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317189308e3a88/Desktop/my_depos/Kickstarter-Analysis/"/>
    </mc:Choice>
  </mc:AlternateContent>
  <xr:revisionPtr revIDLastSave="17" documentId="8_{0965382C-7D1F-49DA-86AF-D94FB79399EC}" xr6:coauthVersionLast="47" xr6:coauthVersionMax="47" xr10:uidLastSave="{F7686CB3-A54A-4581-90DF-B5CC1F604487}"/>
  <bookViews>
    <workbookView xWindow="-51720" yWindow="-2805" windowWidth="51840" windowHeight="21240" xr2:uid="{00000000-000D-0000-FFFF-FFFF00000000}"/>
  </bookViews>
  <sheets>
    <sheet name="Kickstarter" sheetId="1" r:id="rId1"/>
    <sheet name="Theater Outcomes by Launch Date" sheetId="12" r:id="rId2"/>
    <sheet name="Outcomes Based on Goals." sheetId="13" r:id="rId3"/>
    <sheet name="Extra 1" sheetId="17" r:id="rId4"/>
    <sheet name="Extra 2" sheetId="14" r:id="rId5"/>
    <sheet name="Extra 3" sheetId="15" r:id="rId6"/>
  </sheets>
  <definedNames>
    <definedName name="_xlnm._FilterDatabase" localSheetId="0" hidden="1">Kickstarter!$A$1:$X$4115</definedName>
    <definedName name="_xlchart.v5.0" hidden="1">'Extra 1'!$E$5</definedName>
    <definedName name="_xlchart.v5.1" hidden="1">'Extra 1'!$F$5</definedName>
    <definedName name="_xlchart.v5.2" hidden="1">'Extra 1'!$F$6</definedName>
    <definedName name="_xlchart.v5.3" hidden="1">'Extra 1'!$G$5:$I$5</definedName>
    <definedName name="_xlchart.v5.4" hidden="1">'Extra 1'!$G$6:$I$6</definedName>
    <definedName name="_xlchart.v5.5" hidden="1">'Extra 1'!$E$2</definedName>
    <definedName name="_xlchart.v5.6" hidden="1">'Extra 1'!$E$3</definedName>
    <definedName name="_xlchart.v5.7" hidden="1">'Extra 1'!$E$5</definedName>
    <definedName name="_xlchart.v5.8" hidden="1">'Extra 1'!$F$2:$AA$2</definedName>
    <definedName name="_xlchart.v5.9" hidden="1">'Extra 1'!$F$3:$AA$3</definedName>
    <definedName name="_xlcn.WorksheetConnection_Sheet2G5J61" hidden="1">'Extra 1'!$G$5:$J$6</definedName>
  </definedNames>
  <calcPr calcId="191029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2!$G$5:$J$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17" l="1"/>
  <c r="I6" i="17"/>
  <c r="D19" i="13"/>
  <c r="D18" i="13"/>
  <c r="D17" i="13"/>
  <c r="D16" i="13"/>
  <c r="D15" i="13"/>
  <c r="D14" i="13"/>
  <c r="D13" i="13"/>
  <c r="D12" i="13"/>
  <c r="D11" i="13"/>
  <c r="D10" i="13"/>
  <c r="D9" i="13"/>
  <c r="D8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I3" i="17" l="1"/>
  <c r="P3" i="17"/>
  <c r="K3" i="17"/>
  <c r="Q3" i="17"/>
  <c r="G3" i="17"/>
  <c r="L3" i="17"/>
  <c r="T3" i="17"/>
  <c r="H3" i="17"/>
  <c r="M3" i="17"/>
  <c r="G6" i="17"/>
  <c r="J3" i="17"/>
  <c r="N3" i="17"/>
  <c r="R3" i="17"/>
  <c r="H6" i="17"/>
  <c r="O3" i="17"/>
  <c r="S3" i="17"/>
  <c r="E11" i="13"/>
  <c r="G11" i="13" s="1"/>
  <c r="E12" i="13"/>
  <c r="F12" i="13" s="1"/>
  <c r="E16" i="13"/>
  <c r="F16" i="13" s="1"/>
  <c r="E10" i="13"/>
  <c r="H10" i="13" s="1"/>
  <c r="E17" i="13"/>
  <c r="G17" i="13" s="1"/>
  <c r="E9" i="13"/>
  <c r="G9" i="13" s="1"/>
  <c r="E18" i="13"/>
  <c r="G18" i="13" s="1"/>
  <c r="E19" i="13"/>
  <c r="G19" i="13" s="1"/>
  <c r="E15" i="13"/>
  <c r="G15" i="13" s="1"/>
  <c r="H9" i="13"/>
  <c r="H11" i="13"/>
  <c r="G12" i="13"/>
  <c r="E13" i="13"/>
  <c r="G13" i="13" s="1"/>
  <c r="E14" i="13"/>
  <c r="H14" i="13" s="1"/>
  <c r="H12" i="13"/>
  <c r="F11" i="13"/>
  <c r="E8" i="13"/>
  <c r="F8" i="13" s="1"/>
  <c r="W293" i="1"/>
  <c r="W342" i="1"/>
  <c r="W95" i="1"/>
  <c r="W3858" i="1"/>
  <c r="W2831" i="1"/>
  <c r="W2602" i="1"/>
  <c r="W1576" i="1"/>
  <c r="W94" i="1"/>
  <c r="W375" i="1"/>
  <c r="W3289" i="1"/>
  <c r="W297" i="1"/>
  <c r="W2564" i="1"/>
  <c r="W292" i="1"/>
  <c r="W130" i="1"/>
  <c r="W2185" i="1"/>
  <c r="W3288" i="1"/>
  <c r="W1825" i="1"/>
  <c r="W2396" i="1"/>
  <c r="W2588" i="1"/>
  <c r="W309" i="1"/>
  <c r="W1575" i="1"/>
  <c r="W1574" i="1"/>
  <c r="W355" i="1"/>
  <c r="W2830" i="1"/>
  <c r="W2228" i="1"/>
  <c r="W3438" i="1"/>
  <c r="W3134" i="1"/>
  <c r="W3533" i="1"/>
  <c r="W2184" i="1"/>
  <c r="W711" i="1"/>
  <c r="W3287" i="1"/>
  <c r="W2537" i="1"/>
  <c r="W2829" i="1"/>
  <c r="W1573" i="1"/>
  <c r="W1146" i="1"/>
  <c r="W880" i="1"/>
  <c r="W651" i="1"/>
  <c r="W2828" i="1"/>
  <c r="W4063" i="1"/>
  <c r="W2827" i="1"/>
  <c r="W3099" i="1"/>
  <c r="W3532" i="1"/>
  <c r="W3098" i="1"/>
  <c r="W3531" i="1"/>
  <c r="W344" i="1"/>
  <c r="W2227" i="1"/>
  <c r="W3097" i="1"/>
  <c r="W2321" i="1"/>
  <c r="W2536" i="1"/>
  <c r="W1572" i="1"/>
  <c r="W879" i="1"/>
  <c r="W3096" i="1"/>
  <c r="W710" i="1"/>
  <c r="W1166" i="1"/>
  <c r="W3286" i="1"/>
  <c r="W878" i="1"/>
  <c r="W3437" i="1"/>
  <c r="W1571" i="1"/>
  <c r="W4007" i="1"/>
  <c r="W3960" i="1"/>
  <c r="W2183" i="1"/>
  <c r="W291" i="1"/>
  <c r="W2851" i="1"/>
  <c r="W1824" i="1"/>
  <c r="W3436" i="1"/>
  <c r="W374" i="1"/>
  <c r="W68" i="1"/>
  <c r="W3959" i="1"/>
  <c r="W4102" i="1"/>
  <c r="W3857" i="1"/>
  <c r="W2587" i="1"/>
  <c r="W4096" i="1"/>
  <c r="W3776" i="1"/>
  <c r="W3435" i="1"/>
  <c r="W129" i="1"/>
  <c r="W4114" i="1"/>
  <c r="W2826" i="1"/>
  <c r="W3871" i="1"/>
  <c r="W3095" i="1"/>
  <c r="W4109" i="1"/>
  <c r="W3775" i="1"/>
  <c r="W1570" i="1"/>
  <c r="W2825" i="1"/>
  <c r="W3774" i="1"/>
  <c r="W3530" i="1"/>
  <c r="W2226" i="1"/>
  <c r="W4006" i="1"/>
  <c r="W1569" i="1"/>
  <c r="W1373" i="1"/>
  <c r="W650" i="1"/>
  <c r="W2600" i="1"/>
  <c r="W1873" i="1"/>
  <c r="W1145" i="1"/>
  <c r="W2535" i="1"/>
  <c r="W709" i="1"/>
  <c r="W877" i="1"/>
  <c r="W3958" i="1"/>
  <c r="W2534" i="1"/>
  <c r="W3175" i="1"/>
  <c r="W1823" i="1"/>
  <c r="W2182" i="1"/>
  <c r="W2824" i="1"/>
  <c r="W1594" i="1"/>
  <c r="W930" i="1"/>
  <c r="W2237" i="1"/>
  <c r="W5" i="1"/>
  <c r="W3094" i="1"/>
  <c r="W3529" i="1"/>
  <c r="W4084" i="1"/>
  <c r="W2823" i="1"/>
  <c r="W1568" i="1"/>
  <c r="W2822" i="1"/>
  <c r="W2320" i="1"/>
  <c r="W3093" i="1"/>
  <c r="W2821" i="1"/>
  <c r="W3878" i="1"/>
  <c r="W2820" i="1"/>
  <c r="W2533" i="1"/>
  <c r="W3528" i="1"/>
  <c r="W3587" i="1"/>
  <c r="W3637" i="1"/>
  <c r="W3285" i="1"/>
  <c r="W3957" i="1"/>
  <c r="W3956" i="1"/>
  <c r="W2181" i="1"/>
  <c r="W3306" i="1"/>
  <c r="W4019" i="1"/>
  <c r="W669" i="1"/>
  <c r="W3955" i="1"/>
  <c r="W3284" i="1"/>
  <c r="W3642" i="1"/>
  <c r="W2395" i="1"/>
  <c r="W3586" i="1"/>
  <c r="W2819" i="1"/>
  <c r="W2818" i="1"/>
  <c r="W2532" i="1"/>
  <c r="W2817" i="1"/>
  <c r="W3283" i="1"/>
  <c r="W1567" i="1"/>
  <c r="W649" i="1"/>
  <c r="W2531" i="1"/>
  <c r="W3092" i="1"/>
  <c r="W3091" i="1"/>
  <c r="W3773" i="1"/>
  <c r="W2948" i="1"/>
  <c r="W1822" i="1"/>
  <c r="W3975" i="1"/>
  <c r="W3544" i="1"/>
  <c r="W1834" i="1"/>
  <c r="W4085" i="1"/>
  <c r="W3527" i="1"/>
  <c r="W3526" i="1"/>
  <c r="W3970" i="1"/>
  <c r="W1337" i="1"/>
  <c r="W2816" i="1"/>
  <c r="W1144" i="1"/>
  <c r="W3434" i="1"/>
  <c r="W648" i="1"/>
  <c r="W41" i="1"/>
  <c r="W4013" i="1"/>
  <c r="W67" i="1"/>
  <c r="W876" i="1"/>
  <c r="W3449" i="1"/>
  <c r="W2815" i="1"/>
  <c r="W647" i="1"/>
  <c r="W1143" i="1"/>
  <c r="W3772" i="1"/>
  <c r="W4071" i="1"/>
  <c r="W1566" i="1"/>
  <c r="W2225" i="1"/>
  <c r="W2180" i="1"/>
  <c r="W1142" i="1"/>
  <c r="W3090" i="1"/>
  <c r="W2348" i="1"/>
  <c r="W3988" i="1"/>
  <c r="W1587" i="1"/>
  <c r="W1141" i="1"/>
  <c r="W4018" i="1"/>
  <c r="W2530" i="1"/>
  <c r="W21" i="1"/>
  <c r="W96" i="1"/>
  <c r="W2814" i="1"/>
  <c r="W4051" i="1"/>
  <c r="W3089" i="1"/>
  <c r="W1565" i="1"/>
  <c r="W2562" i="1"/>
  <c r="W875" i="1"/>
  <c r="W1564" i="1"/>
  <c r="W2813" i="1"/>
  <c r="W1821" i="1"/>
  <c r="W646" i="1"/>
  <c r="W1563" i="1"/>
  <c r="W2812" i="1"/>
  <c r="W2179" i="1"/>
  <c r="W2178" i="1"/>
  <c r="W2394" i="1"/>
  <c r="W2224" i="1"/>
  <c r="W1140" i="1"/>
  <c r="W3982" i="1"/>
  <c r="W4058" i="1"/>
  <c r="W2319" i="1"/>
  <c r="W290" i="1"/>
  <c r="W3088" i="1"/>
  <c r="W15" i="1"/>
  <c r="W708" i="1"/>
  <c r="W296" i="1"/>
  <c r="W874" i="1"/>
  <c r="W707" i="1"/>
  <c r="W909" i="1"/>
  <c r="W3525" i="1"/>
  <c r="W1820" i="1"/>
  <c r="W406" i="1"/>
  <c r="W3282" i="1"/>
  <c r="W2318" i="1"/>
  <c r="W1698" i="1"/>
  <c r="W11" i="1"/>
  <c r="W645" i="1"/>
  <c r="W873" i="1"/>
  <c r="W1139" i="1"/>
  <c r="W1180" i="1"/>
  <c r="W2177" i="1"/>
  <c r="W2811" i="1"/>
  <c r="W1138" i="1"/>
  <c r="W4113" i="1"/>
  <c r="W3591" i="1"/>
  <c r="W2176" i="1"/>
  <c r="W2317" i="1"/>
  <c r="W3433" i="1"/>
  <c r="W2964" i="1"/>
  <c r="W2566" i="1"/>
  <c r="W4037" i="1"/>
  <c r="W456" i="1"/>
  <c r="W3986" i="1"/>
  <c r="W1886" i="1"/>
  <c r="W2947" i="1"/>
  <c r="W872" i="1"/>
  <c r="W3636" i="1"/>
  <c r="W2810" i="1"/>
  <c r="W644" i="1"/>
  <c r="W2946" i="1"/>
  <c r="W3771" i="1"/>
  <c r="W1819" i="1"/>
  <c r="W896" i="1"/>
  <c r="W1336" i="1"/>
  <c r="W2833" i="1"/>
  <c r="W1335" i="1"/>
  <c r="W3432" i="1"/>
  <c r="W1334" i="1"/>
  <c r="W3770" i="1"/>
  <c r="W2175" i="1"/>
  <c r="W4083" i="1"/>
  <c r="W1137" i="1"/>
  <c r="W2316" i="1"/>
  <c r="W2586" i="1"/>
  <c r="W2809" i="1"/>
  <c r="W2188" i="1"/>
  <c r="W3156" i="1"/>
  <c r="W2351" i="1"/>
  <c r="W2347" i="1"/>
  <c r="W3431" i="1"/>
  <c r="W3430" i="1"/>
  <c r="W2591" i="1"/>
  <c r="W1818" i="1"/>
  <c r="W289" i="1"/>
  <c r="W2174" i="1"/>
  <c r="W3635" i="1"/>
  <c r="W1562" i="1"/>
  <c r="W1586" i="1"/>
  <c r="W3429" i="1"/>
  <c r="W2808" i="1"/>
  <c r="W666" i="1"/>
  <c r="W308" i="1"/>
  <c r="W36" i="1"/>
  <c r="W643" i="1"/>
  <c r="W1817" i="1"/>
  <c r="W665" i="1"/>
  <c r="W3634" i="1"/>
  <c r="W2807" i="1"/>
  <c r="W2806" i="1"/>
  <c r="W1697" i="1"/>
  <c r="W1333" i="1"/>
  <c r="W1839" i="1"/>
  <c r="W288" i="1"/>
  <c r="W1332" i="1"/>
  <c r="W2914" i="1"/>
  <c r="W1561" i="1"/>
  <c r="W20" i="1"/>
  <c r="W2173" i="1"/>
  <c r="W444" i="1"/>
  <c r="W738" i="1"/>
  <c r="W287" i="1"/>
  <c r="W3281" i="1"/>
  <c r="W2393" i="1"/>
  <c r="W2223" i="1"/>
  <c r="W1605" i="1"/>
  <c r="W871" i="1"/>
  <c r="W3954" i="1"/>
  <c r="W1331" i="1"/>
  <c r="W1376" i="1"/>
  <c r="W3087" i="1"/>
  <c r="W2346" i="1"/>
  <c r="W1560" i="1"/>
  <c r="W642" i="1"/>
  <c r="W2172" i="1"/>
  <c r="W3133" i="1"/>
  <c r="W1330" i="1"/>
  <c r="W1816" i="1"/>
  <c r="W2171" i="1"/>
  <c r="W1696" i="1"/>
  <c r="W1165" i="1"/>
  <c r="W706" i="1"/>
  <c r="W3953" i="1"/>
  <c r="W4082" i="1"/>
  <c r="W3952" i="1"/>
  <c r="W3280" i="1"/>
  <c r="W2170" i="1"/>
  <c r="W3428" i="1"/>
  <c r="W2169" i="1"/>
  <c r="W3856" i="1"/>
  <c r="W164" i="1"/>
  <c r="W2168" i="1"/>
  <c r="W295" i="1"/>
  <c r="W2805" i="1"/>
  <c r="W2804" i="1"/>
  <c r="W3870" i="1"/>
  <c r="W2951" i="1"/>
  <c r="W93" i="1"/>
  <c r="W870" i="1"/>
  <c r="W3835" i="1"/>
  <c r="W2585" i="1"/>
  <c r="W3951" i="1"/>
  <c r="W163" i="1"/>
  <c r="W1329" i="1"/>
  <c r="W2803" i="1"/>
  <c r="W3427" i="1"/>
  <c r="W3769" i="1"/>
  <c r="W405" i="1"/>
  <c r="W2447" i="1"/>
  <c r="W3656" i="1"/>
  <c r="W2446" i="1"/>
  <c r="W2397" i="1"/>
  <c r="W2167" i="1"/>
  <c r="W2963" i="1"/>
  <c r="W2802" i="1"/>
  <c r="W2392" i="1"/>
  <c r="W3524" i="1"/>
  <c r="W4112" i="1"/>
  <c r="W2801" i="1"/>
  <c r="W641" i="1"/>
  <c r="W2913" i="1"/>
  <c r="W3768" i="1"/>
  <c r="W2800" i="1"/>
  <c r="W869" i="1"/>
  <c r="W1136" i="1"/>
  <c r="W2315" i="1"/>
  <c r="W2445" i="1"/>
  <c r="W3950" i="1"/>
  <c r="W307" i="1"/>
  <c r="W3279" i="1"/>
  <c r="W3278" i="1"/>
  <c r="W162" i="1"/>
  <c r="W171" i="1"/>
  <c r="W2391" i="1"/>
  <c r="W640" i="1"/>
  <c r="W1559" i="1"/>
  <c r="W2166" i="1"/>
  <c r="W2345" i="1"/>
  <c r="W3443" i="1"/>
  <c r="W4005" i="1"/>
  <c r="W2799" i="1"/>
  <c r="W4061" i="1"/>
  <c r="W4101" i="1"/>
  <c r="W1558" i="1"/>
  <c r="W2529" i="1"/>
  <c r="W3458" i="1"/>
  <c r="W66" i="1"/>
  <c r="W4110" i="1"/>
  <c r="W4100" i="1"/>
  <c r="W3767" i="1"/>
  <c r="W3426" i="1"/>
  <c r="W3766" i="1"/>
  <c r="W2931" i="1"/>
  <c r="W2314" i="1"/>
  <c r="W2798" i="1"/>
  <c r="W4105" i="1"/>
  <c r="W639" i="1"/>
  <c r="W868" i="1"/>
  <c r="W2165" i="1"/>
  <c r="W638" i="1"/>
  <c r="W4081" i="1"/>
  <c r="W867" i="1"/>
  <c r="W2313" i="1"/>
  <c r="W667" i="1"/>
  <c r="W3893" i="1"/>
  <c r="W3126" i="1"/>
  <c r="W4104" i="1"/>
  <c r="W2164" i="1"/>
  <c r="W2163" i="1"/>
  <c r="W2390" i="1"/>
  <c r="W2222" i="1"/>
  <c r="W4036" i="1"/>
  <c r="W3788" i="1"/>
  <c r="W1557" i="1"/>
  <c r="W2162" i="1"/>
  <c r="W3837" i="1"/>
  <c r="W705" i="1"/>
  <c r="W341" i="1"/>
  <c r="W3277" i="1"/>
  <c r="W1815" i="1"/>
  <c r="W4115" i="1"/>
  <c r="W1328" i="1"/>
  <c r="W866" i="1"/>
  <c r="W2161" i="1"/>
  <c r="W2389" i="1"/>
  <c r="W286" i="1"/>
  <c r="W4035" i="1"/>
  <c r="W2912" i="1"/>
  <c r="W3086" i="1"/>
  <c r="W2444" i="1"/>
  <c r="W1327" i="1"/>
  <c r="W2160" i="1"/>
  <c r="W3309" i="1"/>
  <c r="W637" i="1"/>
  <c r="W3425" i="1"/>
  <c r="W1556" i="1"/>
  <c r="W3765" i="1"/>
  <c r="W636" i="1"/>
  <c r="W3276" i="1"/>
  <c r="W3424" i="1"/>
  <c r="W3423" i="1"/>
  <c r="W3523" i="1"/>
  <c r="W298" i="1"/>
  <c r="W3522" i="1"/>
  <c r="W3585" i="1"/>
  <c r="W3869" i="1"/>
  <c r="W3888" i="1"/>
  <c r="W3584" i="1"/>
  <c r="W3764" i="1"/>
  <c r="W1695" i="1"/>
  <c r="W285" i="1"/>
  <c r="W2312" i="1"/>
  <c r="W635" i="1"/>
  <c r="W2159" i="1"/>
  <c r="W1135" i="1"/>
  <c r="W634" i="1"/>
  <c r="W1872" i="1"/>
  <c r="W1555" i="1"/>
  <c r="W1371" i="1"/>
  <c r="W3116" i="1"/>
  <c r="W435" i="1"/>
  <c r="W2443" i="1"/>
  <c r="W1554" i="1"/>
  <c r="W3085" i="1"/>
  <c r="W3949" i="1"/>
  <c r="W2945" i="1"/>
  <c r="W284" i="1"/>
  <c r="W2311" i="1"/>
  <c r="W3855" i="1"/>
  <c r="W3422" i="1"/>
  <c r="W633" i="1"/>
  <c r="W1326" i="1"/>
  <c r="W1134" i="1"/>
  <c r="W4012" i="1"/>
  <c r="W1325" i="1"/>
  <c r="W4095" i="1"/>
  <c r="W2158" i="1"/>
  <c r="W4106" i="1"/>
  <c r="W2442" i="1"/>
  <c r="W2584" i="1"/>
  <c r="W1553" i="1"/>
  <c r="W3868" i="1"/>
  <c r="W2157" i="1"/>
  <c r="W3155" i="1"/>
  <c r="W4050" i="1"/>
  <c r="W3084" i="1"/>
  <c r="W3815" i="1"/>
  <c r="W1604" i="1"/>
  <c r="W652" i="1"/>
  <c r="W2928" i="1"/>
  <c r="W2324" i="1"/>
  <c r="W3763" i="1"/>
  <c r="W1552" i="1"/>
  <c r="W3521" i="1"/>
  <c r="W4094" i="1"/>
  <c r="W2911" i="1"/>
  <c r="W1133" i="1"/>
  <c r="W2797" i="1"/>
  <c r="W1324" i="1"/>
  <c r="W434" i="1"/>
  <c r="W2962" i="1"/>
  <c r="W3948" i="1"/>
  <c r="W2156" i="1"/>
  <c r="W92" i="1"/>
  <c r="W35" i="1"/>
  <c r="W865" i="1"/>
  <c r="W3166" i="1"/>
  <c r="W283" i="1"/>
  <c r="W3421" i="1"/>
  <c r="W3814" i="1"/>
  <c r="W864" i="1"/>
  <c r="W49" i="1"/>
  <c r="W3762" i="1"/>
  <c r="W2796" i="1"/>
  <c r="W4004" i="1"/>
  <c r="W3154" i="1"/>
  <c r="W2155" i="1"/>
  <c r="W3305" i="1"/>
  <c r="W39" i="1"/>
  <c r="W3132" i="1"/>
  <c r="W3969" i="1"/>
  <c r="W1323" i="1"/>
  <c r="W632" i="1"/>
  <c r="W3968" i="1"/>
  <c r="W3761" i="1"/>
  <c r="W1132" i="1"/>
  <c r="W1551" i="1"/>
  <c r="W1131" i="1"/>
  <c r="W1130" i="1"/>
  <c r="W1129" i="1"/>
  <c r="W2154" i="1"/>
  <c r="W863" i="1"/>
  <c r="W2441" i="1"/>
  <c r="W2795" i="1"/>
  <c r="W1550" i="1"/>
  <c r="W282" i="1"/>
  <c r="W3760" i="1"/>
  <c r="W1549" i="1"/>
  <c r="W631" i="1"/>
  <c r="W3420" i="1"/>
  <c r="W3275" i="1"/>
  <c r="W2794" i="1"/>
  <c r="W630" i="1"/>
  <c r="W1128" i="1"/>
  <c r="W2153" i="1"/>
  <c r="W457" i="1"/>
  <c r="W3854" i="1"/>
  <c r="W2528" i="1"/>
  <c r="W1154" i="1"/>
  <c r="W629" i="1"/>
  <c r="W2933" i="1"/>
  <c r="W1835" i="1"/>
  <c r="W409" i="1"/>
  <c r="W3520" i="1"/>
  <c r="W2152" i="1"/>
  <c r="W3759" i="1"/>
  <c r="W404" i="1"/>
  <c r="W2151" i="1"/>
  <c r="W3153" i="1"/>
  <c r="W1548" i="1"/>
  <c r="W2388" i="1"/>
  <c r="W3274" i="1"/>
  <c r="W281" i="1"/>
  <c r="W3758" i="1"/>
  <c r="W3457" i="1"/>
  <c r="W3273" i="1"/>
  <c r="W1547" i="1"/>
  <c r="W3813" i="1"/>
  <c r="W628" i="1"/>
  <c r="W280" i="1"/>
  <c r="W4034" i="1"/>
  <c r="W1378" i="1"/>
  <c r="W2793" i="1"/>
  <c r="W1694" i="1"/>
  <c r="W1546" i="1"/>
  <c r="W433" i="1"/>
  <c r="W2527" i="1"/>
  <c r="W1693" i="1"/>
  <c r="W3152" i="1"/>
  <c r="W2150" i="1"/>
  <c r="W279" i="1"/>
  <c r="W340" i="1"/>
  <c r="W34" i="1"/>
  <c r="W862" i="1"/>
  <c r="W3519" i="1"/>
  <c r="W722" i="1"/>
  <c r="W861" i="1"/>
  <c r="W3419" i="1"/>
  <c r="W3418" i="1"/>
  <c r="W65" i="1"/>
  <c r="W627" i="1"/>
  <c r="W1545" i="1"/>
  <c r="W860" i="1"/>
  <c r="W3757" i="1"/>
  <c r="W2149" i="1"/>
  <c r="W2148" i="1"/>
  <c r="W3304" i="1"/>
  <c r="W6" i="1"/>
  <c r="W3272" i="1"/>
  <c r="W3641" i="1"/>
  <c r="W3271" i="1"/>
  <c r="W1322" i="1"/>
  <c r="W2186" i="1"/>
  <c r="W2792" i="1"/>
  <c r="W1170" i="1"/>
  <c r="W4011" i="1"/>
  <c r="W1127" i="1"/>
  <c r="W2310" i="1"/>
  <c r="W403" i="1"/>
  <c r="W351" i="1"/>
  <c r="W9" i="1"/>
  <c r="W3597" i="1"/>
  <c r="W2860" i="1"/>
  <c r="W2147" i="1"/>
  <c r="W626" i="1"/>
  <c r="W2146" i="1"/>
  <c r="W2145" i="1"/>
  <c r="W2791" i="1"/>
  <c r="W2790" i="1"/>
  <c r="W1842" i="1"/>
  <c r="W4080" i="1"/>
  <c r="W1544" i="1"/>
  <c r="W3834" i="1"/>
  <c r="W3083" i="1"/>
  <c r="W2144" i="1"/>
  <c r="W1126" i="1"/>
  <c r="W1828" i="1"/>
  <c r="W2143" i="1"/>
  <c r="W2142" i="1"/>
  <c r="W2141" i="1"/>
  <c r="W3882" i="1"/>
  <c r="W2526" i="1"/>
  <c r="W3967" i="1"/>
  <c r="W625" i="1"/>
  <c r="W3827" i="1"/>
  <c r="W3947" i="1"/>
  <c r="W8" i="1"/>
  <c r="W10" i="1"/>
  <c r="W3981" i="1"/>
  <c r="W1603" i="1"/>
  <c r="W2140" i="1"/>
  <c r="W48" i="1"/>
  <c r="W373" i="1"/>
  <c r="W859" i="1"/>
  <c r="W624" i="1"/>
  <c r="W170" i="1"/>
  <c r="W3270" i="1"/>
  <c r="W908" i="1"/>
  <c r="W3082" i="1"/>
  <c r="W1543" i="1"/>
  <c r="W2910" i="1"/>
  <c r="W3151" i="1"/>
  <c r="W858" i="1"/>
  <c r="W3756" i="1"/>
  <c r="W3269" i="1"/>
  <c r="W623" i="1"/>
  <c r="W2789" i="1"/>
  <c r="W4093" i="1"/>
  <c r="W2139" i="1"/>
  <c r="W4033" i="1"/>
  <c r="W91" i="1"/>
  <c r="W3268" i="1"/>
  <c r="W3966" i="1"/>
  <c r="W2788" i="1"/>
  <c r="W47" i="1"/>
  <c r="W4017" i="1"/>
  <c r="W3755" i="1"/>
  <c r="W2138" i="1"/>
  <c r="W278" i="1"/>
  <c r="W1542" i="1"/>
  <c r="W1125" i="1"/>
  <c r="W2440" i="1"/>
  <c r="W1321" i="1"/>
  <c r="W3754" i="1"/>
  <c r="W2787" i="1"/>
  <c r="W2137" i="1"/>
  <c r="W2136" i="1"/>
  <c r="W1124" i="1"/>
  <c r="W1541" i="1"/>
  <c r="W3267" i="1"/>
  <c r="W1123" i="1"/>
  <c r="W2135" i="1"/>
  <c r="W1540" i="1"/>
  <c r="W3417" i="1"/>
  <c r="W1539" i="1"/>
  <c r="W721" i="1"/>
  <c r="W277" i="1"/>
  <c r="W4079" i="1"/>
  <c r="W622" i="1"/>
  <c r="W3081" i="1"/>
  <c r="W3442" i="1"/>
  <c r="W1814" i="1"/>
  <c r="W1320" i="1"/>
  <c r="W1538" i="1"/>
  <c r="W276" i="1"/>
  <c r="W621" i="1"/>
  <c r="W1319" i="1"/>
  <c r="W1122" i="1"/>
  <c r="W3946" i="1"/>
  <c r="W620" i="1"/>
  <c r="W4003" i="1"/>
  <c r="W2134" i="1"/>
  <c r="W1591" i="1"/>
  <c r="W1692" i="1"/>
  <c r="W1537" i="1"/>
  <c r="W3266" i="1"/>
  <c r="W3583" i="1"/>
  <c r="W275" i="1"/>
  <c r="W3080" i="1"/>
  <c r="W2309" i="1"/>
  <c r="W704" i="1"/>
  <c r="W1357" i="1"/>
  <c r="W3416" i="1"/>
  <c r="W2133" i="1"/>
  <c r="W64" i="1"/>
  <c r="W2387" i="1"/>
  <c r="W1871" i="1"/>
  <c r="W2558" i="1"/>
  <c r="W3600" i="1"/>
  <c r="W1121" i="1"/>
  <c r="W3945" i="1"/>
  <c r="W4087" i="1"/>
  <c r="W3753" i="1"/>
  <c r="W857" i="1"/>
  <c r="W3265" i="1"/>
  <c r="W1701" i="1"/>
  <c r="W4009" i="1"/>
  <c r="W3415" i="1"/>
  <c r="W3414" i="1"/>
  <c r="W3413" i="1"/>
  <c r="W3890" i="1"/>
  <c r="W2525" i="1"/>
  <c r="W1813" i="1"/>
  <c r="W1606" i="1"/>
  <c r="W1878" i="1"/>
  <c r="W1691" i="1"/>
  <c r="W2854" i="1"/>
  <c r="W14" i="1"/>
  <c r="W4049" i="1"/>
  <c r="W274" i="1"/>
  <c r="W306" i="1"/>
  <c r="W2132" i="1"/>
  <c r="W3079" i="1"/>
  <c r="W3112" i="1"/>
  <c r="W13" i="1"/>
  <c r="W1812" i="1"/>
  <c r="W3980" i="1"/>
  <c r="W2131" i="1"/>
  <c r="W1690" i="1"/>
  <c r="W1709" i="1"/>
  <c r="W1844" i="1"/>
  <c r="W4064" i="1"/>
  <c r="W3752" i="1"/>
  <c r="W3264" i="1"/>
  <c r="W619" i="1"/>
  <c r="W856" i="1"/>
  <c r="W1710" i="1"/>
  <c r="W1811" i="1"/>
  <c r="W4062" i="1"/>
  <c r="W2130" i="1"/>
  <c r="W1618" i="1"/>
  <c r="W1120" i="1"/>
  <c r="W2927" i="1"/>
  <c r="W1119" i="1"/>
  <c r="W2524" i="1"/>
  <c r="W3823" i="1"/>
  <c r="W2308" i="1"/>
  <c r="W1810" i="1"/>
  <c r="W402" i="1"/>
  <c r="W3812" i="1"/>
  <c r="W2439" i="1"/>
  <c r="W2129" i="1"/>
  <c r="W2128" i="1"/>
  <c r="W3078" i="1"/>
  <c r="W1318" i="1"/>
  <c r="W2523" i="1"/>
  <c r="W1689" i="1"/>
  <c r="W618" i="1"/>
  <c r="W2127" i="1"/>
  <c r="W3811" i="1"/>
  <c r="W1536" i="1"/>
  <c r="W855" i="1"/>
  <c r="W2786" i="1"/>
  <c r="W1317" i="1"/>
  <c r="W2126" i="1"/>
  <c r="W3780" i="1"/>
  <c r="W1535" i="1"/>
  <c r="W2522" i="1"/>
  <c r="W2125" i="1"/>
  <c r="W1356" i="1"/>
  <c r="W1688" i="1"/>
  <c r="W854" i="1"/>
  <c r="W3751" i="1"/>
  <c r="W1118" i="1"/>
  <c r="W617" i="1"/>
  <c r="W3944" i="1"/>
  <c r="W3412" i="1"/>
  <c r="W616" i="1"/>
  <c r="W128" i="1"/>
  <c r="W2438" i="1"/>
  <c r="W737" i="1"/>
  <c r="W1534" i="1"/>
  <c r="W1355" i="1"/>
  <c r="W2124" i="1"/>
  <c r="W1809" i="1"/>
  <c r="W3973" i="1"/>
  <c r="W615" i="1"/>
  <c r="W2785" i="1"/>
  <c r="W339" i="1"/>
  <c r="W614" i="1"/>
  <c r="W3518" i="1"/>
  <c r="W1687" i="1"/>
  <c r="W1164" i="1"/>
  <c r="W3822" i="1"/>
  <c r="W1117" i="1"/>
  <c r="W613" i="1"/>
  <c r="W3943" i="1"/>
  <c r="W3867" i="1"/>
  <c r="W3263" i="1"/>
  <c r="W1870" i="1"/>
  <c r="W2221" i="1"/>
  <c r="W612" i="1"/>
  <c r="W2123" i="1"/>
  <c r="W853" i="1"/>
  <c r="W2970" i="1"/>
  <c r="W3262" i="1"/>
  <c r="W3517" i="1"/>
  <c r="W3516" i="1"/>
  <c r="W2784" i="1"/>
  <c r="W3077" i="1"/>
  <c r="W3942" i="1"/>
  <c r="W4088" i="1"/>
  <c r="W3515" i="1"/>
  <c r="W273" i="1"/>
  <c r="W2122" i="1"/>
  <c r="W3750" i="1"/>
  <c r="W1533" i="1"/>
  <c r="W3076" i="1"/>
  <c r="W2386" i="1"/>
  <c r="W2521" i="1"/>
  <c r="W611" i="1"/>
  <c r="W2121" i="1"/>
  <c r="W1686" i="1"/>
  <c r="W3655" i="1"/>
  <c r="W852" i="1"/>
  <c r="W4041" i="1"/>
  <c r="W851" i="1"/>
  <c r="W4086" i="1"/>
  <c r="W610" i="1"/>
  <c r="W3075" i="1"/>
  <c r="W2909" i="1"/>
  <c r="W338" i="1"/>
  <c r="W3941" i="1"/>
  <c r="W2557" i="1"/>
  <c r="W891" i="1"/>
  <c r="W2783" i="1"/>
  <c r="W2120" i="1"/>
  <c r="W3853" i="1"/>
  <c r="W2119" i="1"/>
  <c r="W850" i="1"/>
  <c r="W2908" i="1"/>
  <c r="W3810" i="1"/>
  <c r="W2907" i="1"/>
  <c r="W1316" i="1"/>
  <c r="W2118" i="1"/>
  <c r="W3633" i="1"/>
  <c r="W3749" i="1"/>
  <c r="W609" i="1"/>
  <c r="W2930" i="1"/>
  <c r="W2520" i="1"/>
  <c r="W3074" i="1"/>
  <c r="W2519" i="1"/>
  <c r="W2782" i="1"/>
  <c r="W1869" i="1"/>
  <c r="W3073" i="1"/>
  <c r="W3261" i="1"/>
  <c r="W2781" i="1"/>
  <c r="W2780" i="1"/>
  <c r="W1532" i="1"/>
  <c r="W1531" i="1"/>
  <c r="W2385" i="1"/>
  <c r="W1315" i="1"/>
  <c r="W608" i="1"/>
  <c r="W2117" i="1"/>
  <c r="W353" i="1"/>
  <c r="W372" i="1"/>
  <c r="W1116" i="1"/>
  <c r="W3072" i="1"/>
  <c r="W401" i="1"/>
  <c r="W3071" i="1"/>
  <c r="W3940" i="1"/>
  <c r="W2565" i="1"/>
  <c r="W3260" i="1"/>
  <c r="W1530" i="1"/>
  <c r="W16" i="1"/>
  <c r="W400" i="1"/>
  <c r="W4" i="1"/>
  <c r="W4002" i="1"/>
  <c r="W2116" i="1"/>
  <c r="W1808" i="1"/>
  <c r="W2115" i="1"/>
  <c r="W2518" i="1"/>
  <c r="W2779" i="1"/>
  <c r="W3852" i="1"/>
  <c r="W1314" i="1"/>
  <c r="W895" i="1"/>
  <c r="W1807" i="1"/>
  <c r="W272" i="1"/>
  <c r="W63" i="1"/>
  <c r="W19" i="1"/>
  <c r="W3582" i="1"/>
  <c r="W2609" i="1"/>
  <c r="W2778" i="1"/>
  <c r="W1313" i="1"/>
  <c r="W3303" i="1"/>
  <c r="W271" i="1"/>
  <c r="W3809" i="1"/>
  <c r="W3070" i="1"/>
  <c r="W607" i="1"/>
  <c r="W606" i="1"/>
  <c r="W3069" i="1"/>
  <c r="W3748" i="1"/>
  <c r="W927" i="1"/>
  <c r="W3747" i="1"/>
  <c r="W849" i="1"/>
  <c r="W18" i="1"/>
  <c r="W2777" i="1"/>
  <c r="W3746" i="1"/>
  <c r="W1529" i="1"/>
  <c r="W3581" i="1"/>
  <c r="W1590" i="1"/>
  <c r="W4078" i="1"/>
  <c r="W3745" i="1"/>
  <c r="W3259" i="1"/>
  <c r="W2220" i="1"/>
  <c r="W2776" i="1"/>
  <c r="W2775" i="1"/>
  <c r="W605" i="1"/>
  <c r="W371" i="1"/>
  <c r="W90" i="1"/>
  <c r="W604" i="1"/>
  <c r="W2916" i="1"/>
  <c r="W2853" i="1"/>
  <c r="W1528" i="1"/>
  <c r="W4099" i="1"/>
  <c r="W3411" i="1"/>
  <c r="W2774" i="1"/>
  <c r="W1312" i="1"/>
  <c r="W603" i="1"/>
  <c r="W848" i="1"/>
  <c r="W1349" i="1"/>
  <c r="W2773" i="1"/>
  <c r="W3640" i="1"/>
  <c r="W3514" i="1"/>
  <c r="W907" i="1"/>
  <c r="W2307" i="1"/>
  <c r="W127" i="1"/>
  <c r="W3965" i="1"/>
  <c r="W2114" i="1"/>
  <c r="W3601" i="1"/>
  <c r="W2589" i="1"/>
  <c r="W3513" i="1"/>
  <c r="W1115" i="1"/>
  <c r="W2906" i="1"/>
  <c r="W4069" i="1"/>
  <c r="W3896" i="1"/>
  <c r="W2772" i="1"/>
  <c r="W602" i="1"/>
  <c r="W1527" i="1"/>
  <c r="W1311" i="1"/>
  <c r="W1708" i="1"/>
  <c r="W847" i="1"/>
  <c r="W2113" i="1"/>
  <c r="W2771" i="1"/>
  <c r="W2770" i="1"/>
  <c r="W601" i="1"/>
  <c r="W337" i="1"/>
  <c r="W270" i="1"/>
  <c r="W1114" i="1"/>
  <c r="W2112" i="1"/>
  <c r="W600" i="1"/>
  <c r="W269" i="1"/>
  <c r="W33" i="1"/>
  <c r="W2769" i="1"/>
  <c r="W2111" i="1"/>
  <c r="W2768" i="1"/>
  <c r="W3632" i="1"/>
  <c r="W1806" i="1"/>
  <c r="W1310" i="1"/>
  <c r="W703" i="1"/>
  <c r="W3512" i="1"/>
  <c r="W1113" i="1"/>
  <c r="W3744" i="1"/>
  <c r="W1309" i="1"/>
  <c r="W3410" i="1"/>
  <c r="W3866" i="1"/>
  <c r="W1805" i="1"/>
  <c r="W3258" i="1"/>
  <c r="W2110" i="1"/>
  <c r="W2109" i="1"/>
  <c r="W1526" i="1"/>
  <c r="W399" i="1"/>
  <c r="W1868" i="1"/>
  <c r="W23" i="1"/>
  <c r="W2767" i="1"/>
  <c r="W3257" i="1"/>
  <c r="W2306" i="1"/>
  <c r="W2766" i="1"/>
  <c r="W3302" i="1"/>
  <c r="W599" i="1"/>
  <c r="W2108" i="1"/>
  <c r="W3409" i="1"/>
  <c r="W3663" i="1"/>
  <c r="W2905" i="1"/>
  <c r="W12" i="1"/>
  <c r="W3580" i="1"/>
  <c r="W2765" i="1"/>
  <c r="W2517" i="1"/>
  <c r="W3408" i="1"/>
  <c r="W1525" i="1"/>
  <c r="W3165" i="1"/>
  <c r="W3068" i="1"/>
  <c r="W1867" i="1"/>
  <c r="W268" i="1"/>
  <c r="W2107" i="1"/>
  <c r="W2305" i="1"/>
  <c r="W3511" i="1"/>
  <c r="W2764" i="1"/>
  <c r="W598" i="1"/>
  <c r="W1804" i="1"/>
  <c r="W1711" i="1"/>
  <c r="W2344" i="1"/>
  <c r="W2106" i="1"/>
  <c r="W664" i="1"/>
  <c r="W267" i="1"/>
  <c r="W3256" i="1"/>
  <c r="W1699" i="1"/>
  <c r="W52" i="1"/>
  <c r="W597" i="1"/>
  <c r="W2516" i="1"/>
  <c r="W3654" i="1"/>
  <c r="W3808" i="1"/>
  <c r="W22" i="1"/>
  <c r="W3653" i="1"/>
  <c r="W166" i="1"/>
  <c r="W89" i="1"/>
  <c r="W1112" i="1"/>
  <c r="W305" i="1"/>
  <c r="W3407" i="1"/>
  <c r="W32" i="1"/>
  <c r="W3979" i="1"/>
  <c r="W3067" i="1"/>
  <c r="W2763" i="1"/>
  <c r="W3255" i="1"/>
  <c r="W3406" i="1"/>
  <c r="W1308" i="1"/>
  <c r="W3579" i="1"/>
  <c r="W1524" i="1"/>
  <c r="W1307" i="1"/>
  <c r="W1111" i="1"/>
  <c r="W3821" i="1"/>
  <c r="W3066" i="1"/>
  <c r="W4097" i="1"/>
  <c r="W596" i="1"/>
  <c r="W31" i="1"/>
  <c r="W846" i="1"/>
  <c r="W62" i="1"/>
  <c r="W161" i="1"/>
  <c r="W266" i="1"/>
  <c r="W595" i="1"/>
  <c r="W443" i="1"/>
  <c r="W1110" i="1"/>
  <c r="W2105" i="1"/>
  <c r="W3631" i="1"/>
  <c r="W1523" i="1"/>
  <c r="W2762" i="1"/>
  <c r="W2599" i="1"/>
  <c r="W1306" i="1"/>
  <c r="W3807" i="1"/>
  <c r="W1305" i="1"/>
  <c r="W2961" i="1"/>
  <c r="W265" i="1"/>
  <c r="W294" i="1"/>
  <c r="W264" i="1"/>
  <c r="W1109" i="1"/>
  <c r="W2761" i="1"/>
  <c r="W4048" i="1"/>
  <c r="W594" i="1"/>
  <c r="W432" i="1"/>
  <c r="W3877" i="1"/>
  <c r="W922" i="1"/>
  <c r="W2343" i="1"/>
  <c r="W2104" i="1"/>
  <c r="W1522" i="1"/>
  <c r="W3865" i="1"/>
  <c r="W370" i="1"/>
  <c r="W2103" i="1"/>
  <c r="W1108" i="1"/>
  <c r="W2350" i="1"/>
  <c r="W2102" i="1"/>
  <c r="W160" i="1"/>
  <c r="W1707" i="1"/>
  <c r="W3405" i="1"/>
  <c r="W2760" i="1"/>
  <c r="W3743" i="1"/>
  <c r="W3787" i="1"/>
  <c r="W593" i="1"/>
  <c r="W50" i="1"/>
  <c r="W3254" i="1"/>
  <c r="W30" i="1"/>
  <c r="W3599" i="1"/>
  <c r="W2304" i="1"/>
  <c r="W2101" i="1"/>
  <c r="W408" i="1"/>
  <c r="W592" i="1"/>
  <c r="W159" i="1"/>
  <c r="W442" i="1"/>
  <c r="W890" i="1"/>
  <c r="W263" i="1"/>
  <c r="W3742" i="1"/>
  <c r="W2759" i="1"/>
  <c r="W845" i="1"/>
  <c r="W4047" i="1"/>
  <c r="W2904" i="1"/>
  <c r="W3253" i="1"/>
  <c r="W2100" i="1"/>
  <c r="W591" i="1"/>
  <c r="W4077" i="1"/>
  <c r="W29" i="1"/>
  <c r="W2219" i="1"/>
  <c r="W46" i="1"/>
  <c r="W1350" i="1"/>
  <c r="W169" i="1"/>
  <c r="W2303" i="1"/>
  <c r="W3652" i="1"/>
  <c r="W3651" i="1"/>
  <c r="W2099" i="1"/>
  <c r="W3404" i="1"/>
  <c r="W2384" i="1"/>
  <c r="W51" i="1"/>
  <c r="W2515" i="1"/>
  <c r="W3065" i="1"/>
  <c r="W2302" i="1"/>
  <c r="W45" i="1"/>
  <c r="W2514" i="1"/>
  <c r="W1717" i="1"/>
  <c r="W2342" i="1"/>
  <c r="W3403" i="1"/>
  <c r="W2950" i="1"/>
  <c r="W61" i="1"/>
  <c r="W2513" i="1"/>
  <c r="W4032" i="1"/>
  <c r="W60" i="1"/>
  <c r="W1107" i="1"/>
  <c r="W2512" i="1"/>
  <c r="W590" i="1"/>
  <c r="W1106" i="1"/>
  <c r="W59" i="1"/>
  <c r="W3456" i="1"/>
  <c r="W2556" i="1"/>
  <c r="W702" i="1"/>
  <c r="W1521" i="1"/>
  <c r="W889" i="1"/>
  <c r="W589" i="1"/>
  <c r="W923" i="1"/>
  <c r="W262" i="1"/>
  <c r="W3939" i="1"/>
  <c r="W3064" i="1"/>
  <c r="W58" i="1"/>
  <c r="W2903" i="1"/>
  <c r="W2449" i="1"/>
  <c r="W588" i="1"/>
  <c r="W1369" i="1"/>
  <c r="W3252" i="1"/>
  <c r="W3063" i="1"/>
  <c r="W2098" i="1"/>
  <c r="W1105" i="1"/>
  <c r="W1520" i="1"/>
  <c r="W2341" i="1"/>
  <c r="W3838" i="1"/>
  <c r="W1104" i="1"/>
  <c r="W1602" i="1"/>
  <c r="W2187" i="1"/>
  <c r="W3971" i="1"/>
  <c r="W2583" i="1"/>
  <c r="W2097" i="1"/>
  <c r="W336" i="1"/>
  <c r="W28" i="1"/>
  <c r="W587" i="1"/>
  <c r="W1103" i="1"/>
  <c r="W1803" i="1"/>
  <c r="W3938" i="1"/>
  <c r="W44" i="1"/>
  <c r="W3251" i="1"/>
  <c r="W2301" i="1"/>
  <c r="W2902" i="1"/>
  <c r="W70" i="1"/>
  <c r="W1102" i="1"/>
  <c r="W1802" i="1"/>
  <c r="W2096" i="1"/>
  <c r="W1101" i="1"/>
  <c r="W3535" i="1"/>
  <c r="W261" i="1"/>
  <c r="W2095" i="1"/>
  <c r="W2582" i="1"/>
  <c r="W69" i="1"/>
  <c r="W2969" i="1"/>
  <c r="W2511" i="1"/>
  <c r="W3062" i="1"/>
  <c r="W3324" i="1"/>
  <c r="W2758" i="1"/>
  <c r="W2094" i="1"/>
  <c r="W88" i="1"/>
  <c r="W87" i="1"/>
  <c r="W86" i="1"/>
  <c r="W586" i="1"/>
  <c r="W3937" i="1"/>
  <c r="W3876" i="1"/>
  <c r="W3889" i="1"/>
  <c r="W2437" i="1"/>
  <c r="W4031" i="1"/>
  <c r="W585" i="1"/>
  <c r="W3462" i="1"/>
  <c r="W2093" i="1"/>
  <c r="W1100" i="1"/>
  <c r="W85" i="1"/>
  <c r="W398" i="1"/>
  <c r="W1304" i="1"/>
  <c r="W3741" i="1"/>
  <c r="W260" i="1"/>
  <c r="W3806" i="1"/>
  <c r="W431" i="1"/>
  <c r="W2092" i="1"/>
  <c r="W259" i="1"/>
  <c r="W3402" i="1"/>
  <c r="W2510" i="1"/>
  <c r="W3740" i="1"/>
  <c r="W84" i="1"/>
  <c r="W3401" i="1"/>
  <c r="W1303" i="1"/>
  <c r="W2601" i="1"/>
  <c r="W1801" i="1"/>
  <c r="W2757" i="1"/>
  <c r="W83" i="1"/>
  <c r="W844" i="1"/>
  <c r="W3833" i="1"/>
  <c r="W1829" i="1"/>
  <c r="W2091" i="1"/>
  <c r="W57" i="1"/>
  <c r="W2509" i="1"/>
  <c r="W2756" i="1"/>
  <c r="W3250" i="1"/>
  <c r="W3537" i="1"/>
  <c r="W56" i="1"/>
  <c r="W4030" i="1"/>
  <c r="W1099" i="1"/>
  <c r="W3400" i="1"/>
  <c r="W82" i="1"/>
  <c r="W3061" i="1"/>
  <c r="W1519" i="1"/>
  <c r="W3936" i="1"/>
  <c r="W3739" i="1"/>
  <c r="W397" i="1"/>
  <c r="W2850" i="1"/>
  <c r="W3738" i="1"/>
  <c r="W2755" i="1"/>
  <c r="W1098" i="1"/>
  <c r="W3060" i="1"/>
  <c r="W37" i="1"/>
  <c r="W584" i="1"/>
  <c r="W1518" i="1"/>
  <c r="W27" i="1"/>
  <c r="W701" i="1"/>
  <c r="W3399" i="1"/>
  <c r="W3578" i="1"/>
  <c r="W258" i="1"/>
  <c r="W2754" i="1"/>
  <c r="W1302" i="1"/>
  <c r="W126" i="1"/>
  <c r="W335" i="1"/>
  <c r="W2753" i="1"/>
  <c r="W125" i="1"/>
  <c r="W124" i="1"/>
  <c r="W123" i="1"/>
  <c r="W122" i="1"/>
  <c r="W3510" i="1"/>
  <c r="W1301" i="1"/>
  <c r="W40" i="1"/>
  <c r="W121" i="1"/>
  <c r="W2581" i="1"/>
  <c r="W3059" i="1"/>
  <c r="W843" i="1"/>
  <c r="W3935" i="1"/>
  <c r="W120" i="1"/>
  <c r="W3398" i="1"/>
  <c r="W3864" i="1"/>
  <c r="W119" i="1"/>
  <c r="W2508" i="1"/>
  <c r="W118" i="1"/>
  <c r="W2436" i="1"/>
  <c r="W117" i="1"/>
  <c r="W583" i="1"/>
  <c r="W55" i="1"/>
  <c r="W2383" i="1"/>
  <c r="W2090" i="1"/>
  <c r="W2300" i="1"/>
  <c r="W2752" i="1"/>
  <c r="W2507" i="1"/>
  <c r="W1517" i="1"/>
  <c r="W1516" i="1"/>
  <c r="W3058" i="1"/>
  <c r="W2751" i="1"/>
  <c r="W4039" i="1"/>
  <c r="W3805" i="1"/>
  <c r="W2089" i="1"/>
  <c r="W3323" i="1"/>
  <c r="W1866" i="1"/>
  <c r="W116" i="1"/>
  <c r="W2299" i="1"/>
  <c r="W455" i="1"/>
  <c r="W4076" i="1"/>
  <c r="W3881" i="1"/>
  <c r="W1168" i="1"/>
  <c r="W81" i="1"/>
  <c r="W2555" i="1"/>
  <c r="W4029" i="1"/>
  <c r="W146" i="1"/>
  <c r="W257" i="1"/>
  <c r="W133" i="1"/>
  <c r="W145" i="1"/>
  <c r="W1097" i="1"/>
  <c r="W3804" i="1"/>
  <c r="W3737" i="1"/>
  <c r="W144" i="1"/>
  <c r="W3057" i="1"/>
  <c r="W3736" i="1"/>
  <c r="W1685" i="1"/>
  <c r="W2088" i="1"/>
  <c r="W2087" i="1"/>
  <c r="W115" i="1"/>
  <c r="W114" i="1"/>
  <c r="W80" i="1"/>
  <c r="W2750" i="1"/>
  <c r="W113" i="1"/>
  <c r="W2340" i="1"/>
  <c r="W4103" i="1"/>
  <c r="W112" i="1"/>
  <c r="W3577" i="1"/>
  <c r="W1096" i="1"/>
  <c r="W1684" i="1"/>
  <c r="W350" i="1"/>
  <c r="W111" i="1"/>
  <c r="W2435" i="1"/>
  <c r="W1095" i="1"/>
  <c r="W110" i="1"/>
  <c r="W79" i="1"/>
  <c r="W3735" i="1"/>
  <c r="W1592" i="1"/>
  <c r="W1683" i="1"/>
  <c r="W1300" i="1"/>
  <c r="W158" i="1"/>
  <c r="W3056" i="1"/>
  <c r="W3734" i="1"/>
  <c r="W109" i="1"/>
  <c r="W582" i="1"/>
  <c r="W700" i="1"/>
  <c r="W2749" i="1"/>
  <c r="W2086" i="1"/>
  <c r="W3055" i="1"/>
  <c r="W1515" i="1"/>
  <c r="W3733" i="1"/>
  <c r="W3732" i="1"/>
  <c r="W108" i="1"/>
  <c r="W901" i="1"/>
  <c r="W3731" i="1"/>
  <c r="W143" i="1"/>
  <c r="W3249" i="1"/>
  <c r="W2322" i="1"/>
  <c r="W1514" i="1"/>
  <c r="W157" i="1"/>
  <c r="W581" i="1"/>
  <c r="W2085" i="1"/>
  <c r="W54" i="1"/>
  <c r="W38" i="1"/>
  <c r="W906" i="1"/>
  <c r="W165" i="1"/>
  <c r="W3887" i="1"/>
  <c r="W2506" i="1"/>
  <c r="W156" i="1"/>
  <c r="W2084" i="1"/>
  <c r="W3934" i="1"/>
  <c r="W842" i="1"/>
  <c r="W720" i="1"/>
  <c r="W107" i="1"/>
  <c r="W132" i="1"/>
  <c r="W396" i="1"/>
  <c r="W155" i="1"/>
  <c r="W3630" i="1"/>
  <c r="W3397" i="1"/>
  <c r="W2748" i="1"/>
  <c r="W154" i="1"/>
  <c r="W1367" i="1"/>
  <c r="W1094" i="1"/>
  <c r="W1299" i="1"/>
  <c r="W153" i="1"/>
  <c r="W2083" i="1"/>
  <c r="W2323" i="1"/>
  <c r="W1298" i="1"/>
  <c r="W152" i="1"/>
  <c r="W3054" i="1"/>
  <c r="W2949" i="1"/>
  <c r="W699" i="1"/>
  <c r="W3248" i="1"/>
  <c r="W841" i="1"/>
  <c r="W2230" i="1"/>
  <c r="W78" i="1"/>
  <c r="W3053" i="1"/>
  <c r="W3396" i="1"/>
  <c r="W142" i="1"/>
  <c r="W106" i="1"/>
  <c r="W3590" i="1"/>
  <c r="W151" i="1"/>
  <c r="W2747" i="1"/>
  <c r="W3933" i="1"/>
  <c r="W131" i="1"/>
  <c r="W1826" i="1"/>
  <c r="W2082" i="1"/>
  <c r="W1800" i="1"/>
  <c r="W395" i="1"/>
  <c r="W2746" i="1"/>
  <c r="W3786" i="1"/>
  <c r="W141" i="1"/>
  <c r="W168" i="1"/>
  <c r="W3247" i="1"/>
  <c r="W2081" i="1"/>
  <c r="W2080" i="1"/>
  <c r="W3246" i="1"/>
  <c r="W105" i="1"/>
  <c r="W1513" i="1"/>
  <c r="W3851" i="1"/>
  <c r="W256" i="1"/>
  <c r="W255" i="1"/>
  <c r="W254" i="1"/>
  <c r="W253" i="1"/>
  <c r="W252" i="1"/>
  <c r="W251" i="1"/>
  <c r="W250" i="1"/>
  <c r="W2218" i="1"/>
  <c r="W140" i="1"/>
  <c r="W249" i="1"/>
  <c r="W248" i="1"/>
  <c r="W247" i="1"/>
  <c r="W246" i="1"/>
  <c r="W3932" i="1"/>
  <c r="W245" i="1"/>
  <c r="W139" i="1"/>
  <c r="W1297" i="1"/>
  <c r="W77" i="1"/>
  <c r="W2745" i="1"/>
  <c r="W1512" i="1"/>
  <c r="W3395" i="1"/>
  <c r="W244" i="1"/>
  <c r="W243" i="1"/>
  <c r="W3052" i="1"/>
  <c r="W242" i="1"/>
  <c r="W241" i="1"/>
  <c r="W3111" i="1"/>
  <c r="W240" i="1"/>
  <c r="W2849" i="1"/>
  <c r="W239" i="1"/>
  <c r="W104" i="1"/>
  <c r="W238" i="1"/>
  <c r="W2079" i="1"/>
  <c r="W237" i="1"/>
  <c r="W236" i="1"/>
  <c r="W2078" i="1"/>
  <c r="W2298" i="1"/>
  <c r="W235" i="1"/>
  <c r="W234" i="1"/>
  <c r="W233" i="1"/>
  <c r="W232" i="1"/>
  <c r="W2744" i="1"/>
  <c r="W1093" i="1"/>
  <c r="W231" i="1"/>
  <c r="W76" i="1"/>
  <c r="W138" i="1"/>
  <c r="W103" i="1"/>
  <c r="W2077" i="1"/>
  <c r="W230" i="1"/>
  <c r="W2901" i="1"/>
  <c r="W1882" i="1"/>
  <c r="W229" i="1"/>
  <c r="W228" i="1"/>
  <c r="W2076" i="1"/>
  <c r="W1092" i="1"/>
  <c r="W102" i="1"/>
  <c r="W137" i="1"/>
  <c r="W172" i="1"/>
  <c r="W4075" i="1"/>
  <c r="W2217" i="1"/>
  <c r="W1296" i="1"/>
  <c r="W1091" i="1"/>
  <c r="W227" i="1"/>
  <c r="W226" i="1"/>
  <c r="W225" i="1"/>
  <c r="W2297" i="1"/>
  <c r="W75" i="1"/>
  <c r="W224" i="1"/>
  <c r="W223" i="1"/>
  <c r="W1799" i="1"/>
  <c r="W2296" i="1"/>
  <c r="W1090" i="1"/>
  <c r="W304" i="1"/>
  <c r="W3245" i="1"/>
  <c r="W3576" i="1"/>
  <c r="W136" i="1"/>
  <c r="W2075" i="1"/>
  <c r="W1511" i="1"/>
  <c r="W4001" i="1"/>
  <c r="W3051" i="1"/>
  <c r="W3244" i="1"/>
  <c r="W303" i="1"/>
  <c r="W135" i="1"/>
  <c r="W74" i="1"/>
  <c r="W53" i="1"/>
  <c r="W3243" i="1"/>
  <c r="W222" i="1"/>
  <c r="W221" i="1"/>
  <c r="W334" i="1"/>
  <c r="W2840" i="1"/>
  <c r="W333" i="1"/>
  <c r="W4068" i="1"/>
  <c r="W73" i="1"/>
  <c r="W72" i="1"/>
  <c r="W220" i="1"/>
  <c r="W219" i="1"/>
  <c r="W3588" i="1"/>
  <c r="W218" i="1"/>
  <c r="W3394" i="1"/>
  <c r="W332" i="1"/>
  <c r="W217" i="1"/>
  <c r="W580" i="1"/>
  <c r="W331" i="1"/>
  <c r="W216" i="1"/>
  <c r="W730" i="1"/>
  <c r="W2216" i="1"/>
  <c r="W330" i="1"/>
  <c r="W215" i="1"/>
  <c r="W3242" i="1"/>
  <c r="W1682" i="1"/>
  <c r="W1510" i="1"/>
  <c r="W2074" i="1"/>
  <c r="W174" i="1"/>
  <c r="W214" i="1"/>
  <c r="W213" i="1"/>
  <c r="W212" i="1"/>
  <c r="W167" i="1"/>
  <c r="W211" i="1"/>
  <c r="W134" i="1"/>
  <c r="W1295" i="1"/>
  <c r="W329" i="1"/>
  <c r="W3803" i="1"/>
  <c r="W210" i="1"/>
  <c r="W3662" i="1"/>
  <c r="W209" i="1"/>
  <c r="W208" i="1"/>
  <c r="W1681" i="1"/>
  <c r="W3241" i="1"/>
  <c r="W3974" i="1"/>
  <c r="W1509" i="1"/>
  <c r="W1089" i="1"/>
  <c r="W1088" i="1"/>
  <c r="W207" i="1"/>
  <c r="W1153" i="1"/>
  <c r="W1827" i="1"/>
  <c r="W4107" i="1"/>
  <c r="W1181" i="1"/>
  <c r="W206" i="1"/>
  <c r="W205" i="1"/>
  <c r="W2295" i="1"/>
  <c r="W2743" i="1"/>
  <c r="W2073" i="1"/>
  <c r="W2072" i="1"/>
  <c r="W1881" i="1"/>
  <c r="W1294" i="1"/>
  <c r="W921" i="1"/>
  <c r="W349" i="1"/>
  <c r="W204" i="1"/>
  <c r="W203" i="1"/>
  <c r="W202" i="1"/>
  <c r="W2434" i="1"/>
  <c r="W3730" i="1"/>
  <c r="W1293" i="1"/>
  <c r="W201" i="1"/>
  <c r="W2900" i="1"/>
  <c r="W840" i="1"/>
  <c r="W3441" i="1"/>
  <c r="W150" i="1"/>
  <c r="W328" i="1"/>
  <c r="W200" i="1"/>
  <c r="W3050" i="1"/>
  <c r="W199" i="1"/>
  <c r="W3729" i="1"/>
  <c r="W198" i="1"/>
  <c r="W369" i="1"/>
  <c r="W4028" i="1"/>
  <c r="W1366" i="1"/>
  <c r="W368" i="1"/>
  <c r="W327" i="1"/>
  <c r="W1292" i="1"/>
  <c r="W302" i="1"/>
  <c r="W343" i="1"/>
  <c r="W719" i="1"/>
  <c r="W326" i="1"/>
  <c r="W698" i="1"/>
  <c r="W2382" i="1"/>
  <c r="W325" i="1"/>
  <c r="W367" i="1"/>
  <c r="W366" i="1"/>
  <c r="W1617" i="1"/>
  <c r="W365" i="1"/>
  <c r="W2742" i="1"/>
  <c r="W197" i="1"/>
  <c r="W1087" i="1"/>
  <c r="W364" i="1"/>
  <c r="W1508" i="1"/>
  <c r="W1291" i="1"/>
  <c r="W3393" i="1"/>
  <c r="W1354" i="1"/>
  <c r="W196" i="1"/>
  <c r="W1290" i="1"/>
  <c r="W2071" i="1"/>
  <c r="W324" i="1"/>
  <c r="W579" i="1"/>
  <c r="W101" i="1"/>
  <c r="W195" i="1"/>
  <c r="W394" i="1"/>
  <c r="W1680" i="1"/>
  <c r="W194" i="1"/>
  <c r="W348" i="1"/>
  <c r="W1679" i="1"/>
  <c r="W323" i="1"/>
  <c r="W352" i="1"/>
  <c r="W2839" i="1"/>
  <c r="W407" i="1"/>
  <c r="W1678" i="1"/>
  <c r="W393" i="1"/>
  <c r="W322" i="1"/>
  <c r="W321" i="1"/>
  <c r="W301" i="1"/>
  <c r="W377" i="1"/>
  <c r="W3820" i="1"/>
  <c r="W193" i="1"/>
  <c r="W839" i="1"/>
  <c r="W3240" i="1"/>
  <c r="W392" i="1"/>
  <c r="W2070" i="1"/>
  <c r="W100" i="1"/>
  <c r="W3509" i="1"/>
  <c r="W430" i="1"/>
  <c r="W3832" i="1"/>
  <c r="W1841" i="1"/>
  <c r="W2069" i="1"/>
  <c r="W320" i="1"/>
  <c r="W1507" i="1"/>
  <c r="W319" i="1"/>
  <c r="W1798" i="1"/>
  <c r="W2899" i="1"/>
  <c r="W429" i="1"/>
  <c r="W1506" i="1"/>
  <c r="W428" i="1"/>
  <c r="W427" i="1"/>
  <c r="W363" i="1"/>
  <c r="W192" i="1"/>
  <c r="W1289" i="1"/>
  <c r="W300" i="1"/>
  <c r="W426" i="1"/>
  <c r="W318" i="1"/>
  <c r="W2068" i="1"/>
  <c r="W2741" i="1"/>
  <c r="W362" i="1"/>
  <c r="W71" i="1"/>
  <c r="W1677" i="1"/>
  <c r="W191" i="1"/>
  <c r="W3110" i="1"/>
  <c r="W3049" i="1"/>
  <c r="W425" i="1"/>
  <c r="W3629" i="1"/>
  <c r="W441" i="1"/>
  <c r="W391" i="1"/>
  <c r="W1797" i="1"/>
  <c r="W1163" i="1"/>
  <c r="W1288" i="1"/>
  <c r="W1287" i="1"/>
  <c r="W3802" i="1"/>
  <c r="W718" i="1"/>
  <c r="W2215" i="1"/>
  <c r="W299" i="1"/>
  <c r="W3728" i="1"/>
  <c r="W3508" i="1"/>
  <c r="W2339" i="1"/>
  <c r="W99" i="1"/>
  <c r="W2740" i="1"/>
  <c r="W424" i="1"/>
  <c r="W149" i="1"/>
  <c r="W2233" i="1"/>
  <c r="W3964" i="1"/>
  <c r="W376" i="1"/>
  <c r="W2067" i="1"/>
  <c r="W3301" i="1"/>
  <c r="W2452" i="1"/>
  <c r="W3931" i="1"/>
  <c r="W26" i="1"/>
  <c r="W317" i="1"/>
  <c r="W3048" i="1"/>
  <c r="W390" i="1"/>
  <c r="W423" i="1"/>
  <c r="W2294" i="1"/>
  <c r="W1833" i="1"/>
  <c r="W1375" i="1"/>
  <c r="W389" i="1"/>
  <c r="W422" i="1"/>
  <c r="W454" i="1"/>
  <c r="W190" i="1"/>
  <c r="W2898" i="1"/>
  <c r="W453" i="1"/>
  <c r="W926" i="1"/>
  <c r="W1286" i="1"/>
  <c r="W1348" i="1"/>
  <c r="W1796" i="1"/>
  <c r="W3109" i="1"/>
  <c r="W316" i="1"/>
  <c r="W388" i="1"/>
  <c r="W189" i="1"/>
  <c r="W440" i="1"/>
  <c r="W421" i="1"/>
  <c r="W1505" i="1"/>
  <c r="W436" i="1"/>
  <c r="W2066" i="1"/>
  <c r="W188" i="1"/>
  <c r="W1285" i="1"/>
  <c r="W361" i="1"/>
  <c r="W43" i="1"/>
  <c r="W387" i="1"/>
  <c r="W3930" i="1"/>
  <c r="W3801" i="1"/>
  <c r="W2433" i="1"/>
  <c r="W452" i="1"/>
  <c r="W458" i="1"/>
  <c r="W3507" i="1"/>
  <c r="W3727" i="1"/>
  <c r="W2580" i="1"/>
  <c r="W2739" i="1"/>
  <c r="W578" i="1"/>
  <c r="W577" i="1"/>
  <c r="W576" i="1"/>
  <c r="W575" i="1"/>
  <c r="W574" i="1"/>
  <c r="W573" i="1"/>
  <c r="W572" i="1"/>
  <c r="W3892" i="1"/>
  <c r="W571" i="1"/>
  <c r="W570" i="1"/>
  <c r="W569" i="1"/>
  <c r="W568" i="1"/>
  <c r="W567" i="1"/>
  <c r="W420" i="1"/>
  <c r="W566" i="1"/>
  <c r="W565" i="1"/>
  <c r="W386" i="1"/>
  <c r="W419" i="1"/>
  <c r="W564" i="1"/>
  <c r="W2381" i="1"/>
  <c r="W563" i="1"/>
  <c r="W24" i="1"/>
  <c r="W2065" i="1"/>
  <c r="W562" i="1"/>
  <c r="W561" i="1"/>
  <c r="W560" i="1"/>
  <c r="W838" i="1"/>
  <c r="W187" i="1"/>
  <c r="W559" i="1"/>
  <c r="W558" i="1"/>
  <c r="W557" i="1"/>
  <c r="W556" i="1"/>
  <c r="W555" i="1"/>
  <c r="W3800" i="1"/>
  <c r="W3150" i="1"/>
  <c r="W554" i="1"/>
  <c r="W3831" i="1"/>
  <c r="W451" i="1"/>
  <c r="W553" i="1"/>
  <c r="W4000" i="1"/>
  <c r="W552" i="1"/>
  <c r="W3506" i="1"/>
  <c r="W418" i="1"/>
  <c r="W551" i="1"/>
  <c r="W550" i="1"/>
  <c r="W549" i="1"/>
  <c r="W548" i="1"/>
  <c r="W547" i="1"/>
  <c r="W450" i="1"/>
  <c r="W417" i="1"/>
  <c r="W3392" i="1"/>
  <c r="W2563" i="1"/>
  <c r="W546" i="1"/>
  <c r="W545" i="1"/>
  <c r="W544" i="1"/>
  <c r="W385" i="1"/>
  <c r="W543" i="1"/>
  <c r="W462" i="1"/>
  <c r="W2738" i="1"/>
  <c r="W148" i="1"/>
  <c r="W2737" i="1"/>
  <c r="W542" i="1"/>
  <c r="W98" i="1"/>
  <c r="W186" i="1"/>
  <c r="W416" i="1"/>
  <c r="W541" i="1"/>
  <c r="W1152" i="1"/>
  <c r="W2293" i="1"/>
  <c r="W3047" i="1"/>
  <c r="W540" i="1"/>
  <c r="W539" i="1"/>
  <c r="W2064" i="1"/>
  <c r="W415" i="1"/>
  <c r="W185" i="1"/>
  <c r="W449" i="1"/>
  <c r="W538" i="1"/>
  <c r="W173" i="1"/>
  <c r="W3391" i="1"/>
  <c r="W184" i="1"/>
  <c r="W537" i="1"/>
  <c r="W315" i="1"/>
  <c r="W536" i="1"/>
  <c r="W3628" i="1"/>
  <c r="W535" i="1"/>
  <c r="W347" i="1"/>
  <c r="W534" i="1"/>
  <c r="W533" i="1"/>
  <c r="W183" i="1"/>
  <c r="W532" i="1"/>
  <c r="W3726" i="1"/>
  <c r="W2063" i="1"/>
  <c r="W663" i="1"/>
  <c r="W4111" i="1"/>
  <c r="W531" i="1"/>
  <c r="W530" i="1"/>
  <c r="W2432" i="1"/>
  <c r="W2380" i="1"/>
  <c r="W182" i="1"/>
  <c r="W529" i="1"/>
  <c r="W3461" i="1"/>
  <c r="W528" i="1"/>
  <c r="W346" i="1"/>
  <c r="W181" i="1"/>
  <c r="W654" i="1"/>
  <c r="W527" i="1"/>
  <c r="W526" i="1"/>
  <c r="W314" i="1"/>
  <c r="W662" i="1"/>
  <c r="W1504" i="1"/>
  <c r="W2062" i="1"/>
  <c r="W525" i="1"/>
  <c r="W661" i="1"/>
  <c r="W524" i="1"/>
  <c r="W3929" i="1"/>
  <c r="W2736" i="1"/>
  <c r="W384" i="1"/>
  <c r="W459" i="1"/>
  <c r="W1503" i="1"/>
  <c r="W2735" i="1"/>
  <c r="W523" i="1"/>
  <c r="W3171" i="1"/>
  <c r="W522" i="1"/>
  <c r="W521" i="1"/>
  <c r="W1284" i="1"/>
  <c r="W520" i="1"/>
  <c r="W519" i="1"/>
  <c r="W3505" i="1"/>
  <c r="W2379" i="1"/>
  <c r="W3725" i="1"/>
  <c r="W25" i="1"/>
  <c r="W518" i="1"/>
  <c r="W1502" i="1"/>
  <c r="W3046" i="1"/>
  <c r="W448" i="1"/>
  <c r="W517" i="1"/>
  <c r="W516" i="1"/>
  <c r="W3928" i="1"/>
  <c r="W660" i="1"/>
  <c r="W1795" i="1"/>
  <c r="W515" i="1"/>
  <c r="W180" i="1"/>
  <c r="W514" i="1"/>
  <c r="W697" i="1"/>
  <c r="W360" i="1"/>
  <c r="W513" i="1"/>
  <c r="W447" i="1"/>
  <c r="W696" i="1"/>
  <c r="W439" i="1"/>
  <c r="W695" i="1"/>
  <c r="W2061" i="1"/>
  <c r="W512" i="1"/>
  <c r="W694" i="1"/>
  <c r="W460" i="1"/>
  <c r="W3724" i="1"/>
  <c r="W3390" i="1"/>
  <c r="W354" i="1"/>
  <c r="W511" i="1"/>
  <c r="W383" i="1"/>
  <c r="W4046" i="1"/>
  <c r="W3504" i="1"/>
  <c r="W359" i="1"/>
  <c r="W693" i="1"/>
  <c r="W438" i="1"/>
  <c r="W3389" i="1"/>
  <c r="W692" i="1"/>
  <c r="W2734" i="1"/>
  <c r="W414" i="1"/>
  <c r="W717" i="1"/>
  <c r="W691" i="1"/>
  <c r="W3785" i="1"/>
  <c r="W659" i="1"/>
  <c r="W690" i="1"/>
  <c r="W510" i="1"/>
  <c r="W509" i="1"/>
  <c r="W689" i="1"/>
  <c r="W358" i="1"/>
  <c r="W508" i="1"/>
  <c r="W507" i="1"/>
  <c r="W313" i="1"/>
  <c r="W506" i="1"/>
  <c r="W505" i="1"/>
  <c r="W1676" i="1"/>
  <c r="W504" i="1"/>
  <c r="W503" i="1"/>
  <c r="W502" i="1"/>
  <c r="W382" i="1"/>
  <c r="W1579" i="1"/>
  <c r="W446" i="1"/>
  <c r="W2897" i="1"/>
  <c r="W653" i="1"/>
  <c r="W3045" i="1"/>
  <c r="W3239" i="1"/>
  <c r="W716" i="1"/>
  <c r="W2505" i="1"/>
  <c r="W729" i="1"/>
  <c r="W1086" i="1"/>
  <c r="W3886" i="1"/>
  <c r="W3238" i="1"/>
  <c r="W501" i="1"/>
  <c r="W1501" i="1"/>
  <c r="W715" i="1"/>
  <c r="W658" i="1"/>
  <c r="W2455" i="1"/>
  <c r="W500" i="1"/>
  <c r="W714" i="1"/>
  <c r="W499" i="1"/>
  <c r="W688" i="1"/>
  <c r="W668" i="1"/>
  <c r="W3044" i="1"/>
  <c r="W3666" i="1"/>
  <c r="W3043" i="1"/>
  <c r="W498" i="1"/>
  <c r="W657" i="1"/>
  <c r="W1589" i="1"/>
  <c r="W497" i="1"/>
  <c r="W496" i="1"/>
  <c r="W1085" i="1"/>
  <c r="W17" i="1"/>
  <c r="W413" i="1"/>
  <c r="W495" i="1"/>
  <c r="W713" i="1"/>
  <c r="W2060" i="1"/>
  <c r="W687" i="1"/>
  <c r="W412" i="1"/>
  <c r="W731" i="1"/>
  <c r="W3999" i="1"/>
  <c r="W728" i="1"/>
  <c r="W686" i="1"/>
  <c r="W97" i="1"/>
  <c r="W494" i="1"/>
  <c r="W2598" i="1"/>
  <c r="W493" i="1"/>
  <c r="W2858" i="1"/>
  <c r="W3388" i="1"/>
  <c r="W3450" i="1"/>
  <c r="W381" i="1"/>
  <c r="W727" i="1"/>
  <c r="W734" i="1"/>
  <c r="W1593" i="1"/>
  <c r="W1500" i="1"/>
  <c r="W685" i="1"/>
  <c r="W2059" i="1"/>
  <c r="W2214" i="1"/>
  <c r="W2896" i="1"/>
  <c r="W445" i="1"/>
  <c r="W1714" i="1"/>
  <c r="W2213" i="1"/>
  <c r="W3543" i="1"/>
  <c r="W736" i="1"/>
  <c r="W4090" i="1"/>
  <c r="W42" i="1"/>
  <c r="W411" i="1"/>
  <c r="W684" i="1"/>
  <c r="W2733" i="1"/>
  <c r="W492" i="1"/>
  <c r="W3149" i="1"/>
  <c r="W491" i="1"/>
  <c r="W490" i="1"/>
  <c r="W3998" i="1"/>
  <c r="W1499" i="1"/>
  <c r="W2058" i="1"/>
  <c r="W1675" i="1"/>
  <c r="W655" i="1"/>
  <c r="W3927" i="1"/>
  <c r="W380" i="1"/>
  <c r="W2732" i="1"/>
  <c r="W3790" i="1"/>
  <c r="W2731" i="1"/>
  <c r="W837" i="1"/>
  <c r="W836" i="1"/>
  <c r="W835" i="1"/>
  <c r="W834" i="1"/>
  <c r="W683" i="1"/>
  <c r="W833" i="1"/>
  <c r="W739" i="1"/>
  <c r="W832" i="1"/>
  <c r="W831" i="1"/>
  <c r="W830" i="1"/>
  <c r="W829" i="1"/>
  <c r="W682" i="1"/>
  <c r="W828" i="1"/>
  <c r="W2730" i="1"/>
  <c r="W681" i="1"/>
  <c r="W827" i="1"/>
  <c r="W826" i="1"/>
  <c r="W726" i="1"/>
  <c r="W825" i="1"/>
  <c r="W824" i="1"/>
  <c r="W823" i="1"/>
  <c r="W822" i="1"/>
  <c r="W2057" i="1"/>
  <c r="W821" i="1"/>
  <c r="W820" i="1"/>
  <c r="W819" i="1"/>
  <c r="W2431" i="1"/>
  <c r="W818" i="1"/>
  <c r="W3723" i="1"/>
  <c r="W489" i="1"/>
  <c r="W2729" i="1"/>
  <c r="W488" i="1"/>
  <c r="W817" i="1"/>
  <c r="W312" i="1"/>
  <c r="W816" i="1"/>
  <c r="W815" i="1"/>
  <c r="W487" i="1"/>
  <c r="W2579" i="1"/>
  <c r="W680" i="1"/>
  <c r="W4074" i="1"/>
  <c r="W735" i="1"/>
  <c r="W814" i="1"/>
  <c r="W2430" i="1"/>
  <c r="W813" i="1"/>
  <c r="W812" i="1"/>
  <c r="W179" i="1"/>
  <c r="W811" i="1"/>
  <c r="W679" i="1"/>
  <c r="W810" i="1"/>
  <c r="W678" i="1"/>
  <c r="W809" i="1"/>
  <c r="W1615" i="1"/>
  <c r="W147" i="1"/>
  <c r="W3879" i="1"/>
  <c r="W2292" i="1"/>
  <c r="W178" i="1"/>
  <c r="W3042" i="1"/>
  <c r="W2968" i="1"/>
  <c r="W808" i="1"/>
  <c r="W807" i="1"/>
  <c r="W2728" i="1"/>
  <c r="W1084" i="1"/>
  <c r="W806" i="1"/>
  <c r="W805" i="1"/>
  <c r="W804" i="1"/>
  <c r="W803" i="1"/>
  <c r="W732" i="1"/>
  <c r="W3237" i="1"/>
  <c r="W486" i="1"/>
  <c r="W802" i="1"/>
  <c r="W883" i="1"/>
  <c r="W485" i="1"/>
  <c r="W801" i="1"/>
  <c r="W677" i="1"/>
  <c r="W484" i="1"/>
  <c r="W483" i="1"/>
  <c r="W800" i="1"/>
  <c r="W3503" i="1"/>
  <c r="W799" i="1"/>
  <c r="W3542" i="1"/>
  <c r="W888" i="1"/>
  <c r="W798" i="1"/>
  <c r="W797" i="1"/>
  <c r="W725" i="1"/>
  <c r="W3293" i="1"/>
  <c r="W796" i="1"/>
  <c r="W1794" i="1"/>
  <c r="W894" i="1"/>
  <c r="W795" i="1"/>
  <c r="W794" i="1"/>
  <c r="W793" i="1"/>
  <c r="W482" i="1"/>
  <c r="W792" i="1"/>
  <c r="W893" i="1"/>
  <c r="W791" i="1"/>
  <c r="W2727" i="1"/>
  <c r="W882" i="1"/>
  <c r="W410" i="1"/>
  <c r="W790" i="1"/>
  <c r="W892" i="1"/>
  <c r="W2895" i="1"/>
  <c r="W2838" i="1"/>
  <c r="W1674" i="1"/>
  <c r="W2291" i="1"/>
  <c r="W724" i="1"/>
  <c r="W900" i="1"/>
  <c r="W3661" i="1"/>
  <c r="W481" i="1"/>
  <c r="W3440" i="1"/>
  <c r="W789" i="1"/>
  <c r="W2726" i="1"/>
  <c r="W788" i="1"/>
  <c r="W676" i="1"/>
  <c r="W3115" i="1"/>
  <c r="W2399" i="1"/>
  <c r="W3850" i="1"/>
  <c r="W357" i="1"/>
  <c r="W2504" i="1"/>
  <c r="W311" i="1"/>
  <c r="W3664" i="1"/>
  <c r="W2056" i="1"/>
  <c r="W787" i="1"/>
  <c r="W3148" i="1"/>
  <c r="W1793" i="1"/>
  <c r="W675" i="1"/>
  <c r="W786" i="1"/>
  <c r="W905" i="1"/>
  <c r="W785" i="1"/>
  <c r="W2894" i="1"/>
  <c r="W2055" i="1"/>
  <c r="W784" i="1"/>
  <c r="W3575" i="1"/>
  <c r="W2848" i="1"/>
  <c r="W783" i="1"/>
  <c r="W782" i="1"/>
  <c r="W4108" i="1"/>
  <c r="W920" i="1"/>
  <c r="W3387" i="1"/>
  <c r="W919" i="1"/>
  <c r="W781" i="1"/>
  <c r="W780" i="1"/>
  <c r="W3236" i="1"/>
  <c r="W3041" i="1"/>
  <c r="W779" i="1"/>
  <c r="W2893" i="1"/>
  <c r="W918" i="1"/>
  <c r="W3502" i="1"/>
  <c r="W778" i="1"/>
  <c r="W723" i="1"/>
  <c r="W884" i="1"/>
  <c r="W310" i="1"/>
  <c r="W480" i="1"/>
  <c r="W479" i="1"/>
  <c r="W899" i="1"/>
  <c r="W3235" i="1"/>
  <c r="W2725" i="1"/>
  <c r="W904" i="1"/>
  <c r="W3926" i="1"/>
  <c r="W898" i="1"/>
  <c r="W478" i="1"/>
  <c r="W477" i="1"/>
  <c r="W777" i="1"/>
  <c r="W3234" i="1"/>
  <c r="W3501" i="1"/>
  <c r="W776" i="1"/>
  <c r="W674" i="1"/>
  <c r="W476" i="1"/>
  <c r="W3500" i="1"/>
  <c r="W3386" i="1"/>
  <c r="W2724" i="1"/>
  <c r="W3233" i="1"/>
  <c r="W775" i="1"/>
  <c r="W774" i="1"/>
  <c r="W773" i="1"/>
  <c r="W897" i="1"/>
  <c r="W3722" i="1"/>
  <c r="W712" i="1"/>
  <c r="W917" i="1"/>
  <c r="W772" i="1"/>
  <c r="W903" i="1"/>
  <c r="W3385" i="1"/>
  <c r="W771" i="1"/>
  <c r="W3499" i="1"/>
  <c r="W2054" i="1"/>
  <c r="W770" i="1"/>
  <c r="W1083" i="1"/>
  <c r="W1082" i="1"/>
  <c r="W1081" i="1"/>
  <c r="W1080" i="1"/>
  <c r="W1079" i="1"/>
  <c r="W1078" i="1"/>
  <c r="W769" i="1"/>
  <c r="W1077" i="1"/>
  <c r="W1076" i="1"/>
  <c r="W1075" i="1"/>
  <c r="W768" i="1"/>
  <c r="W1074" i="1"/>
  <c r="W1073" i="1"/>
  <c r="W1072" i="1"/>
  <c r="W1071" i="1"/>
  <c r="W2053" i="1"/>
  <c r="W767" i="1"/>
  <c r="W1070" i="1"/>
  <c r="W1069" i="1"/>
  <c r="W1068" i="1"/>
  <c r="W1067" i="1"/>
  <c r="W3989" i="1"/>
  <c r="W1066" i="1"/>
  <c r="W1065" i="1"/>
  <c r="W1064" i="1"/>
  <c r="W1063" i="1"/>
  <c r="W1062" i="1"/>
  <c r="W1061" i="1"/>
  <c r="W887" i="1"/>
  <c r="W1060" i="1"/>
  <c r="W1059" i="1"/>
  <c r="W1058" i="1"/>
  <c r="W1057" i="1"/>
  <c r="W1056" i="1"/>
  <c r="W1055" i="1"/>
  <c r="W1054" i="1"/>
  <c r="W4016" i="1"/>
  <c r="W1053" i="1"/>
  <c r="W1052" i="1"/>
  <c r="W1051" i="1"/>
  <c r="W1050" i="1"/>
  <c r="W1049" i="1"/>
  <c r="W1048" i="1"/>
  <c r="W1047" i="1"/>
  <c r="W4015" i="1"/>
  <c r="W1046" i="1"/>
  <c r="W2965" i="1"/>
  <c r="W1045" i="1"/>
  <c r="W1044" i="1"/>
  <c r="W1043" i="1"/>
  <c r="W1042" i="1"/>
  <c r="W475" i="1"/>
  <c r="W1041" i="1"/>
  <c r="W1040" i="1"/>
  <c r="W1039" i="1"/>
  <c r="W1038" i="1"/>
  <c r="W1037" i="1"/>
  <c r="W1036" i="1"/>
  <c r="W1035" i="1"/>
  <c r="W766" i="1"/>
  <c r="W3925" i="1"/>
  <c r="W474" i="1"/>
  <c r="W1034" i="1"/>
  <c r="W1033" i="1"/>
  <c r="W765" i="1"/>
  <c r="W1716" i="1"/>
  <c r="W1032" i="1"/>
  <c r="W1031" i="1"/>
  <c r="W1030" i="1"/>
  <c r="W1029" i="1"/>
  <c r="W461" i="1"/>
  <c r="W1673" i="1"/>
  <c r="W2429" i="1"/>
  <c r="W2723" i="1"/>
  <c r="W1028" i="1"/>
  <c r="W1027" i="1"/>
  <c r="W916" i="1"/>
  <c r="W1026" i="1"/>
  <c r="W673" i="1"/>
  <c r="W3232" i="1"/>
  <c r="W915" i="1"/>
  <c r="W1025" i="1"/>
  <c r="W1024" i="1"/>
  <c r="W1023" i="1"/>
  <c r="W929" i="1"/>
  <c r="W356" i="1"/>
  <c r="W1022" i="1"/>
  <c r="W3231" i="1"/>
  <c r="W1021" i="1"/>
  <c r="W1020" i="1"/>
  <c r="W764" i="1"/>
  <c r="W1019" i="1"/>
  <c r="W4092" i="1"/>
  <c r="W1018" i="1"/>
  <c r="W1017" i="1"/>
  <c r="W473" i="1"/>
  <c r="W3924" i="1"/>
  <c r="W3498" i="1"/>
  <c r="W1838" i="1"/>
  <c r="W1151" i="1"/>
  <c r="W1016" i="1"/>
  <c r="W2944" i="1"/>
  <c r="W1015" i="1"/>
  <c r="W2960" i="1"/>
  <c r="W1014" i="1"/>
  <c r="W1013" i="1"/>
  <c r="W1150" i="1"/>
  <c r="W763" i="1"/>
  <c r="W1012" i="1"/>
  <c r="W1011" i="1"/>
  <c r="W762" i="1"/>
  <c r="W1010" i="1"/>
  <c r="W1009" i="1"/>
  <c r="W1008" i="1"/>
  <c r="W1007" i="1"/>
  <c r="W886" i="1"/>
  <c r="W1006" i="1"/>
  <c r="W2892" i="1"/>
  <c r="W1005" i="1"/>
  <c r="W1004" i="1"/>
  <c r="W2847" i="1"/>
  <c r="W1003" i="1"/>
  <c r="W1002" i="1"/>
  <c r="W761" i="1"/>
  <c r="W1001" i="1"/>
  <c r="W1000" i="1"/>
  <c r="W760" i="1"/>
  <c r="W925" i="1"/>
  <c r="W3108" i="1"/>
  <c r="W999" i="1"/>
  <c r="W998" i="1"/>
  <c r="W997" i="1"/>
  <c r="W472" i="1"/>
  <c r="W2338" i="1"/>
  <c r="W885" i="1"/>
  <c r="W3627" i="1"/>
  <c r="W996" i="1"/>
  <c r="W995" i="1"/>
  <c r="W1162" i="1"/>
  <c r="W902" i="1"/>
  <c r="W994" i="1"/>
  <c r="W993" i="1"/>
  <c r="W759" i="1"/>
  <c r="W2052" i="1"/>
  <c r="W992" i="1"/>
  <c r="W914" i="1"/>
  <c r="W991" i="1"/>
  <c r="W3040" i="1"/>
  <c r="W990" i="1"/>
  <c r="W989" i="1"/>
  <c r="W988" i="1"/>
  <c r="W987" i="1"/>
  <c r="W758" i="1"/>
  <c r="W2051" i="1"/>
  <c r="W986" i="1"/>
  <c r="W3039" i="1"/>
  <c r="W2722" i="1"/>
  <c r="W2050" i="1"/>
  <c r="W985" i="1"/>
  <c r="W177" i="1"/>
  <c r="W3541" i="1"/>
  <c r="W984" i="1"/>
  <c r="W1149" i="1"/>
  <c r="W983" i="1"/>
  <c r="W2049" i="1"/>
  <c r="W982" i="1"/>
  <c r="W981" i="1"/>
  <c r="W980" i="1"/>
  <c r="W1161" i="1"/>
  <c r="W757" i="1"/>
  <c r="W979" i="1"/>
  <c r="W2212" i="1"/>
  <c r="W978" i="1"/>
  <c r="W977" i="1"/>
  <c r="W976" i="1"/>
  <c r="W913" i="1"/>
  <c r="W1160" i="1"/>
  <c r="W3125" i="1"/>
  <c r="W2891" i="1"/>
  <c r="W3384" i="1"/>
  <c r="W912" i="1"/>
  <c r="W1159" i="1"/>
  <c r="W2428" i="1"/>
  <c r="W756" i="1"/>
  <c r="W975" i="1"/>
  <c r="W974" i="1"/>
  <c r="W1158" i="1"/>
  <c r="W973" i="1"/>
  <c r="W2048" i="1"/>
  <c r="W755" i="1"/>
  <c r="W1179" i="1"/>
  <c r="W1178" i="1"/>
  <c r="W972" i="1"/>
  <c r="W971" i="1"/>
  <c r="W970" i="1"/>
  <c r="W969" i="1"/>
  <c r="W968" i="1"/>
  <c r="W967" i="1"/>
  <c r="W2290" i="1"/>
  <c r="W1157" i="1"/>
  <c r="W966" i="1"/>
  <c r="W3230" i="1"/>
  <c r="W2234" i="1"/>
  <c r="W2289" i="1"/>
  <c r="W3923" i="1"/>
  <c r="W1372" i="1"/>
  <c r="W3598" i="1"/>
  <c r="W2503" i="1"/>
  <c r="W1283" i="1"/>
  <c r="W1282" i="1"/>
  <c r="W1281" i="1"/>
  <c r="W1280" i="1"/>
  <c r="W1279" i="1"/>
  <c r="W1278" i="1"/>
  <c r="W1277" i="1"/>
  <c r="W754" i="1"/>
  <c r="W1276" i="1"/>
  <c r="W3118" i="1"/>
  <c r="W1275" i="1"/>
  <c r="W1274" i="1"/>
  <c r="W965" i="1"/>
  <c r="W964" i="1"/>
  <c r="W963" i="1"/>
  <c r="W1273" i="1"/>
  <c r="W962" i="1"/>
  <c r="W1272" i="1"/>
  <c r="W1271" i="1"/>
  <c r="W1177" i="1"/>
  <c r="W2378" i="1"/>
  <c r="W3038" i="1"/>
  <c r="W1270" i="1"/>
  <c r="W2926" i="1"/>
  <c r="W1176" i="1"/>
  <c r="W1269" i="1"/>
  <c r="W1268" i="1"/>
  <c r="W2047" i="1"/>
  <c r="W2959" i="1"/>
  <c r="W961" i="1"/>
  <c r="W1267" i="1"/>
  <c r="W1266" i="1"/>
  <c r="W2211" i="1"/>
  <c r="W3229" i="1"/>
  <c r="W1265" i="1"/>
  <c r="W960" i="1"/>
  <c r="W1264" i="1"/>
  <c r="W753" i="1"/>
  <c r="W1263" i="1"/>
  <c r="W959" i="1"/>
  <c r="W1262" i="1"/>
  <c r="W1261" i="1"/>
  <c r="W1260" i="1"/>
  <c r="W1259" i="1"/>
  <c r="W958" i="1"/>
  <c r="W1258" i="1"/>
  <c r="W1257" i="1"/>
  <c r="W752" i="1"/>
  <c r="W672" i="1"/>
  <c r="W1256" i="1"/>
  <c r="W1255" i="1"/>
  <c r="W1254" i="1"/>
  <c r="W1182" i="1"/>
  <c r="W751" i="1"/>
  <c r="W1253" i="1"/>
  <c r="W1252" i="1"/>
  <c r="W1251" i="1"/>
  <c r="W1250" i="1"/>
  <c r="W1249" i="1"/>
  <c r="W3922" i="1"/>
  <c r="W2046" i="1"/>
  <c r="W1248" i="1"/>
  <c r="W957" i="1"/>
  <c r="W1247" i="1"/>
  <c r="W750" i="1"/>
  <c r="W1246" i="1"/>
  <c r="W1245" i="1"/>
  <c r="W749" i="1"/>
  <c r="W3383" i="1"/>
  <c r="W1338" i="1"/>
  <c r="W911" i="1"/>
  <c r="W956" i="1"/>
  <c r="W1244" i="1"/>
  <c r="W1243" i="1"/>
  <c r="W345" i="1"/>
  <c r="W1242" i="1"/>
  <c r="W1241" i="1"/>
  <c r="W1240" i="1"/>
  <c r="W3897" i="1"/>
  <c r="W1239" i="1"/>
  <c r="W955" i="1"/>
  <c r="W1238" i="1"/>
  <c r="W1148" i="1"/>
  <c r="W1344" i="1"/>
  <c r="W3721" i="1"/>
  <c r="W1237" i="1"/>
  <c r="W2337" i="1"/>
  <c r="W1236" i="1"/>
  <c r="W1235" i="1"/>
  <c r="W1234" i="1"/>
  <c r="W748" i="1"/>
  <c r="W4066" i="1"/>
  <c r="W1233" i="1"/>
  <c r="W3497" i="1"/>
  <c r="W2045" i="1"/>
  <c r="W1232" i="1"/>
  <c r="W1231" i="1"/>
  <c r="W924" i="1"/>
  <c r="W1230" i="1"/>
  <c r="W2915" i="1"/>
  <c r="W1353" i="1"/>
  <c r="W1229" i="1"/>
  <c r="W1228" i="1"/>
  <c r="W2336" i="1"/>
  <c r="W954" i="1"/>
  <c r="W2890" i="1"/>
  <c r="W1227" i="1"/>
  <c r="W953" i="1"/>
  <c r="W1226" i="1"/>
  <c r="W2288" i="1"/>
  <c r="W1352" i="1"/>
  <c r="W952" i="1"/>
  <c r="W951" i="1"/>
  <c r="W1174" i="1"/>
  <c r="W3382" i="1"/>
  <c r="W1225" i="1"/>
  <c r="W747" i="1"/>
  <c r="W3921" i="1"/>
  <c r="W1224" i="1"/>
  <c r="W1343" i="1"/>
  <c r="W950" i="1"/>
  <c r="W1223" i="1"/>
  <c r="W471" i="1"/>
  <c r="W3037" i="1"/>
  <c r="W1169" i="1"/>
  <c r="W437" i="1"/>
  <c r="W1173" i="1"/>
  <c r="W746" i="1"/>
  <c r="W3997" i="1"/>
  <c r="W949" i="1"/>
  <c r="W1347" i="1"/>
  <c r="W1370" i="1"/>
  <c r="W470" i="1"/>
  <c r="W1351" i="1"/>
  <c r="W745" i="1"/>
  <c r="W948" i="1"/>
  <c r="W1222" i="1"/>
  <c r="W1346" i="1"/>
  <c r="W1221" i="1"/>
  <c r="W1374" i="1"/>
  <c r="W2608" i="1"/>
  <c r="W2044" i="1"/>
  <c r="W3799" i="1"/>
  <c r="W1220" i="1"/>
  <c r="W2502" i="1"/>
  <c r="W3824" i="1"/>
  <c r="W1219" i="1"/>
  <c r="W1218" i="1"/>
  <c r="W1217" i="1"/>
  <c r="W1498" i="1"/>
  <c r="W1497" i="1"/>
  <c r="W1496" i="1"/>
  <c r="W1495" i="1"/>
  <c r="W1494" i="1"/>
  <c r="W2043" i="1"/>
  <c r="W3124" i="1"/>
  <c r="W1493" i="1"/>
  <c r="W1492" i="1"/>
  <c r="W928" i="1"/>
  <c r="W1216" i="1"/>
  <c r="W1215" i="1"/>
  <c r="W1491" i="1"/>
  <c r="W947" i="1"/>
  <c r="W1490" i="1"/>
  <c r="W1365" i="1"/>
  <c r="W1489" i="1"/>
  <c r="W1488" i="1"/>
  <c r="W1214" i="1"/>
  <c r="W1487" i="1"/>
  <c r="W1486" i="1"/>
  <c r="W1485" i="1"/>
  <c r="W2889" i="1"/>
  <c r="W1484" i="1"/>
  <c r="W1483" i="1"/>
  <c r="W1482" i="1"/>
  <c r="W1481" i="1"/>
  <c r="W1480" i="1"/>
  <c r="W1368" i="1"/>
  <c r="W2042" i="1"/>
  <c r="W1479" i="1"/>
  <c r="W1213" i="1"/>
  <c r="W1478" i="1"/>
  <c r="W1477" i="1"/>
  <c r="W1476" i="1"/>
  <c r="W1364" i="1"/>
  <c r="W1475" i="1"/>
  <c r="W2721" i="1"/>
  <c r="W1212" i="1"/>
  <c r="W1474" i="1"/>
  <c r="W946" i="1"/>
  <c r="W1211" i="1"/>
  <c r="W1473" i="1"/>
  <c r="W1472" i="1"/>
  <c r="W1342" i="1"/>
  <c r="W1471" i="1"/>
  <c r="W1470" i="1"/>
  <c r="W945" i="1"/>
  <c r="W1469" i="1"/>
  <c r="W3228" i="1"/>
  <c r="W1468" i="1"/>
  <c r="W1467" i="1"/>
  <c r="W1210" i="1"/>
  <c r="W1209" i="1"/>
  <c r="W1208" i="1"/>
  <c r="W671" i="1"/>
  <c r="W2720" i="1"/>
  <c r="W1466" i="1"/>
  <c r="W1465" i="1"/>
  <c r="W1464" i="1"/>
  <c r="W1363" i="1"/>
  <c r="W1463" i="1"/>
  <c r="W1462" i="1"/>
  <c r="W3036" i="1"/>
  <c r="W944" i="1"/>
  <c r="W1461" i="1"/>
  <c r="W1460" i="1"/>
  <c r="W1207" i="1"/>
  <c r="W3035" i="1"/>
  <c r="W1362" i="1"/>
  <c r="W1459" i="1"/>
  <c r="W3849" i="1"/>
  <c r="W881" i="1"/>
  <c r="W1458" i="1"/>
  <c r="W1457" i="1"/>
  <c r="W3798" i="1"/>
  <c r="W2501" i="1"/>
  <c r="W1456" i="1"/>
  <c r="W1585" i="1"/>
  <c r="W1584" i="1"/>
  <c r="W943" i="1"/>
  <c r="W3227" i="1"/>
  <c r="W1455" i="1"/>
  <c r="W1454" i="1"/>
  <c r="W1156" i="1"/>
  <c r="W1453" i="1"/>
  <c r="W1206" i="1"/>
  <c r="W1452" i="1"/>
  <c r="W1451" i="1"/>
  <c r="W1450" i="1"/>
  <c r="W1449" i="1"/>
  <c r="W1448" i="1"/>
  <c r="W1447" i="1"/>
  <c r="W1578" i="1"/>
  <c r="W1446" i="1"/>
  <c r="W1583" i="1"/>
  <c r="W1445" i="1"/>
  <c r="W1444" i="1"/>
  <c r="W1443" i="1"/>
  <c r="W1442" i="1"/>
  <c r="W1441" i="1"/>
  <c r="W1440" i="1"/>
  <c r="W1439" i="1"/>
  <c r="W3147" i="1"/>
  <c r="W1205" i="1"/>
  <c r="W176" i="1"/>
  <c r="W1361" i="1"/>
  <c r="W1601" i="1"/>
  <c r="W3720" i="1"/>
  <c r="W1377" i="1"/>
  <c r="W1438" i="1"/>
  <c r="W2719" i="1"/>
  <c r="W1437" i="1"/>
  <c r="W1436" i="1"/>
  <c r="W1435" i="1"/>
  <c r="W1434" i="1"/>
  <c r="W1609" i="1"/>
  <c r="W1600" i="1"/>
  <c r="W1433" i="1"/>
  <c r="W1432" i="1"/>
  <c r="W1582" i="1"/>
  <c r="W1431" i="1"/>
  <c r="W1599" i="1"/>
  <c r="W1430" i="1"/>
  <c r="W1204" i="1"/>
  <c r="W1608" i="1"/>
  <c r="W1429" i="1"/>
  <c r="W1428" i="1"/>
  <c r="W744" i="1"/>
  <c r="W3797" i="1"/>
  <c r="W1341" i="1"/>
  <c r="W1577" i="1"/>
  <c r="W1147" i="1"/>
  <c r="W1588" i="1"/>
  <c r="W1203" i="1"/>
  <c r="W1581" i="1"/>
  <c r="W2210" i="1"/>
  <c r="W1427" i="1"/>
  <c r="W3779" i="1"/>
  <c r="W3381" i="1"/>
  <c r="W3173" i="1"/>
  <c r="W4045" i="1"/>
  <c r="W1360" i="1"/>
  <c r="W1426" i="1"/>
  <c r="W1425" i="1"/>
  <c r="W2718" i="1"/>
  <c r="W1598" i="1"/>
  <c r="W942" i="1"/>
  <c r="W1424" i="1"/>
  <c r="W1423" i="1"/>
  <c r="W1422" i="1"/>
  <c r="W3719" i="1"/>
  <c r="W1202" i="1"/>
  <c r="W1580" i="1"/>
  <c r="W1421" i="1"/>
  <c r="W1420" i="1"/>
  <c r="W1201" i="1"/>
  <c r="W941" i="1"/>
  <c r="W743" i="1"/>
  <c r="W1672" i="1"/>
  <c r="W1671" i="1"/>
  <c r="W1419" i="1"/>
  <c r="W1614" i="1"/>
  <c r="W1172" i="1"/>
  <c r="W1670" i="1"/>
  <c r="W1669" i="1"/>
  <c r="W2041" i="1"/>
  <c r="W1668" i="1"/>
  <c r="W1667" i="1"/>
  <c r="W1666" i="1"/>
  <c r="W1665" i="1"/>
  <c r="W1418" i="1"/>
  <c r="W3920" i="1"/>
  <c r="W1417" i="1"/>
  <c r="W3226" i="1"/>
  <c r="W1359" i="1"/>
  <c r="W1416" i="1"/>
  <c r="W1664" i="1"/>
  <c r="W2377" i="1"/>
  <c r="W1415" i="1"/>
  <c r="W1663" i="1"/>
  <c r="W1414" i="1"/>
  <c r="W1662" i="1"/>
  <c r="W1413" i="1"/>
  <c r="W1661" i="1"/>
  <c r="W1660" i="1"/>
  <c r="W1659" i="1"/>
  <c r="W1616" i="1"/>
  <c r="W1658" i="1"/>
  <c r="W1412" i="1"/>
  <c r="W2717" i="1"/>
  <c r="W742" i="1"/>
  <c r="W1411" i="1"/>
  <c r="W1657" i="1"/>
  <c r="W1656" i="1"/>
  <c r="W1410" i="1"/>
  <c r="W1655" i="1"/>
  <c r="W1654" i="1"/>
  <c r="W1653" i="1"/>
  <c r="W1409" i="1"/>
  <c r="W1597" i="1"/>
  <c r="W1652" i="1"/>
  <c r="W1408" i="1"/>
  <c r="W1702" i="1"/>
  <c r="W3848" i="1"/>
  <c r="W1407" i="1"/>
  <c r="W1200" i="1"/>
  <c r="W1651" i="1"/>
  <c r="W1650" i="1"/>
  <c r="W1649" i="1"/>
  <c r="W1713" i="1"/>
  <c r="W469" i="1"/>
  <c r="W1648" i="1"/>
  <c r="W2852" i="1"/>
  <c r="W1647" i="1"/>
  <c r="W1646" i="1"/>
  <c r="W1596" i="1"/>
  <c r="W2040" i="1"/>
  <c r="W940" i="1"/>
  <c r="W1406" i="1"/>
  <c r="W1645" i="1"/>
  <c r="W1644" i="1"/>
  <c r="W1171" i="1"/>
  <c r="W1718" i="1"/>
  <c r="W1405" i="1"/>
  <c r="W1404" i="1"/>
  <c r="W1167" i="1"/>
  <c r="W1643" i="1"/>
  <c r="W1642" i="1"/>
  <c r="W2846" i="1"/>
  <c r="W1792" i="1"/>
  <c r="W1706" i="1"/>
  <c r="W1791" i="1"/>
  <c r="W1712" i="1"/>
  <c r="W1790" i="1"/>
  <c r="W1789" i="1"/>
  <c r="W1403" i="1"/>
  <c r="W1788" i="1"/>
  <c r="W1641" i="1"/>
  <c r="W1787" i="1"/>
  <c r="W1786" i="1"/>
  <c r="W1640" i="1"/>
  <c r="W1199" i="1"/>
  <c r="W1785" i="1"/>
  <c r="W1784" i="1"/>
  <c r="W1783" i="1"/>
  <c r="W1782" i="1"/>
  <c r="W1781" i="1"/>
  <c r="W1639" i="1"/>
  <c r="W1705" i="1"/>
  <c r="W1613" i="1"/>
  <c r="W1402" i="1"/>
  <c r="W1780" i="1"/>
  <c r="W1704" i="1"/>
  <c r="W1779" i="1"/>
  <c r="W1778" i="1"/>
  <c r="W2605" i="1"/>
  <c r="W939" i="1"/>
  <c r="W1777" i="1"/>
  <c r="W1776" i="1"/>
  <c r="W1775" i="1"/>
  <c r="W1401" i="1"/>
  <c r="W1774" i="1"/>
  <c r="W1773" i="1"/>
  <c r="W2958" i="1"/>
  <c r="W1772" i="1"/>
  <c r="W1771" i="1"/>
  <c r="W1400" i="1"/>
  <c r="W2841" i="1"/>
  <c r="W1175" i="1"/>
  <c r="W1770" i="1"/>
  <c r="W1769" i="1"/>
  <c r="W1399" i="1"/>
  <c r="W1398" i="1"/>
  <c r="W1768" i="1"/>
  <c r="W1198" i="1"/>
  <c r="W1638" i="1"/>
  <c r="W2376" i="1"/>
  <c r="W1397" i="1"/>
  <c r="W1637" i="1"/>
  <c r="W1636" i="1"/>
  <c r="W1767" i="1"/>
  <c r="W3170" i="1"/>
  <c r="W1766" i="1"/>
  <c r="W1765" i="1"/>
  <c r="W1635" i="1"/>
  <c r="W656" i="1"/>
  <c r="W1832" i="1"/>
  <c r="W1764" i="1"/>
  <c r="W1396" i="1"/>
  <c r="W1763" i="1"/>
  <c r="W1762" i="1"/>
  <c r="W1634" i="1"/>
  <c r="W1633" i="1"/>
  <c r="W1761" i="1"/>
  <c r="W1760" i="1"/>
  <c r="W1759" i="1"/>
  <c r="W2716" i="1"/>
  <c r="W1758" i="1"/>
  <c r="W1339" i="1"/>
  <c r="W1632" i="1"/>
  <c r="W1612" i="1"/>
  <c r="W3225" i="1"/>
  <c r="W1197" i="1"/>
  <c r="W1631" i="1"/>
  <c r="W1757" i="1"/>
  <c r="W1630" i="1"/>
  <c r="W3380" i="1"/>
  <c r="W1395" i="1"/>
  <c r="W938" i="1"/>
  <c r="W175" i="1"/>
  <c r="W1720" i="1"/>
  <c r="W1629" i="1"/>
  <c r="W1394" i="1"/>
  <c r="W1756" i="1"/>
  <c r="W1837" i="1"/>
  <c r="W1755" i="1"/>
  <c r="W1345" i="1"/>
  <c r="W1754" i="1"/>
  <c r="W1628" i="1"/>
  <c r="W1753" i="1"/>
  <c r="W2925" i="1"/>
  <c r="W1865" i="1"/>
  <c r="W1864" i="1"/>
  <c r="W1752" i="1"/>
  <c r="W1863" i="1"/>
  <c r="W1751" i="1"/>
  <c r="W1862" i="1"/>
  <c r="W1750" i="1"/>
  <c r="W1861" i="1"/>
  <c r="W1340" i="1"/>
  <c r="W1860" i="1"/>
  <c r="W1749" i="1"/>
  <c r="W1748" i="1"/>
  <c r="W1859" i="1"/>
  <c r="W1843" i="1"/>
  <c r="W1627" i="1"/>
  <c r="W1858" i="1"/>
  <c r="W3034" i="1"/>
  <c r="W1857" i="1"/>
  <c r="W1393" i="1"/>
  <c r="W1856" i="1"/>
  <c r="W1836" i="1"/>
  <c r="W3033" i="1"/>
  <c r="W3962" i="1"/>
  <c r="W3032" i="1"/>
  <c r="W1392" i="1"/>
  <c r="W1391" i="1"/>
  <c r="W1855" i="1"/>
  <c r="W1390" i="1"/>
  <c r="W1854" i="1"/>
  <c r="W2335" i="1"/>
  <c r="W4027" i="1"/>
  <c r="W1155" i="1"/>
  <c r="W1626" i="1"/>
  <c r="W1747" i="1"/>
  <c r="W3996" i="1"/>
  <c r="W937" i="1"/>
  <c r="W1746" i="1"/>
  <c r="W1831" i="1"/>
  <c r="W1745" i="1"/>
  <c r="W1853" i="1"/>
  <c r="W741" i="1"/>
  <c r="W1625" i="1"/>
  <c r="W1840" i="1"/>
  <c r="W3320" i="1"/>
  <c r="W1875" i="1"/>
  <c r="W3031" i="1"/>
  <c r="W1196" i="1"/>
  <c r="W1885" i="1"/>
  <c r="W4038" i="1"/>
  <c r="W3718" i="1"/>
  <c r="W1852" i="1"/>
  <c r="W3574" i="1"/>
  <c r="W3379" i="1"/>
  <c r="W1877" i="1"/>
  <c r="W2039" i="1"/>
  <c r="W2038" i="1"/>
  <c r="W2037" i="1"/>
  <c r="W2036" i="1"/>
  <c r="W2035" i="1"/>
  <c r="W2034" i="1"/>
  <c r="W2033" i="1"/>
  <c r="W2032" i="1"/>
  <c r="W3717" i="1"/>
  <c r="W2031" i="1"/>
  <c r="W2030" i="1"/>
  <c r="W2029" i="1"/>
  <c r="W2028" i="1"/>
  <c r="W2027" i="1"/>
  <c r="W2026" i="1"/>
  <c r="W2025" i="1"/>
  <c r="W1744" i="1"/>
  <c r="W2024" i="1"/>
  <c r="W1743" i="1"/>
  <c r="W2023" i="1"/>
  <c r="W2022" i="1"/>
  <c r="W3995" i="1"/>
  <c r="W1851" i="1"/>
  <c r="W2021" i="1"/>
  <c r="W1850" i="1"/>
  <c r="W2020" i="1"/>
  <c r="W2019" i="1"/>
  <c r="W2018" i="1"/>
  <c r="W468" i="1"/>
  <c r="W936" i="1"/>
  <c r="W1742" i="1"/>
  <c r="W1595" i="1"/>
  <c r="W2017" i="1"/>
  <c r="W1741" i="1"/>
  <c r="W2016" i="1"/>
  <c r="W2015" i="1"/>
  <c r="W2014" i="1"/>
  <c r="W2013" i="1"/>
  <c r="W2012" i="1"/>
  <c r="W2011" i="1"/>
  <c r="W2010" i="1"/>
  <c r="W1740" i="1"/>
  <c r="W2009" i="1"/>
  <c r="W2008" i="1"/>
  <c r="W2007" i="1"/>
  <c r="W2006" i="1"/>
  <c r="W2005" i="1"/>
  <c r="W2004" i="1"/>
  <c r="W2003" i="1"/>
  <c r="W2002" i="1"/>
  <c r="W3224" i="1"/>
  <c r="W1849" i="1"/>
  <c r="W1848" i="1"/>
  <c r="W2001" i="1"/>
  <c r="W2000" i="1"/>
  <c r="W1739" i="1"/>
  <c r="W1999" i="1"/>
  <c r="W4053" i="1"/>
  <c r="W1998" i="1"/>
  <c r="W1997" i="1"/>
  <c r="W1996" i="1"/>
  <c r="W1995" i="1"/>
  <c r="W3716" i="1"/>
  <c r="W1847" i="1"/>
  <c r="W1879" i="1"/>
  <c r="W1994" i="1"/>
  <c r="W1993" i="1"/>
  <c r="W1992" i="1"/>
  <c r="W1991" i="1"/>
  <c r="W1990" i="1"/>
  <c r="W1989" i="1"/>
  <c r="W1988" i="1"/>
  <c r="W1738" i="1"/>
  <c r="W1987" i="1"/>
  <c r="W1737" i="1"/>
  <c r="W1874" i="1"/>
  <c r="W1389" i="1"/>
  <c r="W3223" i="1"/>
  <c r="W1986" i="1"/>
  <c r="W1830" i="1"/>
  <c r="W1985" i="1"/>
  <c r="W1984" i="1"/>
  <c r="W1607" i="1"/>
  <c r="W1983" i="1"/>
  <c r="W2190" i="1"/>
  <c r="W1715" i="1"/>
  <c r="W1982" i="1"/>
  <c r="W2287" i="1"/>
  <c r="W1981" i="1"/>
  <c r="W1980" i="1"/>
  <c r="W3131" i="1"/>
  <c r="W1979" i="1"/>
  <c r="W1846" i="1"/>
  <c r="W1978" i="1"/>
  <c r="W1624" i="1"/>
  <c r="W935" i="1"/>
  <c r="W3573" i="1"/>
  <c r="W1977" i="1"/>
  <c r="W3123" i="1"/>
  <c r="W1976" i="1"/>
  <c r="W934" i="1"/>
  <c r="W1623" i="1"/>
  <c r="W3101" i="1"/>
  <c r="W1736" i="1"/>
  <c r="W1975" i="1"/>
  <c r="W1735" i="1"/>
  <c r="W1974" i="1"/>
  <c r="W1973" i="1"/>
  <c r="W1972" i="1"/>
  <c r="W1734" i="1"/>
  <c r="W2209" i="1"/>
  <c r="W1971" i="1"/>
  <c r="W2208" i="1"/>
  <c r="W1970" i="1"/>
  <c r="W1195" i="1"/>
  <c r="W1969" i="1"/>
  <c r="W2207" i="1"/>
  <c r="W1968" i="1"/>
  <c r="W1876" i="1"/>
  <c r="W1967" i="1"/>
  <c r="W1966" i="1"/>
  <c r="W1965" i="1"/>
  <c r="W3300" i="1"/>
  <c r="W1964" i="1"/>
  <c r="W933" i="1"/>
  <c r="W2206" i="1"/>
  <c r="W1963" i="1"/>
  <c r="W1622" i="1"/>
  <c r="W2205" i="1"/>
  <c r="W1887" i="1"/>
  <c r="W2189" i="1"/>
  <c r="W3496" i="1"/>
  <c r="W2204" i="1"/>
  <c r="W1962" i="1"/>
  <c r="W1961" i="1"/>
  <c r="W2203" i="1"/>
  <c r="W1960" i="1"/>
  <c r="W2202" i="1"/>
  <c r="W1733" i="1"/>
  <c r="W1959" i="1"/>
  <c r="W740" i="1"/>
  <c r="W1958" i="1"/>
  <c r="W1957" i="1"/>
  <c r="W3448" i="1"/>
  <c r="W1956" i="1"/>
  <c r="W1955" i="1"/>
  <c r="W1954" i="1"/>
  <c r="W1388" i="1"/>
  <c r="W3715" i="1"/>
  <c r="W2201" i="1"/>
  <c r="W1953" i="1"/>
  <c r="W1952" i="1"/>
  <c r="W1387" i="1"/>
  <c r="W1951" i="1"/>
  <c r="W1950" i="1"/>
  <c r="W2200" i="1"/>
  <c r="W3378" i="1"/>
  <c r="W2192" i="1"/>
  <c r="W3714" i="1"/>
  <c r="W3777" i="1"/>
  <c r="W2888" i="1"/>
  <c r="W1732" i="1"/>
  <c r="W1621" i="1"/>
  <c r="W1949" i="1"/>
  <c r="W1731" i="1"/>
  <c r="W1948" i="1"/>
  <c r="W2236" i="1"/>
  <c r="W2286" i="1"/>
  <c r="W2285" i="1"/>
  <c r="W2284" i="1"/>
  <c r="W1194" i="1"/>
  <c r="W1947" i="1"/>
  <c r="W2283" i="1"/>
  <c r="W1946" i="1"/>
  <c r="W2282" i="1"/>
  <c r="W4070" i="1"/>
  <c r="W1945" i="1"/>
  <c r="W2281" i="1"/>
  <c r="W2280" i="1"/>
  <c r="W1944" i="1"/>
  <c r="W2279" i="1"/>
  <c r="W1880" i="1"/>
  <c r="W1943" i="1"/>
  <c r="W670" i="1"/>
  <c r="W2229" i="1"/>
  <c r="W2278" i="1"/>
  <c r="W2277" i="1"/>
  <c r="W1942" i="1"/>
  <c r="W2276" i="1"/>
  <c r="W1941" i="1"/>
  <c r="W3316" i="1"/>
  <c r="W1386" i="1"/>
  <c r="W2275" i="1"/>
  <c r="W1940" i="1"/>
  <c r="W2274" i="1"/>
  <c r="W2273" i="1"/>
  <c r="W2272" i="1"/>
  <c r="W2271" i="1"/>
  <c r="W2270" i="1"/>
  <c r="W2269" i="1"/>
  <c r="W3315" i="1"/>
  <c r="W1939" i="1"/>
  <c r="W3626" i="1"/>
  <c r="W3317" i="1"/>
  <c r="W2268" i="1"/>
  <c r="W2232" i="1"/>
  <c r="W1938" i="1"/>
  <c r="W1730" i="1"/>
  <c r="W2235" i="1"/>
  <c r="W1385" i="1"/>
  <c r="W2267" i="1"/>
  <c r="W1611" i="1"/>
  <c r="W2266" i="1"/>
  <c r="W1937" i="1"/>
  <c r="W1729" i="1"/>
  <c r="W2265" i="1"/>
  <c r="W3107" i="1"/>
  <c r="W1936" i="1"/>
  <c r="W1935" i="1"/>
  <c r="W1934" i="1"/>
  <c r="W3030" i="1"/>
  <c r="W1933" i="1"/>
  <c r="W2264" i="1"/>
  <c r="W2263" i="1"/>
  <c r="W2262" i="1"/>
  <c r="W3495" i="1"/>
  <c r="W3650" i="1"/>
  <c r="W1932" i="1"/>
  <c r="W2261" i="1"/>
  <c r="W2260" i="1"/>
  <c r="W2259" i="1"/>
  <c r="W2258" i="1"/>
  <c r="W2334" i="1"/>
  <c r="W1931" i="1"/>
  <c r="W2333" i="1"/>
  <c r="W2325" i="1"/>
  <c r="W3029" i="1"/>
  <c r="W2199" i="1"/>
  <c r="W2257" i="1"/>
  <c r="W3784" i="1"/>
  <c r="W2332" i="1"/>
  <c r="W3713" i="1"/>
  <c r="W2198" i="1"/>
  <c r="W3712" i="1"/>
  <c r="W2231" i="1"/>
  <c r="W2197" i="1"/>
  <c r="W3445" i="1"/>
  <c r="W2331" i="1"/>
  <c r="W2191" i="1"/>
  <c r="W2256" i="1"/>
  <c r="W3711" i="1"/>
  <c r="W1930" i="1"/>
  <c r="W2715" i="1"/>
  <c r="W3122" i="1"/>
  <c r="W2255" i="1"/>
  <c r="W1929" i="1"/>
  <c r="W1928" i="1"/>
  <c r="W2714" i="1"/>
  <c r="W3783" i="1"/>
  <c r="W932" i="1"/>
  <c r="W1728" i="1"/>
  <c r="W2254" i="1"/>
  <c r="W2253" i="1"/>
  <c r="W3222" i="1"/>
  <c r="W3710" i="1"/>
  <c r="W2375" i="1"/>
  <c r="W2374" i="1"/>
  <c r="W733" i="1"/>
  <c r="W2252" i="1"/>
  <c r="W2352" i="1"/>
  <c r="W2373" i="1"/>
  <c r="W1927" i="1"/>
  <c r="W2326" i="1"/>
  <c r="W2372" i="1"/>
  <c r="W2251" i="1"/>
  <c r="W1926" i="1"/>
  <c r="W2330" i="1"/>
  <c r="W2371" i="1"/>
  <c r="W2887" i="1"/>
  <c r="W2370" i="1"/>
  <c r="W2196" i="1"/>
  <c r="W1884" i="1"/>
  <c r="W1925" i="1"/>
  <c r="W2195" i="1"/>
  <c r="W1924" i="1"/>
  <c r="W1183" i="1"/>
  <c r="W379" i="1"/>
  <c r="W2369" i="1"/>
  <c r="W3377" i="1"/>
  <c r="W2368" i="1"/>
  <c r="W2367" i="1"/>
  <c r="W1923" i="1"/>
  <c r="W2250" i="1"/>
  <c r="W1922" i="1"/>
  <c r="W2924" i="1"/>
  <c r="W1384" i="1"/>
  <c r="W2353" i="1"/>
  <c r="W3596" i="1"/>
  <c r="W2366" i="1"/>
  <c r="W2427" i="1"/>
  <c r="W2426" i="1"/>
  <c r="W2365" i="1"/>
  <c r="W3028" i="1"/>
  <c r="W2713" i="1"/>
  <c r="W1193" i="1"/>
  <c r="W2249" i="1"/>
  <c r="W2425" i="1"/>
  <c r="W2364" i="1"/>
  <c r="W2363" i="1"/>
  <c r="W2424" i="1"/>
  <c r="W2423" i="1"/>
  <c r="W3863" i="1"/>
  <c r="W2248" i="1"/>
  <c r="W1845" i="1"/>
  <c r="W2422" i="1"/>
  <c r="W2421" i="1"/>
  <c r="W2362" i="1"/>
  <c r="W2448" i="1"/>
  <c r="W2361" i="1"/>
  <c r="W3625" i="1"/>
  <c r="W2420" i="1"/>
  <c r="W2419" i="1"/>
  <c r="W3494" i="1"/>
  <c r="W467" i="1"/>
  <c r="W1921" i="1"/>
  <c r="W2418" i="1"/>
  <c r="W3221" i="1"/>
  <c r="W2247" i="1"/>
  <c r="W2450" i="1"/>
  <c r="W3572" i="1"/>
  <c r="W1610" i="1"/>
  <c r="W2246" i="1"/>
  <c r="W2360" i="1"/>
  <c r="W3624" i="1"/>
  <c r="W2417" i="1"/>
  <c r="W2245" i="1"/>
  <c r="W2359" i="1"/>
  <c r="W2358" i="1"/>
  <c r="W2416" i="1"/>
  <c r="W2500" i="1"/>
  <c r="W2415" i="1"/>
  <c r="W2499" i="1"/>
  <c r="W1383" i="1"/>
  <c r="W2498" i="1"/>
  <c r="W2497" i="1"/>
  <c r="W2496" i="1"/>
  <c r="W2357" i="1"/>
  <c r="W466" i="1"/>
  <c r="W2495" i="1"/>
  <c r="W3455" i="1"/>
  <c r="W3885" i="1"/>
  <c r="W2494" i="1"/>
  <c r="W2493" i="1"/>
  <c r="W2414" i="1"/>
  <c r="W2492" i="1"/>
  <c r="W2454" i="1"/>
  <c r="W1727" i="1"/>
  <c r="W2413" i="1"/>
  <c r="W2491" i="1"/>
  <c r="W2490" i="1"/>
  <c r="W2489" i="1"/>
  <c r="W2398" i="1"/>
  <c r="W2329" i="1"/>
  <c r="W1920" i="1"/>
  <c r="W2488" i="1"/>
  <c r="W1192" i="1"/>
  <c r="W3872" i="1"/>
  <c r="W3308" i="1"/>
  <c r="W2412" i="1"/>
  <c r="W2487" i="1"/>
  <c r="W2486" i="1"/>
  <c r="W2485" i="1"/>
  <c r="W2484" i="1"/>
  <c r="W2483" i="1"/>
  <c r="W2482" i="1"/>
  <c r="W3571" i="1"/>
  <c r="W1919" i="1"/>
  <c r="W2411" i="1"/>
  <c r="W1191" i="1"/>
  <c r="W2244" i="1"/>
  <c r="W3593" i="1"/>
  <c r="W1918" i="1"/>
  <c r="W2481" i="1"/>
  <c r="W2480" i="1"/>
  <c r="W2479" i="1"/>
  <c r="W1917" i="1"/>
  <c r="W1916" i="1"/>
  <c r="W2478" i="1"/>
  <c r="W1382" i="1"/>
  <c r="W3847" i="1"/>
  <c r="W2477" i="1"/>
  <c r="W2243" i="1"/>
  <c r="W2476" i="1"/>
  <c r="W3919" i="1"/>
  <c r="W2475" i="1"/>
  <c r="W2554" i="1"/>
  <c r="W2474" i="1"/>
  <c r="W3862" i="1"/>
  <c r="W2473" i="1"/>
  <c r="W3376" i="1"/>
  <c r="W2553" i="1"/>
  <c r="W1915" i="1"/>
  <c r="W2410" i="1"/>
  <c r="W2542" i="1"/>
  <c r="W1914" i="1"/>
  <c r="W2552" i="1"/>
  <c r="W3127" i="1"/>
  <c r="W2472" i="1"/>
  <c r="W2551" i="1"/>
  <c r="W2409" i="1"/>
  <c r="W1913" i="1"/>
  <c r="W2541" i="1"/>
  <c r="W2550" i="1"/>
  <c r="W1912" i="1"/>
  <c r="W910" i="1"/>
  <c r="W3709" i="1"/>
  <c r="W3791" i="1"/>
  <c r="W2471" i="1"/>
  <c r="W3623" i="1"/>
  <c r="W2470" i="1"/>
  <c r="W2469" i="1"/>
  <c r="W1190" i="1"/>
  <c r="W2567" i="1"/>
  <c r="W2578" i="1"/>
  <c r="W2561" i="1"/>
  <c r="W1620" i="1"/>
  <c r="W2577" i="1"/>
  <c r="W2468" i="1"/>
  <c r="W2576" i="1"/>
  <c r="W2540" i="1"/>
  <c r="W2467" i="1"/>
  <c r="W2590" i="1"/>
  <c r="W1911" i="1"/>
  <c r="W3" i="1"/>
  <c r="W2575" i="1"/>
  <c r="W1703" i="1"/>
  <c r="W2574" i="1"/>
  <c r="W2408" i="1"/>
  <c r="W2549" i="1"/>
  <c r="W3146" i="1"/>
  <c r="W1910" i="1"/>
  <c r="W2573" i="1"/>
  <c r="W3657" i="1"/>
  <c r="W3622" i="1"/>
  <c r="W2407" i="1"/>
  <c r="W2242" i="1"/>
  <c r="W2597" i="1"/>
  <c r="W2596" i="1"/>
  <c r="W2595" i="1"/>
  <c r="W2572" i="1"/>
  <c r="W2594" i="1"/>
  <c r="W2406" i="1"/>
  <c r="W2548" i="1"/>
  <c r="W2466" i="1"/>
  <c r="W3375" i="1"/>
  <c r="W2712" i="1"/>
  <c r="W2711" i="1"/>
  <c r="W2539" i="1"/>
  <c r="W1909" i="1"/>
  <c r="W2710" i="1"/>
  <c r="W2709" i="1"/>
  <c r="W2708" i="1"/>
  <c r="W2707" i="1"/>
  <c r="W2706" i="1"/>
  <c r="W3493" i="1"/>
  <c r="W2241" i="1"/>
  <c r="W2705" i="1"/>
  <c r="W2704" i="1"/>
  <c r="W1381" i="1"/>
  <c r="W2328" i="1"/>
  <c r="W1908" i="1"/>
  <c r="W1907" i="1"/>
  <c r="W2703" i="1"/>
  <c r="W2702" i="1"/>
  <c r="W2701" i="1"/>
  <c r="W2700" i="1"/>
  <c r="W2699" i="1"/>
  <c r="W2698" i="1"/>
  <c r="W2697" i="1"/>
  <c r="W2696" i="1"/>
  <c r="W2695" i="1"/>
  <c r="W2694" i="1"/>
  <c r="W2405" i="1"/>
  <c r="W2465" i="1"/>
  <c r="W2356" i="1"/>
  <c r="W1906" i="1"/>
  <c r="W2693" i="1"/>
  <c r="W2692" i="1"/>
  <c r="W2691" i="1"/>
  <c r="W2690" i="1"/>
  <c r="W2689" i="1"/>
  <c r="W2688" i="1"/>
  <c r="W2687" i="1"/>
  <c r="W2686" i="1"/>
  <c r="W2685" i="1"/>
  <c r="W2684" i="1"/>
  <c r="W2240" i="1"/>
  <c r="W2683" i="1"/>
  <c r="W2682" i="1"/>
  <c r="W2681" i="1"/>
  <c r="W2464" i="1"/>
  <c r="W2355" i="1"/>
  <c r="W2680" i="1"/>
  <c r="W2679" i="1"/>
  <c r="W2837" i="1"/>
  <c r="W2678" i="1"/>
  <c r="W1380" i="1"/>
  <c r="W2677" i="1"/>
  <c r="W2676" i="1"/>
  <c r="W2675" i="1"/>
  <c r="W2674" i="1"/>
  <c r="W1726" i="1"/>
  <c r="W2673" i="1"/>
  <c r="W2547" i="1"/>
  <c r="W1905" i="1"/>
  <c r="W1189" i="1"/>
  <c r="W2672" i="1"/>
  <c r="W2546" i="1"/>
  <c r="W2836" i="1"/>
  <c r="W2671" i="1"/>
  <c r="W3708" i="1"/>
  <c r="W2670" i="1"/>
  <c r="W2239" i="1"/>
  <c r="W2669" i="1"/>
  <c r="W3707" i="1"/>
  <c r="W931" i="1"/>
  <c r="W3454" i="1"/>
  <c r="W2668" i="1"/>
  <c r="W378" i="1"/>
  <c r="W3621" i="1"/>
  <c r="W2835" i="1"/>
  <c r="W2667" i="1"/>
  <c r="W2666" i="1"/>
  <c r="W2559" i="1"/>
  <c r="W2665" i="1"/>
  <c r="W2664" i="1"/>
  <c r="W2663" i="1"/>
  <c r="W2662" i="1"/>
  <c r="W1725" i="1"/>
  <c r="W4098" i="1"/>
  <c r="W2661" i="1"/>
  <c r="W2404" i="1"/>
  <c r="W2660" i="1"/>
  <c r="W1719" i="1"/>
  <c r="W2593" i="1"/>
  <c r="W1700" i="1"/>
  <c r="W2571" i="1"/>
  <c r="W2659" i="1"/>
  <c r="W2451" i="1"/>
  <c r="W2658" i="1"/>
  <c r="W2545" i="1"/>
  <c r="W4040" i="1"/>
  <c r="W2657" i="1"/>
  <c r="W4026" i="1"/>
  <c r="W2656" i="1"/>
  <c r="W2857" i="1"/>
  <c r="W2403" i="1"/>
  <c r="W2655" i="1"/>
  <c r="W2463" i="1"/>
  <c r="W2654" i="1"/>
  <c r="W3453" i="1"/>
  <c r="W2653" i="1"/>
  <c r="W2544" i="1"/>
  <c r="W2402" i="1"/>
  <c r="W2652" i="1"/>
  <c r="W3994" i="1"/>
  <c r="W2651" i="1"/>
  <c r="W465" i="1"/>
  <c r="W1904" i="1"/>
  <c r="W2859" i="1"/>
  <c r="W2462" i="1"/>
  <c r="W2650" i="1"/>
  <c r="W3492" i="1"/>
  <c r="W2649" i="1"/>
  <c r="W3491" i="1"/>
  <c r="W3918" i="1"/>
  <c r="W2543" i="1"/>
  <c r="W2648" i="1"/>
  <c r="W2886" i="1"/>
  <c r="W2603" i="1"/>
  <c r="W2885" i="1"/>
  <c r="W2461" i="1"/>
  <c r="W2855" i="1"/>
  <c r="W2884" i="1"/>
  <c r="W2647" i="1"/>
  <c r="W2883" i="1"/>
  <c r="W2882" i="1"/>
  <c r="W2845" i="1"/>
  <c r="W2646" i="1"/>
  <c r="W2645" i="1"/>
  <c r="W2881" i="1"/>
  <c r="W2644" i="1"/>
  <c r="W2880" i="1"/>
  <c r="W2879" i="1"/>
  <c r="W2878" i="1"/>
  <c r="W1903" i="1"/>
  <c r="W2643" i="1"/>
  <c r="W2877" i="1"/>
  <c r="W2642" i="1"/>
  <c r="W2641" i="1"/>
  <c r="W2832" i="1"/>
  <c r="W1188" i="1"/>
  <c r="W3620" i="1"/>
  <c r="W3145" i="1"/>
  <c r="W2923" i="1"/>
  <c r="W2917" i="1"/>
  <c r="W1902" i="1"/>
  <c r="W2876" i="1"/>
  <c r="W2640" i="1"/>
  <c r="W2842" i="1"/>
  <c r="W3706" i="1"/>
  <c r="W2639" i="1"/>
  <c r="W2638" i="1"/>
  <c r="W2637" i="1"/>
  <c r="W3796" i="1"/>
  <c r="W2875" i="1"/>
  <c r="W2856" i="1"/>
  <c r="W2918" i="1"/>
  <c r="W2606" i="1"/>
  <c r="W2922" i="1"/>
  <c r="W2943" i="1"/>
  <c r="W1901" i="1"/>
  <c r="W2874" i="1"/>
  <c r="W2942" i="1"/>
  <c r="W2921" i="1"/>
  <c r="W2570" i="1"/>
  <c r="W2873" i="1"/>
  <c r="W2941" i="1"/>
  <c r="W3490" i="1"/>
  <c r="W2349" i="1"/>
  <c r="W2940" i="1"/>
  <c r="W2932" i="1"/>
  <c r="W2560" i="1"/>
  <c r="W2636" i="1"/>
  <c r="W1900" i="1"/>
  <c r="W464" i="1"/>
  <c r="W2635" i="1"/>
  <c r="W2920" i="1"/>
  <c r="W3705" i="1"/>
  <c r="W2538" i="1"/>
  <c r="W2872" i="1"/>
  <c r="W3322" i="1"/>
  <c r="W1724" i="1"/>
  <c r="W2929" i="1"/>
  <c r="W2871" i="1"/>
  <c r="W3489" i="1"/>
  <c r="W1899" i="1"/>
  <c r="W2844" i="1"/>
  <c r="W1898" i="1"/>
  <c r="W2870" i="1"/>
  <c r="W3704" i="1"/>
  <c r="W3987" i="1"/>
  <c r="W2634" i="1"/>
  <c r="W2939" i="1"/>
  <c r="W2633" i="1"/>
  <c r="W3220" i="1"/>
  <c r="W2834" i="1"/>
  <c r="W2938" i="1"/>
  <c r="W1358" i="1"/>
  <c r="W2453" i="1"/>
  <c r="W3027" i="1"/>
  <c r="W1897" i="1"/>
  <c r="W3026" i="1"/>
  <c r="W3025" i="1"/>
  <c r="W3024" i="1"/>
  <c r="W3023" i="1"/>
  <c r="W3022" i="1"/>
  <c r="W3021" i="1"/>
  <c r="W1896" i="1"/>
  <c r="W3374" i="1"/>
  <c r="W3020" i="1"/>
  <c r="W3019" i="1"/>
  <c r="W3018" i="1"/>
  <c r="W3017" i="1"/>
  <c r="W3016" i="1"/>
  <c r="W3917" i="1"/>
  <c r="W2937" i="1"/>
  <c r="W2632" i="1"/>
  <c r="W3015" i="1"/>
  <c r="W2569" i="1"/>
  <c r="W2631" i="1"/>
  <c r="W3014" i="1"/>
  <c r="W3013" i="1"/>
  <c r="W2630" i="1"/>
  <c r="W3012" i="1"/>
  <c r="W3011" i="1"/>
  <c r="W3010" i="1"/>
  <c r="W2957" i="1"/>
  <c r="W2956" i="1"/>
  <c r="W2629" i="1"/>
  <c r="W3009" i="1"/>
  <c r="W2628" i="1"/>
  <c r="W3008" i="1"/>
  <c r="W3100" i="1"/>
  <c r="W3007" i="1"/>
  <c r="W1379" i="1"/>
  <c r="W3006" i="1"/>
  <c r="W3005" i="1"/>
  <c r="W3619" i="1"/>
  <c r="W1187" i="1"/>
  <c r="W3004" i="1"/>
  <c r="W2627" i="1"/>
  <c r="W2955" i="1"/>
  <c r="W3003" i="1"/>
  <c r="W3002" i="1"/>
  <c r="W3106" i="1"/>
  <c r="W3001" i="1"/>
  <c r="W2194" i="1"/>
  <c r="W3000" i="1"/>
  <c r="W2999" i="1"/>
  <c r="W2998" i="1"/>
  <c r="W2997" i="1"/>
  <c r="W2996" i="1"/>
  <c r="W2995" i="1"/>
  <c r="W3105" i="1"/>
  <c r="W2994" i="1"/>
  <c r="W3113" i="1"/>
  <c r="W2869" i="1"/>
  <c r="W1186" i="1"/>
  <c r="W4057" i="1"/>
  <c r="W2626" i="1"/>
  <c r="W2993" i="1"/>
  <c r="W3993" i="1"/>
  <c r="W3104" i="1"/>
  <c r="W2625" i="1"/>
  <c r="W3103" i="1"/>
  <c r="W2592" i="1"/>
  <c r="W2868" i="1"/>
  <c r="W2992" i="1"/>
  <c r="W3117" i="1"/>
  <c r="W2991" i="1"/>
  <c r="W2990" i="1"/>
  <c r="W3128" i="1"/>
  <c r="W2989" i="1"/>
  <c r="W3830" i="1"/>
  <c r="W3373" i="1"/>
  <c r="W2988" i="1"/>
  <c r="W1895" i="1"/>
  <c r="W3121" i="1"/>
  <c r="W2967" i="1"/>
  <c r="W2624" i="1"/>
  <c r="W2460" i="1"/>
  <c r="W2327" i="1"/>
  <c r="W2936" i="1"/>
  <c r="W3130" i="1"/>
  <c r="W2987" i="1"/>
  <c r="W3144" i="1"/>
  <c r="W3120" i="1"/>
  <c r="W2986" i="1"/>
  <c r="W3143" i="1"/>
  <c r="W3142" i="1"/>
  <c r="W3163" i="1"/>
  <c r="W463" i="1"/>
  <c r="W1894" i="1"/>
  <c r="W2985" i="1"/>
  <c r="W3162" i="1"/>
  <c r="W3169" i="1"/>
  <c r="W3703" i="1"/>
  <c r="W2623" i="1"/>
  <c r="W3161" i="1"/>
  <c r="W3702" i="1"/>
  <c r="W3846" i="1"/>
  <c r="W3141" i="1"/>
  <c r="W1619" i="1"/>
  <c r="W3665" i="1"/>
  <c r="W4056" i="1"/>
  <c r="W4089" i="1"/>
  <c r="W2954" i="1"/>
  <c r="W2935" i="1"/>
  <c r="W3219" i="1"/>
  <c r="W3218" i="1"/>
  <c r="W3217" i="1"/>
  <c r="W3216" i="1"/>
  <c r="W3215" i="1"/>
  <c r="W3214" i="1"/>
  <c r="W3213" i="1"/>
  <c r="W3160" i="1"/>
  <c r="W3212" i="1"/>
  <c r="W3140" i="1"/>
  <c r="W3211" i="1"/>
  <c r="W2953" i="1"/>
  <c r="W3164" i="1"/>
  <c r="W2934" i="1"/>
  <c r="W3159" i="1"/>
  <c r="W3372" i="1"/>
  <c r="W3139" i="1"/>
  <c r="W3172" i="1"/>
  <c r="W2984" i="1"/>
  <c r="W3210" i="1"/>
  <c r="W3209" i="1"/>
  <c r="W3208" i="1"/>
  <c r="W3207" i="1"/>
  <c r="W3845" i="1"/>
  <c r="W3539" i="1"/>
  <c r="W3649" i="1"/>
  <c r="W3206" i="1"/>
  <c r="W3205" i="1"/>
  <c r="W3204" i="1"/>
  <c r="W3701" i="1"/>
  <c r="W3138" i="1"/>
  <c r="W3203" i="1"/>
  <c r="W3202" i="1"/>
  <c r="W2867" i="1"/>
  <c r="W3129" i="1"/>
  <c r="W3201" i="1"/>
  <c r="W3137" i="1"/>
  <c r="W3200" i="1"/>
  <c r="W3292" i="1"/>
  <c r="W2983" i="1"/>
  <c r="W3136" i="1"/>
  <c r="W3291" i="1"/>
  <c r="W3199" i="1"/>
  <c r="W3198" i="1"/>
  <c r="W3570" i="1"/>
  <c r="W3174" i="1"/>
  <c r="W2982" i="1"/>
  <c r="W3299" i="1"/>
  <c r="W3197" i="1"/>
  <c r="W3298" i="1"/>
  <c r="W3196" i="1"/>
  <c r="W3307" i="1"/>
  <c r="W2" i="1"/>
  <c r="W2193" i="1"/>
  <c r="W3195" i="1"/>
  <c r="W2400" i="1"/>
  <c r="W3297" i="1"/>
  <c r="W3158" i="1"/>
  <c r="W3296" i="1"/>
  <c r="W1723" i="1"/>
  <c r="W3194" i="1"/>
  <c r="W3314" i="1"/>
  <c r="W3193" i="1"/>
  <c r="W4059" i="1"/>
  <c r="W3168" i="1"/>
  <c r="W1893" i="1"/>
  <c r="W2981" i="1"/>
  <c r="W2622" i="1"/>
  <c r="W2980" i="1"/>
  <c r="W3313" i="1"/>
  <c r="W3295" i="1"/>
  <c r="W2568" i="1"/>
  <c r="W3894" i="1"/>
  <c r="W3700" i="1"/>
  <c r="W1892" i="1"/>
  <c r="W3371" i="1"/>
  <c r="W3370" i="1"/>
  <c r="W4073" i="1"/>
  <c r="W3369" i="1"/>
  <c r="W3321" i="1"/>
  <c r="W3368" i="1"/>
  <c r="W3367" i="1"/>
  <c r="W2621" i="1"/>
  <c r="W3366" i="1"/>
  <c r="W2866" i="1"/>
  <c r="W3365" i="1"/>
  <c r="W3789" i="1"/>
  <c r="W3192" i="1"/>
  <c r="W3364" i="1"/>
  <c r="W3114" i="1"/>
  <c r="W2979" i="1"/>
  <c r="W3363" i="1"/>
  <c r="W3362" i="1"/>
  <c r="W3191" i="1"/>
  <c r="W3361" i="1"/>
  <c r="W3884" i="1"/>
  <c r="W3439" i="1"/>
  <c r="W3190" i="1"/>
  <c r="W2978" i="1"/>
  <c r="W3360" i="1"/>
  <c r="W3359" i="1"/>
  <c r="W3358" i="1"/>
  <c r="W3357" i="1"/>
  <c r="W3356" i="1"/>
  <c r="W3119" i="1"/>
  <c r="W3355" i="1"/>
  <c r="W3444" i="1"/>
  <c r="W3354" i="1"/>
  <c r="W3189" i="1"/>
  <c r="W3312" i="1"/>
  <c r="W3353" i="1"/>
  <c r="W3311" i="1"/>
  <c r="W3699" i="1"/>
  <c r="W3319" i="1"/>
  <c r="W2459" i="1"/>
  <c r="W1722" i="1"/>
  <c r="W3352" i="1"/>
  <c r="W2977" i="1"/>
  <c r="W2620" i="1"/>
  <c r="W3459" i="1"/>
  <c r="W3351" i="1"/>
  <c r="W3350" i="1"/>
  <c r="W3452" i="1"/>
  <c r="W2619" i="1"/>
  <c r="W3569" i="1"/>
  <c r="W3349" i="1"/>
  <c r="W3348" i="1"/>
  <c r="W3347" i="1"/>
  <c r="W3346" i="1"/>
  <c r="W3345" i="1"/>
  <c r="W3344" i="1"/>
  <c r="W3343" i="1"/>
  <c r="W2865" i="1"/>
  <c r="W2618" i="1"/>
  <c r="W3985" i="1"/>
  <c r="W3460" i="1"/>
  <c r="W3318" i="1"/>
  <c r="W3488" i="1"/>
  <c r="W2976" i="1"/>
  <c r="W1185" i="1"/>
  <c r="W3487" i="1"/>
  <c r="W2975" i="1"/>
  <c r="W7" i="1"/>
  <c r="W3342" i="1"/>
  <c r="W3486" i="1"/>
  <c r="W3485" i="1"/>
  <c r="W3484" i="1"/>
  <c r="W3961" i="1"/>
  <c r="W2974" i="1"/>
  <c r="W2617" i="1"/>
  <c r="W3483" i="1"/>
  <c r="W3880" i="1"/>
  <c r="W3341" i="1"/>
  <c r="W3482" i="1"/>
  <c r="W2401" i="1"/>
  <c r="W3481" i="1"/>
  <c r="W3480" i="1"/>
  <c r="W3479" i="1"/>
  <c r="W3340" i="1"/>
  <c r="W2864" i="1"/>
  <c r="W3534" i="1"/>
  <c r="W3478" i="1"/>
  <c r="W3339" i="1"/>
  <c r="W2952" i="1"/>
  <c r="W2863" i="1"/>
  <c r="W3310" i="1"/>
  <c r="W2458" i="1"/>
  <c r="W3338" i="1"/>
  <c r="W3451" i="1"/>
  <c r="W3477" i="1"/>
  <c r="W3337" i="1"/>
  <c r="W3536" i="1"/>
  <c r="W3336" i="1"/>
  <c r="W3476" i="1"/>
  <c r="W3102" i="1"/>
  <c r="W3875" i="1"/>
  <c r="W2457" i="1"/>
  <c r="W3916" i="1"/>
  <c r="W2973" i="1"/>
  <c r="W3538" i="1"/>
  <c r="W3545" i="1"/>
  <c r="W3335" i="1"/>
  <c r="W3334" i="1"/>
  <c r="W3167" i="1"/>
  <c r="W3568" i="1"/>
  <c r="W3795" i="1"/>
  <c r="W3567" i="1"/>
  <c r="W3566" i="1"/>
  <c r="W3188" i="1"/>
  <c r="W3915" i="1"/>
  <c r="W3475" i="1"/>
  <c r="W3565" i="1"/>
  <c r="W3564" i="1"/>
  <c r="W3563" i="1"/>
  <c r="W3562" i="1"/>
  <c r="W3474" i="1"/>
  <c r="W3561" i="1"/>
  <c r="W2972" i="1"/>
  <c r="W3560" i="1"/>
  <c r="W3595" i="1"/>
  <c r="W3333" i="1"/>
  <c r="W3559" i="1"/>
  <c r="W2862" i="1"/>
  <c r="W2966" i="1"/>
  <c r="W3558" i="1"/>
  <c r="W1891" i="1"/>
  <c r="W3473" i="1"/>
  <c r="W2604" i="1"/>
  <c r="W2238" i="1"/>
  <c r="W3557" i="1"/>
  <c r="W3556" i="1"/>
  <c r="W3592" i="1"/>
  <c r="W3891" i="1"/>
  <c r="W1883" i="1"/>
  <c r="W3618" i="1"/>
  <c r="W2919" i="1"/>
  <c r="W3294" i="1"/>
  <c r="W3914" i="1"/>
  <c r="W3187" i="1"/>
  <c r="W3447" i="1"/>
  <c r="W3555" i="1"/>
  <c r="W4025" i="1"/>
  <c r="W3589" i="1"/>
  <c r="W3617" i="1"/>
  <c r="W3616" i="1"/>
  <c r="W4060" i="1"/>
  <c r="W4072" i="1"/>
  <c r="W3615" i="1"/>
  <c r="W3614" i="1"/>
  <c r="W4024" i="1"/>
  <c r="W3472" i="1"/>
  <c r="W3546" i="1"/>
  <c r="W3554" i="1"/>
  <c r="W3553" i="1"/>
  <c r="W3613" i="1"/>
  <c r="W3332" i="1"/>
  <c r="W1184" i="1"/>
  <c r="W3612" i="1"/>
  <c r="W3648" i="1"/>
  <c r="W3446" i="1"/>
  <c r="W3611" i="1"/>
  <c r="W3647" i="1"/>
  <c r="W3186" i="1"/>
  <c r="W3844" i="1"/>
  <c r="W3552" i="1"/>
  <c r="W2616" i="1"/>
  <c r="W3610" i="1"/>
  <c r="W3645" i="1"/>
  <c r="W3660" i="1"/>
  <c r="W3331" i="1"/>
  <c r="W2615" i="1"/>
  <c r="W3471" i="1"/>
  <c r="W3330" i="1"/>
  <c r="W3639" i="1"/>
  <c r="W3609" i="1"/>
  <c r="W3470" i="1"/>
  <c r="W3698" i="1"/>
  <c r="W3697" i="1"/>
  <c r="W3185" i="1"/>
  <c r="W3696" i="1"/>
  <c r="W3608" i="1"/>
  <c r="W3695" i="1"/>
  <c r="W3694" i="1"/>
  <c r="W3693" i="1"/>
  <c r="W3692" i="1"/>
  <c r="W3691" i="1"/>
  <c r="W3607" i="1"/>
  <c r="W3690" i="1"/>
  <c r="W3606" i="1"/>
  <c r="W3826" i="1"/>
  <c r="W2614" i="1"/>
  <c r="W3689" i="1"/>
  <c r="W3658" i="1"/>
  <c r="W3644" i="1"/>
  <c r="W3782" i="1"/>
  <c r="W3688" i="1"/>
  <c r="W3551" i="1"/>
  <c r="W3184" i="1"/>
  <c r="W1890" i="1"/>
  <c r="W3183" i="1"/>
  <c r="W4044" i="1"/>
  <c r="W3469" i="1"/>
  <c r="W3687" i="1"/>
  <c r="W3605" i="1"/>
  <c r="W3686" i="1"/>
  <c r="W3468" i="1"/>
  <c r="W3685" i="1"/>
  <c r="W3684" i="1"/>
  <c r="W3550" i="1"/>
  <c r="W3643" i="1"/>
  <c r="W3792" i="1"/>
  <c r="W3135" i="1"/>
  <c r="W3683" i="1"/>
  <c r="W3682" i="1"/>
  <c r="W3646" i="1"/>
  <c r="W3819" i="1"/>
  <c r="W3818" i="1"/>
  <c r="W3681" i="1"/>
  <c r="W2971" i="1"/>
  <c r="W3549" i="1"/>
  <c r="W3817" i="1"/>
  <c r="W3963" i="1"/>
  <c r="W3329" i="1"/>
  <c r="W3467" i="1"/>
  <c r="W3182" i="1"/>
  <c r="W3540" i="1"/>
  <c r="W3328" i="1"/>
  <c r="W3181" i="1"/>
  <c r="W3327" i="1"/>
  <c r="W3180" i="1"/>
  <c r="W3843" i="1"/>
  <c r="W3680" i="1"/>
  <c r="W3829" i="1"/>
  <c r="W3842" i="1"/>
  <c r="W3836" i="1"/>
  <c r="W3157" i="1"/>
  <c r="W3604" i="1"/>
  <c r="W4043" i="1"/>
  <c r="W3594" i="1"/>
  <c r="W3828" i="1"/>
  <c r="W3913" i="1"/>
  <c r="W3978" i="1"/>
  <c r="W3874" i="1"/>
  <c r="W3778" i="1"/>
  <c r="W2613" i="1"/>
  <c r="W3794" i="1"/>
  <c r="W1889" i="1"/>
  <c r="W3816" i="1"/>
  <c r="W3466" i="1"/>
  <c r="W3659" i="1"/>
  <c r="W4010" i="1"/>
  <c r="W3841" i="1"/>
  <c r="W3912" i="1"/>
  <c r="W2354" i="1"/>
  <c r="W3911" i="1"/>
  <c r="W3895" i="1"/>
  <c r="W3179" i="1"/>
  <c r="W3910" i="1"/>
  <c r="W1721" i="1"/>
  <c r="W3840" i="1"/>
  <c r="W3679" i="1"/>
  <c r="W3548" i="1"/>
  <c r="W3984" i="1"/>
  <c r="W3909" i="1"/>
  <c r="W3678" i="1"/>
  <c r="W2456" i="1"/>
  <c r="W2612" i="1"/>
  <c r="W3908" i="1"/>
  <c r="W3907" i="1"/>
  <c r="W3906" i="1"/>
  <c r="W4023" i="1"/>
  <c r="W3178" i="1"/>
  <c r="W3839" i="1"/>
  <c r="W3677" i="1"/>
  <c r="W3905" i="1"/>
  <c r="W3825" i="1"/>
  <c r="W3676" i="1"/>
  <c r="W3904" i="1"/>
  <c r="W3873" i="1"/>
  <c r="W2861" i="1"/>
  <c r="W2611" i="1"/>
  <c r="W3465" i="1"/>
  <c r="W3983" i="1"/>
  <c r="W3675" i="1"/>
  <c r="W3903" i="1"/>
  <c r="W4022" i="1"/>
  <c r="W4055" i="1"/>
  <c r="W3674" i="1"/>
  <c r="W3902" i="1"/>
  <c r="W3992" i="1"/>
  <c r="W3861" i="1"/>
  <c r="W3901" i="1"/>
  <c r="W3638" i="1"/>
  <c r="W2607" i="1"/>
  <c r="W3860" i="1"/>
  <c r="W3991" i="1"/>
  <c r="W3972" i="1"/>
  <c r="W3977" i="1"/>
  <c r="W2610" i="1"/>
  <c r="W3990" i="1"/>
  <c r="W3793" i="1"/>
  <c r="W3673" i="1"/>
  <c r="W3672" i="1"/>
  <c r="W3326" i="1"/>
  <c r="W3547" i="1"/>
  <c r="W3603" i="1"/>
  <c r="W3290" i="1"/>
  <c r="W3671" i="1"/>
  <c r="W3177" i="1"/>
  <c r="W4065" i="1"/>
  <c r="W3900" i="1"/>
  <c r="W3781" i="1"/>
  <c r="W4021" i="1"/>
  <c r="W3883" i="1"/>
  <c r="W3325" i="1"/>
  <c r="W3464" i="1"/>
  <c r="W3176" i="1"/>
  <c r="W3859" i="1"/>
  <c r="W2843" i="1"/>
  <c r="W3602" i="1"/>
  <c r="W4042" i="1"/>
  <c r="W4091" i="1"/>
  <c r="W3899" i="1"/>
  <c r="W3670" i="1"/>
  <c r="W3976" i="1"/>
  <c r="W3669" i="1"/>
  <c r="W4054" i="1"/>
  <c r="W4052" i="1"/>
  <c r="W4020" i="1"/>
  <c r="W3668" i="1"/>
  <c r="W3667" i="1"/>
  <c r="W4008" i="1"/>
  <c r="W3898" i="1"/>
  <c r="W4014" i="1"/>
  <c r="W4067" i="1"/>
  <c r="W1888" i="1"/>
  <c r="W3463" i="1"/>
  <c r="U293" i="1"/>
  <c r="U342" i="1"/>
  <c r="U95" i="1"/>
  <c r="U3858" i="1"/>
  <c r="U2831" i="1"/>
  <c r="U2602" i="1"/>
  <c r="U1576" i="1"/>
  <c r="U94" i="1"/>
  <c r="U375" i="1"/>
  <c r="U3289" i="1"/>
  <c r="U297" i="1"/>
  <c r="U2564" i="1"/>
  <c r="U292" i="1"/>
  <c r="U130" i="1"/>
  <c r="U2185" i="1"/>
  <c r="U3288" i="1"/>
  <c r="U1825" i="1"/>
  <c r="U2396" i="1"/>
  <c r="U2588" i="1"/>
  <c r="U309" i="1"/>
  <c r="U1575" i="1"/>
  <c r="U1574" i="1"/>
  <c r="U355" i="1"/>
  <c r="U2830" i="1"/>
  <c r="U2228" i="1"/>
  <c r="U3438" i="1"/>
  <c r="U3134" i="1"/>
  <c r="U3533" i="1"/>
  <c r="U2184" i="1"/>
  <c r="U711" i="1"/>
  <c r="U3287" i="1"/>
  <c r="U2537" i="1"/>
  <c r="U2829" i="1"/>
  <c r="U1573" i="1"/>
  <c r="U1146" i="1"/>
  <c r="U880" i="1"/>
  <c r="U651" i="1"/>
  <c r="U2828" i="1"/>
  <c r="U4063" i="1"/>
  <c r="U2827" i="1"/>
  <c r="U3099" i="1"/>
  <c r="U3532" i="1"/>
  <c r="U3098" i="1"/>
  <c r="U3531" i="1"/>
  <c r="U344" i="1"/>
  <c r="U2227" i="1"/>
  <c r="U3097" i="1"/>
  <c r="U2321" i="1"/>
  <c r="U2536" i="1"/>
  <c r="U1572" i="1"/>
  <c r="U879" i="1"/>
  <c r="U3096" i="1"/>
  <c r="U710" i="1"/>
  <c r="U1166" i="1"/>
  <c r="U3286" i="1"/>
  <c r="U878" i="1"/>
  <c r="U3437" i="1"/>
  <c r="U1571" i="1"/>
  <c r="U4007" i="1"/>
  <c r="U3960" i="1"/>
  <c r="U2183" i="1"/>
  <c r="U291" i="1"/>
  <c r="U2851" i="1"/>
  <c r="U1824" i="1"/>
  <c r="U3436" i="1"/>
  <c r="U374" i="1"/>
  <c r="U68" i="1"/>
  <c r="U3959" i="1"/>
  <c r="U4102" i="1"/>
  <c r="U3857" i="1"/>
  <c r="U2587" i="1"/>
  <c r="U4096" i="1"/>
  <c r="U3776" i="1"/>
  <c r="U3435" i="1"/>
  <c r="U129" i="1"/>
  <c r="U4114" i="1"/>
  <c r="U2826" i="1"/>
  <c r="U3871" i="1"/>
  <c r="U3095" i="1"/>
  <c r="U4109" i="1"/>
  <c r="U3775" i="1"/>
  <c r="U1570" i="1"/>
  <c r="U2825" i="1"/>
  <c r="U3774" i="1"/>
  <c r="U3530" i="1"/>
  <c r="U2226" i="1"/>
  <c r="U4006" i="1"/>
  <c r="U1569" i="1"/>
  <c r="U1373" i="1"/>
  <c r="U650" i="1"/>
  <c r="U2600" i="1"/>
  <c r="U1873" i="1"/>
  <c r="U1145" i="1"/>
  <c r="U2535" i="1"/>
  <c r="U709" i="1"/>
  <c r="U877" i="1"/>
  <c r="U3958" i="1"/>
  <c r="U2534" i="1"/>
  <c r="U3175" i="1"/>
  <c r="U1823" i="1"/>
  <c r="U2182" i="1"/>
  <c r="U2824" i="1"/>
  <c r="U1594" i="1"/>
  <c r="U930" i="1"/>
  <c r="U2237" i="1"/>
  <c r="U5" i="1"/>
  <c r="U3094" i="1"/>
  <c r="U3529" i="1"/>
  <c r="U4084" i="1"/>
  <c r="U2823" i="1"/>
  <c r="U1568" i="1"/>
  <c r="U2822" i="1"/>
  <c r="U2320" i="1"/>
  <c r="U3093" i="1"/>
  <c r="U2821" i="1"/>
  <c r="U3878" i="1"/>
  <c r="U2820" i="1"/>
  <c r="U2533" i="1"/>
  <c r="U3528" i="1"/>
  <c r="U3587" i="1"/>
  <c r="U3637" i="1"/>
  <c r="U3285" i="1"/>
  <c r="U3957" i="1"/>
  <c r="U3956" i="1"/>
  <c r="U2181" i="1"/>
  <c r="U3306" i="1"/>
  <c r="U4019" i="1"/>
  <c r="U669" i="1"/>
  <c r="U3955" i="1"/>
  <c r="U3284" i="1"/>
  <c r="U3642" i="1"/>
  <c r="U2395" i="1"/>
  <c r="U3586" i="1"/>
  <c r="U2819" i="1"/>
  <c r="U2818" i="1"/>
  <c r="U2532" i="1"/>
  <c r="U2817" i="1"/>
  <c r="U3283" i="1"/>
  <c r="U1567" i="1"/>
  <c r="U649" i="1"/>
  <c r="U2531" i="1"/>
  <c r="U3092" i="1"/>
  <c r="U3091" i="1"/>
  <c r="U3773" i="1"/>
  <c r="U2948" i="1"/>
  <c r="U1822" i="1"/>
  <c r="U3975" i="1"/>
  <c r="U3544" i="1"/>
  <c r="U1834" i="1"/>
  <c r="U4085" i="1"/>
  <c r="U3527" i="1"/>
  <c r="U3526" i="1"/>
  <c r="U3970" i="1"/>
  <c r="U1337" i="1"/>
  <c r="U2816" i="1"/>
  <c r="U1144" i="1"/>
  <c r="U3434" i="1"/>
  <c r="U648" i="1"/>
  <c r="U41" i="1"/>
  <c r="U4013" i="1"/>
  <c r="U67" i="1"/>
  <c r="U876" i="1"/>
  <c r="U3449" i="1"/>
  <c r="U2815" i="1"/>
  <c r="U647" i="1"/>
  <c r="U1143" i="1"/>
  <c r="U3772" i="1"/>
  <c r="U4071" i="1"/>
  <c r="U1566" i="1"/>
  <c r="U2225" i="1"/>
  <c r="U2180" i="1"/>
  <c r="U1142" i="1"/>
  <c r="U3090" i="1"/>
  <c r="U2348" i="1"/>
  <c r="U3988" i="1"/>
  <c r="U1587" i="1"/>
  <c r="U1141" i="1"/>
  <c r="U4018" i="1"/>
  <c r="U2530" i="1"/>
  <c r="U21" i="1"/>
  <c r="U96" i="1"/>
  <c r="U2814" i="1"/>
  <c r="U4051" i="1"/>
  <c r="U3089" i="1"/>
  <c r="U1565" i="1"/>
  <c r="U2562" i="1"/>
  <c r="U875" i="1"/>
  <c r="U1564" i="1"/>
  <c r="U2813" i="1"/>
  <c r="U1821" i="1"/>
  <c r="U646" i="1"/>
  <c r="U1563" i="1"/>
  <c r="U2812" i="1"/>
  <c r="U2179" i="1"/>
  <c r="U2178" i="1"/>
  <c r="U2394" i="1"/>
  <c r="U2224" i="1"/>
  <c r="U1140" i="1"/>
  <c r="U3982" i="1"/>
  <c r="U4058" i="1"/>
  <c r="U2319" i="1"/>
  <c r="U290" i="1"/>
  <c r="U3088" i="1"/>
  <c r="U15" i="1"/>
  <c r="U708" i="1"/>
  <c r="U296" i="1"/>
  <c r="U874" i="1"/>
  <c r="U707" i="1"/>
  <c r="U909" i="1"/>
  <c r="U3525" i="1"/>
  <c r="U1820" i="1"/>
  <c r="U406" i="1"/>
  <c r="U3282" i="1"/>
  <c r="U2318" i="1"/>
  <c r="U1698" i="1"/>
  <c r="U11" i="1"/>
  <c r="U645" i="1"/>
  <c r="U873" i="1"/>
  <c r="U1139" i="1"/>
  <c r="U1180" i="1"/>
  <c r="U2177" i="1"/>
  <c r="U2811" i="1"/>
  <c r="U1138" i="1"/>
  <c r="U4113" i="1"/>
  <c r="U3591" i="1"/>
  <c r="U2176" i="1"/>
  <c r="U2317" i="1"/>
  <c r="U3433" i="1"/>
  <c r="U2964" i="1"/>
  <c r="U2566" i="1"/>
  <c r="U4037" i="1"/>
  <c r="U456" i="1"/>
  <c r="U3986" i="1"/>
  <c r="U1886" i="1"/>
  <c r="U2947" i="1"/>
  <c r="U872" i="1"/>
  <c r="U3636" i="1"/>
  <c r="U2810" i="1"/>
  <c r="U644" i="1"/>
  <c r="U2946" i="1"/>
  <c r="U3771" i="1"/>
  <c r="U1819" i="1"/>
  <c r="U896" i="1"/>
  <c r="U1336" i="1"/>
  <c r="U2833" i="1"/>
  <c r="U1335" i="1"/>
  <c r="U3432" i="1"/>
  <c r="U1334" i="1"/>
  <c r="U3770" i="1"/>
  <c r="U2175" i="1"/>
  <c r="U4083" i="1"/>
  <c r="U1137" i="1"/>
  <c r="U2316" i="1"/>
  <c r="U2586" i="1"/>
  <c r="U2809" i="1"/>
  <c r="U2188" i="1"/>
  <c r="U3156" i="1"/>
  <c r="U2351" i="1"/>
  <c r="U2347" i="1"/>
  <c r="U3431" i="1"/>
  <c r="U3430" i="1"/>
  <c r="U2591" i="1"/>
  <c r="U1818" i="1"/>
  <c r="U289" i="1"/>
  <c r="U2174" i="1"/>
  <c r="U3635" i="1"/>
  <c r="U1562" i="1"/>
  <c r="U1586" i="1"/>
  <c r="U3429" i="1"/>
  <c r="U2808" i="1"/>
  <c r="U666" i="1"/>
  <c r="U308" i="1"/>
  <c r="U36" i="1"/>
  <c r="U643" i="1"/>
  <c r="U1817" i="1"/>
  <c r="U665" i="1"/>
  <c r="U3634" i="1"/>
  <c r="U2807" i="1"/>
  <c r="U2806" i="1"/>
  <c r="U1697" i="1"/>
  <c r="U1333" i="1"/>
  <c r="U1839" i="1"/>
  <c r="U288" i="1"/>
  <c r="U1332" i="1"/>
  <c r="U2914" i="1"/>
  <c r="U1561" i="1"/>
  <c r="U20" i="1"/>
  <c r="U2173" i="1"/>
  <c r="U444" i="1"/>
  <c r="U738" i="1"/>
  <c r="U287" i="1"/>
  <c r="U3281" i="1"/>
  <c r="U2393" i="1"/>
  <c r="U2223" i="1"/>
  <c r="U1605" i="1"/>
  <c r="U871" i="1"/>
  <c r="U3954" i="1"/>
  <c r="U1331" i="1"/>
  <c r="U1376" i="1"/>
  <c r="U3087" i="1"/>
  <c r="U2346" i="1"/>
  <c r="U1560" i="1"/>
  <c r="U642" i="1"/>
  <c r="U2172" i="1"/>
  <c r="U3133" i="1"/>
  <c r="U1330" i="1"/>
  <c r="U1816" i="1"/>
  <c r="U2171" i="1"/>
  <c r="U1696" i="1"/>
  <c r="U1165" i="1"/>
  <c r="U706" i="1"/>
  <c r="U3953" i="1"/>
  <c r="U4082" i="1"/>
  <c r="U3952" i="1"/>
  <c r="U3280" i="1"/>
  <c r="U2170" i="1"/>
  <c r="U3428" i="1"/>
  <c r="U2169" i="1"/>
  <c r="U3856" i="1"/>
  <c r="U164" i="1"/>
  <c r="U2168" i="1"/>
  <c r="U295" i="1"/>
  <c r="U2805" i="1"/>
  <c r="U2804" i="1"/>
  <c r="U3870" i="1"/>
  <c r="U2951" i="1"/>
  <c r="U93" i="1"/>
  <c r="U870" i="1"/>
  <c r="U3835" i="1"/>
  <c r="U2585" i="1"/>
  <c r="U3951" i="1"/>
  <c r="U163" i="1"/>
  <c r="U1329" i="1"/>
  <c r="U2803" i="1"/>
  <c r="U3427" i="1"/>
  <c r="U3769" i="1"/>
  <c r="U405" i="1"/>
  <c r="U2447" i="1"/>
  <c r="U3656" i="1"/>
  <c r="U2446" i="1"/>
  <c r="U2397" i="1"/>
  <c r="U2167" i="1"/>
  <c r="U2963" i="1"/>
  <c r="U2802" i="1"/>
  <c r="U2392" i="1"/>
  <c r="U3524" i="1"/>
  <c r="U4112" i="1"/>
  <c r="U2801" i="1"/>
  <c r="U641" i="1"/>
  <c r="U2913" i="1"/>
  <c r="U3768" i="1"/>
  <c r="U2800" i="1"/>
  <c r="U869" i="1"/>
  <c r="U1136" i="1"/>
  <c r="U2315" i="1"/>
  <c r="U2445" i="1"/>
  <c r="U3950" i="1"/>
  <c r="U307" i="1"/>
  <c r="U3279" i="1"/>
  <c r="U3278" i="1"/>
  <c r="U162" i="1"/>
  <c r="U171" i="1"/>
  <c r="U2391" i="1"/>
  <c r="U640" i="1"/>
  <c r="U1559" i="1"/>
  <c r="U2166" i="1"/>
  <c r="U2345" i="1"/>
  <c r="U3443" i="1"/>
  <c r="U4005" i="1"/>
  <c r="U2799" i="1"/>
  <c r="U4061" i="1"/>
  <c r="U4101" i="1"/>
  <c r="U1558" i="1"/>
  <c r="U2529" i="1"/>
  <c r="U3458" i="1"/>
  <c r="U66" i="1"/>
  <c r="U4110" i="1"/>
  <c r="U4100" i="1"/>
  <c r="U3767" i="1"/>
  <c r="U3426" i="1"/>
  <c r="U3766" i="1"/>
  <c r="U2931" i="1"/>
  <c r="U2314" i="1"/>
  <c r="U2798" i="1"/>
  <c r="U4105" i="1"/>
  <c r="U639" i="1"/>
  <c r="U868" i="1"/>
  <c r="U2165" i="1"/>
  <c r="U638" i="1"/>
  <c r="U4081" i="1"/>
  <c r="U867" i="1"/>
  <c r="U2313" i="1"/>
  <c r="U667" i="1"/>
  <c r="U3893" i="1"/>
  <c r="U3126" i="1"/>
  <c r="U4104" i="1"/>
  <c r="U2164" i="1"/>
  <c r="U2163" i="1"/>
  <c r="U2390" i="1"/>
  <c r="U2222" i="1"/>
  <c r="U4036" i="1"/>
  <c r="U3788" i="1"/>
  <c r="U1557" i="1"/>
  <c r="U2162" i="1"/>
  <c r="U3837" i="1"/>
  <c r="U705" i="1"/>
  <c r="U341" i="1"/>
  <c r="U3277" i="1"/>
  <c r="U1815" i="1"/>
  <c r="U4115" i="1"/>
  <c r="U1328" i="1"/>
  <c r="U866" i="1"/>
  <c r="U2161" i="1"/>
  <c r="U2389" i="1"/>
  <c r="U286" i="1"/>
  <c r="U4035" i="1"/>
  <c r="U2912" i="1"/>
  <c r="U3086" i="1"/>
  <c r="U2444" i="1"/>
  <c r="U1327" i="1"/>
  <c r="U2160" i="1"/>
  <c r="U3309" i="1"/>
  <c r="U637" i="1"/>
  <c r="U3425" i="1"/>
  <c r="U1556" i="1"/>
  <c r="U3765" i="1"/>
  <c r="U636" i="1"/>
  <c r="U3276" i="1"/>
  <c r="U3424" i="1"/>
  <c r="U3423" i="1"/>
  <c r="U3523" i="1"/>
  <c r="U298" i="1"/>
  <c r="U3522" i="1"/>
  <c r="U3585" i="1"/>
  <c r="U3869" i="1"/>
  <c r="U3888" i="1"/>
  <c r="U3584" i="1"/>
  <c r="U3764" i="1"/>
  <c r="U1695" i="1"/>
  <c r="U285" i="1"/>
  <c r="U2312" i="1"/>
  <c r="U635" i="1"/>
  <c r="U2159" i="1"/>
  <c r="U1135" i="1"/>
  <c r="U634" i="1"/>
  <c r="U1872" i="1"/>
  <c r="U1555" i="1"/>
  <c r="U1371" i="1"/>
  <c r="U3116" i="1"/>
  <c r="U435" i="1"/>
  <c r="U2443" i="1"/>
  <c r="U1554" i="1"/>
  <c r="U3085" i="1"/>
  <c r="U3949" i="1"/>
  <c r="U2945" i="1"/>
  <c r="U284" i="1"/>
  <c r="U2311" i="1"/>
  <c r="U3855" i="1"/>
  <c r="U3422" i="1"/>
  <c r="U633" i="1"/>
  <c r="U1326" i="1"/>
  <c r="U1134" i="1"/>
  <c r="U4012" i="1"/>
  <c r="U1325" i="1"/>
  <c r="U4095" i="1"/>
  <c r="U2158" i="1"/>
  <c r="U4106" i="1"/>
  <c r="U2442" i="1"/>
  <c r="U2584" i="1"/>
  <c r="U1553" i="1"/>
  <c r="U3868" i="1"/>
  <c r="U2157" i="1"/>
  <c r="U3155" i="1"/>
  <c r="U4050" i="1"/>
  <c r="U3084" i="1"/>
  <c r="U3815" i="1"/>
  <c r="U1604" i="1"/>
  <c r="U652" i="1"/>
  <c r="U2928" i="1"/>
  <c r="U2324" i="1"/>
  <c r="U3763" i="1"/>
  <c r="U1552" i="1"/>
  <c r="U3521" i="1"/>
  <c r="U4094" i="1"/>
  <c r="U2911" i="1"/>
  <c r="U1133" i="1"/>
  <c r="U2797" i="1"/>
  <c r="U1324" i="1"/>
  <c r="U434" i="1"/>
  <c r="U2962" i="1"/>
  <c r="U3948" i="1"/>
  <c r="U2156" i="1"/>
  <c r="U92" i="1"/>
  <c r="U35" i="1"/>
  <c r="U865" i="1"/>
  <c r="U3166" i="1"/>
  <c r="U283" i="1"/>
  <c r="U3421" i="1"/>
  <c r="U3814" i="1"/>
  <c r="U864" i="1"/>
  <c r="U49" i="1"/>
  <c r="U3762" i="1"/>
  <c r="U2796" i="1"/>
  <c r="U4004" i="1"/>
  <c r="U3154" i="1"/>
  <c r="U2155" i="1"/>
  <c r="U3305" i="1"/>
  <c r="U39" i="1"/>
  <c r="U3132" i="1"/>
  <c r="U3969" i="1"/>
  <c r="U1323" i="1"/>
  <c r="U632" i="1"/>
  <c r="U3968" i="1"/>
  <c r="U3761" i="1"/>
  <c r="U1132" i="1"/>
  <c r="U1551" i="1"/>
  <c r="U1131" i="1"/>
  <c r="U1130" i="1"/>
  <c r="U1129" i="1"/>
  <c r="U2154" i="1"/>
  <c r="U863" i="1"/>
  <c r="U2441" i="1"/>
  <c r="U2795" i="1"/>
  <c r="U1550" i="1"/>
  <c r="U282" i="1"/>
  <c r="U3760" i="1"/>
  <c r="U1549" i="1"/>
  <c r="U631" i="1"/>
  <c r="U3420" i="1"/>
  <c r="U3275" i="1"/>
  <c r="U2794" i="1"/>
  <c r="U630" i="1"/>
  <c r="U1128" i="1"/>
  <c r="U2153" i="1"/>
  <c r="U457" i="1"/>
  <c r="U3854" i="1"/>
  <c r="U2528" i="1"/>
  <c r="U1154" i="1"/>
  <c r="U629" i="1"/>
  <c r="U2933" i="1"/>
  <c r="U1835" i="1"/>
  <c r="U409" i="1"/>
  <c r="U3520" i="1"/>
  <c r="U2152" i="1"/>
  <c r="U3759" i="1"/>
  <c r="U404" i="1"/>
  <c r="U2151" i="1"/>
  <c r="U3153" i="1"/>
  <c r="U1548" i="1"/>
  <c r="U2388" i="1"/>
  <c r="U3274" i="1"/>
  <c r="U281" i="1"/>
  <c r="U3758" i="1"/>
  <c r="U3457" i="1"/>
  <c r="U3273" i="1"/>
  <c r="U1547" i="1"/>
  <c r="U3813" i="1"/>
  <c r="U628" i="1"/>
  <c r="U280" i="1"/>
  <c r="U4034" i="1"/>
  <c r="U1378" i="1"/>
  <c r="U2793" i="1"/>
  <c r="U1694" i="1"/>
  <c r="U1546" i="1"/>
  <c r="U433" i="1"/>
  <c r="U2527" i="1"/>
  <c r="U1693" i="1"/>
  <c r="U3152" i="1"/>
  <c r="U2150" i="1"/>
  <c r="U279" i="1"/>
  <c r="U340" i="1"/>
  <c r="U34" i="1"/>
  <c r="U862" i="1"/>
  <c r="U3519" i="1"/>
  <c r="U722" i="1"/>
  <c r="U861" i="1"/>
  <c r="U3419" i="1"/>
  <c r="U3418" i="1"/>
  <c r="U65" i="1"/>
  <c r="U627" i="1"/>
  <c r="U1545" i="1"/>
  <c r="U860" i="1"/>
  <c r="U3757" i="1"/>
  <c r="U2149" i="1"/>
  <c r="U2148" i="1"/>
  <c r="U3304" i="1"/>
  <c r="U6" i="1"/>
  <c r="U3272" i="1"/>
  <c r="U3641" i="1"/>
  <c r="U3271" i="1"/>
  <c r="U1322" i="1"/>
  <c r="U2186" i="1"/>
  <c r="U2792" i="1"/>
  <c r="U1170" i="1"/>
  <c r="U4011" i="1"/>
  <c r="U1127" i="1"/>
  <c r="U2310" i="1"/>
  <c r="U403" i="1"/>
  <c r="U351" i="1"/>
  <c r="U9" i="1"/>
  <c r="U3597" i="1"/>
  <c r="U2860" i="1"/>
  <c r="U2147" i="1"/>
  <c r="U626" i="1"/>
  <c r="U2146" i="1"/>
  <c r="U2145" i="1"/>
  <c r="U2791" i="1"/>
  <c r="U2790" i="1"/>
  <c r="U1842" i="1"/>
  <c r="U4080" i="1"/>
  <c r="U1544" i="1"/>
  <c r="U3834" i="1"/>
  <c r="U3083" i="1"/>
  <c r="U2144" i="1"/>
  <c r="U1126" i="1"/>
  <c r="U1828" i="1"/>
  <c r="U2143" i="1"/>
  <c r="U2142" i="1"/>
  <c r="U2141" i="1"/>
  <c r="U3882" i="1"/>
  <c r="U2526" i="1"/>
  <c r="U3967" i="1"/>
  <c r="U625" i="1"/>
  <c r="U3827" i="1"/>
  <c r="U3947" i="1"/>
  <c r="U8" i="1"/>
  <c r="U10" i="1"/>
  <c r="U3981" i="1"/>
  <c r="U1603" i="1"/>
  <c r="U2140" i="1"/>
  <c r="U48" i="1"/>
  <c r="U373" i="1"/>
  <c r="U859" i="1"/>
  <c r="U624" i="1"/>
  <c r="U170" i="1"/>
  <c r="U3270" i="1"/>
  <c r="U908" i="1"/>
  <c r="U3082" i="1"/>
  <c r="U1543" i="1"/>
  <c r="U2910" i="1"/>
  <c r="U3151" i="1"/>
  <c r="U858" i="1"/>
  <c r="U3756" i="1"/>
  <c r="U3269" i="1"/>
  <c r="U623" i="1"/>
  <c r="U2789" i="1"/>
  <c r="U4093" i="1"/>
  <c r="U2139" i="1"/>
  <c r="U4033" i="1"/>
  <c r="U91" i="1"/>
  <c r="U3268" i="1"/>
  <c r="U3966" i="1"/>
  <c r="U2788" i="1"/>
  <c r="U47" i="1"/>
  <c r="U4017" i="1"/>
  <c r="U3755" i="1"/>
  <c r="U2138" i="1"/>
  <c r="U278" i="1"/>
  <c r="U1542" i="1"/>
  <c r="U1125" i="1"/>
  <c r="U2440" i="1"/>
  <c r="U1321" i="1"/>
  <c r="U3754" i="1"/>
  <c r="U2787" i="1"/>
  <c r="U2137" i="1"/>
  <c r="U2136" i="1"/>
  <c r="U1124" i="1"/>
  <c r="U1541" i="1"/>
  <c r="U3267" i="1"/>
  <c r="U1123" i="1"/>
  <c r="U2135" i="1"/>
  <c r="U1540" i="1"/>
  <c r="U3417" i="1"/>
  <c r="U1539" i="1"/>
  <c r="U721" i="1"/>
  <c r="U277" i="1"/>
  <c r="U4079" i="1"/>
  <c r="U622" i="1"/>
  <c r="U3081" i="1"/>
  <c r="U3442" i="1"/>
  <c r="U1814" i="1"/>
  <c r="U1320" i="1"/>
  <c r="U1538" i="1"/>
  <c r="U276" i="1"/>
  <c r="U621" i="1"/>
  <c r="U1319" i="1"/>
  <c r="U1122" i="1"/>
  <c r="U3946" i="1"/>
  <c r="U620" i="1"/>
  <c r="U4003" i="1"/>
  <c r="U2134" i="1"/>
  <c r="U1591" i="1"/>
  <c r="U1692" i="1"/>
  <c r="U1537" i="1"/>
  <c r="U3266" i="1"/>
  <c r="U3583" i="1"/>
  <c r="U275" i="1"/>
  <c r="U3080" i="1"/>
  <c r="U2309" i="1"/>
  <c r="U704" i="1"/>
  <c r="U1357" i="1"/>
  <c r="U3416" i="1"/>
  <c r="U2133" i="1"/>
  <c r="U64" i="1"/>
  <c r="U2387" i="1"/>
  <c r="U1871" i="1"/>
  <c r="U2558" i="1"/>
  <c r="U3600" i="1"/>
  <c r="U1121" i="1"/>
  <c r="U3945" i="1"/>
  <c r="U4087" i="1"/>
  <c r="U3753" i="1"/>
  <c r="U857" i="1"/>
  <c r="U3265" i="1"/>
  <c r="U1701" i="1"/>
  <c r="U4009" i="1"/>
  <c r="U3415" i="1"/>
  <c r="U3414" i="1"/>
  <c r="U3413" i="1"/>
  <c r="U3890" i="1"/>
  <c r="U2525" i="1"/>
  <c r="U1813" i="1"/>
  <c r="U1606" i="1"/>
  <c r="U1878" i="1"/>
  <c r="U1691" i="1"/>
  <c r="U2854" i="1"/>
  <c r="U14" i="1"/>
  <c r="U4049" i="1"/>
  <c r="U274" i="1"/>
  <c r="U306" i="1"/>
  <c r="U2132" i="1"/>
  <c r="U3079" i="1"/>
  <c r="U3112" i="1"/>
  <c r="U13" i="1"/>
  <c r="U1812" i="1"/>
  <c r="U3980" i="1"/>
  <c r="U2131" i="1"/>
  <c r="U1690" i="1"/>
  <c r="U1709" i="1"/>
  <c r="U1844" i="1"/>
  <c r="U4064" i="1"/>
  <c r="U3752" i="1"/>
  <c r="U3264" i="1"/>
  <c r="U619" i="1"/>
  <c r="U856" i="1"/>
  <c r="U1710" i="1"/>
  <c r="U1811" i="1"/>
  <c r="U4062" i="1"/>
  <c r="U2130" i="1"/>
  <c r="U1618" i="1"/>
  <c r="U1120" i="1"/>
  <c r="U2927" i="1"/>
  <c r="U1119" i="1"/>
  <c r="U2524" i="1"/>
  <c r="U3823" i="1"/>
  <c r="U2308" i="1"/>
  <c r="U1810" i="1"/>
  <c r="U402" i="1"/>
  <c r="U3812" i="1"/>
  <c r="U2439" i="1"/>
  <c r="U2129" i="1"/>
  <c r="U2128" i="1"/>
  <c r="U3078" i="1"/>
  <c r="U1318" i="1"/>
  <c r="U2523" i="1"/>
  <c r="U1689" i="1"/>
  <c r="U618" i="1"/>
  <c r="U2127" i="1"/>
  <c r="U3811" i="1"/>
  <c r="U1536" i="1"/>
  <c r="U855" i="1"/>
  <c r="U2786" i="1"/>
  <c r="U1317" i="1"/>
  <c r="U2126" i="1"/>
  <c r="U3780" i="1"/>
  <c r="U1535" i="1"/>
  <c r="U2522" i="1"/>
  <c r="U2125" i="1"/>
  <c r="U1356" i="1"/>
  <c r="U1688" i="1"/>
  <c r="U854" i="1"/>
  <c r="U3751" i="1"/>
  <c r="U1118" i="1"/>
  <c r="U617" i="1"/>
  <c r="U3944" i="1"/>
  <c r="U3412" i="1"/>
  <c r="U616" i="1"/>
  <c r="U128" i="1"/>
  <c r="U2438" i="1"/>
  <c r="U737" i="1"/>
  <c r="U1534" i="1"/>
  <c r="U1355" i="1"/>
  <c r="U2124" i="1"/>
  <c r="U1809" i="1"/>
  <c r="U3973" i="1"/>
  <c r="U615" i="1"/>
  <c r="U2785" i="1"/>
  <c r="U339" i="1"/>
  <c r="U614" i="1"/>
  <c r="U3518" i="1"/>
  <c r="U1687" i="1"/>
  <c r="U1164" i="1"/>
  <c r="U3822" i="1"/>
  <c r="U1117" i="1"/>
  <c r="U613" i="1"/>
  <c r="U3943" i="1"/>
  <c r="U3867" i="1"/>
  <c r="U3263" i="1"/>
  <c r="U1870" i="1"/>
  <c r="U2221" i="1"/>
  <c r="U612" i="1"/>
  <c r="U2123" i="1"/>
  <c r="U853" i="1"/>
  <c r="U2970" i="1"/>
  <c r="U3262" i="1"/>
  <c r="U3517" i="1"/>
  <c r="U3516" i="1"/>
  <c r="U2784" i="1"/>
  <c r="U3077" i="1"/>
  <c r="U3942" i="1"/>
  <c r="U4088" i="1"/>
  <c r="U3515" i="1"/>
  <c r="U273" i="1"/>
  <c r="U2122" i="1"/>
  <c r="U3750" i="1"/>
  <c r="U1533" i="1"/>
  <c r="U3076" i="1"/>
  <c r="U2386" i="1"/>
  <c r="U2521" i="1"/>
  <c r="U611" i="1"/>
  <c r="U2121" i="1"/>
  <c r="U1686" i="1"/>
  <c r="U3655" i="1"/>
  <c r="U852" i="1"/>
  <c r="U4041" i="1"/>
  <c r="U851" i="1"/>
  <c r="U4086" i="1"/>
  <c r="U610" i="1"/>
  <c r="U3075" i="1"/>
  <c r="U2909" i="1"/>
  <c r="U338" i="1"/>
  <c r="U3941" i="1"/>
  <c r="U2557" i="1"/>
  <c r="U891" i="1"/>
  <c r="U2783" i="1"/>
  <c r="U2120" i="1"/>
  <c r="U3853" i="1"/>
  <c r="U2119" i="1"/>
  <c r="U850" i="1"/>
  <c r="U2908" i="1"/>
  <c r="U3810" i="1"/>
  <c r="U2907" i="1"/>
  <c r="U1316" i="1"/>
  <c r="U2118" i="1"/>
  <c r="U3633" i="1"/>
  <c r="U3749" i="1"/>
  <c r="U609" i="1"/>
  <c r="U2930" i="1"/>
  <c r="U2520" i="1"/>
  <c r="U3074" i="1"/>
  <c r="U2519" i="1"/>
  <c r="U2782" i="1"/>
  <c r="U1869" i="1"/>
  <c r="U3073" i="1"/>
  <c r="U3261" i="1"/>
  <c r="U2781" i="1"/>
  <c r="U2780" i="1"/>
  <c r="U1532" i="1"/>
  <c r="U1531" i="1"/>
  <c r="U2385" i="1"/>
  <c r="U1315" i="1"/>
  <c r="U608" i="1"/>
  <c r="U2117" i="1"/>
  <c r="U353" i="1"/>
  <c r="U372" i="1"/>
  <c r="U1116" i="1"/>
  <c r="U3072" i="1"/>
  <c r="U401" i="1"/>
  <c r="U3071" i="1"/>
  <c r="U3940" i="1"/>
  <c r="U2565" i="1"/>
  <c r="U3260" i="1"/>
  <c r="U1530" i="1"/>
  <c r="U16" i="1"/>
  <c r="U400" i="1"/>
  <c r="U4" i="1"/>
  <c r="U4002" i="1"/>
  <c r="U2116" i="1"/>
  <c r="U1808" i="1"/>
  <c r="U2115" i="1"/>
  <c r="U2518" i="1"/>
  <c r="U2779" i="1"/>
  <c r="U3852" i="1"/>
  <c r="U1314" i="1"/>
  <c r="U895" i="1"/>
  <c r="U1807" i="1"/>
  <c r="U272" i="1"/>
  <c r="U63" i="1"/>
  <c r="U19" i="1"/>
  <c r="U3582" i="1"/>
  <c r="U2609" i="1"/>
  <c r="U2778" i="1"/>
  <c r="U1313" i="1"/>
  <c r="U3303" i="1"/>
  <c r="U271" i="1"/>
  <c r="U3809" i="1"/>
  <c r="U3070" i="1"/>
  <c r="U607" i="1"/>
  <c r="U606" i="1"/>
  <c r="U3069" i="1"/>
  <c r="U3748" i="1"/>
  <c r="U927" i="1"/>
  <c r="U3747" i="1"/>
  <c r="U849" i="1"/>
  <c r="U18" i="1"/>
  <c r="U2777" i="1"/>
  <c r="U3746" i="1"/>
  <c r="U1529" i="1"/>
  <c r="U3581" i="1"/>
  <c r="U1590" i="1"/>
  <c r="U4078" i="1"/>
  <c r="U3745" i="1"/>
  <c r="U3259" i="1"/>
  <c r="U2220" i="1"/>
  <c r="U2776" i="1"/>
  <c r="U2775" i="1"/>
  <c r="U605" i="1"/>
  <c r="U371" i="1"/>
  <c r="U90" i="1"/>
  <c r="U604" i="1"/>
  <c r="U2916" i="1"/>
  <c r="U2853" i="1"/>
  <c r="U1528" i="1"/>
  <c r="U4099" i="1"/>
  <c r="U3411" i="1"/>
  <c r="U2774" i="1"/>
  <c r="U1312" i="1"/>
  <c r="U603" i="1"/>
  <c r="U848" i="1"/>
  <c r="U1349" i="1"/>
  <c r="U2773" i="1"/>
  <c r="U3640" i="1"/>
  <c r="U3514" i="1"/>
  <c r="U907" i="1"/>
  <c r="U2307" i="1"/>
  <c r="U127" i="1"/>
  <c r="U3965" i="1"/>
  <c r="U2114" i="1"/>
  <c r="U3601" i="1"/>
  <c r="U2589" i="1"/>
  <c r="U3513" i="1"/>
  <c r="U1115" i="1"/>
  <c r="U2906" i="1"/>
  <c r="U4069" i="1"/>
  <c r="U3896" i="1"/>
  <c r="U2772" i="1"/>
  <c r="U602" i="1"/>
  <c r="U1527" i="1"/>
  <c r="U1311" i="1"/>
  <c r="U1708" i="1"/>
  <c r="U847" i="1"/>
  <c r="U2113" i="1"/>
  <c r="U2771" i="1"/>
  <c r="U2770" i="1"/>
  <c r="U601" i="1"/>
  <c r="U337" i="1"/>
  <c r="U270" i="1"/>
  <c r="U1114" i="1"/>
  <c r="U2112" i="1"/>
  <c r="U600" i="1"/>
  <c r="U269" i="1"/>
  <c r="U33" i="1"/>
  <c r="U2769" i="1"/>
  <c r="U2111" i="1"/>
  <c r="U2768" i="1"/>
  <c r="U3632" i="1"/>
  <c r="U1806" i="1"/>
  <c r="U1310" i="1"/>
  <c r="U703" i="1"/>
  <c r="U3512" i="1"/>
  <c r="U1113" i="1"/>
  <c r="U3744" i="1"/>
  <c r="U1309" i="1"/>
  <c r="U3410" i="1"/>
  <c r="U3866" i="1"/>
  <c r="U1805" i="1"/>
  <c r="U3258" i="1"/>
  <c r="U2110" i="1"/>
  <c r="U2109" i="1"/>
  <c r="U1526" i="1"/>
  <c r="U399" i="1"/>
  <c r="U1868" i="1"/>
  <c r="U23" i="1"/>
  <c r="U2767" i="1"/>
  <c r="U3257" i="1"/>
  <c r="U2306" i="1"/>
  <c r="U2766" i="1"/>
  <c r="U3302" i="1"/>
  <c r="U599" i="1"/>
  <c r="U2108" i="1"/>
  <c r="U3409" i="1"/>
  <c r="U3663" i="1"/>
  <c r="U2905" i="1"/>
  <c r="U12" i="1"/>
  <c r="U3580" i="1"/>
  <c r="U2765" i="1"/>
  <c r="U2517" i="1"/>
  <c r="U3408" i="1"/>
  <c r="U1525" i="1"/>
  <c r="U3165" i="1"/>
  <c r="U3068" i="1"/>
  <c r="U1867" i="1"/>
  <c r="U268" i="1"/>
  <c r="U2107" i="1"/>
  <c r="U2305" i="1"/>
  <c r="U3511" i="1"/>
  <c r="U2764" i="1"/>
  <c r="U598" i="1"/>
  <c r="U1804" i="1"/>
  <c r="U1711" i="1"/>
  <c r="U2344" i="1"/>
  <c r="U2106" i="1"/>
  <c r="U664" i="1"/>
  <c r="U267" i="1"/>
  <c r="U3256" i="1"/>
  <c r="U1699" i="1"/>
  <c r="U52" i="1"/>
  <c r="U597" i="1"/>
  <c r="U2516" i="1"/>
  <c r="U3654" i="1"/>
  <c r="U3808" i="1"/>
  <c r="U22" i="1"/>
  <c r="U3653" i="1"/>
  <c r="U166" i="1"/>
  <c r="U89" i="1"/>
  <c r="U1112" i="1"/>
  <c r="U305" i="1"/>
  <c r="U3407" i="1"/>
  <c r="U32" i="1"/>
  <c r="U3979" i="1"/>
  <c r="U3067" i="1"/>
  <c r="U2763" i="1"/>
  <c r="U3255" i="1"/>
  <c r="U3406" i="1"/>
  <c r="U1308" i="1"/>
  <c r="U3579" i="1"/>
  <c r="U1524" i="1"/>
  <c r="U1307" i="1"/>
  <c r="U1111" i="1"/>
  <c r="U3821" i="1"/>
  <c r="U3066" i="1"/>
  <c r="U4097" i="1"/>
  <c r="U596" i="1"/>
  <c r="U31" i="1"/>
  <c r="U846" i="1"/>
  <c r="U62" i="1"/>
  <c r="U161" i="1"/>
  <c r="U266" i="1"/>
  <c r="U595" i="1"/>
  <c r="U443" i="1"/>
  <c r="U1110" i="1"/>
  <c r="U2105" i="1"/>
  <c r="U3631" i="1"/>
  <c r="U1523" i="1"/>
  <c r="U2762" i="1"/>
  <c r="U2599" i="1"/>
  <c r="U1306" i="1"/>
  <c r="U3807" i="1"/>
  <c r="U1305" i="1"/>
  <c r="U2961" i="1"/>
  <c r="U265" i="1"/>
  <c r="U294" i="1"/>
  <c r="U264" i="1"/>
  <c r="U1109" i="1"/>
  <c r="U2761" i="1"/>
  <c r="U4048" i="1"/>
  <c r="U594" i="1"/>
  <c r="U432" i="1"/>
  <c r="U3877" i="1"/>
  <c r="U922" i="1"/>
  <c r="U2343" i="1"/>
  <c r="U2104" i="1"/>
  <c r="U1522" i="1"/>
  <c r="U3865" i="1"/>
  <c r="U370" i="1"/>
  <c r="U2103" i="1"/>
  <c r="U1108" i="1"/>
  <c r="U2350" i="1"/>
  <c r="U2102" i="1"/>
  <c r="U160" i="1"/>
  <c r="U1707" i="1"/>
  <c r="U3405" i="1"/>
  <c r="U2760" i="1"/>
  <c r="U3743" i="1"/>
  <c r="U3787" i="1"/>
  <c r="U593" i="1"/>
  <c r="U50" i="1"/>
  <c r="U3254" i="1"/>
  <c r="U30" i="1"/>
  <c r="U3599" i="1"/>
  <c r="U2304" i="1"/>
  <c r="U2101" i="1"/>
  <c r="U408" i="1"/>
  <c r="U592" i="1"/>
  <c r="U159" i="1"/>
  <c r="U442" i="1"/>
  <c r="U890" i="1"/>
  <c r="U263" i="1"/>
  <c r="U3742" i="1"/>
  <c r="U2759" i="1"/>
  <c r="U845" i="1"/>
  <c r="U4047" i="1"/>
  <c r="U2904" i="1"/>
  <c r="U3253" i="1"/>
  <c r="U2100" i="1"/>
  <c r="U591" i="1"/>
  <c r="U4077" i="1"/>
  <c r="U29" i="1"/>
  <c r="U2219" i="1"/>
  <c r="U46" i="1"/>
  <c r="U1350" i="1"/>
  <c r="U169" i="1"/>
  <c r="U2303" i="1"/>
  <c r="U3652" i="1"/>
  <c r="U3651" i="1"/>
  <c r="U2099" i="1"/>
  <c r="U3404" i="1"/>
  <c r="U2384" i="1"/>
  <c r="U51" i="1"/>
  <c r="U2515" i="1"/>
  <c r="U3065" i="1"/>
  <c r="U2302" i="1"/>
  <c r="U45" i="1"/>
  <c r="U2514" i="1"/>
  <c r="U1717" i="1"/>
  <c r="U2342" i="1"/>
  <c r="U3403" i="1"/>
  <c r="U2950" i="1"/>
  <c r="U61" i="1"/>
  <c r="U2513" i="1"/>
  <c r="U4032" i="1"/>
  <c r="U60" i="1"/>
  <c r="U1107" i="1"/>
  <c r="U2512" i="1"/>
  <c r="U590" i="1"/>
  <c r="U1106" i="1"/>
  <c r="U59" i="1"/>
  <c r="U3456" i="1"/>
  <c r="U2556" i="1"/>
  <c r="U702" i="1"/>
  <c r="U1521" i="1"/>
  <c r="U889" i="1"/>
  <c r="U589" i="1"/>
  <c r="U923" i="1"/>
  <c r="U262" i="1"/>
  <c r="U3939" i="1"/>
  <c r="U3064" i="1"/>
  <c r="U58" i="1"/>
  <c r="U2903" i="1"/>
  <c r="U2449" i="1"/>
  <c r="U588" i="1"/>
  <c r="U1369" i="1"/>
  <c r="U3252" i="1"/>
  <c r="U3063" i="1"/>
  <c r="U2098" i="1"/>
  <c r="U1105" i="1"/>
  <c r="U1520" i="1"/>
  <c r="U2341" i="1"/>
  <c r="U3838" i="1"/>
  <c r="U1104" i="1"/>
  <c r="U1602" i="1"/>
  <c r="U2187" i="1"/>
  <c r="U3971" i="1"/>
  <c r="U2583" i="1"/>
  <c r="U2097" i="1"/>
  <c r="U336" i="1"/>
  <c r="U28" i="1"/>
  <c r="U587" i="1"/>
  <c r="U1103" i="1"/>
  <c r="U1803" i="1"/>
  <c r="U3938" i="1"/>
  <c r="U44" i="1"/>
  <c r="U3251" i="1"/>
  <c r="U2301" i="1"/>
  <c r="U2902" i="1"/>
  <c r="U70" i="1"/>
  <c r="U1102" i="1"/>
  <c r="U1802" i="1"/>
  <c r="U2096" i="1"/>
  <c r="U1101" i="1"/>
  <c r="U3535" i="1"/>
  <c r="U261" i="1"/>
  <c r="U2095" i="1"/>
  <c r="U2582" i="1"/>
  <c r="U69" i="1"/>
  <c r="U2969" i="1"/>
  <c r="U2511" i="1"/>
  <c r="U3062" i="1"/>
  <c r="U3324" i="1"/>
  <c r="U2758" i="1"/>
  <c r="U2094" i="1"/>
  <c r="U88" i="1"/>
  <c r="U87" i="1"/>
  <c r="U86" i="1"/>
  <c r="U586" i="1"/>
  <c r="U3937" i="1"/>
  <c r="U3876" i="1"/>
  <c r="U3889" i="1"/>
  <c r="U2437" i="1"/>
  <c r="U4031" i="1"/>
  <c r="U585" i="1"/>
  <c r="U3462" i="1"/>
  <c r="U2093" i="1"/>
  <c r="U1100" i="1"/>
  <c r="U85" i="1"/>
  <c r="U398" i="1"/>
  <c r="U1304" i="1"/>
  <c r="U3741" i="1"/>
  <c r="U260" i="1"/>
  <c r="U3806" i="1"/>
  <c r="U431" i="1"/>
  <c r="U2092" i="1"/>
  <c r="U259" i="1"/>
  <c r="U3402" i="1"/>
  <c r="U2510" i="1"/>
  <c r="U3740" i="1"/>
  <c r="U84" i="1"/>
  <c r="U3401" i="1"/>
  <c r="U1303" i="1"/>
  <c r="U2601" i="1"/>
  <c r="U1801" i="1"/>
  <c r="U2757" i="1"/>
  <c r="U83" i="1"/>
  <c r="U844" i="1"/>
  <c r="U3833" i="1"/>
  <c r="U1829" i="1"/>
  <c r="U2091" i="1"/>
  <c r="U57" i="1"/>
  <c r="U2509" i="1"/>
  <c r="U2756" i="1"/>
  <c r="U3250" i="1"/>
  <c r="U3537" i="1"/>
  <c r="U56" i="1"/>
  <c r="U4030" i="1"/>
  <c r="U1099" i="1"/>
  <c r="U3400" i="1"/>
  <c r="U82" i="1"/>
  <c r="U3061" i="1"/>
  <c r="U1519" i="1"/>
  <c r="U3936" i="1"/>
  <c r="U3739" i="1"/>
  <c r="U397" i="1"/>
  <c r="U2850" i="1"/>
  <c r="U3738" i="1"/>
  <c r="U2755" i="1"/>
  <c r="U1098" i="1"/>
  <c r="U3060" i="1"/>
  <c r="U37" i="1"/>
  <c r="U584" i="1"/>
  <c r="U1518" i="1"/>
  <c r="U27" i="1"/>
  <c r="U701" i="1"/>
  <c r="U3399" i="1"/>
  <c r="U3578" i="1"/>
  <c r="U258" i="1"/>
  <c r="U2754" i="1"/>
  <c r="U1302" i="1"/>
  <c r="U126" i="1"/>
  <c r="U335" i="1"/>
  <c r="U2753" i="1"/>
  <c r="U125" i="1"/>
  <c r="U124" i="1"/>
  <c r="U123" i="1"/>
  <c r="U122" i="1"/>
  <c r="U3510" i="1"/>
  <c r="U1301" i="1"/>
  <c r="U40" i="1"/>
  <c r="U121" i="1"/>
  <c r="U2581" i="1"/>
  <c r="U3059" i="1"/>
  <c r="U843" i="1"/>
  <c r="U3935" i="1"/>
  <c r="U120" i="1"/>
  <c r="U3398" i="1"/>
  <c r="U3864" i="1"/>
  <c r="U119" i="1"/>
  <c r="U2508" i="1"/>
  <c r="U118" i="1"/>
  <c r="U2436" i="1"/>
  <c r="U117" i="1"/>
  <c r="U583" i="1"/>
  <c r="U55" i="1"/>
  <c r="U2383" i="1"/>
  <c r="U2090" i="1"/>
  <c r="U2300" i="1"/>
  <c r="U2752" i="1"/>
  <c r="U2507" i="1"/>
  <c r="U1517" i="1"/>
  <c r="U1516" i="1"/>
  <c r="U3058" i="1"/>
  <c r="U2751" i="1"/>
  <c r="U4039" i="1"/>
  <c r="U3805" i="1"/>
  <c r="U2089" i="1"/>
  <c r="U3323" i="1"/>
  <c r="U1866" i="1"/>
  <c r="U116" i="1"/>
  <c r="U2299" i="1"/>
  <c r="U455" i="1"/>
  <c r="U4076" i="1"/>
  <c r="U3881" i="1"/>
  <c r="U1168" i="1"/>
  <c r="U81" i="1"/>
  <c r="U2555" i="1"/>
  <c r="U4029" i="1"/>
  <c r="U146" i="1"/>
  <c r="U257" i="1"/>
  <c r="U133" i="1"/>
  <c r="U145" i="1"/>
  <c r="U1097" i="1"/>
  <c r="U3804" i="1"/>
  <c r="U3737" i="1"/>
  <c r="U144" i="1"/>
  <c r="U3057" i="1"/>
  <c r="U3736" i="1"/>
  <c r="U1685" i="1"/>
  <c r="U2088" i="1"/>
  <c r="U2087" i="1"/>
  <c r="U115" i="1"/>
  <c r="U114" i="1"/>
  <c r="U80" i="1"/>
  <c r="U2750" i="1"/>
  <c r="U113" i="1"/>
  <c r="U2340" i="1"/>
  <c r="U4103" i="1"/>
  <c r="U112" i="1"/>
  <c r="U3577" i="1"/>
  <c r="U1096" i="1"/>
  <c r="U1684" i="1"/>
  <c r="U350" i="1"/>
  <c r="U111" i="1"/>
  <c r="U2435" i="1"/>
  <c r="U1095" i="1"/>
  <c r="U110" i="1"/>
  <c r="U79" i="1"/>
  <c r="U3735" i="1"/>
  <c r="U1592" i="1"/>
  <c r="U1683" i="1"/>
  <c r="U1300" i="1"/>
  <c r="U158" i="1"/>
  <c r="U3056" i="1"/>
  <c r="U3734" i="1"/>
  <c r="U109" i="1"/>
  <c r="U582" i="1"/>
  <c r="U700" i="1"/>
  <c r="U2749" i="1"/>
  <c r="U2086" i="1"/>
  <c r="U3055" i="1"/>
  <c r="U1515" i="1"/>
  <c r="U3733" i="1"/>
  <c r="U3732" i="1"/>
  <c r="U108" i="1"/>
  <c r="U901" i="1"/>
  <c r="U3731" i="1"/>
  <c r="U143" i="1"/>
  <c r="U3249" i="1"/>
  <c r="U2322" i="1"/>
  <c r="U1514" i="1"/>
  <c r="U157" i="1"/>
  <c r="U581" i="1"/>
  <c r="U2085" i="1"/>
  <c r="U54" i="1"/>
  <c r="U38" i="1"/>
  <c r="U906" i="1"/>
  <c r="U165" i="1"/>
  <c r="U3887" i="1"/>
  <c r="U2506" i="1"/>
  <c r="U156" i="1"/>
  <c r="U2084" i="1"/>
  <c r="U3934" i="1"/>
  <c r="U842" i="1"/>
  <c r="U720" i="1"/>
  <c r="U107" i="1"/>
  <c r="U132" i="1"/>
  <c r="U396" i="1"/>
  <c r="U155" i="1"/>
  <c r="U3630" i="1"/>
  <c r="U3397" i="1"/>
  <c r="U2748" i="1"/>
  <c r="U154" i="1"/>
  <c r="U1367" i="1"/>
  <c r="U1094" i="1"/>
  <c r="U1299" i="1"/>
  <c r="U153" i="1"/>
  <c r="U2083" i="1"/>
  <c r="U2323" i="1"/>
  <c r="U1298" i="1"/>
  <c r="U152" i="1"/>
  <c r="U3054" i="1"/>
  <c r="U2949" i="1"/>
  <c r="U699" i="1"/>
  <c r="U3248" i="1"/>
  <c r="U841" i="1"/>
  <c r="U2230" i="1"/>
  <c r="U78" i="1"/>
  <c r="U3053" i="1"/>
  <c r="U3396" i="1"/>
  <c r="U142" i="1"/>
  <c r="U106" i="1"/>
  <c r="U3590" i="1"/>
  <c r="U151" i="1"/>
  <c r="U2747" i="1"/>
  <c r="U3933" i="1"/>
  <c r="U131" i="1"/>
  <c r="U1826" i="1"/>
  <c r="U2082" i="1"/>
  <c r="U1800" i="1"/>
  <c r="U395" i="1"/>
  <c r="U2746" i="1"/>
  <c r="U3786" i="1"/>
  <c r="U141" i="1"/>
  <c r="U168" i="1"/>
  <c r="U3247" i="1"/>
  <c r="U2081" i="1"/>
  <c r="U2080" i="1"/>
  <c r="U3246" i="1"/>
  <c r="U105" i="1"/>
  <c r="U1513" i="1"/>
  <c r="U3851" i="1"/>
  <c r="U256" i="1"/>
  <c r="U255" i="1"/>
  <c r="U254" i="1"/>
  <c r="U253" i="1"/>
  <c r="U252" i="1"/>
  <c r="U251" i="1"/>
  <c r="U250" i="1"/>
  <c r="U2218" i="1"/>
  <c r="U140" i="1"/>
  <c r="U249" i="1"/>
  <c r="U248" i="1"/>
  <c r="U247" i="1"/>
  <c r="U246" i="1"/>
  <c r="U3932" i="1"/>
  <c r="U245" i="1"/>
  <c r="U139" i="1"/>
  <c r="U1297" i="1"/>
  <c r="U77" i="1"/>
  <c r="U2745" i="1"/>
  <c r="U1512" i="1"/>
  <c r="U3395" i="1"/>
  <c r="U244" i="1"/>
  <c r="U243" i="1"/>
  <c r="U3052" i="1"/>
  <c r="U242" i="1"/>
  <c r="U241" i="1"/>
  <c r="U3111" i="1"/>
  <c r="U240" i="1"/>
  <c r="U2849" i="1"/>
  <c r="U239" i="1"/>
  <c r="U104" i="1"/>
  <c r="U238" i="1"/>
  <c r="U2079" i="1"/>
  <c r="U237" i="1"/>
  <c r="U236" i="1"/>
  <c r="U2078" i="1"/>
  <c r="U2298" i="1"/>
  <c r="U235" i="1"/>
  <c r="U234" i="1"/>
  <c r="U233" i="1"/>
  <c r="U232" i="1"/>
  <c r="U2744" i="1"/>
  <c r="U1093" i="1"/>
  <c r="U231" i="1"/>
  <c r="U76" i="1"/>
  <c r="U138" i="1"/>
  <c r="U103" i="1"/>
  <c r="U2077" i="1"/>
  <c r="U230" i="1"/>
  <c r="U2901" i="1"/>
  <c r="U1882" i="1"/>
  <c r="U229" i="1"/>
  <c r="U228" i="1"/>
  <c r="U2076" i="1"/>
  <c r="U1092" i="1"/>
  <c r="U102" i="1"/>
  <c r="U137" i="1"/>
  <c r="U172" i="1"/>
  <c r="U4075" i="1"/>
  <c r="U2217" i="1"/>
  <c r="U1296" i="1"/>
  <c r="U1091" i="1"/>
  <c r="U227" i="1"/>
  <c r="U226" i="1"/>
  <c r="U225" i="1"/>
  <c r="U2297" i="1"/>
  <c r="U75" i="1"/>
  <c r="U224" i="1"/>
  <c r="U223" i="1"/>
  <c r="U1799" i="1"/>
  <c r="U2296" i="1"/>
  <c r="U1090" i="1"/>
  <c r="U304" i="1"/>
  <c r="U3245" i="1"/>
  <c r="U3576" i="1"/>
  <c r="U136" i="1"/>
  <c r="U2075" i="1"/>
  <c r="U1511" i="1"/>
  <c r="U4001" i="1"/>
  <c r="U3051" i="1"/>
  <c r="U3244" i="1"/>
  <c r="U303" i="1"/>
  <c r="U135" i="1"/>
  <c r="U74" i="1"/>
  <c r="U53" i="1"/>
  <c r="U3243" i="1"/>
  <c r="U222" i="1"/>
  <c r="U221" i="1"/>
  <c r="U334" i="1"/>
  <c r="U2840" i="1"/>
  <c r="U333" i="1"/>
  <c r="U4068" i="1"/>
  <c r="U73" i="1"/>
  <c r="U72" i="1"/>
  <c r="U220" i="1"/>
  <c r="U219" i="1"/>
  <c r="U3588" i="1"/>
  <c r="U218" i="1"/>
  <c r="U3394" i="1"/>
  <c r="U332" i="1"/>
  <c r="U217" i="1"/>
  <c r="U580" i="1"/>
  <c r="U331" i="1"/>
  <c r="U216" i="1"/>
  <c r="U730" i="1"/>
  <c r="U2216" i="1"/>
  <c r="U330" i="1"/>
  <c r="U215" i="1"/>
  <c r="U3242" i="1"/>
  <c r="U1682" i="1"/>
  <c r="U1510" i="1"/>
  <c r="U2074" i="1"/>
  <c r="U174" i="1"/>
  <c r="U214" i="1"/>
  <c r="U213" i="1"/>
  <c r="U212" i="1"/>
  <c r="U167" i="1"/>
  <c r="U211" i="1"/>
  <c r="U134" i="1"/>
  <c r="U1295" i="1"/>
  <c r="U329" i="1"/>
  <c r="U3803" i="1"/>
  <c r="U210" i="1"/>
  <c r="U3662" i="1"/>
  <c r="U209" i="1"/>
  <c r="U208" i="1"/>
  <c r="U1681" i="1"/>
  <c r="U3241" i="1"/>
  <c r="U3974" i="1"/>
  <c r="U1509" i="1"/>
  <c r="U1089" i="1"/>
  <c r="U1088" i="1"/>
  <c r="U207" i="1"/>
  <c r="U1153" i="1"/>
  <c r="U1827" i="1"/>
  <c r="U4107" i="1"/>
  <c r="U1181" i="1"/>
  <c r="U206" i="1"/>
  <c r="U205" i="1"/>
  <c r="U2295" i="1"/>
  <c r="U2743" i="1"/>
  <c r="U2073" i="1"/>
  <c r="U2072" i="1"/>
  <c r="U1881" i="1"/>
  <c r="U1294" i="1"/>
  <c r="U921" i="1"/>
  <c r="U349" i="1"/>
  <c r="U204" i="1"/>
  <c r="U203" i="1"/>
  <c r="U202" i="1"/>
  <c r="U2434" i="1"/>
  <c r="U3730" i="1"/>
  <c r="U1293" i="1"/>
  <c r="U201" i="1"/>
  <c r="U2900" i="1"/>
  <c r="U840" i="1"/>
  <c r="U3441" i="1"/>
  <c r="U150" i="1"/>
  <c r="U328" i="1"/>
  <c r="U200" i="1"/>
  <c r="U3050" i="1"/>
  <c r="U199" i="1"/>
  <c r="U3729" i="1"/>
  <c r="U198" i="1"/>
  <c r="U369" i="1"/>
  <c r="U4028" i="1"/>
  <c r="U1366" i="1"/>
  <c r="U368" i="1"/>
  <c r="U327" i="1"/>
  <c r="U1292" i="1"/>
  <c r="U302" i="1"/>
  <c r="U343" i="1"/>
  <c r="U719" i="1"/>
  <c r="U326" i="1"/>
  <c r="U698" i="1"/>
  <c r="U2382" i="1"/>
  <c r="U325" i="1"/>
  <c r="U367" i="1"/>
  <c r="U366" i="1"/>
  <c r="U1617" i="1"/>
  <c r="U365" i="1"/>
  <c r="U2742" i="1"/>
  <c r="U197" i="1"/>
  <c r="U1087" i="1"/>
  <c r="U364" i="1"/>
  <c r="U1508" i="1"/>
  <c r="U1291" i="1"/>
  <c r="U3393" i="1"/>
  <c r="U1354" i="1"/>
  <c r="U196" i="1"/>
  <c r="U1290" i="1"/>
  <c r="U2071" i="1"/>
  <c r="U324" i="1"/>
  <c r="U579" i="1"/>
  <c r="U101" i="1"/>
  <c r="U195" i="1"/>
  <c r="U394" i="1"/>
  <c r="U1680" i="1"/>
  <c r="U194" i="1"/>
  <c r="U348" i="1"/>
  <c r="U1679" i="1"/>
  <c r="U323" i="1"/>
  <c r="U352" i="1"/>
  <c r="U2839" i="1"/>
  <c r="U407" i="1"/>
  <c r="U1678" i="1"/>
  <c r="U393" i="1"/>
  <c r="U322" i="1"/>
  <c r="U321" i="1"/>
  <c r="U301" i="1"/>
  <c r="U377" i="1"/>
  <c r="U3820" i="1"/>
  <c r="U193" i="1"/>
  <c r="U839" i="1"/>
  <c r="U3240" i="1"/>
  <c r="U392" i="1"/>
  <c r="U2070" i="1"/>
  <c r="U100" i="1"/>
  <c r="U3509" i="1"/>
  <c r="U430" i="1"/>
  <c r="U3832" i="1"/>
  <c r="U1841" i="1"/>
  <c r="U2069" i="1"/>
  <c r="U320" i="1"/>
  <c r="U1507" i="1"/>
  <c r="U319" i="1"/>
  <c r="U1798" i="1"/>
  <c r="U2899" i="1"/>
  <c r="U429" i="1"/>
  <c r="U1506" i="1"/>
  <c r="U428" i="1"/>
  <c r="U427" i="1"/>
  <c r="U363" i="1"/>
  <c r="U192" i="1"/>
  <c r="U1289" i="1"/>
  <c r="U300" i="1"/>
  <c r="U426" i="1"/>
  <c r="U318" i="1"/>
  <c r="U2068" i="1"/>
  <c r="U2741" i="1"/>
  <c r="U362" i="1"/>
  <c r="U71" i="1"/>
  <c r="U1677" i="1"/>
  <c r="U191" i="1"/>
  <c r="U3110" i="1"/>
  <c r="U3049" i="1"/>
  <c r="U425" i="1"/>
  <c r="U3629" i="1"/>
  <c r="U441" i="1"/>
  <c r="U391" i="1"/>
  <c r="U1797" i="1"/>
  <c r="U1163" i="1"/>
  <c r="U1288" i="1"/>
  <c r="U1287" i="1"/>
  <c r="U3802" i="1"/>
  <c r="U718" i="1"/>
  <c r="U2215" i="1"/>
  <c r="U299" i="1"/>
  <c r="U3728" i="1"/>
  <c r="U3508" i="1"/>
  <c r="U2339" i="1"/>
  <c r="U99" i="1"/>
  <c r="U2740" i="1"/>
  <c r="U424" i="1"/>
  <c r="U149" i="1"/>
  <c r="U2233" i="1"/>
  <c r="U3964" i="1"/>
  <c r="U376" i="1"/>
  <c r="U2067" i="1"/>
  <c r="U3301" i="1"/>
  <c r="U2452" i="1"/>
  <c r="U3931" i="1"/>
  <c r="U26" i="1"/>
  <c r="U317" i="1"/>
  <c r="U3048" i="1"/>
  <c r="U390" i="1"/>
  <c r="U423" i="1"/>
  <c r="U2294" i="1"/>
  <c r="U1833" i="1"/>
  <c r="U1375" i="1"/>
  <c r="U389" i="1"/>
  <c r="U422" i="1"/>
  <c r="U454" i="1"/>
  <c r="U190" i="1"/>
  <c r="U2898" i="1"/>
  <c r="U453" i="1"/>
  <c r="U926" i="1"/>
  <c r="U1286" i="1"/>
  <c r="U1348" i="1"/>
  <c r="U1796" i="1"/>
  <c r="U3109" i="1"/>
  <c r="U316" i="1"/>
  <c r="U388" i="1"/>
  <c r="U189" i="1"/>
  <c r="U440" i="1"/>
  <c r="U421" i="1"/>
  <c r="U1505" i="1"/>
  <c r="U436" i="1"/>
  <c r="U2066" i="1"/>
  <c r="U188" i="1"/>
  <c r="U1285" i="1"/>
  <c r="U361" i="1"/>
  <c r="U43" i="1"/>
  <c r="U387" i="1"/>
  <c r="U3930" i="1"/>
  <c r="U3801" i="1"/>
  <c r="U2433" i="1"/>
  <c r="U452" i="1"/>
  <c r="U458" i="1"/>
  <c r="U3507" i="1"/>
  <c r="U3727" i="1"/>
  <c r="U2580" i="1"/>
  <c r="U2739" i="1"/>
  <c r="U578" i="1"/>
  <c r="U577" i="1"/>
  <c r="U576" i="1"/>
  <c r="U575" i="1"/>
  <c r="U574" i="1"/>
  <c r="U573" i="1"/>
  <c r="U572" i="1"/>
  <c r="U3892" i="1"/>
  <c r="U571" i="1"/>
  <c r="U570" i="1"/>
  <c r="U569" i="1"/>
  <c r="U568" i="1"/>
  <c r="U567" i="1"/>
  <c r="U420" i="1"/>
  <c r="U566" i="1"/>
  <c r="U565" i="1"/>
  <c r="U386" i="1"/>
  <c r="U419" i="1"/>
  <c r="U564" i="1"/>
  <c r="U2381" i="1"/>
  <c r="U563" i="1"/>
  <c r="U24" i="1"/>
  <c r="U2065" i="1"/>
  <c r="U562" i="1"/>
  <c r="U561" i="1"/>
  <c r="U560" i="1"/>
  <c r="U838" i="1"/>
  <c r="U187" i="1"/>
  <c r="U559" i="1"/>
  <c r="U558" i="1"/>
  <c r="U557" i="1"/>
  <c r="U556" i="1"/>
  <c r="U555" i="1"/>
  <c r="U3800" i="1"/>
  <c r="U3150" i="1"/>
  <c r="U554" i="1"/>
  <c r="U3831" i="1"/>
  <c r="U451" i="1"/>
  <c r="U553" i="1"/>
  <c r="U4000" i="1"/>
  <c r="U552" i="1"/>
  <c r="U3506" i="1"/>
  <c r="U418" i="1"/>
  <c r="U551" i="1"/>
  <c r="U550" i="1"/>
  <c r="U549" i="1"/>
  <c r="U548" i="1"/>
  <c r="U547" i="1"/>
  <c r="U450" i="1"/>
  <c r="U417" i="1"/>
  <c r="U3392" i="1"/>
  <c r="U2563" i="1"/>
  <c r="U546" i="1"/>
  <c r="U545" i="1"/>
  <c r="U544" i="1"/>
  <c r="U385" i="1"/>
  <c r="U543" i="1"/>
  <c r="U462" i="1"/>
  <c r="U2738" i="1"/>
  <c r="U148" i="1"/>
  <c r="U2737" i="1"/>
  <c r="U542" i="1"/>
  <c r="U98" i="1"/>
  <c r="U186" i="1"/>
  <c r="U416" i="1"/>
  <c r="U541" i="1"/>
  <c r="U1152" i="1"/>
  <c r="U2293" i="1"/>
  <c r="U3047" i="1"/>
  <c r="U540" i="1"/>
  <c r="U539" i="1"/>
  <c r="U2064" i="1"/>
  <c r="U415" i="1"/>
  <c r="U185" i="1"/>
  <c r="U449" i="1"/>
  <c r="U538" i="1"/>
  <c r="U173" i="1"/>
  <c r="U3391" i="1"/>
  <c r="U184" i="1"/>
  <c r="U537" i="1"/>
  <c r="U315" i="1"/>
  <c r="U536" i="1"/>
  <c r="U3628" i="1"/>
  <c r="U535" i="1"/>
  <c r="U347" i="1"/>
  <c r="U534" i="1"/>
  <c r="U533" i="1"/>
  <c r="U183" i="1"/>
  <c r="U532" i="1"/>
  <c r="U3726" i="1"/>
  <c r="U2063" i="1"/>
  <c r="U663" i="1"/>
  <c r="U4111" i="1"/>
  <c r="U531" i="1"/>
  <c r="U530" i="1"/>
  <c r="U2432" i="1"/>
  <c r="U2380" i="1"/>
  <c r="U182" i="1"/>
  <c r="U529" i="1"/>
  <c r="U3461" i="1"/>
  <c r="U528" i="1"/>
  <c r="U346" i="1"/>
  <c r="U181" i="1"/>
  <c r="U654" i="1"/>
  <c r="U527" i="1"/>
  <c r="U526" i="1"/>
  <c r="U314" i="1"/>
  <c r="U662" i="1"/>
  <c r="U1504" i="1"/>
  <c r="U2062" i="1"/>
  <c r="U525" i="1"/>
  <c r="U661" i="1"/>
  <c r="U524" i="1"/>
  <c r="U3929" i="1"/>
  <c r="U2736" i="1"/>
  <c r="U384" i="1"/>
  <c r="U459" i="1"/>
  <c r="U1503" i="1"/>
  <c r="U2735" i="1"/>
  <c r="U523" i="1"/>
  <c r="U3171" i="1"/>
  <c r="U522" i="1"/>
  <c r="U521" i="1"/>
  <c r="U1284" i="1"/>
  <c r="U520" i="1"/>
  <c r="U519" i="1"/>
  <c r="U3505" i="1"/>
  <c r="U2379" i="1"/>
  <c r="U3725" i="1"/>
  <c r="U25" i="1"/>
  <c r="U518" i="1"/>
  <c r="U1502" i="1"/>
  <c r="U3046" i="1"/>
  <c r="U448" i="1"/>
  <c r="U517" i="1"/>
  <c r="U516" i="1"/>
  <c r="U3928" i="1"/>
  <c r="U660" i="1"/>
  <c r="U1795" i="1"/>
  <c r="U515" i="1"/>
  <c r="U180" i="1"/>
  <c r="U514" i="1"/>
  <c r="U697" i="1"/>
  <c r="U360" i="1"/>
  <c r="U513" i="1"/>
  <c r="U447" i="1"/>
  <c r="U696" i="1"/>
  <c r="U439" i="1"/>
  <c r="U695" i="1"/>
  <c r="U2061" i="1"/>
  <c r="U512" i="1"/>
  <c r="U694" i="1"/>
  <c r="U460" i="1"/>
  <c r="U3724" i="1"/>
  <c r="U3390" i="1"/>
  <c r="U354" i="1"/>
  <c r="U511" i="1"/>
  <c r="U383" i="1"/>
  <c r="U4046" i="1"/>
  <c r="U3504" i="1"/>
  <c r="U359" i="1"/>
  <c r="U693" i="1"/>
  <c r="U438" i="1"/>
  <c r="U3389" i="1"/>
  <c r="U692" i="1"/>
  <c r="U2734" i="1"/>
  <c r="U414" i="1"/>
  <c r="U717" i="1"/>
  <c r="U691" i="1"/>
  <c r="U3785" i="1"/>
  <c r="U659" i="1"/>
  <c r="U690" i="1"/>
  <c r="U510" i="1"/>
  <c r="U509" i="1"/>
  <c r="U689" i="1"/>
  <c r="U358" i="1"/>
  <c r="U508" i="1"/>
  <c r="U507" i="1"/>
  <c r="U313" i="1"/>
  <c r="U506" i="1"/>
  <c r="U505" i="1"/>
  <c r="U1676" i="1"/>
  <c r="U504" i="1"/>
  <c r="U503" i="1"/>
  <c r="U502" i="1"/>
  <c r="U382" i="1"/>
  <c r="U1579" i="1"/>
  <c r="U446" i="1"/>
  <c r="U2897" i="1"/>
  <c r="U653" i="1"/>
  <c r="U3045" i="1"/>
  <c r="U3239" i="1"/>
  <c r="U716" i="1"/>
  <c r="U2505" i="1"/>
  <c r="U729" i="1"/>
  <c r="U1086" i="1"/>
  <c r="U3886" i="1"/>
  <c r="U3238" i="1"/>
  <c r="U501" i="1"/>
  <c r="U1501" i="1"/>
  <c r="U715" i="1"/>
  <c r="U658" i="1"/>
  <c r="U2455" i="1"/>
  <c r="U500" i="1"/>
  <c r="U714" i="1"/>
  <c r="U499" i="1"/>
  <c r="U688" i="1"/>
  <c r="U668" i="1"/>
  <c r="U3044" i="1"/>
  <c r="U3666" i="1"/>
  <c r="U3043" i="1"/>
  <c r="U498" i="1"/>
  <c r="U657" i="1"/>
  <c r="U1589" i="1"/>
  <c r="U497" i="1"/>
  <c r="U496" i="1"/>
  <c r="U1085" i="1"/>
  <c r="U17" i="1"/>
  <c r="U413" i="1"/>
  <c r="U495" i="1"/>
  <c r="U713" i="1"/>
  <c r="U2060" i="1"/>
  <c r="U687" i="1"/>
  <c r="U412" i="1"/>
  <c r="U731" i="1"/>
  <c r="U3999" i="1"/>
  <c r="U728" i="1"/>
  <c r="U686" i="1"/>
  <c r="U97" i="1"/>
  <c r="U494" i="1"/>
  <c r="U2598" i="1"/>
  <c r="U493" i="1"/>
  <c r="U2858" i="1"/>
  <c r="U3388" i="1"/>
  <c r="U3450" i="1"/>
  <c r="U381" i="1"/>
  <c r="U727" i="1"/>
  <c r="U734" i="1"/>
  <c r="U1593" i="1"/>
  <c r="U1500" i="1"/>
  <c r="U685" i="1"/>
  <c r="U2059" i="1"/>
  <c r="U2214" i="1"/>
  <c r="U2896" i="1"/>
  <c r="U445" i="1"/>
  <c r="U1714" i="1"/>
  <c r="U2213" i="1"/>
  <c r="U3543" i="1"/>
  <c r="U736" i="1"/>
  <c r="U4090" i="1"/>
  <c r="U42" i="1"/>
  <c r="U411" i="1"/>
  <c r="U684" i="1"/>
  <c r="U2733" i="1"/>
  <c r="U492" i="1"/>
  <c r="U3149" i="1"/>
  <c r="U491" i="1"/>
  <c r="U490" i="1"/>
  <c r="U3998" i="1"/>
  <c r="U1499" i="1"/>
  <c r="U2058" i="1"/>
  <c r="U1675" i="1"/>
  <c r="U655" i="1"/>
  <c r="U3927" i="1"/>
  <c r="U380" i="1"/>
  <c r="U2732" i="1"/>
  <c r="U3790" i="1"/>
  <c r="U2731" i="1"/>
  <c r="U837" i="1"/>
  <c r="U836" i="1"/>
  <c r="U835" i="1"/>
  <c r="U834" i="1"/>
  <c r="U683" i="1"/>
  <c r="U833" i="1"/>
  <c r="U739" i="1"/>
  <c r="U832" i="1"/>
  <c r="U831" i="1"/>
  <c r="U830" i="1"/>
  <c r="U829" i="1"/>
  <c r="U682" i="1"/>
  <c r="U828" i="1"/>
  <c r="U2730" i="1"/>
  <c r="U681" i="1"/>
  <c r="U827" i="1"/>
  <c r="U826" i="1"/>
  <c r="U726" i="1"/>
  <c r="U825" i="1"/>
  <c r="U824" i="1"/>
  <c r="U823" i="1"/>
  <c r="U822" i="1"/>
  <c r="U2057" i="1"/>
  <c r="U821" i="1"/>
  <c r="U820" i="1"/>
  <c r="U819" i="1"/>
  <c r="U2431" i="1"/>
  <c r="U818" i="1"/>
  <c r="U3723" i="1"/>
  <c r="U489" i="1"/>
  <c r="U2729" i="1"/>
  <c r="U488" i="1"/>
  <c r="U817" i="1"/>
  <c r="U312" i="1"/>
  <c r="U816" i="1"/>
  <c r="U815" i="1"/>
  <c r="U487" i="1"/>
  <c r="U2579" i="1"/>
  <c r="U680" i="1"/>
  <c r="U4074" i="1"/>
  <c r="U735" i="1"/>
  <c r="U814" i="1"/>
  <c r="U2430" i="1"/>
  <c r="U813" i="1"/>
  <c r="U812" i="1"/>
  <c r="U179" i="1"/>
  <c r="U811" i="1"/>
  <c r="U679" i="1"/>
  <c r="U810" i="1"/>
  <c r="U678" i="1"/>
  <c r="U809" i="1"/>
  <c r="U1615" i="1"/>
  <c r="U147" i="1"/>
  <c r="U3879" i="1"/>
  <c r="U2292" i="1"/>
  <c r="U178" i="1"/>
  <c r="U3042" i="1"/>
  <c r="U2968" i="1"/>
  <c r="U808" i="1"/>
  <c r="U807" i="1"/>
  <c r="U2728" i="1"/>
  <c r="U1084" i="1"/>
  <c r="U806" i="1"/>
  <c r="U805" i="1"/>
  <c r="U804" i="1"/>
  <c r="U803" i="1"/>
  <c r="U732" i="1"/>
  <c r="U3237" i="1"/>
  <c r="U486" i="1"/>
  <c r="U802" i="1"/>
  <c r="U883" i="1"/>
  <c r="U485" i="1"/>
  <c r="U801" i="1"/>
  <c r="U677" i="1"/>
  <c r="U484" i="1"/>
  <c r="U483" i="1"/>
  <c r="U800" i="1"/>
  <c r="U3503" i="1"/>
  <c r="U799" i="1"/>
  <c r="U3542" i="1"/>
  <c r="U888" i="1"/>
  <c r="U798" i="1"/>
  <c r="U797" i="1"/>
  <c r="U725" i="1"/>
  <c r="U3293" i="1"/>
  <c r="U796" i="1"/>
  <c r="U1794" i="1"/>
  <c r="U894" i="1"/>
  <c r="U795" i="1"/>
  <c r="U794" i="1"/>
  <c r="U793" i="1"/>
  <c r="U482" i="1"/>
  <c r="U792" i="1"/>
  <c r="U893" i="1"/>
  <c r="U791" i="1"/>
  <c r="U2727" i="1"/>
  <c r="U882" i="1"/>
  <c r="U410" i="1"/>
  <c r="U790" i="1"/>
  <c r="U892" i="1"/>
  <c r="U2895" i="1"/>
  <c r="U2838" i="1"/>
  <c r="U1674" i="1"/>
  <c r="U2291" i="1"/>
  <c r="U724" i="1"/>
  <c r="U900" i="1"/>
  <c r="U3661" i="1"/>
  <c r="U481" i="1"/>
  <c r="U3440" i="1"/>
  <c r="U789" i="1"/>
  <c r="U2726" i="1"/>
  <c r="U788" i="1"/>
  <c r="U676" i="1"/>
  <c r="U3115" i="1"/>
  <c r="U2399" i="1"/>
  <c r="U3850" i="1"/>
  <c r="U357" i="1"/>
  <c r="U2504" i="1"/>
  <c r="U311" i="1"/>
  <c r="U3664" i="1"/>
  <c r="U2056" i="1"/>
  <c r="U787" i="1"/>
  <c r="U3148" i="1"/>
  <c r="U1793" i="1"/>
  <c r="U675" i="1"/>
  <c r="U786" i="1"/>
  <c r="U905" i="1"/>
  <c r="U785" i="1"/>
  <c r="U2894" i="1"/>
  <c r="U2055" i="1"/>
  <c r="U784" i="1"/>
  <c r="U3575" i="1"/>
  <c r="U2848" i="1"/>
  <c r="U783" i="1"/>
  <c r="U782" i="1"/>
  <c r="U4108" i="1"/>
  <c r="U920" i="1"/>
  <c r="U3387" i="1"/>
  <c r="U919" i="1"/>
  <c r="U781" i="1"/>
  <c r="U780" i="1"/>
  <c r="U3236" i="1"/>
  <c r="U3041" i="1"/>
  <c r="U779" i="1"/>
  <c r="U2893" i="1"/>
  <c r="U918" i="1"/>
  <c r="U3502" i="1"/>
  <c r="U778" i="1"/>
  <c r="U723" i="1"/>
  <c r="U884" i="1"/>
  <c r="U310" i="1"/>
  <c r="U480" i="1"/>
  <c r="U479" i="1"/>
  <c r="U899" i="1"/>
  <c r="U3235" i="1"/>
  <c r="U2725" i="1"/>
  <c r="U904" i="1"/>
  <c r="U3926" i="1"/>
  <c r="U898" i="1"/>
  <c r="U478" i="1"/>
  <c r="U477" i="1"/>
  <c r="U777" i="1"/>
  <c r="U3234" i="1"/>
  <c r="U3501" i="1"/>
  <c r="U776" i="1"/>
  <c r="U674" i="1"/>
  <c r="U476" i="1"/>
  <c r="U3500" i="1"/>
  <c r="U3386" i="1"/>
  <c r="U2724" i="1"/>
  <c r="U3233" i="1"/>
  <c r="U775" i="1"/>
  <c r="U774" i="1"/>
  <c r="U773" i="1"/>
  <c r="U897" i="1"/>
  <c r="U3722" i="1"/>
  <c r="U712" i="1"/>
  <c r="U917" i="1"/>
  <c r="U772" i="1"/>
  <c r="U903" i="1"/>
  <c r="U3385" i="1"/>
  <c r="U771" i="1"/>
  <c r="U3499" i="1"/>
  <c r="U2054" i="1"/>
  <c r="U770" i="1"/>
  <c r="U1083" i="1"/>
  <c r="U1082" i="1"/>
  <c r="U1081" i="1"/>
  <c r="U1080" i="1"/>
  <c r="U1079" i="1"/>
  <c r="U1078" i="1"/>
  <c r="U769" i="1"/>
  <c r="U1077" i="1"/>
  <c r="U1076" i="1"/>
  <c r="U1075" i="1"/>
  <c r="U768" i="1"/>
  <c r="U1074" i="1"/>
  <c r="U1073" i="1"/>
  <c r="U1072" i="1"/>
  <c r="U1071" i="1"/>
  <c r="U2053" i="1"/>
  <c r="U767" i="1"/>
  <c r="U1070" i="1"/>
  <c r="U1069" i="1"/>
  <c r="U1068" i="1"/>
  <c r="U1067" i="1"/>
  <c r="U3989" i="1"/>
  <c r="U1066" i="1"/>
  <c r="U1065" i="1"/>
  <c r="U1064" i="1"/>
  <c r="U1063" i="1"/>
  <c r="U1062" i="1"/>
  <c r="U1061" i="1"/>
  <c r="U887" i="1"/>
  <c r="U1060" i="1"/>
  <c r="U1059" i="1"/>
  <c r="U1058" i="1"/>
  <c r="U1057" i="1"/>
  <c r="U1056" i="1"/>
  <c r="U1055" i="1"/>
  <c r="U1054" i="1"/>
  <c r="U4016" i="1"/>
  <c r="U1053" i="1"/>
  <c r="U1052" i="1"/>
  <c r="U1051" i="1"/>
  <c r="U1050" i="1"/>
  <c r="U1049" i="1"/>
  <c r="U1048" i="1"/>
  <c r="U1047" i="1"/>
  <c r="U4015" i="1"/>
  <c r="U1046" i="1"/>
  <c r="U2965" i="1"/>
  <c r="U1045" i="1"/>
  <c r="U1044" i="1"/>
  <c r="U1043" i="1"/>
  <c r="U1042" i="1"/>
  <c r="U475" i="1"/>
  <c r="U1041" i="1"/>
  <c r="U1040" i="1"/>
  <c r="U1039" i="1"/>
  <c r="U1038" i="1"/>
  <c r="U1037" i="1"/>
  <c r="U1036" i="1"/>
  <c r="U1035" i="1"/>
  <c r="U766" i="1"/>
  <c r="U3925" i="1"/>
  <c r="U474" i="1"/>
  <c r="U1034" i="1"/>
  <c r="U1033" i="1"/>
  <c r="U765" i="1"/>
  <c r="U1716" i="1"/>
  <c r="U1032" i="1"/>
  <c r="U1031" i="1"/>
  <c r="U1030" i="1"/>
  <c r="U1029" i="1"/>
  <c r="U461" i="1"/>
  <c r="U1673" i="1"/>
  <c r="U2429" i="1"/>
  <c r="U2723" i="1"/>
  <c r="U1028" i="1"/>
  <c r="U1027" i="1"/>
  <c r="U916" i="1"/>
  <c r="U1026" i="1"/>
  <c r="U673" i="1"/>
  <c r="U3232" i="1"/>
  <c r="U915" i="1"/>
  <c r="U1025" i="1"/>
  <c r="U1024" i="1"/>
  <c r="U1023" i="1"/>
  <c r="U929" i="1"/>
  <c r="U356" i="1"/>
  <c r="U1022" i="1"/>
  <c r="U3231" i="1"/>
  <c r="U1021" i="1"/>
  <c r="U1020" i="1"/>
  <c r="U764" i="1"/>
  <c r="U1019" i="1"/>
  <c r="U4092" i="1"/>
  <c r="U1018" i="1"/>
  <c r="U1017" i="1"/>
  <c r="U473" i="1"/>
  <c r="U3924" i="1"/>
  <c r="U3498" i="1"/>
  <c r="U1838" i="1"/>
  <c r="U1151" i="1"/>
  <c r="U1016" i="1"/>
  <c r="U2944" i="1"/>
  <c r="U1015" i="1"/>
  <c r="U2960" i="1"/>
  <c r="U1014" i="1"/>
  <c r="U1013" i="1"/>
  <c r="U1150" i="1"/>
  <c r="U763" i="1"/>
  <c r="U1012" i="1"/>
  <c r="U1011" i="1"/>
  <c r="U762" i="1"/>
  <c r="U1010" i="1"/>
  <c r="U1009" i="1"/>
  <c r="U1008" i="1"/>
  <c r="U1007" i="1"/>
  <c r="U886" i="1"/>
  <c r="U1006" i="1"/>
  <c r="U2892" i="1"/>
  <c r="U1005" i="1"/>
  <c r="U1004" i="1"/>
  <c r="U2847" i="1"/>
  <c r="U1003" i="1"/>
  <c r="U1002" i="1"/>
  <c r="U761" i="1"/>
  <c r="U1001" i="1"/>
  <c r="U1000" i="1"/>
  <c r="U760" i="1"/>
  <c r="U925" i="1"/>
  <c r="U3108" i="1"/>
  <c r="U999" i="1"/>
  <c r="U998" i="1"/>
  <c r="U997" i="1"/>
  <c r="U472" i="1"/>
  <c r="U2338" i="1"/>
  <c r="U885" i="1"/>
  <c r="U3627" i="1"/>
  <c r="U996" i="1"/>
  <c r="U995" i="1"/>
  <c r="U1162" i="1"/>
  <c r="U902" i="1"/>
  <c r="U994" i="1"/>
  <c r="U993" i="1"/>
  <c r="U759" i="1"/>
  <c r="U2052" i="1"/>
  <c r="U992" i="1"/>
  <c r="U914" i="1"/>
  <c r="U991" i="1"/>
  <c r="U3040" i="1"/>
  <c r="U990" i="1"/>
  <c r="U989" i="1"/>
  <c r="U988" i="1"/>
  <c r="U987" i="1"/>
  <c r="U758" i="1"/>
  <c r="U2051" i="1"/>
  <c r="U986" i="1"/>
  <c r="U3039" i="1"/>
  <c r="U2722" i="1"/>
  <c r="U2050" i="1"/>
  <c r="U985" i="1"/>
  <c r="U177" i="1"/>
  <c r="U3541" i="1"/>
  <c r="U984" i="1"/>
  <c r="U1149" i="1"/>
  <c r="U983" i="1"/>
  <c r="U2049" i="1"/>
  <c r="U982" i="1"/>
  <c r="U981" i="1"/>
  <c r="U980" i="1"/>
  <c r="U1161" i="1"/>
  <c r="U757" i="1"/>
  <c r="U979" i="1"/>
  <c r="U2212" i="1"/>
  <c r="U978" i="1"/>
  <c r="U977" i="1"/>
  <c r="U976" i="1"/>
  <c r="U913" i="1"/>
  <c r="U1160" i="1"/>
  <c r="U3125" i="1"/>
  <c r="U2891" i="1"/>
  <c r="U3384" i="1"/>
  <c r="U912" i="1"/>
  <c r="U1159" i="1"/>
  <c r="U2428" i="1"/>
  <c r="U756" i="1"/>
  <c r="U975" i="1"/>
  <c r="U974" i="1"/>
  <c r="U1158" i="1"/>
  <c r="U973" i="1"/>
  <c r="U2048" i="1"/>
  <c r="U755" i="1"/>
  <c r="U1179" i="1"/>
  <c r="U1178" i="1"/>
  <c r="U972" i="1"/>
  <c r="U971" i="1"/>
  <c r="U970" i="1"/>
  <c r="U969" i="1"/>
  <c r="U968" i="1"/>
  <c r="U967" i="1"/>
  <c r="U2290" i="1"/>
  <c r="U1157" i="1"/>
  <c r="U966" i="1"/>
  <c r="U3230" i="1"/>
  <c r="U2234" i="1"/>
  <c r="U2289" i="1"/>
  <c r="U3923" i="1"/>
  <c r="U1372" i="1"/>
  <c r="U3598" i="1"/>
  <c r="U2503" i="1"/>
  <c r="U1283" i="1"/>
  <c r="U1282" i="1"/>
  <c r="U1281" i="1"/>
  <c r="U1280" i="1"/>
  <c r="U1279" i="1"/>
  <c r="U1278" i="1"/>
  <c r="U1277" i="1"/>
  <c r="U754" i="1"/>
  <c r="U1276" i="1"/>
  <c r="U3118" i="1"/>
  <c r="U1275" i="1"/>
  <c r="U1274" i="1"/>
  <c r="U965" i="1"/>
  <c r="U964" i="1"/>
  <c r="U963" i="1"/>
  <c r="U1273" i="1"/>
  <c r="U962" i="1"/>
  <c r="U1272" i="1"/>
  <c r="U1271" i="1"/>
  <c r="U1177" i="1"/>
  <c r="U2378" i="1"/>
  <c r="U3038" i="1"/>
  <c r="U1270" i="1"/>
  <c r="U2926" i="1"/>
  <c r="U1176" i="1"/>
  <c r="U1269" i="1"/>
  <c r="U1268" i="1"/>
  <c r="U2047" i="1"/>
  <c r="U2959" i="1"/>
  <c r="U961" i="1"/>
  <c r="U1267" i="1"/>
  <c r="U1266" i="1"/>
  <c r="U2211" i="1"/>
  <c r="U3229" i="1"/>
  <c r="U1265" i="1"/>
  <c r="U960" i="1"/>
  <c r="U1264" i="1"/>
  <c r="U753" i="1"/>
  <c r="U1263" i="1"/>
  <c r="U959" i="1"/>
  <c r="U1262" i="1"/>
  <c r="U1261" i="1"/>
  <c r="U1260" i="1"/>
  <c r="U1259" i="1"/>
  <c r="U958" i="1"/>
  <c r="U1258" i="1"/>
  <c r="U1257" i="1"/>
  <c r="U752" i="1"/>
  <c r="U672" i="1"/>
  <c r="U1256" i="1"/>
  <c r="U1255" i="1"/>
  <c r="U1254" i="1"/>
  <c r="U1182" i="1"/>
  <c r="U751" i="1"/>
  <c r="U1253" i="1"/>
  <c r="U1252" i="1"/>
  <c r="U1251" i="1"/>
  <c r="U1250" i="1"/>
  <c r="U1249" i="1"/>
  <c r="U3922" i="1"/>
  <c r="U2046" i="1"/>
  <c r="U1248" i="1"/>
  <c r="U957" i="1"/>
  <c r="U1247" i="1"/>
  <c r="U750" i="1"/>
  <c r="U1246" i="1"/>
  <c r="U1245" i="1"/>
  <c r="U749" i="1"/>
  <c r="U3383" i="1"/>
  <c r="U1338" i="1"/>
  <c r="U911" i="1"/>
  <c r="U956" i="1"/>
  <c r="U1244" i="1"/>
  <c r="U1243" i="1"/>
  <c r="U345" i="1"/>
  <c r="U1242" i="1"/>
  <c r="U1241" i="1"/>
  <c r="U1240" i="1"/>
  <c r="U3897" i="1"/>
  <c r="U1239" i="1"/>
  <c r="U955" i="1"/>
  <c r="U1238" i="1"/>
  <c r="U1148" i="1"/>
  <c r="U1344" i="1"/>
  <c r="U3721" i="1"/>
  <c r="U1237" i="1"/>
  <c r="U2337" i="1"/>
  <c r="U1236" i="1"/>
  <c r="U1235" i="1"/>
  <c r="U1234" i="1"/>
  <c r="U748" i="1"/>
  <c r="U4066" i="1"/>
  <c r="U1233" i="1"/>
  <c r="U3497" i="1"/>
  <c r="U2045" i="1"/>
  <c r="U1232" i="1"/>
  <c r="U1231" i="1"/>
  <c r="U924" i="1"/>
  <c r="U1230" i="1"/>
  <c r="U2915" i="1"/>
  <c r="U1353" i="1"/>
  <c r="U1229" i="1"/>
  <c r="U1228" i="1"/>
  <c r="U2336" i="1"/>
  <c r="U954" i="1"/>
  <c r="U2890" i="1"/>
  <c r="U1227" i="1"/>
  <c r="U953" i="1"/>
  <c r="U1226" i="1"/>
  <c r="U2288" i="1"/>
  <c r="U1352" i="1"/>
  <c r="U952" i="1"/>
  <c r="U951" i="1"/>
  <c r="U1174" i="1"/>
  <c r="U3382" i="1"/>
  <c r="U1225" i="1"/>
  <c r="U747" i="1"/>
  <c r="U3921" i="1"/>
  <c r="U1224" i="1"/>
  <c r="U1343" i="1"/>
  <c r="U950" i="1"/>
  <c r="U1223" i="1"/>
  <c r="U471" i="1"/>
  <c r="U3037" i="1"/>
  <c r="U1169" i="1"/>
  <c r="U437" i="1"/>
  <c r="U1173" i="1"/>
  <c r="U746" i="1"/>
  <c r="U3997" i="1"/>
  <c r="U949" i="1"/>
  <c r="U1347" i="1"/>
  <c r="U1370" i="1"/>
  <c r="U470" i="1"/>
  <c r="U1351" i="1"/>
  <c r="U745" i="1"/>
  <c r="U948" i="1"/>
  <c r="U1222" i="1"/>
  <c r="U1346" i="1"/>
  <c r="U1221" i="1"/>
  <c r="U1374" i="1"/>
  <c r="U2608" i="1"/>
  <c r="U2044" i="1"/>
  <c r="U3799" i="1"/>
  <c r="U1220" i="1"/>
  <c r="U2502" i="1"/>
  <c r="U3824" i="1"/>
  <c r="U1219" i="1"/>
  <c r="U1218" i="1"/>
  <c r="U1217" i="1"/>
  <c r="U1498" i="1"/>
  <c r="U1497" i="1"/>
  <c r="U1496" i="1"/>
  <c r="U1495" i="1"/>
  <c r="U1494" i="1"/>
  <c r="U2043" i="1"/>
  <c r="U3124" i="1"/>
  <c r="U1493" i="1"/>
  <c r="U1492" i="1"/>
  <c r="U928" i="1"/>
  <c r="U1216" i="1"/>
  <c r="U1215" i="1"/>
  <c r="U1491" i="1"/>
  <c r="U947" i="1"/>
  <c r="U1490" i="1"/>
  <c r="U1365" i="1"/>
  <c r="U1489" i="1"/>
  <c r="U1488" i="1"/>
  <c r="U1214" i="1"/>
  <c r="U1487" i="1"/>
  <c r="U1486" i="1"/>
  <c r="U1485" i="1"/>
  <c r="U2889" i="1"/>
  <c r="U1484" i="1"/>
  <c r="U1483" i="1"/>
  <c r="U1482" i="1"/>
  <c r="U1481" i="1"/>
  <c r="U1480" i="1"/>
  <c r="U1368" i="1"/>
  <c r="U2042" i="1"/>
  <c r="U1479" i="1"/>
  <c r="U1213" i="1"/>
  <c r="U1478" i="1"/>
  <c r="U1477" i="1"/>
  <c r="U1476" i="1"/>
  <c r="U1364" i="1"/>
  <c r="U1475" i="1"/>
  <c r="U2721" i="1"/>
  <c r="U1212" i="1"/>
  <c r="U1474" i="1"/>
  <c r="U946" i="1"/>
  <c r="U1211" i="1"/>
  <c r="U1473" i="1"/>
  <c r="U1472" i="1"/>
  <c r="U1342" i="1"/>
  <c r="U1471" i="1"/>
  <c r="U1470" i="1"/>
  <c r="U945" i="1"/>
  <c r="U1469" i="1"/>
  <c r="U3228" i="1"/>
  <c r="U1468" i="1"/>
  <c r="U1467" i="1"/>
  <c r="U1210" i="1"/>
  <c r="U1209" i="1"/>
  <c r="U1208" i="1"/>
  <c r="U671" i="1"/>
  <c r="U2720" i="1"/>
  <c r="U1466" i="1"/>
  <c r="U1465" i="1"/>
  <c r="U1464" i="1"/>
  <c r="U1363" i="1"/>
  <c r="U1463" i="1"/>
  <c r="U1462" i="1"/>
  <c r="U3036" i="1"/>
  <c r="U944" i="1"/>
  <c r="U1461" i="1"/>
  <c r="U1460" i="1"/>
  <c r="U1207" i="1"/>
  <c r="U3035" i="1"/>
  <c r="U1362" i="1"/>
  <c r="U1459" i="1"/>
  <c r="U3849" i="1"/>
  <c r="U881" i="1"/>
  <c r="U1458" i="1"/>
  <c r="U1457" i="1"/>
  <c r="U3798" i="1"/>
  <c r="U2501" i="1"/>
  <c r="U1456" i="1"/>
  <c r="U1585" i="1"/>
  <c r="U1584" i="1"/>
  <c r="U943" i="1"/>
  <c r="U3227" i="1"/>
  <c r="U1455" i="1"/>
  <c r="U1454" i="1"/>
  <c r="U1156" i="1"/>
  <c r="U1453" i="1"/>
  <c r="U1206" i="1"/>
  <c r="U1452" i="1"/>
  <c r="U1451" i="1"/>
  <c r="U1450" i="1"/>
  <c r="U1449" i="1"/>
  <c r="U1448" i="1"/>
  <c r="U1447" i="1"/>
  <c r="U1578" i="1"/>
  <c r="U1446" i="1"/>
  <c r="U1583" i="1"/>
  <c r="U1445" i="1"/>
  <c r="U1444" i="1"/>
  <c r="U1443" i="1"/>
  <c r="U1442" i="1"/>
  <c r="U1441" i="1"/>
  <c r="U1440" i="1"/>
  <c r="U1439" i="1"/>
  <c r="U3147" i="1"/>
  <c r="U1205" i="1"/>
  <c r="U176" i="1"/>
  <c r="U1361" i="1"/>
  <c r="U1601" i="1"/>
  <c r="U3720" i="1"/>
  <c r="U1377" i="1"/>
  <c r="U1438" i="1"/>
  <c r="U2719" i="1"/>
  <c r="U1437" i="1"/>
  <c r="U1436" i="1"/>
  <c r="U1435" i="1"/>
  <c r="U1434" i="1"/>
  <c r="U1609" i="1"/>
  <c r="U1600" i="1"/>
  <c r="U1433" i="1"/>
  <c r="U1432" i="1"/>
  <c r="U1582" i="1"/>
  <c r="U1431" i="1"/>
  <c r="U1599" i="1"/>
  <c r="U1430" i="1"/>
  <c r="U1204" i="1"/>
  <c r="U1608" i="1"/>
  <c r="U1429" i="1"/>
  <c r="U1428" i="1"/>
  <c r="U744" i="1"/>
  <c r="U3797" i="1"/>
  <c r="U1341" i="1"/>
  <c r="U1577" i="1"/>
  <c r="U1147" i="1"/>
  <c r="U1588" i="1"/>
  <c r="U1203" i="1"/>
  <c r="U1581" i="1"/>
  <c r="U2210" i="1"/>
  <c r="U1427" i="1"/>
  <c r="U3779" i="1"/>
  <c r="U3381" i="1"/>
  <c r="U3173" i="1"/>
  <c r="U4045" i="1"/>
  <c r="U1360" i="1"/>
  <c r="U1426" i="1"/>
  <c r="U1425" i="1"/>
  <c r="U2718" i="1"/>
  <c r="U1598" i="1"/>
  <c r="U942" i="1"/>
  <c r="U1424" i="1"/>
  <c r="U1423" i="1"/>
  <c r="U1422" i="1"/>
  <c r="U3719" i="1"/>
  <c r="U1202" i="1"/>
  <c r="U1580" i="1"/>
  <c r="U1421" i="1"/>
  <c r="U1420" i="1"/>
  <c r="U1201" i="1"/>
  <c r="U941" i="1"/>
  <c r="U743" i="1"/>
  <c r="U1672" i="1"/>
  <c r="U1671" i="1"/>
  <c r="U1419" i="1"/>
  <c r="U1614" i="1"/>
  <c r="U1172" i="1"/>
  <c r="U1670" i="1"/>
  <c r="U1669" i="1"/>
  <c r="U2041" i="1"/>
  <c r="U1668" i="1"/>
  <c r="U1667" i="1"/>
  <c r="U1666" i="1"/>
  <c r="U1665" i="1"/>
  <c r="U1418" i="1"/>
  <c r="U3920" i="1"/>
  <c r="U1417" i="1"/>
  <c r="U3226" i="1"/>
  <c r="U1359" i="1"/>
  <c r="U1416" i="1"/>
  <c r="U1664" i="1"/>
  <c r="U2377" i="1"/>
  <c r="U1415" i="1"/>
  <c r="U1663" i="1"/>
  <c r="U1414" i="1"/>
  <c r="U1662" i="1"/>
  <c r="U1413" i="1"/>
  <c r="U1661" i="1"/>
  <c r="U1660" i="1"/>
  <c r="U1659" i="1"/>
  <c r="U1616" i="1"/>
  <c r="U1658" i="1"/>
  <c r="U1412" i="1"/>
  <c r="U2717" i="1"/>
  <c r="U742" i="1"/>
  <c r="U1411" i="1"/>
  <c r="U1657" i="1"/>
  <c r="U1656" i="1"/>
  <c r="U1410" i="1"/>
  <c r="U1655" i="1"/>
  <c r="U1654" i="1"/>
  <c r="U1653" i="1"/>
  <c r="U1409" i="1"/>
  <c r="U1597" i="1"/>
  <c r="U1652" i="1"/>
  <c r="U1408" i="1"/>
  <c r="U1702" i="1"/>
  <c r="U3848" i="1"/>
  <c r="U1407" i="1"/>
  <c r="U1200" i="1"/>
  <c r="U1651" i="1"/>
  <c r="U1650" i="1"/>
  <c r="U1649" i="1"/>
  <c r="U1713" i="1"/>
  <c r="U469" i="1"/>
  <c r="U1648" i="1"/>
  <c r="U2852" i="1"/>
  <c r="U1647" i="1"/>
  <c r="U1646" i="1"/>
  <c r="U1596" i="1"/>
  <c r="U2040" i="1"/>
  <c r="U940" i="1"/>
  <c r="U1406" i="1"/>
  <c r="U1645" i="1"/>
  <c r="U1644" i="1"/>
  <c r="U1171" i="1"/>
  <c r="U1718" i="1"/>
  <c r="U1405" i="1"/>
  <c r="U1404" i="1"/>
  <c r="U1167" i="1"/>
  <c r="U1643" i="1"/>
  <c r="U1642" i="1"/>
  <c r="U2846" i="1"/>
  <c r="U1792" i="1"/>
  <c r="U1706" i="1"/>
  <c r="U1791" i="1"/>
  <c r="U1712" i="1"/>
  <c r="U1790" i="1"/>
  <c r="U1789" i="1"/>
  <c r="U1403" i="1"/>
  <c r="U1788" i="1"/>
  <c r="U1641" i="1"/>
  <c r="U1787" i="1"/>
  <c r="U1786" i="1"/>
  <c r="U1640" i="1"/>
  <c r="U1199" i="1"/>
  <c r="U1785" i="1"/>
  <c r="U1784" i="1"/>
  <c r="U1783" i="1"/>
  <c r="U1782" i="1"/>
  <c r="U1781" i="1"/>
  <c r="U1639" i="1"/>
  <c r="U1705" i="1"/>
  <c r="U1613" i="1"/>
  <c r="U1402" i="1"/>
  <c r="U1780" i="1"/>
  <c r="U1704" i="1"/>
  <c r="U1779" i="1"/>
  <c r="U1778" i="1"/>
  <c r="U2605" i="1"/>
  <c r="U939" i="1"/>
  <c r="U1777" i="1"/>
  <c r="U1776" i="1"/>
  <c r="U1775" i="1"/>
  <c r="U1401" i="1"/>
  <c r="U1774" i="1"/>
  <c r="U1773" i="1"/>
  <c r="U2958" i="1"/>
  <c r="U1772" i="1"/>
  <c r="U1771" i="1"/>
  <c r="U1400" i="1"/>
  <c r="U2841" i="1"/>
  <c r="U1175" i="1"/>
  <c r="U1770" i="1"/>
  <c r="U1769" i="1"/>
  <c r="U1399" i="1"/>
  <c r="U1398" i="1"/>
  <c r="U1768" i="1"/>
  <c r="U1198" i="1"/>
  <c r="U1638" i="1"/>
  <c r="U2376" i="1"/>
  <c r="U1397" i="1"/>
  <c r="U1637" i="1"/>
  <c r="U1636" i="1"/>
  <c r="U1767" i="1"/>
  <c r="U3170" i="1"/>
  <c r="U1766" i="1"/>
  <c r="U1765" i="1"/>
  <c r="U1635" i="1"/>
  <c r="U656" i="1"/>
  <c r="U1832" i="1"/>
  <c r="U1764" i="1"/>
  <c r="U1396" i="1"/>
  <c r="U1763" i="1"/>
  <c r="U1762" i="1"/>
  <c r="U1634" i="1"/>
  <c r="U1633" i="1"/>
  <c r="U1761" i="1"/>
  <c r="U1760" i="1"/>
  <c r="U1759" i="1"/>
  <c r="U2716" i="1"/>
  <c r="U1758" i="1"/>
  <c r="U1339" i="1"/>
  <c r="U1632" i="1"/>
  <c r="U1612" i="1"/>
  <c r="U3225" i="1"/>
  <c r="U1197" i="1"/>
  <c r="U1631" i="1"/>
  <c r="U1757" i="1"/>
  <c r="U1630" i="1"/>
  <c r="U3380" i="1"/>
  <c r="U1395" i="1"/>
  <c r="U938" i="1"/>
  <c r="U175" i="1"/>
  <c r="U1720" i="1"/>
  <c r="U1629" i="1"/>
  <c r="U1394" i="1"/>
  <c r="U1756" i="1"/>
  <c r="U1837" i="1"/>
  <c r="U1755" i="1"/>
  <c r="U1345" i="1"/>
  <c r="U1754" i="1"/>
  <c r="U1628" i="1"/>
  <c r="U1753" i="1"/>
  <c r="U2925" i="1"/>
  <c r="U1865" i="1"/>
  <c r="U1864" i="1"/>
  <c r="U1752" i="1"/>
  <c r="U1863" i="1"/>
  <c r="U1751" i="1"/>
  <c r="U1862" i="1"/>
  <c r="U1750" i="1"/>
  <c r="U1861" i="1"/>
  <c r="U1340" i="1"/>
  <c r="U1860" i="1"/>
  <c r="U1749" i="1"/>
  <c r="U1748" i="1"/>
  <c r="U1859" i="1"/>
  <c r="U1843" i="1"/>
  <c r="U1627" i="1"/>
  <c r="U1858" i="1"/>
  <c r="U3034" i="1"/>
  <c r="U1857" i="1"/>
  <c r="U1393" i="1"/>
  <c r="U1856" i="1"/>
  <c r="U1836" i="1"/>
  <c r="U3033" i="1"/>
  <c r="U3962" i="1"/>
  <c r="U3032" i="1"/>
  <c r="U1392" i="1"/>
  <c r="U1391" i="1"/>
  <c r="U1855" i="1"/>
  <c r="U1390" i="1"/>
  <c r="U1854" i="1"/>
  <c r="U2335" i="1"/>
  <c r="U4027" i="1"/>
  <c r="U1155" i="1"/>
  <c r="U1626" i="1"/>
  <c r="U1747" i="1"/>
  <c r="U3996" i="1"/>
  <c r="U937" i="1"/>
  <c r="U1746" i="1"/>
  <c r="U1831" i="1"/>
  <c r="U1745" i="1"/>
  <c r="U1853" i="1"/>
  <c r="U741" i="1"/>
  <c r="U1625" i="1"/>
  <c r="U1840" i="1"/>
  <c r="U3320" i="1"/>
  <c r="U1875" i="1"/>
  <c r="U3031" i="1"/>
  <c r="U1196" i="1"/>
  <c r="U1885" i="1"/>
  <c r="U4038" i="1"/>
  <c r="U3718" i="1"/>
  <c r="U1852" i="1"/>
  <c r="U3574" i="1"/>
  <c r="U3379" i="1"/>
  <c r="U1877" i="1"/>
  <c r="U2039" i="1"/>
  <c r="U2038" i="1"/>
  <c r="U2037" i="1"/>
  <c r="U2036" i="1"/>
  <c r="U2035" i="1"/>
  <c r="U2034" i="1"/>
  <c r="U2033" i="1"/>
  <c r="U2032" i="1"/>
  <c r="U3717" i="1"/>
  <c r="U2031" i="1"/>
  <c r="U2030" i="1"/>
  <c r="U2029" i="1"/>
  <c r="U2028" i="1"/>
  <c r="U2027" i="1"/>
  <c r="U2026" i="1"/>
  <c r="U2025" i="1"/>
  <c r="U1744" i="1"/>
  <c r="U2024" i="1"/>
  <c r="U1743" i="1"/>
  <c r="U2023" i="1"/>
  <c r="U2022" i="1"/>
  <c r="U3995" i="1"/>
  <c r="U1851" i="1"/>
  <c r="U2021" i="1"/>
  <c r="U1850" i="1"/>
  <c r="U2020" i="1"/>
  <c r="U2019" i="1"/>
  <c r="U2018" i="1"/>
  <c r="U468" i="1"/>
  <c r="U936" i="1"/>
  <c r="U1742" i="1"/>
  <c r="U1595" i="1"/>
  <c r="U2017" i="1"/>
  <c r="U1741" i="1"/>
  <c r="U2016" i="1"/>
  <c r="U2015" i="1"/>
  <c r="U2014" i="1"/>
  <c r="U2013" i="1"/>
  <c r="U2012" i="1"/>
  <c r="U2011" i="1"/>
  <c r="U2010" i="1"/>
  <c r="U1740" i="1"/>
  <c r="U2009" i="1"/>
  <c r="U2008" i="1"/>
  <c r="U2007" i="1"/>
  <c r="U2006" i="1"/>
  <c r="U2005" i="1"/>
  <c r="U2004" i="1"/>
  <c r="U2003" i="1"/>
  <c r="U2002" i="1"/>
  <c r="U3224" i="1"/>
  <c r="U1849" i="1"/>
  <c r="U1848" i="1"/>
  <c r="U2001" i="1"/>
  <c r="U2000" i="1"/>
  <c r="U1739" i="1"/>
  <c r="U1999" i="1"/>
  <c r="U4053" i="1"/>
  <c r="U1998" i="1"/>
  <c r="U1997" i="1"/>
  <c r="U1996" i="1"/>
  <c r="U1995" i="1"/>
  <c r="U3716" i="1"/>
  <c r="U1847" i="1"/>
  <c r="U1879" i="1"/>
  <c r="U1994" i="1"/>
  <c r="U1993" i="1"/>
  <c r="U1992" i="1"/>
  <c r="U1991" i="1"/>
  <c r="U1990" i="1"/>
  <c r="U1989" i="1"/>
  <c r="U1988" i="1"/>
  <c r="U1738" i="1"/>
  <c r="U1987" i="1"/>
  <c r="U1737" i="1"/>
  <c r="U1874" i="1"/>
  <c r="U1389" i="1"/>
  <c r="U3223" i="1"/>
  <c r="U1986" i="1"/>
  <c r="U1830" i="1"/>
  <c r="U1985" i="1"/>
  <c r="U1984" i="1"/>
  <c r="U1607" i="1"/>
  <c r="U1983" i="1"/>
  <c r="U2190" i="1"/>
  <c r="U1715" i="1"/>
  <c r="U1982" i="1"/>
  <c r="U2287" i="1"/>
  <c r="U1981" i="1"/>
  <c r="U1980" i="1"/>
  <c r="U3131" i="1"/>
  <c r="U1979" i="1"/>
  <c r="U1846" i="1"/>
  <c r="U1978" i="1"/>
  <c r="U1624" i="1"/>
  <c r="U935" i="1"/>
  <c r="U3573" i="1"/>
  <c r="U1977" i="1"/>
  <c r="U3123" i="1"/>
  <c r="U1976" i="1"/>
  <c r="U934" i="1"/>
  <c r="U1623" i="1"/>
  <c r="U3101" i="1"/>
  <c r="U1736" i="1"/>
  <c r="U1975" i="1"/>
  <c r="U1735" i="1"/>
  <c r="U1974" i="1"/>
  <c r="U1973" i="1"/>
  <c r="U1972" i="1"/>
  <c r="U1734" i="1"/>
  <c r="U2209" i="1"/>
  <c r="U1971" i="1"/>
  <c r="U2208" i="1"/>
  <c r="U1970" i="1"/>
  <c r="U1195" i="1"/>
  <c r="U1969" i="1"/>
  <c r="U2207" i="1"/>
  <c r="U1968" i="1"/>
  <c r="U1876" i="1"/>
  <c r="U1967" i="1"/>
  <c r="U1966" i="1"/>
  <c r="U1965" i="1"/>
  <c r="U3300" i="1"/>
  <c r="U1964" i="1"/>
  <c r="U933" i="1"/>
  <c r="U2206" i="1"/>
  <c r="U1963" i="1"/>
  <c r="U1622" i="1"/>
  <c r="U2205" i="1"/>
  <c r="U1887" i="1"/>
  <c r="U2189" i="1"/>
  <c r="U3496" i="1"/>
  <c r="U2204" i="1"/>
  <c r="U1962" i="1"/>
  <c r="U1961" i="1"/>
  <c r="U2203" i="1"/>
  <c r="U1960" i="1"/>
  <c r="U2202" i="1"/>
  <c r="U1733" i="1"/>
  <c r="U1959" i="1"/>
  <c r="U740" i="1"/>
  <c r="U1958" i="1"/>
  <c r="U1957" i="1"/>
  <c r="U3448" i="1"/>
  <c r="U1956" i="1"/>
  <c r="U1955" i="1"/>
  <c r="U1954" i="1"/>
  <c r="U1388" i="1"/>
  <c r="U3715" i="1"/>
  <c r="U2201" i="1"/>
  <c r="U1953" i="1"/>
  <c r="U1952" i="1"/>
  <c r="U1387" i="1"/>
  <c r="U1951" i="1"/>
  <c r="U1950" i="1"/>
  <c r="U2200" i="1"/>
  <c r="U3378" i="1"/>
  <c r="U2192" i="1"/>
  <c r="U3714" i="1"/>
  <c r="U3777" i="1"/>
  <c r="U2888" i="1"/>
  <c r="U1732" i="1"/>
  <c r="U1621" i="1"/>
  <c r="U1949" i="1"/>
  <c r="U1731" i="1"/>
  <c r="U1948" i="1"/>
  <c r="U2236" i="1"/>
  <c r="U2286" i="1"/>
  <c r="U2285" i="1"/>
  <c r="U2284" i="1"/>
  <c r="U1194" i="1"/>
  <c r="U1947" i="1"/>
  <c r="U2283" i="1"/>
  <c r="U1946" i="1"/>
  <c r="U2282" i="1"/>
  <c r="U4070" i="1"/>
  <c r="U1945" i="1"/>
  <c r="U2281" i="1"/>
  <c r="U2280" i="1"/>
  <c r="U1944" i="1"/>
  <c r="U2279" i="1"/>
  <c r="U1880" i="1"/>
  <c r="U1943" i="1"/>
  <c r="U670" i="1"/>
  <c r="U2229" i="1"/>
  <c r="U2278" i="1"/>
  <c r="U2277" i="1"/>
  <c r="U1942" i="1"/>
  <c r="U2276" i="1"/>
  <c r="U1941" i="1"/>
  <c r="U3316" i="1"/>
  <c r="U1386" i="1"/>
  <c r="U2275" i="1"/>
  <c r="U1940" i="1"/>
  <c r="U2274" i="1"/>
  <c r="U2273" i="1"/>
  <c r="U2272" i="1"/>
  <c r="U2271" i="1"/>
  <c r="U2270" i="1"/>
  <c r="U2269" i="1"/>
  <c r="U3315" i="1"/>
  <c r="U1939" i="1"/>
  <c r="U3626" i="1"/>
  <c r="U3317" i="1"/>
  <c r="U2268" i="1"/>
  <c r="U2232" i="1"/>
  <c r="U1938" i="1"/>
  <c r="U1730" i="1"/>
  <c r="U2235" i="1"/>
  <c r="U1385" i="1"/>
  <c r="U2267" i="1"/>
  <c r="U1611" i="1"/>
  <c r="U2266" i="1"/>
  <c r="U1937" i="1"/>
  <c r="U1729" i="1"/>
  <c r="U2265" i="1"/>
  <c r="U3107" i="1"/>
  <c r="U1936" i="1"/>
  <c r="U1935" i="1"/>
  <c r="U1934" i="1"/>
  <c r="U3030" i="1"/>
  <c r="U1933" i="1"/>
  <c r="U2264" i="1"/>
  <c r="U2263" i="1"/>
  <c r="U2262" i="1"/>
  <c r="U3495" i="1"/>
  <c r="U3650" i="1"/>
  <c r="U1932" i="1"/>
  <c r="U2261" i="1"/>
  <c r="U2260" i="1"/>
  <c r="U2259" i="1"/>
  <c r="U2258" i="1"/>
  <c r="U2334" i="1"/>
  <c r="U1931" i="1"/>
  <c r="U2333" i="1"/>
  <c r="U2325" i="1"/>
  <c r="U3029" i="1"/>
  <c r="U2199" i="1"/>
  <c r="U2257" i="1"/>
  <c r="U3784" i="1"/>
  <c r="U2332" i="1"/>
  <c r="U3713" i="1"/>
  <c r="U2198" i="1"/>
  <c r="U3712" i="1"/>
  <c r="U2231" i="1"/>
  <c r="U2197" i="1"/>
  <c r="U3445" i="1"/>
  <c r="U2331" i="1"/>
  <c r="U2191" i="1"/>
  <c r="U2256" i="1"/>
  <c r="U3711" i="1"/>
  <c r="U1930" i="1"/>
  <c r="U2715" i="1"/>
  <c r="U3122" i="1"/>
  <c r="U2255" i="1"/>
  <c r="U1929" i="1"/>
  <c r="U1928" i="1"/>
  <c r="U2714" i="1"/>
  <c r="U3783" i="1"/>
  <c r="U932" i="1"/>
  <c r="U1728" i="1"/>
  <c r="U2254" i="1"/>
  <c r="U2253" i="1"/>
  <c r="U3222" i="1"/>
  <c r="U3710" i="1"/>
  <c r="U2375" i="1"/>
  <c r="U2374" i="1"/>
  <c r="U733" i="1"/>
  <c r="U2252" i="1"/>
  <c r="U2352" i="1"/>
  <c r="U2373" i="1"/>
  <c r="U1927" i="1"/>
  <c r="U2326" i="1"/>
  <c r="U2372" i="1"/>
  <c r="U2251" i="1"/>
  <c r="U1926" i="1"/>
  <c r="U2330" i="1"/>
  <c r="U2371" i="1"/>
  <c r="U2887" i="1"/>
  <c r="U2370" i="1"/>
  <c r="U2196" i="1"/>
  <c r="U1884" i="1"/>
  <c r="U1925" i="1"/>
  <c r="U2195" i="1"/>
  <c r="U1924" i="1"/>
  <c r="U1183" i="1"/>
  <c r="U379" i="1"/>
  <c r="U2369" i="1"/>
  <c r="U3377" i="1"/>
  <c r="U2368" i="1"/>
  <c r="U2367" i="1"/>
  <c r="U1923" i="1"/>
  <c r="U2250" i="1"/>
  <c r="U1922" i="1"/>
  <c r="U2924" i="1"/>
  <c r="U1384" i="1"/>
  <c r="U2353" i="1"/>
  <c r="U3596" i="1"/>
  <c r="U2366" i="1"/>
  <c r="U2427" i="1"/>
  <c r="U2426" i="1"/>
  <c r="U2365" i="1"/>
  <c r="U3028" i="1"/>
  <c r="U2713" i="1"/>
  <c r="U1193" i="1"/>
  <c r="U2249" i="1"/>
  <c r="U2425" i="1"/>
  <c r="U2364" i="1"/>
  <c r="U2363" i="1"/>
  <c r="U2424" i="1"/>
  <c r="U2423" i="1"/>
  <c r="U3863" i="1"/>
  <c r="U2248" i="1"/>
  <c r="U1845" i="1"/>
  <c r="U2422" i="1"/>
  <c r="U2421" i="1"/>
  <c r="U2362" i="1"/>
  <c r="U2448" i="1"/>
  <c r="U2361" i="1"/>
  <c r="U3625" i="1"/>
  <c r="U2420" i="1"/>
  <c r="U2419" i="1"/>
  <c r="U3494" i="1"/>
  <c r="U467" i="1"/>
  <c r="U1921" i="1"/>
  <c r="U2418" i="1"/>
  <c r="U3221" i="1"/>
  <c r="U2247" i="1"/>
  <c r="U2450" i="1"/>
  <c r="U3572" i="1"/>
  <c r="U1610" i="1"/>
  <c r="U2246" i="1"/>
  <c r="U2360" i="1"/>
  <c r="U3624" i="1"/>
  <c r="U2417" i="1"/>
  <c r="U2245" i="1"/>
  <c r="U2359" i="1"/>
  <c r="U2358" i="1"/>
  <c r="U2416" i="1"/>
  <c r="U2500" i="1"/>
  <c r="U2415" i="1"/>
  <c r="U2499" i="1"/>
  <c r="U1383" i="1"/>
  <c r="U2498" i="1"/>
  <c r="U2497" i="1"/>
  <c r="U2496" i="1"/>
  <c r="U2357" i="1"/>
  <c r="U466" i="1"/>
  <c r="U2495" i="1"/>
  <c r="U3455" i="1"/>
  <c r="U3885" i="1"/>
  <c r="U2494" i="1"/>
  <c r="U2493" i="1"/>
  <c r="U2414" i="1"/>
  <c r="U2492" i="1"/>
  <c r="U2454" i="1"/>
  <c r="U1727" i="1"/>
  <c r="U2413" i="1"/>
  <c r="U2491" i="1"/>
  <c r="U2490" i="1"/>
  <c r="U2489" i="1"/>
  <c r="U2398" i="1"/>
  <c r="U2329" i="1"/>
  <c r="U1920" i="1"/>
  <c r="U2488" i="1"/>
  <c r="U1192" i="1"/>
  <c r="U3872" i="1"/>
  <c r="U3308" i="1"/>
  <c r="U2412" i="1"/>
  <c r="U2487" i="1"/>
  <c r="U2486" i="1"/>
  <c r="U2485" i="1"/>
  <c r="U2484" i="1"/>
  <c r="U2483" i="1"/>
  <c r="U2482" i="1"/>
  <c r="U3571" i="1"/>
  <c r="U1919" i="1"/>
  <c r="U2411" i="1"/>
  <c r="U1191" i="1"/>
  <c r="U2244" i="1"/>
  <c r="U3593" i="1"/>
  <c r="U1918" i="1"/>
  <c r="U2481" i="1"/>
  <c r="U2480" i="1"/>
  <c r="U2479" i="1"/>
  <c r="U1917" i="1"/>
  <c r="U1916" i="1"/>
  <c r="U2478" i="1"/>
  <c r="U1382" i="1"/>
  <c r="U3847" i="1"/>
  <c r="U2477" i="1"/>
  <c r="U2243" i="1"/>
  <c r="U2476" i="1"/>
  <c r="U3919" i="1"/>
  <c r="U2475" i="1"/>
  <c r="U2554" i="1"/>
  <c r="U2474" i="1"/>
  <c r="U3862" i="1"/>
  <c r="U2473" i="1"/>
  <c r="U3376" i="1"/>
  <c r="U2553" i="1"/>
  <c r="U1915" i="1"/>
  <c r="U2410" i="1"/>
  <c r="U2542" i="1"/>
  <c r="U1914" i="1"/>
  <c r="U2552" i="1"/>
  <c r="U3127" i="1"/>
  <c r="U2472" i="1"/>
  <c r="U2551" i="1"/>
  <c r="U2409" i="1"/>
  <c r="U1913" i="1"/>
  <c r="U2541" i="1"/>
  <c r="U2550" i="1"/>
  <c r="U1912" i="1"/>
  <c r="U910" i="1"/>
  <c r="U3709" i="1"/>
  <c r="U3791" i="1"/>
  <c r="U2471" i="1"/>
  <c r="U3623" i="1"/>
  <c r="U2470" i="1"/>
  <c r="U2469" i="1"/>
  <c r="U1190" i="1"/>
  <c r="U2567" i="1"/>
  <c r="U2578" i="1"/>
  <c r="U2561" i="1"/>
  <c r="U1620" i="1"/>
  <c r="U2577" i="1"/>
  <c r="U2468" i="1"/>
  <c r="U2576" i="1"/>
  <c r="U2540" i="1"/>
  <c r="U2467" i="1"/>
  <c r="U2590" i="1"/>
  <c r="U1911" i="1"/>
  <c r="U3" i="1"/>
  <c r="U2575" i="1"/>
  <c r="U1703" i="1"/>
  <c r="U2574" i="1"/>
  <c r="U2408" i="1"/>
  <c r="U2549" i="1"/>
  <c r="U3146" i="1"/>
  <c r="U1910" i="1"/>
  <c r="U2573" i="1"/>
  <c r="U3657" i="1"/>
  <c r="U3622" i="1"/>
  <c r="U2407" i="1"/>
  <c r="U2242" i="1"/>
  <c r="U2597" i="1"/>
  <c r="U2596" i="1"/>
  <c r="U2595" i="1"/>
  <c r="U2572" i="1"/>
  <c r="U2594" i="1"/>
  <c r="U2406" i="1"/>
  <c r="U2548" i="1"/>
  <c r="U2466" i="1"/>
  <c r="U3375" i="1"/>
  <c r="U2712" i="1"/>
  <c r="U2711" i="1"/>
  <c r="U2539" i="1"/>
  <c r="U1909" i="1"/>
  <c r="U2710" i="1"/>
  <c r="U2709" i="1"/>
  <c r="U2708" i="1"/>
  <c r="U2707" i="1"/>
  <c r="U2706" i="1"/>
  <c r="U3493" i="1"/>
  <c r="U2241" i="1"/>
  <c r="U2705" i="1"/>
  <c r="U2704" i="1"/>
  <c r="U1381" i="1"/>
  <c r="U2328" i="1"/>
  <c r="U1908" i="1"/>
  <c r="U1907" i="1"/>
  <c r="U2703" i="1"/>
  <c r="U2702" i="1"/>
  <c r="U2701" i="1"/>
  <c r="U2700" i="1"/>
  <c r="U2699" i="1"/>
  <c r="U2698" i="1"/>
  <c r="U2697" i="1"/>
  <c r="U2696" i="1"/>
  <c r="U2695" i="1"/>
  <c r="U2694" i="1"/>
  <c r="U2405" i="1"/>
  <c r="U2465" i="1"/>
  <c r="U2356" i="1"/>
  <c r="U1906" i="1"/>
  <c r="U2693" i="1"/>
  <c r="U2692" i="1"/>
  <c r="U2691" i="1"/>
  <c r="U2690" i="1"/>
  <c r="U2689" i="1"/>
  <c r="U2688" i="1"/>
  <c r="U2687" i="1"/>
  <c r="U2686" i="1"/>
  <c r="U2685" i="1"/>
  <c r="U2684" i="1"/>
  <c r="U2240" i="1"/>
  <c r="U2683" i="1"/>
  <c r="U2682" i="1"/>
  <c r="U2681" i="1"/>
  <c r="U2464" i="1"/>
  <c r="U2355" i="1"/>
  <c r="U2680" i="1"/>
  <c r="U2679" i="1"/>
  <c r="U2837" i="1"/>
  <c r="U2678" i="1"/>
  <c r="U1380" i="1"/>
  <c r="U2677" i="1"/>
  <c r="U2676" i="1"/>
  <c r="U2675" i="1"/>
  <c r="U2674" i="1"/>
  <c r="U1726" i="1"/>
  <c r="U2673" i="1"/>
  <c r="U2547" i="1"/>
  <c r="U1905" i="1"/>
  <c r="U1189" i="1"/>
  <c r="U2672" i="1"/>
  <c r="U2546" i="1"/>
  <c r="U2836" i="1"/>
  <c r="U2671" i="1"/>
  <c r="U3708" i="1"/>
  <c r="U2670" i="1"/>
  <c r="U2239" i="1"/>
  <c r="U2669" i="1"/>
  <c r="U3707" i="1"/>
  <c r="U931" i="1"/>
  <c r="U3454" i="1"/>
  <c r="U2668" i="1"/>
  <c r="U378" i="1"/>
  <c r="U3621" i="1"/>
  <c r="U2835" i="1"/>
  <c r="U2667" i="1"/>
  <c r="U2666" i="1"/>
  <c r="U2559" i="1"/>
  <c r="U2665" i="1"/>
  <c r="U2664" i="1"/>
  <c r="U2663" i="1"/>
  <c r="U2662" i="1"/>
  <c r="U1725" i="1"/>
  <c r="U4098" i="1"/>
  <c r="U2661" i="1"/>
  <c r="U2404" i="1"/>
  <c r="U2660" i="1"/>
  <c r="U1719" i="1"/>
  <c r="U2593" i="1"/>
  <c r="U1700" i="1"/>
  <c r="U2571" i="1"/>
  <c r="U2659" i="1"/>
  <c r="U2451" i="1"/>
  <c r="U2658" i="1"/>
  <c r="U2545" i="1"/>
  <c r="U4040" i="1"/>
  <c r="U2657" i="1"/>
  <c r="U4026" i="1"/>
  <c r="U2656" i="1"/>
  <c r="U2857" i="1"/>
  <c r="U2403" i="1"/>
  <c r="U2655" i="1"/>
  <c r="U2463" i="1"/>
  <c r="U2654" i="1"/>
  <c r="U3453" i="1"/>
  <c r="U2653" i="1"/>
  <c r="U2544" i="1"/>
  <c r="U2402" i="1"/>
  <c r="U2652" i="1"/>
  <c r="U3994" i="1"/>
  <c r="U2651" i="1"/>
  <c r="U465" i="1"/>
  <c r="U1904" i="1"/>
  <c r="U2859" i="1"/>
  <c r="U2462" i="1"/>
  <c r="U2650" i="1"/>
  <c r="U3492" i="1"/>
  <c r="U2649" i="1"/>
  <c r="U3491" i="1"/>
  <c r="U3918" i="1"/>
  <c r="U2543" i="1"/>
  <c r="U2648" i="1"/>
  <c r="U2886" i="1"/>
  <c r="U2603" i="1"/>
  <c r="U2885" i="1"/>
  <c r="U2461" i="1"/>
  <c r="U2855" i="1"/>
  <c r="U2884" i="1"/>
  <c r="U2647" i="1"/>
  <c r="U2883" i="1"/>
  <c r="U2882" i="1"/>
  <c r="U2845" i="1"/>
  <c r="U2646" i="1"/>
  <c r="U2645" i="1"/>
  <c r="U2881" i="1"/>
  <c r="U2644" i="1"/>
  <c r="U2880" i="1"/>
  <c r="U2879" i="1"/>
  <c r="U2878" i="1"/>
  <c r="U1903" i="1"/>
  <c r="U2643" i="1"/>
  <c r="U2877" i="1"/>
  <c r="U2642" i="1"/>
  <c r="U2641" i="1"/>
  <c r="U2832" i="1"/>
  <c r="U1188" i="1"/>
  <c r="U3620" i="1"/>
  <c r="U3145" i="1"/>
  <c r="U2923" i="1"/>
  <c r="U2917" i="1"/>
  <c r="U1902" i="1"/>
  <c r="U2876" i="1"/>
  <c r="U2640" i="1"/>
  <c r="U2842" i="1"/>
  <c r="U3706" i="1"/>
  <c r="U2639" i="1"/>
  <c r="U2638" i="1"/>
  <c r="U2637" i="1"/>
  <c r="U3796" i="1"/>
  <c r="U2875" i="1"/>
  <c r="U2856" i="1"/>
  <c r="U2918" i="1"/>
  <c r="U2606" i="1"/>
  <c r="U2922" i="1"/>
  <c r="U2943" i="1"/>
  <c r="U1901" i="1"/>
  <c r="U2874" i="1"/>
  <c r="U2942" i="1"/>
  <c r="U2921" i="1"/>
  <c r="U2570" i="1"/>
  <c r="U2873" i="1"/>
  <c r="U2941" i="1"/>
  <c r="U3490" i="1"/>
  <c r="U2349" i="1"/>
  <c r="U2940" i="1"/>
  <c r="U2932" i="1"/>
  <c r="U2560" i="1"/>
  <c r="U2636" i="1"/>
  <c r="U1900" i="1"/>
  <c r="U464" i="1"/>
  <c r="U2635" i="1"/>
  <c r="U2920" i="1"/>
  <c r="U3705" i="1"/>
  <c r="U2538" i="1"/>
  <c r="U2872" i="1"/>
  <c r="U3322" i="1"/>
  <c r="U1724" i="1"/>
  <c r="U2929" i="1"/>
  <c r="U2871" i="1"/>
  <c r="U3489" i="1"/>
  <c r="U1899" i="1"/>
  <c r="U2844" i="1"/>
  <c r="U1898" i="1"/>
  <c r="U2870" i="1"/>
  <c r="U3704" i="1"/>
  <c r="U3987" i="1"/>
  <c r="U2634" i="1"/>
  <c r="U2939" i="1"/>
  <c r="U2633" i="1"/>
  <c r="U3220" i="1"/>
  <c r="U2834" i="1"/>
  <c r="U2938" i="1"/>
  <c r="U1358" i="1"/>
  <c r="U2453" i="1"/>
  <c r="U3027" i="1"/>
  <c r="U1897" i="1"/>
  <c r="U3026" i="1"/>
  <c r="U3025" i="1"/>
  <c r="U3024" i="1"/>
  <c r="U3023" i="1"/>
  <c r="U3022" i="1"/>
  <c r="U3021" i="1"/>
  <c r="U1896" i="1"/>
  <c r="U3374" i="1"/>
  <c r="U3020" i="1"/>
  <c r="U3019" i="1"/>
  <c r="U3018" i="1"/>
  <c r="U3017" i="1"/>
  <c r="U3016" i="1"/>
  <c r="U3917" i="1"/>
  <c r="U2937" i="1"/>
  <c r="U2632" i="1"/>
  <c r="U3015" i="1"/>
  <c r="U2569" i="1"/>
  <c r="U2631" i="1"/>
  <c r="U3014" i="1"/>
  <c r="U3013" i="1"/>
  <c r="U2630" i="1"/>
  <c r="U3012" i="1"/>
  <c r="U3011" i="1"/>
  <c r="U3010" i="1"/>
  <c r="U2957" i="1"/>
  <c r="U2956" i="1"/>
  <c r="U2629" i="1"/>
  <c r="U3009" i="1"/>
  <c r="U2628" i="1"/>
  <c r="U3008" i="1"/>
  <c r="U3100" i="1"/>
  <c r="U3007" i="1"/>
  <c r="U1379" i="1"/>
  <c r="U3006" i="1"/>
  <c r="U3005" i="1"/>
  <c r="U3619" i="1"/>
  <c r="U1187" i="1"/>
  <c r="U3004" i="1"/>
  <c r="U2627" i="1"/>
  <c r="U2955" i="1"/>
  <c r="U3003" i="1"/>
  <c r="U3002" i="1"/>
  <c r="U3106" i="1"/>
  <c r="U3001" i="1"/>
  <c r="U2194" i="1"/>
  <c r="U3000" i="1"/>
  <c r="U2999" i="1"/>
  <c r="U2998" i="1"/>
  <c r="U2997" i="1"/>
  <c r="U2996" i="1"/>
  <c r="U2995" i="1"/>
  <c r="U3105" i="1"/>
  <c r="U2994" i="1"/>
  <c r="U3113" i="1"/>
  <c r="U2869" i="1"/>
  <c r="U1186" i="1"/>
  <c r="U4057" i="1"/>
  <c r="U2626" i="1"/>
  <c r="U2993" i="1"/>
  <c r="U3993" i="1"/>
  <c r="U3104" i="1"/>
  <c r="U2625" i="1"/>
  <c r="U3103" i="1"/>
  <c r="U2592" i="1"/>
  <c r="U2868" i="1"/>
  <c r="U2992" i="1"/>
  <c r="U3117" i="1"/>
  <c r="U2991" i="1"/>
  <c r="U2990" i="1"/>
  <c r="U3128" i="1"/>
  <c r="U2989" i="1"/>
  <c r="U3830" i="1"/>
  <c r="U3373" i="1"/>
  <c r="U2988" i="1"/>
  <c r="U1895" i="1"/>
  <c r="U3121" i="1"/>
  <c r="U2967" i="1"/>
  <c r="U2624" i="1"/>
  <c r="U2460" i="1"/>
  <c r="U2327" i="1"/>
  <c r="U2936" i="1"/>
  <c r="U3130" i="1"/>
  <c r="U2987" i="1"/>
  <c r="U3144" i="1"/>
  <c r="U3120" i="1"/>
  <c r="U2986" i="1"/>
  <c r="U3143" i="1"/>
  <c r="U3142" i="1"/>
  <c r="U3163" i="1"/>
  <c r="U463" i="1"/>
  <c r="U1894" i="1"/>
  <c r="U2985" i="1"/>
  <c r="U3162" i="1"/>
  <c r="U3169" i="1"/>
  <c r="U3703" i="1"/>
  <c r="U2623" i="1"/>
  <c r="U3161" i="1"/>
  <c r="U3702" i="1"/>
  <c r="U3846" i="1"/>
  <c r="U3141" i="1"/>
  <c r="U1619" i="1"/>
  <c r="U3665" i="1"/>
  <c r="U4056" i="1"/>
  <c r="U4089" i="1"/>
  <c r="U2954" i="1"/>
  <c r="U2935" i="1"/>
  <c r="U3219" i="1"/>
  <c r="U3218" i="1"/>
  <c r="U3217" i="1"/>
  <c r="U3216" i="1"/>
  <c r="U3215" i="1"/>
  <c r="U3214" i="1"/>
  <c r="U3213" i="1"/>
  <c r="U3160" i="1"/>
  <c r="U3212" i="1"/>
  <c r="U3140" i="1"/>
  <c r="U3211" i="1"/>
  <c r="U2953" i="1"/>
  <c r="U3164" i="1"/>
  <c r="U2934" i="1"/>
  <c r="U3159" i="1"/>
  <c r="U3372" i="1"/>
  <c r="U3139" i="1"/>
  <c r="U3172" i="1"/>
  <c r="U2984" i="1"/>
  <c r="U3210" i="1"/>
  <c r="U3209" i="1"/>
  <c r="U3208" i="1"/>
  <c r="U3207" i="1"/>
  <c r="U3845" i="1"/>
  <c r="U3539" i="1"/>
  <c r="U3649" i="1"/>
  <c r="U3206" i="1"/>
  <c r="U3205" i="1"/>
  <c r="U3204" i="1"/>
  <c r="U3701" i="1"/>
  <c r="U3138" i="1"/>
  <c r="U3203" i="1"/>
  <c r="U3202" i="1"/>
  <c r="U2867" i="1"/>
  <c r="U3129" i="1"/>
  <c r="U3201" i="1"/>
  <c r="U3137" i="1"/>
  <c r="U3200" i="1"/>
  <c r="U3292" i="1"/>
  <c r="U2983" i="1"/>
  <c r="U3136" i="1"/>
  <c r="U3291" i="1"/>
  <c r="U3199" i="1"/>
  <c r="U3198" i="1"/>
  <c r="U3570" i="1"/>
  <c r="U3174" i="1"/>
  <c r="U2982" i="1"/>
  <c r="U3299" i="1"/>
  <c r="U3197" i="1"/>
  <c r="U3298" i="1"/>
  <c r="U3196" i="1"/>
  <c r="U3307" i="1"/>
  <c r="U2" i="1"/>
  <c r="U2193" i="1"/>
  <c r="U3195" i="1"/>
  <c r="U2400" i="1"/>
  <c r="U3297" i="1"/>
  <c r="U3158" i="1"/>
  <c r="U3296" i="1"/>
  <c r="U1723" i="1"/>
  <c r="U3194" i="1"/>
  <c r="U3314" i="1"/>
  <c r="U3193" i="1"/>
  <c r="U4059" i="1"/>
  <c r="U3168" i="1"/>
  <c r="U1893" i="1"/>
  <c r="U2981" i="1"/>
  <c r="U2622" i="1"/>
  <c r="U2980" i="1"/>
  <c r="U3313" i="1"/>
  <c r="U3295" i="1"/>
  <c r="U2568" i="1"/>
  <c r="U3894" i="1"/>
  <c r="U3700" i="1"/>
  <c r="U1892" i="1"/>
  <c r="U3371" i="1"/>
  <c r="U3370" i="1"/>
  <c r="U4073" i="1"/>
  <c r="U3369" i="1"/>
  <c r="U3321" i="1"/>
  <c r="U3368" i="1"/>
  <c r="U3367" i="1"/>
  <c r="U2621" i="1"/>
  <c r="U3366" i="1"/>
  <c r="U2866" i="1"/>
  <c r="U3365" i="1"/>
  <c r="U3789" i="1"/>
  <c r="U3192" i="1"/>
  <c r="U3364" i="1"/>
  <c r="U3114" i="1"/>
  <c r="U2979" i="1"/>
  <c r="U3363" i="1"/>
  <c r="U3362" i="1"/>
  <c r="U3191" i="1"/>
  <c r="U3361" i="1"/>
  <c r="U3884" i="1"/>
  <c r="U3439" i="1"/>
  <c r="U3190" i="1"/>
  <c r="U2978" i="1"/>
  <c r="U3360" i="1"/>
  <c r="U3359" i="1"/>
  <c r="U3358" i="1"/>
  <c r="U3357" i="1"/>
  <c r="U3356" i="1"/>
  <c r="U3119" i="1"/>
  <c r="U3355" i="1"/>
  <c r="U3444" i="1"/>
  <c r="U3354" i="1"/>
  <c r="U3189" i="1"/>
  <c r="U3312" i="1"/>
  <c r="U3353" i="1"/>
  <c r="U3311" i="1"/>
  <c r="U3699" i="1"/>
  <c r="U3319" i="1"/>
  <c r="U2459" i="1"/>
  <c r="U1722" i="1"/>
  <c r="U3352" i="1"/>
  <c r="U2977" i="1"/>
  <c r="U2620" i="1"/>
  <c r="U3459" i="1"/>
  <c r="U3351" i="1"/>
  <c r="U3350" i="1"/>
  <c r="U3452" i="1"/>
  <c r="U2619" i="1"/>
  <c r="U3569" i="1"/>
  <c r="U3349" i="1"/>
  <c r="U3348" i="1"/>
  <c r="U3347" i="1"/>
  <c r="U3346" i="1"/>
  <c r="U3345" i="1"/>
  <c r="U3344" i="1"/>
  <c r="U3343" i="1"/>
  <c r="U2865" i="1"/>
  <c r="U2618" i="1"/>
  <c r="U3985" i="1"/>
  <c r="U3460" i="1"/>
  <c r="U3318" i="1"/>
  <c r="U3488" i="1"/>
  <c r="U2976" i="1"/>
  <c r="U1185" i="1"/>
  <c r="U3487" i="1"/>
  <c r="U2975" i="1"/>
  <c r="U7" i="1"/>
  <c r="U3342" i="1"/>
  <c r="U3486" i="1"/>
  <c r="U3485" i="1"/>
  <c r="U3484" i="1"/>
  <c r="U3961" i="1"/>
  <c r="U2974" i="1"/>
  <c r="U2617" i="1"/>
  <c r="U3483" i="1"/>
  <c r="U3880" i="1"/>
  <c r="U3341" i="1"/>
  <c r="U3482" i="1"/>
  <c r="U2401" i="1"/>
  <c r="U3481" i="1"/>
  <c r="U3480" i="1"/>
  <c r="U3479" i="1"/>
  <c r="U3340" i="1"/>
  <c r="U2864" i="1"/>
  <c r="U3534" i="1"/>
  <c r="U3478" i="1"/>
  <c r="U3339" i="1"/>
  <c r="U2952" i="1"/>
  <c r="U2863" i="1"/>
  <c r="U3310" i="1"/>
  <c r="U2458" i="1"/>
  <c r="U3338" i="1"/>
  <c r="U3451" i="1"/>
  <c r="U3477" i="1"/>
  <c r="U3337" i="1"/>
  <c r="U3536" i="1"/>
  <c r="U3336" i="1"/>
  <c r="U3476" i="1"/>
  <c r="U3102" i="1"/>
  <c r="U3875" i="1"/>
  <c r="U2457" i="1"/>
  <c r="U3916" i="1"/>
  <c r="U2973" i="1"/>
  <c r="U3538" i="1"/>
  <c r="U3545" i="1"/>
  <c r="U3335" i="1"/>
  <c r="U3334" i="1"/>
  <c r="U3167" i="1"/>
  <c r="U3568" i="1"/>
  <c r="U3795" i="1"/>
  <c r="U3567" i="1"/>
  <c r="U3566" i="1"/>
  <c r="U3188" i="1"/>
  <c r="U3915" i="1"/>
  <c r="U3475" i="1"/>
  <c r="U3565" i="1"/>
  <c r="U3564" i="1"/>
  <c r="U3563" i="1"/>
  <c r="U3562" i="1"/>
  <c r="U3474" i="1"/>
  <c r="U3561" i="1"/>
  <c r="U2972" i="1"/>
  <c r="U3560" i="1"/>
  <c r="U3595" i="1"/>
  <c r="U3333" i="1"/>
  <c r="U3559" i="1"/>
  <c r="U2862" i="1"/>
  <c r="U2966" i="1"/>
  <c r="U3558" i="1"/>
  <c r="U1891" i="1"/>
  <c r="U3473" i="1"/>
  <c r="U2604" i="1"/>
  <c r="U2238" i="1"/>
  <c r="U3557" i="1"/>
  <c r="U3556" i="1"/>
  <c r="U3592" i="1"/>
  <c r="U3891" i="1"/>
  <c r="U1883" i="1"/>
  <c r="U3618" i="1"/>
  <c r="U2919" i="1"/>
  <c r="U3294" i="1"/>
  <c r="U3914" i="1"/>
  <c r="U3187" i="1"/>
  <c r="U3447" i="1"/>
  <c r="U3555" i="1"/>
  <c r="U4025" i="1"/>
  <c r="U3589" i="1"/>
  <c r="U3617" i="1"/>
  <c r="U3616" i="1"/>
  <c r="U4060" i="1"/>
  <c r="U4072" i="1"/>
  <c r="U3615" i="1"/>
  <c r="U3614" i="1"/>
  <c r="U4024" i="1"/>
  <c r="U3472" i="1"/>
  <c r="U3546" i="1"/>
  <c r="U3554" i="1"/>
  <c r="U3553" i="1"/>
  <c r="U3613" i="1"/>
  <c r="U3332" i="1"/>
  <c r="U1184" i="1"/>
  <c r="U3612" i="1"/>
  <c r="U3648" i="1"/>
  <c r="U3446" i="1"/>
  <c r="U3611" i="1"/>
  <c r="U3647" i="1"/>
  <c r="U3186" i="1"/>
  <c r="U3844" i="1"/>
  <c r="U3552" i="1"/>
  <c r="U2616" i="1"/>
  <c r="U3610" i="1"/>
  <c r="U3645" i="1"/>
  <c r="U3660" i="1"/>
  <c r="U3331" i="1"/>
  <c r="U2615" i="1"/>
  <c r="U3471" i="1"/>
  <c r="U3330" i="1"/>
  <c r="U3639" i="1"/>
  <c r="U3609" i="1"/>
  <c r="U3470" i="1"/>
  <c r="U3698" i="1"/>
  <c r="U3697" i="1"/>
  <c r="U3185" i="1"/>
  <c r="U3696" i="1"/>
  <c r="U3608" i="1"/>
  <c r="U3695" i="1"/>
  <c r="U3694" i="1"/>
  <c r="U3693" i="1"/>
  <c r="U3692" i="1"/>
  <c r="U3691" i="1"/>
  <c r="U3607" i="1"/>
  <c r="U3690" i="1"/>
  <c r="U3606" i="1"/>
  <c r="U3826" i="1"/>
  <c r="U2614" i="1"/>
  <c r="U3689" i="1"/>
  <c r="U3658" i="1"/>
  <c r="U3644" i="1"/>
  <c r="U3782" i="1"/>
  <c r="U3688" i="1"/>
  <c r="U3551" i="1"/>
  <c r="U3184" i="1"/>
  <c r="U1890" i="1"/>
  <c r="U3183" i="1"/>
  <c r="U4044" i="1"/>
  <c r="U3469" i="1"/>
  <c r="U3687" i="1"/>
  <c r="U3605" i="1"/>
  <c r="U3686" i="1"/>
  <c r="U3468" i="1"/>
  <c r="U3685" i="1"/>
  <c r="U3684" i="1"/>
  <c r="U3550" i="1"/>
  <c r="U3643" i="1"/>
  <c r="U3792" i="1"/>
  <c r="U3135" i="1"/>
  <c r="U3683" i="1"/>
  <c r="U3682" i="1"/>
  <c r="U3646" i="1"/>
  <c r="U3819" i="1"/>
  <c r="U3818" i="1"/>
  <c r="U3681" i="1"/>
  <c r="U2971" i="1"/>
  <c r="U3549" i="1"/>
  <c r="U3817" i="1"/>
  <c r="U3963" i="1"/>
  <c r="U3329" i="1"/>
  <c r="U3467" i="1"/>
  <c r="U3182" i="1"/>
  <c r="U3540" i="1"/>
  <c r="U3328" i="1"/>
  <c r="U3181" i="1"/>
  <c r="U3327" i="1"/>
  <c r="U3180" i="1"/>
  <c r="U3843" i="1"/>
  <c r="U3680" i="1"/>
  <c r="U3829" i="1"/>
  <c r="U3842" i="1"/>
  <c r="U3836" i="1"/>
  <c r="U3157" i="1"/>
  <c r="U3604" i="1"/>
  <c r="U4043" i="1"/>
  <c r="U3594" i="1"/>
  <c r="U3828" i="1"/>
  <c r="U3913" i="1"/>
  <c r="U3978" i="1"/>
  <c r="U3874" i="1"/>
  <c r="U3778" i="1"/>
  <c r="U2613" i="1"/>
  <c r="U3794" i="1"/>
  <c r="U1889" i="1"/>
  <c r="U3816" i="1"/>
  <c r="U3466" i="1"/>
  <c r="U3659" i="1"/>
  <c r="U4010" i="1"/>
  <c r="U3841" i="1"/>
  <c r="U3912" i="1"/>
  <c r="U2354" i="1"/>
  <c r="U3911" i="1"/>
  <c r="U3895" i="1"/>
  <c r="U3179" i="1"/>
  <c r="U3910" i="1"/>
  <c r="U1721" i="1"/>
  <c r="U3840" i="1"/>
  <c r="U3679" i="1"/>
  <c r="U3548" i="1"/>
  <c r="U3984" i="1"/>
  <c r="U3909" i="1"/>
  <c r="U3678" i="1"/>
  <c r="U2456" i="1"/>
  <c r="U2612" i="1"/>
  <c r="U3908" i="1"/>
  <c r="U3907" i="1"/>
  <c r="U3906" i="1"/>
  <c r="U4023" i="1"/>
  <c r="U3178" i="1"/>
  <c r="U3839" i="1"/>
  <c r="U3677" i="1"/>
  <c r="U3905" i="1"/>
  <c r="U3825" i="1"/>
  <c r="U3676" i="1"/>
  <c r="U3904" i="1"/>
  <c r="U3873" i="1"/>
  <c r="U2861" i="1"/>
  <c r="U2611" i="1"/>
  <c r="U3465" i="1"/>
  <c r="U3983" i="1"/>
  <c r="U3675" i="1"/>
  <c r="U3903" i="1"/>
  <c r="U4022" i="1"/>
  <c r="U4055" i="1"/>
  <c r="U3674" i="1"/>
  <c r="U3902" i="1"/>
  <c r="U3992" i="1"/>
  <c r="U3861" i="1"/>
  <c r="U3901" i="1"/>
  <c r="U3638" i="1"/>
  <c r="U2607" i="1"/>
  <c r="U3860" i="1"/>
  <c r="U3991" i="1"/>
  <c r="U3972" i="1"/>
  <c r="U3977" i="1"/>
  <c r="U2610" i="1"/>
  <c r="U3990" i="1"/>
  <c r="U3793" i="1"/>
  <c r="U3673" i="1"/>
  <c r="U3672" i="1"/>
  <c r="U3326" i="1"/>
  <c r="U3547" i="1"/>
  <c r="U3603" i="1"/>
  <c r="U3290" i="1"/>
  <c r="U3671" i="1"/>
  <c r="U3177" i="1"/>
  <c r="U4065" i="1"/>
  <c r="U3900" i="1"/>
  <c r="U3781" i="1"/>
  <c r="U4021" i="1"/>
  <c r="U3883" i="1"/>
  <c r="U3325" i="1"/>
  <c r="U3464" i="1"/>
  <c r="U3176" i="1"/>
  <c r="U3859" i="1"/>
  <c r="U2843" i="1"/>
  <c r="U3602" i="1"/>
  <c r="U4042" i="1"/>
  <c r="U4091" i="1"/>
  <c r="U3899" i="1"/>
  <c r="U3670" i="1"/>
  <c r="U3976" i="1"/>
  <c r="U3669" i="1"/>
  <c r="U4054" i="1"/>
  <c r="U4052" i="1"/>
  <c r="U4020" i="1"/>
  <c r="U3668" i="1"/>
  <c r="U3667" i="1"/>
  <c r="U4008" i="1"/>
  <c r="U3898" i="1"/>
  <c r="U4014" i="1"/>
  <c r="U4067" i="1"/>
  <c r="U1888" i="1"/>
  <c r="U3463" i="1"/>
  <c r="T1888" i="1"/>
  <c r="X1888" i="1" s="1"/>
  <c r="T4067" i="1"/>
  <c r="X4067" i="1" s="1"/>
  <c r="T4014" i="1"/>
  <c r="X4014" i="1" s="1"/>
  <c r="T3898" i="1"/>
  <c r="X3898" i="1" s="1"/>
  <c r="T4008" i="1"/>
  <c r="X4008" i="1" s="1"/>
  <c r="T3667" i="1"/>
  <c r="X3667" i="1" s="1"/>
  <c r="T3668" i="1"/>
  <c r="X3668" i="1" s="1"/>
  <c r="T4020" i="1"/>
  <c r="X4020" i="1" s="1"/>
  <c r="T4052" i="1"/>
  <c r="X4052" i="1" s="1"/>
  <c r="T4054" i="1"/>
  <c r="X4054" i="1" s="1"/>
  <c r="T3669" i="1"/>
  <c r="X3669" i="1" s="1"/>
  <c r="T3976" i="1"/>
  <c r="X3976" i="1" s="1"/>
  <c r="T3670" i="1"/>
  <c r="X3670" i="1" s="1"/>
  <c r="T3899" i="1"/>
  <c r="X3899" i="1" s="1"/>
  <c r="T4091" i="1"/>
  <c r="X4091" i="1" s="1"/>
  <c r="T4042" i="1"/>
  <c r="X4042" i="1" s="1"/>
  <c r="T3602" i="1"/>
  <c r="X3602" i="1" s="1"/>
  <c r="T2843" i="1"/>
  <c r="X2843" i="1" s="1"/>
  <c r="T3859" i="1"/>
  <c r="X3859" i="1" s="1"/>
  <c r="T3176" i="1"/>
  <c r="X3176" i="1" s="1"/>
  <c r="T3464" i="1"/>
  <c r="X3464" i="1" s="1"/>
  <c r="T3325" i="1"/>
  <c r="X3325" i="1" s="1"/>
  <c r="T3883" i="1"/>
  <c r="X3883" i="1" s="1"/>
  <c r="T4021" i="1"/>
  <c r="X4021" i="1" s="1"/>
  <c r="T3781" i="1"/>
  <c r="X3781" i="1" s="1"/>
  <c r="T3900" i="1"/>
  <c r="X3900" i="1" s="1"/>
  <c r="T4065" i="1"/>
  <c r="X4065" i="1" s="1"/>
  <c r="T3177" i="1"/>
  <c r="X3177" i="1" s="1"/>
  <c r="T3671" i="1"/>
  <c r="X3671" i="1" s="1"/>
  <c r="T3290" i="1"/>
  <c r="X3290" i="1" s="1"/>
  <c r="T3603" i="1"/>
  <c r="X3603" i="1" s="1"/>
  <c r="T3547" i="1"/>
  <c r="X3547" i="1" s="1"/>
  <c r="T3326" i="1"/>
  <c r="X3326" i="1" s="1"/>
  <c r="T3672" i="1"/>
  <c r="X3672" i="1" s="1"/>
  <c r="T3673" i="1"/>
  <c r="X3673" i="1" s="1"/>
  <c r="T3793" i="1"/>
  <c r="X3793" i="1" s="1"/>
  <c r="T3990" i="1"/>
  <c r="X3990" i="1" s="1"/>
  <c r="T2610" i="1"/>
  <c r="X2610" i="1" s="1"/>
  <c r="T3977" i="1"/>
  <c r="X3977" i="1" s="1"/>
  <c r="T3972" i="1"/>
  <c r="X3972" i="1" s="1"/>
  <c r="T3991" i="1"/>
  <c r="X3991" i="1" s="1"/>
  <c r="T3860" i="1"/>
  <c r="X3860" i="1" s="1"/>
  <c r="T2607" i="1"/>
  <c r="X2607" i="1" s="1"/>
  <c r="T3638" i="1"/>
  <c r="X3638" i="1" s="1"/>
  <c r="T3901" i="1"/>
  <c r="X3901" i="1" s="1"/>
  <c r="T3861" i="1"/>
  <c r="X3861" i="1" s="1"/>
  <c r="T3992" i="1"/>
  <c r="X3992" i="1" s="1"/>
  <c r="T3902" i="1"/>
  <c r="X3902" i="1" s="1"/>
  <c r="T3674" i="1"/>
  <c r="X3674" i="1" s="1"/>
  <c r="T4055" i="1"/>
  <c r="X4055" i="1" s="1"/>
  <c r="T4022" i="1"/>
  <c r="X4022" i="1" s="1"/>
  <c r="T3903" i="1"/>
  <c r="X3903" i="1" s="1"/>
  <c r="T3675" i="1"/>
  <c r="X3675" i="1" s="1"/>
  <c r="T3983" i="1"/>
  <c r="X3983" i="1" s="1"/>
  <c r="T3465" i="1"/>
  <c r="X3465" i="1" s="1"/>
  <c r="T2611" i="1"/>
  <c r="X2611" i="1" s="1"/>
  <c r="T2861" i="1"/>
  <c r="X2861" i="1" s="1"/>
  <c r="T3873" i="1"/>
  <c r="X3873" i="1" s="1"/>
  <c r="T3904" i="1"/>
  <c r="X3904" i="1" s="1"/>
  <c r="T3676" i="1"/>
  <c r="X3676" i="1" s="1"/>
  <c r="T3825" i="1"/>
  <c r="X3825" i="1" s="1"/>
  <c r="T3905" i="1"/>
  <c r="X3905" i="1" s="1"/>
  <c r="T3677" i="1"/>
  <c r="X3677" i="1" s="1"/>
  <c r="T3839" i="1"/>
  <c r="X3839" i="1" s="1"/>
  <c r="T3178" i="1"/>
  <c r="X3178" i="1" s="1"/>
  <c r="T4023" i="1"/>
  <c r="X4023" i="1" s="1"/>
  <c r="T3906" i="1"/>
  <c r="X3906" i="1" s="1"/>
  <c r="T3907" i="1"/>
  <c r="X3907" i="1" s="1"/>
  <c r="T3908" i="1"/>
  <c r="X3908" i="1" s="1"/>
  <c r="T2612" i="1"/>
  <c r="X2612" i="1" s="1"/>
  <c r="T2456" i="1"/>
  <c r="X2456" i="1" s="1"/>
  <c r="T3678" i="1"/>
  <c r="X3678" i="1" s="1"/>
  <c r="T3909" i="1"/>
  <c r="X3909" i="1" s="1"/>
  <c r="T3984" i="1"/>
  <c r="X3984" i="1" s="1"/>
  <c r="T3548" i="1"/>
  <c r="X3548" i="1" s="1"/>
  <c r="T3679" i="1"/>
  <c r="X3679" i="1" s="1"/>
  <c r="T3840" i="1"/>
  <c r="X3840" i="1" s="1"/>
  <c r="T1721" i="1"/>
  <c r="X1721" i="1" s="1"/>
  <c r="T3910" i="1"/>
  <c r="X3910" i="1" s="1"/>
  <c r="T3179" i="1"/>
  <c r="X3179" i="1" s="1"/>
  <c r="T3895" i="1"/>
  <c r="X3895" i="1" s="1"/>
  <c r="T3911" i="1"/>
  <c r="X3911" i="1" s="1"/>
  <c r="T2354" i="1"/>
  <c r="X2354" i="1" s="1"/>
  <c r="T3912" i="1"/>
  <c r="X3912" i="1" s="1"/>
  <c r="T3841" i="1"/>
  <c r="X3841" i="1" s="1"/>
  <c r="T4010" i="1"/>
  <c r="X4010" i="1" s="1"/>
  <c r="T3659" i="1"/>
  <c r="X3659" i="1" s="1"/>
  <c r="T3466" i="1"/>
  <c r="X3466" i="1" s="1"/>
  <c r="T3816" i="1"/>
  <c r="X3816" i="1" s="1"/>
  <c r="T1889" i="1"/>
  <c r="X1889" i="1" s="1"/>
  <c r="T3794" i="1"/>
  <c r="X3794" i="1" s="1"/>
  <c r="T2613" i="1"/>
  <c r="X2613" i="1" s="1"/>
  <c r="T3778" i="1"/>
  <c r="X3778" i="1" s="1"/>
  <c r="T3874" i="1"/>
  <c r="X3874" i="1" s="1"/>
  <c r="T3978" i="1"/>
  <c r="X3978" i="1" s="1"/>
  <c r="T3913" i="1"/>
  <c r="X3913" i="1" s="1"/>
  <c r="T3828" i="1"/>
  <c r="X3828" i="1" s="1"/>
  <c r="T3594" i="1"/>
  <c r="X3594" i="1" s="1"/>
  <c r="T4043" i="1"/>
  <c r="X4043" i="1" s="1"/>
  <c r="T3604" i="1"/>
  <c r="X3604" i="1" s="1"/>
  <c r="T3157" i="1"/>
  <c r="X3157" i="1" s="1"/>
  <c r="T3836" i="1"/>
  <c r="X3836" i="1" s="1"/>
  <c r="T3842" i="1"/>
  <c r="X3842" i="1" s="1"/>
  <c r="T3829" i="1"/>
  <c r="X3829" i="1" s="1"/>
  <c r="T3680" i="1"/>
  <c r="X3680" i="1" s="1"/>
  <c r="T3843" i="1"/>
  <c r="X3843" i="1" s="1"/>
  <c r="T3180" i="1"/>
  <c r="X3180" i="1" s="1"/>
  <c r="T3327" i="1"/>
  <c r="X3327" i="1" s="1"/>
  <c r="T3181" i="1"/>
  <c r="X3181" i="1" s="1"/>
  <c r="T3328" i="1"/>
  <c r="X3328" i="1" s="1"/>
  <c r="T3540" i="1"/>
  <c r="X3540" i="1" s="1"/>
  <c r="T3182" i="1"/>
  <c r="X3182" i="1" s="1"/>
  <c r="T3467" i="1"/>
  <c r="X3467" i="1" s="1"/>
  <c r="T3329" i="1"/>
  <c r="X3329" i="1" s="1"/>
  <c r="T3963" i="1"/>
  <c r="X3963" i="1" s="1"/>
  <c r="T3817" i="1"/>
  <c r="X3817" i="1" s="1"/>
  <c r="T3549" i="1"/>
  <c r="X3549" i="1" s="1"/>
  <c r="T2971" i="1"/>
  <c r="X2971" i="1" s="1"/>
  <c r="T3681" i="1"/>
  <c r="X3681" i="1" s="1"/>
  <c r="T3818" i="1"/>
  <c r="X3818" i="1" s="1"/>
  <c r="T3819" i="1"/>
  <c r="X3819" i="1" s="1"/>
  <c r="T3646" i="1"/>
  <c r="X3646" i="1" s="1"/>
  <c r="T3682" i="1"/>
  <c r="X3682" i="1" s="1"/>
  <c r="T3683" i="1"/>
  <c r="X3683" i="1" s="1"/>
  <c r="T3135" i="1"/>
  <c r="X3135" i="1" s="1"/>
  <c r="T3792" i="1"/>
  <c r="X3792" i="1" s="1"/>
  <c r="T3643" i="1"/>
  <c r="X3643" i="1" s="1"/>
  <c r="T3550" i="1"/>
  <c r="X3550" i="1" s="1"/>
  <c r="T3684" i="1"/>
  <c r="X3684" i="1" s="1"/>
  <c r="T3685" i="1"/>
  <c r="X3685" i="1" s="1"/>
  <c r="T3468" i="1"/>
  <c r="X3468" i="1" s="1"/>
  <c r="T3686" i="1"/>
  <c r="X3686" i="1" s="1"/>
  <c r="T3605" i="1"/>
  <c r="X3605" i="1" s="1"/>
  <c r="T3687" i="1"/>
  <c r="X3687" i="1" s="1"/>
  <c r="T3469" i="1"/>
  <c r="X3469" i="1" s="1"/>
  <c r="T4044" i="1"/>
  <c r="X4044" i="1" s="1"/>
  <c r="T3183" i="1"/>
  <c r="X3183" i="1" s="1"/>
  <c r="T1890" i="1"/>
  <c r="X1890" i="1" s="1"/>
  <c r="T3184" i="1"/>
  <c r="X3184" i="1" s="1"/>
  <c r="T3551" i="1"/>
  <c r="X3551" i="1" s="1"/>
  <c r="T3688" i="1"/>
  <c r="X3688" i="1" s="1"/>
  <c r="T3782" i="1"/>
  <c r="X3782" i="1" s="1"/>
  <c r="T3644" i="1"/>
  <c r="X3644" i="1" s="1"/>
  <c r="T3658" i="1"/>
  <c r="X3658" i="1" s="1"/>
  <c r="T3689" i="1"/>
  <c r="X3689" i="1" s="1"/>
  <c r="T2614" i="1"/>
  <c r="X2614" i="1" s="1"/>
  <c r="T3826" i="1"/>
  <c r="X3826" i="1" s="1"/>
  <c r="T3606" i="1"/>
  <c r="X3606" i="1" s="1"/>
  <c r="T3690" i="1"/>
  <c r="X3690" i="1" s="1"/>
  <c r="T3607" i="1"/>
  <c r="X3607" i="1" s="1"/>
  <c r="T3691" i="1"/>
  <c r="X3691" i="1" s="1"/>
  <c r="T3692" i="1"/>
  <c r="X3692" i="1" s="1"/>
  <c r="T3693" i="1"/>
  <c r="X3693" i="1" s="1"/>
  <c r="T3694" i="1"/>
  <c r="X3694" i="1" s="1"/>
  <c r="T3695" i="1"/>
  <c r="X3695" i="1" s="1"/>
  <c r="T3608" i="1"/>
  <c r="X3608" i="1" s="1"/>
  <c r="T3696" i="1"/>
  <c r="X3696" i="1" s="1"/>
  <c r="T3185" i="1"/>
  <c r="X3185" i="1" s="1"/>
  <c r="T3697" i="1"/>
  <c r="X3697" i="1" s="1"/>
  <c r="T3698" i="1"/>
  <c r="X3698" i="1" s="1"/>
  <c r="T3470" i="1"/>
  <c r="X3470" i="1" s="1"/>
  <c r="T3609" i="1"/>
  <c r="X3609" i="1" s="1"/>
  <c r="T3639" i="1"/>
  <c r="X3639" i="1" s="1"/>
  <c r="T3330" i="1"/>
  <c r="X3330" i="1" s="1"/>
  <c r="T3471" i="1"/>
  <c r="X3471" i="1" s="1"/>
  <c r="T2615" i="1"/>
  <c r="X2615" i="1" s="1"/>
  <c r="T3331" i="1"/>
  <c r="X3331" i="1" s="1"/>
  <c r="T3660" i="1"/>
  <c r="X3660" i="1" s="1"/>
  <c r="T3645" i="1"/>
  <c r="X3645" i="1" s="1"/>
  <c r="T3610" i="1"/>
  <c r="X3610" i="1" s="1"/>
  <c r="T2616" i="1"/>
  <c r="X2616" i="1" s="1"/>
  <c r="T3552" i="1"/>
  <c r="X3552" i="1" s="1"/>
  <c r="T3844" i="1"/>
  <c r="X3844" i="1" s="1"/>
  <c r="T3186" i="1"/>
  <c r="X3186" i="1" s="1"/>
  <c r="T3647" i="1"/>
  <c r="X3647" i="1" s="1"/>
  <c r="T3611" i="1"/>
  <c r="X3611" i="1" s="1"/>
  <c r="T3446" i="1"/>
  <c r="X3446" i="1" s="1"/>
  <c r="T3648" i="1"/>
  <c r="X3648" i="1" s="1"/>
  <c r="T3612" i="1"/>
  <c r="X3612" i="1" s="1"/>
  <c r="T1184" i="1"/>
  <c r="X1184" i="1" s="1"/>
  <c r="T3332" i="1"/>
  <c r="X3332" i="1" s="1"/>
  <c r="T3613" i="1"/>
  <c r="X3613" i="1" s="1"/>
  <c r="T3553" i="1"/>
  <c r="X3553" i="1" s="1"/>
  <c r="T3554" i="1"/>
  <c r="X3554" i="1" s="1"/>
  <c r="T3546" i="1"/>
  <c r="X3546" i="1" s="1"/>
  <c r="T3472" i="1"/>
  <c r="X3472" i="1" s="1"/>
  <c r="T4024" i="1"/>
  <c r="X4024" i="1" s="1"/>
  <c r="T3614" i="1"/>
  <c r="X3614" i="1" s="1"/>
  <c r="T3615" i="1"/>
  <c r="X3615" i="1" s="1"/>
  <c r="T4072" i="1"/>
  <c r="X4072" i="1" s="1"/>
  <c r="T4060" i="1"/>
  <c r="X4060" i="1" s="1"/>
  <c r="T3616" i="1"/>
  <c r="X3616" i="1" s="1"/>
  <c r="T3617" i="1"/>
  <c r="X3617" i="1" s="1"/>
  <c r="T3589" i="1"/>
  <c r="X3589" i="1" s="1"/>
  <c r="T4025" i="1"/>
  <c r="X4025" i="1" s="1"/>
  <c r="T3555" i="1"/>
  <c r="X3555" i="1" s="1"/>
  <c r="T3447" i="1"/>
  <c r="X3447" i="1" s="1"/>
  <c r="T3187" i="1"/>
  <c r="X3187" i="1" s="1"/>
  <c r="T3914" i="1"/>
  <c r="X3914" i="1" s="1"/>
  <c r="T3294" i="1"/>
  <c r="X3294" i="1" s="1"/>
  <c r="T2919" i="1"/>
  <c r="X2919" i="1" s="1"/>
  <c r="T3618" i="1"/>
  <c r="X3618" i="1" s="1"/>
  <c r="T1883" i="1"/>
  <c r="X1883" i="1" s="1"/>
  <c r="T3891" i="1"/>
  <c r="X3891" i="1" s="1"/>
  <c r="T3592" i="1"/>
  <c r="X3592" i="1" s="1"/>
  <c r="T3556" i="1"/>
  <c r="X3556" i="1" s="1"/>
  <c r="T3557" i="1"/>
  <c r="X3557" i="1" s="1"/>
  <c r="T2238" i="1"/>
  <c r="X2238" i="1" s="1"/>
  <c r="T2604" i="1"/>
  <c r="X2604" i="1" s="1"/>
  <c r="T3473" i="1"/>
  <c r="X3473" i="1" s="1"/>
  <c r="T1891" i="1"/>
  <c r="X1891" i="1" s="1"/>
  <c r="T3558" i="1"/>
  <c r="X3558" i="1" s="1"/>
  <c r="T2966" i="1"/>
  <c r="X2966" i="1" s="1"/>
  <c r="T2862" i="1"/>
  <c r="X2862" i="1" s="1"/>
  <c r="T3559" i="1"/>
  <c r="X3559" i="1" s="1"/>
  <c r="T3333" i="1"/>
  <c r="X3333" i="1" s="1"/>
  <c r="T3595" i="1"/>
  <c r="X3595" i="1" s="1"/>
  <c r="T3560" i="1"/>
  <c r="X3560" i="1" s="1"/>
  <c r="T2972" i="1"/>
  <c r="X2972" i="1" s="1"/>
  <c r="T3561" i="1"/>
  <c r="X3561" i="1" s="1"/>
  <c r="T3474" i="1"/>
  <c r="X3474" i="1" s="1"/>
  <c r="T3562" i="1"/>
  <c r="X3562" i="1" s="1"/>
  <c r="T3563" i="1"/>
  <c r="X3563" i="1" s="1"/>
  <c r="T3564" i="1"/>
  <c r="X3564" i="1" s="1"/>
  <c r="T3565" i="1"/>
  <c r="X3565" i="1" s="1"/>
  <c r="T3475" i="1"/>
  <c r="X3475" i="1" s="1"/>
  <c r="T3915" i="1"/>
  <c r="X3915" i="1" s="1"/>
  <c r="T3188" i="1"/>
  <c r="X3188" i="1" s="1"/>
  <c r="T3566" i="1"/>
  <c r="X3566" i="1" s="1"/>
  <c r="T3567" i="1"/>
  <c r="X3567" i="1" s="1"/>
  <c r="T3795" i="1"/>
  <c r="X3795" i="1" s="1"/>
  <c r="T3568" i="1"/>
  <c r="X3568" i="1" s="1"/>
  <c r="T3167" i="1"/>
  <c r="X3167" i="1" s="1"/>
  <c r="T3334" i="1"/>
  <c r="X3334" i="1" s="1"/>
  <c r="T3335" i="1"/>
  <c r="X3335" i="1" s="1"/>
  <c r="T3545" i="1"/>
  <c r="X3545" i="1" s="1"/>
  <c r="T3538" i="1"/>
  <c r="X3538" i="1" s="1"/>
  <c r="T2973" i="1"/>
  <c r="X2973" i="1" s="1"/>
  <c r="T3916" i="1"/>
  <c r="X3916" i="1" s="1"/>
  <c r="T2457" i="1"/>
  <c r="X2457" i="1" s="1"/>
  <c r="T3875" i="1"/>
  <c r="X3875" i="1" s="1"/>
  <c r="T3102" i="1"/>
  <c r="X3102" i="1" s="1"/>
  <c r="T3476" i="1"/>
  <c r="X3476" i="1" s="1"/>
  <c r="T3336" i="1"/>
  <c r="X3336" i="1" s="1"/>
  <c r="T3536" i="1"/>
  <c r="X3536" i="1" s="1"/>
  <c r="T3337" i="1"/>
  <c r="X3337" i="1" s="1"/>
  <c r="T3477" i="1"/>
  <c r="X3477" i="1" s="1"/>
  <c r="T3451" i="1"/>
  <c r="X3451" i="1" s="1"/>
  <c r="T3338" i="1"/>
  <c r="X3338" i="1" s="1"/>
  <c r="T2458" i="1"/>
  <c r="X2458" i="1" s="1"/>
  <c r="T3310" i="1"/>
  <c r="X3310" i="1" s="1"/>
  <c r="T2863" i="1"/>
  <c r="X2863" i="1" s="1"/>
  <c r="T2952" i="1"/>
  <c r="X2952" i="1" s="1"/>
  <c r="T3339" i="1"/>
  <c r="X3339" i="1" s="1"/>
  <c r="T3478" i="1"/>
  <c r="X3478" i="1" s="1"/>
  <c r="T3534" i="1"/>
  <c r="X3534" i="1" s="1"/>
  <c r="T2864" i="1"/>
  <c r="X2864" i="1" s="1"/>
  <c r="T3340" i="1"/>
  <c r="X3340" i="1" s="1"/>
  <c r="T3479" i="1"/>
  <c r="X3479" i="1" s="1"/>
  <c r="T3480" i="1"/>
  <c r="X3480" i="1" s="1"/>
  <c r="T3481" i="1"/>
  <c r="X3481" i="1" s="1"/>
  <c r="T2401" i="1"/>
  <c r="X2401" i="1" s="1"/>
  <c r="T3482" i="1"/>
  <c r="X3482" i="1" s="1"/>
  <c r="T3341" i="1"/>
  <c r="X3341" i="1" s="1"/>
  <c r="T3880" i="1"/>
  <c r="X3880" i="1" s="1"/>
  <c r="T3483" i="1"/>
  <c r="X3483" i="1" s="1"/>
  <c r="T2617" i="1"/>
  <c r="X2617" i="1" s="1"/>
  <c r="T2974" i="1"/>
  <c r="X2974" i="1" s="1"/>
  <c r="T3961" i="1"/>
  <c r="X3961" i="1" s="1"/>
  <c r="T3484" i="1"/>
  <c r="X3484" i="1" s="1"/>
  <c r="T3485" i="1"/>
  <c r="X3485" i="1" s="1"/>
  <c r="T3486" i="1"/>
  <c r="X3486" i="1" s="1"/>
  <c r="T3342" i="1"/>
  <c r="X3342" i="1" s="1"/>
  <c r="T7" i="1"/>
  <c r="X7" i="1" s="1"/>
  <c r="T2975" i="1"/>
  <c r="X2975" i="1" s="1"/>
  <c r="T3487" i="1"/>
  <c r="X3487" i="1" s="1"/>
  <c r="T1185" i="1"/>
  <c r="X1185" i="1" s="1"/>
  <c r="T2976" i="1"/>
  <c r="X2976" i="1" s="1"/>
  <c r="T3488" i="1"/>
  <c r="X3488" i="1" s="1"/>
  <c r="T3318" i="1"/>
  <c r="X3318" i="1" s="1"/>
  <c r="T3460" i="1"/>
  <c r="X3460" i="1" s="1"/>
  <c r="T3985" i="1"/>
  <c r="X3985" i="1" s="1"/>
  <c r="T2618" i="1"/>
  <c r="X2618" i="1" s="1"/>
  <c r="T2865" i="1"/>
  <c r="X2865" i="1" s="1"/>
  <c r="T3343" i="1"/>
  <c r="X3343" i="1" s="1"/>
  <c r="T3344" i="1"/>
  <c r="X3344" i="1" s="1"/>
  <c r="T3345" i="1"/>
  <c r="X3345" i="1" s="1"/>
  <c r="T3346" i="1"/>
  <c r="X3346" i="1" s="1"/>
  <c r="T3347" i="1"/>
  <c r="X3347" i="1" s="1"/>
  <c r="T3348" i="1"/>
  <c r="X3348" i="1" s="1"/>
  <c r="T3349" i="1"/>
  <c r="X3349" i="1" s="1"/>
  <c r="T3569" i="1"/>
  <c r="X3569" i="1" s="1"/>
  <c r="T2619" i="1"/>
  <c r="X2619" i="1" s="1"/>
  <c r="T3452" i="1"/>
  <c r="X3452" i="1" s="1"/>
  <c r="T3350" i="1"/>
  <c r="X3350" i="1" s="1"/>
  <c r="T3351" i="1"/>
  <c r="X3351" i="1" s="1"/>
  <c r="T3459" i="1"/>
  <c r="X3459" i="1" s="1"/>
  <c r="T2620" i="1"/>
  <c r="X2620" i="1" s="1"/>
  <c r="T2977" i="1"/>
  <c r="X2977" i="1" s="1"/>
  <c r="T3352" i="1"/>
  <c r="X3352" i="1" s="1"/>
  <c r="T1722" i="1"/>
  <c r="X1722" i="1" s="1"/>
  <c r="T2459" i="1"/>
  <c r="X2459" i="1" s="1"/>
  <c r="T3319" i="1"/>
  <c r="X3319" i="1" s="1"/>
  <c r="T3699" i="1"/>
  <c r="X3699" i="1" s="1"/>
  <c r="T3311" i="1"/>
  <c r="X3311" i="1" s="1"/>
  <c r="T3353" i="1"/>
  <c r="X3353" i="1" s="1"/>
  <c r="T3312" i="1"/>
  <c r="X3312" i="1" s="1"/>
  <c r="T3189" i="1"/>
  <c r="X3189" i="1" s="1"/>
  <c r="T3354" i="1"/>
  <c r="X3354" i="1" s="1"/>
  <c r="T3444" i="1"/>
  <c r="X3444" i="1" s="1"/>
  <c r="T3355" i="1"/>
  <c r="X3355" i="1" s="1"/>
  <c r="T3119" i="1"/>
  <c r="X3119" i="1" s="1"/>
  <c r="T3356" i="1"/>
  <c r="X3356" i="1" s="1"/>
  <c r="T3357" i="1"/>
  <c r="X3357" i="1" s="1"/>
  <c r="T3358" i="1"/>
  <c r="X3358" i="1" s="1"/>
  <c r="T3359" i="1"/>
  <c r="X3359" i="1" s="1"/>
  <c r="T3360" i="1"/>
  <c r="X3360" i="1" s="1"/>
  <c r="T2978" i="1"/>
  <c r="X2978" i="1" s="1"/>
  <c r="T3190" i="1"/>
  <c r="X3190" i="1" s="1"/>
  <c r="T3439" i="1"/>
  <c r="X3439" i="1" s="1"/>
  <c r="T3884" i="1"/>
  <c r="X3884" i="1" s="1"/>
  <c r="T3361" i="1"/>
  <c r="X3361" i="1" s="1"/>
  <c r="T3191" i="1"/>
  <c r="X3191" i="1" s="1"/>
  <c r="T3362" i="1"/>
  <c r="X3362" i="1" s="1"/>
  <c r="T3363" i="1"/>
  <c r="X3363" i="1" s="1"/>
  <c r="T2979" i="1"/>
  <c r="X2979" i="1" s="1"/>
  <c r="T3114" i="1"/>
  <c r="X3114" i="1" s="1"/>
  <c r="T3364" i="1"/>
  <c r="X3364" i="1" s="1"/>
  <c r="T3192" i="1"/>
  <c r="X3192" i="1" s="1"/>
  <c r="T3789" i="1"/>
  <c r="X3789" i="1" s="1"/>
  <c r="T3365" i="1"/>
  <c r="X3365" i="1" s="1"/>
  <c r="T2866" i="1"/>
  <c r="X2866" i="1" s="1"/>
  <c r="T3366" i="1"/>
  <c r="X3366" i="1" s="1"/>
  <c r="T2621" i="1"/>
  <c r="X2621" i="1" s="1"/>
  <c r="T3367" i="1"/>
  <c r="X3367" i="1" s="1"/>
  <c r="T3368" i="1"/>
  <c r="X3368" i="1" s="1"/>
  <c r="T3321" i="1"/>
  <c r="X3321" i="1" s="1"/>
  <c r="T3369" i="1"/>
  <c r="X3369" i="1" s="1"/>
  <c r="T4073" i="1"/>
  <c r="X4073" i="1" s="1"/>
  <c r="T3370" i="1"/>
  <c r="X3370" i="1" s="1"/>
  <c r="T3371" i="1"/>
  <c r="X3371" i="1" s="1"/>
  <c r="T1892" i="1"/>
  <c r="X1892" i="1" s="1"/>
  <c r="T3700" i="1"/>
  <c r="X3700" i="1" s="1"/>
  <c r="T3894" i="1"/>
  <c r="X3894" i="1" s="1"/>
  <c r="T2568" i="1"/>
  <c r="X2568" i="1" s="1"/>
  <c r="T3295" i="1"/>
  <c r="X3295" i="1" s="1"/>
  <c r="T3313" i="1"/>
  <c r="X3313" i="1" s="1"/>
  <c r="T2980" i="1"/>
  <c r="X2980" i="1" s="1"/>
  <c r="T2622" i="1"/>
  <c r="X2622" i="1" s="1"/>
  <c r="T2981" i="1"/>
  <c r="X2981" i="1" s="1"/>
  <c r="T1893" i="1"/>
  <c r="X1893" i="1" s="1"/>
  <c r="T3168" i="1"/>
  <c r="X3168" i="1" s="1"/>
  <c r="T4059" i="1"/>
  <c r="X4059" i="1" s="1"/>
  <c r="T3193" i="1"/>
  <c r="X3193" i="1" s="1"/>
  <c r="T3314" i="1"/>
  <c r="X3314" i="1" s="1"/>
  <c r="T3194" i="1"/>
  <c r="X3194" i="1" s="1"/>
  <c r="T1723" i="1"/>
  <c r="X1723" i="1" s="1"/>
  <c r="T3296" i="1"/>
  <c r="X3296" i="1" s="1"/>
  <c r="T3158" i="1"/>
  <c r="X3158" i="1" s="1"/>
  <c r="T3297" i="1"/>
  <c r="X3297" i="1" s="1"/>
  <c r="T2400" i="1"/>
  <c r="X2400" i="1" s="1"/>
  <c r="T3195" i="1"/>
  <c r="X3195" i="1" s="1"/>
  <c r="T2193" i="1"/>
  <c r="X2193" i="1" s="1"/>
  <c r="T2" i="1"/>
  <c r="X2" i="1" s="1"/>
  <c r="T3307" i="1"/>
  <c r="X3307" i="1" s="1"/>
  <c r="T3196" i="1"/>
  <c r="X3196" i="1" s="1"/>
  <c r="T3298" i="1"/>
  <c r="X3298" i="1" s="1"/>
  <c r="T3197" i="1"/>
  <c r="X3197" i="1" s="1"/>
  <c r="T3299" i="1"/>
  <c r="X3299" i="1" s="1"/>
  <c r="T2982" i="1"/>
  <c r="X2982" i="1" s="1"/>
  <c r="T3174" i="1"/>
  <c r="X3174" i="1" s="1"/>
  <c r="T3570" i="1"/>
  <c r="X3570" i="1" s="1"/>
  <c r="T3198" i="1"/>
  <c r="X3198" i="1" s="1"/>
  <c r="T3199" i="1"/>
  <c r="X3199" i="1" s="1"/>
  <c r="T3291" i="1"/>
  <c r="X3291" i="1" s="1"/>
  <c r="T3136" i="1"/>
  <c r="X3136" i="1" s="1"/>
  <c r="T2983" i="1"/>
  <c r="X2983" i="1" s="1"/>
  <c r="T3292" i="1"/>
  <c r="X3292" i="1" s="1"/>
  <c r="T3200" i="1"/>
  <c r="X3200" i="1" s="1"/>
  <c r="T3137" i="1"/>
  <c r="X3137" i="1" s="1"/>
  <c r="T3201" i="1"/>
  <c r="X3201" i="1" s="1"/>
  <c r="T3129" i="1"/>
  <c r="X3129" i="1" s="1"/>
  <c r="T2867" i="1"/>
  <c r="X2867" i="1" s="1"/>
  <c r="T3202" i="1"/>
  <c r="X3202" i="1" s="1"/>
  <c r="T3203" i="1"/>
  <c r="X3203" i="1" s="1"/>
  <c r="T3138" i="1"/>
  <c r="X3138" i="1" s="1"/>
  <c r="T3701" i="1"/>
  <c r="X3701" i="1" s="1"/>
  <c r="T3204" i="1"/>
  <c r="X3204" i="1" s="1"/>
  <c r="T3205" i="1"/>
  <c r="X3205" i="1" s="1"/>
  <c r="T3206" i="1"/>
  <c r="X3206" i="1" s="1"/>
  <c r="T3649" i="1"/>
  <c r="X3649" i="1" s="1"/>
  <c r="T3539" i="1"/>
  <c r="X3539" i="1" s="1"/>
  <c r="T3845" i="1"/>
  <c r="X3845" i="1" s="1"/>
  <c r="T3207" i="1"/>
  <c r="X3207" i="1" s="1"/>
  <c r="T3208" i="1"/>
  <c r="X3208" i="1" s="1"/>
  <c r="T3209" i="1"/>
  <c r="X3209" i="1" s="1"/>
  <c r="T3210" i="1"/>
  <c r="X3210" i="1" s="1"/>
  <c r="T2984" i="1"/>
  <c r="X2984" i="1" s="1"/>
  <c r="T3172" i="1"/>
  <c r="X3172" i="1" s="1"/>
  <c r="T3139" i="1"/>
  <c r="X3139" i="1" s="1"/>
  <c r="T3372" i="1"/>
  <c r="X3372" i="1" s="1"/>
  <c r="T3159" i="1"/>
  <c r="X3159" i="1" s="1"/>
  <c r="T2934" i="1"/>
  <c r="X2934" i="1" s="1"/>
  <c r="T3164" i="1"/>
  <c r="X3164" i="1" s="1"/>
  <c r="T2953" i="1"/>
  <c r="X2953" i="1" s="1"/>
  <c r="T3211" i="1"/>
  <c r="X3211" i="1" s="1"/>
  <c r="T3140" i="1"/>
  <c r="X3140" i="1" s="1"/>
  <c r="T3212" i="1"/>
  <c r="X3212" i="1" s="1"/>
  <c r="T3160" i="1"/>
  <c r="X3160" i="1" s="1"/>
  <c r="T3213" i="1"/>
  <c r="X3213" i="1" s="1"/>
  <c r="T3214" i="1"/>
  <c r="X3214" i="1" s="1"/>
  <c r="T3215" i="1"/>
  <c r="X3215" i="1" s="1"/>
  <c r="T3216" i="1"/>
  <c r="X3216" i="1" s="1"/>
  <c r="T3217" i="1"/>
  <c r="X3217" i="1" s="1"/>
  <c r="T3218" i="1"/>
  <c r="X3218" i="1" s="1"/>
  <c r="T3219" i="1"/>
  <c r="X3219" i="1" s="1"/>
  <c r="T2935" i="1"/>
  <c r="X2935" i="1" s="1"/>
  <c r="T2954" i="1"/>
  <c r="X2954" i="1" s="1"/>
  <c r="T4089" i="1"/>
  <c r="X4089" i="1" s="1"/>
  <c r="T4056" i="1"/>
  <c r="X4056" i="1" s="1"/>
  <c r="T3665" i="1"/>
  <c r="X3665" i="1" s="1"/>
  <c r="T1619" i="1"/>
  <c r="X1619" i="1" s="1"/>
  <c r="T3141" i="1"/>
  <c r="X3141" i="1" s="1"/>
  <c r="T3846" i="1"/>
  <c r="X3846" i="1" s="1"/>
  <c r="T3702" i="1"/>
  <c r="X3702" i="1" s="1"/>
  <c r="T3161" i="1"/>
  <c r="X3161" i="1" s="1"/>
  <c r="T2623" i="1"/>
  <c r="X2623" i="1" s="1"/>
  <c r="T3703" i="1"/>
  <c r="X3703" i="1" s="1"/>
  <c r="T3169" i="1"/>
  <c r="X3169" i="1" s="1"/>
  <c r="T3162" i="1"/>
  <c r="X3162" i="1" s="1"/>
  <c r="T2985" i="1"/>
  <c r="X2985" i="1" s="1"/>
  <c r="T1894" i="1"/>
  <c r="X1894" i="1" s="1"/>
  <c r="T463" i="1"/>
  <c r="X463" i="1" s="1"/>
  <c r="T3163" i="1"/>
  <c r="X3163" i="1" s="1"/>
  <c r="T3142" i="1"/>
  <c r="X3142" i="1" s="1"/>
  <c r="T3143" i="1"/>
  <c r="X3143" i="1" s="1"/>
  <c r="T2986" i="1"/>
  <c r="X2986" i="1" s="1"/>
  <c r="T3120" i="1"/>
  <c r="X3120" i="1" s="1"/>
  <c r="T3144" i="1"/>
  <c r="X3144" i="1" s="1"/>
  <c r="T2987" i="1"/>
  <c r="X2987" i="1" s="1"/>
  <c r="T3130" i="1"/>
  <c r="X3130" i="1" s="1"/>
  <c r="T2936" i="1"/>
  <c r="X2936" i="1" s="1"/>
  <c r="T2327" i="1"/>
  <c r="X2327" i="1" s="1"/>
  <c r="T2460" i="1"/>
  <c r="X2460" i="1" s="1"/>
  <c r="T2624" i="1"/>
  <c r="X2624" i="1" s="1"/>
  <c r="T2967" i="1"/>
  <c r="X2967" i="1" s="1"/>
  <c r="T3121" i="1"/>
  <c r="X3121" i="1" s="1"/>
  <c r="T1895" i="1"/>
  <c r="X1895" i="1" s="1"/>
  <c r="T2988" i="1"/>
  <c r="X2988" i="1" s="1"/>
  <c r="T3373" i="1"/>
  <c r="X3373" i="1" s="1"/>
  <c r="T3830" i="1"/>
  <c r="X3830" i="1" s="1"/>
  <c r="T2989" i="1"/>
  <c r="X2989" i="1" s="1"/>
  <c r="T3128" i="1"/>
  <c r="X3128" i="1" s="1"/>
  <c r="T2990" i="1"/>
  <c r="X2990" i="1" s="1"/>
  <c r="T2991" i="1"/>
  <c r="X2991" i="1" s="1"/>
  <c r="T3117" i="1"/>
  <c r="X3117" i="1" s="1"/>
  <c r="T2992" i="1"/>
  <c r="X2992" i="1" s="1"/>
  <c r="T2868" i="1"/>
  <c r="X2868" i="1" s="1"/>
  <c r="T2592" i="1"/>
  <c r="X2592" i="1" s="1"/>
  <c r="T3103" i="1"/>
  <c r="X3103" i="1" s="1"/>
  <c r="T2625" i="1"/>
  <c r="X2625" i="1" s="1"/>
  <c r="T3104" i="1"/>
  <c r="X3104" i="1" s="1"/>
  <c r="T3993" i="1"/>
  <c r="X3993" i="1" s="1"/>
  <c r="T2993" i="1"/>
  <c r="X2993" i="1" s="1"/>
  <c r="T2626" i="1"/>
  <c r="X2626" i="1" s="1"/>
  <c r="T4057" i="1"/>
  <c r="X4057" i="1" s="1"/>
  <c r="T1186" i="1"/>
  <c r="X1186" i="1" s="1"/>
  <c r="T2869" i="1"/>
  <c r="X2869" i="1" s="1"/>
  <c r="T3113" i="1"/>
  <c r="X3113" i="1" s="1"/>
  <c r="T2994" i="1"/>
  <c r="X2994" i="1" s="1"/>
  <c r="T3105" i="1"/>
  <c r="X3105" i="1" s="1"/>
  <c r="T2995" i="1"/>
  <c r="X2995" i="1" s="1"/>
  <c r="T2996" i="1"/>
  <c r="X2996" i="1" s="1"/>
  <c r="T2997" i="1"/>
  <c r="X2997" i="1" s="1"/>
  <c r="T2998" i="1"/>
  <c r="X2998" i="1" s="1"/>
  <c r="T2999" i="1"/>
  <c r="X2999" i="1" s="1"/>
  <c r="T3000" i="1"/>
  <c r="X3000" i="1" s="1"/>
  <c r="T2194" i="1"/>
  <c r="X2194" i="1" s="1"/>
  <c r="T3001" i="1"/>
  <c r="X3001" i="1" s="1"/>
  <c r="T3106" i="1"/>
  <c r="X3106" i="1" s="1"/>
  <c r="T3002" i="1"/>
  <c r="X3002" i="1" s="1"/>
  <c r="T3003" i="1"/>
  <c r="X3003" i="1" s="1"/>
  <c r="T2955" i="1"/>
  <c r="X2955" i="1" s="1"/>
  <c r="T2627" i="1"/>
  <c r="X2627" i="1" s="1"/>
  <c r="T3004" i="1"/>
  <c r="X3004" i="1" s="1"/>
  <c r="T1187" i="1"/>
  <c r="X1187" i="1" s="1"/>
  <c r="T3619" i="1"/>
  <c r="X3619" i="1" s="1"/>
  <c r="T3005" i="1"/>
  <c r="X3005" i="1" s="1"/>
  <c r="T3006" i="1"/>
  <c r="X3006" i="1" s="1"/>
  <c r="T1379" i="1"/>
  <c r="X1379" i="1" s="1"/>
  <c r="T3007" i="1"/>
  <c r="X3007" i="1" s="1"/>
  <c r="T3100" i="1"/>
  <c r="X3100" i="1" s="1"/>
  <c r="T3008" i="1"/>
  <c r="X3008" i="1" s="1"/>
  <c r="T2628" i="1"/>
  <c r="X2628" i="1" s="1"/>
  <c r="T3009" i="1"/>
  <c r="X3009" i="1" s="1"/>
  <c r="T2629" i="1"/>
  <c r="X2629" i="1" s="1"/>
  <c r="T2956" i="1"/>
  <c r="X2956" i="1" s="1"/>
  <c r="T2957" i="1"/>
  <c r="X2957" i="1" s="1"/>
  <c r="T3010" i="1"/>
  <c r="X3010" i="1" s="1"/>
  <c r="T3011" i="1"/>
  <c r="X3011" i="1" s="1"/>
  <c r="T3012" i="1"/>
  <c r="X3012" i="1" s="1"/>
  <c r="T2630" i="1"/>
  <c r="X2630" i="1" s="1"/>
  <c r="T3013" i="1"/>
  <c r="X3013" i="1" s="1"/>
  <c r="T3014" i="1"/>
  <c r="X3014" i="1" s="1"/>
  <c r="T2631" i="1"/>
  <c r="X2631" i="1" s="1"/>
  <c r="T2569" i="1"/>
  <c r="X2569" i="1" s="1"/>
  <c r="T3015" i="1"/>
  <c r="X3015" i="1" s="1"/>
  <c r="T2632" i="1"/>
  <c r="X2632" i="1" s="1"/>
  <c r="T2937" i="1"/>
  <c r="X2937" i="1" s="1"/>
  <c r="T3917" i="1"/>
  <c r="X3917" i="1" s="1"/>
  <c r="T3016" i="1"/>
  <c r="X3016" i="1" s="1"/>
  <c r="T3017" i="1"/>
  <c r="X3017" i="1" s="1"/>
  <c r="T3018" i="1"/>
  <c r="X3018" i="1" s="1"/>
  <c r="T3019" i="1"/>
  <c r="X3019" i="1" s="1"/>
  <c r="T3020" i="1"/>
  <c r="X3020" i="1" s="1"/>
  <c r="T3374" i="1"/>
  <c r="X3374" i="1" s="1"/>
  <c r="T1896" i="1"/>
  <c r="X1896" i="1" s="1"/>
  <c r="T3021" i="1"/>
  <c r="X3021" i="1" s="1"/>
  <c r="T3022" i="1"/>
  <c r="X3022" i="1" s="1"/>
  <c r="T3023" i="1"/>
  <c r="X3023" i="1" s="1"/>
  <c r="T3024" i="1"/>
  <c r="X3024" i="1" s="1"/>
  <c r="T3025" i="1"/>
  <c r="X3025" i="1" s="1"/>
  <c r="T3026" i="1"/>
  <c r="X3026" i="1" s="1"/>
  <c r="T1897" i="1"/>
  <c r="X1897" i="1" s="1"/>
  <c r="T3027" i="1"/>
  <c r="X3027" i="1" s="1"/>
  <c r="T2453" i="1"/>
  <c r="X2453" i="1" s="1"/>
  <c r="T1358" i="1"/>
  <c r="X1358" i="1" s="1"/>
  <c r="T2938" i="1"/>
  <c r="X2938" i="1" s="1"/>
  <c r="T2834" i="1"/>
  <c r="X2834" i="1" s="1"/>
  <c r="T3220" i="1"/>
  <c r="X3220" i="1" s="1"/>
  <c r="T2633" i="1"/>
  <c r="X2633" i="1" s="1"/>
  <c r="T2939" i="1"/>
  <c r="X2939" i="1" s="1"/>
  <c r="T2634" i="1"/>
  <c r="X2634" i="1" s="1"/>
  <c r="T3987" i="1"/>
  <c r="X3987" i="1" s="1"/>
  <c r="T3704" i="1"/>
  <c r="X3704" i="1" s="1"/>
  <c r="T2870" i="1"/>
  <c r="X2870" i="1" s="1"/>
  <c r="T1898" i="1"/>
  <c r="X1898" i="1" s="1"/>
  <c r="T2844" i="1"/>
  <c r="X2844" i="1" s="1"/>
  <c r="T1899" i="1"/>
  <c r="X1899" i="1" s="1"/>
  <c r="T3489" i="1"/>
  <c r="X3489" i="1" s="1"/>
  <c r="T2871" i="1"/>
  <c r="X2871" i="1" s="1"/>
  <c r="T2929" i="1"/>
  <c r="X2929" i="1" s="1"/>
  <c r="T1724" i="1"/>
  <c r="X1724" i="1" s="1"/>
  <c r="T3322" i="1"/>
  <c r="X3322" i="1" s="1"/>
  <c r="T2872" i="1"/>
  <c r="X2872" i="1" s="1"/>
  <c r="T2538" i="1"/>
  <c r="X2538" i="1" s="1"/>
  <c r="T3705" i="1"/>
  <c r="X3705" i="1" s="1"/>
  <c r="T2920" i="1"/>
  <c r="X2920" i="1" s="1"/>
  <c r="T2635" i="1"/>
  <c r="X2635" i="1" s="1"/>
  <c r="T464" i="1"/>
  <c r="X464" i="1" s="1"/>
  <c r="T1900" i="1"/>
  <c r="X1900" i="1" s="1"/>
  <c r="T2636" i="1"/>
  <c r="X2636" i="1" s="1"/>
  <c r="T2560" i="1"/>
  <c r="X2560" i="1" s="1"/>
  <c r="T2932" i="1"/>
  <c r="X2932" i="1" s="1"/>
  <c r="T2940" i="1"/>
  <c r="X2940" i="1" s="1"/>
  <c r="T2349" i="1"/>
  <c r="X2349" i="1" s="1"/>
  <c r="T3490" i="1"/>
  <c r="X3490" i="1" s="1"/>
  <c r="T2941" i="1"/>
  <c r="X2941" i="1" s="1"/>
  <c r="T2873" i="1"/>
  <c r="X2873" i="1" s="1"/>
  <c r="T2570" i="1"/>
  <c r="X2570" i="1" s="1"/>
  <c r="T2921" i="1"/>
  <c r="X2921" i="1" s="1"/>
  <c r="T2942" i="1"/>
  <c r="X2942" i="1" s="1"/>
  <c r="T2874" i="1"/>
  <c r="X2874" i="1" s="1"/>
  <c r="T1901" i="1"/>
  <c r="X1901" i="1" s="1"/>
  <c r="T2943" i="1"/>
  <c r="X2943" i="1" s="1"/>
  <c r="T2922" i="1"/>
  <c r="X2922" i="1" s="1"/>
  <c r="T2606" i="1"/>
  <c r="X2606" i="1" s="1"/>
  <c r="T2918" i="1"/>
  <c r="X2918" i="1" s="1"/>
  <c r="T2856" i="1"/>
  <c r="X2856" i="1" s="1"/>
  <c r="T2875" i="1"/>
  <c r="X2875" i="1" s="1"/>
  <c r="T3796" i="1"/>
  <c r="X3796" i="1" s="1"/>
  <c r="T2637" i="1"/>
  <c r="X2637" i="1" s="1"/>
  <c r="T2638" i="1"/>
  <c r="X2638" i="1" s="1"/>
  <c r="T2639" i="1"/>
  <c r="X2639" i="1" s="1"/>
  <c r="T3706" i="1"/>
  <c r="X3706" i="1" s="1"/>
  <c r="T2842" i="1"/>
  <c r="X2842" i="1" s="1"/>
  <c r="T2640" i="1"/>
  <c r="X2640" i="1" s="1"/>
  <c r="T2876" i="1"/>
  <c r="X2876" i="1" s="1"/>
  <c r="T1902" i="1"/>
  <c r="X1902" i="1" s="1"/>
  <c r="T2917" i="1"/>
  <c r="X2917" i="1" s="1"/>
  <c r="T2923" i="1"/>
  <c r="X2923" i="1" s="1"/>
  <c r="T3145" i="1"/>
  <c r="X3145" i="1" s="1"/>
  <c r="T3620" i="1"/>
  <c r="X3620" i="1" s="1"/>
  <c r="T1188" i="1"/>
  <c r="X1188" i="1" s="1"/>
  <c r="T2832" i="1"/>
  <c r="X2832" i="1" s="1"/>
  <c r="T2641" i="1"/>
  <c r="X2641" i="1" s="1"/>
  <c r="T2642" i="1"/>
  <c r="X2642" i="1" s="1"/>
  <c r="T2877" i="1"/>
  <c r="X2877" i="1" s="1"/>
  <c r="T2643" i="1"/>
  <c r="X2643" i="1" s="1"/>
  <c r="T1903" i="1"/>
  <c r="X1903" i="1" s="1"/>
  <c r="T2878" i="1"/>
  <c r="X2878" i="1" s="1"/>
  <c r="T2879" i="1"/>
  <c r="X2879" i="1" s="1"/>
  <c r="T2880" i="1"/>
  <c r="X2880" i="1" s="1"/>
  <c r="T2644" i="1"/>
  <c r="X2644" i="1" s="1"/>
  <c r="T2881" i="1"/>
  <c r="X2881" i="1" s="1"/>
  <c r="T2645" i="1"/>
  <c r="X2645" i="1" s="1"/>
  <c r="T2646" i="1"/>
  <c r="X2646" i="1" s="1"/>
  <c r="T2845" i="1"/>
  <c r="X2845" i="1" s="1"/>
  <c r="T2882" i="1"/>
  <c r="X2882" i="1" s="1"/>
  <c r="T2883" i="1"/>
  <c r="X2883" i="1" s="1"/>
  <c r="T2647" i="1"/>
  <c r="X2647" i="1" s="1"/>
  <c r="T2884" i="1"/>
  <c r="X2884" i="1" s="1"/>
  <c r="T2855" i="1"/>
  <c r="X2855" i="1" s="1"/>
  <c r="T2461" i="1"/>
  <c r="X2461" i="1" s="1"/>
  <c r="T2885" i="1"/>
  <c r="X2885" i="1" s="1"/>
  <c r="T2603" i="1"/>
  <c r="X2603" i="1" s="1"/>
  <c r="T2886" i="1"/>
  <c r="X2886" i="1" s="1"/>
  <c r="T2648" i="1"/>
  <c r="X2648" i="1" s="1"/>
  <c r="T2543" i="1"/>
  <c r="X2543" i="1" s="1"/>
  <c r="T3918" i="1"/>
  <c r="X3918" i="1" s="1"/>
  <c r="T3491" i="1"/>
  <c r="X3491" i="1" s="1"/>
  <c r="T2649" i="1"/>
  <c r="X2649" i="1" s="1"/>
  <c r="T3492" i="1"/>
  <c r="X3492" i="1" s="1"/>
  <c r="T2650" i="1"/>
  <c r="X2650" i="1" s="1"/>
  <c r="T2462" i="1"/>
  <c r="X2462" i="1" s="1"/>
  <c r="T2859" i="1"/>
  <c r="X2859" i="1" s="1"/>
  <c r="T1904" i="1"/>
  <c r="X1904" i="1" s="1"/>
  <c r="T465" i="1"/>
  <c r="X465" i="1" s="1"/>
  <c r="T2651" i="1"/>
  <c r="X2651" i="1" s="1"/>
  <c r="T3994" i="1"/>
  <c r="X3994" i="1" s="1"/>
  <c r="T2652" i="1"/>
  <c r="X2652" i="1" s="1"/>
  <c r="T2402" i="1"/>
  <c r="X2402" i="1" s="1"/>
  <c r="T2544" i="1"/>
  <c r="X2544" i="1" s="1"/>
  <c r="T2653" i="1"/>
  <c r="X2653" i="1" s="1"/>
  <c r="T3453" i="1"/>
  <c r="X3453" i="1" s="1"/>
  <c r="T2654" i="1"/>
  <c r="X2654" i="1" s="1"/>
  <c r="T2463" i="1"/>
  <c r="X2463" i="1" s="1"/>
  <c r="T2655" i="1"/>
  <c r="X2655" i="1" s="1"/>
  <c r="T2403" i="1"/>
  <c r="X2403" i="1" s="1"/>
  <c r="T2857" i="1"/>
  <c r="X2857" i="1" s="1"/>
  <c r="T2656" i="1"/>
  <c r="X2656" i="1" s="1"/>
  <c r="T4026" i="1"/>
  <c r="X4026" i="1" s="1"/>
  <c r="T2657" i="1"/>
  <c r="X2657" i="1" s="1"/>
  <c r="T4040" i="1"/>
  <c r="X4040" i="1" s="1"/>
  <c r="T2545" i="1"/>
  <c r="X2545" i="1" s="1"/>
  <c r="T2658" i="1"/>
  <c r="X2658" i="1" s="1"/>
  <c r="T2451" i="1"/>
  <c r="X2451" i="1" s="1"/>
  <c r="T2659" i="1"/>
  <c r="X2659" i="1" s="1"/>
  <c r="T2571" i="1"/>
  <c r="X2571" i="1" s="1"/>
  <c r="T1700" i="1"/>
  <c r="X1700" i="1" s="1"/>
  <c r="T2593" i="1"/>
  <c r="X2593" i="1" s="1"/>
  <c r="T1719" i="1"/>
  <c r="X1719" i="1" s="1"/>
  <c r="T2660" i="1"/>
  <c r="X2660" i="1" s="1"/>
  <c r="T2404" i="1"/>
  <c r="X2404" i="1" s="1"/>
  <c r="T2661" i="1"/>
  <c r="X2661" i="1" s="1"/>
  <c r="T4098" i="1"/>
  <c r="X4098" i="1" s="1"/>
  <c r="T1725" i="1"/>
  <c r="X1725" i="1" s="1"/>
  <c r="T2662" i="1"/>
  <c r="X2662" i="1" s="1"/>
  <c r="T2663" i="1"/>
  <c r="X2663" i="1" s="1"/>
  <c r="T2664" i="1"/>
  <c r="X2664" i="1" s="1"/>
  <c r="T2665" i="1"/>
  <c r="X2665" i="1" s="1"/>
  <c r="T2559" i="1"/>
  <c r="X2559" i="1" s="1"/>
  <c r="T2666" i="1"/>
  <c r="X2666" i="1" s="1"/>
  <c r="T2667" i="1"/>
  <c r="X2667" i="1" s="1"/>
  <c r="T2835" i="1"/>
  <c r="X2835" i="1" s="1"/>
  <c r="T3621" i="1"/>
  <c r="X3621" i="1" s="1"/>
  <c r="T378" i="1"/>
  <c r="X378" i="1" s="1"/>
  <c r="T2668" i="1"/>
  <c r="X2668" i="1" s="1"/>
  <c r="T3454" i="1"/>
  <c r="X3454" i="1" s="1"/>
  <c r="T931" i="1"/>
  <c r="X931" i="1" s="1"/>
  <c r="T3707" i="1"/>
  <c r="X3707" i="1" s="1"/>
  <c r="T2669" i="1"/>
  <c r="X2669" i="1" s="1"/>
  <c r="T2239" i="1"/>
  <c r="X2239" i="1" s="1"/>
  <c r="T2670" i="1"/>
  <c r="X2670" i="1" s="1"/>
  <c r="T3708" i="1"/>
  <c r="X3708" i="1" s="1"/>
  <c r="T2671" i="1"/>
  <c r="X2671" i="1" s="1"/>
  <c r="T2836" i="1"/>
  <c r="X2836" i="1" s="1"/>
  <c r="T2546" i="1"/>
  <c r="X2546" i="1" s="1"/>
  <c r="T2672" i="1"/>
  <c r="X2672" i="1" s="1"/>
  <c r="T1189" i="1"/>
  <c r="X1189" i="1" s="1"/>
  <c r="T1905" i="1"/>
  <c r="X1905" i="1" s="1"/>
  <c r="T2547" i="1"/>
  <c r="X2547" i="1" s="1"/>
  <c r="T2673" i="1"/>
  <c r="X2673" i="1" s="1"/>
  <c r="T1726" i="1"/>
  <c r="X1726" i="1" s="1"/>
  <c r="T2674" i="1"/>
  <c r="X2674" i="1" s="1"/>
  <c r="T2675" i="1"/>
  <c r="X2675" i="1" s="1"/>
  <c r="T2676" i="1"/>
  <c r="X2676" i="1" s="1"/>
  <c r="T2677" i="1"/>
  <c r="X2677" i="1" s="1"/>
  <c r="T1380" i="1"/>
  <c r="X1380" i="1" s="1"/>
  <c r="T2678" i="1"/>
  <c r="X2678" i="1" s="1"/>
  <c r="T2837" i="1"/>
  <c r="X2837" i="1" s="1"/>
  <c r="T2679" i="1"/>
  <c r="X2679" i="1" s="1"/>
  <c r="T2680" i="1"/>
  <c r="X2680" i="1" s="1"/>
  <c r="T2355" i="1"/>
  <c r="X2355" i="1" s="1"/>
  <c r="T2464" i="1"/>
  <c r="X2464" i="1" s="1"/>
  <c r="T2681" i="1"/>
  <c r="X2681" i="1" s="1"/>
  <c r="T2682" i="1"/>
  <c r="X2682" i="1" s="1"/>
  <c r="T2683" i="1"/>
  <c r="X2683" i="1" s="1"/>
  <c r="T2240" i="1"/>
  <c r="X2240" i="1" s="1"/>
  <c r="T2684" i="1"/>
  <c r="X2684" i="1" s="1"/>
  <c r="T2685" i="1"/>
  <c r="X2685" i="1" s="1"/>
  <c r="T2686" i="1"/>
  <c r="X2686" i="1" s="1"/>
  <c r="T2687" i="1"/>
  <c r="X2687" i="1" s="1"/>
  <c r="T2688" i="1"/>
  <c r="X2688" i="1" s="1"/>
  <c r="T2689" i="1"/>
  <c r="X2689" i="1" s="1"/>
  <c r="T2690" i="1"/>
  <c r="X2690" i="1" s="1"/>
  <c r="T2691" i="1"/>
  <c r="X2691" i="1" s="1"/>
  <c r="T2692" i="1"/>
  <c r="X2692" i="1" s="1"/>
  <c r="T2693" i="1"/>
  <c r="X2693" i="1" s="1"/>
  <c r="T1906" i="1"/>
  <c r="X1906" i="1" s="1"/>
  <c r="T2356" i="1"/>
  <c r="X2356" i="1" s="1"/>
  <c r="T2465" i="1"/>
  <c r="X2465" i="1" s="1"/>
  <c r="T2405" i="1"/>
  <c r="X2405" i="1" s="1"/>
  <c r="T2694" i="1"/>
  <c r="X2694" i="1" s="1"/>
  <c r="T2695" i="1"/>
  <c r="X2695" i="1" s="1"/>
  <c r="T2696" i="1"/>
  <c r="X2696" i="1" s="1"/>
  <c r="T2697" i="1"/>
  <c r="X2697" i="1" s="1"/>
  <c r="T2698" i="1"/>
  <c r="X2698" i="1" s="1"/>
  <c r="T2699" i="1"/>
  <c r="X2699" i="1" s="1"/>
  <c r="T2700" i="1"/>
  <c r="X2700" i="1" s="1"/>
  <c r="T2701" i="1"/>
  <c r="X2701" i="1" s="1"/>
  <c r="T2702" i="1"/>
  <c r="X2702" i="1" s="1"/>
  <c r="T2703" i="1"/>
  <c r="X2703" i="1" s="1"/>
  <c r="T1907" i="1"/>
  <c r="X1907" i="1" s="1"/>
  <c r="T1908" i="1"/>
  <c r="X1908" i="1" s="1"/>
  <c r="T2328" i="1"/>
  <c r="X2328" i="1" s="1"/>
  <c r="T1381" i="1"/>
  <c r="X1381" i="1" s="1"/>
  <c r="T2704" i="1"/>
  <c r="X2704" i="1" s="1"/>
  <c r="T2705" i="1"/>
  <c r="X2705" i="1" s="1"/>
  <c r="T2241" i="1"/>
  <c r="X2241" i="1" s="1"/>
  <c r="T3493" i="1"/>
  <c r="X3493" i="1" s="1"/>
  <c r="T2706" i="1"/>
  <c r="X2706" i="1" s="1"/>
  <c r="T2707" i="1"/>
  <c r="X2707" i="1" s="1"/>
  <c r="T2708" i="1"/>
  <c r="X2708" i="1" s="1"/>
  <c r="T2709" i="1"/>
  <c r="X2709" i="1" s="1"/>
  <c r="T2710" i="1"/>
  <c r="X2710" i="1" s="1"/>
  <c r="T1909" i="1"/>
  <c r="X1909" i="1" s="1"/>
  <c r="T2539" i="1"/>
  <c r="X2539" i="1" s="1"/>
  <c r="T2711" i="1"/>
  <c r="X2711" i="1" s="1"/>
  <c r="T2712" i="1"/>
  <c r="X2712" i="1" s="1"/>
  <c r="T3375" i="1"/>
  <c r="X3375" i="1" s="1"/>
  <c r="T2466" i="1"/>
  <c r="X2466" i="1" s="1"/>
  <c r="T2548" i="1"/>
  <c r="X2548" i="1" s="1"/>
  <c r="T2406" i="1"/>
  <c r="X2406" i="1" s="1"/>
  <c r="T2594" i="1"/>
  <c r="X2594" i="1" s="1"/>
  <c r="T2572" i="1"/>
  <c r="X2572" i="1" s="1"/>
  <c r="T2595" i="1"/>
  <c r="X2595" i="1" s="1"/>
  <c r="T2596" i="1"/>
  <c r="X2596" i="1" s="1"/>
  <c r="T2597" i="1"/>
  <c r="X2597" i="1" s="1"/>
  <c r="T2242" i="1"/>
  <c r="X2242" i="1" s="1"/>
  <c r="T2407" i="1"/>
  <c r="X2407" i="1" s="1"/>
  <c r="T3622" i="1"/>
  <c r="X3622" i="1" s="1"/>
  <c r="T3657" i="1"/>
  <c r="X3657" i="1" s="1"/>
  <c r="T2573" i="1"/>
  <c r="X2573" i="1" s="1"/>
  <c r="T1910" i="1"/>
  <c r="X1910" i="1" s="1"/>
  <c r="T3146" i="1"/>
  <c r="X3146" i="1" s="1"/>
  <c r="T2549" i="1"/>
  <c r="X2549" i="1" s="1"/>
  <c r="T2408" i="1"/>
  <c r="X2408" i="1" s="1"/>
  <c r="T2574" i="1"/>
  <c r="X2574" i="1" s="1"/>
  <c r="T1703" i="1"/>
  <c r="X1703" i="1" s="1"/>
  <c r="T2575" i="1"/>
  <c r="X2575" i="1" s="1"/>
  <c r="T3" i="1"/>
  <c r="X3" i="1" s="1"/>
  <c r="T1911" i="1"/>
  <c r="X1911" i="1" s="1"/>
  <c r="T2590" i="1"/>
  <c r="X2590" i="1" s="1"/>
  <c r="T2467" i="1"/>
  <c r="X2467" i="1" s="1"/>
  <c r="T2540" i="1"/>
  <c r="X2540" i="1" s="1"/>
  <c r="T2576" i="1"/>
  <c r="X2576" i="1" s="1"/>
  <c r="T2468" i="1"/>
  <c r="X2468" i="1" s="1"/>
  <c r="T2577" i="1"/>
  <c r="X2577" i="1" s="1"/>
  <c r="T1620" i="1"/>
  <c r="X1620" i="1" s="1"/>
  <c r="T2561" i="1"/>
  <c r="X2561" i="1" s="1"/>
  <c r="T2578" i="1"/>
  <c r="X2578" i="1" s="1"/>
  <c r="T2567" i="1"/>
  <c r="X2567" i="1" s="1"/>
  <c r="T1190" i="1"/>
  <c r="X1190" i="1" s="1"/>
  <c r="T2469" i="1"/>
  <c r="X2469" i="1" s="1"/>
  <c r="T2470" i="1"/>
  <c r="X2470" i="1" s="1"/>
  <c r="T3623" i="1"/>
  <c r="X3623" i="1" s="1"/>
  <c r="T2471" i="1"/>
  <c r="X2471" i="1" s="1"/>
  <c r="T3791" i="1"/>
  <c r="X3791" i="1" s="1"/>
  <c r="T3709" i="1"/>
  <c r="X3709" i="1" s="1"/>
  <c r="T910" i="1"/>
  <c r="X910" i="1" s="1"/>
  <c r="T1912" i="1"/>
  <c r="X1912" i="1" s="1"/>
  <c r="T2550" i="1"/>
  <c r="X2550" i="1" s="1"/>
  <c r="T2541" i="1"/>
  <c r="X2541" i="1" s="1"/>
  <c r="T1913" i="1"/>
  <c r="X1913" i="1" s="1"/>
  <c r="T2409" i="1"/>
  <c r="X2409" i="1" s="1"/>
  <c r="T2551" i="1"/>
  <c r="X2551" i="1" s="1"/>
  <c r="T2472" i="1"/>
  <c r="X2472" i="1" s="1"/>
  <c r="T3127" i="1"/>
  <c r="X3127" i="1" s="1"/>
  <c r="T2552" i="1"/>
  <c r="X2552" i="1" s="1"/>
  <c r="T1914" i="1"/>
  <c r="X1914" i="1" s="1"/>
  <c r="T2542" i="1"/>
  <c r="X2542" i="1" s="1"/>
  <c r="T2410" i="1"/>
  <c r="X2410" i="1" s="1"/>
  <c r="T1915" i="1"/>
  <c r="X1915" i="1" s="1"/>
  <c r="T2553" i="1"/>
  <c r="X2553" i="1" s="1"/>
  <c r="T3376" i="1"/>
  <c r="X3376" i="1" s="1"/>
  <c r="T2473" i="1"/>
  <c r="X2473" i="1" s="1"/>
  <c r="T3862" i="1"/>
  <c r="X3862" i="1" s="1"/>
  <c r="T2474" i="1"/>
  <c r="X2474" i="1" s="1"/>
  <c r="T2554" i="1"/>
  <c r="X2554" i="1" s="1"/>
  <c r="T2475" i="1"/>
  <c r="X2475" i="1" s="1"/>
  <c r="T3919" i="1"/>
  <c r="X3919" i="1" s="1"/>
  <c r="T2476" i="1"/>
  <c r="X2476" i="1" s="1"/>
  <c r="T2243" i="1"/>
  <c r="X2243" i="1" s="1"/>
  <c r="T2477" i="1"/>
  <c r="X2477" i="1" s="1"/>
  <c r="T3847" i="1"/>
  <c r="X3847" i="1" s="1"/>
  <c r="T1382" i="1"/>
  <c r="X1382" i="1" s="1"/>
  <c r="T2478" i="1"/>
  <c r="X2478" i="1" s="1"/>
  <c r="T1916" i="1"/>
  <c r="X1916" i="1" s="1"/>
  <c r="T1917" i="1"/>
  <c r="X1917" i="1" s="1"/>
  <c r="T2479" i="1"/>
  <c r="X2479" i="1" s="1"/>
  <c r="T2480" i="1"/>
  <c r="X2480" i="1" s="1"/>
  <c r="T2481" i="1"/>
  <c r="X2481" i="1" s="1"/>
  <c r="T1918" i="1"/>
  <c r="X1918" i="1" s="1"/>
  <c r="T3593" i="1"/>
  <c r="X3593" i="1" s="1"/>
  <c r="T2244" i="1"/>
  <c r="X2244" i="1" s="1"/>
  <c r="T1191" i="1"/>
  <c r="X1191" i="1" s="1"/>
  <c r="T2411" i="1"/>
  <c r="X2411" i="1" s="1"/>
  <c r="T1919" i="1"/>
  <c r="X1919" i="1" s="1"/>
  <c r="T3571" i="1"/>
  <c r="X3571" i="1" s="1"/>
  <c r="T2482" i="1"/>
  <c r="X2482" i="1" s="1"/>
  <c r="T2483" i="1"/>
  <c r="X2483" i="1" s="1"/>
  <c r="T2484" i="1"/>
  <c r="X2484" i="1" s="1"/>
  <c r="T2485" i="1"/>
  <c r="X2485" i="1" s="1"/>
  <c r="T2486" i="1"/>
  <c r="X2486" i="1" s="1"/>
  <c r="T2487" i="1"/>
  <c r="X2487" i="1" s="1"/>
  <c r="T2412" i="1"/>
  <c r="X2412" i="1" s="1"/>
  <c r="T3308" i="1"/>
  <c r="X3308" i="1" s="1"/>
  <c r="T3872" i="1"/>
  <c r="X3872" i="1" s="1"/>
  <c r="T1192" i="1"/>
  <c r="X1192" i="1" s="1"/>
  <c r="T2488" i="1"/>
  <c r="X2488" i="1" s="1"/>
  <c r="T1920" i="1"/>
  <c r="X1920" i="1" s="1"/>
  <c r="T2329" i="1"/>
  <c r="X2329" i="1" s="1"/>
  <c r="T2398" i="1"/>
  <c r="X2398" i="1" s="1"/>
  <c r="T2489" i="1"/>
  <c r="X2489" i="1" s="1"/>
  <c r="T2490" i="1"/>
  <c r="X2490" i="1" s="1"/>
  <c r="T2491" i="1"/>
  <c r="X2491" i="1" s="1"/>
  <c r="T2413" i="1"/>
  <c r="X2413" i="1" s="1"/>
  <c r="T1727" i="1"/>
  <c r="X1727" i="1" s="1"/>
  <c r="T2454" i="1"/>
  <c r="X2454" i="1" s="1"/>
  <c r="T2492" i="1"/>
  <c r="X2492" i="1" s="1"/>
  <c r="T2414" i="1"/>
  <c r="X2414" i="1" s="1"/>
  <c r="T2493" i="1"/>
  <c r="X2493" i="1" s="1"/>
  <c r="T2494" i="1"/>
  <c r="X2494" i="1" s="1"/>
  <c r="T3885" i="1"/>
  <c r="X3885" i="1" s="1"/>
  <c r="T3455" i="1"/>
  <c r="X3455" i="1" s="1"/>
  <c r="T2495" i="1"/>
  <c r="X2495" i="1" s="1"/>
  <c r="T466" i="1"/>
  <c r="X466" i="1" s="1"/>
  <c r="T2357" i="1"/>
  <c r="X2357" i="1" s="1"/>
  <c r="T2496" i="1"/>
  <c r="X2496" i="1" s="1"/>
  <c r="T2497" i="1"/>
  <c r="X2497" i="1" s="1"/>
  <c r="T2498" i="1"/>
  <c r="X2498" i="1" s="1"/>
  <c r="T1383" i="1"/>
  <c r="X1383" i="1" s="1"/>
  <c r="T2499" i="1"/>
  <c r="X2499" i="1" s="1"/>
  <c r="T2415" i="1"/>
  <c r="X2415" i="1" s="1"/>
  <c r="T2500" i="1"/>
  <c r="X2500" i="1" s="1"/>
  <c r="T2416" i="1"/>
  <c r="X2416" i="1" s="1"/>
  <c r="T2358" i="1"/>
  <c r="X2358" i="1" s="1"/>
  <c r="T2359" i="1"/>
  <c r="X2359" i="1" s="1"/>
  <c r="T2245" i="1"/>
  <c r="X2245" i="1" s="1"/>
  <c r="T2417" i="1"/>
  <c r="X2417" i="1" s="1"/>
  <c r="T3624" i="1"/>
  <c r="X3624" i="1" s="1"/>
  <c r="T2360" i="1"/>
  <c r="X2360" i="1" s="1"/>
  <c r="T2246" i="1"/>
  <c r="X2246" i="1" s="1"/>
  <c r="T1610" i="1"/>
  <c r="X1610" i="1" s="1"/>
  <c r="T3572" i="1"/>
  <c r="X3572" i="1" s="1"/>
  <c r="T2450" i="1"/>
  <c r="X2450" i="1" s="1"/>
  <c r="T2247" i="1"/>
  <c r="X2247" i="1" s="1"/>
  <c r="T3221" i="1"/>
  <c r="X3221" i="1" s="1"/>
  <c r="T2418" i="1"/>
  <c r="X2418" i="1" s="1"/>
  <c r="T1921" i="1"/>
  <c r="X1921" i="1" s="1"/>
  <c r="T467" i="1"/>
  <c r="X467" i="1" s="1"/>
  <c r="T3494" i="1"/>
  <c r="X3494" i="1" s="1"/>
  <c r="T2419" i="1"/>
  <c r="X2419" i="1" s="1"/>
  <c r="T2420" i="1"/>
  <c r="X2420" i="1" s="1"/>
  <c r="T3625" i="1"/>
  <c r="X3625" i="1" s="1"/>
  <c r="T2361" i="1"/>
  <c r="X2361" i="1" s="1"/>
  <c r="T2448" i="1"/>
  <c r="X2448" i="1" s="1"/>
  <c r="T2362" i="1"/>
  <c r="X2362" i="1" s="1"/>
  <c r="T2421" i="1"/>
  <c r="X2421" i="1" s="1"/>
  <c r="T2422" i="1"/>
  <c r="X2422" i="1" s="1"/>
  <c r="T1845" i="1"/>
  <c r="X1845" i="1" s="1"/>
  <c r="T2248" i="1"/>
  <c r="X2248" i="1" s="1"/>
  <c r="T3863" i="1"/>
  <c r="X3863" i="1" s="1"/>
  <c r="T2423" i="1"/>
  <c r="X2423" i="1" s="1"/>
  <c r="T2424" i="1"/>
  <c r="X2424" i="1" s="1"/>
  <c r="T2363" i="1"/>
  <c r="X2363" i="1" s="1"/>
  <c r="T2364" i="1"/>
  <c r="X2364" i="1" s="1"/>
  <c r="T2425" i="1"/>
  <c r="X2425" i="1" s="1"/>
  <c r="T2249" i="1"/>
  <c r="X2249" i="1" s="1"/>
  <c r="T1193" i="1"/>
  <c r="X1193" i="1" s="1"/>
  <c r="T2713" i="1"/>
  <c r="X2713" i="1" s="1"/>
  <c r="T3028" i="1"/>
  <c r="X3028" i="1" s="1"/>
  <c r="T2365" i="1"/>
  <c r="X2365" i="1" s="1"/>
  <c r="T2426" i="1"/>
  <c r="X2426" i="1" s="1"/>
  <c r="T2427" i="1"/>
  <c r="X2427" i="1" s="1"/>
  <c r="T2366" i="1"/>
  <c r="X2366" i="1" s="1"/>
  <c r="T3596" i="1"/>
  <c r="X3596" i="1" s="1"/>
  <c r="T2353" i="1"/>
  <c r="X2353" i="1" s="1"/>
  <c r="T1384" i="1"/>
  <c r="X1384" i="1" s="1"/>
  <c r="T2924" i="1"/>
  <c r="X2924" i="1" s="1"/>
  <c r="T1922" i="1"/>
  <c r="X1922" i="1" s="1"/>
  <c r="T2250" i="1"/>
  <c r="X2250" i="1" s="1"/>
  <c r="T1923" i="1"/>
  <c r="X1923" i="1" s="1"/>
  <c r="T2367" i="1"/>
  <c r="X2367" i="1" s="1"/>
  <c r="T2368" i="1"/>
  <c r="X2368" i="1" s="1"/>
  <c r="T3377" i="1"/>
  <c r="X3377" i="1" s="1"/>
  <c r="T2369" i="1"/>
  <c r="X2369" i="1" s="1"/>
  <c r="T379" i="1"/>
  <c r="X379" i="1" s="1"/>
  <c r="T1183" i="1"/>
  <c r="X1183" i="1" s="1"/>
  <c r="T1924" i="1"/>
  <c r="X1924" i="1" s="1"/>
  <c r="T2195" i="1"/>
  <c r="X2195" i="1" s="1"/>
  <c r="T1925" i="1"/>
  <c r="X1925" i="1" s="1"/>
  <c r="T1884" i="1"/>
  <c r="X1884" i="1" s="1"/>
  <c r="T2196" i="1"/>
  <c r="X2196" i="1" s="1"/>
  <c r="T2370" i="1"/>
  <c r="X2370" i="1" s="1"/>
  <c r="T2887" i="1"/>
  <c r="X2887" i="1" s="1"/>
  <c r="T2371" i="1"/>
  <c r="X2371" i="1" s="1"/>
  <c r="T2330" i="1"/>
  <c r="X2330" i="1" s="1"/>
  <c r="T1926" i="1"/>
  <c r="X1926" i="1" s="1"/>
  <c r="T2251" i="1"/>
  <c r="X2251" i="1" s="1"/>
  <c r="T2372" i="1"/>
  <c r="X2372" i="1" s="1"/>
  <c r="T2326" i="1"/>
  <c r="X2326" i="1" s="1"/>
  <c r="T1927" i="1"/>
  <c r="X1927" i="1" s="1"/>
  <c r="T2373" i="1"/>
  <c r="X2373" i="1" s="1"/>
  <c r="T2352" i="1"/>
  <c r="X2352" i="1" s="1"/>
  <c r="T2252" i="1"/>
  <c r="X2252" i="1" s="1"/>
  <c r="T733" i="1"/>
  <c r="X733" i="1" s="1"/>
  <c r="T2374" i="1"/>
  <c r="X2374" i="1" s="1"/>
  <c r="T2375" i="1"/>
  <c r="X2375" i="1" s="1"/>
  <c r="T3710" i="1"/>
  <c r="X3710" i="1" s="1"/>
  <c r="T3222" i="1"/>
  <c r="X3222" i="1" s="1"/>
  <c r="T2253" i="1"/>
  <c r="X2253" i="1" s="1"/>
  <c r="T2254" i="1"/>
  <c r="X2254" i="1" s="1"/>
  <c r="T1728" i="1"/>
  <c r="X1728" i="1" s="1"/>
  <c r="T932" i="1"/>
  <c r="X932" i="1" s="1"/>
  <c r="T3783" i="1"/>
  <c r="X3783" i="1" s="1"/>
  <c r="T2714" i="1"/>
  <c r="X2714" i="1" s="1"/>
  <c r="T1928" i="1"/>
  <c r="X1928" i="1" s="1"/>
  <c r="T1929" i="1"/>
  <c r="X1929" i="1" s="1"/>
  <c r="T2255" i="1"/>
  <c r="X2255" i="1" s="1"/>
  <c r="T3122" i="1"/>
  <c r="X3122" i="1" s="1"/>
  <c r="T2715" i="1"/>
  <c r="X2715" i="1" s="1"/>
  <c r="T1930" i="1"/>
  <c r="X1930" i="1" s="1"/>
  <c r="T3711" i="1"/>
  <c r="X3711" i="1" s="1"/>
  <c r="T2256" i="1"/>
  <c r="X2256" i="1" s="1"/>
  <c r="T2191" i="1"/>
  <c r="X2191" i="1" s="1"/>
  <c r="T2331" i="1"/>
  <c r="X2331" i="1" s="1"/>
  <c r="T3445" i="1"/>
  <c r="X3445" i="1" s="1"/>
  <c r="T2197" i="1"/>
  <c r="X2197" i="1" s="1"/>
  <c r="T2231" i="1"/>
  <c r="X2231" i="1" s="1"/>
  <c r="T3712" i="1"/>
  <c r="X3712" i="1" s="1"/>
  <c r="T2198" i="1"/>
  <c r="X2198" i="1" s="1"/>
  <c r="T3713" i="1"/>
  <c r="X3713" i="1" s="1"/>
  <c r="T2332" i="1"/>
  <c r="X2332" i="1" s="1"/>
  <c r="T3784" i="1"/>
  <c r="X3784" i="1" s="1"/>
  <c r="T2257" i="1"/>
  <c r="X2257" i="1" s="1"/>
  <c r="T2199" i="1"/>
  <c r="X2199" i="1" s="1"/>
  <c r="T3029" i="1"/>
  <c r="X3029" i="1" s="1"/>
  <c r="T2325" i="1"/>
  <c r="X2325" i="1" s="1"/>
  <c r="T2333" i="1"/>
  <c r="X2333" i="1" s="1"/>
  <c r="T1931" i="1"/>
  <c r="X1931" i="1" s="1"/>
  <c r="T2334" i="1"/>
  <c r="X2334" i="1" s="1"/>
  <c r="T2258" i="1"/>
  <c r="X2258" i="1" s="1"/>
  <c r="T2259" i="1"/>
  <c r="X2259" i="1" s="1"/>
  <c r="T2260" i="1"/>
  <c r="X2260" i="1" s="1"/>
  <c r="T2261" i="1"/>
  <c r="X2261" i="1" s="1"/>
  <c r="T1932" i="1"/>
  <c r="X1932" i="1" s="1"/>
  <c r="T3650" i="1"/>
  <c r="X3650" i="1" s="1"/>
  <c r="T3495" i="1"/>
  <c r="X3495" i="1" s="1"/>
  <c r="T2262" i="1"/>
  <c r="X2262" i="1" s="1"/>
  <c r="T2263" i="1"/>
  <c r="X2263" i="1" s="1"/>
  <c r="T2264" i="1"/>
  <c r="X2264" i="1" s="1"/>
  <c r="T1933" i="1"/>
  <c r="X1933" i="1" s="1"/>
  <c r="T3030" i="1"/>
  <c r="X3030" i="1" s="1"/>
  <c r="T1934" i="1"/>
  <c r="X1934" i="1" s="1"/>
  <c r="T1935" i="1"/>
  <c r="X1935" i="1" s="1"/>
  <c r="T1936" i="1"/>
  <c r="X1936" i="1" s="1"/>
  <c r="T3107" i="1"/>
  <c r="X3107" i="1" s="1"/>
  <c r="T2265" i="1"/>
  <c r="X2265" i="1" s="1"/>
  <c r="T1729" i="1"/>
  <c r="X1729" i="1" s="1"/>
  <c r="T1937" i="1"/>
  <c r="X1937" i="1" s="1"/>
  <c r="T2266" i="1"/>
  <c r="X2266" i="1" s="1"/>
  <c r="T1611" i="1"/>
  <c r="X1611" i="1" s="1"/>
  <c r="T2267" i="1"/>
  <c r="X2267" i="1" s="1"/>
  <c r="T1385" i="1"/>
  <c r="X1385" i="1" s="1"/>
  <c r="T2235" i="1"/>
  <c r="X2235" i="1" s="1"/>
  <c r="T1730" i="1"/>
  <c r="X1730" i="1" s="1"/>
  <c r="T1938" i="1"/>
  <c r="X1938" i="1" s="1"/>
  <c r="T2232" i="1"/>
  <c r="X2232" i="1" s="1"/>
  <c r="T2268" i="1"/>
  <c r="X2268" i="1" s="1"/>
  <c r="T3317" i="1"/>
  <c r="X3317" i="1" s="1"/>
  <c r="T3626" i="1"/>
  <c r="X3626" i="1" s="1"/>
  <c r="T1939" i="1"/>
  <c r="X1939" i="1" s="1"/>
  <c r="T3315" i="1"/>
  <c r="X3315" i="1" s="1"/>
  <c r="T2269" i="1"/>
  <c r="X2269" i="1" s="1"/>
  <c r="T2270" i="1"/>
  <c r="X2270" i="1" s="1"/>
  <c r="T2271" i="1"/>
  <c r="X2271" i="1" s="1"/>
  <c r="T2272" i="1"/>
  <c r="X2272" i="1" s="1"/>
  <c r="T2273" i="1"/>
  <c r="X2273" i="1" s="1"/>
  <c r="T2274" i="1"/>
  <c r="X2274" i="1" s="1"/>
  <c r="T1940" i="1"/>
  <c r="X1940" i="1" s="1"/>
  <c r="T2275" i="1"/>
  <c r="X2275" i="1" s="1"/>
  <c r="T1386" i="1"/>
  <c r="X1386" i="1" s="1"/>
  <c r="T3316" i="1"/>
  <c r="X3316" i="1" s="1"/>
  <c r="T1941" i="1"/>
  <c r="X1941" i="1" s="1"/>
  <c r="T2276" i="1"/>
  <c r="X2276" i="1" s="1"/>
  <c r="T1942" i="1"/>
  <c r="X1942" i="1" s="1"/>
  <c r="T2277" i="1"/>
  <c r="X2277" i="1" s="1"/>
  <c r="T2278" i="1"/>
  <c r="X2278" i="1" s="1"/>
  <c r="T2229" i="1"/>
  <c r="X2229" i="1" s="1"/>
  <c r="T670" i="1"/>
  <c r="X670" i="1" s="1"/>
  <c r="T1943" i="1"/>
  <c r="X1943" i="1" s="1"/>
  <c r="T1880" i="1"/>
  <c r="X1880" i="1" s="1"/>
  <c r="T2279" i="1"/>
  <c r="X2279" i="1" s="1"/>
  <c r="T1944" i="1"/>
  <c r="X1944" i="1" s="1"/>
  <c r="T2280" i="1"/>
  <c r="X2280" i="1" s="1"/>
  <c r="T2281" i="1"/>
  <c r="X2281" i="1" s="1"/>
  <c r="T1945" i="1"/>
  <c r="X1945" i="1" s="1"/>
  <c r="T4070" i="1"/>
  <c r="X4070" i="1" s="1"/>
  <c r="T2282" i="1"/>
  <c r="X2282" i="1" s="1"/>
  <c r="T1946" i="1"/>
  <c r="X1946" i="1" s="1"/>
  <c r="T2283" i="1"/>
  <c r="X2283" i="1" s="1"/>
  <c r="T1947" i="1"/>
  <c r="X1947" i="1" s="1"/>
  <c r="T1194" i="1"/>
  <c r="X1194" i="1" s="1"/>
  <c r="T2284" i="1"/>
  <c r="X2284" i="1" s="1"/>
  <c r="T2285" i="1"/>
  <c r="X2285" i="1" s="1"/>
  <c r="T2286" i="1"/>
  <c r="X2286" i="1" s="1"/>
  <c r="T2236" i="1"/>
  <c r="X2236" i="1" s="1"/>
  <c r="T1948" i="1"/>
  <c r="X1948" i="1" s="1"/>
  <c r="T1731" i="1"/>
  <c r="X1731" i="1" s="1"/>
  <c r="T1949" i="1"/>
  <c r="X1949" i="1" s="1"/>
  <c r="T1621" i="1"/>
  <c r="X1621" i="1" s="1"/>
  <c r="T1732" i="1"/>
  <c r="X1732" i="1" s="1"/>
  <c r="T2888" i="1"/>
  <c r="X2888" i="1" s="1"/>
  <c r="T3777" i="1"/>
  <c r="X3777" i="1" s="1"/>
  <c r="T3714" i="1"/>
  <c r="X3714" i="1" s="1"/>
  <c r="T2192" i="1"/>
  <c r="X2192" i="1" s="1"/>
  <c r="T3378" i="1"/>
  <c r="X3378" i="1" s="1"/>
  <c r="T2200" i="1"/>
  <c r="X2200" i="1" s="1"/>
  <c r="T1950" i="1"/>
  <c r="X1950" i="1" s="1"/>
  <c r="T1951" i="1"/>
  <c r="X1951" i="1" s="1"/>
  <c r="T1387" i="1"/>
  <c r="X1387" i="1" s="1"/>
  <c r="T1952" i="1"/>
  <c r="X1952" i="1" s="1"/>
  <c r="T1953" i="1"/>
  <c r="X1953" i="1" s="1"/>
  <c r="T2201" i="1"/>
  <c r="X2201" i="1" s="1"/>
  <c r="T3715" i="1"/>
  <c r="X3715" i="1" s="1"/>
  <c r="T1388" i="1"/>
  <c r="X1388" i="1" s="1"/>
  <c r="T1954" i="1"/>
  <c r="X1954" i="1" s="1"/>
  <c r="T1955" i="1"/>
  <c r="X1955" i="1" s="1"/>
  <c r="T1956" i="1"/>
  <c r="X1956" i="1" s="1"/>
  <c r="T3448" i="1"/>
  <c r="X3448" i="1" s="1"/>
  <c r="T1957" i="1"/>
  <c r="X1957" i="1" s="1"/>
  <c r="T1958" i="1"/>
  <c r="X1958" i="1" s="1"/>
  <c r="T740" i="1"/>
  <c r="X740" i="1" s="1"/>
  <c r="T1959" i="1"/>
  <c r="X1959" i="1" s="1"/>
  <c r="T1733" i="1"/>
  <c r="X1733" i="1" s="1"/>
  <c r="T2202" i="1"/>
  <c r="X2202" i="1" s="1"/>
  <c r="T1960" i="1"/>
  <c r="X1960" i="1" s="1"/>
  <c r="T2203" i="1"/>
  <c r="X2203" i="1" s="1"/>
  <c r="T1961" i="1"/>
  <c r="X1961" i="1" s="1"/>
  <c r="T1962" i="1"/>
  <c r="X1962" i="1" s="1"/>
  <c r="T2204" i="1"/>
  <c r="X2204" i="1" s="1"/>
  <c r="T3496" i="1"/>
  <c r="X3496" i="1" s="1"/>
  <c r="T2189" i="1"/>
  <c r="X2189" i="1" s="1"/>
  <c r="T1887" i="1"/>
  <c r="X1887" i="1" s="1"/>
  <c r="T2205" i="1"/>
  <c r="X2205" i="1" s="1"/>
  <c r="T1622" i="1"/>
  <c r="X1622" i="1" s="1"/>
  <c r="T1963" i="1"/>
  <c r="X1963" i="1" s="1"/>
  <c r="T2206" i="1"/>
  <c r="X2206" i="1" s="1"/>
  <c r="T933" i="1"/>
  <c r="X933" i="1" s="1"/>
  <c r="T1964" i="1"/>
  <c r="X1964" i="1" s="1"/>
  <c r="T3300" i="1"/>
  <c r="X3300" i="1" s="1"/>
  <c r="T1965" i="1"/>
  <c r="X1965" i="1" s="1"/>
  <c r="T1966" i="1"/>
  <c r="X1966" i="1" s="1"/>
  <c r="T1967" i="1"/>
  <c r="X1967" i="1" s="1"/>
  <c r="T1876" i="1"/>
  <c r="X1876" i="1" s="1"/>
  <c r="T1968" i="1"/>
  <c r="X1968" i="1" s="1"/>
  <c r="T2207" i="1"/>
  <c r="X2207" i="1" s="1"/>
  <c r="T1969" i="1"/>
  <c r="X1969" i="1" s="1"/>
  <c r="T1195" i="1"/>
  <c r="X1195" i="1" s="1"/>
  <c r="T1970" i="1"/>
  <c r="X1970" i="1" s="1"/>
  <c r="T2208" i="1"/>
  <c r="X2208" i="1" s="1"/>
  <c r="T1971" i="1"/>
  <c r="X1971" i="1" s="1"/>
  <c r="T2209" i="1"/>
  <c r="X2209" i="1" s="1"/>
  <c r="T1734" i="1"/>
  <c r="X1734" i="1" s="1"/>
  <c r="T1972" i="1"/>
  <c r="X1972" i="1" s="1"/>
  <c r="T1973" i="1"/>
  <c r="X1973" i="1" s="1"/>
  <c r="T1974" i="1"/>
  <c r="X1974" i="1" s="1"/>
  <c r="T1735" i="1"/>
  <c r="X1735" i="1" s="1"/>
  <c r="T1975" i="1"/>
  <c r="X1975" i="1" s="1"/>
  <c r="T1736" i="1"/>
  <c r="X1736" i="1" s="1"/>
  <c r="T3101" i="1"/>
  <c r="X3101" i="1" s="1"/>
  <c r="T1623" i="1"/>
  <c r="X1623" i="1" s="1"/>
  <c r="T934" i="1"/>
  <c r="X934" i="1" s="1"/>
  <c r="T1976" i="1"/>
  <c r="X1976" i="1" s="1"/>
  <c r="T3123" i="1"/>
  <c r="X3123" i="1" s="1"/>
  <c r="T1977" i="1"/>
  <c r="X1977" i="1" s="1"/>
  <c r="T3573" i="1"/>
  <c r="X3573" i="1" s="1"/>
  <c r="T935" i="1"/>
  <c r="X935" i="1" s="1"/>
  <c r="T1624" i="1"/>
  <c r="X1624" i="1" s="1"/>
  <c r="T1978" i="1"/>
  <c r="X1978" i="1" s="1"/>
  <c r="T1846" i="1"/>
  <c r="X1846" i="1" s="1"/>
  <c r="T1979" i="1"/>
  <c r="X1979" i="1" s="1"/>
  <c r="T3131" i="1"/>
  <c r="X3131" i="1" s="1"/>
  <c r="T1980" i="1"/>
  <c r="X1980" i="1" s="1"/>
  <c r="T1981" i="1"/>
  <c r="X1981" i="1" s="1"/>
  <c r="T2287" i="1"/>
  <c r="X2287" i="1" s="1"/>
  <c r="T1982" i="1"/>
  <c r="X1982" i="1" s="1"/>
  <c r="T1715" i="1"/>
  <c r="X1715" i="1" s="1"/>
  <c r="T2190" i="1"/>
  <c r="X2190" i="1" s="1"/>
  <c r="T1983" i="1"/>
  <c r="X1983" i="1" s="1"/>
  <c r="T1607" i="1"/>
  <c r="X1607" i="1" s="1"/>
  <c r="T1984" i="1"/>
  <c r="X1984" i="1" s="1"/>
  <c r="T1985" i="1"/>
  <c r="X1985" i="1" s="1"/>
  <c r="T1830" i="1"/>
  <c r="X1830" i="1" s="1"/>
  <c r="T1986" i="1"/>
  <c r="X1986" i="1" s="1"/>
  <c r="T3223" i="1"/>
  <c r="X3223" i="1" s="1"/>
  <c r="T1389" i="1"/>
  <c r="X1389" i="1" s="1"/>
  <c r="T1874" i="1"/>
  <c r="X1874" i="1" s="1"/>
  <c r="T1737" i="1"/>
  <c r="X1737" i="1" s="1"/>
  <c r="T1987" i="1"/>
  <c r="X1987" i="1" s="1"/>
  <c r="T1738" i="1"/>
  <c r="X1738" i="1" s="1"/>
  <c r="T1988" i="1"/>
  <c r="X1988" i="1" s="1"/>
  <c r="T1989" i="1"/>
  <c r="X1989" i="1" s="1"/>
  <c r="T1990" i="1"/>
  <c r="X1990" i="1" s="1"/>
  <c r="T1991" i="1"/>
  <c r="X1991" i="1" s="1"/>
  <c r="T1992" i="1"/>
  <c r="X1992" i="1" s="1"/>
  <c r="T1993" i="1"/>
  <c r="X1993" i="1" s="1"/>
  <c r="T1994" i="1"/>
  <c r="X1994" i="1" s="1"/>
  <c r="T1879" i="1"/>
  <c r="X1879" i="1" s="1"/>
  <c r="T1847" i="1"/>
  <c r="X1847" i="1" s="1"/>
  <c r="T3716" i="1"/>
  <c r="X3716" i="1" s="1"/>
  <c r="T1995" i="1"/>
  <c r="X1995" i="1" s="1"/>
  <c r="T1996" i="1"/>
  <c r="X1996" i="1" s="1"/>
  <c r="T1997" i="1"/>
  <c r="X1997" i="1" s="1"/>
  <c r="T1998" i="1"/>
  <c r="X1998" i="1" s="1"/>
  <c r="T4053" i="1"/>
  <c r="X4053" i="1" s="1"/>
  <c r="T1999" i="1"/>
  <c r="X1999" i="1" s="1"/>
  <c r="T1739" i="1"/>
  <c r="X1739" i="1" s="1"/>
  <c r="T2000" i="1"/>
  <c r="X2000" i="1" s="1"/>
  <c r="T2001" i="1"/>
  <c r="X2001" i="1" s="1"/>
  <c r="T1848" i="1"/>
  <c r="X1848" i="1" s="1"/>
  <c r="T1849" i="1"/>
  <c r="X1849" i="1" s="1"/>
  <c r="T3224" i="1"/>
  <c r="X3224" i="1" s="1"/>
  <c r="T2002" i="1"/>
  <c r="X2002" i="1" s="1"/>
  <c r="T2003" i="1"/>
  <c r="X2003" i="1" s="1"/>
  <c r="T2004" i="1"/>
  <c r="X2004" i="1" s="1"/>
  <c r="T2005" i="1"/>
  <c r="X2005" i="1" s="1"/>
  <c r="T2006" i="1"/>
  <c r="X2006" i="1" s="1"/>
  <c r="T2007" i="1"/>
  <c r="X2007" i="1" s="1"/>
  <c r="T2008" i="1"/>
  <c r="X2008" i="1" s="1"/>
  <c r="T2009" i="1"/>
  <c r="X2009" i="1" s="1"/>
  <c r="T1740" i="1"/>
  <c r="X1740" i="1" s="1"/>
  <c r="T2010" i="1"/>
  <c r="X2010" i="1" s="1"/>
  <c r="T2011" i="1"/>
  <c r="X2011" i="1" s="1"/>
  <c r="T2012" i="1"/>
  <c r="X2012" i="1" s="1"/>
  <c r="T2013" i="1"/>
  <c r="X2013" i="1" s="1"/>
  <c r="T2014" i="1"/>
  <c r="X2014" i="1" s="1"/>
  <c r="T2015" i="1"/>
  <c r="X2015" i="1" s="1"/>
  <c r="T2016" i="1"/>
  <c r="X2016" i="1" s="1"/>
  <c r="T1741" i="1"/>
  <c r="X1741" i="1" s="1"/>
  <c r="T2017" i="1"/>
  <c r="X2017" i="1" s="1"/>
  <c r="T1595" i="1"/>
  <c r="X1595" i="1" s="1"/>
  <c r="T1742" i="1"/>
  <c r="X1742" i="1" s="1"/>
  <c r="T936" i="1"/>
  <c r="X936" i="1" s="1"/>
  <c r="T468" i="1"/>
  <c r="X468" i="1" s="1"/>
  <c r="T2018" i="1"/>
  <c r="X2018" i="1" s="1"/>
  <c r="T2019" i="1"/>
  <c r="X2019" i="1" s="1"/>
  <c r="T2020" i="1"/>
  <c r="X2020" i="1" s="1"/>
  <c r="T1850" i="1"/>
  <c r="X1850" i="1" s="1"/>
  <c r="T2021" i="1"/>
  <c r="X2021" i="1" s="1"/>
  <c r="T1851" i="1"/>
  <c r="X1851" i="1" s="1"/>
  <c r="T3995" i="1"/>
  <c r="X3995" i="1" s="1"/>
  <c r="T2022" i="1"/>
  <c r="X2022" i="1" s="1"/>
  <c r="T2023" i="1"/>
  <c r="X2023" i="1" s="1"/>
  <c r="T1743" i="1"/>
  <c r="X1743" i="1" s="1"/>
  <c r="T2024" i="1"/>
  <c r="X2024" i="1" s="1"/>
  <c r="T1744" i="1"/>
  <c r="X1744" i="1" s="1"/>
  <c r="T2025" i="1"/>
  <c r="X2025" i="1" s="1"/>
  <c r="T2026" i="1"/>
  <c r="X2026" i="1" s="1"/>
  <c r="T2027" i="1"/>
  <c r="X2027" i="1" s="1"/>
  <c r="T2028" i="1"/>
  <c r="X2028" i="1" s="1"/>
  <c r="T2029" i="1"/>
  <c r="X2029" i="1" s="1"/>
  <c r="T2030" i="1"/>
  <c r="X2030" i="1" s="1"/>
  <c r="T2031" i="1"/>
  <c r="X2031" i="1" s="1"/>
  <c r="T3717" i="1"/>
  <c r="X3717" i="1" s="1"/>
  <c r="T2032" i="1"/>
  <c r="X2032" i="1" s="1"/>
  <c r="T2033" i="1"/>
  <c r="X2033" i="1" s="1"/>
  <c r="T2034" i="1"/>
  <c r="X2034" i="1" s="1"/>
  <c r="T2035" i="1"/>
  <c r="X2035" i="1" s="1"/>
  <c r="T2036" i="1"/>
  <c r="X2036" i="1" s="1"/>
  <c r="T2037" i="1"/>
  <c r="X2037" i="1" s="1"/>
  <c r="T2038" i="1"/>
  <c r="X2038" i="1" s="1"/>
  <c r="T2039" i="1"/>
  <c r="X2039" i="1" s="1"/>
  <c r="T1877" i="1"/>
  <c r="X1877" i="1" s="1"/>
  <c r="T3379" i="1"/>
  <c r="X3379" i="1" s="1"/>
  <c r="T3574" i="1"/>
  <c r="X3574" i="1" s="1"/>
  <c r="T1852" i="1"/>
  <c r="X1852" i="1" s="1"/>
  <c r="T3718" i="1"/>
  <c r="X3718" i="1" s="1"/>
  <c r="T4038" i="1"/>
  <c r="X4038" i="1" s="1"/>
  <c r="T1885" i="1"/>
  <c r="X1885" i="1" s="1"/>
  <c r="T1196" i="1"/>
  <c r="X1196" i="1" s="1"/>
  <c r="T3031" i="1"/>
  <c r="X3031" i="1" s="1"/>
  <c r="T1875" i="1"/>
  <c r="X1875" i="1" s="1"/>
  <c r="T3320" i="1"/>
  <c r="X3320" i="1" s="1"/>
  <c r="T1840" i="1"/>
  <c r="X1840" i="1" s="1"/>
  <c r="T1625" i="1"/>
  <c r="X1625" i="1" s="1"/>
  <c r="T741" i="1"/>
  <c r="X741" i="1" s="1"/>
  <c r="T1853" i="1"/>
  <c r="X1853" i="1" s="1"/>
  <c r="T1745" i="1"/>
  <c r="X1745" i="1" s="1"/>
  <c r="T1831" i="1"/>
  <c r="X1831" i="1" s="1"/>
  <c r="T1746" i="1"/>
  <c r="X1746" i="1" s="1"/>
  <c r="T937" i="1"/>
  <c r="X937" i="1" s="1"/>
  <c r="T3996" i="1"/>
  <c r="X3996" i="1" s="1"/>
  <c r="T1747" i="1"/>
  <c r="X1747" i="1" s="1"/>
  <c r="T1626" i="1"/>
  <c r="X1626" i="1" s="1"/>
  <c r="T1155" i="1"/>
  <c r="X1155" i="1" s="1"/>
  <c r="T4027" i="1"/>
  <c r="X4027" i="1" s="1"/>
  <c r="T2335" i="1"/>
  <c r="X2335" i="1" s="1"/>
  <c r="T1854" i="1"/>
  <c r="X1854" i="1" s="1"/>
  <c r="T1390" i="1"/>
  <c r="X1390" i="1" s="1"/>
  <c r="T1855" i="1"/>
  <c r="X1855" i="1" s="1"/>
  <c r="T1391" i="1"/>
  <c r="X1391" i="1" s="1"/>
  <c r="T1392" i="1"/>
  <c r="X1392" i="1" s="1"/>
  <c r="T3032" i="1"/>
  <c r="X3032" i="1" s="1"/>
  <c r="T3962" i="1"/>
  <c r="X3962" i="1" s="1"/>
  <c r="T3033" i="1"/>
  <c r="X3033" i="1" s="1"/>
  <c r="T1836" i="1"/>
  <c r="X1836" i="1" s="1"/>
  <c r="T1856" i="1"/>
  <c r="X1856" i="1" s="1"/>
  <c r="T1393" i="1"/>
  <c r="X1393" i="1" s="1"/>
  <c r="T1857" i="1"/>
  <c r="X1857" i="1" s="1"/>
  <c r="T3034" i="1"/>
  <c r="X3034" i="1" s="1"/>
  <c r="T1858" i="1"/>
  <c r="X1858" i="1" s="1"/>
  <c r="T1627" i="1"/>
  <c r="X1627" i="1" s="1"/>
  <c r="T1843" i="1"/>
  <c r="X1843" i="1" s="1"/>
  <c r="T1859" i="1"/>
  <c r="X1859" i="1" s="1"/>
  <c r="T1748" i="1"/>
  <c r="X1748" i="1" s="1"/>
  <c r="T1749" i="1"/>
  <c r="X1749" i="1" s="1"/>
  <c r="T1860" i="1"/>
  <c r="X1860" i="1" s="1"/>
  <c r="T1340" i="1"/>
  <c r="X1340" i="1" s="1"/>
  <c r="T1861" i="1"/>
  <c r="X1861" i="1" s="1"/>
  <c r="T1750" i="1"/>
  <c r="X1750" i="1" s="1"/>
  <c r="T1862" i="1"/>
  <c r="X1862" i="1" s="1"/>
  <c r="T1751" i="1"/>
  <c r="X1751" i="1" s="1"/>
  <c r="T1863" i="1"/>
  <c r="X1863" i="1" s="1"/>
  <c r="T1752" i="1"/>
  <c r="X1752" i="1" s="1"/>
  <c r="T1864" i="1"/>
  <c r="X1864" i="1" s="1"/>
  <c r="T1865" i="1"/>
  <c r="X1865" i="1" s="1"/>
  <c r="T2925" i="1"/>
  <c r="X2925" i="1" s="1"/>
  <c r="T1753" i="1"/>
  <c r="X1753" i="1" s="1"/>
  <c r="T1628" i="1"/>
  <c r="X1628" i="1" s="1"/>
  <c r="T1754" i="1"/>
  <c r="X1754" i="1" s="1"/>
  <c r="T1345" i="1"/>
  <c r="X1345" i="1" s="1"/>
  <c r="T1755" i="1"/>
  <c r="X1755" i="1" s="1"/>
  <c r="T1837" i="1"/>
  <c r="X1837" i="1" s="1"/>
  <c r="T1756" i="1"/>
  <c r="X1756" i="1" s="1"/>
  <c r="T1394" i="1"/>
  <c r="X1394" i="1" s="1"/>
  <c r="T1629" i="1"/>
  <c r="X1629" i="1" s="1"/>
  <c r="T1720" i="1"/>
  <c r="X1720" i="1" s="1"/>
  <c r="T175" i="1"/>
  <c r="X175" i="1" s="1"/>
  <c r="T938" i="1"/>
  <c r="X938" i="1" s="1"/>
  <c r="T1395" i="1"/>
  <c r="X1395" i="1" s="1"/>
  <c r="T3380" i="1"/>
  <c r="X3380" i="1" s="1"/>
  <c r="T1630" i="1"/>
  <c r="X1630" i="1" s="1"/>
  <c r="T1757" i="1"/>
  <c r="X1757" i="1" s="1"/>
  <c r="T1631" i="1"/>
  <c r="X1631" i="1" s="1"/>
  <c r="T1197" i="1"/>
  <c r="X1197" i="1" s="1"/>
  <c r="T3225" i="1"/>
  <c r="X3225" i="1" s="1"/>
  <c r="T1612" i="1"/>
  <c r="X1612" i="1" s="1"/>
  <c r="T1632" i="1"/>
  <c r="X1632" i="1" s="1"/>
  <c r="T1339" i="1"/>
  <c r="X1339" i="1" s="1"/>
  <c r="T1758" i="1"/>
  <c r="X1758" i="1" s="1"/>
  <c r="T2716" i="1"/>
  <c r="X2716" i="1" s="1"/>
  <c r="T1759" i="1"/>
  <c r="X1759" i="1" s="1"/>
  <c r="T1760" i="1"/>
  <c r="X1760" i="1" s="1"/>
  <c r="T1761" i="1"/>
  <c r="X1761" i="1" s="1"/>
  <c r="T1633" i="1"/>
  <c r="X1633" i="1" s="1"/>
  <c r="T1634" i="1"/>
  <c r="X1634" i="1" s="1"/>
  <c r="T1762" i="1"/>
  <c r="X1762" i="1" s="1"/>
  <c r="T1763" i="1"/>
  <c r="X1763" i="1" s="1"/>
  <c r="T1396" i="1"/>
  <c r="X1396" i="1" s="1"/>
  <c r="T1764" i="1"/>
  <c r="X1764" i="1" s="1"/>
  <c r="T1832" i="1"/>
  <c r="X1832" i="1" s="1"/>
  <c r="T656" i="1"/>
  <c r="X656" i="1" s="1"/>
  <c r="T1635" i="1"/>
  <c r="X1635" i="1" s="1"/>
  <c r="T1765" i="1"/>
  <c r="X1765" i="1" s="1"/>
  <c r="T1766" i="1"/>
  <c r="X1766" i="1" s="1"/>
  <c r="T3170" i="1"/>
  <c r="X3170" i="1" s="1"/>
  <c r="T1767" i="1"/>
  <c r="X1767" i="1" s="1"/>
  <c r="T1636" i="1"/>
  <c r="X1636" i="1" s="1"/>
  <c r="T1637" i="1"/>
  <c r="X1637" i="1" s="1"/>
  <c r="T1397" i="1"/>
  <c r="X1397" i="1" s="1"/>
  <c r="T2376" i="1"/>
  <c r="X2376" i="1" s="1"/>
  <c r="T1638" i="1"/>
  <c r="X1638" i="1" s="1"/>
  <c r="T1198" i="1"/>
  <c r="X1198" i="1" s="1"/>
  <c r="T1768" i="1"/>
  <c r="X1768" i="1" s="1"/>
  <c r="T1398" i="1"/>
  <c r="X1398" i="1" s="1"/>
  <c r="T1399" i="1"/>
  <c r="X1399" i="1" s="1"/>
  <c r="T1769" i="1"/>
  <c r="X1769" i="1" s="1"/>
  <c r="T1770" i="1"/>
  <c r="X1770" i="1" s="1"/>
  <c r="T1175" i="1"/>
  <c r="X1175" i="1" s="1"/>
  <c r="T2841" i="1"/>
  <c r="X2841" i="1" s="1"/>
  <c r="T1400" i="1"/>
  <c r="X1400" i="1" s="1"/>
  <c r="T1771" i="1"/>
  <c r="X1771" i="1" s="1"/>
  <c r="T1772" i="1"/>
  <c r="X1772" i="1" s="1"/>
  <c r="T2958" i="1"/>
  <c r="X2958" i="1" s="1"/>
  <c r="T1773" i="1"/>
  <c r="X1773" i="1" s="1"/>
  <c r="T1774" i="1"/>
  <c r="X1774" i="1" s="1"/>
  <c r="T1401" i="1"/>
  <c r="X1401" i="1" s="1"/>
  <c r="T1775" i="1"/>
  <c r="X1775" i="1" s="1"/>
  <c r="T1776" i="1"/>
  <c r="X1776" i="1" s="1"/>
  <c r="T1777" i="1"/>
  <c r="X1777" i="1" s="1"/>
  <c r="T939" i="1"/>
  <c r="X939" i="1" s="1"/>
  <c r="T2605" i="1"/>
  <c r="X2605" i="1" s="1"/>
  <c r="T1778" i="1"/>
  <c r="X1778" i="1" s="1"/>
  <c r="T1779" i="1"/>
  <c r="X1779" i="1" s="1"/>
  <c r="T1704" i="1"/>
  <c r="X1704" i="1" s="1"/>
  <c r="T1780" i="1"/>
  <c r="X1780" i="1" s="1"/>
  <c r="T1402" i="1"/>
  <c r="X1402" i="1" s="1"/>
  <c r="T1613" i="1"/>
  <c r="X1613" i="1" s="1"/>
  <c r="T1705" i="1"/>
  <c r="X1705" i="1" s="1"/>
  <c r="T1639" i="1"/>
  <c r="X1639" i="1" s="1"/>
  <c r="T1781" i="1"/>
  <c r="X1781" i="1" s="1"/>
  <c r="T1782" i="1"/>
  <c r="X1782" i="1" s="1"/>
  <c r="T1783" i="1"/>
  <c r="X1783" i="1" s="1"/>
  <c r="T1784" i="1"/>
  <c r="X1784" i="1" s="1"/>
  <c r="T1785" i="1"/>
  <c r="X1785" i="1" s="1"/>
  <c r="T1199" i="1"/>
  <c r="X1199" i="1" s="1"/>
  <c r="T1640" i="1"/>
  <c r="X1640" i="1" s="1"/>
  <c r="T1786" i="1"/>
  <c r="X1786" i="1" s="1"/>
  <c r="T1787" i="1"/>
  <c r="X1787" i="1" s="1"/>
  <c r="T1641" i="1"/>
  <c r="X1641" i="1" s="1"/>
  <c r="T1788" i="1"/>
  <c r="X1788" i="1" s="1"/>
  <c r="T1403" i="1"/>
  <c r="X1403" i="1" s="1"/>
  <c r="T1789" i="1"/>
  <c r="X1789" i="1" s="1"/>
  <c r="T1790" i="1"/>
  <c r="X1790" i="1" s="1"/>
  <c r="T1712" i="1"/>
  <c r="X1712" i="1" s="1"/>
  <c r="T1791" i="1"/>
  <c r="X1791" i="1" s="1"/>
  <c r="T1706" i="1"/>
  <c r="X1706" i="1" s="1"/>
  <c r="T1792" i="1"/>
  <c r="X1792" i="1" s="1"/>
  <c r="T2846" i="1"/>
  <c r="X2846" i="1" s="1"/>
  <c r="T1642" i="1"/>
  <c r="X1642" i="1" s="1"/>
  <c r="T1643" i="1"/>
  <c r="X1643" i="1" s="1"/>
  <c r="T1167" i="1"/>
  <c r="X1167" i="1" s="1"/>
  <c r="T1404" i="1"/>
  <c r="X1404" i="1" s="1"/>
  <c r="T1405" i="1"/>
  <c r="X1405" i="1" s="1"/>
  <c r="T1718" i="1"/>
  <c r="X1718" i="1" s="1"/>
  <c r="T1171" i="1"/>
  <c r="X1171" i="1" s="1"/>
  <c r="T1644" i="1"/>
  <c r="X1644" i="1" s="1"/>
  <c r="T1645" i="1"/>
  <c r="X1645" i="1" s="1"/>
  <c r="T1406" i="1"/>
  <c r="X1406" i="1" s="1"/>
  <c r="T940" i="1"/>
  <c r="X940" i="1" s="1"/>
  <c r="T2040" i="1"/>
  <c r="X2040" i="1" s="1"/>
  <c r="T1596" i="1"/>
  <c r="X1596" i="1" s="1"/>
  <c r="T1646" i="1"/>
  <c r="X1646" i="1" s="1"/>
  <c r="T1647" i="1"/>
  <c r="X1647" i="1" s="1"/>
  <c r="T2852" i="1"/>
  <c r="X2852" i="1" s="1"/>
  <c r="T1648" i="1"/>
  <c r="X1648" i="1" s="1"/>
  <c r="T469" i="1"/>
  <c r="X469" i="1" s="1"/>
  <c r="T1713" i="1"/>
  <c r="X1713" i="1" s="1"/>
  <c r="T1649" i="1"/>
  <c r="X1649" i="1" s="1"/>
  <c r="T1650" i="1"/>
  <c r="X1650" i="1" s="1"/>
  <c r="T1651" i="1"/>
  <c r="X1651" i="1" s="1"/>
  <c r="T1200" i="1"/>
  <c r="X1200" i="1" s="1"/>
  <c r="T1407" i="1"/>
  <c r="X1407" i="1" s="1"/>
  <c r="T3848" i="1"/>
  <c r="X3848" i="1" s="1"/>
  <c r="T1702" i="1"/>
  <c r="X1702" i="1" s="1"/>
  <c r="T1408" i="1"/>
  <c r="X1408" i="1" s="1"/>
  <c r="T1652" i="1"/>
  <c r="X1652" i="1" s="1"/>
  <c r="T1597" i="1"/>
  <c r="X1597" i="1" s="1"/>
  <c r="T1409" i="1"/>
  <c r="X1409" i="1" s="1"/>
  <c r="T1653" i="1"/>
  <c r="X1653" i="1" s="1"/>
  <c r="T1654" i="1"/>
  <c r="X1654" i="1" s="1"/>
  <c r="T1655" i="1"/>
  <c r="X1655" i="1" s="1"/>
  <c r="T1410" i="1"/>
  <c r="X1410" i="1" s="1"/>
  <c r="T1656" i="1"/>
  <c r="X1656" i="1" s="1"/>
  <c r="T1657" i="1"/>
  <c r="X1657" i="1" s="1"/>
  <c r="T1411" i="1"/>
  <c r="X1411" i="1" s="1"/>
  <c r="T742" i="1"/>
  <c r="X742" i="1" s="1"/>
  <c r="T2717" i="1"/>
  <c r="X2717" i="1" s="1"/>
  <c r="T1412" i="1"/>
  <c r="X1412" i="1" s="1"/>
  <c r="T1658" i="1"/>
  <c r="X1658" i="1" s="1"/>
  <c r="T1616" i="1"/>
  <c r="X1616" i="1" s="1"/>
  <c r="T1659" i="1"/>
  <c r="X1659" i="1" s="1"/>
  <c r="T1660" i="1"/>
  <c r="X1660" i="1" s="1"/>
  <c r="T1661" i="1"/>
  <c r="X1661" i="1" s="1"/>
  <c r="T1413" i="1"/>
  <c r="X1413" i="1" s="1"/>
  <c r="T1662" i="1"/>
  <c r="X1662" i="1" s="1"/>
  <c r="T1414" i="1"/>
  <c r="X1414" i="1" s="1"/>
  <c r="T1663" i="1"/>
  <c r="X1663" i="1" s="1"/>
  <c r="T1415" i="1"/>
  <c r="X1415" i="1" s="1"/>
  <c r="T2377" i="1"/>
  <c r="X2377" i="1" s="1"/>
  <c r="T1664" i="1"/>
  <c r="X1664" i="1" s="1"/>
  <c r="T1416" i="1"/>
  <c r="X1416" i="1" s="1"/>
  <c r="T1359" i="1"/>
  <c r="X1359" i="1" s="1"/>
  <c r="T3226" i="1"/>
  <c r="X3226" i="1" s="1"/>
  <c r="T1417" i="1"/>
  <c r="X1417" i="1" s="1"/>
  <c r="T3920" i="1"/>
  <c r="X3920" i="1" s="1"/>
  <c r="T1418" i="1"/>
  <c r="X1418" i="1" s="1"/>
  <c r="T1665" i="1"/>
  <c r="X1665" i="1" s="1"/>
  <c r="T1666" i="1"/>
  <c r="X1666" i="1" s="1"/>
  <c r="T1667" i="1"/>
  <c r="X1667" i="1" s="1"/>
  <c r="T1668" i="1"/>
  <c r="X1668" i="1" s="1"/>
  <c r="T2041" i="1"/>
  <c r="X2041" i="1" s="1"/>
  <c r="T1669" i="1"/>
  <c r="X1669" i="1" s="1"/>
  <c r="T1670" i="1"/>
  <c r="X1670" i="1" s="1"/>
  <c r="T1172" i="1"/>
  <c r="X1172" i="1" s="1"/>
  <c r="T1614" i="1"/>
  <c r="X1614" i="1" s="1"/>
  <c r="T1419" i="1"/>
  <c r="X1419" i="1" s="1"/>
  <c r="T1671" i="1"/>
  <c r="X1671" i="1" s="1"/>
  <c r="T1672" i="1"/>
  <c r="X1672" i="1" s="1"/>
  <c r="T743" i="1"/>
  <c r="X743" i="1" s="1"/>
  <c r="T941" i="1"/>
  <c r="X941" i="1" s="1"/>
  <c r="T1201" i="1"/>
  <c r="X1201" i="1" s="1"/>
  <c r="T1420" i="1"/>
  <c r="X1420" i="1" s="1"/>
  <c r="T1421" i="1"/>
  <c r="X1421" i="1" s="1"/>
  <c r="T1580" i="1"/>
  <c r="X1580" i="1" s="1"/>
  <c r="T1202" i="1"/>
  <c r="X1202" i="1" s="1"/>
  <c r="T3719" i="1"/>
  <c r="X3719" i="1" s="1"/>
  <c r="T1422" i="1"/>
  <c r="X1422" i="1" s="1"/>
  <c r="T1423" i="1"/>
  <c r="X1423" i="1" s="1"/>
  <c r="T1424" i="1"/>
  <c r="X1424" i="1" s="1"/>
  <c r="T942" i="1"/>
  <c r="X942" i="1" s="1"/>
  <c r="T1598" i="1"/>
  <c r="X1598" i="1" s="1"/>
  <c r="T2718" i="1"/>
  <c r="X2718" i="1" s="1"/>
  <c r="T1425" i="1"/>
  <c r="X1425" i="1" s="1"/>
  <c r="T1426" i="1"/>
  <c r="X1426" i="1" s="1"/>
  <c r="T1360" i="1"/>
  <c r="X1360" i="1" s="1"/>
  <c r="T4045" i="1"/>
  <c r="X4045" i="1" s="1"/>
  <c r="T3173" i="1"/>
  <c r="X3173" i="1" s="1"/>
  <c r="T3381" i="1"/>
  <c r="X3381" i="1" s="1"/>
  <c r="T3779" i="1"/>
  <c r="X3779" i="1" s="1"/>
  <c r="T1427" i="1"/>
  <c r="X1427" i="1" s="1"/>
  <c r="T2210" i="1"/>
  <c r="X2210" i="1" s="1"/>
  <c r="T1581" i="1"/>
  <c r="X1581" i="1" s="1"/>
  <c r="T1203" i="1"/>
  <c r="X1203" i="1" s="1"/>
  <c r="T1588" i="1"/>
  <c r="X1588" i="1" s="1"/>
  <c r="T1147" i="1"/>
  <c r="X1147" i="1" s="1"/>
  <c r="T1577" i="1"/>
  <c r="X1577" i="1" s="1"/>
  <c r="T1341" i="1"/>
  <c r="X1341" i="1" s="1"/>
  <c r="T3797" i="1"/>
  <c r="X3797" i="1" s="1"/>
  <c r="T744" i="1"/>
  <c r="X744" i="1" s="1"/>
  <c r="T1428" i="1"/>
  <c r="X1428" i="1" s="1"/>
  <c r="T1429" i="1"/>
  <c r="X1429" i="1" s="1"/>
  <c r="T1608" i="1"/>
  <c r="X1608" i="1" s="1"/>
  <c r="T1204" i="1"/>
  <c r="X1204" i="1" s="1"/>
  <c r="T1430" i="1"/>
  <c r="X1430" i="1" s="1"/>
  <c r="T1599" i="1"/>
  <c r="X1599" i="1" s="1"/>
  <c r="T1431" i="1"/>
  <c r="X1431" i="1" s="1"/>
  <c r="T1582" i="1"/>
  <c r="X1582" i="1" s="1"/>
  <c r="T1432" i="1"/>
  <c r="X1432" i="1" s="1"/>
  <c r="T1433" i="1"/>
  <c r="X1433" i="1" s="1"/>
  <c r="T1600" i="1"/>
  <c r="X1600" i="1" s="1"/>
  <c r="T1609" i="1"/>
  <c r="X1609" i="1" s="1"/>
  <c r="T1434" i="1"/>
  <c r="X1434" i="1" s="1"/>
  <c r="T1435" i="1"/>
  <c r="X1435" i="1" s="1"/>
  <c r="T1436" i="1"/>
  <c r="X1436" i="1" s="1"/>
  <c r="T1437" i="1"/>
  <c r="X1437" i="1" s="1"/>
  <c r="T2719" i="1"/>
  <c r="X2719" i="1" s="1"/>
  <c r="T1438" i="1"/>
  <c r="X1438" i="1" s="1"/>
  <c r="T1377" i="1"/>
  <c r="X1377" i="1" s="1"/>
  <c r="T3720" i="1"/>
  <c r="X3720" i="1" s="1"/>
  <c r="T1601" i="1"/>
  <c r="X1601" i="1" s="1"/>
  <c r="T1361" i="1"/>
  <c r="X1361" i="1" s="1"/>
  <c r="T176" i="1"/>
  <c r="X176" i="1" s="1"/>
  <c r="T1205" i="1"/>
  <c r="X1205" i="1" s="1"/>
  <c r="T3147" i="1"/>
  <c r="X3147" i="1" s="1"/>
  <c r="T1439" i="1"/>
  <c r="X1439" i="1" s="1"/>
  <c r="T1440" i="1"/>
  <c r="X1440" i="1" s="1"/>
  <c r="T1441" i="1"/>
  <c r="X1441" i="1" s="1"/>
  <c r="T1442" i="1"/>
  <c r="X1442" i="1" s="1"/>
  <c r="T1443" i="1"/>
  <c r="X1443" i="1" s="1"/>
  <c r="T1444" i="1"/>
  <c r="X1444" i="1" s="1"/>
  <c r="T1445" i="1"/>
  <c r="X1445" i="1" s="1"/>
  <c r="T1583" i="1"/>
  <c r="X1583" i="1" s="1"/>
  <c r="T1446" i="1"/>
  <c r="X1446" i="1" s="1"/>
  <c r="T1578" i="1"/>
  <c r="X1578" i="1" s="1"/>
  <c r="T1447" i="1"/>
  <c r="X1447" i="1" s="1"/>
  <c r="T1448" i="1"/>
  <c r="X1448" i="1" s="1"/>
  <c r="T1449" i="1"/>
  <c r="X1449" i="1" s="1"/>
  <c r="T1450" i="1"/>
  <c r="X1450" i="1" s="1"/>
  <c r="T1451" i="1"/>
  <c r="X1451" i="1" s="1"/>
  <c r="T1452" i="1"/>
  <c r="X1452" i="1" s="1"/>
  <c r="T1206" i="1"/>
  <c r="X1206" i="1" s="1"/>
  <c r="T1453" i="1"/>
  <c r="X1453" i="1" s="1"/>
  <c r="T1156" i="1"/>
  <c r="X1156" i="1" s="1"/>
  <c r="T1454" i="1"/>
  <c r="X1454" i="1" s="1"/>
  <c r="T1455" i="1"/>
  <c r="X1455" i="1" s="1"/>
  <c r="T3227" i="1"/>
  <c r="X3227" i="1" s="1"/>
  <c r="T943" i="1"/>
  <c r="X943" i="1" s="1"/>
  <c r="T1584" i="1"/>
  <c r="X1584" i="1" s="1"/>
  <c r="T1585" i="1"/>
  <c r="X1585" i="1" s="1"/>
  <c r="T1456" i="1"/>
  <c r="X1456" i="1" s="1"/>
  <c r="T2501" i="1"/>
  <c r="X2501" i="1" s="1"/>
  <c r="T3798" i="1"/>
  <c r="X3798" i="1" s="1"/>
  <c r="T1457" i="1"/>
  <c r="X1457" i="1" s="1"/>
  <c r="T1458" i="1"/>
  <c r="X1458" i="1" s="1"/>
  <c r="T881" i="1"/>
  <c r="X881" i="1" s="1"/>
  <c r="T3849" i="1"/>
  <c r="X3849" i="1" s="1"/>
  <c r="T1459" i="1"/>
  <c r="X1459" i="1" s="1"/>
  <c r="T1362" i="1"/>
  <c r="X1362" i="1" s="1"/>
  <c r="T3035" i="1"/>
  <c r="X3035" i="1" s="1"/>
  <c r="T1207" i="1"/>
  <c r="X1207" i="1" s="1"/>
  <c r="T1460" i="1"/>
  <c r="X1460" i="1" s="1"/>
  <c r="T1461" i="1"/>
  <c r="X1461" i="1" s="1"/>
  <c r="T944" i="1"/>
  <c r="X944" i="1" s="1"/>
  <c r="T3036" i="1"/>
  <c r="X3036" i="1" s="1"/>
  <c r="T1462" i="1"/>
  <c r="X1462" i="1" s="1"/>
  <c r="T1463" i="1"/>
  <c r="X1463" i="1" s="1"/>
  <c r="T1363" i="1"/>
  <c r="X1363" i="1" s="1"/>
  <c r="T1464" i="1"/>
  <c r="X1464" i="1" s="1"/>
  <c r="T1465" i="1"/>
  <c r="X1465" i="1" s="1"/>
  <c r="T1466" i="1"/>
  <c r="X1466" i="1" s="1"/>
  <c r="T2720" i="1"/>
  <c r="X2720" i="1" s="1"/>
  <c r="T671" i="1"/>
  <c r="X671" i="1" s="1"/>
  <c r="T1208" i="1"/>
  <c r="X1208" i="1" s="1"/>
  <c r="T1209" i="1"/>
  <c r="X1209" i="1" s="1"/>
  <c r="T1210" i="1"/>
  <c r="X1210" i="1" s="1"/>
  <c r="T1467" i="1"/>
  <c r="X1467" i="1" s="1"/>
  <c r="T1468" i="1"/>
  <c r="X1468" i="1" s="1"/>
  <c r="T3228" i="1"/>
  <c r="X3228" i="1" s="1"/>
  <c r="T1469" i="1"/>
  <c r="X1469" i="1" s="1"/>
  <c r="T945" i="1"/>
  <c r="X945" i="1" s="1"/>
  <c r="T1470" i="1"/>
  <c r="X1470" i="1" s="1"/>
  <c r="T1471" i="1"/>
  <c r="X1471" i="1" s="1"/>
  <c r="T1342" i="1"/>
  <c r="X1342" i="1" s="1"/>
  <c r="T1472" i="1"/>
  <c r="X1472" i="1" s="1"/>
  <c r="T1473" i="1"/>
  <c r="X1473" i="1" s="1"/>
  <c r="T1211" i="1"/>
  <c r="X1211" i="1" s="1"/>
  <c r="T946" i="1"/>
  <c r="X946" i="1" s="1"/>
  <c r="T1474" i="1"/>
  <c r="X1474" i="1" s="1"/>
  <c r="T1212" i="1"/>
  <c r="X1212" i="1" s="1"/>
  <c r="T2721" i="1"/>
  <c r="X2721" i="1" s="1"/>
  <c r="T1475" i="1"/>
  <c r="X1475" i="1" s="1"/>
  <c r="T1364" i="1"/>
  <c r="X1364" i="1" s="1"/>
  <c r="T1476" i="1"/>
  <c r="X1476" i="1" s="1"/>
  <c r="T1477" i="1"/>
  <c r="X1477" i="1" s="1"/>
  <c r="T1478" i="1"/>
  <c r="X1478" i="1" s="1"/>
  <c r="T1213" i="1"/>
  <c r="X1213" i="1" s="1"/>
  <c r="T1479" i="1"/>
  <c r="X1479" i="1" s="1"/>
  <c r="T2042" i="1"/>
  <c r="X2042" i="1" s="1"/>
  <c r="T1368" i="1"/>
  <c r="X1368" i="1" s="1"/>
  <c r="T1480" i="1"/>
  <c r="X1480" i="1" s="1"/>
  <c r="T1481" i="1"/>
  <c r="X1481" i="1" s="1"/>
  <c r="T1482" i="1"/>
  <c r="X1482" i="1" s="1"/>
  <c r="T1483" i="1"/>
  <c r="X1483" i="1" s="1"/>
  <c r="T1484" i="1"/>
  <c r="X1484" i="1" s="1"/>
  <c r="T2889" i="1"/>
  <c r="X2889" i="1" s="1"/>
  <c r="T1485" i="1"/>
  <c r="X1485" i="1" s="1"/>
  <c r="T1486" i="1"/>
  <c r="X1486" i="1" s="1"/>
  <c r="T1487" i="1"/>
  <c r="X1487" i="1" s="1"/>
  <c r="T1214" i="1"/>
  <c r="X1214" i="1" s="1"/>
  <c r="T1488" i="1"/>
  <c r="X1488" i="1" s="1"/>
  <c r="T1489" i="1"/>
  <c r="X1489" i="1" s="1"/>
  <c r="T1365" i="1"/>
  <c r="X1365" i="1" s="1"/>
  <c r="T1490" i="1"/>
  <c r="X1490" i="1" s="1"/>
  <c r="T947" i="1"/>
  <c r="X947" i="1" s="1"/>
  <c r="T1491" i="1"/>
  <c r="X1491" i="1" s="1"/>
  <c r="T1215" i="1"/>
  <c r="X1215" i="1" s="1"/>
  <c r="T1216" i="1"/>
  <c r="X1216" i="1" s="1"/>
  <c r="T928" i="1"/>
  <c r="X928" i="1" s="1"/>
  <c r="T1492" i="1"/>
  <c r="X1492" i="1" s="1"/>
  <c r="T1493" i="1"/>
  <c r="X1493" i="1" s="1"/>
  <c r="T3124" i="1"/>
  <c r="X3124" i="1" s="1"/>
  <c r="T2043" i="1"/>
  <c r="X2043" i="1" s="1"/>
  <c r="T1494" i="1"/>
  <c r="X1494" i="1" s="1"/>
  <c r="T1495" i="1"/>
  <c r="X1495" i="1" s="1"/>
  <c r="T1496" i="1"/>
  <c r="X1496" i="1" s="1"/>
  <c r="T1497" i="1"/>
  <c r="X1497" i="1" s="1"/>
  <c r="T1498" i="1"/>
  <c r="X1498" i="1" s="1"/>
  <c r="T1217" i="1"/>
  <c r="X1217" i="1" s="1"/>
  <c r="T1218" i="1"/>
  <c r="X1218" i="1" s="1"/>
  <c r="T1219" i="1"/>
  <c r="X1219" i="1" s="1"/>
  <c r="T3824" i="1"/>
  <c r="X3824" i="1" s="1"/>
  <c r="T2502" i="1"/>
  <c r="X2502" i="1" s="1"/>
  <c r="T1220" i="1"/>
  <c r="X1220" i="1" s="1"/>
  <c r="T3799" i="1"/>
  <c r="X3799" i="1" s="1"/>
  <c r="T2044" i="1"/>
  <c r="X2044" i="1" s="1"/>
  <c r="T2608" i="1"/>
  <c r="X2608" i="1" s="1"/>
  <c r="T1374" i="1"/>
  <c r="X1374" i="1" s="1"/>
  <c r="T1221" i="1"/>
  <c r="X1221" i="1" s="1"/>
  <c r="T1346" i="1"/>
  <c r="X1346" i="1" s="1"/>
  <c r="T1222" i="1"/>
  <c r="X1222" i="1" s="1"/>
  <c r="T948" i="1"/>
  <c r="X948" i="1" s="1"/>
  <c r="T745" i="1"/>
  <c r="X745" i="1" s="1"/>
  <c r="T1351" i="1"/>
  <c r="X1351" i="1" s="1"/>
  <c r="T470" i="1"/>
  <c r="X470" i="1" s="1"/>
  <c r="T1370" i="1"/>
  <c r="X1370" i="1" s="1"/>
  <c r="T1347" i="1"/>
  <c r="X1347" i="1" s="1"/>
  <c r="T949" i="1"/>
  <c r="X949" i="1" s="1"/>
  <c r="T3997" i="1"/>
  <c r="X3997" i="1" s="1"/>
  <c r="T746" i="1"/>
  <c r="X746" i="1" s="1"/>
  <c r="T1173" i="1"/>
  <c r="X1173" i="1" s="1"/>
  <c r="T437" i="1"/>
  <c r="X437" i="1" s="1"/>
  <c r="T1169" i="1"/>
  <c r="X1169" i="1" s="1"/>
  <c r="T3037" i="1"/>
  <c r="X3037" i="1" s="1"/>
  <c r="T471" i="1"/>
  <c r="X471" i="1" s="1"/>
  <c r="T1223" i="1"/>
  <c r="X1223" i="1" s="1"/>
  <c r="T950" i="1"/>
  <c r="X950" i="1" s="1"/>
  <c r="T1343" i="1"/>
  <c r="X1343" i="1" s="1"/>
  <c r="T1224" i="1"/>
  <c r="X1224" i="1" s="1"/>
  <c r="T3921" i="1"/>
  <c r="X3921" i="1" s="1"/>
  <c r="T747" i="1"/>
  <c r="X747" i="1" s="1"/>
  <c r="T1225" i="1"/>
  <c r="X1225" i="1" s="1"/>
  <c r="T3382" i="1"/>
  <c r="X3382" i="1" s="1"/>
  <c r="T1174" i="1"/>
  <c r="X1174" i="1" s="1"/>
  <c r="T951" i="1"/>
  <c r="X951" i="1" s="1"/>
  <c r="T952" i="1"/>
  <c r="X952" i="1" s="1"/>
  <c r="T1352" i="1"/>
  <c r="X1352" i="1" s="1"/>
  <c r="T2288" i="1"/>
  <c r="X2288" i="1" s="1"/>
  <c r="T1226" i="1"/>
  <c r="X1226" i="1" s="1"/>
  <c r="T953" i="1"/>
  <c r="X953" i="1" s="1"/>
  <c r="T1227" i="1"/>
  <c r="X1227" i="1" s="1"/>
  <c r="T2890" i="1"/>
  <c r="X2890" i="1" s="1"/>
  <c r="T954" i="1"/>
  <c r="X954" i="1" s="1"/>
  <c r="T2336" i="1"/>
  <c r="X2336" i="1" s="1"/>
  <c r="T1228" i="1"/>
  <c r="X1228" i="1" s="1"/>
  <c r="T1229" i="1"/>
  <c r="X1229" i="1" s="1"/>
  <c r="T1353" i="1"/>
  <c r="X1353" i="1" s="1"/>
  <c r="T2915" i="1"/>
  <c r="X2915" i="1" s="1"/>
  <c r="T1230" i="1"/>
  <c r="X1230" i="1" s="1"/>
  <c r="T924" i="1"/>
  <c r="X924" i="1" s="1"/>
  <c r="T1231" i="1"/>
  <c r="X1231" i="1" s="1"/>
  <c r="T1232" i="1"/>
  <c r="X1232" i="1" s="1"/>
  <c r="T2045" i="1"/>
  <c r="X2045" i="1" s="1"/>
  <c r="T3497" i="1"/>
  <c r="X3497" i="1" s="1"/>
  <c r="T1233" i="1"/>
  <c r="X1233" i="1" s="1"/>
  <c r="T4066" i="1"/>
  <c r="X4066" i="1" s="1"/>
  <c r="T748" i="1"/>
  <c r="X748" i="1" s="1"/>
  <c r="T1234" i="1"/>
  <c r="X1234" i="1" s="1"/>
  <c r="T1235" i="1"/>
  <c r="X1235" i="1" s="1"/>
  <c r="T1236" i="1"/>
  <c r="X1236" i="1" s="1"/>
  <c r="T2337" i="1"/>
  <c r="X2337" i="1" s="1"/>
  <c r="T1237" i="1"/>
  <c r="X1237" i="1" s="1"/>
  <c r="T3721" i="1"/>
  <c r="X3721" i="1" s="1"/>
  <c r="T1344" i="1"/>
  <c r="X1344" i="1" s="1"/>
  <c r="T1148" i="1"/>
  <c r="X1148" i="1" s="1"/>
  <c r="T1238" i="1"/>
  <c r="X1238" i="1" s="1"/>
  <c r="T955" i="1"/>
  <c r="X955" i="1" s="1"/>
  <c r="T1239" i="1"/>
  <c r="X1239" i="1" s="1"/>
  <c r="T3897" i="1"/>
  <c r="X3897" i="1" s="1"/>
  <c r="T1240" i="1"/>
  <c r="X1240" i="1" s="1"/>
  <c r="T1241" i="1"/>
  <c r="X1241" i="1" s="1"/>
  <c r="T1242" i="1"/>
  <c r="X1242" i="1" s="1"/>
  <c r="T345" i="1"/>
  <c r="X345" i="1" s="1"/>
  <c r="T1243" i="1"/>
  <c r="X1243" i="1" s="1"/>
  <c r="T1244" i="1"/>
  <c r="X1244" i="1" s="1"/>
  <c r="T956" i="1"/>
  <c r="X956" i="1" s="1"/>
  <c r="T911" i="1"/>
  <c r="X911" i="1" s="1"/>
  <c r="T1338" i="1"/>
  <c r="X1338" i="1" s="1"/>
  <c r="T3383" i="1"/>
  <c r="X3383" i="1" s="1"/>
  <c r="T749" i="1"/>
  <c r="X749" i="1" s="1"/>
  <c r="T1245" i="1"/>
  <c r="X1245" i="1" s="1"/>
  <c r="T1246" i="1"/>
  <c r="X1246" i="1" s="1"/>
  <c r="T750" i="1"/>
  <c r="X750" i="1" s="1"/>
  <c r="T1247" i="1"/>
  <c r="X1247" i="1" s="1"/>
  <c r="T957" i="1"/>
  <c r="X957" i="1" s="1"/>
  <c r="T1248" i="1"/>
  <c r="X1248" i="1" s="1"/>
  <c r="T2046" i="1"/>
  <c r="X2046" i="1" s="1"/>
  <c r="T3922" i="1"/>
  <c r="X3922" i="1" s="1"/>
  <c r="T1249" i="1"/>
  <c r="X1249" i="1" s="1"/>
  <c r="T1250" i="1"/>
  <c r="X1250" i="1" s="1"/>
  <c r="T1251" i="1"/>
  <c r="X1251" i="1" s="1"/>
  <c r="T1252" i="1"/>
  <c r="X1252" i="1" s="1"/>
  <c r="T1253" i="1"/>
  <c r="X1253" i="1" s="1"/>
  <c r="T751" i="1"/>
  <c r="X751" i="1" s="1"/>
  <c r="T1182" i="1"/>
  <c r="X1182" i="1" s="1"/>
  <c r="T1254" i="1"/>
  <c r="X1254" i="1" s="1"/>
  <c r="T1255" i="1"/>
  <c r="X1255" i="1" s="1"/>
  <c r="T1256" i="1"/>
  <c r="X1256" i="1" s="1"/>
  <c r="T672" i="1"/>
  <c r="X672" i="1" s="1"/>
  <c r="T752" i="1"/>
  <c r="X752" i="1" s="1"/>
  <c r="T1257" i="1"/>
  <c r="X1257" i="1" s="1"/>
  <c r="T1258" i="1"/>
  <c r="X1258" i="1" s="1"/>
  <c r="T958" i="1"/>
  <c r="X958" i="1" s="1"/>
  <c r="T1259" i="1"/>
  <c r="X1259" i="1" s="1"/>
  <c r="T1260" i="1"/>
  <c r="X1260" i="1" s="1"/>
  <c r="T1261" i="1"/>
  <c r="X1261" i="1" s="1"/>
  <c r="T1262" i="1"/>
  <c r="X1262" i="1" s="1"/>
  <c r="T959" i="1"/>
  <c r="X959" i="1" s="1"/>
  <c r="T1263" i="1"/>
  <c r="X1263" i="1" s="1"/>
  <c r="T753" i="1"/>
  <c r="X753" i="1" s="1"/>
  <c r="T1264" i="1"/>
  <c r="X1264" i="1" s="1"/>
  <c r="T960" i="1"/>
  <c r="X960" i="1" s="1"/>
  <c r="T1265" i="1"/>
  <c r="X1265" i="1" s="1"/>
  <c r="T3229" i="1"/>
  <c r="X3229" i="1" s="1"/>
  <c r="T2211" i="1"/>
  <c r="X2211" i="1" s="1"/>
  <c r="T1266" i="1"/>
  <c r="X1266" i="1" s="1"/>
  <c r="T1267" i="1"/>
  <c r="X1267" i="1" s="1"/>
  <c r="T961" i="1"/>
  <c r="X961" i="1" s="1"/>
  <c r="T2959" i="1"/>
  <c r="X2959" i="1" s="1"/>
  <c r="T2047" i="1"/>
  <c r="X2047" i="1" s="1"/>
  <c r="T1268" i="1"/>
  <c r="X1268" i="1" s="1"/>
  <c r="T1269" i="1"/>
  <c r="X1269" i="1" s="1"/>
  <c r="T1176" i="1"/>
  <c r="X1176" i="1" s="1"/>
  <c r="T2926" i="1"/>
  <c r="X2926" i="1" s="1"/>
  <c r="T1270" i="1"/>
  <c r="X1270" i="1" s="1"/>
  <c r="T3038" i="1"/>
  <c r="X3038" i="1" s="1"/>
  <c r="T2378" i="1"/>
  <c r="X2378" i="1" s="1"/>
  <c r="T1177" i="1"/>
  <c r="X1177" i="1" s="1"/>
  <c r="T1271" i="1"/>
  <c r="X1271" i="1" s="1"/>
  <c r="T1272" i="1"/>
  <c r="X1272" i="1" s="1"/>
  <c r="T962" i="1"/>
  <c r="X962" i="1" s="1"/>
  <c r="T1273" i="1"/>
  <c r="X1273" i="1" s="1"/>
  <c r="T963" i="1"/>
  <c r="X963" i="1" s="1"/>
  <c r="T964" i="1"/>
  <c r="X964" i="1" s="1"/>
  <c r="T965" i="1"/>
  <c r="X965" i="1" s="1"/>
  <c r="T1274" i="1"/>
  <c r="X1274" i="1" s="1"/>
  <c r="T1275" i="1"/>
  <c r="X1275" i="1" s="1"/>
  <c r="T3118" i="1"/>
  <c r="X3118" i="1" s="1"/>
  <c r="T1276" i="1"/>
  <c r="X1276" i="1" s="1"/>
  <c r="T754" i="1"/>
  <c r="X754" i="1" s="1"/>
  <c r="T1277" i="1"/>
  <c r="X1277" i="1" s="1"/>
  <c r="T1278" i="1"/>
  <c r="X1278" i="1" s="1"/>
  <c r="T1279" i="1"/>
  <c r="X1279" i="1" s="1"/>
  <c r="T1280" i="1"/>
  <c r="X1280" i="1" s="1"/>
  <c r="T1281" i="1"/>
  <c r="X1281" i="1" s="1"/>
  <c r="T1282" i="1"/>
  <c r="X1282" i="1" s="1"/>
  <c r="T1283" i="1"/>
  <c r="X1283" i="1" s="1"/>
  <c r="T2503" i="1"/>
  <c r="X2503" i="1" s="1"/>
  <c r="T3598" i="1"/>
  <c r="X3598" i="1" s="1"/>
  <c r="T1372" i="1"/>
  <c r="X1372" i="1" s="1"/>
  <c r="T3923" i="1"/>
  <c r="X3923" i="1" s="1"/>
  <c r="T2289" i="1"/>
  <c r="X2289" i="1" s="1"/>
  <c r="T2234" i="1"/>
  <c r="X2234" i="1" s="1"/>
  <c r="T3230" i="1"/>
  <c r="X3230" i="1" s="1"/>
  <c r="T966" i="1"/>
  <c r="X966" i="1" s="1"/>
  <c r="T1157" i="1"/>
  <c r="X1157" i="1" s="1"/>
  <c r="T2290" i="1"/>
  <c r="X2290" i="1" s="1"/>
  <c r="T967" i="1"/>
  <c r="X967" i="1" s="1"/>
  <c r="T968" i="1"/>
  <c r="X968" i="1" s="1"/>
  <c r="T969" i="1"/>
  <c r="X969" i="1" s="1"/>
  <c r="T970" i="1"/>
  <c r="X970" i="1" s="1"/>
  <c r="T971" i="1"/>
  <c r="X971" i="1" s="1"/>
  <c r="T972" i="1"/>
  <c r="X972" i="1" s="1"/>
  <c r="T1178" i="1"/>
  <c r="X1178" i="1" s="1"/>
  <c r="T1179" i="1"/>
  <c r="X1179" i="1" s="1"/>
  <c r="T755" i="1"/>
  <c r="X755" i="1" s="1"/>
  <c r="T2048" i="1"/>
  <c r="X2048" i="1" s="1"/>
  <c r="T973" i="1"/>
  <c r="X973" i="1" s="1"/>
  <c r="T1158" i="1"/>
  <c r="X1158" i="1" s="1"/>
  <c r="T974" i="1"/>
  <c r="X974" i="1" s="1"/>
  <c r="T975" i="1"/>
  <c r="X975" i="1" s="1"/>
  <c r="T756" i="1"/>
  <c r="X756" i="1" s="1"/>
  <c r="T2428" i="1"/>
  <c r="X2428" i="1" s="1"/>
  <c r="T1159" i="1"/>
  <c r="X1159" i="1" s="1"/>
  <c r="T912" i="1"/>
  <c r="X912" i="1" s="1"/>
  <c r="T3384" i="1"/>
  <c r="X3384" i="1" s="1"/>
  <c r="T2891" i="1"/>
  <c r="X2891" i="1" s="1"/>
  <c r="T3125" i="1"/>
  <c r="X3125" i="1" s="1"/>
  <c r="T1160" i="1"/>
  <c r="X1160" i="1" s="1"/>
  <c r="T913" i="1"/>
  <c r="X913" i="1" s="1"/>
  <c r="T976" i="1"/>
  <c r="X976" i="1" s="1"/>
  <c r="T977" i="1"/>
  <c r="X977" i="1" s="1"/>
  <c r="T978" i="1"/>
  <c r="X978" i="1" s="1"/>
  <c r="T2212" i="1"/>
  <c r="X2212" i="1" s="1"/>
  <c r="T979" i="1"/>
  <c r="X979" i="1" s="1"/>
  <c r="T757" i="1"/>
  <c r="X757" i="1" s="1"/>
  <c r="T1161" i="1"/>
  <c r="X1161" i="1" s="1"/>
  <c r="T980" i="1"/>
  <c r="X980" i="1" s="1"/>
  <c r="T981" i="1"/>
  <c r="X981" i="1" s="1"/>
  <c r="T982" i="1"/>
  <c r="X982" i="1" s="1"/>
  <c r="T2049" i="1"/>
  <c r="X2049" i="1" s="1"/>
  <c r="T983" i="1"/>
  <c r="X983" i="1" s="1"/>
  <c r="T1149" i="1"/>
  <c r="X1149" i="1" s="1"/>
  <c r="T984" i="1"/>
  <c r="X984" i="1" s="1"/>
  <c r="T3541" i="1"/>
  <c r="X3541" i="1" s="1"/>
  <c r="T177" i="1"/>
  <c r="X177" i="1" s="1"/>
  <c r="T985" i="1"/>
  <c r="X985" i="1" s="1"/>
  <c r="T2050" i="1"/>
  <c r="X2050" i="1" s="1"/>
  <c r="T2722" i="1"/>
  <c r="X2722" i="1" s="1"/>
  <c r="T3039" i="1"/>
  <c r="X3039" i="1" s="1"/>
  <c r="T986" i="1"/>
  <c r="X986" i="1" s="1"/>
  <c r="T2051" i="1"/>
  <c r="X2051" i="1" s="1"/>
  <c r="T758" i="1"/>
  <c r="X758" i="1" s="1"/>
  <c r="T987" i="1"/>
  <c r="X987" i="1" s="1"/>
  <c r="T988" i="1"/>
  <c r="X988" i="1" s="1"/>
  <c r="T989" i="1"/>
  <c r="X989" i="1" s="1"/>
  <c r="T990" i="1"/>
  <c r="X990" i="1" s="1"/>
  <c r="T3040" i="1"/>
  <c r="X3040" i="1" s="1"/>
  <c r="T991" i="1"/>
  <c r="X991" i="1" s="1"/>
  <c r="T914" i="1"/>
  <c r="X914" i="1" s="1"/>
  <c r="T992" i="1"/>
  <c r="X992" i="1" s="1"/>
  <c r="T2052" i="1"/>
  <c r="X2052" i="1" s="1"/>
  <c r="T759" i="1"/>
  <c r="X759" i="1" s="1"/>
  <c r="T993" i="1"/>
  <c r="X993" i="1" s="1"/>
  <c r="T994" i="1"/>
  <c r="X994" i="1" s="1"/>
  <c r="T902" i="1"/>
  <c r="X902" i="1" s="1"/>
  <c r="T1162" i="1"/>
  <c r="X1162" i="1" s="1"/>
  <c r="T995" i="1"/>
  <c r="X995" i="1" s="1"/>
  <c r="T996" i="1"/>
  <c r="X996" i="1" s="1"/>
  <c r="T3627" i="1"/>
  <c r="X3627" i="1" s="1"/>
  <c r="T885" i="1"/>
  <c r="X885" i="1" s="1"/>
  <c r="T2338" i="1"/>
  <c r="X2338" i="1" s="1"/>
  <c r="T472" i="1"/>
  <c r="X472" i="1" s="1"/>
  <c r="T997" i="1"/>
  <c r="X997" i="1" s="1"/>
  <c r="T998" i="1"/>
  <c r="X998" i="1" s="1"/>
  <c r="T999" i="1"/>
  <c r="X999" i="1" s="1"/>
  <c r="T3108" i="1"/>
  <c r="X3108" i="1" s="1"/>
  <c r="T925" i="1"/>
  <c r="X925" i="1" s="1"/>
  <c r="T760" i="1"/>
  <c r="X760" i="1" s="1"/>
  <c r="T1000" i="1"/>
  <c r="X1000" i="1" s="1"/>
  <c r="T1001" i="1"/>
  <c r="X1001" i="1" s="1"/>
  <c r="T761" i="1"/>
  <c r="X761" i="1" s="1"/>
  <c r="T1002" i="1"/>
  <c r="X1002" i="1" s="1"/>
  <c r="T1003" i="1"/>
  <c r="X1003" i="1" s="1"/>
  <c r="T2847" i="1"/>
  <c r="X2847" i="1" s="1"/>
  <c r="T1004" i="1"/>
  <c r="X1004" i="1" s="1"/>
  <c r="T1005" i="1"/>
  <c r="X1005" i="1" s="1"/>
  <c r="T2892" i="1"/>
  <c r="X2892" i="1" s="1"/>
  <c r="T1006" i="1"/>
  <c r="X1006" i="1" s="1"/>
  <c r="T886" i="1"/>
  <c r="X886" i="1" s="1"/>
  <c r="T1007" i="1"/>
  <c r="X1007" i="1" s="1"/>
  <c r="T1008" i="1"/>
  <c r="X1008" i="1" s="1"/>
  <c r="T1009" i="1"/>
  <c r="X1009" i="1" s="1"/>
  <c r="T1010" i="1"/>
  <c r="X1010" i="1" s="1"/>
  <c r="T762" i="1"/>
  <c r="X762" i="1" s="1"/>
  <c r="T1011" i="1"/>
  <c r="X1011" i="1" s="1"/>
  <c r="T1012" i="1"/>
  <c r="X1012" i="1" s="1"/>
  <c r="T763" i="1"/>
  <c r="X763" i="1" s="1"/>
  <c r="T1150" i="1"/>
  <c r="X1150" i="1" s="1"/>
  <c r="T1013" i="1"/>
  <c r="X1013" i="1" s="1"/>
  <c r="T1014" i="1"/>
  <c r="X1014" i="1" s="1"/>
  <c r="T2960" i="1"/>
  <c r="X2960" i="1" s="1"/>
  <c r="T1015" i="1"/>
  <c r="X1015" i="1" s="1"/>
  <c r="T2944" i="1"/>
  <c r="X2944" i="1" s="1"/>
  <c r="T1016" i="1"/>
  <c r="X1016" i="1" s="1"/>
  <c r="T1151" i="1"/>
  <c r="X1151" i="1" s="1"/>
  <c r="T1838" i="1"/>
  <c r="X1838" i="1" s="1"/>
  <c r="T3498" i="1"/>
  <c r="X3498" i="1" s="1"/>
  <c r="T3924" i="1"/>
  <c r="X3924" i="1" s="1"/>
  <c r="T473" i="1"/>
  <c r="X473" i="1" s="1"/>
  <c r="T1017" i="1"/>
  <c r="X1017" i="1" s="1"/>
  <c r="T1018" i="1"/>
  <c r="X1018" i="1" s="1"/>
  <c r="T4092" i="1"/>
  <c r="X4092" i="1" s="1"/>
  <c r="T1019" i="1"/>
  <c r="X1019" i="1" s="1"/>
  <c r="T764" i="1"/>
  <c r="X764" i="1" s="1"/>
  <c r="T1020" i="1"/>
  <c r="X1020" i="1" s="1"/>
  <c r="T1021" i="1"/>
  <c r="X1021" i="1" s="1"/>
  <c r="T3231" i="1"/>
  <c r="X3231" i="1" s="1"/>
  <c r="T1022" i="1"/>
  <c r="X1022" i="1" s="1"/>
  <c r="T356" i="1"/>
  <c r="X356" i="1" s="1"/>
  <c r="T929" i="1"/>
  <c r="X929" i="1" s="1"/>
  <c r="T1023" i="1"/>
  <c r="X1023" i="1" s="1"/>
  <c r="T1024" i="1"/>
  <c r="X1024" i="1" s="1"/>
  <c r="T1025" i="1"/>
  <c r="X1025" i="1" s="1"/>
  <c r="T915" i="1"/>
  <c r="X915" i="1" s="1"/>
  <c r="T3232" i="1"/>
  <c r="X3232" i="1" s="1"/>
  <c r="T673" i="1"/>
  <c r="X673" i="1" s="1"/>
  <c r="T1026" i="1"/>
  <c r="X1026" i="1" s="1"/>
  <c r="T916" i="1"/>
  <c r="X916" i="1" s="1"/>
  <c r="T1027" i="1"/>
  <c r="X1027" i="1" s="1"/>
  <c r="T1028" i="1"/>
  <c r="X1028" i="1" s="1"/>
  <c r="T2723" i="1"/>
  <c r="X2723" i="1" s="1"/>
  <c r="T2429" i="1"/>
  <c r="X2429" i="1" s="1"/>
  <c r="T1673" i="1"/>
  <c r="X1673" i="1" s="1"/>
  <c r="T461" i="1"/>
  <c r="X461" i="1" s="1"/>
  <c r="T1029" i="1"/>
  <c r="X1029" i="1" s="1"/>
  <c r="T1030" i="1"/>
  <c r="X1030" i="1" s="1"/>
  <c r="T1031" i="1"/>
  <c r="X1031" i="1" s="1"/>
  <c r="T1032" i="1"/>
  <c r="X1032" i="1" s="1"/>
  <c r="T1716" i="1"/>
  <c r="X1716" i="1" s="1"/>
  <c r="T765" i="1"/>
  <c r="X765" i="1" s="1"/>
  <c r="T1033" i="1"/>
  <c r="X1033" i="1" s="1"/>
  <c r="T1034" i="1"/>
  <c r="X1034" i="1" s="1"/>
  <c r="T474" i="1"/>
  <c r="X474" i="1" s="1"/>
  <c r="T3925" i="1"/>
  <c r="X3925" i="1" s="1"/>
  <c r="T766" i="1"/>
  <c r="X766" i="1" s="1"/>
  <c r="T1035" i="1"/>
  <c r="X1035" i="1" s="1"/>
  <c r="T1036" i="1"/>
  <c r="X1036" i="1" s="1"/>
  <c r="T1037" i="1"/>
  <c r="X1037" i="1" s="1"/>
  <c r="T1038" i="1"/>
  <c r="X1038" i="1" s="1"/>
  <c r="T1039" i="1"/>
  <c r="X1039" i="1" s="1"/>
  <c r="T1040" i="1"/>
  <c r="X1040" i="1" s="1"/>
  <c r="T1041" i="1"/>
  <c r="X1041" i="1" s="1"/>
  <c r="T475" i="1"/>
  <c r="X475" i="1" s="1"/>
  <c r="T1042" i="1"/>
  <c r="X1042" i="1" s="1"/>
  <c r="T1043" i="1"/>
  <c r="X1043" i="1" s="1"/>
  <c r="T1044" i="1"/>
  <c r="X1044" i="1" s="1"/>
  <c r="T1045" i="1"/>
  <c r="X1045" i="1" s="1"/>
  <c r="T2965" i="1"/>
  <c r="X2965" i="1" s="1"/>
  <c r="T1046" i="1"/>
  <c r="X1046" i="1" s="1"/>
  <c r="T4015" i="1"/>
  <c r="X4015" i="1" s="1"/>
  <c r="T1047" i="1"/>
  <c r="X1047" i="1" s="1"/>
  <c r="T1048" i="1"/>
  <c r="X1048" i="1" s="1"/>
  <c r="T1049" i="1"/>
  <c r="X1049" i="1" s="1"/>
  <c r="T1050" i="1"/>
  <c r="X1050" i="1" s="1"/>
  <c r="T1051" i="1"/>
  <c r="X1051" i="1" s="1"/>
  <c r="T1052" i="1"/>
  <c r="X1052" i="1" s="1"/>
  <c r="T1053" i="1"/>
  <c r="X1053" i="1" s="1"/>
  <c r="T4016" i="1"/>
  <c r="X4016" i="1" s="1"/>
  <c r="T1054" i="1"/>
  <c r="X1054" i="1" s="1"/>
  <c r="T1055" i="1"/>
  <c r="X1055" i="1" s="1"/>
  <c r="T1056" i="1"/>
  <c r="X1056" i="1" s="1"/>
  <c r="T1057" i="1"/>
  <c r="X1057" i="1" s="1"/>
  <c r="T1058" i="1"/>
  <c r="X1058" i="1" s="1"/>
  <c r="T1059" i="1"/>
  <c r="X1059" i="1" s="1"/>
  <c r="T1060" i="1"/>
  <c r="X1060" i="1" s="1"/>
  <c r="T887" i="1"/>
  <c r="X887" i="1" s="1"/>
  <c r="T1061" i="1"/>
  <c r="X1061" i="1" s="1"/>
  <c r="T1062" i="1"/>
  <c r="X1062" i="1" s="1"/>
  <c r="T1063" i="1"/>
  <c r="X1063" i="1" s="1"/>
  <c r="T1064" i="1"/>
  <c r="X1064" i="1" s="1"/>
  <c r="T1065" i="1"/>
  <c r="X1065" i="1" s="1"/>
  <c r="T1066" i="1"/>
  <c r="X1066" i="1" s="1"/>
  <c r="T3989" i="1"/>
  <c r="X3989" i="1" s="1"/>
  <c r="T1067" i="1"/>
  <c r="X1067" i="1" s="1"/>
  <c r="T1068" i="1"/>
  <c r="X1068" i="1" s="1"/>
  <c r="T1069" i="1"/>
  <c r="X1069" i="1" s="1"/>
  <c r="T1070" i="1"/>
  <c r="X1070" i="1" s="1"/>
  <c r="T767" i="1"/>
  <c r="X767" i="1" s="1"/>
  <c r="T2053" i="1"/>
  <c r="X2053" i="1" s="1"/>
  <c r="T1071" i="1"/>
  <c r="X1071" i="1" s="1"/>
  <c r="T1072" i="1"/>
  <c r="X1072" i="1" s="1"/>
  <c r="T1073" i="1"/>
  <c r="X1073" i="1" s="1"/>
  <c r="T1074" i="1"/>
  <c r="X1074" i="1" s="1"/>
  <c r="T768" i="1"/>
  <c r="X768" i="1" s="1"/>
  <c r="T1075" i="1"/>
  <c r="X1075" i="1" s="1"/>
  <c r="T1076" i="1"/>
  <c r="X1076" i="1" s="1"/>
  <c r="T1077" i="1"/>
  <c r="X1077" i="1" s="1"/>
  <c r="T769" i="1"/>
  <c r="X769" i="1" s="1"/>
  <c r="T1078" i="1"/>
  <c r="X1078" i="1" s="1"/>
  <c r="T1079" i="1"/>
  <c r="X1079" i="1" s="1"/>
  <c r="T1080" i="1"/>
  <c r="X1080" i="1" s="1"/>
  <c r="T1081" i="1"/>
  <c r="X1081" i="1" s="1"/>
  <c r="T1082" i="1"/>
  <c r="X1082" i="1" s="1"/>
  <c r="T1083" i="1"/>
  <c r="X1083" i="1" s="1"/>
  <c r="T770" i="1"/>
  <c r="X770" i="1" s="1"/>
  <c r="T2054" i="1"/>
  <c r="X2054" i="1" s="1"/>
  <c r="T3499" i="1"/>
  <c r="X3499" i="1" s="1"/>
  <c r="T771" i="1"/>
  <c r="X771" i="1" s="1"/>
  <c r="T3385" i="1"/>
  <c r="X3385" i="1" s="1"/>
  <c r="T903" i="1"/>
  <c r="X903" i="1" s="1"/>
  <c r="T772" i="1"/>
  <c r="X772" i="1" s="1"/>
  <c r="T917" i="1"/>
  <c r="X917" i="1" s="1"/>
  <c r="T712" i="1"/>
  <c r="X712" i="1" s="1"/>
  <c r="T3722" i="1"/>
  <c r="X3722" i="1" s="1"/>
  <c r="T897" i="1"/>
  <c r="X897" i="1" s="1"/>
  <c r="T773" i="1"/>
  <c r="X773" i="1" s="1"/>
  <c r="T774" i="1"/>
  <c r="X774" i="1" s="1"/>
  <c r="T775" i="1"/>
  <c r="X775" i="1" s="1"/>
  <c r="T3233" i="1"/>
  <c r="X3233" i="1" s="1"/>
  <c r="T2724" i="1"/>
  <c r="X2724" i="1" s="1"/>
  <c r="T3386" i="1"/>
  <c r="X3386" i="1" s="1"/>
  <c r="T3500" i="1"/>
  <c r="X3500" i="1" s="1"/>
  <c r="T476" i="1"/>
  <c r="X476" i="1" s="1"/>
  <c r="T674" i="1"/>
  <c r="X674" i="1" s="1"/>
  <c r="T776" i="1"/>
  <c r="X776" i="1" s="1"/>
  <c r="T3501" i="1"/>
  <c r="X3501" i="1" s="1"/>
  <c r="T3234" i="1"/>
  <c r="X3234" i="1" s="1"/>
  <c r="T777" i="1"/>
  <c r="X777" i="1" s="1"/>
  <c r="T477" i="1"/>
  <c r="X477" i="1" s="1"/>
  <c r="T478" i="1"/>
  <c r="X478" i="1" s="1"/>
  <c r="T898" i="1"/>
  <c r="X898" i="1" s="1"/>
  <c r="T3926" i="1"/>
  <c r="X3926" i="1" s="1"/>
  <c r="T904" i="1"/>
  <c r="X904" i="1" s="1"/>
  <c r="T2725" i="1"/>
  <c r="X2725" i="1" s="1"/>
  <c r="T3235" i="1"/>
  <c r="X3235" i="1" s="1"/>
  <c r="T899" i="1"/>
  <c r="X899" i="1" s="1"/>
  <c r="T479" i="1"/>
  <c r="X479" i="1" s="1"/>
  <c r="T480" i="1"/>
  <c r="X480" i="1" s="1"/>
  <c r="T310" i="1"/>
  <c r="X310" i="1" s="1"/>
  <c r="T884" i="1"/>
  <c r="X884" i="1" s="1"/>
  <c r="T723" i="1"/>
  <c r="X723" i="1" s="1"/>
  <c r="T778" i="1"/>
  <c r="X778" i="1" s="1"/>
  <c r="T3502" i="1"/>
  <c r="X3502" i="1" s="1"/>
  <c r="T918" i="1"/>
  <c r="X918" i="1" s="1"/>
  <c r="T2893" i="1"/>
  <c r="X2893" i="1" s="1"/>
  <c r="T779" i="1"/>
  <c r="X779" i="1" s="1"/>
  <c r="T3041" i="1"/>
  <c r="X3041" i="1" s="1"/>
  <c r="T3236" i="1"/>
  <c r="X3236" i="1" s="1"/>
  <c r="T780" i="1"/>
  <c r="X780" i="1" s="1"/>
  <c r="T781" i="1"/>
  <c r="X781" i="1" s="1"/>
  <c r="T919" i="1"/>
  <c r="X919" i="1" s="1"/>
  <c r="T3387" i="1"/>
  <c r="X3387" i="1" s="1"/>
  <c r="T920" i="1"/>
  <c r="X920" i="1" s="1"/>
  <c r="T4108" i="1"/>
  <c r="X4108" i="1" s="1"/>
  <c r="T782" i="1"/>
  <c r="X782" i="1" s="1"/>
  <c r="T783" i="1"/>
  <c r="X783" i="1" s="1"/>
  <c r="T2848" i="1"/>
  <c r="X2848" i="1" s="1"/>
  <c r="T3575" i="1"/>
  <c r="X3575" i="1" s="1"/>
  <c r="T784" i="1"/>
  <c r="X784" i="1" s="1"/>
  <c r="T2055" i="1"/>
  <c r="X2055" i="1" s="1"/>
  <c r="T2894" i="1"/>
  <c r="X2894" i="1" s="1"/>
  <c r="T785" i="1"/>
  <c r="X785" i="1" s="1"/>
  <c r="T905" i="1"/>
  <c r="X905" i="1" s="1"/>
  <c r="T786" i="1"/>
  <c r="X786" i="1" s="1"/>
  <c r="T675" i="1"/>
  <c r="X675" i="1" s="1"/>
  <c r="T1793" i="1"/>
  <c r="X1793" i="1" s="1"/>
  <c r="T3148" i="1"/>
  <c r="X3148" i="1" s="1"/>
  <c r="T787" i="1"/>
  <c r="X787" i="1" s="1"/>
  <c r="T2056" i="1"/>
  <c r="X2056" i="1" s="1"/>
  <c r="T3664" i="1"/>
  <c r="X3664" i="1" s="1"/>
  <c r="T311" i="1"/>
  <c r="X311" i="1" s="1"/>
  <c r="T2504" i="1"/>
  <c r="X2504" i="1" s="1"/>
  <c r="T357" i="1"/>
  <c r="X357" i="1" s="1"/>
  <c r="T3850" i="1"/>
  <c r="X3850" i="1" s="1"/>
  <c r="T2399" i="1"/>
  <c r="X2399" i="1" s="1"/>
  <c r="T3115" i="1"/>
  <c r="X3115" i="1" s="1"/>
  <c r="T676" i="1"/>
  <c r="X676" i="1" s="1"/>
  <c r="T788" i="1"/>
  <c r="X788" i="1" s="1"/>
  <c r="T2726" i="1"/>
  <c r="X2726" i="1" s="1"/>
  <c r="T789" i="1"/>
  <c r="X789" i="1" s="1"/>
  <c r="T3440" i="1"/>
  <c r="X3440" i="1" s="1"/>
  <c r="T481" i="1"/>
  <c r="X481" i="1" s="1"/>
  <c r="T3661" i="1"/>
  <c r="X3661" i="1" s="1"/>
  <c r="T900" i="1"/>
  <c r="X900" i="1" s="1"/>
  <c r="T724" i="1"/>
  <c r="X724" i="1" s="1"/>
  <c r="T2291" i="1"/>
  <c r="X2291" i="1" s="1"/>
  <c r="T1674" i="1"/>
  <c r="X1674" i="1" s="1"/>
  <c r="T2838" i="1"/>
  <c r="X2838" i="1" s="1"/>
  <c r="T2895" i="1"/>
  <c r="X2895" i="1" s="1"/>
  <c r="T892" i="1"/>
  <c r="X892" i="1" s="1"/>
  <c r="T790" i="1"/>
  <c r="X790" i="1" s="1"/>
  <c r="T410" i="1"/>
  <c r="X410" i="1" s="1"/>
  <c r="T882" i="1"/>
  <c r="X882" i="1" s="1"/>
  <c r="T2727" i="1"/>
  <c r="X2727" i="1" s="1"/>
  <c r="T791" i="1"/>
  <c r="X791" i="1" s="1"/>
  <c r="T893" i="1"/>
  <c r="X893" i="1" s="1"/>
  <c r="T792" i="1"/>
  <c r="X792" i="1" s="1"/>
  <c r="T482" i="1"/>
  <c r="X482" i="1" s="1"/>
  <c r="T793" i="1"/>
  <c r="X793" i="1" s="1"/>
  <c r="T794" i="1"/>
  <c r="X794" i="1" s="1"/>
  <c r="T795" i="1"/>
  <c r="X795" i="1" s="1"/>
  <c r="T894" i="1"/>
  <c r="X894" i="1" s="1"/>
  <c r="T1794" i="1"/>
  <c r="X1794" i="1" s="1"/>
  <c r="T796" i="1"/>
  <c r="X796" i="1" s="1"/>
  <c r="T3293" i="1"/>
  <c r="X3293" i="1" s="1"/>
  <c r="T725" i="1"/>
  <c r="X725" i="1" s="1"/>
  <c r="T797" i="1"/>
  <c r="X797" i="1" s="1"/>
  <c r="T798" i="1"/>
  <c r="X798" i="1" s="1"/>
  <c r="T888" i="1"/>
  <c r="X888" i="1" s="1"/>
  <c r="T3542" i="1"/>
  <c r="X3542" i="1" s="1"/>
  <c r="T799" i="1"/>
  <c r="X799" i="1" s="1"/>
  <c r="T3503" i="1"/>
  <c r="X3503" i="1" s="1"/>
  <c r="T800" i="1"/>
  <c r="X800" i="1" s="1"/>
  <c r="T483" i="1"/>
  <c r="X483" i="1" s="1"/>
  <c r="T484" i="1"/>
  <c r="X484" i="1" s="1"/>
  <c r="T677" i="1"/>
  <c r="X677" i="1" s="1"/>
  <c r="T801" i="1"/>
  <c r="X801" i="1" s="1"/>
  <c r="T485" i="1"/>
  <c r="X485" i="1" s="1"/>
  <c r="T883" i="1"/>
  <c r="X883" i="1" s="1"/>
  <c r="T802" i="1"/>
  <c r="X802" i="1" s="1"/>
  <c r="T486" i="1"/>
  <c r="X486" i="1" s="1"/>
  <c r="T3237" i="1"/>
  <c r="X3237" i="1" s="1"/>
  <c r="T732" i="1"/>
  <c r="X732" i="1" s="1"/>
  <c r="T803" i="1"/>
  <c r="X803" i="1" s="1"/>
  <c r="T804" i="1"/>
  <c r="X804" i="1" s="1"/>
  <c r="T805" i="1"/>
  <c r="X805" i="1" s="1"/>
  <c r="T806" i="1"/>
  <c r="X806" i="1" s="1"/>
  <c r="T1084" i="1"/>
  <c r="X1084" i="1" s="1"/>
  <c r="T2728" i="1"/>
  <c r="X2728" i="1" s="1"/>
  <c r="T807" i="1"/>
  <c r="X807" i="1" s="1"/>
  <c r="T808" i="1"/>
  <c r="X808" i="1" s="1"/>
  <c r="T2968" i="1"/>
  <c r="X2968" i="1" s="1"/>
  <c r="T3042" i="1"/>
  <c r="X3042" i="1" s="1"/>
  <c r="T178" i="1"/>
  <c r="X178" i="1" s="1"/>
  <c r="T2292" i="1"/>
  <c r="X2292" i="1" s="1"/>
  <c r="T3879" i="1"/>
  <c r="X3879" i="1" s="1"/>
  <c r="T147" i="1"/>
  <c r="X147" i="1" s="1"/>
  <c r="T1615" i="1"/>
  <c r="X1615" i="1" s="1"/>
  <c r="T809" i="1"/>
  <c r="X809" i="1" s="1"/>
  <c r="T678" i="1"/>
  <c r="X678" i="1" s="1"/>
  <c r="T810" i="1"/>
  <c r="X810" i="1" s="1"/>
  <c r="T679" i="1"/>
  <c r="X679" i="1" s="1"/>
  <c r="T811" i="1"/>
  <c r="X811" i="1" s="1"/>
  <c r="T179" i="1"/>
  <c r="X179" i="1" s="1"/>
  <c r="T812" i="1"/>
  <c r="X812" i="1" s="1"/>
  <c r="T813" i="1"/>
  <c r="X813" i="1" s="1"/>
  <c r="T2430" i="1"/>
  <c r="X2430" i="1" s="1"/>
  <c r="T814" i="1"/>
  <c r="X814" i="1" s="1"/>
  <c r="T735" i="1"/>
  <c r="X735" i="1" s="1"/>
  <c r="T4074" i="1"/>
  <c r="X4074" i="1" s="1"/>
  <c r="T680" i="1"/>
  <c r="X680" i="1" s="1"/>
  <c r="T2579" i="1"/>
  <c r="X2579" i="1" s="1"/>
  <c r="T487" i="1"/>
  <c r="X487" i="1" s="1"/>
  <c r="T815" i="1"/>
  <c r="X815" i="1" s="1"/>
  <c r="T816" i="1"/>
  <c r="X816" i="1" s="1"/>
  <c r="T312" i="1"/>
  <c r="X312" i="1" s="1"/>
  <c r="T817" i="1"/>
  <c r="X817" i="1" s="1"/>
  <c r="T488" i="1"/>
  <c r="X488" i="1" s="1"/>
  <c r="T2729" i="1"/>
  <c r="X2729" i="1" s="1"/>
  <c r="T489" i="1"/>
  <c r="X489" i="1" s="1"/>
  <c r="T3723" i="1"/>
  <c r="X3723" i="1" s="1"/>
  <c r="T818" i="1"/>
  <c r="X818" i="1" s="1"/>
  <c r="T2431" i="1"/>
  <c r="X2431" i="1" s="1"/>
  <c r="T819" i="1"/>
  <c r="X819" i="1" s="1"/>
  <c r="T820" i="1"/>
  <c r="X820" i="1" s="1"/>
  <c r="T821" i="1"/>
  <c r="X821" i="1" s="1"/>
  <c r="T2057" i="1"/>
  <c r="X2057" i="1" s="1"/>
  <c r="T822" i="1"/>
  <c r="X822" i="1" s="1"/>
  <c r="T823" i="1"/>
  <c r="X823" i="1" s="1"/>
  <c r="T824" i="1"/>
  <c r="X824" i="1" s="1"/>
  <c r="T825" i="1"/>
  <c r="X825" i="1" s="1"/>
  <c r="T726" i="1"/>
  <c r="X726" i="1" s="1"/>
  <c r="T826" i="1"/>
  <c r="X826" i="1" s="1"/>
  <c r="T827" i="1"/>
  <c r="X827" i="1" s="1"/>
  <c r="T681" i="1"/>
  <c r="X681" i="1" s="1"/>
  <c r="T2730" i="1"/>
  <c r="X2730" i="1" s="1"/>
  <c r="T828" i="1"/>
  <c r="X828" i="1" s="1"/>
  <c r="T682" i="1"/>
  <c r="X682" i="1" s="1"/>
  <c r="T829" i="1"/>
  <c r="X829" i="1" s="1"/>
  <c r="T830" i="1"/>
  <c r="X830" i="1" s="1"/>
  <c r="T831" i="1"/>
  <c r="X831" i="1" s="1"/>
  <c r="T832" i="1"/>
  <c r="X832" i="1" s="1"/>
  <c r="T739" i="1"/>
  <c r="X739" i="1" s="1"/>
  <c r="T833" i="1"/>
  <c r="X833" i="1" s="1"/>
  <c r="T683" i="1"/>
  <c r="X683" i="1" s="1"/>
  <c r="T834" i="1"/>
  <c r="X834" i="1" s="1"/>
  <c r="T835" i="1"/>
  <c r="X835" i="1" s="1"/>
  <c r="T836" i="1"/>
  <c r="X836" i="1" s="1"/>
  <c r="T837" i="1"/>
  <c r="X837" i="1" s="1"/>
  <c r="T2731" i="1"/>
  <c r="X2731" i="1" s="1"/>
  <c r="T3790" i="1"/>
  <c r="X3790" i="1" s="1"/>
  <c r="T2732" i="1"/>
  <c r="X2732" i="1" s="1"/>
  <c r="T380" i="1"/>
  <c r="X380" i="1" s="1"/>
  <c r="T3927" i="1"/>
  <c r="X3927" i="1" s="1"/>
  <c r="T655" i="1"/>
  <c r="X655" i="1" s="1"/>
  <c r="T1675" i="1"/>
  <c r="X1675" i="1" s="1"/>
  <c r="T2058" i="1"/>
  <c r="X2058" i="1" s="1"/>
  <c r="T1499" i="1"/>
  <c r="X1499" i="1" s="1"/>
  <c r="T3998" i="1"/>
  <c r="X3998" i="1" s="1"/>
  <c r="T490" i="1"/>
  <c r="X490" i="1" s="1"/>
  <c r="T491" i="1"/>
  <c r="X491" i="1" s="1"/>
  <c r="T3149" i="1"/>
  <c r="X3149" i="1" s="1"/>
  <c r="T492" i="1"/>
  <c r="X492" i="1" s="1"/>
  <c r="T2733" i="1"/>
  <c r="X2733" i="1" s="1"/>
  <c r="T684" i="1"/>
  <c r="X684" i="1" s="1"/>
  <c r="T411" i="1"/>
  <c r="X411" i="1" s="1"/>
  <c r="T42" i="1"/>
  <c r="X42" i="1" s="1"/>
  <c r="T4090" i="1"/>
  <c r="X4090" i="1" s="1"/>
  <c r="T736" i="1"/>
  <c r="X736" i="1" s="1"/>
  <c r="T3543" i="1"/>
  <c r="X3543" i="1" s="1"/>
  <c r="T2213" i="1"/>
  <c r="X2213" i="1" s="1"/>
  <c r="T1714" i="1"/>
  <c r="X1714" i="1" s="1"/>
  <c r="T445" i="1"/>
  <c r="X445" i="1" s="1"/>
  <c r="T2896" i="1"/>
  <c r="X2896" i="1" s="1"/>
  <c r="T2214" i="1"/>
  <c r="X2214" i="1" s="1"/>
  <c r="T2059" i="1"/>
  <c r="X2059" i="1" s="1"/>
  <c r="T685" i="1"/>
  <c r="X685" i="1" s="1"/>
  <c r="T1500" i="1"/>
  <c r="X1500" i="1" s="1"/>
  <c r="T1593" i="1"/>
  <c r="X1593" i="1" s="1"/>
  <c r="T734" i="1"/>
  <c r="X734" i="1" s="1"/>
  <c r="T727" i="1"/>
  <c r="X727" i="1" s="1"/>
  <c r="T381" i="1"/>
  <c r="X381" i="1" s="1"/>
  <c r="T3450" i="1"/>
  <c r="X3450" i="1" s="1"/>
  <c r="T3388" i="1"/>
  <c r="X3388" i="1" s="1"/>
  <c r="T2858" i="1"/>
  <c r="X2858" i="1" s="1"/>
  <c r="T493" i="1"/>
  <c r="X493" i="1" s="1"/>
  <c r="T2598" i="1"/>
  <c r="X2598" i="1" s="1"/>
  <c r="T494" i="1"/>
  <c r="X494" i="1" s="1"/>
  <c r="T97" i="1"/>
  <c r="X97" i="1" s="1"/>
  <c r="T686" i="1"/>
  <c r="X686" i="1" s="1"/>
  <c r="T728" i="1"/>
  <c r="X728" i="1" s="1"/>
  <c r="T3999" i="1"/>
  <c r="X3999" i="1" s="1"/>
  <c r="T731" i="1"/>
  <c r="X731" i="1" s="1"/>
  <c r="T412" i="1"/>
  <c r="X412" i="1" s="1"/>
  <c r="T687" i="1"/>
  <c r="X687" i="1" s="1"/>
  <c r="T2060" i="1"/>
  <c r="X2060" i="1" s="1"/>
  <c r="T713" i="1"/>
  <c r="X713" i="1" s="1"/>
  <c r="T495" i="1"/>
  <c r="X495" i="1" s="1"/>
  <c r="T413" i="1"/>
  <c r="X413" i="1" s="1"/>
  <c r="T17" i="1"/>
  <c r="X17" i="1" s="1"/>
  <c r="T1085" i="1"/>
  <c r="X1085" i="1" s="1"/>
  <c r="T496" i="1"/>
  <c r="X496" i="1" s="1"/>
  <c r="T497" i="1"/>
  <c r="X497" i="1" s="1"/>
  <c r="T1589" i="1"/>
  <c r="X1589" i="1" s="1"/>
  <c r="T657" i="1"/>
  <c r="X657" i="1" s="1"/>
  <c r="T498" i="1"/>
  <c r="X498" i="1" s="1"/>
  <c r="T3043" i="1"/>
  <c r="X3043" i="1" s="1"/>
  <c r="T3666" i="1"/>
  <c r="X3666" i="1" s="1"/>
  <c r="T3044" i="1"/>
  <c r="X3044" i="1" s="1"/>
  <c r="T668" i="1"/>
  <c r="X668" i="1" s="1"/>
  <c r="T688" i="1"/>
  <c r="X688" i="1" s="1"/>
  <c r="T499" i="1"/>
  <c r="X499" i="1" s="1"/>
  <c r="T714" i="1"/>
  <c r="X714" i="1" s="1"/>
  <c r="T500" i="1"/>
  <c r="X500" i="1" s="1"/>
  <c r="T2455" i="1"/>
  <c r="X2455" i="1" s="1"/>
  <c r="T658" i="1"/>
  <c r="X658" i="1" s="1"/>
  <c r="T715" i="1"/>
  <c r="X715" i="1" s="1"/>
  <c r="T1501" i="1"/>
  <c r="X1501" i="1" s="1"/>
  <c r="T501" i="1"/>
  <c r="X501" i="1" s="1"/>
  <c r="T3238" i="1"/>
  <c r="X3238" i="1" s="1"/>
  <c r="T3886" i="1"/>
  <c r="X3886" i="1" s="1"/>
  <c r="T1086" i="1"/>
  <c r="X1086" i="1" s="1"/>
  <c r="T729" i="1"/>
  <c r="X729" i="1" s="1"/>
  <c r="T2505" i="1"/>
  <c r="X2505" i="1" s="1"/>
  <c r="T716" i="1"/>
  <c r="X716" i="1" s="1"/>
  <c r="T3239" i="1"/>
  <c r="X3239" i="1" s="1"/>
  <c r="T3045" i="1"/>
  <c r="X3045" i="1" s="1"/>
  <c r="T653" i="1"/>
  <c r="X653" i="1" s="1"/>
  <c r="T2897" i="1"/>
  <c r="X2897" i="1" s="1"/>
  <c r="T446" i="1"/>
  <c r="X446" i="1" s="1"/>
  <c r="T1579" i="1"/>
  <c r="X1579" i="1" s="1"/>
  <c r="T382" i="1"/>
  <c r="X382" i="1" s="1"/>
  <c r="T502" i="1"/>
  <c r="X502" i="1" s="1"/>
  <c r="T503" i="1"/>
  <c r="X503" i="1" s="1"/>
  <c r="T504" i="1"/>
  <c r="X504" i="1" s="1"/>
  <c r="T1676" i="1"/>
  <c r="X1676" i="1" s="1"/>
  <c r="T505" i="1"/>
  <c r="X505" i="1" s="1"/>
  <c r="T506" i="1"/>
  <c r="X506" i="1" s="1"/>
  <c r="T313" i="1"/>
  <c r="X313" i="1" s="1"/>
  <c r="T507" i="1"/>
  <c r="X507" i="1" s="1"/>
  <c r="T508" i="1"/>
  <c r="X508" i="1" s="1"/>
  <c r="T358" i="1"/>
  <c r="X358" i="1" s="1"/>
  <c r="T689" i="1"/>
  <c r="X689" i="1" s="1"/>
  <c r="T509" i="1"/>
  <c r="X509" i="1" s="1"/>
  <c r="T510" i="1"/>
  <c r="X510" i="1" s="1"/>
  <c r="T690" i="1"/>
  <c r="X690" i="1" s="1"/>
  <c r="T659" i="1"/>
  <c r="X659" i="1" s="1"/>
  <c r="T3785" i="1"/>
  <c r="X3785" i="1" s="1"/>
  <c r="T691" i="1"/>
  <c r="X691" i="1" s="1"/>
  <c r="T717" i="1"/>
  <c r="X717" i="1" s="1"/>
  <c r="T414" i="1"/>
  <c r="X414" i="1" s="1"/>
  <c r="T2734" i="1"/>
  <c r="X2734" i="1" s="1"/>
  <c r="T692" i="1"/>
  <c r="X692" i="1" s="1"/>
  <c r="T3389" i="1"/>
  <c r="X3389" i="1" s="1"/>
  <c r="T438" i="1"/>
  <c r="X438" i="1" s="1"/>
  <c r="T693" i="1"/>
  <c r="X693" i="1" s="1"/>
  <c r="T359" i="1"/>
  <c r="X359" i="1" s="1"/>
  <c r="T3504" i="1"/>
  <c r="X3504" i="1" s="1"/>
  <c r="T4046" i="1"/>
  <c r="X4046" i="1" s="1"/>
  <c r="T383" i="1"/>
  <c r="X383" i="1" s="1"/>
  <c r="T511" i="1"/>
  <c r="X511" i="1" s="1"/>
  <c r="T354" i="1"/>
  <c r="X354" i="1" s="1"/>
  <c r="T3390" i="1"/>
  <c r="X3390" i="1" s="1"/>
  <c r="T3724" i="1"/>
  <c r="X3724" i="1" s="1"/>
  <c r="T460" i="1"/>
  <c r="X460" i="1" s="1"/>
  <c r="T694" i="1"/>
  <c r="X694" i="1" s="1"/>
  <c r="T512" i="1"/>
  <c r="X512" i="1" s="1"/>
  <c r="T2061" i="1"/>
  <c r="X2061" i="1" s="1"/>
  <c r="T695" i="1"/>
  <c r="X695" i="1" s="1"/>
  <c r="T439" i="1"/>
  <c r="X439" i="1" s="1"/>
  <c r="T696" i="1"/>
  <c r="X696" i="1" s="1"/>
  <c r="T447" i="1"/>
  <c r="X447" i="1" s="1"/>
  <c r="T513" i="1"/>
  <c r="X513" i="1" s="1"/>
  <c r="T360" i="1"/>
  <c r="X360" i="1" s="1"/>
  <c r="T697" i="1"/>
  <c r="X697" i="1" s="1"/>
  <c r="T514" i="1"/>
  <c r="X514" i="1" s="1"/>
  <c r="T180" i="1"/>
  <c r="X180" i="1" s="1"/>
  <c r="T515" i="1"/>
  <c r="X515" i="1" s="1"/>
  <c r="T1795" i="1"/>
  <c r="X1795" i="1" s="1"/>
  <c r="T660" i="1"/>
  <c r="X660" i="1" s="1"/>
  <c r="T3928" i="1"/>
  <c r="X3928" i="1" s="1"/>
  <c r="T516" i="1"/>
  <c r="X516" i="1" s="1"/>
  <c r="T517" i="1"/>
  <c r="X517" i="1" s="1"/>
  <c r="T448" i="1"/>
  <c r="X448" i="1" s="1"/>
  <c r="T3046" i="1"/>
  <c r="X3046" i="1" s="1"/>
  <c r="T1502" i="1"/>
  <c r="X1502" i="1" s="1"/>
  <c r="T518" i="1"/>
  <c r="X518" i="1" s="1"/>
  <c r="T25" i="1"/>
  <c r="X25" i="1" s="1"/>
  <c r="T3725" i="1"/>
  <c r="X3725" i="1" s="1"/>
  <c r="T2379" i="1"/>
  <c r="X2379" i="1" s="1"/>
  <c r="T3505" i="1"/>
  <c r="X3505" i="1" s="1"/>
  <c r="T519" i="1"/>
  <c r="X519" i="1" s="1"/>
  <c r="T520" i="1"/>
  <c r="X520" i="1" s="1"/>
  <c r="T1284" i="1"/>
  <c r="X1284" i="1" s="1"/>
  <c r="T521" i="1"/>
  <c r="X521" i="1" s="1"/>
  <c r="T522" i="1"/>
  <c r="X522" i="1" s="1"/>
  <c r="T3171" i="1"/>
  <c r="X3171" i="1" s="1"/>
  <c r="T523" i="1"/>
  <c r="X523" i="1" s="1"/>
  <c r="T2735" i="1"/>
  <c r="X2735" i="1" s="1"/>
  <c r="T1503" i="1"/>
  <c r="X1503" i="1" s="1"/>
  <c r="T459" i="1"/>
  <c r="X459" i="1" s="1"/>
  <c r="T384" i="1"/>
  <c r="X384" i="1" s="1"/>
  <c r="T2736" i="1"/>
  <c r="X2736" i="1" s="1"/>
  <c r="T3929" i="1"/>
  <c r="X3929" i="1" s="1"/>
  <c r="T524" i="1"/>
  <c r="X524" i="1" s="1"/>
  <c r="T661" i="1"/>
  <c r="X661" i="1" s="1"/>
  <c r="T525" i="1"/>
  <c r="X525" i="1" s="1"/>
  <c r="T2062" i="1"/>
  <c r="X2062" i="1" s="1"/>
  <c r="T1504" i="1"/>
  <c r="X1504" i="1" s="1"/>
  <c r="T662" i="1"/>
  <c r="X662" i="1" s="1"/>
  <c r="T314" i="1"/>
  <c r="X314" i="1" s="1"/>
  <c r="T526" i="1"/>
  <c r="X526" i="1" s="1"/>
  <c r="T527" i="1"/>
  <c r="X527" i="1" s="1"/>
  <c r="T654" i="1"/>
  <c r="X654" i="1" s="1"/>
  <c r="T181" i="1"/>
  <c r="X181" i="1" s="1"/>
  <c r="T346" i="1"/>
  <c r="X346" i="1" s="1"/>
  <c r="T528" i="1"/>
  <c r="X528" i="1" s="1"/>
  <c r="T3461" i="1"/>
  <c r="X3461" i="1" s="1"/>
  <c r="T529" i="1"/>
  <c r="X529" i="1" s="1"/>
  <c r="T182" i="1"/>
  <c r="X182" i="1" s="1"/>
  <c r="T2380" i="1"/>
  <c r="X2380" i="1" s="1"/>
  <c r="T2432" i="1"/>
  <c r="X2432" i="1" s="1"/>
  <c r="T530" i="1"/>
  <c r="X530" i="1" s="1"/>
  <c r="T531" i="1"/>
  <c r="X531" i="1" s="1"/>
  <c r="T4111" i="1"/>
  <c r="X4111" i="1" s="1"/>
  <c r="T663" i="1"/>
  <c r="X663" i="1" s="1"/>
  <c r="T2063" i="1"/>
  <c r="X2063" i="1" s="1"/>
  <c r="T3726" i="1"/>
  <c r="X3726" i="1" s="1"/>
  <c r="T532" i="1"/>
  <c r="X532" i="1" s="1"/>
  <c r="T183" i="1"/>
  <c r="X183" i="1" s="1"/>
  <c r="T533" i="1"/>
  <c r="X533" i="1" s="1"/>
  <c r="T534" i="1"/>
  <c r="X534" i="1" s="1"/>
  <c r="T347" i="1"/>
  <c r="X347" i="1" s="1"/>
  <c r="T535" i="1"/>
  <c r="X535" i="1" s="1"/>
  <c r="T3628" i="1"/>
  <c r="X3628" i="1" s="1"/>
  <c r="T536" i="1"/>
  <c r="X536" i="1" s="1"/>
  <c r="T315" i="1"/>
  <c r="X315" i="1" s="1"/>
  <c r="T537" i="1"/>
  <c r="X537" i="1" s="1"/>
  <c r="T184" i="1"/>
  <c r="X184" i="1" s="1"/>
  <c r="T3391" i="1"/>
  <c r="X3391" i="1" s="1"/>
  <c r="T173" i="1"/>
  <c r="X173" i="1" s="1"/>
  <c r="T538" i="1"/>
  <c r="X538" i="1" s="1"/>
  <c r="T449" i="1"/>
  <c r="X449" i="1" s="1"/>
  <c r="T185" i="1"/>
  <c r="X185" i="1" s="1"/>
  <c r="T415" i="1"/>
  <c r="X415" i="1" s="1"/>
  <c r="T2064" i="1"/>
  <c r="X2064" i="1" s="1"/>
  <c r="T539" i="1"/>
  <c r="X539" i="1" s="1"/>
  <c r="T540" i="1"/>
  <c r="X540" i="1" s="1"/>
  <c r="T3047" i="1"/>
  <c r="X3047" i="1" s="1"/>
  <c r="T2293" i="1"/>
  <c r="X2293" i="1" s="1"/>
  <c r="T1152" i="1"/>
  <c r="X1152" i="1" s="1"/>
  <c r="T541" i="1"/>
  <c r="X541" i="1" s="1"/>
  <c r="T416" i="1"/>
  <c r="X416" i="1" s="1"/>
  <c r="T186" i="1"/>
  <c r="X186" i="1" s="1"/>
  <c r="T98" i="1"/>
  <c r="X98" i="1" s="1"/>
  <c r="T542" i="1"/>
  <c r="X542" i="1" s="1"/>
  <c r="T2737" i="1"/>
  <c r="X2737" i="1" s="1"/>
  <c r="T148" i="1"/>
  <c r="X148" i="1" s="1"/>
  <c r="T2738" i="1"/>
  <c r="X2738" i="1" s="1"/>
  <c r="T462" i="1"/>
  <c r="X462" i="1" s="1"/>
  <c r="T543" i="1"/>
  <c r="X543" i="1" s="1"/>
  <c r="T385" i="1"/>
  <c r="X385" i="1" s="1"/>
  <c r="T544" i="1"/>
  <c r="X544" i="1" s="1"/>
  <c r="T545" i="1"/>
  <c r="X545" i="1" s="1"/>
  <c r="T546" i="1"/>
  <c r="X546" i="1" s="1"/>
  <c r="T2563" i="1"/>
  <c r="X2563" i="1" s="1"/>
  <c r="T3392" i="1"/>
  <c r="X3392" i="1" s="1"/>
  <c r="T417" i="1"/>
  <c r="X417" i="1" s="1"/>
  <c r="T450" i="1"/>
  <c r="X450" i="1" s="1"/>
  <c r="T547" i="1"/>
  <c r="X547" i="1" s="1"/>
  <c r="T548" i="1"/>
  <c r="X548" i="1" s="1"/>
  <c r="T549" i="1"/>
  <c r="X549" i="1" s="1"/>
  <c r="T550" i="1"/>
  <c r="X550" i="1" s="1"/>
  <c r="T551" i="1"/>
  <c r="X551" i="1" s="1"/>
  <c r="T418" i="1"/>
  <c r="X418" i="1" s="1"/>
  <c r="T3506" i="1"/>
  <c r="X3506" i="1" s="1"/>
  <c r="T552" i="1"/>
  <c r="X552" i="1" s="1"/>
  <c r="T4000" i="1"/>
  <c r="X4000" i="1" s="1"/>
  <c r="T553" i="1"/>
  <c r="X553" i="1" s="1"/>
  <c r="T451" i="1"/>
  <c r="X451" i="1" s="1"/>
  <c r="T3831" i="1"/>
  <c r="X3831" i="1" s="1"/>
  <c r="T554" i="1"/>
  <c r="X554" i="1" s="1"/>
  <c r="T3150" i="1"/>
  <c r="X3150" i="1" s="1"/>
  <c r="T3800" i="1"/>
  <c r="X3800" i="1" s="1"/>
  <c r="T555" i="1"/>
  <c r="X555" i="1" s="1"/>
  <c r="T556" i="1"/>
  <c r="X556" i="1" s="1"/>
  <c r="T557" i="1"/>
  <c r="X557" i="1" s="1"/>
  <c r="T558" i="1"/>
  <c r="X558" i="1" s="1"/>
  <c r="T559" i="1"/>
  <c r="X559" i="1" s="1"/>
  <c r="T187" i="1"/>
  <c r="X187" i="1" s="1"/>
  <c r="T838" i="1"/>
  <c r="X838" i="1" s="1"/>
  <c r="T560" i="1"/>
  <c r="X560" i="1" s="1"/>
  <c r="T561" i="1"/>
  <c r="X561" i="1" s="1"/>
  <c r="T562" i="1"/>
  <c r="X562" i="1" s="1"/>
  <c r="T2065" i="1"/>
  <c r="X2065" i="1" s="1"/>
  <c r="T24" i="1"/>
  <c r="X24" i="1" s="1"/>
  <c r="T563" i="1"/>
  <c r="X563" i="1" s="1"/>
  <c r="T2381" i="1"/>
  <c r="X2381" i="1" s="1"/>
  <c r="T564" i="1"/>
  <c r="X564" i="1" s="1"/>
  <c r="T419" i="1"/>
  <c r="X419" i="1" s="1"/>
  <c r="T386" i="1"/>
  <c r="X386" i="1" s="1"/>
  <c r="T565" i="1"/>
  <c r="X565" i="1" s="1"/>
  <c r="T566" i="1"/>
  <c r="X566" i="1" s="1"/>
  <c r="T420" i="1"/>
  <c r="X420" i="1" s="1"/>
  <c r="T567" i="1"/>
  <c r="X567" i="1" s="1"/>
  <c r="T568" i="1"/>
  <c r="X568" i="1" s="1"/>
  <c r="T569" i="1"/>
  <c r="X569" i="1" s="1"/>
  <c r="T570" i="1"/>
  <c r="X570" i="1" s="1"/>
  <c r="T571" i="1"/>
  <c r="X571" i="1" s="1"/>
  <c r="T3892" i="1"/>
  <c r="X3892" i="1" s="1"/>
  <c r="T572" i="1"/>
  <c r="X572" i="1" s="1"/>
  <c r="T573" i="1"/>
  <c r="X573" i="1" s="1"/>
  <c r="T574" i="1"/>
  <c r="X574" i="1" s="1"/>
  <c r="T575" i="1"/>
  <c r="X575" i="1" s="1"/>
  <c r="T576" i="1"/>
  <c r="X576" i="1" s="1"/>
  <c r="T577" i="1"/>
  <c r="X577" i="1" s="1"/>
  <c r="T578" i="1"/>
  <c r="X578" i="1" s="1"/>
  <c r="T2739" i="1"/>
  <c r="X2739" i="1" s="1"/>
  <c r="T2580" i="1"/>
  <c r="X2580" i="1" s="1"/>
  <c r="T3727" i="1"/>
  <c r="X3727" i="1" s="1"/>
  <c r="T3507" i="1"/>
  <c r="X3507" i="1" s="1"/>
  <c r="T458" i="1"/>
  <c r="X458" i="1" s="1"/>
  <c r="T452" i="1"/>
  <c r="X452" i="1" s="1"/>
  <c r="T2433" i="1"/>
  <c r="X2433" i="1" s="1"/>
  <c r="T3801" i="1"/>
  <c r="X3801" i="1" s="1"/>
  <c r="T3930" i="1"/>
  <c r="X3930" i="1" s="1"/>
  <c r="T387" i="1"/>
  <c r="X387" i="1" s="1"/>
  <c r="T43" i="1"/>
  <c r="X43" i="1" s="1"/>
  <c r="T361" i="1"/>
  <c r="X361" i="1" s="1"/>
  <c r="T1285" i="1"/>
  <c r="X1285" i="1" s="1"/>
  <c r="T188" i="1"/>
  <c r="X188" i="1" s="1"/>
  <c r="T2066" i="1"/>
  <c r="X2066" i="1" s="1"/>
  <c r="T436" i="1"/>
  <c r="X436" i="1" s="1"/>
  <c r="T1505" i="1"/>
  <c r="X1505" i="1" s="1"/>
  <c r="T421" i="1"/>
  <c r="X421" i="1" s="1"/>
  <c r="T440" i="1"/>
  <c r="X440" i="1" s="1"/>
  <c r="T189" i="1"/>
  <c r="X189" i="1" s="1"/>
  <c r="T388" i="1"/>
  <c r="X388" i="1" s="1"/>
  <c r="T316" i="1"/>
  <c r="X316" i="1" s="1"/>
  <c r="T3109" i="1"/>
  <c r="X3109" i="1" s="1"/>
  <c r="T1796" i="1"/>
  <c r="X1796" i="1" s="1"/>
  <c r="T1348" i="1"/>
  <c r="X1348" i="1" s="1"/>
  <c r="T1286" i="1"/>
  <c r="X1286" i="1" s="1"/>
  <c r="T926" i="1"/>
  <c r="X926" i="1" s="1"/>
  <c r="T453" i="1"/>
  <c r="X453" i="1" s="1"/>
  <c r="T2898" i="1"/>
  <c r="X2898" i="1" s="1"/>
  <c r="T190" i="1"/>
  <c r="X190" i="1" s="1"/>
  <c r="T454" i="1"/>
  <c r="X454" i="1" s="1"/>
  <c r="T422" i="1"/>
  <c r="X422" i="1" s="1"/>
  <c r="T389" i="1"/>
  <c r="X389" i="1" s="1"/>
  <c r="T1375" i="1"/>
  <c r="X1375" i="1" s="1"/>
  <c r="T1833" i="1"/>
  <c r="X1833" i="1" s="1"/>
  <c r="T2294" i="1"/>
  <c r="X2294" i="1" s="1"/>
  <c r="T423" i="1"/>
  <c r="X423" i="1" s="1"/>
  <c r="T390" i="1"/>
  <c r="X390" i="1" s="1"/>
  <c r="T3048" i="1"/>
  <c r="X3048" i="1" s="1"/>
  <c r="T317" i="1"/>
  <c r="X317" i="1" s="1"/>
  <c r="T26" i="1"/>
  <c r="X26" i="1" s="1"/>
  <c r="T3931" i="1"/>
  <c r="X3931" i="1" s="1"/>
  <c r="T2452" i="1"/>
  <c r="X2452" i="1" s="1"/>
  <c r="T3301" i="1"/>
  <c r="X3301" i="1" s="1"/>
  <c r="T2067" i="1"/>
  <c r="X2067" i="1" s="1"/>
  <c r="T376" i="1"/>
  <c r="X376" i="1" s="1"/>
  <c r="T3964" i="1"/>
  <c r="X3964" i="1" s="1"/>
  <c r="T2233" i="1"/>
  <c r="X2233" i="1" s="1"/>
  <c r="T149" i="1"/>
  <c r="X149" i="1" s="1"/>
  <c r="T424" i="1"/>
  <c r="X424" i="1" s="1"/>
  <c r="T2740" i="1"/>
  <c r="X2740" i="1" s="1"/>
  <c r="T99" i="1"/>
  <c r="X99" i="1" s="1"/>
  <c r="T2339" i="1"/>
  <c r="X2339" i="1" s="1"/>
  <c r="T3508" i="1"/>
  <c r="X3508" i="1" s="1"/>
  <c r="T3728" i="1"/>
  <c r="X3728" i="1" s="1"/>
  <c r="T299" i="1"/>
  <c r="X299" i="1" s="1"/>
  <c r="T2215" i="1"/>
  <c r="X2215" i="1" s="1"/>
  <c r="T718" i="1"/>
  <c r="X718" i="1" s="1"/>
  <c r="T3802" i="1"/>
  <c r="X3802" i="1" s="1"/>
  <c r="T1287" i="1"/>
  <c r="X1287" i="1" s="1"/>
  <c r="T1288" i="1"/>
  <c r="X1288" i="1" s="1"/>
  <c r="T1163" i="1"/>
  <c r="X1163" i="1" s="1"/>
  <c r="T1797" i="1"/>
  <c r="X1797" i="1" s="1"/>
  <c r="T391" i="1"/>
  <c r="X391" i="1" s="1"/>
  <c r="T441" i="1"/>
  <c r="X441" i="1" s="1"/>
  <c r="T3629" i="1"/>
  <c r="X3629" i="1" s="1"/>
  <c r="T425" i="1"/>
  <c r="X425" i="1" s="1"/>
  <c r="T3049" i="1"/>
  <c r="X3049" i="1" s="1"/>
  <c r="T3110" i="1"/>
  <c r="X3110" i="1" s="1"/>
  <c r="T191" i="1"/>
  <c r="X191" i="1" s="1"/>
  <c r="T1677" i="1"/>
  <c r="X1677" i="1" s="1"/>
  <c r="T71" i="1"/>
  <c r="X71" i="1" s="1"/>
  <c r="T362" i="1"/>
  <c r="X362" i="1" s="1"/>
  <c r="T2741" i="1"/>
  <c r="X2741" i="1" s="1"/>
  <c r="T2068" i="1"/>
  <c r="X2068" i="1" s="1"/>
  <c r="T318" i="1"/>
  <c r="X318" i="1" s="1"/>
  <c r="T426" i="1"/>
  <c r="X426" i="1" s="1"/>
  <c r="T300" i="1"/>
  <c r="X300" i="1" s="1"/>
  <c r="T1289" i="1"/>
  <c r="X1289" i="1" s="1"/>
  <c r="T192" i="1"/>
  <c r="X192" i="1" s="1"/>
  <c r="T363" i="1"/>
  <c r="X363" i="1" s="1"/>
  <c r="T427" i="1"/>
  <c r="X427" i="1" s="1"/>
  <c r="T428" i="1"/>
  <c r="X428" i="1" s="1"/>
  <c r="T1506" i="1"/>
  <c r="X1506" i="1" s="1"/>
  <c r="T429" i="1"/>
  <c r="X429" i="1" s="1"/>
  <c r="T2899" i="1"/>
  <c r="X2899" i="1" s="1"/>
  <c r="T1798" i="1"/>
  <c r="X1798" i="1" s="1"/>
  <c r="T319" i="1"/>
  <c r="X319" i="1" s="1"/>
  <c r="T1507" i="1"/>
  <c r="X1507" i="1" s="1"/>
  <c r="T320" i="1"/>
  <c r="X320" i="1" s="1"/>
  <c r="T2069" i="1"/>
  <c r="X2069" i="1" s="1"/>
  <c r="T1841" i="1"/>
  <c r="X1841" i="1" s="1"/>
  <c r="T3832" i="1"/>
  <c r="X3832" i="1" s="1"/>
  <c r="T430" i="1"/>
  <c r="X430" i="1" s="1"/>
  <c r="T3509" i="1"/>
  <c r="X3509" i="1" s="1"/>
  <c r="T100" i="1"/>
  <c r="X100" i="1" s="1"/>
  <c r="T2070" i="1"/>
  <c r="X2070" i="1" s="1"/>
  <c r="T392" i="1"/>
  <c r="X392" i="1" s="1"/>
  <c r="T3240" i="1"/>
  <c r="X3240" i="1" s="1"/>
  <c r="T839" i="1"/>
  <c r="X839" i="1" s="1"/>
  <c r="T193" i="1"/>
  <c r="X193" i="1" s="1"/>
  <c r="T3820" i="1"/>
  <c r="X3820" i="1" s="1"/>
  <c r="T377" i="1"/>
  <c r="X377" i="1" s="1"/>
  <c r="T301" i="1"/>
  <c r="X301" i="1" s="1"/>
  <c r="T321" i="1"/>
  <c r="X321" i="1" s="1"/>
  <c r="T322" i="1"/>
  <c r="X322" i="1" s="1"/>
  <c r="T393" i="1"/>
  <c r="X393" i="1" s="1"/>
  <c r="T1678" i="1"/>
  <c r="X1678" i="1" s="1"/>
  <c r="T407" i="1"/>
  <c r="X407" i="1" s="1"/>
  <c r="T2839" i="1"/>
  <c r="X2839" i="1" s="1"/>
  <c r="T352" i="1"/>
  <c r="X352" i="1" s="1"/>
  <c r="T323" i="1"/>
  <c r="X323" i="1" s="1"/>
  <c r="T1679" i="1"/>
  <c r="X1679" i="1" s="1"/>
  <c r="T348" i="1"/>
  <c r="X348" i="1" s="1"/>
  <c r="T194" i="1"/>
  <c r="X194" i="1" s="1"/>
  <c r="T1680" i="1"/>
  <c r="X1680" i="1" s="1"/>
  <c r="T394" i="1"/>
  <c r="X394" i="1" s="1"/>
  <c r="T195" i="1"/>
  <c r="X195" i="1" s="1"/>
  <c r="T101" i="1"/>
  <c r="X101" i="1" s="1"/>
  <c r="T579" i="1"/>
  <c r="X579" i="1" s="1"/>
  <c r="T324" i="1"/>
  <c r="X324" i="1" s="1"/>
  <c r="T2071" i="1"/>
  <c r="X2071" i="1" s="1"/>
  <c r="T1290" i="1"/>
  <c r="X1290" i="1" s="1"/>
  <c r="T196" i="1"/>
  <c r="X196" i="1" s="1"/>
  <c r="T1354" i="1"/>
  <c r="X1354" i="1" s="1"/>
  <c r="T3393" i="1"/>
  <c r="X3393" i="1" s="1"/>
  <c r="T1291" i="1"/>
  <c r="X1291" i="1" s="1"/>
  <c r="T1508" i="1"/>
  <c r="X1508" i="1" s="1"/>
  <c r="T364" i="1"/>
  <c r="X364" i="1" s="1"/>
  <c r="T1087" i="1"/>
  <c r="X1087" i="1" s="1"/>
  <c r="T197" i="1"/>
  <c r="X197" i="1" s="1"/>
  <c r="T2742" i="1"/>
  <c r="X2742" i="1" s="1"/>
  <c r="T365" i="1"/>
  <c r="X365" i="1" s="1"/>
  <c r="T1617" i="1"/>
  <c r="X1617" i="1" s="1"/>
  <c r="T366" i="1"/>
  <c r="X366" i="1" s="1"/>
  <c r="T367" i="1"/>
  <c r="X367" i="1" s="1"/>
  <c r="T325" i="1"/>
  <c r="X325" i="1" s="1"/>
  <c r="T2382" i="1"/>
  <c r="X2382" i="1" s="1"/>
  <c r="T698" i="1"/>
  <c r="X698" i="1" s="1"/>
  <c r="T326" i="1"/>
  <c r="X326" i="1" s="1"/>
  <c r="T719" i="1"/>
  <c r="X719" i="1" s="1"/>
  <c r="T343" i="1"/>
  <c r="X343" i="1" s="1"/>
  <c r="T302" i="1"/>
  <c r="X302" i="1" s="1"/>
  <c r="T1292" i="1"/>
  <c r="X1292" i="1" s="1"/>
  <c r="T327" i="1"/>
  <c r="X327" i="1" s="1"/>
  <c r="T368" i="1"/>
  <c r="X368" i="1" s="1"/>
  <c r="T1366" i="1"/>
  <c r="X1366" i="1" s="1"/>
  <c r="T4028" i="1"/>
  <c r="X4028" i="1" s="1"/>
  <c r="T369" i="1"/>
  <c r="X369" i="1" s="1"/>
  <c r="T198" i="1"/>
  <c r="X198" i="1" s="1"/>
  <c r="T3729" i="1"/>
  <c r="X3729" i="1" s="1"/>
  <c r="T199" i="1"/>
  <c r="X199" i="1" s="1"/>
  <c r="T3050" i="1"/>
  <c r="X3050" i="1" s="1"/>
  <c r="T200" i="1"/>
  <c r="X200" i="1" s="1"/>
  <c r="T328" i="1"/>
  <c r="X328" i="1" s="1"/>
  <c r="T150" i="1"/>
  <c r="X150" i="1" s="1"/>
  <c r="T3441" i="1"/>
  <c r="X3441" i="1" s="1"/>
  <c r="T840" i="1"/>
  <c r="X840" i="1" s="1"/>
  <c r="T2900" i="1"/>
  <c r="X2900" i="1" s="1"/>
  <c r="T201" i="1"/>
  <c r="X201" i="1" s="1"/>
  <c r="T1293" i="1"/>
  <c r="X1293" i="1" s="1"/>
  <c r="T3730" i="1"/>
  <c r="X3730" i="1" s="1"/>
  <c r="T2434" i="1"/>
  <c r="X2434" i="1" s="1"/>
  <c r="T202" i="1"/>
  <c r="X202" i="1" s="1"/>
  <c r="T203" i="1"/>
  <c r="X203" i="1" s="1"/>
  <c r="T204" i="1"/>
  <c r="X204" i="1" s="1"/>
  <c r="T349" i="1"/>
  <c r="X349" i="1" s="1"/>
  <c r="T921" i="1"/>
  <c r="X921" i="1" s="1"/>
  <c r="T1294" i="1"/>
  <c r="X1294" i="1" s="1"/>
  <c r="T1881" i="1"/>
  <c r="X1881" i="1" s="1"/>
  <c r="T2072" i="1"/>
  <c r="X2072" i="1" s="1"/>
  <c r="T2073" i="1"/>
  <c r="X2073" i="1" s="1"/>
  <c r="T2743" i="1"/>
  <c r="X2743" i="1" s="1"/>
  <c r="T2295" i="1"/>
  <c r="X2295" i="1" s="1"/>
  <c r="T205" i="1"/>
  <c r="X205" i="1" s="1"/>
  <c r="T206" i="1"/>
  <c r="X206" i="1" s="1"/>
  <c r="T1181" i="1"/>
  <c r="X1181" i="1" s="1"/>
  <c r="T4107" i="1"/>
  <c r="X4107" i="1" s="1"/>
  <c r="T1827" i="1"/>
  <c r="X1827" i="1" s="1"/>
  <c r="T1153" i="1"/>
  <c r="X1153" i="1" s="1"/>
  <c r="T207" i="1"/>
  <c r="X207" i="1" s="1"/>
  <c r="T1088" i="1"/>
  <c r="X1088" i="1" s="1"/>
  <c r="T1089" i="1"/>
  <c r="X1089" i="1" s="1"/>
  <c r="T1509" i="1"/>
  <c r="X1509" i="1" s="1"/>
  <c r="T3974" i="1"/>
  <c r="X3974" i="1" s="1"/>
  <c r="T3241" i="1"/>
  <c r="X3241" i="1" s="1"/>
  <c r="T1681" i="1"/>
  <c r="X1681" i="1" s="1"/>
  <c r="T208" i="1"/>
  <c r="X208" i="1" s="1"/>
  <c r="T209" i="1"/>
  <c r="X209" i="1" s="1"/>
  <c r="T3662" i="1"/>
  <c r="X3662" i="1" s="1"/>
  <c r="T210" i="1"/>
  <c r="X210" i="1" s="1"/>
  <c r="T3803" i="1"/>
  <c r="X3803" i="1" s="1"/>
  <c r="T329" i="1"/>
  <c r="X329" i="1" s="1"/>
  <c r="T1295" i="1"/>
  <c r="X1295" i="1" s="1"/>
  <c r="T134" i="1"/>
  <c r="X134" i="1" s="1"/>
  <c r="T211" i="1"/>
  <c r="X211" i="1" s="1"/>
  <c r="T167" i="1"/>
  <c r="X167" i="1" s="1"/>
  <c r="T212" i="1"/>
  <c r="X212" i="1" s="1"/>
  <c r="T213" i="1"/>
  <c r="X213" i="1" s="1"/>
  <c r="T214" i="1"/>
  <c r="X214" i="1" s="1"/>
  <c r="T174" i="1"/>
  <c r="X174" i="1" s="1"/>
  <c r="T2074" i="1"/>
  <c r="X2074" i="1" s="1"/>
  <c r="T1510" i="1"/>
  <c r="X1510" i="1" s="1"/>
  <c r="T1682" i="1"/>
  <c r="X1682" i="1" s="1"/>
  <c r="T3242" i="1"/>
  <c r="X3242" i="1" s="1"/>
  <c r="T215" i="1"/>
  <c r="X215" i="1" s="1"/>
  <c r="T330" i="1"/>
  <c r="X330" i="1" s="1"/>
  <c r="T2216" i="1"/>
  <c r="X2216" i="1" s="1"/>
  <c r="T730" i="1"/>
  <c r="X730" i="1" s="1"/>
  <c r="T216" i="1"/>
  <c r="X216" i="1" s="1"/>
  <c r="T331" i="1"/>
  <c r="X331" i="1" s="1"/>
  <c r="T580" i="1"/>
  <c r="X580" i="1" s="1"/>
  <c r="T217" i="1"/>
  <c r="X217" i="1" s="1"/>
  <c r="T332" i="1"/>
  <c r="X332" i="1" s="1"/>
  <c r="T3394" i="1"/>
  <c r="X3394" i="1" s="1"/>
  <c r="T218" i="1"/>
  <c r="X218" i="1" s="1"/>
  <c r="T3588" i="1"/>
  <c r="X3588" i="1" s="1"/>
  <c r="T219" i="1"/>
  <c r="X219" i="1" s="1"/>
  <c r="T220" i="1"/>
  <c r="X220" i="1" s="1"/>
  <c r="T72" i="1"/>
  <c r="X72" i="1" s="1"/>
  <c r="T73" i="1"/>
  <c r="X73" i="1" s="1"/>
  <c r="T4068" i="1"/>
  <c r="X4068" i="1" s="1"/>
  <c r="T333" i="1"/>
  <c r="X333" i="1" s="1"/>
  <c r="T2840" i="1"/>
  <c r="X2840" i="1" s="1"/>
  <c r="T334" i="1"/>
  <c r="X334" i="1" s="1"/>
  <c r="T221" i="1"/>
  <c r="X221" i="1" s="1"/>
  <c r="T222" i="1"/>
  <c r="X222" i="1" s="1"/>
  <c r="T3243" i="1"/>
  <c r="X3243" i="1" s="1"/>
  <c r="T53" i="1"/>
  <c r="X53" i="1" s="1"/>
  <c r="T74" i="1"/>
  <c r="X74" i="1" s="1"/>
  <c r="T135" i="1"/>
  <c r="X135" i="1" s="1"/>
  <c r="T303" i="1"/>
  <c r="X303" i="1" s="1"/>
  <c r="T3244" i="1"/>
  <c r="X3244" i="1" s="1"/>
  <c r="T3051" i="1"/>
  <c r="X3051" i="1" s="1"/>
  <c r="T4001" i="1"/>
  <c r="X4001" i="1" s="1"/>
  <c r="T1511" i="1"/>
  <c r="X1511" i="1" s="1"/>
  <c r="T2075" i="1"/>
  <c r="X2075" i="1" s="1"/>
  <c r="T136" i="1"/>
  <c r="X136" i="1" s="1"/>
  <c r="T3576" i="1"/>
  <c r="X3576" i="1" s="1"/>
  <c r="T3245" i="1"/>
  <c r="X3245" i="1" s="1"/>
  <c r="T304" i="1"/>
  <c r="X304" i="1" s="1"/>
  <c r="T1090" i="1"/>
  <c r="X1090" i="1" s="1"/>
  <c r="T2296" i="1"/>
  <c r="X2296" i="1" s="1"/>
  <c r="T1799" i="1"/>
  <c r="X1799" i="1" s="1"/>
  <c r="T223" i="1"/>
  <c r="X223" i="1" s="1"/>
  <c r="T224" i="1"/>
  <c r="X224" i="1" s="1"/>
  <c r="T75" i="1"/>
  <c r="X75" i="1" s="1"/>
  <c r="T2297" i="1"/>
  <c r="X2297" i="1" s="1"/>
  <c r="T225" i="1"/>
  <c r="X225" i="1" s="1"/>
  <c r="T226" i="1"/>
  <c r="X226" i="1" s="1"/>
  <c r="T227" i="1"/>
  <c r="X227" i="1" s="1"/>
  <c r="T1091" i="1"/>
  <c r="X1091" i="1" s="1"/>
  <c r="T1296" i="1"/>
  <c r="X1296" i="1" s="1"/>
  <c r="T2217" i="1"/>
  <c r="X2217" i="1" s="1"/>
  <c r="T4075" i="1"/>
  <c r="X4075" i="1" s="1"/>
  <c r="T172" i="1"/>
  <c r="X172" i="1" s="1"/>
  <c r="T137" i="1"/>
  <c r="X137" i="1" s="1"/>
  <c r="T102" i="1"/>
  <c r="X102" i="1" s="1"/>
  <c r="T1092" i="1"/>
  <c r="X1092" i="1" s="1"/>
  <c r="T2076" i="1"/>
  <c r="X2076" i="1" s="1"/>
  <c r="T228" i="1"/>
  <c r="X228" i="1" s="1"/>
  <c r="T229" i="1"/>
  <c r="X229" i="1" s="1"/>
  <c r="T1882" i="1"/>
  <c r="X1882" i="1" s="1"/>
  <c r="T2901" i="1"/>
  <c r="X2901" i="1" s="1"/>
  <c r="T230" i="1"/>
  <c r="X230" i="1" s="1"/>
  <c r="T2077" i="1"/>
  <c r="X2077" i="1" s="1"/>
  <c r="T103" i="1"/>
  <c r="X103" i="1" s="1"/>
  <c r="T138" i="1"/>
  <c r="X138" i="1" s="1"/>
  <c r="T76" i="1"/>
  <c r="X76" i="1" s="1"/>
  <c r="T231" i="1"/>
  <c r="X231" i="1" s="1"/>
  <c r="T1093" i="1"/>
  <c r="X1093" i="1" s="1"/>
  <c r="T2744" i="1"/>
  <c r="X2744" i="1" s="1"/>
  <c r="T232" i="1"/>
  <c r="X232" i="1" s="1"/>
  <c r="T233" i="1"/>
  <c r="X233" i="1" s="1"/>
  <c r="T234" i="1"/>
  <c r="X234" i="1" s="1"/>
  <c r="T235" i="1"/>
  <c r="X235" i="1" s="1"/>
  <c r="T2298" i="1"/>
  <c r="X2298" i="1" s="1"/>
  <c r="T2078" i="1"/>
  <c r="X2078" i="1" s="1"/>
  <c r="T236" i="1"/>
  <c r="X236" i="1" s="1"/>
  <c r="T237" i="1"/>
  <c r="X237" i="1" s="1"/>
  <c r="T2079" i="1"/>
  <c r="X2079" i="1" s="1"/>
  <c r="T238" i="1"/>
  <c r="X238" i="1" s="1"/>
  <c r="T104" i="1"/>
  <c r="X104" i="1" s="1"/>
  <c r="T239" i="1"/>
  <c r="X239" i="1" s="1"/>
  <c r="T2849" i="1"/>
  <c r="X2849" i="1" s="1"/>
  <c r="T240" i="1"/>
  <c r="X240" i="1" s="1"/>
  <c r="T3111" i="1"/>
  <c r="X3111" i="1" s="1"/>
  <c r="T241" i="1"/>
  <c r="X241" i="1" s="1"/>
  <c r="T242" i="1"/>
  <c r="X242" i="1" s="1"/>
  <c r="T3052" i="1"/>
  <c r="X3052" i="1" s="1"/>
  <c r="T243" i="1"/>
  <c r="X243" i="1" s="1"/>
  <c r="T244" i="1"/>
  <c r="X244" i="1" s="1"/>
  <c r="T3395" i="1"/>
  <c r="X3395" i="1" s="1"/>
  <c r="T1512" i="1"/>
  <c r="X1512" i="1" s="1"/>
  <c r="T2745" i="1"/>
  <c r="X2745" i="1" s="1"/>
  <c r="T77" i="1"/>
  <c r="X77" i="1" s="1"/>
  <c r="T1297" i="1"/>
  <c r="X1297" i="1" s="1"/>
  <c r="T139" i="1"/>
  <c r="X139" i="1" s="1"/>
  <c r="T245" i="1"/>
  <c r="X245" i="1" s="1"/>
  <c r="T3932" i="1"/>
  <c r="X3932" i="1" s="1"/>
  <c r="T246" i="1"/>
  <c r="X246" i="1" s="1"/>
  <c r="T247" i="1"/>
  <c r="X247" i="1" s="1"/>
  <c r="T248" i="1"/>
  <c r="X248" i="1" s="1"/>
  <c r="T249" i="1"/>
  <c r="X249" i="1" s="1"/>
  <c r="T140" i="1"/>
  <c r="X140" i="1" s="1"/>
  <c r="T2218" i="1"/>
  <c r="X2218" i="1" s="1"/>
  <c r="T250" i="1"/>
  <c r="X250" i="1" s="1"/>
  <c r="T251" i="1"/>
  <c r="X251" i="1" s="1"/>
  <c r="T252" i="1"/>
  <c r="X252" i="1" s="1"/>
  <c r="T253" i="1"/>
  <c r="X253" i="1" s="1"/>
  <c r="T254" i="1"/>
  <c r="X254" i="1" s="1"/>
  <c r="T255" i="1"/>
  <c r="X255" i="1" s="1"/>
  <c r="T256" i="1"/>
  <c r="X256" i="1" s="1"/>
  <c r="T3851" i="1"/>
  <c r="X3851" i="1" s="1"/>
  <c r="T1513" i="1"/>
  <c r="X1513" i="1" s="1"/>
  <c r="T105" i="1"/>
  <c r="X105" i="1" s="1"/>
  <c r="T3246" i="1"/>
  <c r="X3246" i="1" s="1"/>
  <c r="T2080" i="1"/>
  <c r="X2080" i="1" s="1"/>
  <c r="T2081" i="1"/>
  <c r="X2081" i="1" s="1"/>
  <c r="T3247" i="1"/>
  <c r="X3247" i="1" s="1"/>
  <c r="T168" i="1"/>
  <c r="X168" i="1" s="1"/>
  <c r="T141" i="1"/>
  <c r="X141" i="1" s="1"/>
  <c r="T3786" i="1"/>
  <c r="X3786" i="1" s="1"/>
  <c r="T2746" i="1"/>
  <c r="X2746" i="1" s="1"/>
  <c r="T395" i="1"/>
  <c r="X395" i="1" s="1"/>
  <c r="T1800" i="1"/>
  <c r="X1800" i="1" s="1"/>
  <c r="T2082" i="1"/>
  <c r="X2082" i="1" s="1"/>
  <c r="T1826" i="1"/>
  <c r="X1826" i="1" s="1"/>
  <c r="T131" i="1"/>
  <c r="X131" i="1" s="1"/>
  <c r="T3933" i="1"/>
  <c r="X3933" i="1" s="1"/>
  <c r="T2747" i="1"/>
  <c r="X2747" i="1" s="1"/>
  <c r="T151" i="1"/>
  <c r="X151" i="1" s="1"/>
  <c r="T3590" i="1"/>
  <c r="X3590" i="1" s="1"/>
  <c r="T106" i="1"/>
  <c r="X106" i="1" s="1"/>
  <c r="T142" i="1"/>
  <c r="X142" i="1" s="1"/>
  <c r="T3396" i="1"/>
  <c r="X3396" i="1" s="1"/>
  <c r="T3053" i="1"/>
  <c r="X3053" i="1" s="1"/>
  <c r="T78" i="1"/>
  <c r="X78" i="1" s="1"/>
  <c r="T2230" i="1"/>
  <c r="X2230" i="1" s="1"/>
  <c r="T841" i="1"/>
  <c r="X841" i="1" s="1"/>
  <c r="T3248" i="1"/>
  <c r="X3248" i="1" s="1"/>
  <c r="T699" i="1"/>
  <c r="X699" i="1" s="1"/>
  <c r="T2949" i="1"/>
  <c r="X2949" i="1" s="1"/>
  <c r="T3054" i="1"/>
  <c r="X3054" i="1" s="1"/>
  <c r="T152" i="1"/>
  <c r="X152" i="1" s="1"/>
  <c r="T1298" i="1"/>
  <c r="X1298" i="1" s="1"/>
  <c r="T2323" i="1"/>
  <c r="X2323" i="1" s="1"/>
  <c r="T2083" i="1"/>
  <c r="X2083" i="1" s="1"/>
  <c r="T153" i="1"/>
  <c r="X153" i="1" s="1"/>
  <c r="T1299" i="1"/>
  <c r="X1299" i="1" s="1"/>
  <c r="T1094" i="1"/>
  <c r="X1094" i="1" s="1"/>
  <c r="T1367" i="1"/>
  <c r="X1367" i="1" s="1"/>
  <c r="T154" i="1"/>
  <c r="X154" i="1" s="1"/>
  <c r="T2748" i="1"/>
  <c r="X2748" i="1" s="1"/>
  <c r="T3397" i="1"/>
  <c r="X3397" i="1" s="1"/>
  <c r="T3630" i="1"/>
  <c r="X3630" i="1" s="1"/>
  <c r="T155" i="1"/>
  <c r="X155" i="1" s="1"/>
  <c r="T396" i="1"/>
  <c r="X396" i="1" s="1"/>
  <c r="T132" i="1"/>
  <c r="X132" i="1" s="1"/>
  <c r="T107" i="1"/>
  <c r="X107" i="1" s="1"/>
  <c r="T720" i="1"/>
  <c r="X720" i="1" s="1"/>
  <c r="T842" i="1"/>
  <c r="X842" i="1" s="1"/>
  <c r="T3934" i="1"/>
  <c r="X3934" i="1" s="1"/>
  <c r="T2084" i="1"/>
  <c r="X2084" i="1" s="1"/>
  <c r="T156" i="1"/>
  <c r="X156" i="1" s="1"/>
  <c r="T2506" i="1"/>
  <c r="X2506" i="1" s="1"/>
  <c r="T3887" i="1"/>
  <c r="X3887" i="1" s="1"/>
  <c r="T165" i="1"/>
  <c r="X165" i="1" s="1"/>
  <c r="T906" i="1"/>
  <c r="X906" i="1" s="1"/>
  <c r="T38" i="1"/>
  <c r="X38" i="1" s="1"/>
  <c r="T54" i="1"/>
  <c r="X54" i="1" s="1"/>
  <c r="T2085" i="1"/>
  <c r="X2085" i="1" s="1"/>
  <c r="T581" i="1"/>
  <c r="X581" i="1" s="1"/>
  <c r="T157" i="1"/>
  <c r="X157" i="1" s="1"/>
  <c r="T1514" i="1"/>
  <c r="X1514" i="1" s="1"/>
  <c r="T2322" i="1"/>
  <c r="X2322" i="1" s="1"/>
  <c r="T3249" i="1"/>
  <c r="X3249" i="1" s="1"/>
  <c r="T143" i="1"/>
  <c r="X143" i="1" s="1"/>
  <c r="T3731" i="1"/>
  <c r="X3731" i="1" s="1"/>
  <c r="T901" i="1"/>
  <c r="X901" i="1" s="1"/>
  <c r="T108" i="1"/>
  <c r="X108" i="1" s="1"/>
  <c r="T3732" i="1"/>
  <c r="X3732" i="1" s="1"/>
  <c r="T3733" i="1"/>
  <c r="X3733" i="1" s="1"/>
  <c r="T1515" i="1"/>
  <c r="X1515" i="1" s="1"/>
  <c r="T3055" i="1"/>
  <c r="X3055" i="1" s="1"/>
  <c r="T2086" i="1"/>
  <c r="X2086" i="1" s="1"/>
  <c r="T2749" i="1"/>
  <c r="X2749" i="1" s="1"/>
  <c r="T700" i="1"/>
  <c r="X700" i="1" s="1"/>
  <c r="T582" i="1"/>
  <c r="X582" i="1" s="1"/>
  <c r="T109" i="1"/>
  <c r="X109" i="1" s="1"/>
  <c r="T3734" i="1"/>
  <c r="X3734" i="1" s="1"/>
  <c r="T3056" i="1"/>
  <c r="X3056" i="1" s="1"/>
  <c r="T158" i="1"/>
  <c r="X158" i="1" s="1"/>
  <c r="T1300" i="1"/>
  <c r="X1300" i="1" s="1"/>
  <c r="T1683" i="1"/>
  <c r="X1683" i="1" s="1"/>
  <c r="T1592" i="1"/>
  <c r="X1592" i="1" s="1"/>
  <c r="T3735" i="1"/>
  <c r="X3735" i="1" s="1"/>
  <c r="T79" i="1"/>
  <c r="X79" i="1" s="1"/>
  <c r="T110" i="1"/>
  <c r="X110" i="1" s="1"/>
  <c r="T1095" i="1"/>
  <c r="X1095" i="1" s="1"/>
  <c r="T2435" i="1"/>
  <c r="X2435" i="1" s="1"/>
  <c r="T111" i="1"/>
  <c r="X111" i="1" s="1"/>
  <c r="T350" i="1"/>
  <c r="X350" i="1" s="1"/>
  <c r="T1684" i="1"/>
  <c r="X1684" i="1" s="1"/>
  <c r="T1096" i="1"/>
  <c r="X1096" i="1" s="1"/>
  <c r="T3577" i="1"/>
  <c r="X3577" i="1" s="1"/>
  <c r="T112" i="1"/>
  <c r="X112" i="1" s="1"/>
  <c r="T4103" i="1"/>
  <c r="X4103" i="1" s="1"/>
  <c r="T2340" i="1"/>
  <c r="X2340" i="1" s="1"/>
  <c r="T113" i="1"/>
  <c r="X113" i="1" s="1"/>
  <c r="T2750" i="1"/>
  <c r="X2750" i="1" s="1"/>
  <c r="T80" i="1"/>
  <c r="X80" i="1" s="1"/>
  <c r="T114" i="1"/>
  <c r="X114" i="1" s="1"/>
  <c r="T115" i="1"/>
  <c r="X115" i="1" s="1"/>
  <c r="T2087" i="1"/>
  <c r="X2087" i="1" s="1"/>
  <c r="T2088" i="1"/>
  <c r="X2088" i="1" s="1"/>
  <c r="T1685" i="1"/>
  <c r="X1685" i="1" s="1"/>
  <c r="T3736" i="1"/>
  <c r="X3736" i="1" s="1"/>
  <c r="T3057" i="1"/>
  <c r="X3057" i="1" s="1"/>
  <c r="T144" i="1"/>
  <c r="X144" i="1" s="1"/>
  <c r="T3737" i="1"/>
  <c r="X3737" i="1" s="1"/>
  <c r="T3804" i="1"/>
  <c r="X3804" i="1" s="1"/>
  <c r="T1097" i="1"/>
  <c r="X1097" i="1" s="1"/>
  <c r="T145" i="1"/>
  <c r="X145" i="1" s="1"/>
  <c r="T133" i="1"/>
  <c r="X133" i="1" s="1"/>
  <c r="T257" i="1"/>
  <c r="X257" i="1" s="1"/>
  <c r="T146" i="1"/>
  <c r="X146" i="1" s="1"/>
  <c r="T4029" i="1"/>
  <c r="X4029" i="1" s="1"/>
  <c r="T2555" i="1"/>
  <c r="X2555" i="1" s="1"/>
  <c r="T81" i="1"/>
  <c r="X81" i="1" s="1"/>
  <c r="T1168" i="1"/>
  <c r="X1168" i="1" s="1"/>
  <c r="T3881" i="1"/>
  <c r="X3881" i="1" s="1"/>
  <c r="T4076" i="1"/>
  <c r="X4076" i="1" s="1"/>
  <c r="T455" i="1"/>
  <c r="X455" i="1" s="1"/>
  <c r="T2299" i="1"/>
  <c r="X2299" i="1" s="1"/>
  <c r="T116" i="1"/>
  <c r="X116" i="1" s="1"/>
  <c r="T1866" i="1"/>
  <c r="X1866" i="1" s="1"/>
  <c r="T3323" i="1"/>
  <c r="X3323" i="1" s="1"/>
  <c r="T2089" i="1"/>
  <c r="X2089" i="1" s="1"/>
  <c r="T3805" i="1"/>
  <c r="X3805" i="1" s="1"/>
  <c r="T4039" i="1"/>
  <c r="X4039" i="1" s="1"/>
  <c r="T2751" i="1"/>
  <c r="X2751" i="1" s="1"/>
  <c r="T3058" i="1"/>
  <c r="X3058" i="1" s="1"/>
  <c r="T1516" i="1"/>
  <c r="X1516" i="1" s="1"/>
  <c r="T1517" i="1"/>
  <c r="X1517" i="1" s="1"/>
  <c r="T2507" i="1"/>
  <c r="X2507" i="1" s="1"/>
  <c r="T2752" i="1"/>
  <c r="X2752" i="1" s="1"/>
  <c r="T2300" i="1"/>
  <c r="X2300" i="1" s="1"/>
  <c r="T2090" i="1"/>
  <c r="X2090" i="1" s="1"/>
  <c r="T2383" i="1"/>
  <c r="X2383" i="1" s="1"/>
  <c r="T55" i="1"/>
  <c r="X55" i="1" s="1"/>
  <c r="T583" i="1"/>
  <c r="X583" i="1" s="1"/>
  <c r="T117" i="1"/>
  <c r="X117" i="1" s="1"/>
  <c r="T2436" i="1"/>
  <c r="X2436" i="1" s="1"/>
  <c r="T118" i="1"/>
  <c r="X118" i="1" s="1"/>
  <c r="T2508" i="1"/>
  <c r="X2508" i="1" s="1"/>
  <c r="T119" i="1"/>
  <c r="X119" i="1" s="1"/>
  <c r="T3864" i="1"/>
  <c r="X3864" i="1" s="1"/>
  <c r="T3398" i="1"/>
  <c r="X3398" i="1" s="1"/>
  <c r="T120" i="1"/>
  <c r="X120" i="1" s="1"/>
  <c r="T3935" i="1"/>
  <c r="X3935" i="1" s="1"/>
  <c r="T843" i="1"/>
  <c r="X843" i="1" s="1"/>
  <c r="T3059" i="1"/>
  <c r="X3059" i="1" s="1"/>
  <c r="T2581" i="1"/>
  <c r="X2581" i="1" s="1"/>
  <c r="T121" i="1"/>
  <c r="X121" i="1" s="1"/>
  <c r="T40" i="1"/>
  <c r="X40" i="1" s="1"/>
  <c r="T1301" i="1"/>
  <c r="X1301" i="1" s="1"/>
  <c r="T3510" i="1"/>
  <c r="X3510" i="1" s="1"/>
  <c r="T122" i="1"/>
  <c r="X122" i="1" s="1"/>
  <c r="T123" i="1"/>
  <c r="X123" i="1" s="1"/>
  <c r="T124" i="1"/>
  <c r="X124" i="1" s="1"/>
  <c r="T125" i="1"/>
  <c r="X125" i="1" s="1"/>
  <c r="T2753" i="1"/>
  <c r="X2753" i="1" s="1"/>
  <c r="T335" i="1"/>
  <c r="X335" i="1" s="1"/>
  <c r="T126" i="1"/>
  <c r="X126" i="1" s="1"/>
  <c r="T1302" i="1"/>
  <c r="X1302" i="1" s="1"/>
  <c r="T2754" i="1"/>
  <c r="X2754" i="1" s="1"/>
  <c r="T258" i="1"/>
  <c r="X258" i="1" s="1"/>
  <c r="T3578" i="1"/>
  <c r="X3578" i="1" s="1"/>
  <c r="T3399" i="1"/>
  <c r="X3399" i="1" s="1"/>
  <c r="T701" i="1"/>
  <c r="X701" i="1" s="1"/>
  <c r="T27" i="1"/>
  <c r="X27" i="1" s="1"/>
  <c r="T1518" i="1"/>
  <c r="X1518" i="1" s="1"/>
  <c r="T584" i="1"/>
  <c r="X584" i="1" s="1"/>
  <c r="T37" i="1"/>
  <c r="X37" i="1" s="1"/>
  <c r="T3060" i="1"/>
  <c r="X3060" i="1" s="1"/>
  <c r="T1098" i="1"/>
  <c r="X1098" i="1" s="1"/>
  <c r="T2755" i="1"/>
  <c r="X2755" i="1" s="1"/>
  <c r="T3738" i="1"/>
  <c r="X3738" i="1" s="1"/>
  <c r="T2850" i="1"/>
  <c r="X2850" i="1" s="1"/>
  <c r="T397" i="1"/>
  <c r="X397" i="1" s="1"/>
  <c r="T3739" i="1"/>
  <c r="X3739" i="1" s="1"/>
  <c r="T3936" i="1"/>
  <c r="X3936" i="1" s="1"/>
  <c r="T1519" i="1"/>
  <c r="X1519" i="1" s="1"/>
  <c r="T3061" i="1"/>
  <c r="X3061" i="1" s="1"/>
  <c r="T82" i="1"/>
  <c r="X82" i="1" s="1"/>
  <c r="T3400" i="1"/>
  <c r="X3400" i="1" s="1"/>
  <c r="T1099" i="1"/>
  <c r="X1099" i="1" s="1"/>
  <c r="T4030" i="1"/>
  <c r="X4030" i="1" s="1"/>
  <c r="T56" i="1"/>
  <c r="X56" i="1" s="1"/>
  <c r="T3537" i="1"/>
  <c r="X3537" i="1" s="1"/>
  <c r="T3250" i="1"/>
  <c r="X3250" i="1" s="1"/>
  <c r="T2756" i="1"/>
  <c r="X2756" i="1" s="1"/>
  <c r="T2509" i="1"/>
  <c r="X2509" i="1" s="1"/>
  <c r="T57" i="1"/>
  <c r="X57" i="1" s="1"/>
  <c r="T2091" i="1"/>
  <c r="X2091" i="1" s="1"/>
  <c r="T1829" i="1"/>
  <c r="X1829" i="1" s="1"/>
  <c r="T3833" i="1"/>
  <c r="X3833" i="1" s="1"/>
  <c r="T844" i="1"/>
  <c r="X844" i="1" s="1"/>
  <c r="T83" i="1"/>
  <c r="X83" i="1" s="1"/>
  <c r="T2757" i="1"/>
  <c r="X2757" i="1" s="1"/>
  <c r="T1801" i="1"/>
  <c r="X1801" i="1" s="1"/>
  <c r="T2601" i="1"/>
  <c r="X2601" i="1" s="1"/>
  <c r="T1303" i="1"/>
  <c r="X1303" i="1" s="1"/>
  <c r="T3401" i="1"/>
  <c r="X3401" i="1" s="1"/>
  <c r="T84" i="1"/>
  <c r="X84" i="1" s="1"/>
  <c r="T3740" i="1"/>
  <c r="X3740" i="1" s="1"/>
  <c r="T2510" i="1"/>
  <c r="X2510" i="1" s="1"/>
  <c r="T3402" i="1"/>
  <c r="X3402" i="1" s="1"/>
  <c r="T259" i="1"/>
  <c r="X259" i="1" s="1"/>
  <c r="T2092" i="1"/>
  <c r="X2092" i="1" s="1"/>
  <c r="T431" i="1"/>
  <c r="X431" i="1" s="1"/>
  <c r="T3806" i="1"/>
  <c r="X3806" i="1" s="1"/>
  <c r="T260" i="1"/>
  <c r="X260" i="1" s="1"/>
  <c r="T3741" i="1"/>
  <c r="X3741" i="1" s="1"/>
  <c r="T1304" i="1"/>
  <c r="X1304" i="1" s="1"/>
  <c r="T398" i="1"/>
  <c r="X398" i="1" s="1"/>
  <c r="T85" i="1"/>
  <c r="X85" i="1" s="1"/>
  <c r="T1100" i="1"/>
  <c r="X1100" i="1" s="1"/>
  <c r="T2093" i="1"/>
  <c r="X2093" i="1" s="1"/>
  <c r="T3462" i="1"/>
  <c r="X3462" i="1" s="1"/>
  <c r="T585" i="1"/>
  <c r="X585" i="1" s="1"/>
  <c r="T4031" i="1"/>
  <c r="X4031" i="1" s="1"/>
  <c r="T2437" i="1"/>
  <c r="X2437" i="1" s="1"/>
  <c r="T3889" i="1"/>
  <c r="X3889" i="1" s="1"/>
  <c r="T3876" i="1"/>
  <c r="X3876" i="1" s="1"/>
  <c r="T3937" i="1"/>
  <c r="X3937" i="1" s="1"/>
  <c r="T586" i="1"/>
  <c r="X586" i="1" s="1"/>
  <c r="T86" i="1"/>
  <c r="X86" i="1" s="1"/>
  <c r="T87" i="1"/>
  <c r="X87" i="1" s="1"/>
  <c r="T88" i="1"/>
  <c r="X88" i="1" s="1"/>
  <c r="T2094" i="1"/>
  <c r="X2094" i="1" s="1"/>
  <c r="T2758" i="1"/>
  <c r="X2758" i="1" s="1"/>
  <c r="T3324" i="1"/>
  <c r="X3324" i="1" s="1"/>
  <c r="T3062" i="1"/>
  <c r="X3062" i="1" s="1"/>
  <c r="T2511" i="1"/>
  <c r="X2511" i="1" s="1"/>
  <c r="T2969" i="1"/>
  <c r="X2969" i="1" s="1"/>
  <c r="T69" i="1"/>
  <c r="X69" i="1" s="1"/>
  <c r="T2582" i="1"/>
  <c r="X2582" i="1" s="1"/>
  <c r="T2095" i="1"/>
  <c r="X2095" i="1" s="1"/>
  <c r="T261" i="1"/>
  <c r="X261" i="1" s="1"/>
  <c r="T3535" i="1"/>
  <c r="X3535" i="1" s="1"/>
  <c r="T1101" i="1"/>
  <c r="X1101" i="1" s="1"/>
  <c r="T2096" i="1"/>
  <c r="X2096" i="1" s="1"/>
  <c r="T1802" i="1"/>
  <c r="X1802" i="1" s="1"/>
  <c r="T1102" i="1"/>
  <c r="X1102" i="1" s="1"/>
  <c r="T70" i="1"/>
  <c r="X70" i="1" s="1"/>
  <c r="T2902" i="1"/>
  <c r="X2902" i="1" s="1"/>
  <c r="T2301" i="1"/>
  <c r="X2301" i="1" s="1"/>
  <c r="T3251" i="1"/>
  <c r="X3251" i="1" s="1"/>
  <c r="T44" i="1"/>
  <c r="X44" i="1" s="1"/>
  <c r="T3938" i="1"/>
  <c r="X3938" i="1" s="1"/>
  <c r="T1803" i="1"/>
  <c r="X1803" i="1" s="1"/>
  <c r="T1103" i="1"/>
  <c r="X1103" i="1" s="1"/>
  <c r="T587" i="1"/>
  <c r="X587" i="1" s="1"/>
  <c r="T28" i="1"/>
  <c r="X28" i="1" s="1"/>
  <c r="T336" i="1"/>
  <c r="X336" i="1" s="1"/>
  <c r="T2097" i="1"/>
  <c r="X2097" i="1" s="1"/>
  <c r="T2583" i="1"/>
  <c r="X2583" i="1" s="1"/>
  <c r="T3971" i="1"/>
  <c r="X3971" i="1" s="1"/>
  <c r="T2187" i="1"/>
  <c r="X2187" i="1" s="1"/>
  <c r="T1602" i="1"/>
  <c r="X1602" i="1" s="1"/>
  <c r="T1104" i="1"/>
  <c r="X1104" i="1" s="1"/>
  <c r="T3838" i="1"/>
  <c r="X3838" i="1" s="1"/>
  <c r="T2341" i="1"/>
  <c r="X2341" i="1" s="1"/>
  <c r="T1520" i="1"/>
  <c r="X1520" i="1" s="1"/>
  <c r="T1105" i="1"/>
  <c r="X1105" i="1" s="1"/>
  <c r="T2098" i="1"/>
  <c r="X2098" i="1" s="1"/>
  <c r="T3063" i="1"/>
  <c r="X3063" i="1" s="1"/>
  <c r="T3252" i="1"/>
  <c r="X3252" i="1" s="1"/>
  <c r="T1369" i="1"/>
  <c r="X1369" i="1" s="1"/>
  <c r="T588" i="1"/>
  <c r="X588" i="1" s="1"/>
  <c r="T2449" i="1"/>
  <c r="X2449" i="1" s="1"/>
  <c r="T2903" i="1"/>
  <c r="X2903" i="1" s="1"/>
  <c r="T58" i="1"/>
  <c r="X58" i="1" s="1"/>
  <c r="T3064" i="1"/>
  <c r="X3064" i="1" s="1"/>
  <c r="T3939" i="1"/>
  <c r="X3939" i="1" s="1"/>
  <c r="T262" i="1"/>
  <c r="X262" i="1" s="1"/>
  <c r="T923" i="1"/>
  <c r="X923" i="1" s="1"/>
  <c r="T589" i="1"/>
  <c r="X589" i="1" s="1"/>
  <c r="T889" i="1"/>
  <c r="X889" i="1" s="1"/>
  <c r="T1521" i="1"/>
  <c r="X1521" i="1" s="1"/>
  <c r="T702" i="1"/>
  <c r="X702" i="1" s="1"/>
  <c r="T2556" i="1"/>
  <c r="X2556" i="1" s="1"/>
  <c r="T3456" i="1"/>
  <c r="X3456" i="1" s="1"/>
  <c r="T59" i="1"/>
  <c r="X59" i="1" s="1"/>
  <c r="T1106" i="1"/>
  <c r="X1106" i="1" s="1"/>
  <c r="T590" i="1"/>
  <c r="X590" i="1" s="1"/>
  <c r="T2512" i="1"/>
  <c r="X2512" i="1" s="1"/>
  <c r="T1107" i="1"/>
  <c r="X1107" i="1" s="1"/>
  <c r="T60" i="1"/>
  <c r="X60" i="1" s="1"/>
  <c r="T4032" i="1"/>
  <c r="X4032" i="1" s="1"/>
  <c r="T2513" i="1"/>
  <c r="X2513" i="1" s="1"/>
  <c r="T61" i="1"/>
  <c r="X61" i="1" s="1"/>
  <c r="T2950" i="1"/>
  <c r="X2950" i="1" s="1"/>
  <c r="T3403" i="1"/>
  <c r="X3403" i="1" s="1"/>
  <c r="T2342" i="1"/>
  <c r="X2342" i="1" s="1"/>
  <c r="T1717" i="1"/>
  <c r="X1717" i="1" s="1"/>
  <c r="T2514" i="1"/>
  <c r="X2514" i="1" s="1"/>
  <c r="T45" i="1"/>
  <c r="X45" i="1" s="1"/>
  <c r="T2302" i="1"/>
  <c r="X2302" i="1" s="1"/>
  <c r="T3065" i="1"/>
  <c r="X3065" i="1" s="1"/>
  <c r="T2515" i="1"/>
  <c r="X2515" i="1" s="1"/>
  <c r="T51" i="1"/>
  <c r="X51" i="1" s="1"/>
  <c r="T2384" i="1"/>
  <c r="X2384" i="1" s="1"/>
  <c r="T3404" i="1"/>
  <c r="X3404" i="1" s="1"/>
  <c r="T2099" i="1"/>
  <c r="X2099" i="1" s="1"/>
  <c r="T3651" i="1"/>
  <c r="X3651" i="1" s="1"/>
  <c r="T3652" i="1"/>
  <c r="X3652" i="1" s="1"/>
  <c r="T2303" i="1"/>
  <c r="X2303" i="1" s="1"/>
  <c r="T169" i="1"/>
  <c r="X169" i="1" s="1"/>
  <c r="T1350" i="1"/>
  <c r="X1350" i="1" s="1"/>
  <c r="T46" i="1"/>
  <c r="X46" i="1" s="1"/>
  <c r="T2219" i="1"/>
  <c r="X2219" i="1" s="1"/>
  <c r="T29" i="1"/>
  <c r="X29" i="1" s="1"/>
  <c r="T4077" i="1"/>
  <c r="X4077" i="1" s="1"/>
  <c r="T591" i="1"/>
  <c r="X591" i="1" s="1"/>
  <c r="T2100" i="1"/>
  <c r="X2100" i="1" s="1"/>
  <c r="T3253" i="1"/>
  <c r="X3253" i="1" s="1"/>
  <c r="T2904" i="1"/>
  <c r="X2904" i="1" s="1"/>
  <c r="T4047" i="1"/>
  <c r="X4047" i="1" s="1"/>
  <c r="T845" i="1"/>
  <c r="X845" i="1" s="1"/>
  <c r="T2759" i="1"/>
  <c r="X2759" i="1" s="1"/>
  <c r="T3742" i="1"/>
  <c r="X3742" i="1" s="1"/>
  <c r="T263" i="1"/>
  <c r="X263" i="1" s="1"/>
  <c r="T890" i="1"/>
  <c r="X890" i="1" s="1"/>
  <c r="T442" i="1"/>
  <c r="X442" i="1" s="1"/>
  <c r="T159" i="1"/>
  <c r="X159" i="1" s="1"/>
  <c r="T592" i="1"/>
  <c r="X592" i="1" s="1"/>
  <c r="T408" i="1"/>
  <c r="X408" i="1" s="1"/>
  <c r="T2101" i="1"/>
  <c r="X2101" i="1" s="1"/>
  <c r="T2304" i="1"/>
  <c r="X2304" i="1" s="1"/>
  <c r="T3599" i="1"/>
  <c r="X3599" i="1" s="1"/>
  <c r="T30" i="1"/>
  <c r="X30" i="1" s="1"/>
  <c r="T3254" i="1"/>
  <c r="X3254" i="1" s="1"/>
  <c r="T50" i="1"/>
  <c r="X50" i="1" s="1"/>
  <c r="T593" i="1"/>
  <c r="X593" i="1" s="1"/>
  <c r="T3787" i="1"/>
  <c r="X3787" i="1" s="1"/>
  <c r="T3743" i="1"/>
  <c r="X3743" i="1" s="1"/>
  <c r="T2760" i="1"/>
  <c r="X2760" i="1" s="1"/>
  <c r="T3405" i="1"/>
  <c r="X3405" i="1" s="1"/>
  <c r="T1707" i="1"/>
  <c r="X1707" i="1" s="1"/>
  <c r="T160" i="1"/>
  <c r="X160" i="1" s="1"/>
  <c r="T2102" i="1"/>
  <c r="X2102" i="1" s="1"/>
  <c r="T2350" i="1"/>
  <c r="X2350" i="1" s="1"/>
  <c r="T1108" i="1"/>
  <c r="X1108" i="1" s="1"/>
  <c r="T2103" i="1"/>
  <c r="X2103" i="1" s="1"/>
  <c r="T370" i="1"/>
  <c r="X370" i="1" s="1"/>
  <c r="T3865" i="1"/>
  <c r="X3865" i="1" s="1"/>
  <c r="T1522" i="1"/>
  <c r="X1522" i="1" s="1"/>
  <c r="T2104" i="1"/>
  <c r="X2104" i="1" s="1"/>
  <c r="T2343" i="1"/>
  <c r="X2343" i="1" s="1"/>
  <c r="T922" i="1"/>
  <c r="X922" i="1" s="1"/>
  <c r="T3877" i="1"/>
  <c r="X3877" i="1" s="1"/>
  <c r="T432" i="1"/>
  <c r="X432" i="1" s="1"/>
  <c r="T594" i="1"/>
  <c r="X594" i="1" s="1"/>
  <c r="T4048" i="1"/>
  <c r="X4048" i="1" s="1"/>
  <c r="T2761" i="1"/>
  <c r="X2761" i="1" s="1"/>
  <c r="T1109" i="1"/>
  <c r="X1109" i="1" s="1"/>
  <c r="T264" i="1"/>
  <c r="X264" i="1" s="1"/>
  <c r="T294" i="1"/>
  <c r="X294" i="1" s="1"/>
  <c r="T265" i="1"/>
  <c r="X265" i="1" s="1"/>
  <c r="T2961" i="1"/>
  <c r="X2961" i="1" s="1"/>
  <c r="T1305" i="1"/>
  <c r="X1305" i="1" s="1"/>
  <c r="T3807" i="1"/>
  <c r="X3807" i="1" s="1"/>
  <c r="T1306" i="1"/>
  <c r="X1306" i="1" s="1"/>
  <c r="T2599" i="1"/>
  <c r="X2599" i="1" s="1"/>
  <c r="T2762" i="1"/>
  <c r="X2762" i="1" s="1"/>
  <c r="T1523" i="1"/>
  <c r="X1523" i="1" s="1"/>
  <c r="T3631" i="1"/>
  <c r="X3631" i="1" s="1"/>
  <c r="T2105" i="1"/>
  <c r="X2105" i="1" s="1"/>
  <c r="T1110" i="1"/>
  <c r="X1110" i="1" s="1"/>
  <c r="T443" i="1"/>
  <c r="X443" i="1" s="1"/>
  <c r="T595" i="1"/>
  <c r="X595" i="1" s="1"/>
  <c r="T266" i="1"/>
  <c r="X266" i="1" s="1"/>
  <c r="T161" i="1"/>
  <c r="X161" i="1" s="1"/>
  <c r="T62" i="1"/>
  <c r="X62" i="1" s="1"/>
  <c r="T846" i="1"/>
  <c r="X846" i="1" s="1"/>
  <c r="T31" i="1"/>
  <c r="X31" i="1" s="1"/>
  <c r="T596" i="1"/>
  <c r="X596" i="1" s="1"/>
  <c r="T4097" i="1"/>
  <c r="X4097" i="1" s="1"/>
  <c r="T3066" i="1"/>
  <c r="X3066" i="1" s="1"/>
  <c r="T3821" i="1"/>
  <c r="X3821" i="1" s="1"/>
  <c r="T1111" i="1"/>
  <c r="X1111" i="1" s="1"/>
  <c r="T1307" i="1"/>
  <c r="X1307" i="1" s="1"/>
  <c r="T1524" i="1"/>
  <c r="X1524" i="1" s="1"/>
  <c r="T3579" i="1"/>
  <c r="X3579" i="1" s="1"/>
  <c r="T1308" i="1"/>
  <c r="X1308" i="1" s="1"/>
  <c r="T3406" i="1"/>
  <c r="X3406" i="1" s="1"/>
  <c r="T3255" i="1"/>
  <c r="X3255" i="1" s="1"/>
  <c r="T2763" i="1"/>
  <c r="X2763" i="1" s="1"/>
  <c r="T3067" i="1"/>
  <c r="X3067" i="1" s="1"/>
  <c r="T3979" i="1"/>
  <c r="X3979" i="1" s="1"/>
  <c r="T32" i="1"/>
  <c r="X32" i="1" s="1"/>
  <c r="T3407" i="1"/>
  <c r="X3407" i="1" s="1"/>
  <c r="T305" i="1"/>
  <c r="X305" i="1" s="1"/>
  <c r="T1112" i="1"/>
  <c r="X1112" i="1" s="1"/>
  <c r="T89" i="1"/>
  <c r="X89" i="1" s="1"/>
  <c r="T166" i="1"/>
  <c r="X166" i="1" s="1"/>
  <c r="T3653" i="1"/>
  <c r="X3653" i="1" s="1"/>
  <c r="T22" i="1"/>
  <c r="X22" i="1" s="1"/>
  <c r="T3808" i="1"/>
  <c r="X3808" i="1" s="1"/>
  <c r="T3654" i="1"/>
  <c r="X3654" i="1" s="1"/>
  <c r="T2516" i="1"/>
  <c r="X2516" i="1" s="1"/>
  <c r="T597" i="1"/>
  <c r="X597" i="1" s="1"/>
  <c r="T52" i="1"/>
  <c r="X52" i="1" s="1"/>
  <c r="T1699" i="1"/>
  <c r="X1699" i="1" s="1"/>
  <c r="T3256" i="1"/>
  <c r="X3256" i="1" s="1"/>
  <c r="T267" i="1"/>
  <c r="X267" i="1" s="1"/>
  <c r="T664" i="1"/>
  <c r="X664" i="1" s="1"/>
  <c r="T2106" i="1"/>
  <c r="X2106" i="1" s="1"/>
  <c r="T2344" i="1"/>
  <c r="X2344" i="1" s="1"/>
  <c r="T1711" i="1"/>
  <c r="X1711" i="1" s="1"/>
  <c r="T1804" i="1"/>
  <c r="X1804" i="1" s="1"/>
  <c r="T598" i="1"/>
  <c r="X598" i="1" s="1"/>
  <c r="T2764" i="1"/>
  <c r="X2764" i="1" s="1"/>
  <c r="T3511" i="1"/>
  <c r="X3511" i="1" s="1"/>
  <c r="T2305" i="1"/>
  <c r="X2305" i="1" s="1"/>
  <c r="T2107" i="1"/>
  <c r="X2107" i="1" s="1"/>
  <c r="T268" i="1"/>
  <c r="X268" i="1" s="1"/>
  <c r="T1867" i="1"/>
  <c r="X1867" i="1" s="1"/>
  <c r="T3068" i="1"/>
  <c r="X3068" i="1" s="1"/>
  <c r="T3165" i="1"/>
  <c r="X3165" i="1" s="1"/>
  <c r="T1525" i="1"/>
  <c r="X1525" i="1" s="1"/>
  <c r="T3408" i="1"/>
  <c r="X3408" i="1" s="1"/>
  <c r="T2517" i="1"/>
  <c r="X2517" i="1" s="1"/>
  <c r="T2765" i="1"/>
  <c r="X2765" i="1" s="1"/>
  <c r="T3580" i="1"/>
  <c r="X3580" i="1" s="1"/>
  <c r="T12" i="1"/>
  <c r="X12" i="1" s="1"/>
  <c r="T2905" i="1"/>
  <c r="X2905" i="1" s="1"/>
  <c r="T3663" i="1"/>
  <c r="X3663" i="1" s="1"/>
  <c r="T3409" i="1"/>
  <c r="X3409" i="1" s="1"/>
  <c r="T2108" i="1"/>
  <c r="X2108" i="1" s="1"/>
  <c r="T599" i="1"/>
  <c r="X599" i="1" s="1"/>
  <c r="T3302" i="1"/>
  <c r="X3302" i="1" s="1"/>
  <c r="T2766" i="1"/>
  <c r="X2766" i="1" s="1"/>
  <c r="T2306" i="1"/>
  <c r="X2306" i="1" s="1"/>
  <c r="T3257" i="1"/>
  <c r="X3257" i="1" s="1"/>
  <c r="T2767" i="1"/>
  <c r="X2767" i="1" s="1"/>
  <c r="T23" i="1"/>
  <c r="X23" i="1" s="1"/>
  <c r="T1868" i="1"/>
  <c r="X1868" i="1" s="1"/>
  <c r="T399" i="1"/>
  <c r="X399" i="1" s="1"/>
  <c r="T1526" i="1"/>
  <c r="X1526" i="1" s="1"/>
  <c r="T2109" i="1"/>
  <c r="X2109" i="1" s="1"/>
  <c r="T2110" i="1"/>
  <c r="X2110" i="1" s="1"/>
  <c r="T3258" i="1"/>
  <c r="X3258" i="1" s="1"/>
  <c r="T1805" i="1"/>
  <c r="X1805" i="1" s="1"/>
  <c r="T3866" i="1"/>
  <c r="X3866" i="1" s="1"/>
  <c r="T3410" i="1"/>
  <c r="X3410" i="1" s="1"/>
  <c r="T1309" i="1"/>
  <c r="X1309" i="1" s="1"/>
  <c r="T3744" i="1"/>
  <c r="X3744" i="1" s="1"/>
  <c r="T1113" i="1"/>
  <c r="X1113" i="1" s="1"/>
  <c r="T3512" i="1"/>
  <c r="X3512" i="1" s="1"/>
  <c r="T703" i="1"/>
  <c r="X703" i="1" s="1"/>
  <c r="T1310" i="1"/>
  <c r="X1310" i="1" s="1"/>
  <c r="T1806" i="1"/>
  <c r="X1806" i="1" s="1"/>
  <c r="T3632" i="1"/>
  <c r="X3632" i="1" s="1"/>
  <c r="T2768" i="1"/>
  <c r="X2768" i="1" s="1"/>
  <c r="T2111" i="1"/>
  <c r="X2111" i="1" s="1"/>
  <c r="T2769" i="1"/>
  <c r="X2769" i="1" s="1"/>
  <c r="T33" i="1"/>
  <c r="X33" i="1" s="1"/>
  <c r="T269" i="1"/>
  <c r="X269" i="1" s="1"/>
  <c r="T600" i="1"/>
  <c r="X600" i="1" s="1"/>
  <c r="T2112" i="1"/>
  <c r="X2112" i="1" s="1"/>
  <c r="T1114" i="1"/>
  <c r="X1114" i="1" s="1"/>
  <c r="T270" i="1"/>
  <c r="X270" i="1" s="1"/>
  <c r="T337" i="1"/>
  <c r="X337" i="1" s="1"/>
  <c r="T601" i="1"/>
  <c r="X601" i="1" s="1"/>
  <c r="T2770" i="1"/>
  <c r="X2770" i="1" s="1"/>
  <c r="T2771" i="1"/>
  <c r="X2771" i="1" s="1"/>
  <c r="T2113" i="1"/>
  <c r="X2113" i="1" s="1"/>
  <c r="T847" i="1"/>
  <c r="X847" i="1" s="1"/>
  <c r="T1708" i="1"/>
  <c r="X1708" i="1" s="1"/>
  <c r="T1311" i="1"/>
  <c r="X1311" i="1" s="1"/>
  <c r="T1527" i="1"/>
  <c r="X1527" i="1" s="1"/>
  <c r="T602" i="1"/>
  <c r="X602" i="1" s="1"/>
  <c r="T2772" i="1"/>
  <c r="X2772" i="1" s="1"/>
  <c r="T3896" i="1"/>
  <c r="X3896" i="1" s="1"/>
  <c r="T4069" i="1"/>
  <c r="X4069" i="1" s="1"/>
  <c r="T2906" i="1"/>
  <c r="X2906" i="1" s="1"/>
  <c r="T1115" i="1"/>
  <c r="X1115" i="1" s="1"/>
  <c r="T3513" i="1"/>
  <c r="X3513" i="1" s="1"/>
  <c r="T2589" i="1"/>
  <c r="X2589" i="1" s="1"/>
  <c r="T3601" i="1"/>
  <c r="X3601" i="1" s="1"/>
  <c r="T2114" i="1"/>
  <c r="X2114" i="1" s="1"/>
  <c r="T3965" i="1"/>
  <c r="X3965" i="1" s="1"/>
  <c r="T127" i="1"/>
  <c r="X127" i="1" s="1"/>
  <c r="T2307" i="1"/>
  <c r="X2307" i="1" s="1"/>
  <c r="T907" i="1"/>
  <c r="X907" i="1" s="1"/>
  <c r="T3514" i="1"/>
  <c r="X3514" i="1" s="1"/>
  <c r="T3640" i="1"/>
  <c r="X3640" i="1" s="1"/>
  <c r="T2773" i="1"/>
  <c r="X2773" i="1" s="1"/>
  <c r="T1349" i="1"/>
  <c r="X1349" i="1" s="1"/>
  <c r="T848" i="1"/>
  <c r="X848" i="1" s="1"/>
  <c r="T603" i="1"/>
  <c r="X603" i="1" s="1"/>
  <c r="T1312" i="1"/>
  <c r="X1312" i="1" s="1"/>
  <c r="T2774" i="1"/>
  <c r="X2774" i="1" s="1"/>
  <c r="T3411" i="1"/>
  <c r="X3411" i="1" s="1"/>
  <c r="T4099" i="1"/>
  <c r="X4099" i="1" s="1"/>
  <c r="T1528" i="1"/>
  <c r="X1528" i="1" s="1"/>
  <c r="T2853" i="1"/>
  <c r="X2853" i="1" s="1"/>
  <c r="T2916" i="1"/>
  <c r="X2916" i="1" s="1"/>
  <c r="T604" i="1"/>
  <c r="X604" i="1" s="1"/>
  <c r="T90" i="1"/>
  <c r="X90" i="1" s="1"/>
  <c r="T371" i="1"/>
  <c r="X371" i="1" s="1"/>
  <c r="T605" i="1"/>
  <c r="X605" i="1" s="1"/>
  <c r="T2775" i="1"/>
  <c r="X2775" i="1" s="1"/>
  <c r="T2776" i="1"/>
  <c r="X2776" i="1" s="1"/>
  <c r="T2220" i="1"/>
  <c r="X2220" i="1" s="1"/>
  <c r="T3259" i="1"/>
  <c r="X3259" i="1" s="1"/>
  <c r="T3745" i="1"/>
  <c r="X3745" i="1" s="1"/>
  <c r="T4078" i="1"/>
  <c r="X4078" i="1" s="1"/>
  <c r="T1590" i="1"/>
  <c r="X1590" i="1" s="1"/>
  <c r="T3581" i="1"/>
  <c r="X3581" i="1" s="1"/>
  <c r="T1529" i="1"/>
  <c r="X1529" i="1" s="1"/>
  <c r="T3746" i="1"/>
  <c r="X3746" i="1" s="1"/>
  <c r="T2777" i="1"/>
  <c r="X2777" i="1" s="1"/>
  <c r="T18" i="1"/>
  <c r="X18" i="1" s="1"/>
  <c r="T849" i="1"/>
  <c r="X849" i="1" s="1"/>
  <c r="T3747" i="1"/>
  <c r="X3747" i="1" s="1"/>
  <c r="T927" i="1"/>
  <c r="X927" i="1" s="1"/>
  <c r="T3748" i="1"/>
  <c r="X3748" i="1" s="1"/>
  <c r="T3069" i="1"/>
  <c r="X3069" i="1" s="1"/>
  <c r="T606" i="1"/>
  <c r="X606" i="1" s="1"/>
  <c r="T607" i="1"/>
  <c r="X607" i="1" s="1"/>
  <c r="T3070" i="1"/>
  <c r="X3070" i="1" s="1"/>
  <c r="T3809" i="1"/>
  <c r="X3809" i="1" s="1"/>
  <c r="T271" i="1"/>
  <c r="X271" i="1" s="1"/>
  <c r="T3303" i="1"/>
  <c r="X3303" i="1" s="1"/>
  <c r="T1313" i="1"/>
  <c r="X1313" i="1" s="1"/>
  <c r="T2778" i="1"/>
  <c r="X2778" i="1" s="1"/>
  <c r="T2609" i="1"/>
  <c r="X2609" i="1" s="1"/>
  <c r="T3582" i="1"/>
  <c r="X3582" i="1" s="1"/>
  <c r="T19" i="1"/>
  <c r="X19" i="1" s="1"/>
  <c r="T63" i="1"/>
  <c r="X63" i="1" s="1"/>
  <c r="T272" i="1"/>
  <c r="X272" i="1" s="1"/>
  <c r="T1807" i="1"/>
  <c r="X1807" i="1" s="1"/>
  <c r="T895" i="1"/>
  <c r="X895" i="1" s="1"/>
  <c r="T1314" i="1"/>
  <c r="X1314" i="1" s="1"/>
  <c r="T3852" i="1"/>
  <c r="X3852" i="1" s="1"/>
  <c r="T2779" i="1"/>
  <c r="X2779" i="1" s="1"/>
  <c r="T2518" i="1"/>
  <c r="X2518" i="1" s="1"/>
  <c r="T2115" i="1"/>
  <c r="X2115" i="1" s="1"/>
  <c r="T1808" i="1"/>
  <c r="X1808" i="1" s="1"/>
  <c r="T2116" i="1"/>
  <c r="X2116" i="1" s="1"/>
  <c r="T4002" i="1"/>
  <c r="X4002" i="1" s="1"/>
  <c r="T4" i="1"/>
  <c r="X4" i="1" s="1"/>
  <c r="T400" i="1"/>
  <c r="X400" i="1" s="1"/>
  <c r="T16" i="1"/>
  <c r="X16" i="1" s="1"/>
  <c r="T1530" i="1"/>
  <c r="X1530" i="1" s="1"/>
  <c r="T3260" i="1"/>
  <c r="X3260" i="1" s="1"/>
  <c r="T2565" i="1"/>
  <c r="X2565" i="1" s="1"/>
  <c r="T3940" i="1"/>
  <c r="X3940" i="1" s="1"/>
  <c r="T3071" i="1"/>
  <c r="X3071" i="1" s="1"/>
  <c r="T401" i="1"/>
  <c r="X401" i="1" s="1"/>
  <c r="T3072" i="1"/>
  <c r="X3072" i="1" s="1"/>
  <c r="T1116" i="1"/>
  <c r="X1116" i="1" s="1"/>
  <c r="T372" i="1"/>
  <c r="X372" i="1" s="1"/>
  <c r="T353" i="1"/>
  <c r="X353" i="1" s="1"/>
  <c r="T2117" i="1"/>
  <c r="X2117" i="1" s="1"/>
  <c r="T608" i="1"/>
  <c r="X608" i="1" s="1"/>
  <c r="T1315" i="1"/>
  <c r="X1315" i="1" s="1"/>
  <c r="T2385" i="1"/>
  <c r="X2385" i="1" s="1"/>
  <c r="T1531" i="1"/>
  <c r="X1531" i="1" s="1"/>
  <c r="T1532" i="1"/>
  <c r="X1532" i="1" s="1"/>
  <c r="T2780" i="1"/>
  <c r="X2780" i="1" s="1"/>
  <c r="T2781" i="1"/>
  <c r="X2781" i="1" s="1"/>
  <c r="T3261" i="1"/>
  <c r="X3261" i="1" s="1"/>
  <c r="T3073" i="1"/>
  <c r="X3073" i="1" s="1"/>
  <c r="T1869" i="1"/>
  <c r="X1869" i="1" s="1"/>
  <c r="T2782" i="1"/>
  <c r="X2782" i="1" s="1"/>
  <c r="T2519" i="1"/>
  <c r="X2519" i="1" s="1"/>
  <c r="T3074" i="1"/>
  <c r="X3074" i="1" s="1"/>
  <c r="T2520" i="1"/>
  <c r="X2520" i="1" s="1"/>
  <c r="T2930" i="1"/>
  <c r="X2930" i="1" s="1"/>
  <c r="T609" i="1"/>
  <c r="X609" i="1" s="1"/>
  <c r="T3749" i="1"/>
  <c r="X3749" i="1" s="1"/>
  <c r="T3633" i="1"/>
  <c r="X3633" i="1" s="1"/>
  <c r="T2118" i="1"/>
  <c r="X2118" i="1" s="1"/>
  <c r="T1316" i="1"/>
  <c r="X1316" i="1" s="1"/>
  <c r="T2907" i="1"/>
  <c r="X2907" i="1" s="1"/>
  <c r="T3810" i="1"/>
  <c r="X3810" i="1" s="1"/>
  <c r="T2908" i="1"/>
  <c r="X2908" i="1" s="1"/>
  <c r="T850" i="1"/>
  <c r="X850" i="1" s="1"/>
  <c r="T2119" i="1"/>
  <c r="X2119" i="1" s="1"/>
  <c r="T3853" i="1"/>
  <c r="X3853" i="1" s="1"/>
  <c r="T2120" i="1"/>
  <c r="X2120" i="1" s="1"/>
  <c r="T2783" i="1"/>
  <c r="X2783" i="1" s="1"/>
  <c r="T891" i="1"/>
  <c r="X891" i="1" s="1"/>
  <c r="T2557" i="1"/>
  <c r="X2557" i="1" s="1"/>
  <c r="T3941" i="1"/>
  <c r="X3941" i="1" s="1"/>
  <c r="T338" i="1"/>
  <c r="X338" i="1" s="1"/>
  <c r="T2909" i="1"/>
  <c r="X2909" i="1" s="1"/>
  <c r="T3075" i="1"/>
  <c r="X3075" i="1" s="1"/>
  <c r="T610" i="1"/>
  <c r="X610" i="1" s="1"/>
  <c r="T4086" i="1"/>
  <c r="X4086" i="1" s="1"/>
  <c r="T851" i="1"/>
  <c r="X851" i="1" s="1"/>
  <c r="T4041" i="1"/>
  <c r="X4041" i="1" s="1"/>
  <c r="T852" i="1"/>
  <c r="X852" i="1" s="1"/>
  <c r="T3655" i="1"/>
  <c r="X3655" i="1" s="1"/>
  <c r="T1686" i="1"/>
  <c r="X1686" i="1" s="1"/>
  <c r="T2121" i="1"/>
  <c r="X2121" i="1" s="1"/>
  <c r="T611" i="1"/>
  <c r="X611" i="1" s="1"/>
  <c r="T2521" i="1"/>
  <c r="X2521" i="1" s="1"/>
  <c r="T2386" i="1"/>
  <c r="X2386" i="1" s="1"/>
  <c r="T3076" i="1"/>
  <c r="X3076" i="1" s="1"/>
  <c r="T1533" i="1"/>
  <c r="X1533" i="1" s="1"/>
  <c r="T3750" i="1"/>
  <c r="X3750" i="1" s="1"/>
  <c r="T2122" i="1"/>
  <c r="X2122" i="1" s="1"/>
  <c r="T273" i="1"/>
  <c r="X273" i="1" s="1"/>
  <c r="T3515" i="1"/>
  <c r="X3515" i="1" s="1"/>
  <c r="T4088" i="1"/>
  <c r="X4088" i="1" s="1"/>
  <c r="T3942" i="1"/>
  <c r="X3942" i="1" s="1"/>
  <c r="T3077" i="1"/>
  <c r="X3077" i="1" s="1"/>
  <c r="T2784" i="1"/>
  <c r="X2784" i="1" s="1"/>
  <c r="T3516" i="1"/>
  <c r="X3516" i="1" s="1"/>
  <c r="T3517" i="1"/>
  <c r="X3517" i="1" s="1"/>
  <c r="T3262" i="1"/>
  <c r="X3262" i="1" s="1"/>
  <c r="T2970" i="1"/>
  <c r="X2970" i="1" s="1"/>
  <c r="T853" i="1"/>
  <c r="X853" i="1" s="1"/>
  <c r="T2123" i="1"/>
  <c r="X2123" i="1" s="1"/>
  <c r="T612" i="1"/>
  <c r="X612" i="1" s="1"/>
  <c r="T2221" i="1"/>
  <c r="X2221" i="1" s="1"/>
  <c r="T1870" i="1"/>
  <c r="X1870" i="1" s="1"/>
  <c r="T3263" i="1"/>
  <c r="X3263" i="1" s="1"/>
  <c r="T3867" i="1"/>
  <c r="X3867" i="1" s="1"/>
  <c r="T3943" i="1"/>
  <c r="X3943" i="1" s="1"/>
  <c r="T613" i="1"/>
  <c r="X613" i="1" s="1"/>
  <c r="T1117" i="1"/>
  <c r="X1117" i="1" s="1"/>
  <c r="T3822" i="1"/>
  <c r="X3822" i="1" s="1"/>
  <c r="T1164" i="1"/>
  <c r="X1164" i="1" s="1"/>
  <c r="T1687" i="1"/>
  <c r="X1687" i="1" s="1"/>
  <c r="T3518" i="1"/>
  <c r="X3518" i="1" s="1"/>
  <c r="T614" i="1"/>
  <c r="X614" i="1" s="1"/>
  <c r="T339" i="1"/>
  <c r="X339" i="1" s="1"/>
  <c r="T2785" i="1"/>
  <c r="X2785" i="1" s="1"/>
  <c r="T615" i="1"/>
  <c r="X615" i="1" s="1"/>
  <c r="T3973" i="1"/>
  <c r="X3973" i="1" s="1"/>
  <c r="T1809" i="1"/>
  <c r="X1809" i="1" s="1"/>
  <c r="T2124" i="1"/>
  <c r="X2124" i="1" s="1"/>
  <c r="T1355" i="1"/>
  <c r="X1355" i="1" s="1"/>
  <c r="T1534" i="1"/>
  <c r="X1534" i="1" s="1"/>
  <c r="T737" i="1"/>
  <c r="X737" i="1" s="1"/>
  <c r="T2438" i="1"/>
  <c r="X2438" i="1" s="1"/>
  <c r="T128" i="1"/>
  <c r="X128" i="1" s="1"/>
  <c r="T616" i="1"/>
  <c r="X616" i="1" s="1"/>
  <c r="T3412" i="1"/>
  <c r="X3412" i="1" s="1"/>
  <c r="T3944" i="1"/>
  <c r="X3944" i="1" s="1"/>
  <c r="T617" i="1"/>
  <c r="X617" i="1" s="1"/>
  <c r="T1118" i="1"/>
  <c r="X1118" i="1" s="1"/>
  <c r="T3751" i="1"/>
  <c r="X3751" i="1" s="1"/>
  <c r="T854" i="1"/>
  <c r="X854" i="1" s="1"/>
  <c r="T1688" i="1"/>
  <c r="X1688" i="1" s="1"/>
  <c r="T1356" i="1"/>
  <c r="X1356" i="1" s="1"/>
  <c r="T2125" i="1"/>
  <c r="X2125" i="1" s="1"/>
  <c r="T2522" i="1"/>
  <c r="X2522" i="1" s="1"/>
  <c r="T1535" i="1"/>
  <c r="X1535" i="1" s="1"/>
  <c r="T3780" i="1"/>
  <c r="X3780" i="1" s="1"/>
  <c r="T2126" i="1"/>
  <c r="X2126" i="1" s="1"/>
  <c r="T1317" i="1"/>
  <c r="X1317" i="1" s="1"/>
  <c r="T2786" i="1"/>
  <c r="X2786" i="1" s="1"/>
  <c r="T855" i="1"/>
  <c r="X855" i="1" s="1"/>
  <c r="T1536" i="1"/>
  <c r="X1536" i="1" s="1"/>
  <c r="T3811" i="1"/>
  <c r="X3811" i="1" s="1"/>
  <c r="T2127" i="1"/>
  <c r="X2127" i="1" s="1"/>
  <c r="T618" i="1"/>
  <c r="X618" i="1" s="1"/>
  <c r="T1689" i="1"/>
  <c r="X1689" i="1" s="1"/>
  <c r="T2523" i="1"/>
  <c r="X2523" i="1" s="1"/>
  <c r="T1318" i="1"/>
  <c r="X1318" i="1" s="1"/>
  <c r="T3078" i="1"/>
  <c r="X3078" i="1" s="1"/>
  <c r="T2128" i="1"/>
  <c r="X2128" i="1" s="1"/>
  <c r="T2129" i="1"/>
  <c r="X2129" i="1" s="1"/>
  <c r="T2439" i="1"/>
  <c r="X2439" i="1" s="1"/>
  <c r="T3812" i="1"/>
  <c r="X3812" i="1" s="1"/>
  <c r="T402" i="1"/>
  <c r="X402" i="1" s="1"/>
  <c r="T1810" i="1"/>
  <c r="X1810" i="1" s="1"/>
  <c r="T2308" i="1"/>
  <c r="X2308" i="1" s="1"/>
  <c r="T3823" i="1"/>
  <c r="X3823" i="1" s="1"/>
  <c r="T2524" i="1"/>
  <c r="X2524" i="1" s="1"/>
  <c r="T1119" i="1"/>
  <c r="X1119" i="1" s="1"/>
  <c r="T2927" i="1"/>
  <c r="X2927" i="1" s="1"/>
  <c r="T1120" i="1"/>
  <c r="X1120" i="1" s="1"/>
  <c r="T1618" i="1"/>
  <c r="X1618" i="1" s="1"/>
  <c r="T2130" i="1"/>
  <c r="X2130" i="1" s="1"/>
  <c r="T4062" i="1"/>
  <c r="X4062" i="1" s="1"/>
  <c r="T1811" i="1"/>
  <c r="X1811" i="1" s="1"/>
  <c r="T1710" i="1"/>
  <c r="X1710" i="1" s="1"/>
  <c r="T856" i="1"/>
  <c r="X856" i="1" s="1"/>
  <c r="T619" i="1"/>
  <c r="X619" i="1" s="1"/>
  <c r="T3264" i="1"/>
  <c r="X3264" i="1" s="1"/>
  <c r="T3752" i="1"/>
  <c r="X3752" i="1" s="1"/>
  <c r="T4064" i="1"/>
  <c r="X4064" i="1" s="1"/>
  <c r="T1844" i="1"/>
  <c r="X1844" i="1" s="1"/>
  <c r="T1709" i="1"/>
  <c r="X1709" i="1" s="1"/>
  <c r="T1690" i="1"/>
  <c r="X1690" i="1" s="1"/>
  <c r="T2131" i="1"/>
  <c r="X2131" i="1" s="1"/>
  <c r="T3980" i="1"/>
  <c r="X3980" i="1" s="1"/>
  <c r="T1812" i="1"/>
  <c r="X1812" i="1" s="1"/>
  <c r="T13" i="1"/>
  <c r="X13" i="1" s="1"/>
  <c r="T3112" i="1"/>
  <c r="X3112" i="1" s="1"/>
  <c r="T3079" i="1"/>
  <c r="X3079" i="1" s="1"/>
  <c r="T2132" i="1"/>
  <c r="X2132" i="1" s="1"/>
  <c r="T306" i="1"/>
  <c r="X306" i="1" s="1"/>
  <c r="T274" i="1"/>
  <c r="X274" i="1" s="1"/>
  <c r="T4049" i="1"/>
  <c r="X4049" i="1" s="1"/>
  <c r="T14" i="1"/>
  <c r="X14" i="1" s="1"/>
  <c r="T2854" i="1"/>
  <c r="X2854" i="1" s="1"/>
  <c r="T1691" i="1"/>
  <c r="X1691" i="1" s="1"/>
  <c r="T1878" i="1"/>
  <c r="X1878" i="1" s="1"/>
  <c r="T1606" i="1"/>
  <c r="X1606" i="1" s="1"/>
  <c r="T1813" i="1"/>
  <c r="X1813" i="1" s="1"/>
  <c r="T2525" i="1"/>
  <c r="X2525" i="1" s="1"/>
  <c r="T3890" i="1"/>
  <c r="X3890" i="1" s="1"/>
  <c r="T3413" i="1"/>
  <c r="X3413" i="1" s="1"/>
  <c r="T3414" i="1"/>
  <c r="X3414" i="1" s="1"/>
  <c r="T3415" i="1"/>
  <c r="X3415" i="1" s="1"/>
  <c r="T4009" i="1"/>
  <c r="X4009" i="1" s="1"/>
  <c r="T1701" i="1"/>
  <c r="X1701" i="1" s="1"/>
  <c r="T3265" i="1"/>
  <c r="X3265" i="1" s="1"/>
  <c r="T857" i="1"/>
  <c r="X857" i="1" s="1"/>
  <c r="T3753" i="1"/>
  <c r="X3753" i="1" s="1"/>
  <c r="T4087" i="1"/>
  <c r="X4087" i="1" s="1"/>
  <c r="T3945" i="1"/>
  <c r="X3945" i="1" s="1"/>
  <c r="T1121" i="1"/>
  <c r="X1121" i="1" s="1"/>
  <c r="T3600" i="1"/>
  <c r="X3600" i="1" s="1"/>
  <c r="T2558" i="1"/>
  <c r="X2558" i="1" s="1"/>
  <c r="T1871" i="1"/>
  <c r="X1871" i="1" s="1"/>
  <c r="T2387" i="1"/>
  <c r="X2387" i="1" s="1"/>
  <c r="T64" i="1"/>
  <c r="X64" i="1" s="1"/>
  <c r="T2133" i="1"/>
  <c r="X2133" i="1" s="1"/>
  <c r="T3416" i="1"/>
  <c r="X3416" i="1" s="1"/>
  <c r="T1357" i="1"/>
  <c r="X1357" i="1" s="1"/>
  <c r="T704" i="1"/>
  <c r="X704" i="1" s="1"/>
  <c r="T2309" i="1"/>
  <c r="X2309" i="1" s="1"/>
  <c r="T3080" i="1"/>
  <c r="X3080" i="1" s="1"/>
  <c r="T275" i="1"/>
  <c r="X275" i="1" s="1"/>
  <c r="T3583" i="1"/>
  <c r="X3583" i="1" s="1"/>
  <c r="T3266" i="1"/>
  <c r="X3266" i="1" s="1"/>
  <c r="T1537" i="1"/>
  <c r="X1537" i="1" s="1"/>
  <c r="T1692" i="1"/>
  <c r="X1692" i="1" s="1"/>
  <c r="T1591" i="1"/>
  <c r="X1591" i="1" s="1"/>
  <c r="T2134" i="1"/>
  <c r="X2134" i="1" s="1"/>
  <c r="T4003" i="1"/>
  <c r="X4003" i="1" s="1"/>
  <c r="T620" i="1"/>
  <c r="X620" i="1" s="1"/>
  <c r="T3946" i="1"/>
  <c r="X3946" i="1" s="1"/>
  <c r="T1122" i="1"/>
  <c r="X1122" i="1" s="1"/>
  <c r="T1319" i="1"/>
  <c r="X1319" i="1" s="1"/>
  <c r="T621" i="1"/>
  <c r="X621" i="1" s="1"/>
  <c r="T276" i="1"/>
  <c r="X276" i="1" s="1"/>
  <c r="T1538" i="1"/>
  <c r="X1538" i="1" s="1"/>
  <c r="T1320" i="1"/>
  <c r="X1320" i="1" s="1"/>
  <c r="T1814" i="1"/>
  <c r="X1814" i="1" s="1"/>
  <c r="T3442" i="1"/>
  <c r="X3442" i="1" s="1"/>
  <c r="T3081" i="1"/>
  <c r="X3081" i="1" s="1"/>
  <c r="T622" i="1"/>
  <c r="X622" i="1" s="1"/>
  <c r="T4079" i="1"/>
  <c r="X4079" i="1" s="1"/>
  <c r="T277" i="1"/>
  <c r="X277" i="1" s="1"/>
  <c r="T721" i="1"/>
  <c r="X721" i="1" s="1"/>
  <c r="T1539" i="1"/>
  <c r="X1539" i="1" s="1"/>
  <c r="T3417" i="1"/>
  <c r="X3417" i="1" s="1"/>
  <c r="T1540" i="1"/>
  <c r="X1540" i="1" s="1"/>
  <c r="T2135" i="1"/>
  <c r="X2135" i="1" s="1"/>
  <c r="T1123" i="1"/>
  <c r="X1123" i="1" s="1"/>
  <c r="T3267" i="1"/>
  <c r="X3267" i="1" s="1"/>
  <c r="T1541" i="1"/>
  <c r="X1541" i="1" s="1"/>
  <c r="T1124" i="1"/>
  <c r="X1124" i="1" s="1"/>
  <c r="T2136" i="1"/>
  <c r="X2136" i="1" s="1"/>
  <c r="T2137" i="1"/>
  <c r="X2137" i="1" s="1"/>
  <c r="T2787" i="1"/>
  <c r="X2787" i="1" s="1"/>
  <c r="T3754" i="1"/>
  <c r="X3754" i="1" s="1"/>
  <c r="T1321" i="1"/>
  <c r="X1321" i="1" s="1"/>
  <c r="T2440" i="1"/>
  <c r="X2440" i="1" s="1"/>
  <c r="T1125" i="1"/>
  <c r="X1125" i="1" s="1"/>
  <c r="T1542" i="1"/>
  <c r="X1542" i="1" s="1"/>
  <c r="T278" i="1"/>
  <c r="X278" i="1" s="1"/>
  <c r="T2138" i="1"/>
  <c r="X2138" i="1" s="1"/>
  <c r="T3755" i="1"/>
  <c r="X3755" i="1" s="1"/>
  <c r="T4017" i="1"/>
  <c r="X4017" i="1" s="1"/>
  <c r="T47" i="1"/>
  <c r="X47" i="1" s="1"/>
  <c r="T2788" i="1"/>
  <c r="X2788" i="1" s="1"/>
  <c r="T3966" i="1"/>
  <c r="X3966" i="1" s="1"/>
  <c r="T3268" i="1"/>
  <c r="X3268" i="1" s="1"/>
  <c r="T91" i="1"/>
  <c r="X91" i="1" s="1"/>
  <c r="T4033" i="1"/>
  <c r="X4033" i="1" s="1"/>
  <c r="T2139" i="1"/>
  <c r="X2139" i="1" s="1"/>
  <c r="T4093" i="1"/>
  <c r="X4093" i="1" s="1"/>
  <c r="T2789" i="1"/>
  <c r="X2789" i="1" s="1"/>
  <c r="T623" i="1"/>
  <c r="X623" i="1" s="1"/>
  <c r="T3269" i="1"/>
  <c r="X3269" i="1" s="1"/>
  <c r="T3756" i="1"/>
  <c r="X3756" i="1" s="1"/>
  <c r="T858" i="1"/>
  <c r="X858" i="1" s="1"/>
  <c r="T3151" i="1"/>
  <c r="X3151" i="1" s="1"/>
  <c r="T2910" i="1"/>
  <c r="X2910" i="1" s="1"/>
  <c r="T1543" i="1"/>
  <c r="X1543" i="1" s="1"/>
  <c r="T3082" i="1"/>
  <c r="X3082" i="1" s="1"/>
  <c r="T908" i="1"/>
  <c r="X908" i="1" s="1"/>
  <c r="T3270" i="1"/>
  <c r="X3270" i="1" s="1"/>
  <c r="T170" i="1"/>
  <c r="X170" i="1" s="1"/>
  <c r="T624" i="1"/>
  <c r="X624" i="1" s="1"/>
  <c r="T859" i="1"/>
  <c r="X859" i="1" s="1"/>
  <c r="T373" i="1"/>
  <c r="X373" i="1" s="1"/>
  <c r="T48" i="1"/>
  <c r="X48" i="1" s="1"/>
  <c r="T2140" i="1"/>
  <c r="X2140" i="1" s="1"/>
  <c r="T1603" i="1"/>
  <c r="X1603" i="1" s="1"/>
  <c r="T3981" i="1"/>
  <c r="X3981" i="1" s="1"/>
  <c r="T10" i="1"/>
  <c r="X10" i="1" s="1"/>
  <c r="T8" i="1"/>
  <c r="X8" i="1" s="1"/>
  <c r="T3947" i="1"/>
  <c r="X3947" i="1" s="1"/>
  <c r="T3827" i="1"/>
  <c r="X3827" i="1" s="1"/>
  <c r="T625" i="1"/>
  <c r="X625" i="1" s="1"/>
  <c r="T3967" i="1"/>
  <c r="X3967" i="1" s="1"/>
  <c r="T2526" i="1"/>
  <c r="X2526" i="1" s="1"/>
  <c r="T3882" i="1"/>
  <c r="X3882" i="1" s="1"/>
  <c r="T2141" i="1"/>
  <c r="X2141" i="1" s="1"/>
  <c r="T2142" i="1"/>
  <c r="X2142" i="1" s="1"/>
  <c r="T2143" i="1"/>
  <c r="X2143" i="1" s="1"/>
  <c r="T1828" i="1"/>
  <c r="X1828" i="1" s="1"/>
  <c r="T1126" i="1"/>
  <c r="X1126" i="1" s="1"/>
  <c r="T2144" i="1"/>
  <c r="X2144" i="1" s="1"/>
  <c r="T3083" i="1"/>
  <c r="X3083" i="1" s="1"/>
  <c r="T3834" i="1"/>
  <c r="X3834" i="1" s="1"/>
  <c r="T1544" i="1"/>
  <c r="X1544" i="1" s="1"/>
  <c r="T4080" i="1"/>
  <c r="X4080" i="1" s="1"/>
  <c r="T1842" i="1"/>
  <c r="X1842" i="1" s="1"/>
  <c r="T2790" i="1"/>
  <c r="X2790" i="1" s="1"/>
  <c r="T2791" i="1"/>
  <c r="X2791" i="1" s="1"/>
  <c r="T2145" i="1"/>
  <c r="X2145" i="1" s="1"/>
  <c r="T2146" i="1"/>
  <c r="X2146" i="1" s="1"/>
  <c r="T626" i="1"/>
  <c r="X626" i="1" s="1"/>
  <c r="T2147" i="1"/>
  <c r="X2147" i="1" s="1"/>
  <c r="T2860" i="1"/>
  <c r="X2860" i="1" s="1"/>
  <c r="T3597" i="1"/>
  <c r="X3597" i="1" s="1"/>
  <c r="T9" i="1"/>
  <c r="X9" i="1" s="1"/>
  <c r="T351" i="1"/>
  <c r="X351" i="1" s="1"/>
  <c r="T403" i="1"/>
  <c r="X403" i="1" s="1"/>
  <c r="T2310" i="1"/>
  <c r="X2310" i="1" s="1"/>
  <c r="T1127" i="1"/>
  <c r="X1127" i="1" s="1"/>
  <c r="T4011" i="1"/>
  <c r="X4011" i="1" s="1"/>
  <c r="T1170" i="1"/>
  <c r="X1170" i="1" s="1"/>
  <c r="T2792" i="1"/>
  <c r="X2792" i="1" s="1"/>
  <c r="T2186" i="1"/>
  <c r="X2186" i="1" s="1"/>
  <c r="T1322" i="1"/>
  <c r="X1322" i="1" s="1"/>
  <c r="T3271" i="1"/>
  <c r="X3271" i="1" s="1"/>
  <c r="T3641" i="1"/>
  <c r="X3641" i="1" s="1"/>
  <c r="T3272" i="1"/>
  <c r="X3272" i="1" s="1"/>
  <c r="T6" i="1"/>
  <c r="X6" i="1" s="1"/>
  <c r="T3304" i="1"/>
  <c r="X3304" i="1" s="1"/>
  <c r="T2148" i="1"/>
  <c r="X2148" i="1" s="1"/>
  <c r="T2149" i="1"/>
  <c r="X2149" i="1" s="1"/>
  <c r="T3757" i="1"/>
  <c r="X3757" i="1" s="1"/>
  <c r="T860" i="1"/>
  <c r="X860" i="1" s="1"/>
  <c r="T1545" i="1"/>
  <c r="X1545" i="1" s="1"/>
  <c r="T627" i="1"/>
  <c r="X627" i="1" s="1"/>
  <c r="T65" i="1"/>
  <c r="X65" i="1" s="1"/>
  <c r="T3418" i="1"/>
  <c r="X3418" i="1" s="1"/>
  <c r="T3419" i="1"/>
  <c r="X3419" i="1" s="1"/>
  <c r="T861" i="1"/>
  <c r="X861" i="1" s="1"/>
  <c r="T722" i="1"/>
  <c r="X722" i="1" s="1"/>
  <c r="T3519" i="1"/>
  <c r="X3519" i="1" s="1"/>
  <c r="T862" i="1"/>
  <c r="X862" i="1" s="1"/>
  <c r="T34" i="1"/>
  <c r="X34" i="1" s="1"/>
  <c r="T340" i="1"/>
  <c r="X340" i="1" s="1"/>
  <c r="T279" i="1"/>
  <c r="X279" i="1" s="1"/>
  <c r="T2150" i="1"/>
  <c r="X2150" i="1" s="1"/>
  <c r="T3152" i="1"/>
  <c r="X3152" i="1" s="1"/>
  <c r="T1693" i="1"/>
  <c r="X1693" i="1" s="1"/>
  <c r="T2527" i="1"/>
  <c r="X2527" i="1" s="1"/>
  <c r="T433" i="1"/>
  <c r="X433" i="1" s="1"/>
  <c r="T1546" i="1"/>
  <c r="X1546" i="1" s="1"/>
  <c r="T1694" i="1"/>
  <c r="X1694" i="1" s="1"/>
  <c r="T2793" i="1"/>
  <c r="X2793" i="1" s="1"/>
  <c r="T1378" i="1"/>
  <c r="X1378" i="1" s="1"/>
  <c r="T4034" i="1"/>
  <c r="X4034" i="1" s="1"/>
  <c r="T280" i="1"/>
  <c r="X280" i="1" s="1"/>
  <c r="T628" i="1"/>
  <c r="X628" i="1" s="1"/>
  <c r="T3813" i="1"/>
  <c r="X3813" i="1" s="1"/>
  <c r="T1547" i="1"/>
  <c r="X1547" i="1" s="1"/>
  <c r="T3273" i="1"/>
  <c r="X3273" i="1" s="1"/>
  <c r="T3457" i="1"/>
  <c r="X3457" i="1" s="1"/>
  <c r="T3758" i="1"/>
  <c r="X3758" i="1" s="1"/>
  <c r="T281" i="1"/>
  <c r="X281" i="1" s="1"/>
  <c r="T3274" i="1"/>
  <c r="X3274" i="1" s="1"/>
  <c r="T2388" i="1"/>
  <c r="X2388" i="1" s="1"/>
  <c r="T1548" i="1"/>
  <c r="X1548" i="1" s="1"/>
  <c r="T3153" i="1"/>
  <c r="X3153" i="1" s="1"/>
  <c r="T2151" i="1"/>
  <c r="X2151" i="1" s="1"/>
  <c r="T404" i="1"/>
  <c r="X404" i="1" s="1"/>
  <c r="T3759" i="1"/>
  <c r="X3759" i="1" s="1"/>
  <c r="T2152" i="1"/>
  <c r="X2152" i="1" s="1"/>
  <c r="T3520" i="1"/>
  <c r="X3520" i="1" s="1"/>
  <c r="T409" i="1"/>
  <c r="X409" i="1" s="1"/>
  <c r="T1835" i="1"/>
  <c r="X1835" i="1" s="1"/>
  <c r="T2933" i="1"/>
  <c r="X2933" i="1" s="1"/>
  <c r="T629" i="1"/>
  <c r="X629" i="1" s="1"/>
  <c r="T1154" i="1"/>
  <c r="X1154" i="1" s="1"/>
  <c r="T2528" i="1"/>
  <c r="X2528" i="1" s="1"/>
  <c r="T3854" i="1"/>
  <c r="X3854" i="1" s="1"/>
  <c r="T457" i="1"/>
  <c r="X457" i="1" s="1"/>
  <c r="T2153" i="1"/>
  <c r="X2153" i="1" s="1"/>
  <c r="T1128" i="1"/>
  <c r="X1128" i="1" s="1"/>
  <c r="T630" i="1"/>
  <c r="X630" i="1" s="1"/>
  <c r="T2794" i="1"/>
  <c r="X2794" i="1" s="1"/>
  <c r="T3275" i="1"/>
  <c r="X3275" i="1" s="1"/>
  <c r="T3420" i="1"/>
  <c r="X3420" i="1" s="1"/>
  <c r="T631" i="1"/>
  <c r="X631" i="1" s="1"/>
  <c r="T1549" i="1"/>
  <c r="X1549" i="1" s="1"/>
  <c r="T3760" i="1"/>
  <c r="X3760" i="1" s="1"/>
  <c r="T282" i="1"/>
  <c r="X282" i="1" s="1"/>
  <c r="T1550" i="1"/>
  <c r="X1550" i="1" s="1"/>
  <c r="T2795" i="1"/>
  <c r="X2795" i="1" s="1"/>
  <c r="T2441" i="1"/>
  <c r="X2441" i="1" s="1"/>
  <c r="T863" i="1"/>
  <c r="X863" i="1" s="1"/>
  <c r="T2154" i="1"/>
  <c r="X2154" i="1" s="1"/>
  <c r="T1129" i="1"/>
  <c r="X1129" i="1" s="1"/>
  <c r="T1130" i="1"/>
  <c r="X1130" i="1" s="1"/>
  <c r="T1131" i="1"/>
  <c r="X1131" i="1" s="1"/>
  <c r="T1551" i="1"/>
  <c r="X1551" i="1" s="1"/>
  <c r="T1132" i="1"/>
  <c r="X1132" i="1" s="1"/>
  <c r="T3761" i="1"/>
  <c r="X3761" i="1" s="1"/>
  <c r="T3968" i="1"/>
  <c r="X3968" i="1" s="1"/>
  <c r="T632" i="1"/>
  <c r="X632" i="1" s="1"/>
  <c r="T1323" i="1"/>
  <c r="X1323" i="1" s="1"/>
  <c r="T3969" i="1"/>
  <c r="X3969" i="1" s="1"/>
  <c r="T3132" i="1"/>
  <c r="X3132" i="1" s="1"/>
  <c r="T39" i="1"/>
  <c r="X39" i="1" s="1"/>
  <c r="T3305" i="1"/>
  <c r="X3305" i="1" s="1"/>
  <c r="T2155" i="1"/>
  <c r="X2155" i="1" s="1"/>
  <c r="T3154" i="1"/>
  <c r="X3154" i="1" s="1"/>
  <c r="T4004" i="1"/>
  <c r="X4004" i="1" s="1"/>
  <c r="T2796" i="1"/>
  <c r="X2796" i="1" s="1"/>
  <c r="T3762" i="1"/>
  <c r="X3762" i="1" s="1"/>
  <c r="T49" i="1"/>
  <c r="X49" i="1" s="1"/>
  <c r="T864" i="1"/>
  <c r="X864" i="1" s="1"/>
  <c r="T3814" i="1"/>
  <c r="X3814" i="1" s="1"/>
  <c r="T3421" i="1"/>
  <c r="X3421" i="1" s="1"/>
  <c r="T283" i="1"/>
  <c r="X283" i="1" s="1"/>
  <c r="T3166" i="1"/>
  <c r="X3166" i="1" s="1"/>
  <c r="T865" i="1"/>
  <c r="X865" i="1" s="1"/>
  <c r="T35" i="1"/>
  <c r="X35" i="1" s="1"/>
  <c r="T92" i="1"/>
  <c r="X92" i="1" s="1"/>
  <c r="T2156" i="1"/>
  <c r="X2156" i="1" s="1"/>
  <c r="T3948" i="1"/>
  <c r="X3948" i="1" s="1"/>
  <c r="T2962" i="1"/>
  <c r="X2962" i="1" s="1"/>
  <c r="T434" i="1"/>
  <c r="X434" i="1" s="1"/>
  <c r="T1324" i="1"/>
  <c r="X1324" i="1" s="1"/>
  <c r="T2797" i="1"/>
  <c r="X2797" i="1" s="1"/>
  <c r="T1133" i="1"/>
  <c r="X1133" i="1" s="1"/>
  <c r="T2911" i="1"/>
  <c r="X2911" i="1" s="1"/>
  <c r="T4094" i="1"/>
  <c r="X4094" i="1" s="1"/>
  <c r="T3521" i="1"/>
  <c r="X3521" i="1" s="1"/>
  <c r="T1552" i="1"/>
  <c r="X1552" i="1" s="1"/>
  <c r="T3763" i="1"/>
  <c r="X3763" i="1" s="1"/>
  <c r="T2324" i="1"/>
  <c r="X2324" i="1" s="1"/>
  <c r="T2928" i="1"/>
  <c r="X2928" i="1" s="1"/>
  <c r="T652" i="1"/>
  <c r="X652" i="1" s="1"/>
  <c r="T1604" i="1"/>
  <c r="X1604" i="1" s="1"/>
  <c r="T3815" i="1"/>
  <c r="X3815" i="1" s="1"/>
  <c r="T3084" i="1"/>
  <c r="X3084" i="1" s="1"/>
  <c r="T4050" i="1"/>
  <c r="X4050" i="1" s="1"/>
  <c r="T3155" i="1"/>
  <c r="X3155" i="1" s="1"/>
  <c r="T2157" i="1"/>
  <c r="X2157" i="1" s="1"/>
  <c r="T3868" i="1"/>
  <c r="X3868" i="1" s="1"/>
  <c r="T1553" i="1"/>
  <c r="X1553" i="1" s="1"/>
  <c r="T2584" i="1"/>
  <c r="X2584" i="1" s="1"/>
  <c r="T2442" i="1"/>
  <c r="X2442" i="1" s="1"/>
  <c r="T4106" i="1"/>
  <c r="X4106" i="1" s="1"/>
  <c r="T2158" i="1"/>
  <c r="X2158" i="1" s="1"/>
  <c r="T4095" i="1"/>
  <c r="X4095" i="1" s="1"/>
  <c r="T1325" i="1"/>
  <c r="X1325" i="1" s="1"/>
  <c r="T4012" i="1"/>
  <c r="X4012" i="1" s="1"/>
  <c r="T1134" i="1"/>
  <c r="X1134" i="1" s="1"/>
  <c r="T1326" i="1"/>
  <c r="X1326" i="1" s="1"/>
  <c r="T633" i="1"/>
  <c r="X633" i="1" s="1"/>
  <c r="T3422" i="1"/>
  <c r="X3422" i="1" s="1"/>
  <c r="T3855" i="1"/>
  <c r="X3855" i="1" s="1"/>
  <c r="T2311" i="1"/>
  <c r="X2311" i="1" s="1"/>
  <c r="T284" i="1"/>
  <c r="X284" i="1" s="1"/>
  <c r="T2945" i="1"/>
  <c r="X2945" i="1" s="1"/>
  <c r="T3949" i="1"/>
  <c r="X3949" i="1" s="1"/>
  <c r="T3085" i="1"/>
  <c r="X3085" i="1" s="1"/>
  <c r="T1554" i="1"/>
  <c r="X1554" i="1" s="1"/>
  <c r="T2443" i="1"/>
  <c r="X2443" i="1" s="1"/>
  <c r="T435" i="1"/>
  <c r="X435" i="1" s="1"/>
  <c r="T3116" i="1"/>
  <c r="X3116" i="1" s="1"/>
  <c r="T1371" i="1"/>
  <c r="X1371" i="1" s="1"/>
  <c r="T1555" i="1"/>
  <c r="X1555" i="1" s="1"/>
  <c r="T1872" i="1"/>
  <c r="X1872" i="1" s="1"/>
  <c r="T634" i="1"/>
  <c r="X634" i="1" s="1"/>
  <c r="T1135" i="1"/>
  <c r="X1135" i="1" s="1"/>
  <c r="T2159" i="1"/>
  <c r="X2159" i="1" s="1"/>
  <c r="T635" i="1"/>
  <c r="X635" i="1" s="1"/>
  <c r="T2312" i="1"/>
  <c r="X2312" i="1" s="1"/>
  <c r="T285" i="1"/>
  <c r="X285" i="1" s="1"/>
  <c r="T1695" i="1"/>
  <c r="X1695" i="1" s="1"/>
  <c r="T3764" i="1"/>
  <c r="X3764" i="1" s="1"/>
  <c r="T3584" i="1"/>
  <c r="X3584" i="1" s="1"/>
  <c r="T3888" i="1"/>
  <c r="X3888" i="1" s="1"/>
  <c r="T3869" i="1"/>
  <c r="X3869" i="1" s="1"/>
  <c r="T3585" i="1"/>
  <c r="X3585" i="1" s="1"/>
  <c r="T3522" i="1"/>
  <c r="X3522" i="1" s="1"/>
  <c r="T298" i="1"/>
  <c r="X298" i="1" s="1"/>
  <c r="T3523" i="1"/>
  <c r="X3523" i="1" s="1"/>
  <c r="T3423" i="1"/>
  <c r="X3423" i="1" s="1"/>
  <c r="T3424" i="1"/>
  <c r="X3424" i="1" s="1"/>
  <c r="T3276" i="1"/>
  <c r="X3276" i="1" s="1"/>
  <c r="T636" i="1"/>
  <c r="X636" i="1" s="1"/>
  <c r="T3765" i="1"/>
  <c r="X3765" i="1" s="1"/>
  <c r="T1556" i="1"/>
  <c r="X1556" i="1" s="1"/>
  <c r="T3425" i="1"/>
  <c r="X3425" i="1" s="1"/>
  <c r="T637" i="1"/>
  <c r="X637" i="1" s="1"/>
  <c r="T3309" i="1"/>
  <c r="X3309" i="1" s="1"/>
  <c r="T2160" i="1"/>
  <c r="X2160" i="1" s="1"/>
  <c r="T1327" i="1"/>
  <c r="X1327" i="1" s="1"/>
  <c r="T2444" i="1"/>
  <c r="X2444" i="1" s="1"/>
  <c r="T3086" i="1"/>
  <c r="X3086" i="1" s="1"/>
  <c r="T2912" i="1"/>
  <c r="X2912" i="1" s="1"/>
  <c r="T4035" i="1"/>
  <c r="X4035" i="1" s="1"/>
  <c r="T286" i="1"/>
  <c r="X286" i="1" s="1"/>
  <c r="T2389" i="1"/>
  <c r="X2389" i="1" s="1"/>
  <c r="T2161" i="1"/>
  <c r="X2161" i="1" s="1"/>
  <c r="T866" i="1"/>
  <c r="X866" i="1" s="1"/>
  <c r="T1328" i="1"/>
  <c r="X1328" i="1" s="1"/>
  <c r="T4115" i="1"/>
  <c r="X4115" i="1" s="1"/>
  <c r="T1815" i="1"/>
  <c r="X1815" i="1" s="1"/>
  <c r="T3277" i="1"/>
  <c r="X3277" i="1" s="1"/>
  <c r="T341" i="1"/>
  <c r="X341" i="1" s="1"/>
  <c r="T705" i="1"/>
  <c r="X705" i="1" s="1"/>
  <c r="T3837" i="1"/>
  <c r="X3837" i="1" s="1"/>
  <c r="T2162" i="1"/>
  <c r="X2162" i="1" s="1"/>
  <c r="T1557" i="1"/>
  <c r="X1557" i="1" s="1"/>
  <c r="T3788" i="1"/>
  <c r="X3788" i="1" s="1"/>
  <c r="T4036" i="1"/>
  <c r="X4036" i="1" s="1"/>
  <c r="T2222" i="1"/>
  <c r="X2222" i="1" s="1"/>
  <c r="T2390" i="1"/>
  <c r="X2390" i="1" s="1"/>
  <c r="T2163" i="1"/>
  <c r="X2163" i="1" s="1"/>
  <c r="T2164" i="1"/>
  <c r="X2164" i="1" s="1"/>
  <c r="T4104" i="1"/>
  <c r="X4104" i="1" s="1"/>
  <c r="T3126" i="1"/>
  <c r="X3126" i="1" s="1"/>
  <c r="T3893" i="1"/>
  <c r="X3893" i="1" s="1"/>
  <c r="T667" i="1"/>
  <c r="X667" i="1" s="1"/>
  <c r="T2313" i="1"/>
  <c r="X2313" i="1" s="1"/>
  <c r="T867" i="1"/>
  <c r="X867" i="1" s="1"/>
  <c r="T4081" i="1"/>
  <c r="X4081" i="1" s="1"/>
  <c r="T638" i="1"/>
  <c r="X638" i="1" s="1"/>
  <c r="T2165" i="1"/>
  <c r="X2165" i="1" s="1"/>
  <c r="T868" i="1"/>
  <c r="X868" i="1" s="1"/>
  <c r="T639" i="1"/>
  <c r="X639" i="1" s="1"/>
  <c r="T4105" i="1"/>
  <c r="X4105" i="1" s="1"/>
  <c r="T2798" i="1"/>
  <c r="X2798" i="1" s="1"/>
  <c r="T2314" i="1"/>
  <c r="X2314" i="1" s="1"/>
  <c r="T2931" i="1"/>
  <c r="X2931" i="1" s="1"/>
  <c r="T3766" i="1"/>
  <c r="X3766" i="1" s="1"/>
  <c r="T3426" i="1"/>
  <c r="X3426" i="1" s="1"/>
  <c r="T3767" i="1"/>
  <c r="X3767" i="1" s="1"/>
  <c r="T4100" i="1"/>
  <c r="X4100" i="1" s="1"/>
  <c r="T4110" i="1"/>
  <c r="X4110" i="1" s="1"/>
  <c r="T66" i="1"/>
  <c r="X66" i="1" s="1"/>
  <c r="T3458" i="1"/>
  <c r="X3458" i="1" s="1"/>
  <c r="T2529" i="1"/>
  <c r="X2529" i="1" s="1"/>
  <c r="T1558" i="1"/>
  <c r="X1558" i="1" s="1"/>
  <c r="T4101" i="1"/>
  <c r="X4101" i="1" s="1"/>
  <c r="T4061" i="1"/>
  <c r="X4061" i="1" s="1"/>
  <c r="T2799" i="1"/>
  <c r="X2799" i="1" s="1"/>
  <c r="T4005" i="1"/>
  <c r="X4005" i="1" s="1"/>
  <c r="T3443" i="1"/>
  <c r="X3443" i="1" s="1"/>
  <c r="T2345" i="1"/>
  <c r="X2345" i="1" s="1"/>
  <c r="T2166" i="1"/>
  <c r="X2166" i="1" s="1"/>
  <c r="T1559" i="1"/>
  <c r="X1559" i="1" s="1"/>
  <c r="T640" i="1"/>
  <c r="X640" i="1" s="1"/>
  <c r="T2391" i="1"/>
  <c r="X2391" i="1" s="1"/>
  <c r="T171" i="1"/>
  <c r="X171" i="1" s="1"/>
  <c r="T162" i="1"/>
  <c r="X162" i="1" s="1"/>
  <c r="T3278" i="1"/>
  <c r="X3278" i="1" s="1"/>
  <c r="T3279" i="1"/>
  <c r="X3279" i="1" s="1"/>
  <c r="T307" i="1"/>
  <c r="X307" i="1" s="1"/>
  <c r="T3950" i="1"/>
  <c r="X3950" i="1" s="1"/>
  <c r="T2445" i="1"/>
  <c r="X2445" i="1" s="1"/>
  <c r="T2315" i="1"/>
  <c r="X2315" i="1" s="1"/>
  <c r="T1136" i="1"/>
  <c r="X1136" i="1" s="1"/>
  <c r="T869" i="1"/>
  <c r="X869" i="1" s="1"/>
  <c r="T2800" i="1"/>
  <c r="X2800" i="1" s="1"/>
  <c r="T3768" i="1"/>
  <c r="X3768" i="1" s="1"/>
  <c r="T2913" i="1"/>
  <c r="X2913" i="1" s="1"/>
  <c r="T641" i="1"/>
  <c r="X641" i="1" s="1"/>
  <c r="T2801" i="1"/>
  <c r="X2801" i="1" s="1"/>
  <c r="T4112" i="1"/>
  <c r="X4112" i="1" s="1"/>
  <c r="T3524" i="1"/>
  <c r="X3524" i="1" s="1"/>
  <c r="T2392" i="1"/>
  <c r="X2392" i="1" s="1"/>
  <c r="T2802" i="1"/>
  <c r="X2802" i="1" s="1"/>
  <c r="T2963" i="1"/>
  <c r="X2963" i="1" s="1"/>
  <c r="T2167" i="1"/>
  <c r="X2167" i="1" s="1"/>
  <c r="T2397" i="1"/>
  <c r="X2397" i="1" s="1"/>
  <c r="T2446" i="1"/>
  <c r="X2446" i="1" s="1"/>
  <c r="T3656" i="1"/>
  <c r="X3656" i="1" s="1"/>
  <c r="T2447" i="1"/>
  <c r="X2447" i="1" s="1"/>
  <c r="T405" i="1"/>
  <c r="X405" i="1" s="1"/>
  <c r="T3769" i="1"/>
  <c r="X3769" i="1" s="1"/>
  <c r="T3427" i="1"/>
  <c r="X3427" i="1" s="1"/>
  <c r="T2803" i="1"/>
  <c r="X2803" i="1" s="1"/>
  <c r="T1329" i="1"/>
  <c r="X1329" i="1" s="1"/>
  <c r="T163" i="1"/>
  <c r="X163" i="1" s="1"/>
  <c r="T3951" i="1"/>
  <c r="X3951" i="1" s="1"/>
  <c r="T2585" i="1"/>
  <c r="X2585" i="1" s="1"/>
  <c r="T3835" i="1"/>
  <c r="X3835" i="1" s="1"/>
  <c r="T870" i="1"/>
  <c r="X870" i="1" s="1"/>
  <c r="T93" i="1"/>
  <c r="X93" i="1" s="1"/>
  <c r="T2951" i="1"/>
  <c r="X2951" i="1" s="1"/>
  <c r="T3870" i="1"/>
  <c r="X3870" i="1" s="1"/>
  <c r="T2804" i="1"/>
  <c r="X2804" i="1" s="1"/>
  <c r="T2805" i="1"/>
  <c r="X2805" i="1" s="1"/>
  <c r="T295" i="1"/>
  <c r="X295" i="1" s="1"/>
  <c r="T2168" i="1"/>
  <c r="X2168" i="1" s="1"/>
  <c r="T164" i="1"/>
  <c r="X164" i="1" s="1"/>
  <c r="T3856" i="1"/>
  <c r="X3856" i="1" s="1"/>
  <c r="T2169" i="1"/>
  <c r="X2169" i="1" s="1"/>
  <c r="T3428" i="1"/>
  <c r="X3428" i="1" s="1"/>
  <c r="T2170" i="1"/>
  <c r="X2170" i="1" s="1"/>
  <c r="T3280" i="1"/>
  <c r="X3280" i="1" s="1"/>
  <c r="T3952" i="1"/>
  <c r="X3952" i="1" s="1"/>
  <c r="T4082" i="1"/>
  <c r="X4082" i="1" s="1"/>
  <c r="T3953" i="1"/>
  <c r="X3953" i="1" s="1"/>
  <c r="T706" i="1"/>
  <c r="X706" i="1" s="1"/>
  <c r="T1165" i="1"/>
  <c r="X1165" i="1" s="1"/>
  <c r="T1696" i="1"/>
  <c r="X1696" i="1" s="1"/>
  <c r="T2171" i="1"/>
  <c r="X2171" i="1" s="1"/>
  <c r="T1816" i="1"/>
  <c r="X1816" i="1" s="1"/>
  <c r="T1330" i="1"/>
  <c r="X1330" i="1" s="1"/>
  <c r="T3133" i="1"/>
  <c r="X3133" i="1" s="1"/>
  <c r="T2172" i="1"/>
  <c r="X2172" i="1" s="1"/>
  <c r="T642" i="1"/>
  <c r="X642" i="1" s="1"/>
  <c r="T1560" i="1"/>
  <c r="X1560" i="1" s="1"/>
  <c r="T2346" i="1"/>
  <c r="X2346" i="1" s="1"/>
  <c r="T3087" i="1"/>
  <c r="X3087" i="1" s="1"/>
  <c r="T1376" i="1"/>
  <c r="X1376" i="1" s="1"/>
  <c r="T1331" i="1"/>
  <c r="X1331" i="1" s="1"/>
  <c r="T3954" i="1"/>
  <c r="X3954" i="1" s="1"/>
  <c r="T871" i="1"/>
  <c r="X871" i="1" s="1"/>
  <c r="T1605" i="1"/>
  <c r="X1605" i="1" s="1"/>
  <c r="T2223" i="1"/>
  <c r="X2223" i="1" s="1"/>
  <c r="T2393" i="1"/>
  <c r="X2393" i="1" s="1"/>
  <c r="T3281" i="1"/>
  <c r="X3281" i="1" s="1"/>
  <c r="T287" i="1"/>
  <c r="X287" i="1" s="1"/>
  <c r="T738" i="1"/>
  <c r="X738" i="1" s="1"/>
  <c r="T444" i="1"/>
  <c r="X444" i="1" s="1"/>
  <c r="T2173" i="1"/>
  <c r="X2173" i="1" s="1"/>
  <c r="T20" i="1"/>
  <c r="X20" i="1" s="1"/>
  <c r="T1561" i="1"/>
  <c r="X1561" i="1" s="1"/>
  <c r="T2914" i="1"/>
  <c r="X2914" i="1" s="1"/>
  <c r="T1332" i="1"/>
  <c r="X1332" i="1" s="1"/>
  <c r="T288" i="1"/>
  <c r="X288" i="1" s="1"/>
  <c r="T1839" i="1"/>
  <c r="X1839" i="1" s="1"/>
  <c r="T1333" i="1"/>
  <c r="X1333" i="1" s="1"/>
  <c r="T1697" i="1"/>
  <c r="X1697" i="1" s="1"/>
  <c r="T2806" i="1"/>
  <c r="X2806" i="1" s="1"/>
  <c r="T2807" i="1"/>
  <c r="X2807" i="1" s="1"/>
  <c r="T3634" i="1"/>
  <c r="X3634" i="1" s="1"/>
  <c r="T665" i="1"/>
  <c r="X665" i="1" s="1"/>
  <c r="T1817" i="1"/>
  <c r="X1817" i="1" s="1"/>
  <c r="T643" i="1"/>
  <c r="X643" i="1" s="1"/>
  <c r="T36" i="1"/>
  <c r="X36" i="1" s="1"/>
  <c r="T308" i="1"/>
  <c r="X308" i="1" s="1"/>
  <c r="T666" i="1"/>
  <c r="X666" i="1" s="1"/>
  <c r="T2808" i="1"/>
  <c r="X2808" i="1" s="1"/>
  <c r="T3429" i="1"/>
  <c r="X3429" i="1" s="1"/>
  <c r="T1586" i="1"/>
  <c r="X1586" i="1" s="1"/>
  <c r="T1562" i="1"/>
  <c r="X1562" i="1" s="1"/>
  <c r="T3635" i="1"/>
  <c r="X3635" i="1" s="1"/>
  <c r="T2174" i="1"/>
  <c r="X2174" i="1" s="1"/>
  <c r="T289" i="1"/>
  <c r="X289" i="1" s="1"/>
  <c r="T1818" i="1"/>
  <c r="X1818" i="1" s="1"/>
  <c r="T2591" i="1"/>
  <c r="X2591" i="1" s="1"/>
  <c r="T3430" i="1"/>
  <c r="X3430" i="1" s="1"/>
  <c r="T3431" i="1"/>
  <c r="X3431" i="1" s="1"/>
  <c r="T2347" i="1"/>
  <c r="X2347" i="1" s="1"/>
  <c r="T2351" i="1"/>
  <c r="X2351" i="1" s="1"/>
  <c r="T3156" i="1"/>
  <c r="X3156" i="1" s="1"/>
  <c r="T2188" i="1"/>
  <c r="X2188" i="1" s="1"/>
  <c r="T2809" i="1"/>
  <c r="X2809" i="1" s="1"/>
  <c r="T2586" i="1"/>
  <c r="X2586" i="1" s="1"/>
  <c r="T2316" i="1"/>
  <c r="X2316" i="1" s="1"/>
  <c r="T1137" i="1"/>
  <c r="X1137" i="1" s="1"/>
  <c r="T4083" i="1"/>
  <c r="X4083" i="1" s="1"/>
  <c r="T2175" i="1"/>
  <c r="X2175" i="1" s="1"/>
  <c r="T3770" i="1"/>
  <c r="X3770" i="1" s="1"/>
  <c r="T1334" i="1"/>
  <c r="X1334" i="1" s="1"/>
  <c r="T3432" i="1"/>
  <c r="X3432" i="1" s="1"/>
  <c r="T1335" i="1"/>
  <c r="X1335" i="1" s="1"/>
  <c r="T2833" i="1"/>
  <c r="X2833" i="1" s="1"/>
  <c r="T1336" i="1"/>
  <c r="X1336" i="1" s="1"/>
  <c r="T896" i="1"/>
  <c r="X896" i="1" s="1"/>
  <c r="T1819" i="1"/>
  <c r="X1819" i="1" s="1"/>
  <c r="T3771" i="1"/>
  <c r="X3771" i="1" s="1"/>
  <c r="T2946" i="1"/>
  <c r="X2946" i="1" s="1"/>
  <c r="T644" i="1"/>
  <c r="X644" i="1" s="1"/>
  <c r="T2810" i="1"/>
  <c r="X2810" i="1" s="1"/>
  <c r="T3636" i="1"/>
  <c r="X3636" i="1" s="1"/>
  <c r="T872" i="1"/>
  <c r="X872" i="1" s="1"/>
  <c r="T2947" i="1"/>
  <c r="X2947" i="1" s="1"/>
  <c r="T1886" i="1"/>
  <c r="X1886" i="1" s="1"/>
  <c r="T3986" i="1"/>
  <c r="X3986" i="1" s="1"/>
  <c r="T456" i="1"/>
  <c r="X456" i="1" s="1"/>
  <c r="T4037" i="1"/>
  <c r="X4037" i="1" s="1"/>
  <c r="T2566" i="1"/>
  <c r="X2566" i="1" s="1"/>
  <c r="T2964" i="1"/>
  <c r="X2964" i="1" s="1"/>
  <c r="T3433" i="1"/>
  <c r="X3433" i="1" s="1"/>
  <c r="T2317" i="1"/>
  <c r="X2317" i="1" s="1"/>
  <c r="T2176" i="1"/>
  <c r="X2176" i="1" s="1"/>
  <c r="T3591" i="1"/>
  <c r="X3591" i="1" s="1"/>
  <c r="T4113" i="1"/>
  <c r="X4113" i="1" s="1"/>
  <c r="T1138" i="1"/>
  <c r="X1138" i="1" s="1"/>
  <c r="T2811" i="1"/>
  <c r="X2811" i="1" s="1"/>
  <c r="T2177" i="1"/>
  <c r="X2177" i="1" s="1"/>
  <c r="T1180" i="1"/>
  <c r="X1180" i="1" s="1"/>
  <c r="T1139" i="1"/>
  <c r="X1139" i="1" s="1"/>
  <c r="T873" i="1"/>
  <c r="X873" i="1" s="1"/>
  <c r="T645" i="1"/>
  <c r="X645" i="1" s="1"/>
  <c r="T11" i="1"/>
  <c r="X11" i="1" s="1"/>
  <c r="T1698" i="1"/>
  <c r="X1698" i="1" s="1"/>
  <c r="T2318" i="1"/>
  <c r="X2318" i="1" s="1"/>
  <c r="T3282" i="1"/>
  <c r="X3282" i="1" s="1"/>
  <c r="T406" i="1"/>
  <c r="X406" i="1" s="1"/>
  <c r="T1820" i="1"/>
  <c r="X1820" i="1" s="1"/>
  <c r="T3525" i="1"/>
  <c r="X3525" i="1" s="1"/>
  <c r="T909" i="1"/>
  <c r="X909" i="1" s="1"/>
  <c r="T707" i="1"/>
  <c r="X707" i="1" s="1"/>
  <c r="T874" i="1"/>
  <c r="X874" i="1" s="1"/>
  <c r="T296" i="1"/>
  <c r="X296" i="1" s="1"/>
  <c r="T708" i="1"/>
  <c r="X708" i="1" s="1"/>
  <c r="T15" i="1"/>
  <c r="X15" i="1" s="1"/>
  <c r="T3088" i="1"/>
  <c r="X3088" i="1" s="1"/>
  <c r="T290" i="1"/>
  <c r="X290" i="1" s="1"/>
  <c r="T2319" i="1"/>
  <c r="X2319" i="1" s="1"/>
  <c r="T4058" i="1"/>
  <c r="X4058" i="1" s="1"/>
  <c r="T3982" i="1"/>
  <c r="X3982" i="1" s="1"/>
  <c r="T1140" i="1"/>
  <c r="X1140" i="1" s="1"/>
  <c r="T2224" i="1"/>
  <c r="X2224" i="1" s="1"/>
  <c r="T2394" i="1"/>
  <c r="X2394" i="1" s="1"/>
  <c r="T2178" i="1"/>
  <c r="X2178" i="1" s="1"/>
  <c r="T2179" i="1"/>
  <c r="X2179" i="1" s="1"/>
  <c r="T2812" i="1"/>
  <c r="X2812" i="1" s="1"/>
  <c r="T1563" i="1"/>
  <c r="X1563" i="1" s="1"/>
  <c r="T646" i="1"/>
  <c r="X646" i="1" s="1"/>
  <c r="T1821" i="1"/>
  <c r="X1821" i="1" s="1"/>
  <c r="T2813" i="1"/>
  <c r="X2813" i="1" s="1"/>
  <c r="T1564" i="1"/>
  <c r="X1564" i="1" s="1"/>
  <c r="T875" i="1"/>
  <c r="X875" i="1" s="1"/>
  <c r="T2562" i="1"/>
  <c r="X2562" i="1" s="1"/>
  <c r="T1565" i="1"/>
  <c r="X1565" i="1" s="1"/>
  <c r="T3089" i="1"/>
  <c r="X3089" i="1" s="1"/>
  <c r="T4051" i="1"/>
  <c r="X4051" i="1" s="1"/>
  <c r="T2814" i="1"/>
  <c r="X2814" i="1" s="1"/>
  <c r="T96" i="1"/>
  <c r="X96" i="1" s="1"/>
  <c r="T21" i="1"/>
  <c r="X21" i="1" s="1"/>
  <c r="T2530" i="1"/>
  <c r="X2530" i="1" s="1"/>
  <c r="T4018" i="1"/>
  <c r="X4018" i="1" s="1"/>
  <c r="T1141" i="1"/>
  <c r="X1141" i="1" s="1"/>
  <c r="T1587" i="1"/>
  <c r="X1587" i="1" s="1"/>
  <c r="T3988" i="1"/>
  <c r="X3988" i="1" s="1"/>
  <c r="T2348" i="1"/>
  <c r="X2348" i="1" s="1"/>
  <c r="T3090" i="1"/>
  <c r="X3090" i="1" s="1"/>
  <c r="T1142" i="1"/>
  <c r="X1142" i="1" s="1"/>
  <c r="T2180" i="1"/>
  <c r="X2180" i="1" s="1"/>
  <c r="T2225" i="1"/>
  <c r="X2225" i="1" s="1"/>
  <c r="T1566" i="1"/>
  <c r="X1566" i="1" s="1"/>
  <c r="T4071" i="1"/>
  <c r="X4071" i="1" s="1"/>
  <c r="T3772" i="1"/>
  <c r="X3772" i="1" s="1"/>
  <c r="T1143" i="1"/>
  <c r="X1143" i="1" s="1"/>
  <c r="T647" i="1"/>
  <c r="X647" i="1" s="1"/>
  <c r="T2815" i="1"/>
  <c r="X2815" i="1" s="1"/>
  <c r="T3449" i="1"/>
  <c r="X3449" i="1" s="1"/>
  <c r="T876" i="1"/>
  <c r="X876" i="1" s="1"/>
  <c r="T67" i="1"/>
  <c r="X67" i="1" s="1"/>
  <c r="T4013" i="1"/>
  <c r="X4013" i="1" s="1"/>
  <c r="T41" i="1"/>
  <c r="X41" i="1" s="1"/>
  <c r="T648" i="1"/>
  <c r="X648" i="1" s="1"/>
  <c r="T3434" i="1"/>
  <c r="X3434" i="1" s="1"/>
  <c r="T1144" i="1"/>
  <c r="X1144" i="1" s="1"/>
  <c r="T2816" i="1"/>
  <c r="X2816" i="1" s="1"/>
  <c r="T1337" i="1"/>
  <c r="X1337" i="1" s="1"/>
  <c r="T3970" i="1"/>
  <c r="X3970" i="1" s="1"/>
  <c r="T3526" i="1"/>
  <c r="X3526" i="1" s="1"/>
  <c r="T3527" i="1"/>
  <c r="X3527" i="1" s="1"/>
  <c r="T4085" i="1"/>
  <c r="X4085" i="1" s="1"/>
  <c r="T1834" i="1"/>
  <c r="X1834" i="1" s="1"/>
  <c r="T3544" i="1"/>
  <c r="X3544" i="1" s="1"/>
  <c r="T3975" i="1"/>
  <c r="X3975" i="1" s="1"/>
  <c r="T1822" i="1"/>
  <c r="X1822" i="1" s="1"/>
  <c r="T2948" i="1"/>
  <c r="X2948" i="1" s="1"/>
  <c r="T3773" i="1"/>
  <c r="X3773" i="1" s="1"/>
  <c r="T3091" i="1"/>
  <c r="X3091" i="1" s="1"/>
  <c r="T3092" i="1"/>
  <c r="X3092" i="1" s="1"/>
  <c r="T2531" i="1"/>
  <c r="X2531" i="1" s="1"/>
  <c r="T649" i="1"/>
  <c r="X649" i="1" s="1"/>
  <c r="T1567" i="1"/>
  <c r="X1567" i="1" s="1"/>
  <c r="T3283" i="1"/>
  <c r="X3283" i="1" s="1"/>
  <c r="T2817" i="1"/>
  <c r="X2817" i="1" s="1"/>
  <c r="T2532" i="1"/>
  <c r="X2532" i="1" s="1"/>
  <c r="T2818" i="1"/>
  <c r="X2818" i="1" s="1"/>
  <c r="T2819" i="1"/>
  <c r="X2819" i="1" s="1"/>
  <c r="T3586" i="1"/>
  <c r="X3586" i="1" s="1"/>
  <c r="T2395" i="1"/>
  <c r="X2395" i="1" s="1"/>
  <c r="T3642" i="1"/>
  <c r="X3642" i="1" s="1"/>
  <c r="T3284" i="1"/>
  <c r="X3284" i="1" s="1"/>
  <c r="T3955" i="1"/>
  <c r="X3955" i="1" s="1"/>
  <c r="T669" i="1"/>
  <c r="X669" i="1" s="1"/>
  <c r="T4019" i="1"/>
  <c r="X4019" i="1" s="1"/>
  <c r="T3306" i="1"/>
  <c r="X3306" i="1" s="1"/>
  <c r="T2181" i="1"/>
  <c r="X2181" i="1" s="1"/>
  <c r="T3956" i="1"/>
  <c r="X3956" i="1" s="1"/>
  <c r="T3957" i="1"/>
  <c r="X3957" i="1" s="1"/>
  <c r="T3285" i="1"/>
  <c r="X3285" i="1" s="1"/>
  <c r="T3637" i="1"/>
  <c r="X3637" i="1" s="1"/>
  <c r="T3587" i="1"/>
  <c r="X3587" i="1" s="1"/>
  <c r="T3528" i="1"/>
  <c r="X3528" i="1" s="1"/>
  <c r="T2533" i="1"/>
  <c r="X2533" i="1" s="1"/>
  <c r="T2820" i="1"/>
  <c r="X2820" i="1" s="1"/>
  <c r="T3878" i="1"/>
  <c r="X3878" i="1" s="1"/>
  <c r="T2821" i="1"/>
  <c r="X2821" i="1" s="1"/>
  <c r="T3093" i="1"/>
  <c r="X3093" i="1" s="1"/>
  <c r="T2320" i="1"/>
  <c r="X2320" i="1" s="1"/>
  <c r="T2822" i="1"/>
  <c r="X2822" i="1" s="1"/>
  <c r="T1568" i="1"/>
  <c r="X1568" i="1" s="1"/>
  <c r="T2823" i="1"/>
  <c r="X2823" i="1" s="1"/>
  <c r="T4084" i="1"/>
  <c r="X4084" i="1" s="1"/>
  <c r="T3529" i="1"/>
  <c r="X3529" i="1" s="1"/>
  <c r="T3094" i="1"/>
  <c r="X3094" i="1" s="1"/>
  <c r="T5" i="1"/>
  <c r="X5" i="1" s="1"/>
  <c r="T2237" i="1"/>
  <c r="X2237" i="1" s="1"/>
  <c r="T930" i="1"/>
  <c r="X930" i="1" s="1"/>
  <c r="T1594" i="1"/>
  <c r="X1594" i="1" s="1"/>
  <c r="T2824" i="1"/>
  <c r="X2824" i="1" s="1"/>
  <c r="T2182" i="1"/>
  <c r="X2182" i="1" s="1"/>
  <c r="T1823" i="1"/>
  <c r="X1823" i="1" s="1"/>
  <c r="T3175" i="1"/>
  <c r="X3175" i="1" s="1"/>
  <c r="T2534" i="1"/>
  <c r="X2534" i="1" s="1"/>
  <c r="T3958" i="1"/>
  <c r="X3958" i="1" s="1"/>
  <c r="T877" i="1"/>
  <c r="X877" i="1" s="1"/>
  <c r="T709" i="1"/>
  <c r="X709" i="1" s="1"/>
  <c r="T2535" i="1"/>
  <c r="X2535" i="1" s="1"/>
  <c r="T1145" i="1"/>
  <c r="X1145" i="1" s="1"/>
  <c r="T1873" i="1"/>
  <c r="X1873" i="1" s="1"/>
  <c r="T2600" i="1"/>
  <c r="X2600" i="1" s="1"/>
  <c r="T650" i="1"/>
  <c r="X650" i="1" s="1"/>
  <c r="T1373" i="1"/>
  <c r="X1373" i="1" s="1"/>
  <c r="T1569" i="1"/>
  <c r="X1569" i="1" s="1"/>
  <c r="T4006" i="1"/>
  <c r="X4006" i="1" s="1"/>
  <c r="T2226" i="1"/>
  <c r="X2226" i="1" s="1"/>
  <c r="T3530" i="1"/>
  <c r="X3530" i="1" s="1"/>
  <c r="T3774" i="1"/>
  <c r="X3774" i="1" s="1"/>
  <c r="T2825" i="1"/>
  <c r="X2825" i="1" s="1"/>
  <c r="T1570" i="1"/>
  <c r="X1570" i="1" s="1"/>
  <c r="T3775" i="1"/>
  <c r="X3775" i="1" s="1"/>
  <c r="T4109" i="1"/>
  <c r="X4109" i="1" s="1"/>
  <c r="T3095" i="1"/>
  <c r="X3095" i="1" s="1"/>
  <c r="T3871" i="1"/>
  <c r="X3871" i="1" s="1"/>
  <c r="T2826" i="1"/>
  <c r="X2826" i="1" s="1"/>
  <c r="T4114" i="1"/>
  <c r="X4114" i="1" s="1"/>
  <c r="T129" i="1"/>
  <c r="X129" i="1" s="1"/>
  <c r="T3435" i="1"/>
  <c r="X3435" i="1" s="1"/>
  <c r="T3776" i="1"/>
  <c r="X3776" i="1" s="1"/>
  <c r="T4096" i="1"/>
  <c r="X4096" i="1" s="1"/>
  <c r="T2587" i="1"/>
  <c r="X2587" i="1" s="1"/>
  <c r="T3857" i="1"/>
  <c r="X3857" i="1" s="1"/>
  <c r="T4102" i="1"/>
  <c r="X4102" i="1" s="1"/>
  <c r="T3959" i="1"/>
  <c r="X3959" i="1" s="1"/>
  <c r="T68" i="1"/>
  <c r="X68" i="1" s="1"/>
  <c r="T374" i="1"/>
  <c r="X374" i="1" s="1"/>
  <c r="T3436" i="1"/>
  <c r="X3436" i="1" s="1"/>
  <c r="T1824" i="1"/>
  <c r="X1824" i="1" s="1"/>
  <c r="T2851" i="1"/>
  <c r="X2851" i="1" s="1"/>
  <c r="T291" i="1"/>
  <c r="X291" i="1" s="1"/>
  <c r="T2183" i="1"/>
  <c r="X2183" i="1" s="1"/>
  <c r="T3960" i="1"/>
  <c r="X3960" i="1" s="1"/>
  <c r="T4007" i="1"/>
  <c r="X4007" i="1" s="1"/>
  <c r="T1571" i="1"/>
  <c r="X1571" i="1" s="1"/>
  <c r="T3437" i="1"/>
  <c r="X3437" i="1" s="1"/>
  <c r="T878" i="1"/>
  <c r="X878" i="1" s="1"/>
  <c r="T3286" i="1"/>
  <c r="X3286" i="1" s="1"/>
  <c r="T1166" i="1"/>
  <c r="X1166" i="1" s="1"/>
  <c r="T710" i="1"/>
  <c r="X710" i="1" s="1"/>
  <c r="T3096" i="1"/>
  <c r="X3096" i="1" s="1"/>
  <c r="T879" i="1"/>
  <c r="X879" i="1" s="1"/>
  <c r="T1572" i="1"/>
  <c r="X1572" i="1" s="1"/>
  <c r="T2536" i="1"/>
  <c r="X2536" i="1" s="1"/>
  <c r="T2321" i="1"/>
  <c r="X2321" i="1" s="1"/>
  <c r="T3097" i="1"/>
  <c r="X3097" i="1" s="1"/>
  <c r="T2227" i="1"/>
  <c r="X2227" i="1" s="1"/>
  <c r="T344" i="1"/>
  <c r="X344" i="1" s="1"/>
  <c r="T3531" i="1"/>
  <c r="X3531" i="1" s="1"/>
  <c r="T3098" i="1"/>
  <c r="X3098" i="1" s="1"/>
  <c r="T3532" i="1"/>
  <c r="X3532" i="1" s="1"/>
  <c r="T3099" i="1"/>
  <c r="X3099" i="1" s="1"/>
  <c r="T2827" i="1"/>
  <c r="X2827" i="1" s="1"/>
  <c r="T4063" i="1"/>
  <c r="X4063" i="1" s="1"/>
  <c r="T2828" i="1"/>
  <c r="X2828" i="1" s="1"/>
  <c r="T651" i="1"/>
  <c r="X651" i="1" s="1"/>
  <c r="T880" i="1"/>
  <c r="X880" i="1" s="1"/>
  <c r="T1146" i="1"/>
  <c r="X1146" i="1" s="1"/>
  <c r="T1573" i="1"/>
  <c r="X1573" i="1" s="1"/>
  <c r="T2829" i="1"/>
  <c r="X2829" i="1" s="1"/>
  <c r="T2537" i="1"/>
  <c r="X2537" i="1" s="1"/>
  <c r="T3287" i="1"/>
  <c r="X3287" i="1" s="1"/>
  <c r="T711" i="1"/>
  <c r="X711" i="1" s="1"/>
  <c r="T2184" i="1"/>
  <c r="X2184" i="1" s="1"/>
  <c r="T3533" i="1"/>
  <c r="X3533" i="1" s="1"/>
  <c r="T3134" i="1"/>
  <c r="X3134" i="1" s="1"/>
  <c r="T3438" i="1"/>
  <c r="X3438" i="1" s="1"/>
  <c r="T2228" i="1"/>
  <c r="X2228" i="1" s="1"/>
  <c r="T2830" i="1"/>
  <c r="X2830" i="1" s="1"/>
  <c r="T355" i="1"/>
  <c r="X355" i="1" s="1"/>
  <c r="T1574" i="1"/>
  <c r="X1574" i="1" s="1"/>
  <c r="T1575" i="1"/>
  <c r="X1575" i="1" s="1"/>
  <c r="T309" i="1"/>
  <c r="X309" i="1" s="1"/>
  <c r="T2588" i="1"/>
  <c r="X2588" i="1" s="1"/>
  <c r="T2396" i="1"/>
  <c r="X2396" i="1" s="1"/>
  <c r="T1825" i="1"/>
  <c r="X1825" i="1" s="1"/>
  <c r="T3288" i="1"/>
  <c r="X3288" i="1" s="1"/>
  <c r="T2185" i="1"/>
  <c r="X2185" i="1" s="1"/>
  <c r="T130" i="1"/>
  <c r="X130" i="1" s="1"/>
  <c r="T292" i="1"/>
  <c r="X292" i="1" s="1"/>
  <c r="T2564" i="1"/>
  <c r="X2564" i="1" s="1"/>
  <c r="T297" i="1"/>
  <c r="X297" i="1" s="1"/>
  <c r="T3289" i="1"/>
  <c r="X3289" i="1" s="1"/>
  <c r="T375" i="1"/>
  <c r="X375" i="1" s="1"/>
  <c r="T94" i="1"/>
  <c r="X94" i="1" s="1"/>
  <c r="T1576" i="1"/>
  <c r="X1576" i="1" s="1"/>
  <c r="T2602" i="1"/>
  <c r="X2602" i="1" s="1"/>
  <c r="T2831" i="1"/>
  <c r="X2831" i="1" s="1"/>
  <c r="T3858" i="1"/>
  <c r="X3858" i="1" s="1"/>
  <c r="T95" i="1"/>
  <c r="X95" i="1" s="1"/>
  <c r="T342" i="1"/>
  <c r="X342" i="1" s="1"/>
  <c r="T293" i="1"/>
  <c r="X293" i="1" s="1"/>
  <c r="T3463" i="1"/>
  <c r="X3463" i="1" s="1"/>
  <c r="R4115" i="1"/>
  <c r="R1888" i="1"/>
  <c r="R4067" i="1"/>
  <c r="R4014" i="1"/>
  <c r="R3898" i="1"/>
  <c r="R4008" i="1"/>
  <c r="R3667" i="1"/>
  <c r="R3668" i="1"/>
  <c r="R4020" i="1"/>
  <c r="R4052" i="1"/>
  <c r="R4054" i="1"/>
  <c r="R3669" i="1"/>
  <c r="R3976" i="1"/>
  <c r="R3670" i="1"/>
  <c r="R3899" i="1"/>
  <c r="R4091" i="1"/>
  <c r="R4042" i="1"/>
  <c r="R3602" i="1"/>
  <c r="R2843" i="1"/>
  <c r="R3859" i="1"/>
  <c r="R3176" i="1"/>
  <c r="R3464" i="1"/>
  <c r="R3325" i="1"/>
  <c r="R3883" i="1"/>
  <c r="R4021" i="1"/>
  <c r="R3781" i="1"/>
  <c r="R3900" i="1"/>
  <c r="R4065" i="1"/>
  <c r="R3177" i="1"/>
  <c r="R3671" i="1"/>
  <c r="R3290" i="1"/>
  <c r="R3603" i="1"/>
  <c r="R3547" i="1"/>
  <c r="R3326" i="1"/>
  <c r="R3672" i="1"/>
  <c r="R3673" i="1"/>
  <c r="R3793" i="1"/>
  <c r="R3990" i="1"/>
  <c r="R2610" i="1"/>
  <c r="R3977" i="1"/>
  <c r="R3972" i="1"/>
  <c r="R3991" i="1"/>
  <c r="R3860" i="1"/>
  <c r="R2607" i="1"/>
  <c r="R3638" i="1"/>
  <c r="R3901" i="1"/>
  <c r="R3861" i="1"/>
  <c r="R3992" i="1"/>
  <c r="R3902" i="1"/>
  <c r="R3674" i="1"/>
  <c r="R4055" i="1"/>
  <c r="R4022" i="1"/>
  <c r="R3903" i="1"/>
  <c r="R3675" i="1"/>
  <c r="R3983" i="1"/>
  <c r="R3465" i="1"/>
  <c r="R2611" i="1"/>
  <c r="R2861" i="1"/>
  <c r="R3873" i="1"/>
  <c r="R3904" i="1"/>
  <c r="R3676" i="1"/>
  <c r="R3825" i="1"/>
  <c r="R3905" i="1"/>
  <c r="R3677" i="1"/>
  <c r="R3839" i="1"/>
  <c r="R3178" i="1"/>
  <c r="R4023" i="1"/>
  <c r="R3906" i="1"/>
  <c r="R3907" i="1"/>
  <c r="R3908" i="1"/>
  <c r="R2612" i="1"/>
  <c r="R2456" i="1"/>
  <c r="R3678" i="1"/>
  <c r="R3909" i="1"/>
  <c r="R3984" i="1"/>
  <c r="R3548" i="1"/>
  <c r="R3679" i="1"/>
  <c r="R3840" i="1"/>
  <c r="R1721" i="1"/>
  <c r="R3910" i="1"/>
  <c r="R3179" i="1"/>
  <c r="R3895" i="1"/>
  <c r="R3911" i="1"/>
  <c r="R2354" i="1"/>
  <c r="R3912" i="1"/>
  <c r="R3841" i="1"/>
  <c r="R4010" i="1"/>
  <c r="R3659" i="1"/>
  <c r="R3466" i="1"/>
  <c r="R3816" i="1"/>
  <c r="R1889" i="1"/>
  <c r="R3794" i="1"/>
  <c r="R2613" i="1"/>
  <c r="R3778" i="1"/>
  <c r="R3874" i="1"/>
  <c r="R3978" i="1"/>
  <c r="R3913" i="1"/>
  <c r="R3828" i="1"/>
  <c r="R3594" i="1"/>
  <c r="R4043" i="1"/>
  <c r="R3604" i="1"/>
  <c r="R3157" i="1"/>
  <c r="R3836" i="1"/>
  <c r="R3842" i="1"/>
  <c r="R3829" i="1"/>
  <c r="R3680" i="1"/>
  <c r="R3843" i="1"/>
  <c r="R3180" i="1"/>
  <c r="R3327" i="1"/>
  <c r="R3181" i="1"/>
  <c r="R3328" i="1"/>
  <c r="R3540" i="1"/>
  <c r="R3182" i="1"/>
  <c r="R3467" i="1"/>
  <c r="R3329" i="1"/>
  <c r="R3963" i="1"/>
  <c r="R3817" i="1"/>
  <c r="R3549" i="1"/>
  <c r="R2971" i="1"/>
  <c r="R3681" i="1"/>
  <c r="R3818" i="1"/>
  <c r="R3819" i="1"/>
  <c r="R3646" i="1"/>
  <c r="R3682" i="1"/>
  <c r="R3683" i="1"/>
  <c r="R3135" i="1"/>
  <c r="R3792" i="1"/>
  <c r="R3643" i="1"/>
  <c r="R3550" i="1"/>
  <c r="R3684" i="1"/>
  <c r="R3685" i="1"/>
  <c r="R3468" i="1"/>
  <c r="R3686" i="1"/>
  <c r="R3605" i="1"/>
  <c r="R3687" i="1"/>
  <c r="R3469" i="1"/>
  <c r="R4044" i="1"/>
  <c r="R3183" i="1"/>
  <c r="R1890" i="1"/>
  <c r="R3184" i="1"/>
  <c r="R3551" i="1"/>
  <c r="R3688" i="1"/>
  <c r="R3782" i="1"/>
  <c r="R3644" i="1"/>
  <c r="R3658" i="1"/>
  <c r="R3689" i="1"/>
  <c r="R2614" i="1"/>
  <c r="R3826" i="1"/>
  <c r="R3606" i="1"/>
  <c r="R3690" i="1"/>
  <c r="R3607" i="1"/>
  <c r="R3691" i="1"/>
  <c r="R3692" i="1"/>
  <c r="R3693" i="1"/>
  <c r="R3694" i="1"/>
  <c r="R3695" i="1"/>
  <c r="R3608" i="1"/>
  <c r="R3696" i="1"/>
  <c r="R3185" i="1"/>
  <c r="R3697" i="1"/>
  <c r="R3698" i="1"/>
  <c r="R3470" i="1"/>
  <c r="R3609" i="1"/>
  <c r="R3639" i="1"/>
  <c r="R3330" i="1"/>
  <c r="R3471" i="1"/>
  <c r="R2615" i="1"/>
  <c r="R3331" i="1"/>
  <c r="R3660" i="1"/>
  <c r="R3645" i="1"/>
  <c r="R3610" i="1"/>
  <c r="R2616" i="1"/>
  <c r="R3552" i="1"/>
  <c r="R3844" i="1"/>
  <c r="R3186" i="1"/>
  <c r="R3647" i="1"/>
  <c r="R3611" i="1"/>
  <c r="R3446" i="1"/>
  <c r="R3648" i="1"/>
  <c r="R3612" i="1"/>
  <c r="R1184" i="1"/>
  <c r="R3332" i="1"/>
  <c r="R3613" i="1"/>
  <c r="R3553" i="1"/>
  <c r="R3554" i="1"/>
  <c r="R3546" i="1"/>
  <c r="R3472" i="1"/>
  <c r="R4024" i="1"/>
  <c r="R3614" i="1"/>
  <c r="R3615" i="1"/>
  <c r="R4072" i="1"/>
  <c r="R4060" i="1"/>
  <c r="R3616" i="1"/>
  <c r="R3617" i="1"/>
  <c r="R3589" i="1"/>
  <c r="R4025" i="1"/>
  <c r="R3555" i="1"/>
  <c r="R3447" i="1"/>
  <c r="R3187" i="1"/>
  <c r="R3914" i="1"/>
  <c r="R3294" i="1"/>
  <c r="R2919" i="1"/>
  <c r="R3618" i="1"/>
  <c r="R1883" i="1"/>
  <c r="R3891" i="1"/>
  <c r="R3592" i="1"/>
  <c r="R3556" i="1"/>
  <c r="R3557" i="1"/>
  <c r="R2238" i="1"/>
  <c r="R2604" i="1"/>
  <c r="R3473" i="1"/>
  <c r="R1891" i="1"/>
  <c r="R3558" i="1"/>
  <c r="R2966" i="1"/>
  <c r="R2862" i="1"/>
  <c r="R3559" i="1"/>
  <c r="R3333" i="1"/>
  <c r="R3595" i="1"/>
  <c r="R3560" i="1"/>
  <c r="R2972" i="1"/>
  <c r="R3561" i="1"/>
  <c r="R3474" i="1"/>
  <c r="R3562" i="1"/>
  <c r="R3563" i="1"/>
  <c r="R3564" i="1"/>
  <c r="R3565" i="1"/>
  <c r="R3475" i="1"/>
  <c r="R3915" i="1"/>
  <c r="R3188" i="1"/>
  <c r="R3566" i="1"/>
  <c r="R3567" i="1"/>
  <c r="R3795" i="1"/>
  <c r="R3568" i="1"/>
  <c r="R3167" i="1"/>
  <c r="R3334" i="1"/>
  <c r="R3335" i="1"/>
  <c r="R3545" i="1"/>
  <c r="R3538" i="1"/>
  <c r="R2973" i="1"/>
  <c r="R3916" i="1"/>
  <c r="R2457" i="1"/>
  <c r="R3875" i="1"/>
  <c r="R3102" i="1"/>
  <c r="R3476" i="1"/>
  <c r="R3336" i="1"/>
  <c r="R3536" i="1"/>
  <c r="R3337" i="1"/>
  <c r="R3477" i="1"/>
  <c r="R3451" i="1"/>
  <c r="R3338" i="1"/>
  <c r="R2458" i="1"/>
  <c r="R3310" i="1"/>
  <c r="R2863" i="1"/>
  <c r="R2952" i="1"/>
  <c r="R3339" i="1"/>
  <c r="R3478" i="1"/>
  <c r="R3534" i="1"/>
  <c r="R2864" i="1"/>
  <c r="R3340" i="1"/>
  <c r="R3479" i="1"/>
  <c r="R3480" i="1"/>
  <c r="R3481" i="1"/>
  <c r="R2401" i="1"/>
  <c r="R3482" i="1"/>
  <c r="R3341" i="1"/>
  <c r="R3880" i="1"/>
  <c r="R3483" i="1"/>
  <c r="R2617" i="1"/>
  <c r="R2974" i="1"/>
  <c r="R3961" i="1"/>
  <c r="R3484" i="1"/>
  <c r="R3485" i="1"/>
  <c r="R3486" i="1"/>
  <c r="R3342" i="1"/>
  <c r="R7" i="1"/>
  <c r="R2975" i="1"/>
  <c r="R3487" i="1"/>
  <c r="R1185" i="1"/>
  <c r="R2976" i="1"/>
  <c r="R3488" i="1"/>
  <c r="R3318" i="1"/>
  <c r="R3460" i="1"/>
  <c r="R3985" i="1"/>
  <c r="R2618" i="1"/>
  <c r="R2865" i="1"/>
  <c r="R3343" i="1"/>
  <c r="R3344" i="1"/>
  <c r="R3345" i="1"/>
  <c r="R3346" i="1"/>
  <c r="R3347" i="1"/>
  <c r="R3348" i="1"/>
  <c r="R3349" i="1"/>
  <c r="R3569" i="1"/>
  <c r="R2619" i="1"/>
  <c r="R3452" i="1"/>
  <c r="R3350" i="1"/>
  <c r="R3351" i="1"/>
  <c r="R3459" i="1"/>
  <c r="R2620" i="1"/>
  <c r="R2977" i="1"/>
  <c r="R3352" i="1"/>
  <c r="R1722" i="1"/>
  <c r="R2459" i="1"/>
  <c r="R3319" i="1"/>
  <c r="R3699" i="1"/>
  <c r="R3311" i="1"/>
  <c r="R3353" i="1"/>
  <c r="R3312" i="1"/>
  <c r="R3189" i="1"/>
  <c r="R3354" i="1"/>
  <c r="R3444" i="1"/>
  <c r="R3355" i="1"/>
  <c r="R3119" i="1"/>
  <c r="R3356" i="1"/>
  <c r="R3357" i="1"/>
  <c r="R3358" i="1"/>
  <c r="R3359" i="1"/>
  <c r="R3360" i="1"/>
  <c r="R2978" i="1"/>
  <c r="R3190" i="1"/>
  <c r="R3439" i="1"/>
  <c r="R3884" i="1"/>
  <c r="R3361" i="1"/>
  <c r="R3191" i="1"/>
  <c r="R3362" i="1"/>
  <c r="R3363" i="1"/>
  <c r="R2979" i="1"/>
  <c r="R3114" i="1"/>
  <c r="R3364" i="1"/>
  <c r="R3192" i="1"/>
  <c r="R3789" i="1"/>
  <c r="R3365" i="1"/>
  <c r="R2866" i="1"/>
  <c r="R3366" i="1"/>
  <c r="R2621" i="1"/>
  <c r="R3367" i="1"/>
  <c r="R3368" i="1"/>
  <c r="R3321" i="1"/>
  <c r="R3369" i="1"/>
  <c r="R4073" i="1"/>
  <c r="R3370" i="1"/>
  <c r="R3371" i="1"/>
  <c r="R1892" i="1"/>
  <c r="R3700" i="1"/>
  <c r="R3894" i="1"/>
  <c r="R2568" i="1"/>
  <c r="R3295" i="1"/>
  <c r="R3313" i="1"/>
  <c r="R2980" i="1"/>
  <c r="R2622" i="1"/>
  <c r="R2981" i="1"/>
  <c r="R1893" i="1"/>
  <c r="R3168" i="1"/>
  <c r="R4059" i="1"/>
  <c r="R3193" i="1"/>
  <c r="R3314" i="1"/>
  <c r="R3194" i="1"/>
  <c r="R1723" i="1"/>
  <c r="R3296" i="1"/>
  <c r="R3158" i="1"/>
  <c r="R3297" i="1"/>
  <c r="R2400" i="1"/>
  <c r="R3195" i="1"/>
  <c r="R2193" i="1"/>
  <c r="R2" i="1"/>
  <c r="R3307" i="1"/>
  <c r="R3196" i="1"/>
  <c r="R3298" i="1"/>
  <c r="R3197" i="1"/>
  <c r="R3299" i="1"/>
  <c r="R2982" i="1"/>
  <c r="R3174" i="1"/>
  <c r="R3570" i="1"/>
  <c r="R3198" i="1"/>
  <c r="R3199" i="1"/>
  <c r="R3291" i="1"/>
  <c r="R3136" i="1"/>
  <c r="R2983" i="1"/>
  <c r="R3292" i="1"/>
  <c r="R3200" i="1"/>
  <c r="R3137" i="1"/>
  <c r="R3201" i="1"/>
  <c r="R3129" i="1"/>
  <c r="R2867" i="1"/>
  <c r="R3202" i="1"/>
  <c r="R3203" i="1"/>
  <c r="R3138" i="1"/>
  <c r="R3701" i="1"/>
  <c r="R3204" i="1"/>
  <c r="R3205" i="1"/>
  <c r="R3206" i="1"/>
  <c r="R3649" i="1"/>
  <c r="R3539" i="1"/>
  <c r="R3845" i="1"/>
  <c r="R3207" i="1"/>
  <c r="R3208" i="1"/>
  <c r="R3209" i="1"/>
  <c r="R3210" i="1"/>
  <c r="R2984" i="1"/>
  <c r="R3172" i="1"/>
  <c r="R3139" i="1"/>
  <c r="R3372" i="1"/>
  <c r="R3159" i="1"/>
  <c r="R2934" i="1"/>
  <c r="R3164" i="1"/>
  <c r="R2953" i="1"/>
  <c r="R3211" i="1"/>
  <c r="R3140" i="1"/>
  <c r="R3212" i="1"/>
  <c r="R3160" i="1"/>
  <c r="R3213" i="1"/>
  <c r="R3214" i="1"/>
  <c r="R3215" i="1"/>
  <c r="R3216" i="1"/>
  <c r="R3217" i="1"/>
  <c r="R3218" i="1"/>
  <c r="R3219" i="1"/>
  <c r="R2935" i="1"/>
  <c r="R2954" i="1"/>
  <c r="R4089" i="1"/>
  <c r="R4056" i="1"/>
  <c r="R3665" i="1"/>
  <c r="R1619" i="1"/>
  <c r="R3141" i="1"/>
  <c r="R3846" i="1"/>
  <c r="R3702" i="1"/>
  <c r="R3161" i="1"/>
  <c r="R2623" i="1"/>
  <c r="R3703" i="1"/>
  <c r="R3169" i="1"/>
  <c r="R3162" i="1"/>
  <c r="R2985" i="1"/>
  <c r="R1894" i="1"/>
  <c r="R463" i="1"/>
  <c r="R3163" i="1"/>
  <c r="R3142" i="1"/>
  <c r="R3143" i="1"/>
  <c r="R2986" i="1"/>
  <c r="R3120" i="1"/>
  <c r="R3144" i="1"/>
  <c r="R2987" i="1"/>
  <c r="R3130" i="1"/>
  <c r="R2936" i="1"/>
  <c r="R2327" i="1"/>
  <c r="R2460" i="1"/>
  <c r="R2624" i="1"/>
  <c r="R2967" i="1"/>
  <c r="R3121" i="1"/>
  <c r="R1895" i="1"/>
  <c r="R2988" i="1"/>
  <c r="R3373" i="1"/>
  <c r="R3830" i="1"/>
  <c r="R2989" i="1"/>
  <c r="R3128" i="1"/>
  <c r="R2990" i="1"/>
  <c r="R2991" i="1"/>
  <c r="R3117" i="1"/>
  <c r="R2992" i="1"/>
  <c r="R2868" i="1"/>
  <c r="R2592" i="1"/>
  <c r="R3103" i="1"/>
  <c r="R2625" i="1"/>
  <c r="R3104" i="1"/>
  <c r="R3993" i="1"/>
  <c r="R2993" i="1"/>
  <c r="R2626" i="1"/>
  <c r="R4057" i="1"/>
  <c r="R1186" i="1"/>
  <c r="R2869" i="1"/>
  <c r="R3113" i="1"/>
  <c r="R2994" i="1"/>
  <c r="R3105" i="1"/>
  <c r="R2995" i="1"/>
  <c r="R2996" i="1"/>
  <c r="R2997" i="1"/>
  <c r="R2998" i="1"/>
  <c r="R2999" i="1"/>
  <c r="R3000" i="1"/>
  <c r="R2194" i="1"/>
  <c r="R3001" i="1"/>
  <c r="R3106" i="1"/>
  <c r="R3002" i="1"/>
  <c r="R3003" i="1"/>
  <c r="R2955" i="1"/>
  <c r="R2627" i="1"/>
  <c r="R3004" i="1"/>
  <c r="R1187" i="1"/>
  <c r="R3619" i="1"/>
  <c r="R3005" i="1"/>
  <c r="R3006" i="1"/>
  <c r="R1379" i="1"/>
  <c r="R3007" i="1"/>
  <c r="R3100" i="1"/>
  <c r="R3008" i="1"/>
  <c r="R2628" i="1"/>
  <c r="R3009" i="1"/>
  <c r="R2629" i="1"/>
  <c r="R2956" i="1"/>
  <c r="R2957" i="1"/>
  <c r="R3010" i="1"/>
  <c r="R3011" i="1"/>
  <c r="R3012" i="1"/>
  <c r="R2630" i="1"/>
  <c r="R3013" i="1"/>
  <c r="R3014" i="1"/>
  <c r="R2631" i="1"/>
  <c r="R2569" i="1"/>
  <c r="R3015" i="1"/>
  <c r="R2632" i="1"/>
  <c r="R2937" i="1"/>
  <c r="R3917" i="1"/>
  <c r="R3016" i="1"/>
  <c r="R3017" i="1"/>
  <c r="R3018" i="1"/>
  <c r="R3019" i="1"/>
  <c r="R3020" i="1"/>
  <c r="R3374" i="1"/>
  <c r="R1896" i="1"/>
  <c r="R3021" i="1"/>
  <c r="R3022" i="1"/>
  <c r="R3023" i="1"/>
  <c r="R3024" i="1"/>
  <c r="R3025" i="1"/>
  <c r="R3026" i="1"/>
  <c r="R1897" i="1"/>
  <c r="R3027" i="1"/>
  <c r="R2453" i="1"/>
  <c r="R1358" i="1"/>
  <c r="R2938" i="1"/>
  <c r="R2834" i="1"/>
  <c r="R3220" i="1"/>
  <c r="R2633" i="1"/>
  <c r="R2939" i="1"/>
  <c r="R2634" i="1"/>
  <c r="R3987" i="1"/>
  <c r="R3704" i="1"/>
  <c r="R2870" i="1"/>
  <c r="R1898" i="1"/>
  <c r="R2844" i="1"/>
  <c r="R1899" i="1"/>
  <c r="R3489" i="1"/>
  <c r="R2871" i="1"/>
  <c r="R2929" i="1"/>
  <c r="R1724" i="1"/>
  <c r="R3322" i="1"/>
  <c r="R2872" i="1"/>
  <c r="R2538" i="1"/>
  <c r="R3705" i="1"/>
  <c r="R2920" i="1"/>
  <c r="R2635" i="1"/>
  <c r="R464" i="1"/>
  <c r="R1900" i="1"/>
  <c r="R2636" i="1"/>
  <c r="R2560" i="1"/>
  <c r="R2932" i="1"/>
  <c r="R2940" i="1"/>
  <c r="R2349" i="1"/>
  <c r="R3490" i="1"/>
  <c r="R2941" i="1"/>
  <c r="R2873" i="1"/>
  <c r="R2570" i="1"/>
  <c r="R2921" i="1"/>
  <c r="R2942" i="1"/>
  <c r="R2874" i="1"/>
  <c r="R1901" i="1"/>
  <c r="R2943" i="1"/>
  <c r="R2922" i="1"/>
  <c r="R2606" i="1"/>
  <c r="R2918" i="1"/>
  <c r="R2856" i="1"/>
  <c r="R2875" i="1"/>
  <c r="R3796" i="1"/>
  <c r="R2637" i="1"/>
  <c r="R2638" i="1"/>
  <c r="R2639" i="1"/>
  <c r="R3706" i="1"/>
  <c r="R2842" i="1"/>
  <c r="R2640" i="1"/>
  <c r="R2876" i="1"/>
  <c r="R1902" i="1"/>
  <c r="R2917" i="1"/>
  <c r="R2923" i="1"/>
  <c r="R3145" i="1"/>
  <c r="R3620" i="1"/>
  <c r="R1188" i="1"/>
  <c r="R2832" i="1"/>
  <c r="R2641" i="1"/>
  <c r="R2642" i="1"/>
  <c r="R2877" i="1"/>
  <c r="R2643" i="1"/>
  <c r="R1903" i="1"/>
  <c r="R2878" i="1"/>
  <c r="R2879" i="1"/>
  <c r="R2880" i="1"/>
  <c r="R2644" i="1"/>
  <c r="R2881" i="1"/>
  <c r="R2645" i="1"/>
  <c r="R2646" i="1"/>
  <c r="R2845" i="1"/>
  <c r="R2882" i="1"/>
  <c r="R2883" i="1"/>
  <c r="R2647" i="1"/>
  <c r="R2884" i="1"/>
  <c r="R2855" i="1"/>
  <c r="R2461" i="1"/>
  <c r="R2885" i="1"/>
  <c r="R2603" i="1"/>
  <c r="R2886" i="1"/>
  <c r="R2648" i="1"/>
  <c r="R2543" i="1"/>
  <c r="R3918" i="1"/>
  <c r="R3491" i="1"/>
  <c r="R2649" i="1"/>
  <c r="R3492" i="1"/>
  <c r="R2650" i="1"/>
  <c r="R2462" i="1"/>
  <c r="R2859" i="1"/>
  <c r="R1904" i="1"/>
  <c r="R465" i="1"/>
  <c r="R2651" i="1"/>
  <c r="R3994" i="1"/>
  <c r="R2652" i="1"/>
  <c r="R2402" i="1"/>
  <c r="R2544" i="1"/>
  <c r="R2653" i="1"/>
  <c r="R3453" i="1"/>
  <c r="R2654" i="1"/>
  <c r="R2463" i="1"/>
  <c r="R2655" i="1"/>
  <c r="R2403" i="1"/>
  <c r="R2857" i="1"/>
  <c r="R2656" i="1"/>
  <c r="R4026" i="1"/>
  <c r="R2657" i="1"/>
  <c r="R4040" i="1"/>
  <c r="R2545" i="1"/>
  <c r="R2658" i="1"/>
  <c r="R2451" i="1"/>
  <c r="R2659" i="1"/>
  <c r="R2571" i="1"/>
  <c r="R1700" i="1"/>
  <c r="R2593" i="1"/>
  <c r="R1719" i="1"/>
  <c r="R2660" i="1"/>
  <c r="R2404" i="1"/>
  <c r="R2661" i="1"/>
  <c r="R4098" i="1"/>
  <c r="R1725" i="1"/>
  <c r="R2662" i="1"/>
  <c r="R2663" i="1"/>
  <c r="R2664" i="1"/>
  <c r="R2665" i="1"/>
  <c r="R2559" i="1"/>
  <c r="R2666" i="1"/>
  <c r="R2667" i="1"/>
  <c r="R2835" i="1"/>
  <c r="R3621" i="1"/>
  <c r="R378" i="1"/>
  <c r="R2668" i="1"/>
  <c r="R3454" i="1"/>
  <c r="R931" i="1"/>
  <c r="R3707" i="1"/>
  <c r="R2669" i="1"/>
  <c r="R2239" i="1"/>
  <c r="R2670" i="1"/>
  <c r="R3708" i="1"/>
  <c r="R2671" i="1"/>
  <c r="R2836" i="1"/>
  <c r="R2546" i="1"/>
  <c r="R2672" i="1"/>
  <c r="R1189" i="1"/>
  <c r="R1905" i="1"/>
  <c r="R2547" i="1"/>
  <c r="R2673" i="1"/>
  <c r="R1726" i="1"/>
  <c r="R2674" i="1"/>
  <c r="R2675" i="1"/>
  <c r="R2676" i="1"/>
  <c r="R2677" i="1"/>
  <c r="R1380" i="1"/>
  <c r="R2678" i="1"/>
  <c r="R2837" i="1"/>
  <c r="R2679" i="1"/>
  <c r="R2680" i="1"/>
  <c r="R2355" i="1"/>
  <c r="R2464" i="1"/>
  <c r="R2681" i="1"/>
  <c r="R2682" i="1"/>
  <c r="R2683" i="1"/>
  <c r="R2240" i="1"/>
  <c r="R2684" i="1"/>
  <c r="R2685" i="1"/>
  <c r="R2686" i="1"/>
  <c r="R2687" i="1"/>
  <c r="R2688" i="1"/>
  <c r="R2689" i="1"/>
  <c r="R2690" i="1"/>
  <c r="R2691" i="1"/>
  <c r="R2692" i="1"/>
  <c r="R2693" i="1"/>
  <c r="R1906" i="1"/>
  <c r="R2356" i="1"/>
  <c r="R2465" i="1"/>
  <c r="R2405" i="1"/>
  <c r="R2694" i="1"/>
  <c r="R2695" i="1"/>
  <c r="R2696" i="1"/>
  <c r="R2697" i="1"/>
  <c r="R2698" i="1"/>
  <c r="R2699" i="1"/>
  <c r="R2700" i="1"/>
  <c r="R2701" i="1"/>
  <c r="R2702" i="1"/>
  <c r="R2703" i="1"/>
  <c r="R1907" i="1"/>
  <c r="R1908" i="1"/>
  <c r="R2328" i="1"/>
  <c r="R1381" i="1"/>
  <c r="R2704" i="1"/>
  <c r="R2705" i="1"/>
  <c r="R2241" i="1"/>
  <c r="R3493" i="1"/>
  <c r="R2706" i="1"/>
  <c r="R2707" i="1"/>
  <c r="R2708" i="1"/>
  <c r="R2709" i="1"/>
  <c r="R2710" i="1"/>
  <c r="R1909" i="1"/>
  <c r="R2539" i="1"/>
  <c r="R2711" i="1"/>
  <c r="R2712" i="1"/>
  <c r="R3375" i="1"/>
  <c r="R2466" i="1"/>
  <c r="R2548" i="1"/>
  <c r="R2406" i="1"/>
  <c r="R2594" i="1"/>
  <c r="R2572" i="1"/>
  <c r="R2595" i="1"/>
  <c r="R2596" i="1"/>
  <c r="R2597" i="1"/>
  <c r="R2242" i="1"/>
  <c r="R2407" i="1"/>
  <c r="R3622" i="1"/>
  <c r="R3657" i="1"/>
  <c r="R2573" i="1"/>
  <c r="R1910" i="1"/>
  <c r="R3146" i="1"/>
  <c r="R2549" i="1"/>
  <c r="R2408" i="1"/>
  <c r="R2574" i="1"/>
  <c r="R1703" i="1"/>
  <c r="R2575" i="1"/>
  <c r="R3" i="1"/>
  <c r="R1911" i="1"/>
  <c r="R2590" i="1"/>
  <c r="R2467" i="1"/>
  <c r="R2540" i="1"/>
  <c r="R2576" i="1"/>
  <c r="R2468" i="1"/>
  <c r="R2577" i="1"/>
  <c r="R1620" i="1"/>
  <c r="R2561" i="1"/>
  <c r="R2578" i="1"/>
  <c r="R2567" i="1"/>
  <c r="R1190" i="1"/>
  <c r="R2469" i="1"/>
  <c r="R2470" i="1"/>
  <c r="R3623" i="1"/>
  <c r="R2471" i="1"/>
  <c r="R3791" i="1"/>
  <c r="R3709" i="1"/>
  <c r="R910" i="1"/>
  <c r="R1912" i="1"/>
  <c r="R2550" i="1"/>
  <c r="R2541" i="1"/>
  <c r="R1913" i="1"/>
  <c r="R2409" i="1"/>
  <c r="R2551" i="1"/>
  <c r="R2472" i="1"/>
  <c r="R3127" i="1"/>
  <c r="R2552" i="1"/>
  <c r="R1914" i="1"/>
  <c r="R2542" i="1"/>
  <c r="R2410" i="1"/>
  <c r="R1915" i="1"/>
  <c r="R2553" i="1"/>
  <c r="R3376" i="1"/>
  <c r="R2473" i="1"/>
  <c r="R3862" i="1"/>
  <c r="R2474" i="1"/>
  <c r="R2554" i="1"/>
  <c r="R2475" i="1"/>
  <c r="R3919" i="1"/>
  <c r="R2476" i="1"/>
  <c r="R2243" i="1"/>
  <c r="R2477" i="1"/>
  <c r="R3847" i="1"/>
  <c r="R1382" i="1"/>
  <c r="R2478" i="1"/>
  <c r="R1916" i="1"/>
  <c r="R1917" i="1"/>
  <c r="R2479" i="1"/>
  <c r="R2480" i="1"/>
  <c r="R2481" i="1"/>
  <c r="R1918" i="1"/>
  <c r="R3593" i="1"/>
  <c r="R2244" i="1"/>
  <c r="R1191" i="1"/>
  <c r="R2411" i="1"/>
  <c r="R1919" i="1"/>
  <c r="R3571" i="1"/>
  <c r="R2482" i="1"/>
  <c r="R2483" i="1"/>
  <c r="R2484" i="1"/>
  <c r="R2485" i="1"/>
  <c r="R2486" i="1"/>
  <c r="R2487" i="1"/>
  <c r="R2412" i="1"/>
  <c r="R3308" i="1"/>
  <c r="R3872" i="1"/>
  <c r="R1192" i="1"/>
  <c r="R2488" i="1"/>
  <c r="R1920" i="1"/>
  <c r="R2329" i="1"/>
  <c r="R2398" i="1"/>
  <c r="R2489" i="1"/>
  <c r="R2490" i="1"/>
  <c r="R2491" i="1"/>
  <c r="R2413" i="1"/>
  <c r="R1727" i="1"/>
  <c r="R2454" i="1"/>
  <c r="R2492" i="1"/>
  <c r="R2414" i="1"/>
  <c r="R2493" i="1"/>
  <c r="R2494" i="1"/>
  <c r="R3885" i="1"/>
  <c r="R3455" i="1"/>
  <c r="R2495" i="1"/>
  <c r="R466" i="1"/>
  <c r="R2357" i="1"/>
  <c r="R2496" i="1"/>
  <c r="R2497" i="1"/>
  <c r="R2498" i="1"/>
  <c r="R1383" i="1"/>
  <c r="R2499" i="1"/>
  <c r="R2415" i="1"/>
  <c r="R2500" i="1"/>
  <c r="R2416" i="1"/>
  <c r="R2358" i="1"/>
  <c r="R2359" i="1"/>
  <c r="R2245" i="1"/>
  <c r="R2417" i="1"/>
  <c r="R3624" i="1"/>
  <c r="R2360" i="1"/>
  <c r="R2246" i="1"/>
  <c r="R1610" i="1"/>
  <c r="R3572" i="1"/>
  <c r="R2450" i="1"/>
  <c r="R2247" i="1"/>
  <c r="R3221" i="1"/>
  <c r="R2418" i="1"/>
  <c r="R1921" i="1"/>
  <c r="R467" i="1"/>
  <c r="R3494" i="1"/>
  <c r="R2419" i="1"/>
  <c r="R2420" i="1"/>
  <c r="R3625" i="1"/>
  <c r="R2361" i="1"/>
  <c r="R2448" i="1"/>
  <c r="R2362" i="1"/>
  <c r="R2421" i="1"/>
  <c r="R2422" i="1"/>
  <c r="R1845" i="1"/>
  <c r="R2248" i="1"/>
  <c r="R3863" i="1"/>
  <c r="R2423" i="1"/>
  <c r="R2424" i="1"/>
  <c r="R2363" i="1"/>
  <c r="R2364" i="1"/>
  <c r="R2425" i="1"/>
  <c r="R2249" i="1"/>
  <c r="R1193" i="1"/>
  <c r="R2713" i="1"/>
  <c r="R3028" i="1"/>
  <c r="R2365" i="1"/>
  <c r="R2426" i="1"/>
  <c r="R2427" i="1"/>
  <c r="R2366" i="1"/>
  <c r="R3596" i="1"/>
  <c r="R2353" i="1"/>
  <c r="R1384" i="1"/>
  <c r="R2924" i="1"/>
  <c r="R1922" i="1"/>
  <c r="R2250" i="1"/>
  <c r="R1923" i="1"/>
  <c r="R2367" i="1"/>
  <c r="R2368" i="1"/>
  <c r="R3377" i="1"/>
  <c r="R2369" i="1"/>
  <c r="R379" i="1"/>
  <c r="R1183" i="1"/>
  <c r="R1924" i="1"/>
  <c r="R2195" i="1"/>
  <c r="R1925" i="1"/>
  <c r="R1884" i="1"/>
  <c r="R2196" i="1"/>
  <c r="R2370" i="1"/>
  <c r="R2887" i="1"/>
  <c r="R2371" i="1"/>
  <c r="R2330" i="1"/>
  <c r="R1926" i="1"/>
  <c r="R2251" i="1"/>
  <c r="R2372" i="1"/>
  <c r="R2326" i="1"/>
  <c r="R1927" i="1"/>
  <c r="R2373" i="1"/>
  <c r="R2352" i="1"/>
  <c r="R2252" i="1"/>
  <c r="R733" i="1"/>
  <c r="R2374" i="1"/>
  <c r="R2375" i="1"/>
  <c r="R3710" i="1"/>
  <c r="R3222" i="1"/>
  <c r="R2253" i="1"/>
  <c r="R2254" i="1"/>
  <c r="R1728" i="1"/>
  <c r="R932" i="1"/>
  <c r="R3783" i="1"/>
  <c r="R2714" i="1"/>
  <c r="R1928" i="1"/>
  <c r="R1929" i="1"/>
  <c r="R2255" i="1"/>
  <c r="R3122" i="1"/>
  <c r="R2715" i="1"/>
  <c r="R1930" i="1"/>
  <c r="R3711" i="1"/>
  <c r="R2256" i="1"/>
  <c r="R2191" i="1"/>
  <c r="R2331" i="1"/>
  <c r="R3445" i="1"/>
  <c r="R2197" i="1"/>
  <c r="R2231" i="1"/>
  <c r="R3712" i="1"/>
  <c r="R2198" i="1"/>
  <c r="R3713" i="1"/>
  <c r="R2332" i="1"/>
  <c r="R3784" i="1"/>
  <c r="R2257" i="1"/>
  <c r="R2199" i="1"/>
  <c r="R3029" i="1"/>
  <c r="R2325" i="1"/>
  <c r="R2333" i="1"/>
  <c r="R1931" i="1"/>
  <c r="R2334" i="1"/>
  <c r="R2258" i="1"/>
  <c r="R2259" i="1"/>
  <c r="R2260" i="1"/>
  <c r="R2261" i="1"/>
  <c r="R1932" i="1"/>
  <c r="R3650" i="1"/>
  <c r="R3495" i="1"/>
  <c r="R2262" i="1"/>
  <c r="R2263" i="1"/>
  <c r="R2264" i="1"/>
  <c r="R1933" i="1"/>
  <c r="R3030" i="1"/>
  <c r="R1934" i="1"/>
  <c r="R1935" i="1"/>
  <c r="R1936" i="1"/>
  <c r="R3107" i="1"/>
  <c r="R2265" i="1"/>
  <c r="R1729" i="1"/>
  <c r="R1937" i="1"/>
  <c r="R2266" i="1"/>
  <c r="R1611" i="1"/>
  <c r="R2267" i="1"/>
  <c r="R1385" i="1"/>
  <c r="R2235" i="1"/>
  <c r="R1730" i="1"/>
  <c r="R1938" i="1"/>
  <c r="R2232" i="1"/>
  <c r="R2268" i="1"/>
  <c r="R3317" i="1"/>
  <c r="R3626" i="1"/>
  <c r="R1939" i="1"/>
  <c r="R3315" i="1"/>
  <c r="R2269" i="1"/>
  <c r="R2270" i="1"/>
  <c r="R2271" i="1"/>
  <c r="R2272" i="1"/>
  <c r="R2273" i="1"/>
  <c r="R2274" i="1"/>
  <c r="R1940" i="1"/>
  <c r="R2275" i="1"/>
  <c r="R1386" i="1"/>
  <c r="R3316" i="1"/>
  <c r="R1941" i="1"/>
  <c r="R2276" i="1"/>
  <c r="R1942" i="1"/>
  <c r="R2277" i="1"/>
  <c r="R2278" i="1"/>
  <c r="R2229" i="1"/>
  <c r="R670" i="1"/>
  <c r="R1943" i="1"/>
  <c r="R1880" i="1"/>
  <c r="R2279" i="1"/>
  <c r="R1944" i="1"/>
  <c r="R2280" i="1"/>
  <c r="R2281" i="1"/>
  <c r="R1945" i="1"/>
  <c r="R4070" i="1"/>
  <c r="R2282" i="1"/>
  <c r="R1946" i="1"/>
  <c r="R2283" i="1"/>
  <c r="R1947" i="1"/>
  <c r="R1194" i="1"/>
  <c r="R2284" i="1"/>
  <c r="R2285" i="1"/>
  <c r="R2286" i="1"/>
  <c r="R2236" i="1"/>
  <c r="R1948" i="1"/>
  <c r="R1731" i="1"/>
  <c r="R1949" i="1"/>
  <c r="R1621" i="1"/>
  <c r="R1732" i="1"/>
  <c r="R2888" i="1"/>
  <c r="R3777" i="1"/>
  <c r="R3714" i="1"/>
  <c r="R2192" i="1"/>
  <c r="R3378" i="1"/>
  <c r="R2200" i="1"/>
  <c r="R1950" i="1"/>
  <c r="R1951" i="1"/>
  <c r="R1387" i="1"/>
  <c r="R1952" i="1"/>
  <c r="R1953" i="1"/>
  <c r="R2201" i="1"/>
  <c r="R3715" i="1"/>
  <c r="R1388" i="1"/>
  <c r="R1954" i="1"/>
  <c r="R1955" i="1"/>
  <c r="R1956" i="1"/>
  <c r="R3448" i="1"/>
  <c r="R1957" i="1"/>
  <c r="R1958" i="1"/>
  <c r="R740" i="1"/>
  <c r="R1959" i="1"/>
  <c r="R1733" i="1"/>
  <c r="R2202" i="1"/>
  <c r="R1960" i="1"/>
  <c r="R2203" i="1"/>
  <c r="R1961" i="1"/>
  <c r="R1962" i="1"/>
  <c r="R2204" i="1"/>
  <c r="R3496" i="1"/>
  <c r="R2189" i="1"/>
  <c r="R1887" i="1"/>
  <c r="R2205" i="1"/>
  <c r="R1622" i="1"/>
  <c r="R1963" i="1"/>
  <c r="R2206" i="1"/>
  <c r="R933" i="1"/>
  <c r="R1964" i="1"/>
  <c r="R3300" i="1"/>
  <c r="R1965" i="1"/>
  <c r="R1966" i="1"/>
  <c r="R1967" i="1"/>
  <c r="R1876" i="1"/>
  <c r="R1968" i="1"/>
  <c r="R2207" i="1"/>
  <c r="R1969" i="1"/>
  <c r="R1195" i="1"/>
  <c r="R1970" i="1"/>
  <c r="R2208" i="1"/>
  <c r="R1971" i="1"/>
  <c r="R2209" i="1"/>
  <c r="R1734" i="1"/>
  <c r="R1972" i="1"/>
  <c r="R1973" i="1"/>
  <c r="R1974" i="1"/>
  <c r="R1735" i="1"/>
  <c r="R1975" i="1"/>
  <c r="R1736" i="1"/>
  <c r="R3101" i="1"/>
  <c r="R1623" i="1"/>
  <c r="R934" i="1"/>
  <c r="R1976" i="1"/>
  <c r="R3123" i="1"/>
  <c r="R1977" i="1"/>
  <c r="R3573" i="1"/>
  <c r="R935" i="1"/>
  <c r="R1624" i="1"/>
  <c r="R1978" i="1"/>
  <c r="R1846" i="1"/>
  <c r="R1979" i="1"/>
  <c r="R3131" i="1"/>
  <c r="R1980" i="1"/>
  <c r="R1981" i="1"/>
  <c r="R2287" i="1"/>
  <c r="R1982" i="1"/>
  <c r="R1715" i="1"/>
  <c r="R2190" i="1"/>
  <c r="R1983" i="1"/>
  <c r="R1607" i="1"/>
  <c r="R1984" i="1"/>
  <c r="R1985" i="1"/>
  <c r="R1830" i="1"/>
  <c r="R1986" i="1"/>
  <c r="R3223" i="1"/>
  <c r="R1389" i="1"/>
  <c r="R1874" i="1"/>
  <c r="R1737" i="1"/>
  <c r="R1987" i="1"/>
  <c r="R1738" i="1"/>
  <c r="R1988" i="1"/>
  <c r="R1989" i="1"/>
  <c r="R1990" i="1"/>
  <c r="R1991" i="1"/>
  <c r="R1992" i="1"/>
  <c r="R1993" i="1"/>
  <c r="R1994" i="1"/>
  <c r="R1879" i="1"/>
  <c r="R1847" i="1"/>
  <c r="R3716" i="1"/>
  <c r="R1995" i="1"/>
  <c r="R1996" i="1"/>
  <c r="R1997" i="1"/>
  <c r="R1998" i="1"/>
  <c r="R4053" i="1"/>
  <c r="R1999" i="1"/>
  <c r="R1739" i="1"/>
  <c r="R2000" i="1"/>
  <c r="R2001" i="1"/>
  <c r="R1848" i="1"/>
  <c r="R1849" i="1"/>
  <c r="R3224" i="1"/>
  <c r="R2002" i="1"/>
  <c r="R2003" i="1"/>
  <c r="R2004" i="1"/>
  <c r="R2005" i="1"/>
  <c r="R2006" i="1"/>
  <c r="R2007" i="1"/>
  <c r="R2008" i="1"/>
  <c r="R2009" i="1"/>
  <c r="R1740" i="1"/>
  <c r="R2010" i="1"/>
  <c r="R2011" i="1"/>
  <c r="R2012" i="1"/>
  <c r="R2013" i="1"/>
  <c r="R2014" i="1"/>
  <c r="R2015" i="1"/>
  <c r="R2016" i="1"/>
  <c r="R1741" i="1"/>
  <c r="R2017" i="1"/>
  <c r="R1595" i="1"/>
  <c r="R1742" i="1"/>
  <c r="R936" i="1"/>
  <c r="R468" i="1"/>
  <c r="R2018" i="1"/>
  <c r="R2019" i="1"/>
  <c r="R2020" i="1"/>
  <c r="R1850" i="1"/>
  <c r="R2021" i="1"/>
  <c r="R1851" i="1"/>
  <c r="R3995" i="1"/>
  <c r="R2022" i="1"/>
  <c r="R2023" i="1"/>
  <c r="R1743" i="1"/>
  <c r="R2024" i="1"/>
  <c r="R1744" i="1"/>
  <c r="R2025" i="1"/>
  <c r="R2026" i="1"/>
  <c r="R2027" i="1"/>
  <c r="R2028" i="1"/>
  <c r="R2029" i="1"/>
  <c r="R2030" i="1"/>
  <c r="R2031" i="1"/>
  <c r="R3717" i="1"/>
  <c r="R2032" i="1"/>
  <c r="R2033" i="1"/>
  <c r="R2034" i="1"/>
  <c r="R2035" i="1"/>
  <c r="R2036" i="1"/>
  <c r="R2037" i="1"/>
  <c r="R2038" i="1"/>
  <c r="R2039" i="1"/>
  <c r="R1877" i="1"/>
  <c r="R3379" i="1"/>
  <c r="R3574" i="1"/>
  <c r="R1852" i="1"/>
  <c r="R3718" i="1"/>
  <c r="R4038" i="1"/>
  <c r="R1885" i="1"/>
  <c r="R1196" i="1"/>
  <c r="R3031" i="1"/>
  <c r="R1875" i="1"/>
  <c r="R3320" i="1"/>
  <c r="R1840" i="1"/>
  <c r="R1625" i="1"/>
  <c r="R741" i="1"/>
  <c r="R1853" i="1"/>
  <c r="R1745" i="1"/>
  <c r="R1831" i="1"/>
  <c r="R1746" i="1"/>
  <c r="R937" i="1"/>
  <c r="R3996" i="1"/>
  <c r="R1747" i="1"/>
  <c r="R1626" i="1"/>
  <c r="R1155" i="1"/>
  <c r="R4027" i="1"/>
  <c r="R2335" i="1"/>
  <c r="R1854" i="1"/>
  <c r="R1390" i="1"/>
  <c r="R1855" i="1"/>
  <c r="R1391" i="1"/>
  <c r="R1392" i="1"/>
  <c r="R3032" i="1"/>
  <c r="R3962" i="1"/>
  <c r="R3033" i="1"/>
  <c r="R1836" i="1"/>
  <c r="R1856" i="1"/>
  <c r="R1393" i="1"/>
  <c r="R1857" i="1"/>
  <c r="R3034" i="1"/>
  <c r="R1858" i="1"/>
  <c r="R1627" i="1"/>
  <c r="R1843" i="1"/>
  <c r="R1859" i="1"/>
  <c r="R1748" i="1"/>
  <c r="R1749" i="1"/>
  <c r="R1860" i="1"/>
  <c r="R1340" i="1"/>
  <c r="R1861" i="1"/>
  <c r="R1750" i="1"/>
  <c r="R1862" i="1"/>
  <c r="R1751" i="1"/>
  <c r="R1863" i="1"/>
  <c r="R1752" i="1"/>
  <c r="R1864" i="1"/>
  <c r="R1865" i="1"/>
  <c r="R2925" i="1"/>
  <c r="R1753" i="1"/>
  <c r="R1628" i="1"/>
  <c r="R1754" i="1"/>
  <c r="R1345" i="1"/>
  <c r="R1755" i="1"/>
  <c r="R1837" i="1"/>
  <c r="R1756" i="1"/>
  <c r="R1394" i="1"/>
  <c r="R1629" i="1"/>
  <c r="R1720" i="1"/>
  <c r="R175" i="1"/>
  <c r="R938" i="1"/>
  <c r="R1395" i="1"/>
  <c r="R3380" i="1"/>
  <c r="R1630" i="1"/>
  <c r="R1757" i="1"/>
  <c r="R1631" i="1"/>
  <c r="R1197" i="1"/>
  <c r="R3225" i="1"/>
  <c r="R1612" i="1"/>
  <c r="R1632" i="1"/>
  <c r="R1339" i="1"/>
  <c r="R1758" i="1"/>
  <c r="R2716" i="1"/>
  <c r="R1759" i="1"/>
  <c r="R1760" i="1"/>
  <c r="R1761" i="1"/>
  <c r="R1633" i="1"/>
  <c r="R1634" i="1"/>
  <c r="R1762" i="1"/>
  <c r="R1763" i="1"/>
  <c r="R1396" i="1"/>
  <c r="R1764" i="1"/>
  <c r="R1832" i="1"/>
  <c r="R656" i="1"/>
  <c r="R1635" i="1"/>
  <c r="R1765" i="1"/>
  <c r="R1766" i="1"/>
  <c r="R3170" i="1"/>
  <c r="R1767" i="1"/>
  <c r="R1636" i="1"/>
  <c r="R1637" i="1"/>
  <c r="R1397" i="1"/>
  <c r="R2376" i="1"/>
  <c r="R1638" i="1"/>
  <c r="R1198" i="1"/>
  <c r="R1768" i="1"/>
  <c r="R1398" i="1"/>
  <c r="R1399" i="1"/>
  <c r="R1769" i="1"/>
  <c r="R1770" i="1"/>
  <c r="R1175" i="1"/>
  <c r="R2841" i="1"/>
  <c r="R1400" i="1"/>
  <c r="R1771" i="1"/>
  <c r="R1772" i="1"/>
  <c r="R2958" i="1"/>
  <c r="R1773" i="1"/>
  <c r="R1774" i="1"/>
  <c r="R1401" i="1"/>
  <c r="R1775" i="1"/>
  <c r="R1776" i="1"/>
  <c r="R1777" i="1"/>
  <c r="R939" i="1"/>
  <c r="R2605" i="1"/>
  <c r="R1778" i="1"/>
  <c r="R1779" i="1"/>
  <c r="R1704" i="1"/>
  <c r="R1780" i="1"/>
  <c r="R1402" i="1"/>
  <c r="R1613" i="1"/>
  <c r="R1705" i="1"/>
  <c r="R1639" i="1"/>
  <c r="R1781" i="1"/>
  <c r="R1782" i="1"/>
  <c r="R1783" i="1"/>
  <c r="R1784" i="1"/>
  <c r="R1785" i="1"/>
  <c r="R1199" i="1"/>
  <c r="R1640" i="1"/>
  <c r="R1786" i="1"/>
  <c r="R1787" i="1"/>
  <c r="R1641" i="1"/>
  <c r="R1788" i="1"/>
  <c r="R1403" i="1"/>
  <c r="R1789" i="1"/>
  <c r="R1790" i="1"/>
  <c r="R1712" i="1"/>
  <c r="R1791" i="1"/>
  <c r="R1706" i="1"/>
  <c r="R1792" i="1"/>
  <c r="R2846" i="1"/>
  <c r="R1642" i="1"/>
  <c r="R1643" i="1"/>
  <c r="R1167" i="1"/>
  <c r="R1404" i="1"/>
  <c r="R1405" i="1"/>
  <c r="R1718" i="1"/>
  <c r="R1171" i="1"/>
  <c r="R1644" i="1"/>
  <c r="R1645" i="1"/>
  <c r="R1406" i="1"/>
  <c r="R940" i="1"/>
  <c r="R2040" i="1"/>
  <c r="R1596" i="1"/>
  <c r="R1646" i="1"/>
  <c r="R1647" i="1"/>
  <c r="R2852" i="1"/>
  <c r="R1648" i="1"/>
  <c r="R469" i="1"/>
  <c r="R1713" i="1"/>
  <c r="R1649" i="1"/>
  <c r="R1650" i="1"/>
  <c r="R1651" i="1"/>
  <c r="R1200" i="1"/>
  <c r="R1407" i="1"/>
  <c r="R3848" i="1"/>
  <c r="R1702" i="1"/>
  <c r="R1408" i="1"/>
  <c r="R1652" i="1"/>
  <c r="R1597" i="1"/>
  <c r="R1409" i="1"/>
  <c r="R1653" i="1"/>
  <c r="R1654" i="1"/>
  <c r="R1655" i="1"/>
  <c r="R1410" i="1"/>
  <c r="R1656" i="1"/>
  <c r="R1657" i="1"/>
  <c r="R1411" i="1"/>
  <c r="R742" i="1"/>
  <c r="R2717" i="1"/>
  <c r="R1412" i="1"/>
  <c r="R1658" i="1"/>
  <c r="R1616" i="1"/>
  <c r="R1659" i="1"/>
  <c r="R1660" i="1"/>
  <c r="R1661" i="1"/>
  <c r="R1413" i="1"/>
  <c r="R1662" i="1"/>
  <c r="R1414" i="1"/>
  <c r="R1663" i="1"/>
  <c r="R1415" i="1"/>
  <c r="R2377" i="1"/>
  <c r="R1664" i="1"/>
  <c r="R1416" i="1"/>
  <c r="R1359" i="1"/>
  <c r="R3226" i="1"/>
  <c r="R1417" i="1"/>
  <c r="R3920" i="1"/>
  <c r="R1418" i="1"/>
  <c r="R1665" i="1"/>
  <c r="R1666" i="1"/>
  <c r="R1667" i="1"/>
  <c r="R1668" i="1"/>
  <c r="R2041" i="1"/>
  <c r="R1669" i="1"/>
  <c r="R1670" i="1"/>
  <c r="R1172" i="1"/>
  <c r="R1614" i="1"/>
  <c r="R1419" i="1"/>
  <c r="R1671" i="1"/>
  <c r="R1672" i="1"/>
  <c r="R743" i="1"/>
  <c r="R941" i="1"/>
  <c r="R1201" i="1"/>
  <c r="R1420" i="1"/>
  <c r="R1421" i="1"/>
  <c r="R1580" i="1"/>
  <c r="R1202" i="1"/>
  <c r="R3719" i="1"/>
  <c r="R1422" i="1"/>
  <c r="R1423" i="1"/>
  <c r="R1424" i="1"/>
  <c r="R942" i="1"/>
  <c r="R1598" i="1"/>
  <c r="R2718" i="1"/>
  <c r="R1425" i="1"/>
  <c r="R1426" i="1"/>
  <c r="R1360" i="1"/>
  <c r="R4045" i="1"/>
  <c r="R3173" i="1"/>
  <c r="R3381" i="1"/>
  <c r="R3779" i="1"/>
  <c r="R1427" i="1"/>
  <c r="R2210" i="1"/>
  <c r="R1581" i="1"/>
  <c r="R1203" i="1"/>
  <c r="R1588" i="1"/>
  <c r="R1147" i="1"/>
  <c r="R1577" i="1"/>
  <c r="R1341" i="1"/>
  <c r="R3797" i="1"/>
  <c r="R744" i="1"/>
  <c r="R1428" i="1"/>
  <c r="R1429" i="1"/>
  <c r="R1608" i="1"/>
  <c r="R1204" i="1"/>
  <c r="R1430" i="1"/>
  <c r="R1599" i="1"/>
  <c r="R1431" i="1"/>
  <c r="R1582" i="1"/>
  <c r="R1432" i="1"/>
  <c r="R1433" i="1"/>
  <c r="R1600" i="1"/>
  <c r="R1609" i="1"/>
  <c r="R1434" i="1"/>
  <c r="R1435" i="1"/>
  <c r="R1436" i="1"/>
  <c r="R1437" i="1"/>
  <c r="R2719" i="1"/>
  <c r="R1438" i="1"/>
  <c r="R1377" i="1"/>
  <c r="R3720" i="1"/>
  <c r="R1601" i="1"/>
  <c r="R1361" i="1"/>
  <c r="R176" i="1"/>
  <c r="R1205" i="1"/>
  <c r="R3147" i="1"/>
  <c r="R1439" i="1"/>
  <c r="R1440" i="1"/>
  <c r="R1441" i="1"/>
  <c r="R1442" i="1"/>
  <c r="R1443" i="1"/>
  <c r="R1444" i="1"/>
  <c r="R1445" i="1"/>
  <c r="R1583" i="1"/>
  <c r="R1446" i="1"/>
  <c r="R1578" i="1"/>
  <c r="R1447" i="1"/>
  <c r="R1448" i="1"/>
  <c r="R1449" i="1"/>
  <c r="R1450" i="1"/>
  <c r="R1451" i="1"/>
  <c r="R1452" i="1"/>
  <c r="R1206" i="1"/>
  <c r="R1453" i="1"/>
  <c r="R1156" i="1"/>
  <c r="R1454" i="1"/>
  <c r="R1455" i="1"/>
  <c r="R3227" i="1"/>
  <c r="R943" i="1"/>
  <c r="R1584" i="1"/>
  <c r="R1585" i="1"/>
  <c r="R1456" i="1"/>
  <c r="R2501" i="1"/>
  <c r="R3798" i="1"/>
  <c r="R1457" i="1"/>
  <c r="R1458" i="1"/>
  <c r="R881" i="1"/>
  <c r="R3849" i="1"/>
  <c r="R1459" i="1"/>
  <c r="R1362" i="1"/>
  <c r="R3035" i="1"/>
  <c r="R1207" i="1"/>
  <c r="R1460" i="1"/>
  <c r="R1461" i="1"/>
  <c r="R944" i="1"/>
  <c r="R3036" i="1"/>
  <c r="R1462" i="1"/>
  <c r="R1463" i="1"/>
  <c r="R1363" i="1"/>
  <c r="R1464" i="1"/>
  <c r="R1465" i="1"/>
  <c r="R1466" i="1"/>
  <c r="R2720" i="1"/>
  <c r="R671" i="1"/>
  <c r="R1208" i="1"/>
  <c r="R1209" i="1"/>
  <c r="R1210" i="1"/>
  <c r="R1467" i="1"/>
  <c r="R1468" i="1"/>
  <c r="R3228" i="1"/>
  <c r="R1469" i="1"/>
  <c r="R945" i="1"/>
  <c r="R1470" i="1"/>
  <c r="R1471" i="1"/>
  <c r="R1342" i="1"/>
  <c r="R1472" i="1"/>
  <c r="R1473" i="1"/>
  <c r="R1211" i="1"/>
  <c r="R946" i="1"/>
  <c r="R1474" i="1"/>
  <c r="R1212" i="1"/>
  <c r="R2721" i="1"/>
  <c r="R1475" i="1"/>
  <c r="R1364" i="1"/>
  <c r="R1476" i="1"/>
  <c r="R1477" i="1"/>
  <c r="R1478" i="1"/>
  <c r="R1213" i="1"/>
  <c r="R1479" i="1"/>
  <c r="R2042" i="1"/>
  <c r="R1368" i="1"/>
  <c r="R1480" i="1"/>
  <c r="R1481" i="1"/>
  <c r="R1482" i="1"/>
  <c r="R1483" i="1"/>
  <c r="R1484" i="1"/>
  <c r="R2889" i="1"/>
  <c r="R1485" i="1"/>
  <c r="R1486" i="1"/>
  <c r="R1487" i="1"/>
  <c r="R1214" i="1"/>
  <c r="R1488" i="1"/>
  <c r="R1489" i="1"/>
  <c r="R1365" i="1"/>
  <c r="R1490" i="1"/>
  <c r="R947" i="1"/>
  <c r="R1491" i="1"/>
  <c r="R1215" i="1"/>
  <c r="R1216" i="1"/>
  <c r="R928" i="1"/>
  <c r="R1492" i="1"/>
  <c r="R1493" i="1"/>
  <c r="R3124" i="1"/>
  <c r="R2043" i="1"/>
  <c r="R1494" i="1"/>
  <c r="R1495" i="1"/>
  <c r="R1496" i="1"/>
  <c r="R1497" i="1"/>
  <c r="R1498" i="1"/>
  <c r="R1217" i="1"/>
  <c r="R1218" i="1"/>
  <c r="R1219" i="1"/>
  <c r="R3824" i="1"/>
  <c r="R2502" i="1"/>
  <c r="R1220" i="1"/>
  <c r="R3799" i="1"/>
  <c r="R2044" i="1"/>
  <c r="R2608" i="1"/>
  <c r="R1374" i="1"/>
  <c r="R1221" i="1"/>
  <c r="R1346" i="1"/>
  <c r="R1222" i="1"/>
  <c r="R948" i="1"/>
  <c r="R745" i="1"/>
  <c r="R1351" i="1"/>
  <c r="R470" i="1"/>
  <c r="R1370" i="1"/>
  <c r="R1347" i="1"/>
  <c r="R949" i="1"/>
  <c r="R3997" i="1"/>
  <c r="R746" i="1"/>
  <c r="R1173" i="1"/>
  <c r="R437" i="1"/>
  <c r="R1169" i="1"/>
  <c r="R3037" i="1"/>
  <c r="R471" i="1"/>
  <c r="R1223" i="1"/>
  <c r="R950" i="1"/>
  <c r="R1343" i="1"/>
  <c r="R1224" i="1"/>
  <c r="R3921" i="1"/>
  <c r="R747" i="1"/>
  <c r="R1225" i="1"/>
  <c r="R3382" i="1"/>
  <c r="R1174" i="1"/>
  <c r="R951" i="1"/>
  <c r="R952" i="1"/>
  <c r="R1352" i="1"/>
  <c r="R2288" i="1"/>
  <c r="R1226" i="1"/>
  <c r="R953" i="1"/>
  <c r="R1227" i="1"/>
  <c r="R2890" i="1"/>
  <c r="R954" i="1"/>
  <c r="R2336" i="1"/>
  <c r="R1228" i="1"/>
  <c r="R1229" i="1"/>
  <c r="R1353" i="1"/>
  <c r="R2915" i="1"/>
  <c r="R1230" i="1"/>
  <c r="R924" i="1"/>
  <c r="R1231" i="1"/>
  <c r="R1232" i="1"/>
  <c r="R2045" i="1"/>
  <c r="R3497" i="1"/>
  <c r="R1233" i="1"/>
  <c r="R4066" i="1"/>
  <c r="R748" i="1"/>
  <c r="R1234" i="1"/>
  <c r="R1235" i="1"/>
  <c r="R1236" i="1"/>
  <c r="R2337" i="1"/>
  <c r="R1237" i="1"/>
  <c r="R3721" i="1"/>
  <c r="R1344" i="1"/>
  <c r="R1148" i="1"/>
  <c r="R1238" i="1"/>
  <c r="R955" i="1"/>
  <c r="R1239" i="1"/>
  <c r="R3897" i="1"/>
  <c r="R1240" i="1"/>
  <c r="R1241" i="1"/>
  <c r="R1242" i="1"/>
  <c r="R345" i="1"/>
  <c r="R1243" i="1"/>
  <c r="R1244" i="1"/>
  <c r="R956" i="1"/>
  <c r="R911" i="1"/>
  <c r="R1338" i="1"/>
  <c r="R3383" i="1"/>
  <c r="R749" i="1"/>
  <c r="R1245" i="1"/>
  <c r="R1246" i="1"/>
  <c r="R750" i="1"/>
  <c r="R1247" i="1"/>
  <c r="R957" i="1"/>
  <c r="R1248" i="1"/>
  <c r="R2046" i="1"/>
  <c r="R3922" i="1"/>
  <c r="R1249" i="1"/>
  <c r="R1250" i="1"/>
  <c r="R1251" i="1"/>
  <c r="R1252" i="1"/>
  <c r="R1253" i="1"/>
  <c r="R751" i="1"/>
  <c r="R1182" i="1"/>
  <c r="R1254" i="1"/>
  <c r="R1255" i="1"/>
  <c r="R1256" i="1"/>
  <c r="R672" i="1"/>
  <c r="R752" i="1"/>
  <c r="R1257" i="1"/>
  <c r="R1258" i="1"/>
  <c r="R958" i="1"/>
  <c r="R1259" i="1"/>
  <c r="R1260" i="1"/>
  <c r="R1261" i="1"/>
  <c r="R1262" i="1"/>
  <c r="R959" i="1"/>
  <c r="R1263" i="1"/>
  <c r="R753" i="1"/>
  <c r="R1264" i="1"/>
  <c r="R960" i="1"/>
  <c r="R1265" i="1"/>
  <c r="R3229" i="1"/>
  <c r="R2211" i="1"/>
  <c r="R1266" i="1"/>
  <c r="R1267" i="1"/>
  <c r="R961" i="1"/>
  <c r="R2959" i="1"/>
  <c r="R2047" i="1"/>
  <c r="R1268" i="1"/>
  <c r="R1269" i="1"/>
  <c r="R1176" i="1"/>
  <c r="R2926" i="1"/>
  <c r="R1270" i="1"/>
  <c r="R3038" i="1"/>
  <c r="R2378" i="1"/>
  <c r="R1177" i="1"/>
  <c r="R1271" i="1"/>
  <c r="R1272" i="1"/>
  <c r="R962" i="1"/>
  <c r="R1273" i="1"/>
  <c r="R963" i="1"/>
  <c r="R964" i="1"/>
  <c r="R965" i="1"/>
  <c r="R1274" i="1"/>
  <c r="R1275" i="1"/>
  <c r="R3118" i="1"/>
  <c r="R1276" i="1"/>
  <c r="R754" i="1"/>
  <c r="R1277" i="1"/>
  <c r="R1278" i="1"/>
  <c r="R1279" i="1"/>
  <c r="R1280" i="1"/>
  <c r="R1281" i="1"/>
  <c r="R1282" i="1"/>
  <c r="R1283" i="1"/>
  <c r="R2503" i="1"/>
  <c r="R3598" i="1"/>
  <c r="R1372" i="1"/>
  <c r="R3923" i="1"/>
  <c r="R2289" i="1"/>
  <c r="R2234" i="1"/>
  <c r="R3230" i="1"/>
  <c r="R966" i="1"/>
  <c r="R1157" i="1"/>
  <c r="R2290" i="1"/>
  <c r="R967" i="1"/>
  <c r="R968" i="1"/>
  <c r="R969" i="1"/>
  <c r="R970" i="1"/>
  <c r="R971" i="1"/>
  <c r="R972" i="1"/>
  <c r="R1178" i="1"/>
  <c r="R1179" i="1"/>
  <c r="R755" i="1"/>
  <c r="R2048" i="1"/>
  <c r="R973" i="1"/>
  <c r="R1158" i="1"/>
  <c r="R974" i="1"/>
  <c r="R975" i="1"/>
  <c r="R756" i="1"/>
  <c r="R2428" i="1"/>
  <c r="R1159" i="1"/>
  <c r="R912" i="1"/>
  <c r="R3384" i="1"/>
  <c r="R2891" i="1"/>
  <c r="R3125" i="1"/>
  <c r="R1160" i="1"/>
  <c r="R913" i="1"/>
  <c r="R976" i="1"/>
  <c r="R977" i="1"/>
  <c r="R978" i="1"/>
  <c r="R2212" i="1"/>
  <c r="R979" i="1"/>
  <c r="R757" i="1"/>
  <c r="R1161" i="1"/>
  <c r="R980" i="1"/>
  <c r="R981" i="1"/>
  <c r="R982" i="1"/>
  <c r="R2049" i="1"/>
  <c r="R983" i="1"/>
  <c r="R1149" i="1"/>
  <c r="R984" i="1"/>
  <c r="R3541" i="1"/>
  <c r="R177" i="1"/>
  <c r="R985" i="1"/>
  <c r="R2050" i="1"/>
  <c r="R2722" i="1"/>
  <c r="R3039" i="1"/>
  <c r="R986" i="1"/>
  <c r="R2051" i="1"/>
  <c r="R758" i="1"/>
  <c r="R987" i="1"/>
  <c r="R988" i="1"/>
  <c r="R989" i="1"/>
  <c r="R990" i="1"/>
  <c r="R3040" i="1"/>
  <c r="R991" i="1"/>
  <c r="R914" i="1"/>
  <c r="R992" i="1"/>
  <c r="R2052" i="1"/>
  <c r="R759" i="1"/>
  <c r="R993" i="1"/>
  <c r="R994" i="1"/>
  <c r="R902" i="1"/>
  <c r="R1162" i="1"/>
  <c r="R995" i="1"/>
  <c r="R996" i="1"/>
  <c r="R3627" i="1"/>
  <c r="R885" i="1"/>
  <c r="R2338" i="1"/>
  <c r="R472" i="1"/>
  <c r="R997" i="1"/>
  <c r="R998" i="1"/>
  <c r="R999" i="1"/>
  <c r="R3108" i="1"/>
  <c r="R925" i="1"/>
  <c r="R760" i="1"/>
  <c r="R1000" i="1"/>
  <c r="R1001" i="1"/>
  <c r="R761" i="1"/>
  <c r="R1002" i="1"/>
  <c r="R1003" i="1"/>
  <c r="R2847" i="1"/>
  <c r="R1004" i="1"/>
  <c r="R1005" i="1"/>
  <c r="R2892" i="1"/>
  <c r="R1006" i="1"/>
  <c r="R886" i="1"/>
  <c r="R1007" i="1"/>
  <c r="R1008" i="1"/>
  <c r="R1009" i="1"/>
  <c r="R1010" i="1"/>
  <c r="R762" i="1"/>
  <c r="R1011" i="1"/>
  <c r="R1012" i="1"/>
  <c r="R763" i="1"/>
  <c r="R1150" i="1"/>
  <c r="R1013" i="1"/>
  <c r="R1014" i="1"/>
  <c r="R2960" i="1"/>
  <c r="R1015" i="1"/>
  <c r="R2944" i="1"/>
  <c r="R1016" i="1"/>
  <c r="R1151" i="1"/>
  <c r="R1838" i="1"/>
  <c r="R3498" i="1"/>
  <c r="R3924" i="1"/>
  <c r="R473" i="1"/>
  <c r="R1017" i="1"/>
  <c r="R1018" i="1"/>
  <c r="R4092" i="1"/>
  <c r="R1019" i="1"/>
  <c r="R764" i="1"/>
  <c r="R1020" i="1"/>
  <c r="R1021" i="1"/>
  <c r="R3231" i="1"/>
  <c r="R1022" i="1"/>
  <c r="R356" i="1"/>
  <c r="R929" i="1"/>
  <c r="R1023" i="1"/>
  <c r="R1024" i="1"/>
  <c r="R1025" i="1"/>
  <c r="R915" i="1"/>
  <c r="R3232" i="1"/>
  <c r="R673" i="1"/>
  <c r="R1026" i="1"/>
  <c r="R916" i="1"/>
  <c r="R1027" i="1"/>
  <c r="R1028" i="1"/>
  <c r="R2723" i="1"/>
  <c r="R2429" i="1"/>
  <c r="R1673" i="1"/>
  <c r="R461" i="1"/>
  <c r="R1029" i="1"/>
  <c r="R1030" i="1"/>
  <c r="R1031" i="1"/>
  <c r="R1032" i="1"/>
  <c r="R1716" i="1"/>
  <c r="R765" i="1"/>
  <c r="R1033" i="1"/>
  <c r="R1034" i="1"/>
  <c r="R474" i="1"/>
  <c r="R3925" i="1"/>
  <c r="R766" i="1"/>
  <c r="R1035" i="1"/>
  <c r="R1036" i="1"/>
  <c r="R1037" i="1"/>
  <c r="R1038" i="1"/>
  <c r="R1039" i="1"/>
  <c r="R1040" i="1"/>
  <c r="R1041" i="1"/>
  <c r="R475" i="1"/>
  <c r="R1042" i="1"/>
  <c r="R1043" i="1"/>
  <c r="R1044" i="1"/>
  <c r="R1045" i="1"/>
  <c r="R2965" i="1"/>
  <c r="R1046" i="1"/>
  <c r="R4015" i="1"/>
  <c r="R1047" i="1"/>
  <c r="R1048" i="1"/>
  <c r="R1049" i="1"/>
  <c r="R1050" i="1"/>
  <c r="R1051" i="1"/>
  <c r="R1052" i="1"/>
  <c r="R1053" i="1"/>
  <c r="R4016" i="1"/>
  <c r="R1054" i="1"/>
  <c r="R1055" i="1"/>
  <c r="R1056" i="1"/>
  <c r="R1057" i="1"/>
  <c r="R1058" i="1"/>
  <c r="R1059" i="1"/>
  <c r="R1060" i="1"/>
  <c r="R887" i="1"/>
  <c r="R1061" i="1"/>
  <c r="R1062" i="1"/>
  <c r="R1063" i="1"/>
  <c r="R1064" i="1"/>
  <c r="R1065" i="1"/>
  <c r="R1066" i="1"/>
  <c r="R3989" i="1"/>
  <c r="R1067" i="1"/>
  <c r="R1068" i="1"/>
  <c r="R1069" i="1"/>
  <c r="R1070" i="1"/>
  <c r="R767" i="1"/>
  <c r="R2053" i="1"/>
  <c r="R1071" i="1"/>
  <c r="R1072" i="1"/>
  <c r="R1073" i="1"/>
  <c r="R1074" i="1"/>
  <c r="R768" i="1"/>
  <c r="R1075" i="1"/>
  <c r="R1076" i="1"/>
  <c r="R1077" i="1"/>
  <c r="R769" i="1"/>
  <c r="R1078" i="1"/>
  <c r="R1079" i="1"/>
  <c r="R1080" i="1"/>
  <c r="R1081" i="1"/>
  <c r="R1082" i="1"/>
  <c r="R1083" i="1"/>
  <c r="R770" i="1"/>
  <c r="R2054" i="1"/>
  <c r="R3499" i="1"/>
  <c r="R771" i="1"/>
  <c r="R3385" i="1"/>
  <c r="R903" i="1"/>
  <c r="R772" i="1"/>
  <c r="R917" i="1"/>
  <c r="R712" i="1"/>
  <c r="R3722" i="1"/>
  <c r="R897" i="1"/>
  <c r="R773" i="1"/>
  <c r="R774" i="1"/>
  <c r="R775" i="1"/>
  <c r="R3233" i="1"/>
  <c r="R2724" i="1"/>
  <c r="R3386" i="1"/>
  <c r="R3500" i="1"/>
  <c r="R476" i="1"/>
  <c r="R674" i="1"/>
  <c r="R776" i="1"/>
  <c r="R3501" i="1"/>
  <c r="R3234" i="1"/>
  <c r="R777" i="1"/>
  <c r="R477" i="1"/>
  <c r="R478" i="1"/>
  <c r="R898" i="1"/>
  <c r="R3926" i="1"/>
  <c r="R904" i="1"/>
  <c r="R2725" i="1"/>
  <c r="R3235" i="1"/>
  <c r="R899" i="1"/>
  <c r="R479" i="1"/>
  <c r="R480" i="1"/>
  <c r="R310" i="1"/>
  <c r="R884" i="1"/>
  <c r="R723" i="1"/>
  <c r="R778" i="1"/>
  <c r="R3502" i="1"/>
  <c r="R918" i="1"/>
  <c r="R2893" i="1"/>
  <c r="R779" i="1"/>
  <c r="R3041" i="1"/>
  <c r="R3236" i="1"/>
  <c r="R780" i="1"/>
  <c r="R781" i="1"/>
  <c r="R919" i="1"/>
  <c r="R3387" i="1"/>
  <c r="R920" i="1"/>
  <c r="R4108" i="1"/>
  <c r="R782" i="1"/>
  <c r="R783" i="1"/>
  <c r="R2848" i="1"/>
  <c r="R3575" i="1"/>
  <c r="R784" i="1"/>
  <c r="R2055" i="1"/>
  <c r="R2894" i="1"/>
  <c r="R785" i="1"/>
  <c r="R905" i="1"/>
  <c r="R786" i="1"/>
  <c r="R675" i="1"/>
  <c r="R1793" i="1"/>
  <c r="R3148" i="1"/>
  <c r="R787" i="1"/>
  <c r="R2056" i="1"/>
  <c r="R3664" i="1"/>
  <c r="R311" i="1"/>
  <c r="R2504" i="1"/>
  <c r="R357" i="1"/>
  <c r="R3850" i="1"/>
  <c r="R2399" i="1"/>
  <c r="R3115" i="1"/>
  <c r="R676" i="1"/>
  <c r="R788" i="1"/>
  <c r="R2726" i="1"/>
  <c r="R789" i="1"/>
  <c r="R3440" i="1"/>
  <c r="R481" i="1"/>
  <c r="R3661" i="1"/>
  <c r="R900" i="1"/>
  <c r="R724" i="1"/>
  <c r="R2291" i="1"/>
  <c r="R1674" i="1"/>
  <c r="R2838" i="1"/>
  <c r="R2895" i="1"/>
  <c r="R892" i="1"/>
  <c r="R790" i="1"/>
  <c r="R410" i="1"/>
  <c r="R882" i="1"/>
  <c r="R2727" i="1"/>
  <c r="R791" i="1"/>
  <c r="R893" i="1"/>
  <c r="R792" i="1"/>
  <c r="R482" i="1"/>
  <c r="R793" i="1"/>
  <c r="R794" i="1"/>
  <c r="R795" i="1"/>
  <c r="R894" i="1"/>
  <c r="R1794" i="1"/>
  <c r="R796" i="1"/>
  <c r="R3293" i="1"/>
  <c r="R725" i="1"/>
  <c r="R797" i="1"/>
  <c r="R798" i="1"/>
  <c r="R888" i="1"/>
  <c r="R3542" i="1"/>
  <c r="R799" i="1"/>
  <c r="R3503" i="1"/>
  <c r="R800" i="1"/>
  <c r="R483" i="1"/>
  <c r="R484" i="1"/>
  <c r="R677" i="1"/>
  <c r="R801" i="1"/>
  <c r="R485" i="1"/>
  <c r="R883" i="1"/>
  <c r="R802" i="1"/>
  <c r="R486" i="1"/>
  <c r="R3237" i="1"/>
  <c r="R732" i="1"/>
  <c r="R803" i="1"/>
  <c r="R804" i="1"/>
  <c r="R805" i="1"/>
  <c r="R806" i="1"/>
  <c r="R1084" i="1"/>
  <c r="R2728" i="1"/>
  <c r="R807" i="1"/>
  <c r="R808" i="1"/>
  <c r="R2968" i="1"/>
  <c r="R3042" i="1"/>
  <c r="R178" i="1"/>
  <c r="R2292" i="1"/>
  <c r="R3879" i="1"/>
  <c r="R147" i="1"/>
  <c r="R1615" i="1"/>
  <c r="R809" i="1"/>
  <c r="R678" i="1"/>
  <c r="R810" i="1"/>
  <c r="R679" i="1"/>
  <c r="R811" i="1"/>
  <c r="R179" i="1"/>
  <c r="R812" i="1"/>
  <c r="R813" i="1"/>
  <c r="R2430" i="1"/>
  <c r="R814" i="1"/>
  <c r="R735" i="1"/>
  <c r="R4074" i="1"/>
  <c r="R680" i="1"/>
  <c r="R2579" i="1"/>
  <c r="R487" i="1"/>
  <c r="R815" i="1"/>
  <c r="R816" i="1"/>
  <c r="R312" i="1"/>
  <c r="R817" i="1"/>
  <c r="R488" i="1"/>
  <c r="R2729" i="1"/>
  <c r="R489" i="1"/>
  <c r="R3723" i="1"/>
  <c r="R818" i="1"/>
  <c r="R2431" i="1"/>
  <c r="R819" i="1"/>
  <c r="R820" i="1"/>
  <c r="R821" i="1"/>
  <c r="R2057" i="1"/>
  <c r="R822" i="1"/>
  <c r="R823" i="1"/>
  <c r="R824" i="1"/>
  <c r="R825" i="1"/>
  <c r="R726" i="1"/>
  <c r="R826" i="1"/>
  <c r="R827" i="1"/>
  <c r="R681" i="1"/>
  <c r="R2730" i="1"/>
  <c r="R828" i="1"/>
  <c r="R682" i="1"/>
  <c r="R829" i="1"/>
  <c r="R830" i="1"/>
  <c r="R831" i="1"/>
  <c r="R832" i="1"/>
  <c r="R739" i="1"/>
  <c r="R833" i="1"/>
  <c r="R683" i="1"/>
  <c r="R834" i="1"/>
  <c r="R835" i="1"/>
  <c r="R836" i="1"/>
  <c r="R837" i="1"/>
  <c r="R2731" i="1"/>
  <c r="R3790" i="1"/>
  <c r="R2732" i="1"/>
  <c r="R380" i="1"/>
  <c r="R3927" i="1"/>
  <c r="R655" i="1"/>
  <c r="R1675" i="1"/>
  <c r="R2058" i="1"/>
  <c r="R1499" i="1"/>
  <c r="R3998" i="1"/>
  <c r="R490" i="1"/>
  <c r="R491" i="1"/>
  <c r="R3149" i="1"/>
  <c r="R492" i="1"/>
  <c r="R2733" i="1"/>
  <c r="R684" i="1"/>
  <c r="R411" i="1"/>
  <c r="R42" i="1"/>
  <c r="R4090" i="1"/>
  <c r="R736" i="1"/>
  <c r="R3543" i="1"/>
  <c r="R2213" i="1"/>
  <c r="R1714" i="1"/>
  <c r="R445" i="1"/>
  <c r="R2896" i="1"/>
  <c r="R2214" i="1"/>
  <c r="R2059" i="1"/>
  <c r="R685" i="1"/>
  <c r="R1500" i="1"/>
  <c r="R1593" i="1"/>
  <c r="R734" i="1"/>
  <c r="R727" i="1"/>
  <c r="R381" i="1"/>
  <c r="R3450" i="1"/>
  <c r="R3388" i="1"/>
  <c r="R2858" i="1"/>
  <c r="R493" i="1"/>
  <c r="R2598" i="1"/>
  <c r="R494" i="1"/>
  <c r="R97" i="1"/>
  <c r="R686" i="1"/>
  <c r="R728" i="1"/>
  <c r="R3999" i="1"/>
  <c r="R731" i="1"/>
  <c r="R412" i="1"/>
  <c r="R687" i="1"/>
  <c r="R2060" i="1"/>
  <c r="R713" i="1"/>
  <c r="R495" i="1"/>
  <c r="R413" i="1"/>
  <c r="R17" i="1"/>
  <c r="R1085" i="1"/>
  <c r="R496" i="1"/>
  <c r="R497" i="1"/>
  <c r="R1589" i="1"/>
  <c r="R657" i="1"/>
  <c r="R498" i="1"/>
  <c r="R3043" i="1"/>
  <c r="R3666" i="1"/>
  <c r="R3044" i="1"/>
  <c r="R668" i="1"/>
  <c r="R688" i="1"/>
  <c r="R499" i="1"/>
  <c r="R714" i="1"/>
  <c r="R500" i="1"/>
  <c r="R2455" i="1"/>
  <c r="R658" i="1"/>
  <c r="R715" i="1"/>
  <c r="R1501" i="1"/>
  <c r="R501" i="1"/>
  <c r="R3238" i="1"/>
  <c r="R3886" i="1"/>
  <c r="R1086" i="1"/>
  <c r="R729" i="1"/>
  <c r="R2505" i="1"/>
  <c r="R716" i="1"/>
  <c r="R3239" i="1"/>
  <c r="R3045" i="1"/>
  <c r="R653" i="1"/>
  <c r="R2897" i="1"/>
  <c r="R446" i="1"/>
  <c r="R1579" i="1"/>
  <c r="R382" i="1"/>
  <c r="R502" i="1"/>
  <c r="R503" i="1"/>
  <c r="R504" i="1"/>
  <c r="R1676" i="1"/>
  <c r="R505" i="1"/>
  <c r="R506" i="1"/>
  <c r="R313" i="1"/>
  <c r="R507" i="1"/>
  <c r="R508" i="1"/>
  <c r="R358" i="1"/>
  <c r="R689" i="1"/>
  <c r="R509" i="1"/>
  <c r="R510" i="1"/>
  <c r="R690" i="1"/>
  <c r="R659" i="1"/>
  <c r="R3785" i="1"/>
  <c r="R691" i="1"/>
  <c r="R717" i="1"/>
  <c r="R414" i="1"/>
  <c r="R2734" i="1"/>
  <c r="R692" i="1"/>
  <c r="R3389" i="1"/>
  <c r="R438" i="1"/>
  <c r="R693" i="1"/>
  <c r="R359" i="1"/>
  <c r="R3504" i="1"/>
  <c r="R4046" i="1"/>
  <c r="R383" i="1"/>
  <c r="R511" i="1"/>
  <c r="R354" i="1"/>
  <c r="R3390" i="1"/>
  <c r="R3724" i="1"/>
  <c r="R460" i="1"/>
  <c r="R694" i="1"/>
  <c r="R512" i="1"/>
  <c r="R2061" i="1"/>
  <c r="R695" i="1"/>
  <c r="R439" i="1"/>
  <c r="R696" i="1"/>
  <c r="R447" i="1"/>
  <c r="R513" i="1"/>
  <c r="R360" i="1"/>
  <c r="R697" i="1"/>
  <c r="R514" i="1"/>
  <c r="R180" i="1"/>
  <c r="R515" i="1"/>
  <c r="R1795" i="1"/>
  <c r="R660" i="1"/>
  <c r="R3928" i="1"/>
  <c r="R516" i="1"/>
  <c r="R517" i="1"/>
  <c r="R448" i="1"/>
  <c r="R3046" i="1"/>
  <c r="R1502" i="1"/>
  <c r="R518" i="1"/>
  <c r="R25" i="1"/>
  <c r="R3725" i="1"/>
  <c r="R2379" i="1"/>
  <c r="R3505" i="1"/>
  <c r="R519" i="1"/>
  <c r="R520" i="1"/>
  <c r="R1284" i="1"/>
  <c r="R521" i="1"/>
  <c r="R522" i="1"/>
  <c r="R3171" i="1"/>
  <c r="R523" i="1"/>
  <c r="R2735" i="1"/>
  <c r="R1503" i="1"/>
  <c r="R459" i="1"/>
  <c r="R384" i="1"/>
  <c r="R2736" i="1"/>
  <c r="R3929" i="1"/>
  <c r="R524" i="1"/>
  <c r="R661" i="1"/>
  <c r="R525" i="1"/>
  <c r="R2062" i="1"/>
  <c r="R1504" i="1"/>
  <c r="R662" i="1"/>
  <c r="R314" i="1"/>
  <c r="R526" i="1"/>
  <c r="R527" i="1"/>
  <c r="R654" i="1"/>
  <c r="R181" i="1"/>
  <c r="R346" i="1"/>
  <c r="R528" i="1"/>
  <c r="R3461" i="1"/>
  <c r="R529" i="1"/>
  <c r="R182" i="1"/>
  <c r="R2380" i="1"/>
  <c r="R2432" i="1"/>
  <c r="R530" i="1"/>
  <c r="R531" i="1"/>
  <c r="R4111" i="1"/>
  <c r="R663" i="1"/>
  <c r="R2063" i="1"/>
  <c r="R3726" i="1"/>
  <c r="R532" i="1"/>
  <c r="R183" i="1"/>
  <c r="R533" i="1"/>
  <c r="R534" i="1"/>
  <c r="R347" i="1"/>
  <c r="R535" i="1"/>
  <c r="R3628" i="1"/>
  <c r="R536" i="1"/>
  <c r="R315" i="1"/>
  <c r="R537" i="1"/>
  <c r="R184" i="1"/>
  <c r="R3391" i="1"/>
  <c r="R173" i="1"/>
  <c r="R538" i="1"/>
  <c r="R449" i="1"/>
  <c r="R185" i="1"/>
  <c r="R415" i="1"/>
  <c r="R2064" i="1"/>
  <c r="R539" i="1"/>
  <c r="R540" i="1"/>
  <c r="R3047" i="1"/>
  <c r="R2293" i="1"/>
  <c r="R1152" i="1"/>
  <c r="R541" i="1"/>
  <c r="R416" i="1"/>
  <c r="R186" i="1"/>
  <c r="R98" i="1"/>
  <c r="R542" i="1"/>
  <c r="R2737" i="1"/>
  <c r="R148" i="1"/>
  <c r="R2738" i="1"/>
  <c r="R462" i="1"/>
  <c r="R543" i="1"/>
  <c r="R385" i="1"/>
  <c r="R544" i="1"/>
  <c r="R545" i="1"/>
  <c r="R546" i="1"/>
  <c r="R2563" i="1"/>
  <c r="R3392" i="1"/>
  <c r="R417" i="1"/>
  <c r="R450" i="1"/>
  <c r="R547" i="1"/>
  <c r="R548" i="1"/>
  <c r="R549" i="1"/>
  <c r="R550" i="1"/>
  <c r="R551" i="1"/>
  <c r="R418" i="1"/>
  <c r="R3506" i="1"/>
  <c r="R552" i="1"/>
  <c r="R4000" i="1"/>
  <c r="R553" i="1"/>
  <c r="R451" i="1"/>
  <c r="R3831" i="1"/>
  <c r="R554" i="1"/>
  <c r="R3150" i="1"/>
  <c r="R3800" i="1"/>
  <c r="R555" i="1"/>
  <c r="R556" i="1"/>
  <c r="R557" i="1"/>
  <c r="R558" i="1"/>
  <c r="R559" i="1"/>
  <c r="R187" i="1"/>
  <c r="R838" i="1"/>
  <c r="R560" i="1"/>
  <c r="R561" i="1"/>
  <c r="R562" i="1"/>
  <c r="R2065" i="1"/>
  <c r="R24" i="1"/>
  <c r="R563" i="1"/>
  <c r="R2381" i="1"/>
  <c r="R564" i="1"/>
  <c r="R419" i="1"/>
  <c r="R386" i="1"/>
  <c r="R565" i="1"/>
  <c r="R566" i="1"/>
  <c r="R420" i="1"/>
  <c r="R567" i="1"/>
  <c r="R568" i="1"/>
  <c r="R569" i="1"/>
  <c r="R570" i="1"/>
  <c r="R571" i="1"/>
  <c r="R3892" i="1"/>
  <c r="R572" i="1"/>
  <c r="R573" i="1"/>
  <c r="R574" i="1"/>
  <c r="R575" i="1"/>
  <c r="R576" i="1"/>
  <c r="R577" i="1"/>
  <c r="R578" i="1"/>
  <c r="R2739" i="1"/>
  <c r="R2580" i="1"/>
  <c r="R3727" i="1"/>
  <c r="R3507" i="1"/>
  <c r="R458" i="1"/>
  <c r="R452" i="1"/>
  <c r="R2433" i="1"/>
  <c r="R3801" i="1"/>
  <c r="R3930" i="1"/>
  <c r="R387" i="1"/>
  <c r="R43" i="1"/>
  <c r="R361" i="1"/>
  <c r="R1285" i="1"/>
  <c r="R188" i="1"/>
  <c r="R2066" i="1"/>
  <c r="R436" i="1"/>
  <c r="R1505" i="1"/>
  <c r="R421" i="1"/>
  <c r="R440" i="1"/>
  <c r="R189" i="1"/>
  <c r="R388" i="1"/>
  <c r="R316" i="1"/>
  <c r="R3109" i="1"/>
  <c r="R1796" i="1"/>
  <c r="R1348" i="1"/>
  <c r="R1286" i="1"/>
  <c r="R926" i="1"/>
  <c r="R453" i="1"/>
  <c r="R2898" i="1"/>
  <c r="R190" i="1"/>
  <c r="R454" i="1"/>
  <c r="R422" i="1"/>
  <c r="R389" i="1"/>
  <c r="R1375" i="1"/>
  <c r="R1833" i="1"/>
  <c r="R2294" i="1"/>
  <c r="R423" i="1"/>
  <c r="R390" i="1"/>
  <c r="R3048" i="1"/>
  <c r="R317" i="1"/>
  <c r="R26" i="1"/>
  <c r="R3931" i="1"/>
  <c r="R2452" i="1"/>
  <c r="R3301" i="1"/>
  <c r="R2067" i="1"/>
  <c r="R376" i="1"/>
  <c r="R3964" i="1"/>
  <c r="R2233" i="1"/>
  <c r="R149" i="1"/>
  <c r="R424" i="1"/>
  <c r="R2740" i="1"/>
  <c r="R99" i="1"/>
  <c r="R2339" i="1"/>
  <c r="R3508" i="1"/>
  <c r="R3728" i="1"/>
  <c r="R299" i="1"/>
  <c r="R2215" i="1"/>
  <c r="R718" i="1"/>
  <c r="R3802" i="1"/>
  <c r="R1287" i="1"/>
  <c r="R1288" i="1"/>
  <c r="R1163" i="1"/>
  <c r="R1797" i="1"/>
  <c r="R391" i="1"/>
  <c r="R441" i="1"/>
  <c r="R3629" i="1"/>
  <c r="R425" i="1"/>
  <c r="R3049" i="1"/>
  <c r="R3110" i="1"/>
  <c r="R191" i="1"/>
  <c r="R1677" i="1"/>
  <c r="R71" i="1"/>
  <c r="R362" i="1"/>
  <c r="R2741" i="1"/>
  <c r="R2068" i="1"/>
  <c r="R318" i="1"/>
  <c r="R426" i="1"/>
  <c r="R300" i="1"/>
  <c r="R1289" i="1"/>
  <c r="R192" i="1"/>
  <c r="R363" i="1"/>
  <c r="R427" i="1"/>
  <c r="R428" i="1"/>
  <c r="R1506" i="1"/>
  <c r="R429" i="1"/>
  <c r="R2899" i="1"/>
  <c r="R1798" i="1"/>
  <c r="R319" i="1"/>
  <c r="R1507" i="1"/>
  <c r="R320" i="1"/>
  <c r="R2069" i="1"/>
  <c r="R1841" i="1"/>
  <c r="R3832" i="1"/>
  <c r="R430" i="1"/>
  <c r="R3509" i="1"/>
  <c r="R100" i="1"/>
  <c r="R2070" i="1"/>
  <c r="R392" i="1"/>
  <c r="R3240" i="1"/>
  <c r="R839" i="1"/>
  <c r="R193" i="1"/>
  <c r="R3820" i="1"/>
  <c r="R377" i="1"/>
  <c r="R301" i="1"/>
  <c r="R321" i="1"/>
  <c r="R322" i="1"/>
  <c r="R393" i="1"/>
  <c r="R1678" i="1"/>
  <c r="R407" i="1"/>
  <c r="R2839" i="1"/>
  <c r="R352" i="1"/>
  <c r="R323" i="1"/>
  <c r="R1679" i="1"/>
  <c r="R348" i="1"/>
  <c r="R194" i="1"/>
  <c r="R1680" i="1"/>
  <c r="R394" i="1"/>
  <c r="R195" i="1"/>
  <c r="R101" i="1"/>
  <c r="R579" i="1"/>
  <c r="R324" i="1"/>
  <c r="R2071" i="1"/>
  <c r="R1290" i="1"/>
  <c r="R196" i="1"/>
  <c r="R1354" i="1"/>
  <c r="R3393" i="1"/>
  <c r="R1291" i="1"/>
  <c r="R1508" i="1"/>
  <c r="R364" i="1"/>
  <c r="R1087" i="1"/>
  <c r="R197" i="1"/>
  <c r="R2742" i="1"/>
  <c r="R365" i="1"/>
  <c r="R1617" i="1"/>
  <c r="R366" i="1"/>
  <c r="R367" i="1"/>
  <c r="R325" i="1"/>
  <c r="R2382" i="1"/>
  <c r="R698" i="1"/>
  <c r="R326" i="1"/>
  <c r="R719" i="1"/>
  <c r="R343" i="1"/>
  <c r="R302" i="1"/>
  <c r="R1292" i="1"/>
  <c r="R327" i="1"/>
  <c r="R368" i="1"/>
  <c r="R1366" i="1"/>
  <c r="R4028" i="1"/>
  <c r="R369" i="1"/>
  <c r="R198" i="1"/>
  <c r="R3729" i="1"/>
  <c r="R199" i="1"/>
  <c r="R3050" i="1"/>
  <c r="R200" i="1"/>
  <c r="R328" i="1"/>
  <c r="R150" i="1"/>
  <c r="R3441" i="1"/>
  <c r="R840" i="1"/>
  <c r="R2900" i="1"/>
  <c r="R201" i="1"/>
  <c r="R1293" i="1"/>
  <c r="R3730" i="1"/>
  <c r="R2434" i="1"/>
  <c r="R202" i="1"/>
  <c r="R203" i="1"/>
  <c r="R204" i="1"/>
  <c r="R349" i="1"/>
  <c r="R921" i="1"/>
  <c r="R1294" i="1"/>
  <c r="R1881" i="1"/>
  <c r="R2072" i="1"/>
  <c r="R2073" i="1"/>
  <c r="R2743" i="1"/>
  <c r="R2295" i="1"/>
  <c r="R205" i="1"/>
  <c r="R206" i="1"/>
  <c r="R1181" i="1"/>
  <c r="R4107" i="1"/>
  <c r="R1827" i="1"/>
  <c r="R1153" i="1"/>
  <c r="R207" i="1"/>
  <c r="R1088" i="1"/>
  <c r="R1089" i="1"/>
  <c r="R1509" i="1"/>
  <c r="R3974" i="1"/>
  <c r="R3241" i="1"/>
  <c r="R1681" i="1"/>
  <c r="R208" i="1"/>
  <c r="R209" i="1"/>
  <c r="R3662" i="1"/>
  <c r="R210" i="1"/>
  <c r="R3803" i="1"/>
  <c r="R329" i="1"/>
  <c r="R1295" i="1"/>
  <c r="R134" i="1"/>
  <c r="R211" i="1"/>
  <c r="R167" i="1"/>
  <c r="R212" i="1"/>
  <c r="R213" i="1"/>
  <c r="R214" i="1"/>
  <c r="R174" i="1"/>
  <c r="R2074" i="1"/>
  <c r="R1510" i="1"/>
  <c r="R1682" i="1"/>
  <c r="R3242" i="1"/>
  <c r="R215" i="1"/>
  <c r="R330" i="1"/>
  <c r="R2216" i="1"/>
  <c r="R730" i="1"/>
  <c r="R216" i="1"/>
  <c r="R331" i="1"/>
  <c r="R580" i="1"/>
  <c r="R217" i="1"/>
  <c r="R332" i="1"/>
  <c r="R3394" i="1"/>
  <c r="R218" i="1"/>
  <c r="R3588" i="1"/>
  <c r="R219" i="1"/>
  <c r="R220" i="1"/>
  <c r="R72" i="1"/>
  <c r="R73" i="1"/>
  <c r="R4068" i="1"/>
  <c r="R333" i="1"/>
  <c r="R2840" i="1"/>
  <c r="R334" i="1"/>
  <c r="R221" i="1"/>
  <c r="R222" i="1"/>
  <c r="R3243" i="1"/>
  <c r="R53" i="1"/>
  <c r="R74" i="1"/>
  <c r="R135" i="1"/>
  <c r="R303" i="1"/>
  <c r="R3244" i="1"/>
  <c r="R3051" i="1"/>
  <c r="R4001" i="1"/>
  <c r="R1511" i="1"/>
  <c r="R2075" i="1"/>
  <c r="R136" i="1"/>
  <c r="R3576" i="1"/>
  <c r="R3245" i="1"/>
  <c r="R304" i="1"/>
  <c r="R1090" i="1"/>
  <c r="R2296" i="1"/>
  <c r="R1799" i="1"/>
  <c r="R223" i="1"/>
  <c r="R224" i="1"/>
  <c r="R75" i="1"/>
  <c r="R2297" i="1"/>
  <c r="R225" i="1"/>
  <c r="R226" i="1"/>
  <c r="R227" i="1"/>
  <c r="R1091" i="1"/>
  <c r="R1296" i="1"/>
  <c r="R2217" i="1"/>
  <c r="R4075" i="1"/>
  <c r="R172" i="1"/>
  <c r="R137" i="1"/>
  <c r="R102" i="1"/>
  <c r="R1092" i="1"/>
  <c r="R2076" i="1"/>
  <c r="R228" i="1"/>
  <c r="R229" i="1"/>
  <c r="R1882" i="1"/>
  <c r="R2901" i="1"/>
  <c r="R230" i="1"/>
  <c r="R2077" i="1"/>
  <c r="R103" i="1"/>
  <c r="R138" i="1"/>
  <c r="R76" i="1"/>
  <c r="R231" i="1"/>
  <c r="R1093" i="1"/>
  <c r="R2744" i="1"/>
  <c r="R232" i="1"/>
  <c r="R233" i="1"/>
  <c r="R234" i="1"/>
  <c r="R235" i="1"/>
  <c r="R2298" i="1"/>
  <c r="R2078" i="1"/>
  <c r="R236" i="1"/>
  <c r="R237" i="1"/>
  <c r="R2079" i="1"/>
  <c r="R238" i="1"/>
  <c r="R104" i="1"/>
  <c r="R239" i="1"/>
  <c r="R2849" i="1"/>
  <c r="R240" i="1"/>
  <c r="R3111" i="1"/>
  <c r="R241" i="1"/>
  <c r="R242" i="1"/>
  <c r="R3052" i="1"/>
  <c r="R243" i="1"/>
  <c r="R244" i="1"/>
  <c r="R3395" i="1"/>
  <c r="R1512" i="1"/>
  <c r="R2745" i="1"/>
  <c r="R77" i="1"/>
  <c r="R1297" i="1"/>
  <c r="R139" i="1"/>
  <c r="R245" i="1"/>
  <c r="R3932" i="1"/>
  <c r="R246" i="1"/>
  <c r="R247" i="1"/>
  <c r="R248" i="1"/>
  <c r="R249" i="1"/>
  <c r="R140" i="1"/>
  <c r="R2218" i="1"/>
  <c r="R250" i="1"/>
  <c r="R251" i="1"/>
  <c r="R252" i="1"/>
  <c r="R253" i="1"/>
  <c r="R254" i="1"/>
  <c r="R255" i="1"/>
  <c r="R256" i="1"/>
  <c r="R3851" i="1"/>
  <c r="R1513" i="1"/>
  <c r="R105" i="1"/>
  <c r="R3246" i="1"/>
  <c r="R2080" i="1"/>
  <c r="R2081" i="1"/>
  <c r="R3247" i="1"/>
  <c r="R168" i="1"/>
  <c r="R141" i="1"/>
  <c r="R3786" i="1"/>
  <c r="R2746" i="1"/>
  <c r="R395" i="1"/>
  <c r="R1800" i="1"/>
  <c r="R2082" i="1"/>
  <c r="R1826" i="1"/>
  <c r="R131" i="1"/>
  <c r="R3933" i="1"/>
  <c r="R2747" i="1"/>
  <c r="R151" i="1"/>
  <c r="R3590" i="1"/>
  <c r="R106" i="1"/>
  <c r="R142" i="1"/>
  <c r="R3396" i="1"/>
  <c r="R3053" i="1"/>
  <c r="R78" i="1"/>
  <c r="R2230" i="1"/>
  <c r="R841" i="1"/>
  <c r="R3248" i="1"/>
  <c r="R699" i="1"/>
  <c r="R2949" i="1"/>
  <c r="R3054" i="1"/>
  <c r="R152" i="1"/>
  <c r="R1298" i="1"/>
  <c r="R2323" i="1"/>
  <c r="R2083" i="1"/>
  <c r="R153" i="1"/>
  <c r="R1299" i="1"/>
  <c r="R1094" i="1"/>
  <c r="R1367" i="1"/>
  <c r="R154" i="1"/>
  <c r="R2748" i="1"/>
  <c r="R3397" i="1"/>
  <c r="R3630" i="1"/>
  <c r="R155" i="1"/>
  <c r="R396" i="1"/>
  <c r="R132" i="1"/>
  <c r="R107" i="1"/>
  <c r="R720" i="1"/>
  <c r="R842" i="1"/>
  <c r="R3934" i="1"/>
  <c r="R2084" i="1"/>
  <c r="R156" i="1"/>
  <c r="R2506" i="1"/>
  <c r="R3887" i="1"/>
  <c r="R165" i="1"/>
  <c r="R906" i="1"/>
  <c r="R38" i="1"/>
  <c r="R54" i="1"/>
  <c r="R2085" i="1"/>
  <c r="R581" i="1"/>
  <c r="R157" i="1"/>
  <c r="R1514" i="1"/>
  <c r="R2322" i="1"/>
  <c r="R3249" i="1"/>
  <c r="R143" i="1"/>
  <c r="R3731" i="1"/>
  <c r="R901" i="1"/>
  <c r="R108" i="1"/>
  <c r="R3732" i="1"/>
  <c r="R3733" i="1"/>
  <c r="R1515" i="1"/>
  <c r="R3055" i="1"/>
  <c r="R2086" i="1"/>
  <c r="R2749" i="1"/>
  <c r="R700" i="1"/>
  <c r="R582" i="1"/>
  <c r="R109" i="1"/>
  <c r="R3734" i="1"/>
  <c r="R3056" i="1"/>
  <c r="R158" i="1"/>
  <c r="R1300" i="1"/>
  <c r="R1683" i="1"/>
  <c r="R1592" i="1"/>
  <c r="R3735" i="1"/>
  <c r="R79" i="1"/>
  <c r="R110" i="1"/>
  <c r="R1095" i="1"/>
  <c r="R2435" i="1"/>
  <c r="R111" i="1"/>
  <c r="R350" i="1"/>
  <c r="R1684" i="1"/>
  <c r="R1096" i="1"/>
  <c r="R3577" i="1"/>
  <c r="R112" i="1"/>
  <c r="R4103" i="1"/>
  <c r="R2340" i="1"/>
  <c r="R113" i="1"/>
  <c r="R2750" i="1"/>
  <c r="R80" i="1"/>
  <c r="R114" i="1"/>
  <c r="R115" i="1"/>
  <c r="R2087" i="1"/>
  <c r="R2088" i="1"/>
  <c r="R1685" i="1"/>
  <c r="R3736" i="1"/>
  <c r="R3057" i="1"/>
  <c r="R144" i="1"/>
  <c r="R3737" i="1"/>
  <c r="R3804" i="1"/>
  <c r="R1097" i="1"/>
  <c r="R145" i="1"/>
  <c r="R133" i="1"/>
  <c r="R257" i="1"/>
  <c r="R146" i="1"/>
  <c r="R4029" i="1"/>
  <c r="R2555" i="1"/>
  <c r="R81" i="1"/>
  <c r="R1168" i="1"/>
  <c r="R3881" i="1"/>
  <c r="R4076" i="1"/>
  <c r="R455" i="1"/>
  <c r="R2299" i="1"/>
  <c r="R116" i="1"/>
  <c r="R1866" i="1"/>
  <c r="R3323" i="1"/>
  <c r="R2089" i="1"/>
  <c r="R3805" i="1"/>
  <c r="R4039" i="1"/>
  <c r="R2751" i="1"/>
  <c r="R3058" i="1"/>
  <c r="R1516" i="1"/>
  <c r="R1517" i="1"/>
  <c r="R2507" i="1"/>
  <c r="R2752" i="1"/>
  <c r="R2300" i="1"/>
  <c r="R2090" i="1"/>
  <c r="R2383" i="1"/>
  <c r="R55" i="1"/>
  <c r="R583" i="1"/>
  <c r="R117" i="1"/>
  <c r="R2436" i="1"/>
  <c r="R118" i="1"/>
  <c r="R2508" i="1"/>
  <c r="R119" i="1"/>
  <c r="R3864" i="1"/>
  <c r="R3398" i="1"/>
  <c r="R120" i="1"/>
  <c r="R3935" i="1"/>
  <c r="R843" i="1"/>
  <c r="R3059" i="1"/>
  <c r="R2581" i="1"/>
  <c r="R121" i="1"/>
  <c r="R40" i="1"/>
  <c r="R1301" i="1"/>
  <c r="R3510" i="1"/>
  <c r="R122" i="1"/>
  <c r="R123" i="1"/>
  <c r="R124" i="1"/>
  <c r="R125" i="1"/>
  <c r="R2753" i="1"/>
  <c r="R335" i="1"/>
  <c r="R126" i="1"/>
  <c r="R1302" i="1"/>
  <c r="R2754" i="1"/>
  <c r="R258" i="1"/>
  <c r="R3578" i="1"/>
  <c r="R3399" i="1"/>
  <c r="R701" i="1"/>
  <c r="R27" i="1"/>
  <c r="R1518" i="1"/>
  <c r="R584" i="1"/>
  <c r="R37" i="1"/>
  <c r="R3060" i="1"/>
  <c r="R1098" i="1"/>
  <c r="R2755" i="1"/>
  <c r="R3738" i="1"/>
  <c r="R2850" i="1"/>
  <c r="R397" i="1"/>
  <c r="R3739" i="1"/>
  <c r="R3936" i="1"/>
  <c r="R1519" i="1"/>
  <c r="R3061" i="1"/>
  <c r="R82" i="1"/>
  <c r="R3400" i="1"/>
  <c r="R1099" i="1"/>
  <c r="R4030" i="1"/>
  <c r="R56" i="1"/>
  <c r="R3537" i="1"/>
  <c r="R3250" i="1"/>
  <c r="R2756" i="1"/>
  <c r="R2509" i="1"/>
  <c r="R57" i="1"/>
  <c r="R2091" i="1"/>
  <c r="R1829" i="1"/>
  <c r="R3833" i="1"/>
  <c r="R844" i="1"/>
  <c r="R83" i="1"/>
  <c r="R2757" i="1"/>
  <c r="R1801" i="1"/>
  <c r="R2601" i="1"/>
  <c r="R1303" i="1"/>
  <c r="R3401" i="1"/>
  <c r="R84" i="1"/>
  <c r="R3740" i="1"/>
  <c r="R2510" i="1"/>
  <c r="R3402" i="1"/>
  <c r="R259" i="1"/>
  <c r="R2092" i="1"/>
  <c r="R431" i="1"/>
  <c r="R3806" i="1"/>
  <c r="R260" i="1"/>
  <c r="R3741" i="1"/>
  <c r="R1304" i="1"/>
  <c r="R398" i="1"/>
  <c r="R85" i="1"/>
  <c r="R1100" i="1"/>
  <c r="R2093" i="1"/>
  <c r="R3462" i="1"/>
  <c r="R585" i="1"/>
  <c r="R4031" i="1"/>
  <c r="R2437" i="1"/>
  <c r="R3889" i="1"/>
  <c r="R3876" i="1"/>
  <c r="R3937" i="1"/>
  <c r="R586" i="1"/>
  <c r="R86" i="1"/>
  <c r="R87" i="1"/>
  <c r="R88" i="1"/>
  <c r="R2094" i="1"/>
  <c r="R2758" i="1"/>
  <c r="R3324" i="1"/>
  <c r="R3062" i="1"/>
  <c r="R2511" i="1"/>
  <c r="R2969" i="1"/>
  <c r="R69" i="1"/>
  <c r="R2582" i="1"/>
  <c r="R2095" i="1"/>
  <c r="R261" i="1"/>
  <c r="R3535" i="1"/>
  <c r="R1101" i="1"/>
  <c r="R2096" i="1"/>
  <c r="R1802" i="1"/>
  <c r="R1102" i="1"/>
  <c r="R70" i="1"/>
  <c r="R2902" i="1"/>
  <c r="R2301" i="1"/>
  <c r="R3251" i="1"/>
  <c r="R44" i="1"/>
  <c r="R3938" i="1"/>
  <c r="R1803" i="1"/>
  <c r="R1103" i="1"/>
  <c r="R587" i="1"/>
  <c r="R28" i="1"/>
  <c r="R336" i="1"/>
  <c r="R2097" i="1"/>
  <c r="R2583" i="1"/>
  <c r="R3971" i="1"/>
  <c r="R2187" i="1"/>
  <c r="R1602" i="1"/>
  <c r="R1104" i="1"/>
  <c r="R3838" i="1"/>
  <c r="R2341" i="1"/>
  <c r="R1520" i="1"/>
  <c r="R1105" i="1"/>
  <c r="R2098" i="1"/>
  <c r="R3063" i="1"/>
  <c r="R3252" i="1"/>
  <c r="R1369" i="1"/>
  <c r="R588" i="1"/>
  <c r="R2449" i="1"/>
  <c r="R2903" i="1"/>
  <c r="R58" i="1"/>
  <c r="R3064" i="1"/>
  <c r="R3939" i="1"/>
  <c r="R262" i="1"/>
  <c r="R923" i="1"/>
  <c r="R589" i="1"/>
  <c r="R889" i="1"/>
  <c r="R1521" i="1"/>
  <c r="R702" i="1"/>
  <c r="R2556" i="1"/>
  <c r="R3456" i="1"/>
  <c r="R59" i="1"/>
  <c r="R1106" i="1"/>
  <c r="R590" i="1"/>
  <c r="R2512" i="1"/>
  <c r="R1107" i="1"/>
  <c r="R60" i="1"/>
  <c r="R4032" i="1"/>
  <c r="R2513" i="1"/>
  <c r="R61" i="1"/>
  <c r="R2950" i="1"/>
  <c r="R3403" i="1"/>
  <c r="R2342" i="1"/>
  <c r="R1717" i="1"/>
  <c r="R2514" i="1"/>
  <c r="R45" i="1"/>
  <c r="R2302" i="1"/>
  <c r="R3065" i="1"/>
  <c r="R2515" i="1"/>
  <c r="R51" i="1"/>
  <c r="R2384" i="1"/>
  <c r="R3404" i="1"/>
  <c r="R2099" i="1"/>
  <c r="R3651" i="1"/>
  <c r="R3652" i="1"/>
  <c r="R2303" i="1"/>
  <c r="R169" i="1"/>
  <c r="R1350" i="1"/>
  <c r="R46" i="1"/>
  <c r="R2219" i="1"/>
  <c r="R29" i="1"/>
  <c r="R4077" i="1"/>
  <c r="R591" i="1"/>
  <c r="R2100" i="1"/>
  <c r="R3253" i="1"/>
  <c r="R2904" i="1"/>
  <c r="R4047" i="1"/>
  <c r="R845" i="1"/>
  <c r="R2759" i="1"/>
  <c r="R3742" i="1"/>
  <c r="R263" i="1"/>
  <c r="R890" i="1"/>
  <c r="R442" i="1"/>
  <c r="R159" i="1"/>
  <c r="R592" i="1"/>
  <c r="R408" i="1"/>
  <c r="R2101" i="1"/>
  <c r="R2304" i="1"/>
  <c r="R3599" i="1"/>
  <c r="R30" i="1"/>
  <c r="R3254" i="1"/>
  <c r="R50" i="1"/>
  <c r="R593" i="1"/>
  <c r="R3787" i="1"/>
  <c r="R3743" i="1"/>
  <c r="R2760" i="1"/>
  <c r="R3405" i="1"/>
  <c r="R1707" i="1"/>
  <c r="R160" i="1"/>
  <c r="R2102" i="1"/>
  <c r="R2350" i="1"/>
  <c r="R1108" i="1"/>
  <c r="R2103" i="1"/>
  <c r="R370" i="1"/>
  <c r="R3865" i="1"/>
  <c r="R1522" i="1"/>
  <c r="R2104" i="1"/>
  <c r="R2343" i="1"/>
  <c r="R922" i="1"/>
  <c r="R3877" i="1"/>
  <c r="R432" i="1"/>
  <c r="R594" i="1"/>
  <c r="R4048" i="1"/>
  <c r="R2761" i="1"/>
  <c r="R1109" i="1"/>
  <c r="R264" i="1"/>
  <c r="R294" i="1"/>
  <c r="R265" i="1"/>
  <c r="R2961" i="1"/>
  <c r="R1305" i="1"/>
  <c r="R3807" i="1"/>
  <c r="R1306" i="1"/>
  <c r="R2599" i="1"/>
  <c r="R2762" i="1"/>
  <c r="R1523" i="1"/>
  <c r="R3631" i="1"/>
  <c r="R2105" i="1"/>
  <c r="R1110" i="1"/>
  <c r="R443" i="1"/>
  <c r="R595" i="1"/>
  <c r="R266" i="1"/>
  <c r="R161" i="1"/>
  <c r="R62" i="1"/>
  <c r="R846" i="1"/>
  <c r="R31" i="1"/>
  <c r="R596" i="1"/>
  <c r="R4097" i="1"/>
  <c r="R3066" i="1"/>
  <c r="R3821" i="1"/>
  <c r="R1111" i="1"/>
  <c r="R1307" i="1"/>
  <c r="R1524" i="1"/>
  <c r="R3579" i="1"/>
  <c r="R1308" i="1"/>
  <c r="R3406" i="1"/>
  <c r="R3255" i="1"/>
  <c r="R2763" i="1"/>
  <c r="R3067" i="1"/>
  <c r="R3979" i="1"/>
  <c r="R32" i="1"/>
  <c r="R3407" i="1"/>
  <c r="R305" i="1"/>
  <c r="R1112" i="1"/>
  <c r="R89" i="1"/>
  <c r="R166" i="1"/>
  <c r="R3653" i="1"/>
  <c r="R22" i="1"/>
  <c r="R3808" i="1"/>
  <c r="R3654" i="1"/>
  <c r="R2516" i="1"/>
  <c r="R597" i="1"/>
  <c r="R52" i="1"/>
  <c r="R1699" i="1"/>
  <c r="R3256" i="1"/>
  <c r="R267" i="1"/>
  <c r="R664" i="1"/>
  <c r="R2106" i="1"/>
  <c r="R2344" i="1"/>
  <c r="R1711" i="1"/>
  <c r="R1804" i="1"/>
  <c r="R598" i="1"/>
  <c r="R2764" i="1"/>
  <c r="R3511" i="1"/>
  <c r="R2305" i="1"/>
  <c r="R2107" i="1"/>
  <c r="R268" i="1"/>
  <c r="R1867" i="1"/>
  <c r="R3068" i="1"/>
  <c r="R3165" i="1"/>
  <c r="R1525" i="1"/>
  <c r="R3408" i="1"/>
  <c r="R2517" i="1"/>
  <c r="R2765" i="1"/>
  <c r="R3580" i="1"/>
  <c r="R12" i="1"/>
  <c r="R2905" i="1"/>
  <c r="R3663" i="1"/>
  <c r="R3409" i="1"/>
  <c r="R2108" i="1"/>
  <c r="R599" i="1"/>
  <c r="R3302" i="1"/>
  <c r="R2766" i="1"/>
  <c r="R2306" i="1"/>
  <c r="R3257" i="1"/>
  <c r="R2767" i="1"/>
  <c r="R23" i="1"/>
  <c r="R1868" i="1"/>
  <c r="R399" i="1"/>
  <c r="R1526" i="1"/>
  <c r="R2109" i="1"/>
  <c r="R2110" i="1"/>
  <c r="R3258" i="1"/>
  <c r="R1805" i="1"/>
  <c r="R3866" i="1"/>
  <c r="R3410" i="1"/>
  <c r="R1309" i="1"/>
  <c r="R3744" i="1"/>
  <c r="R1113" i="1"/>
  <c r="R3512" i="1"/>
  <c r="R703" i="1"/>
  <c r="R1310" i="1"/>
  <c r="R1806" i="1"/>
  <c r="R3632" i="1"/>
  <c r="R2768" i="1"/>
  <c r="R2111" i="1"/>
  <c r="R2769" i="1"/>
  <c r="R33" i="1"/>
  <c r="R269" i="1"/>
  <c r="R600" i="1"/>
  <c r="R2112" i="1"/>
  <c r="R1114" i="1"/>
  <c r="R270" i="1"/>
  <c r="R337" i="1"/>
  <c r="R601" i="1"/>
  <c r="R2770" i="1"/>
  <c r="R2771" i="1"/>
  <c r="R2113" i="1"/>
  <c r="R847" i="1"/>
  <c r="R1708" i="1"/>
  <c r="R1311" i="1"/>
  <c r="R1527" i="1"/>
  <c r="R602" i="1"/>
  <c r="R2772" i="1"/>
  <c r="R3896" i="1"/>
  <c r="R4069" i="1"/>
  <c r="R2906" i="1"/>
  <c r="R1115" i="1"/>
  <c r="R3513" i="1"/>
  <c r="R2589" i="1"/>
  <c r="R3601" i="1"/>
  <c r="R2114" i="1"/>
  <c r="R3965" i="1"/>
  <c r="R127" i="1"/>
  <c r="R2307" i="1"/>
  <c r="R907" i="1"/>
  <c r="R3514" i="1"/>
  <c r="R3640" i="1"/>
  <c r="R2773" i="1"/>
  <c r="R1349" i="1"/>
  <c r="R848" i="1"/>
  <c r="R603" i="1"/>
  <c r="R1312" i="1"/>
  <c r="R2774" i="1"/>
  <c r="R3411" i="1"/>
  <c r="R4099" i="1"/>
  <c r="R1528" i="1"/>
  <c r="R2853" i="1"/>
  <c r="R2916" i="1"/>
  <c r="R604" i="1"/>
  <c r="R90" i="1"/>
  <c r="R371" i="1"/>
  <c r="R605" i="1"/>
  <c r="R2775" i="1"/>
  <c r="R2776" i="1"/>
  <c r="R2220" i="1"/>
  <c r="R3259" i="1"/>
  <c r="R3745" i="1"/>
  <c r="R4078" i="1"/>
  <c r="R1590" i="1"/>
  <c r="R3581" i="1"/>
  <c r="R1529" i="1"/>
  <c r="R3746" i="1"/>
  <c r="R2777" i="1"/>
  <c r="R18" i="1"/>
  <c r="R849" i="1"/>
  <c r="R3747" i="1"/>
  <c r="R927" i="1"/>
  <c r="R3748" i="1"/>
  <c r="R3069" i="1"/>
  <c r="R606" i="1"/>
  <c r="R607" i="1"/>
  <c r="R3070" i="1"/>
  <c r="R3809" i="1"/>
  <c r="R271" i="1"/>
  <c r="R3303" i="1"/>
  <c r="R1313" i="1"/>
  <c r="R2778" i="1"/>
  <c r="R2609" i="1"/>
  <c r="R3582" i="1"/>
  <c r="R19" i="1"/>
  <c r="R63" i="1"/>
  <c r="R272" i="1"/>
  <c r="R1807" i="1"/>
  <c r="R895" i="1"/>
  <c r="R1314" i="1"/>
  <c r="R3852" i="1"/>
  <c r="R2779" i="1"/>
  <c r="R2518" i="1"/>
  <c r="R2115" i="1"/>
  <c r="R1808" i="1"/>
  <c r="R2116" i="1"/>
  <c r="R4002" i="1"/>
  <c r="R4" i="1"/>
  <c r="R400" i="1"/>
  <c r="R16" i="1"/>
  <c r="R1530" i="1"/>
  <c r="R3260" i="1"/>
  <c r="R2565" i="1"/>
  <c r="R3940" i="1"/>
  <c r="R3071" i="1"/>
  <c r="R401" i="1"/>
  <c r="R3072" i="1"/>
  <c r="R1116" i="1"/>
  <c r="R372" i="1"/>
  <c r="R353" i="1"/>
  <c r="R2117" i="1"/>
  <c r="R608" i="1"/>
  <c r="R1315" i="1"/>
  <c r="R2385" i="1"/>
  <c r="R1531" i="1"/>
  <c r="R1532" i="1"/>
  <c r="R2780" i="1"/>
  <c r="R2781" i="1"/>
  <c r="R3261" i="1"/>
  <c r="R3073" i="1"/>
  <c r="R1869" i="1"/>
  <c r="R2782" i="1"/>
  <c r="R2519" i="1"/>
  <c r="R3074" i="1"/>
  <c r="R2520" i="1"/>
  <c r="R2930" i="1"/>
  <c r="R609" i="1"/>
  <c r="R3749" i="1"/>
  <c r="R3633" i="1"/>
  <c r="R2118" i="1"/>
  <c r="R1316" i="1"/>
  <c r="R2907" i="1"/>
  <c r="R3810" i="1"/>
  <c r="R2908" i="1"/>
  <c r="R850" i="1"/>
  <c r="R2119" i="1"/>
  <c r="R3853" i="1"/>
  <c r="R2120" i="1"/>
  <c r="R2783" i="1"/>
  <c r="R891" i="1"/>
  <c r="R2557" i="1"/>
  <c r="R3941" i="1"/>
  <c r="R338" i="1"/>
  <c r="R2909" i="1"/>
  <c r="R3075" i="1"/>
  <c r="R610" i="1"/>
  <c r="R4086" i="1"/>
  <c r="R851" i="1"/>
  <c r="R4041" i="1"/>
  <c r="R852" i="1"/>
  <c r="R3655" i="1"/>
  <c r="R1686" i="1"/>
  <c r="R2121" i="1"/>
  <c r="R611" i="1"/>
  <c r="R2521" i="1"/>
  <c r="R2386" i="1"/>
  <c r="R3076" i="1"/>
  <c r="R1533" i="1"/>
  <c r="R3750" i="1"/>
  <c r="R2122" i="1"/>
  <c r="R273" i="1"/>
  <c r="R3515" i="1"/>
  <c r="R4088" i="1"/>
  <c r="R3942" i="1"/>
  <c r="R3077" i="1"/>
  <c r="R2784" i="1"/>
  <c r="R3516" i="1"/>
  <c r="R3517" i="1"/>
  <c r="R3262" i="1"/>
  <c r="R2970" i="1"/>
  <c r="R853" i="1"/>
  <c r="R2123" i="1"/>
  <c r="R612" i="1"/>
  <c r="R2221" i="1"/>
  <c r="R1870" i="1"/>
  <c r="R3263" i="1"/>
  <c r="R3867" i="1"/>
  <c r="R3943" i="1"/>
  <c r="R613" i="1"/>
  <c r="R1117" i="1"/>
  <c r="R3822" i="1"/>
  <c r="R1164" i="1"/>
  <c r="R1687" i="1"/>
  <c r="R3518" i="1"/>
  <c r="R614" i="1"/>
  <c r="R339" i="1"/>
  <c r="R2785" i="1"/>
  <c r="R615" i="1"/>
  <c r="R3973" i="1"/>
  <c r="R1809" i="1"/>
  <c r="R2124" i="1"/>
  <c r="R1355" i="1"/>
  <c r="R1534" i="1"/>
  <c r="R737" i="1"/>
  <c r="R2438" i="1"/>
  <c r="R128" i="1"/>
  <c r="R616" i="1"/>
  <c r="R3412" i="1"/>
  <c r="R3944" i="1"/>
  <c r="R617" i="1"/>
  <c r="R1118" i="1"/>
  <c r="R3751" i="1"/>
  <c r="R854" i="1"/>
  <c r="R1688" i="1"/>
  <c r="R1356" i="1"/>
  <c r="R2125" i="1"/>
  <c r="R2522" i="1"/>
  <c r="R1535" i="1"/>
  <c r="R3780" i="1"/>
  <c r="R2126" i="1"/>
  <c r="R1317" i="1"/>
  <c r="R2786" i="1"/>
  <c r="R855" i="1"/>
  <c r="R1536" i="1"/>
  <c r="R3811" i="1"/>
  <c r="R2127" i="1"/>
  <c r="R618" i="1"/>
  <c r="R1689" i="1"/>
  <c r="R2523" i="1"/>
  <c r="R1318" i="1"/>
  <c r="R3078" i="1"/>
  <c r="R2128" i="1"/>
  <c r="R2129" i="1"/>
  <c r="R2439" i="1"/>
  <c r="R3812" i="1"/>
  <c r="R402" i="1"/>
  <c r="R1810" i="1"/>
  <c r="R2308" i="1"/>
  <c r="R3823" i="1"/>
  <c r="R2524" i="1"/>
  <c r="R1119" i="1"/>
  <c r="R2927" i="1"/>
  <c r="R1120" i="1"/>
  <c r="R1618" i="1"/>
  <c r="R2130" i="1"/>
  <c r="R4062" i="1"/>
  <c r="R1811" i="1"/>
  <c r="R1710" i="1"/>
  <c r="R856" i="1"/>
  <c r="R619" i="1"/>
  <c r="R3264" i="1"/>
  <c r="R3752" i="1"/>
  <c r="R4064" i="1"/>
  <c r="R1844" i="1"/>
  <c r="R1709" i="1"/>
  <c r="R1690" i="1"/>
  <c r="R2131" i="1"/>
  <c r="R3980" i="1"/>
  <c r="R1812" i="1"/>
  <c r="R13" i="1"/>
  <c r="R3112" i="1"/>
  <c r="R3079" i="1"/>
  <c r="R2132" i="1"/>
  <c r="R306" i="1"/>
  <c r="R274" i="1"/>
  <c r="R4049" i="1"/>
  <c r="R14" i="1"/>
  <c r="R2854" i="1"/>
  <c r="R1691" i="1"/>
  <c r="R1878" i="1"/>
  <c r="R1606" i="1"/>
  <c r="R1813" i="1"/>
  <c r="R2525" i="1"/>
  <c r="R3890" i="1"/>
  <c r="R3413" i="1"/>
  <c r="R3414" i="1"/>
  <c r="R3415" i="1"/>
  <c r="R4009" i="1"/>
  <c r="R1701" i="1"/>
  <c r="R3265" i="1"/>
  <c r="R857" i="1"/>
  <c r="R3753" i="1"/>
  <c r="R4087" i="1"/>
  <c r="R3945" i="1"/>
  <c r="R1121" i="1"/>
  <c r="R3600" i="1"/>
  <c r="R2558" i="1"/>
  <c r="R1871" i="1"/>
  <c r="R2387" i="1"/>
  <c r="R64" i="1"/>
  <c r="R2133" i="1"/>
  <c r="R3416" i="1"/>
  <c r="R1357" i="1"/>
  <c r="R704" i="1"/>
  <c r="R2309" i="1"/>
  <c r="R3080" i="1"/>
  <c r="R275" i="1"/>
  <c r="R3583" i="1"/>
  <c r="R3266" i="1"/>
  <c r="R1537" i="1"/>
  <c r="R1692" i="1"/>
  <c r="R1591" i="1"/>
  <c r="R2134" i="1"/>
  <c r="R4003" i="1"/>
  <c r="R620" i="1"/>
  <c r="R3946" i="1"/>
  <c r="R1122" i="1"/>
  <c r="R1319" i="1"/>
  <c r="R621" i="1"/>
  <c r="R276" i="1"/>
  <c r="R1538" i="1"/>
  <c r="R1320" i="1"/>
  <c r="R1814" i="1"/>
  <c r="R3442" i="1"/>
  <c r="R3081" i="1"/>
  <c r="R622" i="1"/>
  <c r="R4079" i="1"/>
  <c r="R277" i="1"/>
  <c r="R721" i="1"/>
  <c r="R1539" i="1"/>
  <c r="R3417" i="1"/>
  <c r="R1540" i="1"/>
  <c r="R2135" i="1"/>
  <c r="R1123" i="1"/>
  <c r="R3267" i="1"/>
  <c r="R1541" i="1"/>
  <c r="R1124" i="1"/>
  <c r="R2136" i="1"/>
  <c r="R2137" i="1"/>
  <c r="R2787" i="1"/>
  <c r="R3754" i="1"/>
  <c r="R1321" i="1"/>
  <c r="R2440" i="1"/>
  <c r="R1125" i="1"/>
  <c r="R1542" i="1"/>
  <c r="R278" i="1"/>
  <c r="R2138" i="1"/>
  <c r="R3755" i="1"/>
  <c r="R4017" i="1"/>
  <c r="R47" i="1"/>
  <c r="R2788" i="1"/>
  <c r="R3966" i="1"/>
  <c r="R3268" i="1"/>
  <c r="R91" i="1"/>
  <c r="R4033" i="1"/>
  <c r="R2139" i="1"/>
  <c r="R4093" i="1"/>
  <c r="R2789" i="1"/>
  <c r="R623" i="1"/>
  <c r="R3269" i="1"/>
  <c r="R3756" i="1"/>
  <c r="R858" i="1"/>
  <c r="R3151" i="1"/>
  <c r="R2910" i="1"/>
  <c r="R1543" i="1"/>
  <c r="R3082" i="1"/>
  <c r="R908" i="1"/>
  <c r="R3270" i="1"/>
  <c r="R170" i="1"/>
  <c r="R624" i="1"/>
  <c r="R859" i="1"/>
  <c r="R373" i="1"/>
  <c r="R48" i="1"/>
  <c r="R2140" i="1"/>
  <c r="R1603" i="1"/>
  <c r="R3981" i="1"/>
  <c r="R10" i="1"/>
  <c r="R8" i="1"/>
  <c r="R3947" i="1"/>
  <c r="R3827" i="1"/>
  <c r="R625" i="1"/>
  <c r="R3967" i="1"/>
  <c r="R2526" i="1"/>
  <c r="R3882" i="1"/>
  <c r="R2141" i="1"/>
  <c r="R2142" i="1"/>
  <c r="R2143" i="1"/>
  <c r="R1828" i="1"/>
  <c r="R1126" i="1"/>
  <c r="R2144" i="1"/>
  <c r="R3083" i="1"/>
  <c r="R3834" i="1"/>
  <c r="R1544" i="1"/>
  <c r="R4080" i="1"/>
  <c r="R1842" i="1"/>
  <c r="R2790" i="1"/>
  <c r="R2791" i="1"/>
  <c r="R2145" i="1"/>
  <c r="R2146" i="1"/>
  <c r="R626" i="1"/>
  <c r="R2147" i="1"/>
  <c r="R2860" i="1"/>
  <c r="R3597" i="1"/>
  <c r="R9" i="1"/>
  <c r="R351" i="1"/>
  <c r="R403" i="1"/>
  <c r="R2310" i="1"/>
  <c r="R1127" i="1"/>
  <c r="R4011" i="1"/>
  <c r="R1170" i="1"/>
  <c r="R2792" i="1"/>
  <c r="R2186" i="1"/>
  <c r="R1322" i="1"/>
  <c r="R3271" i="1"/>
  <c r="R3641" i="1"/>
  <c r="R3272" i="1"/>
  <c r="R6" i="1"/>
  <c r="R3304" i="1"/>
  <c r="R2148" i="1"/>
  <c r="R2149" i="1"/>
  <c r="R3757" i="1"/>
  <c r="R860" i="1"/>
  <c r="R1545" i="1"/>
  <c r="R627" i="1"/>
  <c r="R65" i="1"/>
  <c r="R3418" i="1"/>
  <c r="R3419" i="1"/>
  <c r="R861" i="1"/>
  <c r="R722" i="1"/>
  <c r="R3519" i="1"/>
  <c r="R862" i="1"/>
  <c r="R34" i="1"/>
  <c r="R340" i="1"/>
  <c r="R279" i="1"/>
  <c r="R2150" i="1"/>
  <c r="R3152" i="1"/>
  <c r="R1693" i="1"/>
  <c r="R2527" i="1"/>
  <c r="R433" i="1"/>
  <c r="R1546" i="1"/>
  <c r="R1694" i="1"/>
  <c r="R2793" i="1"/>
  <c r="R1378" i="1"/>
  <c r="R4034" i="1"/>
  <c r="R280" i="1"/>
  <c r="R628" i="1"/>
  <c r="R3813" i="1"/>
  <c r="R1547" i="1"/>
  <c r="R3273" i="1"/>
  <c r="R3457" i="1"/>
  <c r="R3758" i="1"/>
  <c r="R281" i="1"/>
  <c r="R3274" i="1"/>
  <c r="R2388" i="1"/>
  <c r="R1548" i="1"/>
  <c r="R3153" i="1"/>
  <c r="R2151" i="1"/>
  <c r="R404" i="1"/>
  <c r="R3759" i="1"/>
  <c r="R2152" i="1"/>
  <c r="R3520" i="1"/>
  <c r="R409" i="1"/>
  <c r="R1835" i="1"/>
  <c r="R2933" i="1"/>
  <c r="R629" i="1"/>
  <c r="R1154" i="1"/>
  <c r="R2528" i="1"/>
  <c r="R3854" i="1"/>
  <c r="R457" i="1"/>
  <c r="R2153" i="1"/>
  <c r="R1128" i="1"/>
  <c r="R630" i="1"/>
  <c r="R2794" i="1"/>
  <c r="R3275" i="1"/>
  <c r="R3420" i="1"/>
  <c r="R631" i="1"/>
  <c r="R1549" i="1"/>
  <c r="R3760" i="1"/>
  <c r="R282" i="1"/>
  <c r="R1550" i="1"/>
  <c r="R2795" i="1"/>
  <c r="R2441" i="1"/>
  <c r="R863" i="1"/>
  <c r="R2154" i="1"/>
  <c r="R1129" i="1"/>
  <c r="R1130" i="1"/>
  <c r="R1131" i="1"/>
  <c r="R1551" i="1"/>
  <c r="R1132" i="1"/>
  <c r="R3761" i="1"/>
  <c r="R3968" i="1"/>
  <c r="R632" i="1"/>
  <c r="R1323" i="1"/>
  <c r="R3969" i="1"/>
  <c r="R3132" i="1"/>
  <c r="R39" i="1"/>
  <c r="R3305" i="1"/>
  <c r="R2155" i="1"/>
  <c r="R3154" i="1"/>
  <c r="R4004" i="1"/>
  <c r="R2796" i="1"/>
  <c r="R3762" i="1"/>
  <c r="R49" i="1"/>
  <c r="R864" i="1"/>
  <c r="R3814" i="1"/>
  <c r="R3421" i="1"/>
  <c r="R283" i="1"/>
  <c r="R3166" i="1"/>
  <c r="R865" i="1"/>
  <c r="R35" i="1"/>
  <c r="R92" i="1"/>
  <c r="R2156" i="1"/>
  <c r="R3948" i="1"/>
  <c r="R2962" i="1"/>
  <c r="R434" i="1"/>
  <c r="R1324" i="1"/>
  <c r="R2797" i="1"/>
  <c r="R1133" i="1"/>
  <c r="R2911" i="1"/>
  <c r="R4094" i="1"/>
  <c r="R3521" i="1"/>
  <c r="R1552" i="1"/>
  <c r="R3763" i="1"/>
  <c r="R2324" i="1"/>
  <c r="R2928" i="1"/>
  <c r="R652" i="1"/>
  <c r="R1604" i="1"/>
  <c r="R3815" i="1"/>
  <c r="R3084" i="1"/>
  <c r="R4050" i="1"/>
  <c r="R3155" i="1"/>
  <c r="R2157" i="1"/>
  <c r="R3868" i="1"/>
  <c r="R1553" i="1"/>
  <c r="R2584" i="1"/>
  <c r="R2442" i="1"/>
  <c r="R4106" i="1"/>
  <c r="R2158" i="1"/>
  <c r="R4095" i="1"/>
  <c r="R1325" i="1"/>
  <c r="R4012" i="1"/>
  <c r="R1134" i="1"/>
  <c r="R1326" i="1"/>
  <c r="R633" i="1"/>
  <c r="R3422" i="1"/>
  <c r="R3855" i="1"/>
  <c r="R2311" i="1"/>
  <c r="R284" i="1"/>
  <c r="R2945" i="1"/>
  <c r="R3949" i="1"/>
  <c r="R3085" i="1"/>
  <c r="R1554" i="1"/>
  <c r="R2443" i="1"/>
  <c r="R435" i="1"/>
  <c r="R3116" i="1"/>
  <c r="R1371" i="1"/>
  <c r="R1555" i="1"/>
  <c r="R1872" i="1"/>
  <c r="R634" i="1"/>
  <c r="R1135" i="1"/>
  <c r="R2159" i="1"/>
  <c r="R635" i="1"/>
  <c r="R2312" i="1"/>
  <c r="R285" i="1"/>
  <c r="R1695" i="1"/>
  <c r="R3764" i="1"/>
  <c r="R3584" i="1"/>
  <c r="R3888" i="1"/>
  <c r="R3869" i="1"/>
  <c r="R3585" i="1"/>
  <c r="R3522" i="1"/>
  <c r="R298" i="1"/>
  <c r="R3523" i="1"/>
  <c r="R3423" i="1"/>
  <c r="R3424" i="1"/>
  <c r="R3276" i="1"/>
  <c r="R636" i="1"/>
  <c r="R3765" i="1"/>
  <c r="R1556" i="1"/>
  <c r="R3425" i="1"/>
  <c r="R637" i="1"/>
  <c r="R3309" i="1"/>
  <c r="R2160" i="1"/>
  <c r="R1327" i="1"/>
  <c r="R2444" i="1"/>
  <c r="R3086" i="1"/>
  <c r="R2912" i="1"/>
  <c r="R4035" i="1"/>
  <c r="R286" i="1"/>
  <c r="R2389" i="1"/>
  <c r="R2161" i="1"/>
  <c r="R866" i="1"/>
  <c r="R1328" i="1"/>
  <c r="R1815" i="1"/>
  <c r="R3277" i="1"/>
  <c r="R341" i="1"/>
  <c r="R705" i="1"/>
  <c r="R3837" i="1"/>
  <c r="R2162" i="1"/>
  <c r="R1557" i="1"/>
  <c r="R3788" i="1"/>
  <c r="R4036" i="1"/>
  <c r="R2222" i="1"/>
  <c r="R2390" i="1"/>
  <c r="R2163" i="1"/>
  <c r="R2164" i="1"/>
  <c r="R4104" i="1"/>
  <c r="R3126" i="1"/>
  <c r="R3893" i="1"/>
  <c r="R667" i="1"/>
  <c r="R2313" i="1"/>
  <c r="R867" i="1"/>
  <c r="R4081" i="1"/>
  <c r="R638" i="1"/>
  <c r="R2165" i="1"/>
  <c r="R868" i="1"/>
  <c r="R639" i="1"/>
  <c r="R4105" i="1"/>
  <c r="R2798" i="1"/>
  <c r="R2314" i="1"/>
  <c r="R2931" i="1"/>
  <c r="R3766" i="1"/>
  <c r="R3426" i="1"/>
  <c r="R3767" i="1"/>
  <c r="R4100" i="1"/>
  <c r="R4110" i="1"/>
  <c r="R66" i="1"/>
  <c r="R3458" i="1"/>
  <c r="R2529" i="1"/>
  <c r="R1558" i="1"/>
  <c r="R4101" i="1"/>
  <c r="R4061" i="1"/>
  <c r="R2799" i="1"/>
  <c r="R4005" i="1"/>
  <c r="R3443" i="1"/>
  <c r="R2345" i="1"/>
  <c r="R2166" i="1"/>
  <c r="R1559" i="1"/>
  <c r="R640" i="1"/>
  <c r="R2391" i="1"/>
  <c r="R171" i="1"/>
  <c r="R162" i="1"/>
  <c r="R3278" i="1"/>
  <c r="R3279" i="1"/>
  <c r="R307" i="1"/>
  <c r="R3950" i="1"/>
  <c r="R2445" i="1"/>
  <c r="R2315" i="1"/>
  <c r="R1136" i="1"/>
  <c r="R869" i="1"/>
  <c r="R2800" i="1"/>
  <c r="R3768" i="1"/>
  <c r="R2913" i="1"/>
  <c r="R641" i="1"/>
  <c r="R2801" i="1"/>
  <c r="R4112" i="1"/>
  <c r="R3524" i="1"/>
  <c r="R2392" i="1"/>
  <c r="R2802" i="1"/>
  <c r="R2963" i="1"/>
  <c r="R2167" i="1"/>
  <c r="R2397" i="1"/>
  <c r="R2446" i="1"/>
  <c r="R3656" i="1"/>
  <c r="R2447" i="1"/>
  <c r="R405" i="1"/>
  <c r="R3769" i="1"/>
  <c r="R3427" i="1"/>
  <c r="R2803" i="1"/>
  <c r="R1329" i="1"/>
  <c r="R163" i="1"/>
  <c r="R3951" i="1"/>
  <c r="R2585" i="1"/>
  <c r="R3835" i="1"/>
  <c r="R870" i="1"/>
  <c r="R93" i="1"/>
  <c r="R2951" i="1"/>
  <c r="R3870" i="1"/>
  <c r="R2804" i="1"/>
  <c r="R2805" i="1"/>
  <c r="R295" i="1"/>
  <c r="R2168" i="1"/>
  <c r="R164" i="1"/>
  <c r="R3856" i="1"/>
  <c r="R2169" i="1"/>
  <c r="R3428" i="1"/>
  <c r="R2170" i="1"/>
  <c r="R3280" i="1"/>
  <c r="R3952" i="1"/>
  <c r="R4082" i="1"/>
  <c r="R3953" i="1"/>
  <c r="R706" i="1"/>
  <c r="R1165" i="1"/>
  <c r="R1696" i="1"/>
  <c r="R2171" i="1"/>
  <c r="R1816" i="1"/>
  <c r="R1330" i="1"/>
  <c r="R3133" i="1"/>
  <c r="R2172" i="1"/>
  <c r="R642" i="1"/>
  <c r="R1560" i="1"/>
  <c r="R2346" i="1"/>
  <c r="R3087" i="1"/>
  <c r="R1376" i="1"/>
  <c r="R1331" i="1"/>
  <c r="R3954" i="1"/>
  <c r="R871" i="1"/>
  <c r="R1605" i="1"/>
  <c r="R2223" i="1"/>
  <c r="R2393" i="1"/>
  <c r="R3281" i="1"/>
  <c r="R287" i="1"/>
  <c r="R738" i="1"/>
  <c r="R444" i="1"/>
  <c r="R2173" i="1"/>
  <c r="R20" i="1"/>
  <c r="R1561" i="1"/>
  <c r="R2914" i="1"/>
  <c r="R1332" i="1"/>
  <c r="R288" i="1"/>
  <c r="R1839" i="1"/>
  <c r="R1333" i="1"/>
  <c r="R1697" i="1"/>
  <c r="R2806" i="1"/>
  <c r="R2807" i="1"/>
  <c r="R3634" i="1"/>
  <c r="R665" i="1"/>
  <c r="R1817" i="1"/>
  <c r="R643" i="1"/>
  <c r="R36" i="1"/>
  <c r="R308" i="1"/>
  <c r="R666" i="1"/>
  <c r="R2808" i="1"/>
  <c r="R3429" i="1"/>
  <c r="R1586" i="1"/>
  <c r="R1562" i="1"/>
  <c r="R3635" i="1"/>
  <c r="R2174" i="1"/>
  <c r="R289" i="1"/>
  <c r="R1818" i="1"/>
  <c r="R2591" i="1"/>
  <c r="R3430" i="1"/>
  <c r="R3431" i="1"/>
  <c r="R2347" i="1"/>
  <c r="R2351" i="1"/>
  <c r="R3156" i="1"/>
  <c r="R2188" i="1"/>
  <c r="R2809" i="1"/>
  <c r="R2586" i="1"/>
  <c r="R2316" i="1"/>
  <c r="R1137" i="1"/>
  <c r="R4083" i="1"/>
  <c r="R2175" i="1"/>
  <c r="R3770" i="1"/>
  <c r="R1334" i="1"/>
  <c r="R3432" i="1"/>
  <c r="R1335" i="1"/>
  <c r="R2833" i="1"/>
  <c r="R1336" i="1"/>
  <c r="R896" i="1"/>
  <c r="R1819" i="1"/>
  <c r="R3771" i="1"/>
  <c r="R2946" i="1"/>
  <c r="R644" i="1"/>
  <c r="R2810" i="1"/>
  <c r="R3636" i="1"/>
  <c r="R872" i="1"/>
  <c r="R2947" i="1"/>
  <c r="R1886" i="1"/>
  <c r="R3986" i="1"/>
  <c r="R456" i="1"/>
  <c r="R4037" i="1"/>
  <c r="R2566" i="1"/>
  <c r="R2964" i="1"/>
  <c r="R3433" i="1"/>
  <c r="R2317" i="1"/>
  <c r="R2176" i="1"/>
  <c r="R3591" i="1"/>
  <c r="R4113" i="1"/>
  <c r="R1138" i="1"/>
  <c r="R2811" i="1"/>
  <c r="R2177" i="1"/>
  <c r="R1180" i="1"/>
  <c r="R1139" i="1"/>
  <c r="R873" i="1"/>
  <c r="R645" i="1"/>
  <c r="R11" i="1"/>
  <c r="R1698" i="1"/>
  <c r="R2318" i="1"/>
  <c r="R3282" i="1"/>
  <c r="R406" i="1"/>
  <c r="R1820" i="1"/>
  <c r="R3525" i="1"/>
  <c r="R909" i="1"/>
  <c r="R707" i="1"/>
  <c r="R874" i="1"/>
  <c r="R296" i="1"/>
  <c r="R708" i="1"/>
  <c r="R15" i="1"/>
  <c r="R3088" i="1"/>
  <c r="R290" i="1"/>
  <c r="R2319" i="1"/>
  <c r="R4058" i="1"/>
  <c r="R3982" i="1"/>
  <c r="R1140" i="1"/>
  <c r="R2224" i="1"/>
  <c r="R2394" i="1"/>
  <c r="R2178" i="1"/>
  <c r="R2179" i="1"/>
  <c r="R2812" i="1"/>
  <c r="R1563" i="1"/>
  <c r="R646" i="1"/>
  <c r="R1821" i="1"/>
  <c r="R2813" i="1"/>
  <c r="R1564" i="1"/>
  <c r="R875" i="1"/>
  <c r="R2562" i="1"/>
  <c r="R1565" i="1"/>
  <c r="R3089" i="1"/>
  <c r="R4051" i="1"/>
  <c r="R2814" i="1"/>
  <c r="R96" i="1"/>
  <c r="R21" i="1"/>
  <c r="R2530" i="1"/>
  <c r="R4018" i="1"/>
  <c r="R1141" i="1"/>
  <c r="R1587" i="1"/>
  <c r="R3988" i="1"/>
  <c r="R2348" i="1"/>
  <c r="R3090" i="1"/>
  <c r="R1142" i="1"/>
  <c r="R2180" i="1"/>
  <c r="R2225" i="1"/>
  <c r="R1566" i="1"/>
  <c r="R4071" i="1"/>
  <c r="R3772" i="1"/>
  <c r="R1143" i="1"/>
  <c r="R647" i="1"/>
  <c r="R2815" i="1"/>
  <c r="R3449" i="1"/>
  <c r="R876" i="1"/>
  <c r="R67" i="1"/>
  <c r="R4013" i="1"/>
  <c r="R41" i="1"/>
  <c r="R648" i="1"/>
  <c r="R3434" i="1"/>
  <c r="R1144" i="1"/>
  <c r="R2816" i="1"/>
  <c r="R1337" i="1"/>
  <c r="R3970" i="1"/>
  <c r="R3526" i="1"/>
  <c r="R3527" i="1"/>
  <c r="R4085" i="1"/>
  <c r="R1834" i="1"/>
  <c r="R3544" i="1"/>
  <c r="R3975" i="1"/>
  <c r="R1822" i="1"/>
  <c r="R2948" i="1"/>
  <c r="R3773" i="1"/>
  <c r="R3091" i="1"/>
  <c r="R3092" i="1"/>
  <c r="R2531" i="1"/>
  <c r="R649" i="1"/>
  <c r="R1567" i="1"/>
  <c r="R3283" i="1"/>
  <c r="R2817" i="1"/>
  <c r="R2532" i="1"/>
  <c r="R2818" i="1"/>
  <c r="R2819" i="1"/>
  <c r="R3586" i="1"/>
  <c r="R2395" i="1"/>
  <c r="R3642" i="1"/>
  <c r="R3284" i="1"/>
  <c r="R3955" i="1"/>
  <c r="R669" i="1"/>
  <c r="R4019" i="1"/>
  <c r="R3306" i="1"/>
  <c r="R2181" i="1"/>
  <c r="R3956" i="1"/>
  <c r="R3957" i="1"/>
  <c r="R3285" i="1"/>
  <c r="R3637" i="1"/>
  <c r="R3587" i="1"/>
  <c r="R3528" i="1"/>
  <c r="R2533" i="1"/>
  <c r="R2820" i="1"/>
  <c r="R3878" i="1"/>
  <c r="R2821" i="1"/>
  <c r="R3093" i="1"/>
  <c r="R2320" i="1"/>
  <c r="R2822" i="1"/>
  <c r="R1568" i="1"/>
  <c r="R2823" i="1"/>
  <c r="R4084" i="1"/>
  <c r="R3529" i="1"/>
  <c r="R3094" i="1"/>
  <c r="R5" i="1"/>
  <c r="R2237" i="1"/>
  <c r="R930" i="1"/>
  <c r="R1594" i="1"/>
  <c r="R2824" i="1"/>
  <c r="R2182" i="1"/>
  <c r="R1823" i="1"/>
  <c r="R3175" i="1"/>
  <c r="R2534" i="1"/>
  <c r="R3958" i="1"/>
  <c r="R877" i="1"/>
  <c r="R709" i="1"/>
  <c r="R2535" i="1"/>
  <c r="R1145" i="1"/>
  <c r="R1873" i="1"/>
  <c r="R2600" i="1"/>
  <c r="R650" i="1"/>
  <c r="R1373" i="1"/>
  <c r="R1569" i="1"/>
  <c r="R4006" i="1"/>
  <c r="R2226" i="1"/>
  <c r="R3530" i="1"/>
  <c r="R3774" i="1"/>
  <c r="R2825" i="1"/>
  <c r="R1570" i="1"/>
  <c r="R3775" i="1"/>
  <c r="R4109" i="1"/>
  <c r="R3095" i="1"/>
  <c r="R3871" i="1"/>
  <c r="R2826" i="1"/>
  <c r="R4114" i="1"/>
  <c r="R129" i="1"/>
  <c r="R3435" i="1"/>
  <c r="R3776" i="1"/>
  <c r="R4096" i="1"/>
  <c r="R2587" i="1"/>
  <c r="R3857" i="1"/>
  <c r="R4102" i="1"/>
  <c r="R3959" i="1"/>
  <c r="R68" i="1"/>
  <c r="R374" i="1"/>
  <c r="R3436" i="1"/>
  <c r="R1824" i="1"/>
  <c r="R2851" i="1"/>
  <c r="R291" i="1"/>
  <c r="R2183" i="1"/>
  <c r="R3960" i="1"/>
  <c r="R4007" i="1"/>
  <c r="R1571" i="1"/>
  <c r="R3437" i="1"/>
  <c r="R878" i="1"/>
  <c r="R3286" i="1"/>
  <c r="R1166" i="1"/>
  <c r="R710" i="1"/>
  <c r="R3096" i="1"/>
  <c r="R879" i="1"/>
  <c r="R1572" i="1"/>
  <c r="R2536" i="1"/>
  <c r="R2321" i="1"/>
  <c r="R3097" i="1"/>
  <c r="R2227" i="1"/>
  <c r="R344" i="1"/>
  <c r="R3531" i="1"/>
  <c r="R3098" i="1"/>
  <c r="R3532" i="1"/>
  <c r="R3099" i="1"/>
  <c r="R2827" i="1"/>
  <c r="R4063" i="1"/>
  <c r="R2828" i="1"/>
  <c r="R651" i="1"/>
  <c r="R880" i="1"/>
  <c r="R1146" i="1"/>
  <c r="R1573" i="1"/>
  <c r="R2829" i="1"/>
  <c r="R2537" i="1"/>
  <c r="R3287" i="1"/>
  <c r="R711" i="1"/>
  <c r="R2184" i="1"/>
  <c r="R3533" i="1"/>
  <c r="R3134" i="1"/>
  <c r="R3438" i="1"/>
  <c r="R2228" i="1"/>
  <c r="R2830" i="1"/>
  <c r="R355" i="1"/>
  <c r="R1574" i="1"/>
  <c r="R1575" i="1"/>
  <c r="R309" i="1"/>
  <c r="R2588" i="1"/>
  <c r="R2396" i="1"/>
  <c r="R1825" i="1"/>
  <c r="R3288" i="1"/>
  <c r="R2185" i="1"/>
  <c r="R130" i="1"/>
  <c r="R292" i="1"/>
  <c r="R2564" i="1"/>
  <c r="R297" i="1"/>
  <c r="R3289" i="1"/>
  <c r="R375" i="1"/>
  <c r="R94" i="1"/>
  <c r="R1576" i="1"/>
  <c r="R2602" i="1"/>
  <c r="R2831" i="1"/>
  <c r="R3858" i="1"/>
  <c r="R95" i="1"/>
  <c r="R342" i="1"/>
  <c r="R293" i="1"/>
  <c r="R3463" i="1"/>
  <c r="S1888" i="1"/>
  <c r="S4067" i="1"/>
  <c r="S4014" i="1"/>
  <c r="S3898" i="1"/>
  <c r="S4008" i="1"/>
  <c r="S3667" i="1"/>
  <c r="S3668" i="1"/>
  <c r="S4020" i="1"/>
  <c r="S4052" i="1"/>
  <c r="S4054" i="1"/>
  <c r="S3669" i="1"/>
  <c r="S3976" i="1"/>
  <c r="S3670" i="1"/>
  <c r="S3899" i="1"/>
  <c r="S4091" i="1"/>
  <c r="S4042" i="1"/>
  <c r="S3602" i="1"/>
  <c r="S2843" i="1"/>
  <c r="S3859" i="1"/>
  <c r="S3176" i="1"/>
  <c r="S3464" i="1"/>
  <c r="S3325" i="1"/>
  <c r="S3883" i="1"/>
  <c r="S4021" i="1"/>
  <c r="S3781" i="1"/>
  <c r="S3900" i="1"/>
  <c r="S4065" i="1"/>
  <c r="S3177" i="1"/>
  <c r="S3671" i="1"/>
  <c r="S3290" i="1"/>
  <c r="S3603" i="1"/>
  <c r="S3547" i="1"/>
  <c r="S3326" i="1"/>
  <c r="S3672" i="1"/>
  <c r="S3673" i="1"/>
  <c r="S3793" i="1"/>
  <c r="S3990" i="1"/>
  <c r="S2610" i="1"/>
  <c r="S3977" i="1"/>
  <c r="S3972" i="1"/>
  <c r="S3991" i="1"/>
  <c r="S3860" i="1"/>
  <c r="S2607" i="1"/>
  <c r="S3638" i="1"/>
  <c r="S3901" i="1"/>
  <c r="S3861" i="1"/>
  <c r="S3992" i="1"/>
  <c r="S3902" i="1"/>
  <c r="S3674" i="1"/>
  <c r="S4055" i="1"/>
  <c r="S4022" i="1"/>
  <c r="S3903" i="1"/>
  <c r="S3675" i="1"/>
  <c r="S3983" i="1"/>
  <c r="S3465" i="1"/>
  <c r="S2611" i="1"/>
  <c r="S2861" i="1"/>
  <c r="S3873" i="1"/>
  <c r="S3904" i="1"/>
  <c r="S3676" i="1"/>
  <c r="S3825" i="1"/>
  <c r="S3905" i="1"/>
  <c r="S3677" i="1"/>
  <c r="S3839" i="1"/>
  <c r="S3178" i="1"/>
  <c r="S4023" i="1"/>
  <c r="S3906" i="1"/>
  <c r="S3907" i="1"/>
  <c r="S3908" i="1"/>
  <c r="S2612" i="1"/>
  <c r="S2456" i="1"/>
  <c r="S3678" i="1"/>
  <c r="S3909" i="1"/>
  <c r="S3984" i="1"/>
  <c r="S3548" i="1"/>
  <c r="S3679" i="1"/>
  <c r="S3840" i="1"/>
  <c r="S1721" i="1"/>
  <c r="S3910" i="1"/>
  <c r="S3179" i="1"/>
  <c r="S3895" i="1"/>
  <c r="S3911" i="1"/>
  <c r="S2354" i="1"/>
  <c r="S3912" i="1"/>
  <c r="S3841" i="1"/>
  <c r="S4010" i="1"/>
  <c r="S3659" i="1"/>
  <c r="S3466" i="1"/>
  <c r="S3816" i="1"/>
  <c r="S1889" i="1"/>
  <c r="S3794" i="1"/>
  <c r="S2613" i="1"/>
  <c r="S3778" i="1"/>
  <c r="S3874" i="1"/>
  <c r="S3978" i="1"/>
  <c r="S3913" i="1"/>
  <c r="S3828" i="1"/>
  <c r="S3594" i="1"/>
  <c r="S4043" i="1"/>
  <c r="S3604" i="1"/>
  <c r="S3157" i="1"/>
  <c r="S3836" i="1"/>
  <c r="S3842" i="1"/>
  <c r="S3829" i="1"/>
  <c r="S3680" i="1"/>
  <c r="S3843" i="1"/>
  <c r="S3180" i="1"/>
  <c r="S3327" i="1"/>
  <c r="S3181" i="1"/>
  <c r="S3328" i="1"/>
  <c r="S3540" i="1"/>
  <c r="S3182" i="1"/>
  <c r="S3467" i="1"/>
  <c r="S3329" i="1"/>
  <c r="S3963" i="1"/>
  <c r="S3817" i="1"/>
  <c r="S3549" i="1"/>
  <c r="S2971" i="1"/>
  <c r="S3681" i="1"/>
  <c r="S3818" i="1"/>
  <c r="S3819" i="1"/>
  <c r="S3646" i="1"/>
  <c r="S3682" i="1"/>
  <c r="S3683" i="1"/>
  <c r="S3135" i="1"/>
  <c r="S3792" i="1"/>
  <c r="S3643" i="1"/>
  <c r="S3550" i="1"/>
  <c r="S3684" i="1"/>
  <c r="S3685" i="1"/>
  <c r="S3468" i="1"/>
  <c r="S3686" i="1"/>
  <c r="S3605" i="1"/>
  <c r="S3687" i="1"/>
  <c r="S3469" i="1"/>
  <c r="S4044" i="1"/>
  <c r="S3183" i="1"/>
  <c r="S1890" i="1"/>
  <c r="S3184" i="1"/>
  <c r="S3551" i="1"/>
  <c r="S3688" i="1"/>
  <c r="S3782" i="1"/>
  <c r="S3644" i="1"/>
  <c r="S3658" i="1"/>
  <c r="S3689" i="1"/>
  <c r="S2614" i="1"/>
  <c r="S3826" i="1"/>
  <c r="S3606" i="1"/>
  <c r="S3690" i="1"/>
  <c r="S3607" i="1"/>
  <c r="S3691" i="1"/>
  <c r="S3692" i="1"/>
  <c r="S3693" i="1"/>
  <c r="S3694" i="1"/>
  <c r="S3695" i="1"/>
  <c r="S3608" i="1"/>
  <c r="S3696" i="1"/>
  <c r="S3185" i="1"/>
  <c r="S3697" i="1"/>
  <c r="S3698" i="1"/>
  <c r="S3470" i="1"/>
  <c r="S3609" i="1"/>
  <c r="S3639" i="1"/>
  <c r="S3330" i="1"/>
  <c r="S3471" i="1"/>
  <c r="S2615" i="1"/>
  <c r="S3331" i="1"/>
  <c r="S3660" i="1"/>
  <c r="S3645" i="1"/>
  <c r="S3610" i="1"/>
  <c r="S2616" i="1"/>
  <c r="S3552" i="1"/>
  <c r="S3844" i="1"/>
  <c r="S3186" i="1"/>
  <c r="S3647" i="1"/>
  <c r="S3611" i="1"/>
  <c r="S3446" i="1"/>
  <c r="S3648" i="1"/>
  <c r="S3612" i="1"/>
  <c r="S1184" i="1"/>
  <c r="S3332" i="1"/>
  <c r="S3613" i="1"/>
  <c r="S3553" i="1"/>
  <c r="S3554" i="1"/>
  <c r="S3546" i="1"/>
  <c r="S3472" i="1"/>
  <c r="S4024" i="1"/>
  <c r="S3614" i="1"/>
  <c r="S3615" i="1"/>
  <c r="S4072" i="1"/>
  <c r="S4060" i="1"/>
  <c r="S3616" i="1"/>
  <c r="S3617" i="1"/>
  <c r="S3589" i="1"/>
  <c r="S4025" i="1"/>
  <c r="S3555" i="1"/>
  <c r="S3447" i="1"/>
  <c r="S3187" i="1"/>
  <c r="S3914" i="1"/>
  <c r="S3294" i="1"/>
  <c r="S2919" i="1"/>
  <c r="S3618" i="1"/>
  <c r="S1883" i="1"/>
  <c r="S3891" i="1"/>
  <c r="S3592" i="1"/>
  <c r="S3556" i="1"/>
  <c r="S3557" i="1"/>
  <c r="S2238" i="1"/>
  <c r="S2604" i="1"/>
  <c r="S3473" i="1"/>
  <c r="S1891" i="1"/>
  <c r="S3558" i="1"/>
  <c r="S2966" i="1"/>
  <c r="S2862" i="1"/>
  <c r="S3559" i="1"/>
  <c r="S3333" i="1"/>
  <c r="S3595" i="1"/>
  <c r="S3560" i="1"/>
  <c r="S2972" i="1"/>
  <c r="S3561" i="1"/>
  <c r="S3474" i="1"/>
  <c r="S3562" i="1"/>
  <c r="S3563" i="1"/>
  <c r="S3564" i="1"/>
  <c r="S3565" i="1"/>
  <c r="S3475" i="1"/>
  <c r="S3915" i="1"/>
  <c r="S3188" i="1"/>
  <c r="S3566" i="1"/>
  <c r="S3567" i="1"/>
  <c r="S3795" i="1"/>
  <c r="S3568" i="1"/>
  <c r="S3167" i="1"/>
  <c r="S3334" i="1"/>
  <c r="S3335" i="1"/>
  <c r="S3545" i="1"/>
  <c r="S3538" i="1"/>
  <c r="S2973" i="1"/>
  <c r="S3916" i="1"/>
  <c r="S2457" i="1"/>
  <c r="S3875" i="1"/>
  <c r="S3102" i="1"/>
  <c r="S3476" i="1"/>
  <c r="S3336" i="1"/>
  <c r="S3536" i="1"/>
  <c r="S3337" i="1"/>
  <c r="S3477" i="1"/>
  <c r="S3451" i="1"/>
  <c r="S3338" i="1"/>
  <c r="S2458" i="1"/>
  <c r="S3310" i="1"/>
  <c r="S2863" i="1"/>
  <c r="S2952" i="1"/>
  <c r="S3339" i="1"/>
  <c r="S3478" i="1"/>
  <c r="S3534" i="1"/>
  <c r="S2864" i="1"/>
  <c r="S3340" i="1"/>
  <c r="S3479" i="1"/>
  <c r="S3480" i="1"/>
  <c r="S3481" i="1"/>
  <c r="S2401" i="1"/>
  <c r="S3482" i="1"/>
  <c r="S3341" i="1"/>
  <c r="S3880" i="1"/>
  <c r="S3483" i="1"/>
  <c r="S2617" i="1"/>
  <c r="S2974" i="1"/>
  <c r="S3961" i="1"/>
  <c r="S3484" i="1"/>
  <c r="S3485" i="1"/>
  <c r="S3486" i="1"/>
  <c r="S3342" i="1"/>
  <c r="S7" i="1"/>
  <c r="S2975" i="1"/>
  <c r="S3487" i="1"/>
  <c r="S1185" i="1"/>
  <c r="S2976" i="1"/>
  <c r="S3488" i="1"/>
  <c r="S3318" i="1"/>
  <c r="S3460" i="1"/>
  <c r="S3985" i="1"/>
  <c r="S2618" i="1"/>
  <c r="S2865" i="1"/>
  <c r="S3343" i="1"/>
  <c r="S3344" i="1"/>
  <c r="S3345" i="1"/>
  <c r="S3346" i="1"/>
  <c r="S3347" i="1"/>
  <c r="S3348" i="1"/>
  <c r="S3349" i="1"/>
  <c r="S3569" i="1"/>
  <c r="S2619" i="1"/>
  <c r="S3452" i="1"/>
  <c r="S3350" i="1"/>
  <c r="S3351" i="1"/>
  <c r="S3459" i="1"/>
  <c r="S2620" i="1"/>
  <c r="S2977" i="1"/>
  <c r="S3352" i="1"/>
  <c r="S1722" i="1"/>
  <c r="S2459" i="1"/>
  <c r="S3319" i="1"/>
  <c r="S3699" i="1"/>
  <c r="S3311" i="1"/>
  <c r="S3353" i="1"/>
  <c r="S3312" i="1"/>
  <c r="S3189" i="1"/>
  <c r="S3354" i="1"/>
  <c r="S3444" i="1"/>
  <c r="S3355" i="1"/>
  <c r="S3119" i="1"/>
  <c r="S3356" i="1"/>
  <c r="S3357" i="1"/>
  <c r="S3358" i="1"/>
  <c r="S3359" i="1"/>
  <c r="S3360" i="1"/>
  <c r="S2978" i="1"/>
  <c r="S3190" i="1"/>
  <c r="S3439" i="1"/>
  <c r="S3884" i="1"/>
  <c r="S3361" i="1"/>
  <c r="S3191" i="1"/>
  <c r="S3362" i="1"/>
  <c r="S3363" i="1"/>
  <c r="S2979" i="1"/>
  <c r="S3114" i="1"/>
  <c r="S3364" i="1"/>
  <c r="S3192" i="1"/>
  <c r="S3789" i="1"/>
  <c r="S3365" i="1"/>
  <c r="S2866" i="1"/>
  <c r="S3366" i="1"/>
  <c r="S2621" i="1"/>
  <c r="S3367" i="1"/>
  <c r="S3368" i="1"/>
  <c r="S3321" i="1"/>
  <c r="S3369" i="1"/>
  <c r="S4073" i="1"/>
  <c r="S3370" i="1"/>
  <c r="S3371" i="1"/>
  <c r="S1892" i="1"/>
  <c r="S3700" i="1"/>
  <c r="S3894" i="1"/>
  <c r="S2568" i="1"/>
  <c r="S3295" i="1"/>
  <c r="S3313" i="1"/>
  <c r="S2980" i="1"/>
  <c r="S2622" i="1"/>
  <c r="S2981" i="1"/>
  <c r="S1893" i="1"/>
  <c r="S3168" i="1"/>
  <c r="S4059" i="1"/>
  <c r="S3193" i="1"/>
  <c r="S3314" i="1"/>
  <c r="S3194" i="1"/>
  <c r="S1723" i="1"/>
  <c r="S3296" i="1"/>
  <c r="S3158" i="1"/>
  <c r="S3297" i="1"/>
  <c r="S2400" i="1"/>
  <c r="S3195" i="1"/>
  <c r="S2193" i="1"/>
  <c r="S2" i="1"/>
  <c r="S3307" i="1"/>
  <c r="S3196" i="1"/>
  <c r="S3298" i="1"/>
  <c r="S3197" i="1"/>
  <c r="S3299" i="1"/>
  <c r="S2982" i="1"/>
  <c r="S3174" i="1"/>
  <c r="S3570" i="1"/>
  <c r="S3198" i="1"/>
  <c r="S3199" i="1"/>
  <c r="S3291" i="1"/>
  <c r="S3136" i="1"/>
  <c r="S2983" i="1"/>
  <c r="S3292" i="1"/>
  <c r="S3200" i="1"/>
  <c r="S3137" i="1"/>
  <c r="S3201" i="1"/>
  <c r="S3129" i="1"/>
  <c r="S2867" i="1"/>
  <c r="S3202" i="1"/>
  <c r="S3203" i="1"/>
  <c r="S3138" i="1"/>
  <c r="S3701" i="1"/>
  <c r="S3204" i="1"/>
  <c r="S3205" i="1"/>
  <c r="S3206" i="1"/>
  <c r="S3649" i="1"/>
  <c r="S3539" i="1"/>
  <c r="S3845" i="1"/>
  <c r="S3207" i="1"/>
  <c r="S3208" i="1"/>
  <c r="S3209" i="1"/>
  <c r="S3210" i="1"/>
  <c r="S2984" i="1"/>
  <c r="S3172" i="1"/>
  <c r="S3139" i="1"/>
  <c r="S3372" i="1"/>
  <c r="S3159" i="1"/>
  <c r="S2934" i="1"/>
  <c r="S3164" i="1"/>
  <c r="S2953" i="1"/>
  <c r="S3211" i="1"/>
  <c r="S3140" i="1"/>
  <c r="S3212" i="1"/>
  <c r="S3160" i="1"/>
  <c r="S3213" i="1"/>
  <c r="S3214" i="1"/>
  <c r="S3215" i="1"/>
  <c r="S3216" i="1"/>
  <c r="S3217" i="1"/>
  <c r="S3218" i="1"/>
  <c r="S3219" i="1"/>
  <c r="S2935" i="1"/>
  <c r="S2954" i="1"/>
  <c r="S4089" i="1"/>
  <c r="S4056" i="1"/>
  <c r="S3665" i="1"/>
  <c r="S1619" i="1"/>
  <c r="S3141" i="1"/>
  <c r="S3846" i="1"/>
  <c r="S3702" i="1"/>
  <c r="S3161" i="1"/>
  <c r="S2623" i="1"/>
  <c r="S3703" i="1"/>
  <c r="S3169" i="1"/>
  <c r="S3162" i="1"/>
  <c r="S2985" i="1"/>
  <c r="S1894" i="1"/>
  <c r="S463" i="1"/>
  <c r="S3163" i="1"/>
  <c r="S3142" i="1"/>
  <c r="S3143" i="1"/>
  <c r="S2986" i="1"/>
  <c r="S3120" i="1"/>
  <c r="S3144" i="1"/>
  <c r="S2987" i="1"/>
  <c r="S3130" i="1"/>
  <c r="S2936" i="1"/>
  <c r="S2327" i="1"/>
  <c r="S2460" i="1"/>
  <c r="S2624" i="1"/>
  <c r="S2967" i="1"/>
  <c r="S3121" i="1"/>
  <c r="S1895" i="1"/>
  <c r="S2988" i="1"/>
  <c r="S3373" i="1"/>
  <c r="S3830" i="1"/>
  <c r="S2989" i="1"/>
  <c r="S3128" i="1"/>
  <c r="S2990" i="1"/>
  <c r="S2991" i="1"/>
  <c r="S3117" i="1"/>
  <c r="S2992" i="1"/>
  <c r="S2868" i="1"/>
  <c r="S2592" i="1"/>
  <c r="S3103" i="1"/>
  <c r="S2625" i="1"/>
  <c r="S3104" i="1"/>
  <c r="S3993" i="1"/>
  <c r="S2993" i="1"/>
  <c r="S2626" i="1"/>
  <c r="S4057" i="1"/>
  <c r="S1186" i="1"/>
  <c r="S2869" i="1"/>
  <c r="S3113" i="1"/>
  <c r="S2994" i="1"/>
  <c r="S3105" i="1"/>
  <c r="S2995" i="1"/>
  <c r="S2996" i="1"/>
  <c r="S2997" i="1"/>
  <c r="S2998" i="1"/>
  <c r="S2999" i="1"/>
  <c r="S3000" i="1"/>
  <c r="S2194" i="1"/>
  <c r="S3001" i="1"/>
  <c r="S3106" i="1"/>
  <c r="S3002" i="1"/>
  <c r="S3003" i="1"/>
  <c r="S2955" i="1"/>
  <c r="S2627" i="1"/>
  <c r="S3004" i="1"/>
  <c r="S1187" i="1"/>
  <c r="S3619" i="1"/>
  <c r="S3005" i="1"/>
  <c r="S3006" i="1"/>
  <c r="S1379" i="1"/>
  <c r="S3007" i="1"/>
  <c r="S3100" i="1"/>
  <c r="S3008" i="1"/>
  <c r="S2628" i="1"/>
  <c r="S3009" i="1"/>
  <c r="S2629" i="1"/>
  <c r="S2956" i="1"/>
  <c r="S2957" i="1"/>
  <c r="S3010" i="1"/>
  <c r="S3011" i="1"/>
  <c r="S3012" i="1"/>
  <c r="S2630" i="1"/>
  <c r="S3013" i="1"/>
  <c r="S3014" i="1"/>
  <c r="S2631" i="1"/>
  <c r="S2569" i="1"/>
  <c r="S3015" i="1"/>
  <c r="S2632" i="1"/>
  <c r="S2937" i="1"/>
  <c r="S3917" i="1"/>
  <c r="S3016" i="1"/>
  <c r="S3017" i="1"/>
  <c r="S3018" i="1"/>
  <c r="S3019" i="1"/>
  <c r="S3020" i="1"/>
  <c r="S3374" i="1"/>
  <c r="S1896" i="1"/>
  <c r="S3021" i="1"/>
  <c r="S3022" i="1"/>
  <c r="S3023" i="1"/>
  <c r="S3024" i="1"/>
  <c r="S3025" i="1"/>
  <c r="S3026" i="1"/>
  <c r="S1897" i="1"/>
  <c r="S3027" i="1"/>
  <c r="S2453" i="1"/>
  <c r="S1358" i="1"/>
  <c r="S2938" i="1"/>
  <c r="S2834" i="1"/>
  <c r="S3220" i="1"/>
  <c r="S2633" i="1"/>
  <c r="S2939" i="1"/>
  <c r="S2634" i="1"/>
  <c r="S3987" i="1"/>
  <c r="S3704" i="1"/>
  <c r="S2870" i="1"/>
  <c r="S1898" i="1"/>
  <c r="S2844" i="1"/>
  <c r="S1899" i="1"/>
  <c r="S3489" i="1"/>
  <c r="S2871" i="1"/>
  <c r="S2929" i="1"/>
  <c r="S1724" i="1"/>
  <c r="S3322" i="1"/>
  <c r="S2872" i="1"/>
  <c r="S2538" i="1"/>
  <c r="S3705" i="1"/>
  <c r="S2920" i="1"/>
  <c r="S2635" i="1"/>
  <c r="S464" i="1"/>
  <c r="S1900" i="1"/>
  <c r="S2636" i="1"/>
  <c r="S2560" i="1"/>
  <c r="S2932" i="1"/>
  <c r="S2940" i="1"/>
  <c r="S2349" i="1"/>
  <c r="S3490" i="1"/>
  <c r="S2941" i="1"/>
  <c r="S2873" i="1"/>
  <c r="S2570" i="1"/>
  <c r="S2921" i="1"/>
  <c r="S2942" i="1"/>
  <c r="S2874" i="1"/>
  <c r="S1901" i="1"/>
  <c r="S2943" i="1"/>
  <c r="S2922" i="1"/>
  <c r="S2606" i="1"/>
  <c r="S2918" i="1"/>
  <c r="S2856" i="1"/>
  <c r="S2875" i="1"/>
  <c r="S3796" i="1"/>
  <c r="S2637" i="1"/>
  <c r="S2638" i="1"/>
  <c r="S2639" i="1"/>
  <c r="S3706" i="1"/>
  <c r="S2842" i="1"/>
  <c r="S2640" i="1"/>
  <c r="S2876" i="1"/>
  <c r="S1902" i="1"/>
  <c r="S2917" i="1"/>
  <c r="S2923" i="1"/>
  <c r="S3145" i="1"/>
  <c r="S3620" i="1"/>
  <c r="S1188" i="1"/>
  <c r="S2832" i="1"/>
  <c r="S2641" i="1"/>
  <c r="S2642" i="1"/>
  <c r="S2877" i="1"/>
  <c r="S2643" i="1"/>
  <c r="S1903" i="1"/>
  <c r="S2878" i="1"/>
  <c r="S2879" i="1"/>
  <c r="S2880" i="1"/>
  <c r="S2644" i="1"/>
  <c r="S2881" i="1"/>
  <c r="S2645" i="1"/>
  <c r="S2646" i="1"/>
  <c r="S2845" i="1"/>
  <c r="S2882" i="1"/>
  <c r="S2883" i="1"/>
  <c r="S2647" i="1"/>
  <c r="S2884" i="1"/>
  <c r="S2855" i="1"/>
  <c r="S2461" i="1"/>
  <c r="S2885" i="1"/>
  <c r="S2603" i="1"/>
  <c r="S2886" i="1"/>
  <c r="S2648" i="1"/>
  <c r="S2543" i="1"/>
  <c r="S3918" i="1"/>
  <c r="S3491" i="1"/>
  <c r="S2649" i="1"/>
  <c r="S3492" i="1"/>
  <c r="S2650" i="1"/>
  <c r="S2462" i="1"/>
  <c r="S2859" i="1"/>
  <c r="S1904" i="1"/>
  <c r="S465" i="1"/>
  <c r="S2651" i="1"/>
  <c r="S3994" i="1"/>
  <c r="S2652" i="1"/>
  <c r="S2402" i="1"/>
  <c r="S2544" i="1"/>
  <c r="S2653" i="1"/>
  <c r="S3453" i="1"/>
  <c r="S2654" i="1"/>
  <c r="S2463" i="1"/>
  <c r="S2655" i="1"/>
  <c r="S2403" i="1"/>
  <c r="S2857" i="1"/>
  <c r="S2656" i="1"/>
  <c r="S4026" i="1"/>
  <c r="S2657" i="1"/>
  <c r="S4040" i="1"/>
  <c r="S2545" i="1"/>
  <c r="S2658" i="1"/>
  <c r="S2451" i="1"/>
  <c r="S2659" i="1"/>
  <c r="S2571" i="1"/>
  <c r="S1700" i="1"/>
  <c r="S2593" i="1"/>
  <c r="S1719" i="1"/>
  <c r="S2660" i="1"/>
  <c r="S2404" i="1"/>
  <c r="S2661" i="1"/>
  <c r="S4098" i="1"/>
  <c r="S1725" i="1"/>
  <c r="S2662" i="1"/>
  <c r="S2663" i="1"/>
  <c r="S2664" i="1"/>
  <c r="S2665" i="1"/>
  <c r="S2559" i="1"/>
  <c r="S2666" i="1"/>
  <c r="S2667" i="1"/>
  <c r="S2835" i="1"/>
  <c r="S3621" i="1"/>
  <c r="S378" i="1"/>
  <c r="S2668" i="1"/>
  <c r="S3454" i="1"/>
  <c r="S931" i="1"/>
  <c r="S3707" i="1"/>
  <c r="S2669" i="1"/>
  <c r="S2239" i="1"/>
  <c r="S2670" i="1"/>
  <c r="S3708" i="1"/>
  <c r="S2671" i="1"/>
  <c r="S2836" i="1"/>
  <c r="S2546" i="1"/>
  <c r="S2672" i="1"/>
  <c r="S1189" i="1"/>
  <c r="S1905" i="1"/>
  <c r="S2547" i="1"/>
  <c r="S2673" i="1"/>
  <c r="S1726" i="1"/>
  <c r="S2674" i="1"/>
  <c r="S2675" i="1"/>
  <c r="S2676" i="1"/>
  <c r="S2677" i="1"/>
  <c r="S1380" i="1"/>
  <c r="S2678" i="1"/>
  <c r="S2837" i="1"/>
  <c r="S2679" i="1"/>
  <c r="S2680" i="1"/>
  <c r="S2355" i="1"/>
  <c r="S2464" i="1"/>
  <c r="S2681" i="1"/>
  <c r="S2682" i="1"/>
  <c r="S2683" i="1"/>
  <c r="S2240" i="1"/>
  <c r="S2684" i="1"/>
  <c r="S2685" i="1"/>
  <c r="S2686" i="1"/>
  <c r="S2687" i="1"/>
  <c r="S2688" i="1"/>
  <c r="S2689" i="1"/>
  <c r="S2690" i="1"/>
  <c r="S2691" i="1"/>
  <c r="S2692" i="1"/>
  <c r="S2693" i="1"/>
  <c r="S1906" i="1"/>
  <c r="S2356" i="1"/>
  <c r="S2465" i="1"/>
  <c r="S2405" i="1"/>
  <c r="S2694" i="1"/>
  <c r="S2695" i="1"/>
  <c r="S2696" i="1"/>
  <c r="S2697" i="1"/>
  <c r="S2698" i="1"/>
  <c r="S2699" i="1"/>
  <c r="S2700" i="1"/>
  <c r="S2701" i="1"/>
  <c r="S2702" i="1"/>
  <c r="S2703" i="1"/>
  <c r="S1907" i="1"/>
  <c r="S1908" i="1"/>
  <c r="S2328" i="1"/>
  <c r="S1381" i="1"/>
  <c r="S2704" i="1"/>
  <c r="S2705" i="1"/>
  <c r="S2241" i="1"/>
  <c r="S3493" i="1"/>
  <c r="S2706" i="1"/>
  <c r="S2707" i="1"/>
  <c r="S2708" i="1"/>
  <c r="S2709" i="1"/>
  <c r="S2710" i="1"/>
  <c r="S1909" i="1"/>
  <c r="S2539" i="1"/>
  <c r="S2711" i="1"/>
  <c r="S2712" i="1"/>
  <c r="S3375" i="1"/>
  <c r="S2466" i="1"/>
  <c r="S2548" i="1"/>
  <c r="S2406" i="1"/>
  <c r="S2594" i="1"/>
  <c r="S2572" i="1"/>
  <c r="S2595" i="1"/>
  <c r="S2596" i="1"/>
  <c r="S2597" i="1"/>
  <c r="S2242" i="1"/>
  <c r="S2407" i="1"/>
  <c r="S3622" i="1"/>
  <c r="S3657" i="1"/>
  <c r="S2573" i="1"/>
  <c r="S1910" i="1"/>
  <c r="S3146" i="1"/>
  <c r="S2549" i="1"/>
  <c r="S2408" i="1"/>
  <c r="S2574" i="1"/>
  <c r="S1703" i="1"/>
  <c r="S2575" i="1"/>
  <c r="S3" i="1"/>
  <c r="S1911" i="1"/>
  <c r="S2590" i="1"/>
  <c r="S2467" i="1"/>
  <c r="S2540" i="1"/>
  <c r="S2576" i="1"/>
  <c r="S2468" i="1"/>
  <c r="S2577" i="1"/>
  <c r="S1620" i="1"/>
  <c r="S2561" i="1"/>
  <c r="S2578" i="1"/>
  <c r="S2567" i="1"/>
  <c r="S1190" i="1"/>
  <c r="S2469" i="1"/>
  <c r="S2470" i="1"/>
  <c r="S3623" i="1"/>
  <c r="S2471" i="1"/>
  <c r="S3791" i="1"/>
  <c r="S3709" i="1"/>
  <c r="S910" i="1"/>
  <c r="S1912" i="1"/>
  <c r="S2550" i="1"/>
  <c r="S2541" i="1"/>
  <c r="S1913" i="1"/>
  <c r="S2409" i="1"/>
  <c r="S2551" i="1"/>
  <c r="S2472" i="1"/>
  <c r="S3127" i="1"/>
  <c r="S2552" i="1"/>
  <c r="S1914" i="1"/>
  <c r="S2542" i="1"/>
  <c r="S2410" i="1"/>
  <c r="S1915" i="1"/>
  <c r="S2553" i="1"/>
  <c r="S3376" i="1"/>
  <c r="S2473" i="1"/>
  <c r="S3862" i="1"/>
  <c r="S2474" i="1"/>
  <c r="S2554" i="1"/>
  <c r="S2475" i="1"/>
  <c r="S3919" i="1"/>
  <c r="S2476" i="1"/>
  <c r="S2243" i="1"/>
  <c r="S2477" i="1"/>
  <c r="S3847" i="1"/>
  <c r="S1382" i="1"/>
  <c r="S2478" i="1"/>
  <c r="S1916" i="1"/>
  <c r="S1917" i="1"/>
  <c r="S2479" i="1"/>
  <c r="S2480" i="1"/>
  <c r="S2481" i="1"/>
  <c r="S1918" i="1"/>
  <c r="S3593" i="1"/>
  <c r="S2244" i="1"/>
  <c r="S1191" i="1"/>
  <c r="S2411" i="1"/>
  <c r="S1919" i="1"/>
  <c r="S3571" i="1"/>
  <c r="S2482" i="1"/>
  <c r="S2483" i="1"/>
  <c r="S2484" i="1"/>
  <c r="S2485" i="1"/>
  <c r="S2486" i="1"/>
  <c r="S2487" i="1"/>
  <c r="S2412" i="1"/>
  <c r="S3308" i="1"/>
  <c r="S3872" i="1"/>
  <c r="S1192" i="1"/>
  <c r="S2488" i="1"/>
  <c r="S1920" i="1"/>
  <c r="S2329" i="1"/>
  <c r="S2398" i="1"/>
  <c r="S2489" i="1"/>
  <c r="S2490" i="1"/>
  <c r="S2491" i="1"/>
  <c r="S2413" i="1"/>
  <c r="S1727" i="1"/>
  <c r="S2454" i="1"/>
  <c r="S2492" i="1"/>
  <c r="S2414" i="1"/>
  <c r="S2493" i="1"/>
  <c r="S2494" i="1"/>
  <c r="S3885" i="1"/>
  <c r="S3455" i="1"/>
  <c r="S2495" i="1"/>
  <c r="S466" i="1"/>
  <c r="S2357" i="1"/>
  <c r="S2496" i="1"/>
  <c r="S2497" i="1"/>
  <c r="S2498" i="1"/>
  <c r="S1383" i="1"/>
  <c r="S2499" i="1"/>
  <c r="S2415" i="1"/>
  <c r="S2500" i="1"/>
  <c r="S2416" i="1"/>
  <c r="S2358" i="1"/>
  <c r="S2359" i="1"/>
  <c r="S2245" i="1"/>
  <c r="S2417" i="1"/>
  <c r="S3624" i="1"/>
  <c r="S2360" i="1"/>
  <c r="S2246" i="1"/>
  <c r="S1610" i="1"/>
  <c r="S3572" i="1"/>
  <c r="S2450" i="1"/>
  <c r="S2247" i="1"/>
  <c r="S3221" i="1"/>
  <c r="S2418" i="1"/>
  <c r="S1921" i="1"/>
  <c r="S467" i="1"/>
  <c r="S3494" i="1"/>
  <c r="S2419" i="1"/>
  <c r="S2420" i="1"/>
  <c r="S3625" i="1"/>
  <c r="S2361" i="1"/>
  <c r="S2448" i="1"/>
  <c r="S2362" i="1"/>
  <c r="S2421" i="1"/>
  <c r="S2422" i="1"/>
  <c r="S1845" i="1"/>
  <c r="S2248" i="1"/>
  <c r="S3863" i="1"/>
  <c r="S2423" i="1"/>
  <c r="S2424" i="1"/>
  <c r="S2363" i="1"/>
  <c r="S2364" i="1"/>
  <c r="S2425" i="1"/>
  <c r="S2249" i="1"/>
  <c r="S1193" i="1"/>
  <c r="S2713" i="1"/>
  <c r="S3028" i="1"/>
  <c r="S2365" i="1"/>
  <c r="S2426" i="1"/>
  <c r="S2427" i="1"/>
  <c r="S2366" i="1"/>
  <c r="S3596" i="1"/>
  <c r="S2353" i="1"/>
  <c r="S1384" i="1"/>
  <c r="S2924" i="1"/>
  <c r="S1922" i="1"/>
  <c r="S2250" i="1"/>
  <c r="S1923" i="1"/>
  <c r="S2367" i="1"/>
  <c r="S2368" i="1"/>
  <c r="S3377" i="1"/>
  <c r="S2369" i="1"/>
  <c r="S379" i="1"/>
  <c r="S1183" i="1"/>
  <c r="S1924" i="1"/>
  <c r="S2195" i="1"/>
  <c r="S1925" i="1"/>
  <c r="S1884" i="1"/>
  <c r="S2196" i="1"/>
  <c r="S2370" i="1"/>
  <c r="S2887" i="1"/>
  <c r="S2371" i="1"/>
  <c r="S2330" i="1"/>
  <c r="S1926" i="1"/>
  <c r="S2251" i="1"/>
  <c r="S2372" i="1"/>
  <c r="S2326" i="1"/>
  <c r="S1927" i="1"/>
  <c r="S2373" i="1"/>
  <c r="S2352" i="1"/>
  <c r="S2252" i="1"/>
  <c r="S733" i="1"/>
  <c r="S2374" i="1"/>
  <c r="S2375" i="1"/>
  <c r="S3710" i="1"/>
  <c r="S3222" i="1"/>
  <c r="S2253" i="1"/>
  <c r="S2254" i="1"/>
  <c r="S1728" i="1"/>
  <c r="S932" i="1"/>
  <c r="S3783" i="1"/>
  <c r="S2714" i="1"/>
  <c r="S1928" i="1"/>
  <c r="S1929" i="1"/>
  <c r="S2255" i="1"/>
  <c r="S3122" i="1"/>
  <c r="S2715" i="1"/>
  <c r="S1930" i="1"/>
  <c r="S3711" i="1"/>
  <c r="S2256" i="1"/>
  <c r="S2191" i="1"/>
  <c r="S2331" i="1"/>
  <c r="S3445" i="1"/>
  <c r="S2197" i="1"/>
  <c r="S2231" i="1"/>
  <c r="S3712" i="1"/>
  <c r="S2198" i="1"/>
  <c r="S3713" i="1"/>
  <c r="S2332" i="1"/>
  <c r="S3784" i="1"/>
  <c r="S2257" i="1"/>
  <c r="S2199" i="1"/>
  <c r="S3029" i="1"/>
  <c r="S2325" i="1"/>
  <c r="S2333" i="1"/>
  <c r="S1931" i="1"/>
  <c r="S2334" i="1"/>
  <c r="S2258" i="1"/>
  <c r="S2259" i="1"/>
  <c r="S2260" i="1"/>
  <c r="S2261" i="1"/>
  <c r="S1932" i="1"/>
  <c r="S3650" i="1"/>
  <c r="S3495" i="1"/>
  <c r="S2262" i="1"/>
  <c r="S2263" i="1"/>
  <c r="S2264" i="1"/>
  <c r="S1933" i="1"/>
  <c r="S3030" i="1"/>
  <c r="S1934" i="1"/>
  <c r="S1935" i="1"/>
  <c r="S1936" i="1"/>
  <c r="S3107" i="1"/>
  <c r="S2265" i="1"/>
  <c r="S1729" i="1"/>
  <c r="S1937" i="1"/>
  <c r="S2266" i="1"/>
  <c r="S1611" i="1"/>
  <c r="S2267" i="1"/>
  <c r="S1385" i="1"/>
  <c r="S2235" i="1"/>
  <c r="S1730" i="1"/>
  <c r="S1938" i="1"/>
  <c r="S2232" i="1"/>
  <c r="S2268" i="1"/>
  <c r="S3317" i="1"/>
  <c r="S3626" i="1"/>
  <c r="S1939" i="1"/>
  <c r="S3315" i="1"/>
  <c r="S2269" i="1"/>
  <c r="S2270" i="1"/>
  <c r="S2271" i="1"/>
  <c r="S2272" i="1"/>
  <c r="S2273" i="1"/>
  <c r="S2274" i="1"/>
  <c r="S1940" i="1"/>
  <c r="S2275" i="1"/>
  <c r="S1386" i="1"/>
  <c r="S3316" i="1"/>
  <c r="S1941" i="1"/>
  <c r="S2276" i="1"/>
  <c r="S1942" i="1"/>
  <c r="S2277" i="1"/>
  <c r="S2278" i="1"/>
  <c r="S2229" i="1"/>
  <c r="S670" i="1"/>
  <c r="S1943" i="1"/>
  <c r="S1880" i="1"/>
  <c r="S2279" i="1"/>
  <c r="S1944" i="1"/>
  <c r="S2280" i="1"/>
  <c r="S2281" i="1"/>
  <c r="S1945" i="1"/>
  <c r="S4070" i="1"/>
  <c r="S2282" i="1"/>
  <c r="S1946" i="1"/>
  <c r="S2283" i="1"/>
  <c r="S1947" i="1"/>
  <c r="S1194" i="1"/>
  <c r="S2284" i="1"/>
  <c r="S2285" i="1"/>
  <c r="S2286" i="1"/>
  <c r="S2236" i="1"/>
  <c r="S1948" i="1"/>
  <c r="S1731" i="1"/>
  <c r="S1949" i="1"/>
  <c r="S1621" i="1"/>
  <c r="S1732" i="1"/>
  <c r="S2888" i="1"/>
  <c r="S3777" i="1"/>
  <c r="S3714" i="1"/>
  <c r="S2192" i="1"/>
  <c r="S3378" i="1"/>
  <c r="S2200" i="1"/>
  <c r="S1950" i="1"/>
  <c r="S1951" i="1"/>
  <c r="S1387" i="1"/>
  <c r="S1952" i="1"/>
  <c r="S1953" i="1"/>
  <c r="S2201" i="1"/>
  <c r="S3715" i="1"/>
  <c r="S1388" i="1"/>
  <c r="S1954" i="1"/>
  <c r="S1955" i="1"/>
  <c r="S1956" i="1"/>
  <c r="S3448" i="1"/>
  <c r="S1957" i="1"/>
  <c r="S1958" i="1"/>
  <c r="S740" i="1"/>
  <c r="S1959" i="1"/>
  <c r="S1733" i="1"/>
  <c r="S2202" i="1"/>
  <c r="S1960" i="1"/>
  <c r="S2203" i="1"/>
  <c r="S1961" i="1"/>
  <c r="S1962" i="1"/>
  <c r="S2204" i="1"/>
  <c r="S3496" i="1"/>
  <c r="S2189" i="1"/>
  <c r="S1887" i="1"/>
  <c r="S2205" i="1"/>
  <c r="S1622" i="1"/>
  <c r="S1963" i="1"/>
  <c r="S2206" i="1"/>
  <c r="S933" i="1"/>
  <c r="S1964" i="1"/>
  <c r="S3300" i="1"/>
  <c r="S1965" i="1"/>
  <c r="S1966" i="1"/>
  <c r="S1967" i="1"/>
  <c r="S1876" i="1"/>
  <c r="S1968" i="1"/>
  <c r="S2207" i="1"/>
  <c r="S1969" i="1"/>
  <c r="S1195" i="1"/>
  <c r="S1970" i="1"/>
  <c r="S2208" i="1"/>
  <c r="S1971" i="1"/>
  <c r="S2209" i="1"/>
  <c r="S1734" i="1"/>
  <c r="S1972" i="1"/>
  <c r="S1973" i="1"/>
  <c r="S1974" i="1"/>
  <c r="S1735" i="1"/>
  <c r="S1975" i="1"/>
  <c r="S1736" i="1"/>
  <c r="S3101" i="1"/>
  <c r="S1623" i="1"/>
  <c r="S934" i="1"/>
  <c r="S1976" i="1"/>
  <c r="S3123" i="1"/>
  <c r="S1977" i="1"/>
  <c r="S3573" i="1"/>
  <c r="S935" i="1"/>
  <c r="S1624" i="1"/>
  <c r="S1978" i="1"/>
  <c r="S1846" i="1"/>
  <c r="S1979" i="1"/>
  <c r="S3131" i="1"/>
  <c r="S1980" i="1"/>
  <c r="S1981" i="1"/>
  <c r="S2287" i="1"/>
  <c r="S1982" i="1"/>
  <c r="S1715" i="1"/>
  <c r="S2190" i="1"/>
  <c r="S1983" i="1"/>
  <c r="S1607" i="1"/>
  <c r="S1984" i="1"/>
  <c r="S1985" i="1"/>
  <c r="S1830" i="1"/>
  <c r="S1986" i="1"/>
  <c r="S3223" i="1"/>
  <c r="S1389" i="1"/>
  <c r="S1874" i="1"/>
  <c r="S1737" i="1"/>
  <c r="S1987" i="1"/>
  <c r="S1738" i="1"/>
  <c r="S1988" i="1"/>
  <c r="S1989" i="1"/>
  <c r="S1990" i="1"/>
  <c r="S1991" i="1"/>
  <c r="S1992" i="1"/>
  <c r="S1993" i="1"/>
  <c r="S1994" i="1"/>
  <c r="S1879" i="1"/>
  <c r="S1847" i="1"/>
  <c r="S3716" i="1"/>
  <c r="S1995" i="1"/>
  <c r="S1996" i="1"/>
  <c r="S1997" i="1"/>
  <c r="S1998" i="1"/>
  <c r="S4053" i="1"/>
  <c r="S1999" i="1"/>
  <c r="S1739" i="1"/>
  <c r="S2000" i="1"/>
  <c r="S2001" i="1"/>
  <c r="S1848" i="1"/>
  <c r="S1849" i="1"/>
  <c r="S3224" i="1"/>
  <c r="S2002" i="1"/>
  <c r="S2003" i="1"/>
  <c r="S2004" i="1"/>
  <c r="S2005" i="1"/>
  <c r="S2006" i="1"/>
  <c r="S2007" i="1"/>
  <c r="S2008" i="1"/>
  <c r="S2009" i="1"/>
  <c r="S1740" i="1"/>
  <c r="S2010" i="1"/>
  <c r="S2011" i="1"/>
  <c r="S2012" i="1"/>
  <c r="S2013" i="1"/>
  <c r="S2014" i="1"/>
  <c r="S2015" i="1"/>
  <c r="S2016" i="1"/>
  <c r="S1741" i="1"/>
  <c r="S2017" i="1"/>
  <c r="S1595" i="1"/>
  <c r="S1742" i="1"/>
  <c r="S936" i="1"/>
  <c r="S468" i="1"/>
  <c r="S2018" i="1"/>
  <c r="S2019" i="1"/>
  <c r="S2020" i="1"/>
  <c r="S1850" i="1"/>
  <c r="S2021" i="1"/>
  <c r="S1851" i="1"/>
  <c r="S3995" i="1"/>
  <c r="S2022" i="1"/>
  <c r="S2023" i="1"/>
  <c r="S1743" i="1"/>
  <c r="S2024" i="1"/>
  <c r="S1744" i="1"/>
  <c r="S2025" i="1"/>
  <c r="S2026" i="1"/>
  <c r="S2027" i="1"/>
  <c r="S2028" i="1"/>
  <c r="S2029" i="1"/>
  <c r="S2030" i="1"/>
  <c r="S2031" i="1"/>
  <c r="S3717" i="1"/>
  <c r="S2032" i="1"/>
  <c r="S2033" i="1"/>
  <c r="S2034" i="1"/>
  <c r="S2035" i="1"/>
  <c r="S2036" i="1"/>
  <c r="S2037" i="1"/>
  <c r="S2038" i="1"/>
  <c r="S2039" i="1"/>
  <c r="S1877" i="1"/>
  <c r="S3379" i="1"/>
  <c r="S3574" i="1"/>
  <c r="S1852" i="1"/>
  <c r="S3718" i="1"/>
  <c r="S4038" i="1"/>
  <c r="S1885" i="1"/>
  <c r="S1196" i="1"/>
  <c r="S3031" i="1"/>
  <c r="S1875" i="1"/>
  <c r="S3320" i="1"/>
  <c r="S1840" i="1"/>
  <c r="S1625" i="1"/>
  <c r="S741" i="1"/>
  <c r="S1853" i="1"/>
  <c r="S1745" i="1"/>
  <c r="S1831" i="1"/>
  <c r="S1746" i="1"/>
  <c r="S937" i="1"/>
  <c r="S3996" i="1"/>
  <c r="S1747" i="1"/>
  <c r="S1626" i="1"/>
  <c r="S1155" i="1"/>
  <c r="S4027" i="1"/>
  <c r="S2335" i="1"/>
  <c r="S1854" i="1"/>
  <c r="S1390" i="1"/>
  <c r="S1855" i="1"/>
  <c r="S1391" i="1"/>
  <c r="S1392" i="1"/>
  <c r="S3032" i="1"/>
  <c r="S3962" i="1"/>
  <c r="S3033" i="1"/>
  <c r="S1836" i="1"/>
  <c r="S1856" i="1"/>
  <c r="S1393" i="1"/>
  <c r="S1857" i="1"/>
  <c r="S3034" i="1"/>
  <c r="S1858" i="1"/>
  <c r="S1627" i="1"/>
  <c r="S1843" i="1"/>
  <c r="S1859" i="1"/>
  <c r="S1748" i="1"/>
  <c r="S1749" i="1"/>
  <c r="S1860" i="1"/>
  <c r="S1340" i="1"/>
  <c r="S1861" i="1"/>
  <c r="S1750" i="1"/>
  <c r="S1862" i="1"/>
  <c r="S1751" i="1"/>
  <c r="S1863" i="1"/>
  <c r="S1752" i="1"/>
  <c r="S1864" i="1"/>
  <c r="S1865" i="1"/>
  <c r="S2925" i="1"/>
  <c r="S1753" i="1"/>
  <c r="S1628" i="1"/>
  <c r="S1754" i="1"/>
  <c r="S1345" i="1"/>
  <c r="S1755" i="1"/>
  <c r="S1837" i="1"/>
  <c r="S1756" i="1"/>
  <c r="S1394" i="1"/>
  <c r="S1629" i="1"/>
  <c r="S1720" i="1"/>
  <c r="S175" i="1"/>
  <c r="S938" i="1"/>
  <c r="S1395" i="1"/>
  <c r="S3380" i="1"/>
  <c r="S1630" i="1"/>
  <c r="S1757" i="1"/>
  <c r="S1631" i="1"/>
  <c r="S1197" i="1"/>
  <c r="S3225" i="1"/>
  <c r="S1612" i="1"/>
  <c r="S1632" i="1"/>
  <c r="S1339" i="1"/>
  <c r="S1758" i="1"/>
  <c r="S2716" i="1"/>
  <c r="S1759" i="1"/>
  <c r="S1760" i="1"/>
  <c r="S1761" i="1"/>
  <c r="S1633" i="1"/>
  <c r="S1634" i="1"/>
  <c r="S1762" i="1"/>
  <c r="S1763" i="1"/>
  <c r="S1396" i="1"/>
  <c r="S1764" i="1"/>
  <c r="S1832" i="1"/>
  <c r="S656" i="1"/>
  <c r="S1635" i="1"/>
  <c r="S1765" i="1"/>
  <c r="S1766" i="1"/>
  <c r="S3170" i="1"/>
  <c r="S1767" i="1"/>
  <c r="S1636" i="1"/>
  <c r="S1637" i="1"/>
  <c r="S1397" i="1"/>
  <c r="S2376" i="1"/>
  <c r="S1638" i="1"/>
  <c r="S1198" i="1"/>
  <c r="S1768" i="1"/>
  <c r="S1398" i="1"/>
  <c r="S1399" i="1"/>
  <c r="S1769" i="1"/>
  <c r="S1770" i="1"/>
  <c r="S1175" i="1"/>
  <c r="S2841" i="1"/>
  <c r="S1400" i="1"/>
  <c r="S1771" i="1"/>
  <c r="S1772" i="1"/>
  <c r="S2958" i="1"/>
  <c r="S1773" i="1"/>
  <c r="S1774" i="1"/>
  <c r="S1401" i="1"/>
  <c r="S1775" i="1"/>
  <c r="S1776" i="1"/>
  <c r="S1777" i="1"/>
  <c r="S939" i="1"/>
  <c r="S2605" i="1"/>
  <c r="S1778" i="1"/>
  <c r="S1779" i="1"/>
  <c r="S1704" i="1"/>
  <c r="S1780" i="1"/>
  <c r="S1402" i="1"/>
  <c r="S1613" i="1"/>
  <c r="S1705" i="1"/>
  <c r="S1639" i="1"/>
  <c r="S1781" i="1"/>
  <c r="S1782" i="1"/>
  <c r="S1783" i="1"/>
  <c r="S1784" i="1"/>
  <c r="S1785" i="1"/>
  <c r="S1199" i="1"/>
  <c r="S1640" i="1"/>
  <c r="S1786" i="1"/>
  <c r="S1787" i="1"/>
  <c r="S1641" i="1"/>
  <c r="S1788" i="1"/>
  <c r="S1403" i="1"/>
  <c r="S1789" i="1"/>
  <c r="S1790" i="1"/>
  <c r="S1712" i="1"/>
  <c r="S1791" i="1"/>
  <c r="S1706" i="1"/>
  <c r="S1792" i="1"/>
  <c r="S2846" i="1"/>
  <c r="S1642" i="1"/>
  <c r="S1643" i="1"/>
  <c r="S1167" i="1"/>
  <c r="S1404" i="1"/>
  <c r="S1405" i="1"/>
  <c r="S1718" i="1"/>
  <c r="S1171" i="1"/>
  <c r="S1644" i="1"/>
  <c r="S1645" i="1"/>
  <c r="S1406" i="1"/>
  <c r="S940" i="1"/>
  <c r="S2040" i="1"/>
  <c r="S1596" i="1"/>
  <c r="S1646" i="1"/>
  <c r="S1647" i="1"/>
  <c r="S2852" i="1"/>
  <c r="S1648" i="1"/>
  <c r="S469" i="1"/>
  <c r="S1713" i="1"/>
  <c r="S1649" i="1"/>
  <c r="S1650" i="1"/>
  <c r="S1651" i="1"/>
  <c r="S1200" i="1"/>
  <c r="S1407" i="1"/>
  <c r="S3848" i="1"/>
  <c r="S1702" i="1"/>
  <c r="S1408" i="1"/>
  <c r="S1652" i="1"/>
  <c r="S1597" i="1"/>
  <c r="S1409" i="1"/>
  <c r="S1653" i="1"/>
  <c r="S1654" i="1"/>
  <c r="S1655" i="1"/>
  <c r="S1410" i="1"/>
  <c r="S1656" i="1"/>
  <c r="S1657" i="1"/>
  <c r="S1411" i="1"/>
  <c r="S742" i="1"/>
  <c r="S2717" i="1"/>
  <c r="S1412" i="1"/>
  <c r="S1658" i="1"/>
  <c r="S1616" i="1"/>
  <c r="S1659" i="1"/>
  <c r="S1660" i="1"/>
  <c r="S1661" i="1"/>
  <c r="S1413" i="1"/>
  <c r="S1662" i="1"/>
  <c r="S1414" i="1"/>
  <c r="S1663" i="1"/>
  <c r="S1415" i="1"/>
  <c r="S2377" i="1"/>
  <c r="S1664" i="1"/>
  <c r="S1416" i="1"/>
  <c r="S1359" i="1"/>
  <c r="S3226" i="1"/>
  <c r="S1417" i="1"/>
  <c r="S3920" i="1"/>
  <c r="S1418" i="1"/>
  <c r="S1665" i="1"/>
  <c r="S1666" i="1"/>
  <c r="S1667" i="1"/>
  <c r="S1668" i="1"/>
  <c r="S2041" i="1"/>
  <c r="S1669" i="1"/>
  <c r="S1670" i="1"/>
  <c r="S1172" i="1"/>
  <c r="S1614" i="1"/>
  <c r="S1419" i="1"/>
  <c r="S1671" i="1"/>
  <c r="S1672" i="1"/>
  <c r="S743" i="1"/>
  <c r="S941" i="1"/>
  <c r="S1201" i="1"/>
  <c r="S1420" i="1"/>
  <c r="S1421" i="1"/>
  <c r="S1580" i="1"/>
  <c r="S1202" i="1"/>
  <c r="S3719" i="1"/>
  <c r="S1422" i="1"/>
  <c r="S1423" i="1"/>
  <c r="S1424" i="1"/>
  <c r="S942" i="1"/>
  <c r="S1598" i="1"/>
  <c r="S2718" i="1"/>
  <c r="S1425" i="1"/>
  <c r="S1426" i="1"/>
  <c r="S1360" i="1"/>
  <c r="S4045" i="1"/>
  <c r="S3173" i="1"/>
  <c r="S3381" i="1"/>
  <c r="S3779" i="1"/>
  <c r="S1427" i="1"/>
  <c r="S2210" i="1"/>
  <c r="S1581" i="1"/>
  <c r="S1203" i="1"/>
  <c r="S1588" i="1"/>
  <c r="S1147" i="1"/>
  <c r="S1577" i="1"/>
  <c r="S1341" i="1"/>
  <c r="S3797" i="1"/>
  <c r="S744" i="1"/>
  <c r="S1428" i="1"/>
  <c r="S1429" i="1"/>
  <c r="S1608" i="1"/>
  <c r="S1204" i="1"/>
  <c r="S1430" i="1"/>
  <c r="S1599" i="1"/>
  <c r="S1431" i="1"/>
  <c r="S1582" i="1"/>
  <c r="S1432" i="1"/>
  <c r="S1433" i="1"/>
  <c r="S1600" i="1"/>
  <c r="S1609" i="1"/>
  <c r="S1434" i="1"/>
  <c r="S1435" i="1"/>
  <c r="S1436" i="1"/>
  <c r="S1437" i="1"/>
  <c r="S2719" i="1"/>
  <c r="S1438" i="1"/>
  <c r="S1377" i="1"/>
  <c r="S3720" i="1"/>
  <c r="S1601" i="1"/>
  <c r="S1361" i="1"/>
  <c r="S176" i="1"/>
  <c r="S1205" i="1"/>
  <c r="S3147" i="1"/>
  <c r="S1439" i="1"/>
  <c r="S1440" i="1"/>
  <c r="S1441" i="1"/>
  <c r="S1442" i="1"/>
  <c r="S1443" i="1"/>
  <c r="S1444" i="1"/>
  <c r="S1445" i="1"/>
  <c r="S1583" i="1"/>
  <c r="S1446" i="1"/>
  <c r="S1578" i="1"/>
  <c r="S1447" i="1"/>
  <c r="S1448" i="1"/>
  <c r="S1449" i="1"/>
  <c r="S1450" i="1"/>
  <c r="S1451" i="1"/>
  <c r="S1452" i="1"/>
  <c r="S1206" i="1"/>
  <c r="S1453" i="1"/>
  <c r="S1156" i="1"/>
  <c r="S1454" i="1"/>
  <c r="S1455" i="1"/>
  <c r="S3227" i="1"/>
  <c r="S943" i="1"/>
  <c r="S1584" i="1"/>
  <c r="S1585" i="1"/>
  <c r="S1456" i="1"/>
  <c r="S2501" i="1"/>
  <c r="S3798" i="1"/>
  <c r="S1457" i="1"/>
  <c r="S1458" i="1"/>
  <c r="S881" i="1"/>
  <c r="S3849" i="1"/>
  <c r="S1459" i="1"/>
  <c r="S1362" i="1"/>
  <c r="S3035" i="1"/>
  <c r="S1207" i="1"/>
  <c r="S1460" i="1"/>
  <c r="S1461" i="1"/>
  <c r="S944" i="1"/>
  <c r="S3036" i="1"/>
  <c r="S1462" i="1"/>
  <c r="S1463" i="1"/>
  <c r="S1363" i="1"/>
  <c r="S1464" i="1"/>
  <c r="S1465" i="1"/>
  <c r="S1466" i="1"/>
  <c r="S2720" i="1"/>
  <c r="S671" i="1"/>
  <c r="S1208" i="1"/>
  <c r="S1209" i="1"/>
  <c r="S1210" i="1"/>
  <c r="S1467" i="1"/>
  <c r="S1468" i="1"/>
  <c r="S3228" i="1"/>
  <c r="S1469" i="1"/>
  <c r="S945" i="1"/>
  <c r="S1470" i="1"/>
  <c r="S1471" i="1"/>
  <c r="S1342" i="1"/>
  <c r="S1472" i="1"/>
  <c r="S1473" i="1"/>
  <c r="S1211" i="1"/>
  <c r="S946" i="1"/>
  <c r="S1474" i="1"/>
  <c r="S1212" i="1"/>
  <c r="S2721" i="1"/>
  <c r="S1475" i="1"/>
  <c r="S1364" i="1"/>
  <c r="S1476" i="1"/>
  <c r="S1477" i="1"/>
  <c r="S1478" i="1"/>
  <c r="S1213" i="1"/>
  <c r="S1479" i="1"/>
  <c r="S2042" i="1"/>
  <c r="S1368" i="1"/>
  <c r="S1480" i="1"/>
  <c r="S1481" i="1"/>
  <c r="S1482" i="1"/>
  <c r="S1483" i="1"/>
  <c r="S1484" i="1"/>
  <c r="S2889" i="1"/>
  <c r="S1485" i="1"/>
  <c r="S1486" i="1"/>
  <c r="S1487" i="1"/>
  <c r="S1214" i="1"/>
  <c r="S1488" i="1"/>
  <c r="S1489" i="1"/>
  <c r="S1365" i="1"/>
  <c r="S1490" i="1"/>
  <c r="S947" i="1"/>
  <c r="S1491" i="1"/>
  <c r="S1215" i="1"/>
  <c r="S1216" i="1"/>
  <c r="S928" i="1"/>
  <c r="S1492" i="1"/>
  <c r="S1493" i="1"/>
  <c r="S3124" i="1"/>
  <c r="S2043" i="1"/>
  <c r="S1494" i="1"/>
  <c r="S1495" i="1"/>
  <c r="S1496" i="1"/>
  <c r="S1497" i="1"/>
  <c r="S1498" i="1"/>
  <c r="S1217" i="1"/>
  <c r="S1218" i="1"/>
  <c r="S1219" i="1"/>
  <c r="S3824" i="1"/>
  <c r="S2502" i="1"/>
  <c r="S1220" i="1"/>
  <c r="S3799" i="1"/>
  <c r="S2044" i="1"/>
  <c r="S2608" i="1"/>
  <c r="S1374" i="1"/>
  <c r="S1221" i="1"/>
  <c r="S1346" i="1"/>
  <c r="S1222" i="1"/>
  <c r="S948" i="1"/>
  <c r="S745" i="1"/>
  <c r="S1351" i="1"/>
  <c r="S470" i="1"/>
  <c r="S1370" i="1"/>
  <c r="S1347" i="1"/>
  <c r="S949" i="1"/>
  <c r="S3997" i="1"/>
  <c r="S746" i="1"/>
  <c r="S1173" i="1"/>
  <c r="S437" i="1"/>
  <c r="S1169" i="1"/>
  <c r="S3037" i="1"/>
  <c r="S471" i="1"/>
  <c r="S1223" i="1"/>
  <c r="S950" i="1"/>
  <c r="S1343" i="1"/>
  <c r="S1224" i="1"/>
  <c r="S3921" i="1"/>
  <c r="S747" i="1"/>
  <c r="S1225" i="1"/>
  <c r="S3382" i="1"/>
  <c r="S1174" i="1"/>
  <c r="S951" i="1"/>
  <c r="S952" i="1"/>
  <c r="S1352" i="1"/>
  <c r="S2288" i="1"/>
  <c r="S1226" i="1"/>
  <c r="S953" i="1"/>
  <c r="S1227" i="1"/>
  <c r="S2890" i="1"/>
  <c r="S954" i="1"/>
  <c r="S2336" i="1"/>
  <c r="S1228" i="1"/>
  <c r="S1229" i="1"/>
  <c r="S1353" i="1"/>
  <c r="S2915" i="1"/>
  <c r="S1230" i="1"/>
  <c r="S924" i="1"/>
  <c r="S1231" i="1"/>
  <c r="S1232" i="1"/>
  <c r="S2045" i="1"/>
  <c r="S3497" i="1"/>
  <c r="S1233" i="1"/>
  <c r="S4066" i="1"/>
  <c r="S748" i="1"/>
  <c r="S1234" i="1"/>
  <c r="S1235" i="1"/>
  <c r="S1236" i="1"/>
  <c r="S2337" i="1"/>
  <c r="S1237" i="1"/>
  <c r="S3721" i="1"/>
  <c r="S1344" i="1"/>
  <c r="S1148" i="1"/>
  <c r="S1238" i="1"/>
  <c r="S955" i="1"/>
  <c r="S1239" i="1"/>
  <c r="S3897" i="1"/>
  <c r="S1240" i="1"/>
  <c r="S1241" i="1"/>
  <c r="S1242" i="1"/>
  <c r="S345" i="1"/>
  <c r="S1243" i="1"/>
  <c r="S1244" i="1"/>
  <c r="S956" i="1"/>
  <c r="S911" i="1"/>
  <c r="S1338" i="1"/>
  <c r="S3383" i="1"/>
  <c r="S749" i="1"/>
  <c r="S1245" i="1"/>
  <c r="S1246" i="1"/>
  <c r="S750" i="1"/>
  <c r="S1247" i="1"/>
  <c r="S957" i="1"/>
  <c r="S1248" i="1"/>
  <c r="S2046" i="1"/>
  <c r="S3922" i="1"/>
  <c r="S1249" i="1"/>
  <c r="S1250" i="1"/>
  <c r="S1251" i="1"/>
  <c r="S1252" i="1"/>
  <c r="S1253" i="1"/>
  <c r="S751" i="1"/>
  <c r="S1182" i="1"/>
  <c r="S1254" i="1"/>
  <c r="S1255" i="1"/>
  <c r="S1256" i="1"/>
  <c r="S672" i="1"/>
  <c r="S752" i="1"/>
  <c r="S1257" i="1"/>
  <c r="S1258" i="1"/>
  <c r="S958" i="1"/>
  <c r="S1259" i="1"/>
  <c r="S1260" i="1"/>
  <c r="S1261" i="1"/>
  <c r="S1262" i="1"/>
  <c r="S959" i="1"/>
  <c r="S1263" i="1"/>
  <c r="S753" i="1"/>
  <c r="S1264" i="1"/>
  <c r="S960" i="1"/>
  <c r="S1265" i="1"/>
  <c r="S3229" i="1"/>
  <c r="S2211" i="1"/>
  <c r="S1266" i="1"/>
  <c r="S1267" i="1"/>
  <c r="S961" i="1"/>
  <c r="S2959" i="1"/>
  <c r="S2047" i="1"/>
  <c r="S1268" i="1"/>
  <c r="S1269" i="1"/>
  <c r="S1176" i="1"/>
  <c r="S2926" i="1"/>
  <c r="S1270" i="1"/>
  <c r="S3038" i="1"/>
  <c r="S2378" i="1"/>
  <c r="S1177" i="1"/>
  <c r="S1271" i="1"/>
  <c r="S1272" i="1"/>
  <c r="S962" i="1"/>
  <c r="S1273" i="1"/>
  <c r="S963" i="1"/>
  <c r="S964" i="1"/>
  <c r="S965" i="1"/>
  <c r="S1274" i="1"/>
  <c r="S1275" i="1"/>
  <c r="S3118" i="1"/>
  <c r="S1276" i="1"/>
  <c r="S754" i="1"/>
  <c r="S1277" i="1"/>
  <c r="S1278" i="1"/>
  <c r="S1279" i="1"/>
  <c r="S1280" i="1"/>
  <c r="S1281" i="1"/>
  <c r="S1282" i="1"/>
  <c r="S1283" i="1"/>
  <c r="S2503" i="1"/>
  <c r="S3598" i="1"/>
  <c r="S1372" i="1"/>
  <c r="S3923" i="1"/>
  <c r="S2289" i="1"/>
  <c r="S2234" i="1"/>
  <c r="S3230" i="1"/>
  <c r="S966" i="1"/>
  <c r="S1157" i="1"/>
  <c r="S2290" i="1"/>
  <c r="S967" i="1"/>
  <c r="S968" i="1"/>
  <c r="S969" i="1"/>
  <c r="S970" i="1"/>
  <c r="S971" i="1"/>
  <c r="S972" i="1"/>
  <c r="S1178" i="1"/>
  <c r="S1179" i="1"/>
  <c r="S755" i="1"/>
  <c r="S2048" i="1"/>
  <c r="S973" i="1"/>
  <c r="S1158" i="1"/>
  <c r="S974" i="1"/>
  <c r="S975" i="1"/>
  <c r="S756" i="1"/>
  <c r="S2428" i="1"/>
  <c r="S1159" i="1"/>
  <c r="S912" i="1"/>
  <c r="S3384" i="1"/>
  <c r="S2891" i="1"/>
  <c r="S3125" i="1"/>
  <c r="S1160" i="1"/>
  <c r="S913" i="1"/>
  <c r="S976" i="1"/>
  <c r="S977" i="1"/>
  <c r="S978" i="1"/>
  <c r="S2212" i="1"/>
  <c r="S979" i="1"/>
  <c r="S757" i="1"/>
  <c r="S1161" i="1"/>
  <c r="S980" i="1"/>
  <c r="S981" i="1"/>
  <c r="S982" i="1"/>
  <c r="S2049" i="1"/>
  <c r="S983" i="1"/>
  <c r="S1149" i="1"/>
  <c r="S984" i="1"/>
  <c r="S3541" i="1"/>
  <c r="S177" i="1"/>
  <c r="S985" i="1"/>
  <c r="S2050" i="1"/>
  <c r="S2722" i="1"/>
  <c r="S3039" i="1"/>
  <c r="S986" i="1"/>
  <c r="S2051" i="1"/>
  <c r="S758" i="1"/>
  <c r="S987" i="1"/>
  <c r="S988" i="1"/>
  <c r="S989" i="1"/>
  <c r="S990" i="1"/>
  <c r="S3040" i="1"/>
  <c r="S991" i="1"/>
  <c r="S914" i="1"/>
  <c r="S992" i="1"/>
  <c r="S2052" i="1"/>
  <c r="S759" i="1"/>
  <c r="S993" i="1"/>
  <c r="S994" i="1"/>
  <c r="S902" i="1"/>
  <c r="S1162" i="1"/>
  <c r="S995" i="1"/>
  <c r="S996" i="1"/>
  <c r="S3627" i="1"/>
  <c r="S885" i="1"/>
  <c r="S2338" i="1"/>
  <c r="S472" i="1"/>
  <c r="S997" i="1"/>
  <c r="S998" i="1"/>
  <c r="S999" i="1"/>
  <c r="S3108" i="1"/>
  <c r="S925" i="1"/>
  <c r="S760" i="1"/>
  <c r="S1000" i="1"/>
  <c r="S1001" i="1"/>
  <c r="S761" i="1"/>
  <c r="S1002" i="1"/>
  <c r="S1003" i="1"/>
  <c r="S2847" i="1"/>
  <c r="S1004" i="1"/>
  <c r="S1005" i="1"/>
  <c r="S2892" i="1"/>
  <c r="S1006" i="1"/>
  <c r="S886" i="1"/>
  <c r="S1007" i="1"/>
  <c r="S1008" i="1"/>
  <c r="S1009" i="1"/>
  <c r="S1010" i="1"/>
  <c r="S762" i="1"/>
  <c r="S1011" i="1"/>
  <c r="S1012" i="1"/>
  <c r="S763" i="1"/>
  <c r="S1150" i="1"/>
  <c r="S1013" i="1"/>
  <c r="S1014" i="1"/>
  <c r="S2960" i="1"/>
  <c r="S1015" i="1"/>
  <c r="S2944" i="1"/>
  <c r="S1016" i="1"/>
  <c r="S1151" i="1"/>
  <c r="S1838" i="1"/>
  <c r="S3498" i="1"/>
  <c r="S3924" i="1"/>
  <c r="S473" i="1"/>
  <c r="S1017" i="1"/>
  <c r="S1018" i="1"/>
  <c r="S4092" i="1"/>
  <c r="S1019" i="1"/>
  <c r="S764" i="1"/>
  <c r="S1020" i="1"/>
  <c r="S1021" i="1"/>
  <c r="S3231" i="1"/>
  <c r="S1022" i="1"/>
  <c r="S356" i="1"/>
  <c r="S929" i="1"/>
  <c r="S1023" i="1"/>
  <c r="S1024" i="1"/>
  <c r="S1025" i="1"/>
  <c r="S915" i="1"/>
  <c r="S3232" i="1"/>
  <c r="S673" i="1"/>
  <c r="S1026" i="1"/>
  <c r="S916" i="1"/>
  <c r="S1027" i="1"/>
  <c r="S1028" i="1"/>
  <c r="S2723" i="1"/>
  <c r="S2429" i="1"/>
  <c r="S1673" i="1"/>
  <c r="S461" i="1"/>
  <c r="S1029" i="1"/>
  <c r="S1030" i="1"/>
  <c r="S1031" i="1"/>
  <c r="S1032" i="1"/>
  <c r="S1716" i="1"/>
  <c r="S765" i="1"/>
  <c r="S1033" i="1"/>
  <c r="S1034" i="1"/>
  <c r="S474" i="1"/>
  <c r="S3925" i="1"/>
  <c r="S766" i="1"/>
  <c r="S1035" i="1"/>
  <c r="S1036" i="1"/>
  <c r="S1037" i="1"/>
  <c r="S1038" i="1"/>
  <c r="S1039" i="1"/>
  <c r="S1040" i="1"/>
  <c r="S1041" i="1"/>
  <c r="S475" i="1"/>
  <c r="S1042" i="1"/>
  <c r="S1043" i="1"/>
  <c r="S1044" i="1"/>
  <c r="S1045" i="1"/>
  <c r="S2965" i="1"/>
  <c r="S1046" i="1"/>
  <c r="S4015" i="1"/>
  <c r="S1047" i="1"/>
  <c r="S1048" i="1"/>
  <c r="S1049" i="1"/>
  <c r="S1050" i="1"/>
  <c r="S1051" i="1"/>
  <c r="S1052" i="1"/>
  <c r="S1053" i="1"/>
  <c r="S4016" i="1"/>
  <c r="S1054" i="1"/>
  <c r="S1055" i="1"/>
  <c r="S1056" i="1"/>
  <c r="S1057" i="1"/>
  <c r="S1058" i="1"/>
  <c r="S1059" i="1"/>
  <c r="S1060" i="1"/>
  <c r="S887" i="1"/>
  <c r="S1061" i="1"/>
  <c r="S1062" i="1"/>
  <c r="S1063" i="1"/>
  <c r="S1064" i="1"/>
  <c r="S1065" i="1"/>
  <c r="S1066" i="1"/>
  <c r="S3989" i="1"/>
  <c r="S1067" i="1"/>
  <c r="S1068" i="1"/>
  <c r="S1069" i="1"/>
  <c r="S1070" i="1"/>
  <c r="S767" i="1"/>
  <c r="S2053" i="1"/>
  <c r="S1071" i="1"/>
  <c r="S1072" i="1"/>
  <c r="S1073" i="1"/>
  <c r="S1074" i="1"/>
  <c r="S768" i="1"/>
  <c r="S1075" i="1"/>
  <c r="S1076" i="1"/>
  <c r="S1077" i="1"/>
  <c r="S769" i="1"/>
  <c r="S1078" i="1"/>
  <c r="S1079" i="1"/>
  <c r="S1080" i="1"/>
  <c r="S1081" i="1"/>
  <c r="S1082" i="1"/>
  <c r="S1083" i="1"/>
  <c r="S770" i="1"/>
  <c r="S2054" i="1"/>
  <c r="S3499" i="1"/>
  <c r="S771" i="1"/>
  <c r="S3385" i="1"/>
  <c r="S903" i="1"/>
  <c r="S772" i="1"/>
  <c r="S917" i="1"/>
  <c r="S712" i="1"/>
  <c r="S3722" i="1"/>
  <c r="S897" i="1"/>
  <c r="S773" i="1"/>
  <c r="S774" i="1"/>
  <c r="S775" i="1"/>
  <c r="S3233" i="1"/>
  <c r="S2724" i="1"/>
  <c r="S3386" i="1"/>
  <c r="S3500" i="1"/>
  <c r="S476" i="1"/>
  <c r="S674" i="1"/>
  <c r="S776" i="1"/>
  <c r="S3501" i="1"/>
  <c r="S3234" i="1"/>
  <c r="S777" i="1"/>
  <c r="S477" i="1"/>
  <c r="S478" i="1"/>
  <c r="S898" i="1"/>
  <c r="S3926" i="1"/>
  <c r="S904" i="1"/>
  <c r="S2725" i="1"/>
  <c r="S3235" i="1"/>
  <c r="S899" i="1"/>
  <c r="S479" i="1"/>
  <c r="S480" i="1"/>
  <c r="S310" i="1"/>
  <c r="S884" i="1"/>
  <c r="S723" i="1"/>
  <c r="S778" i="1"/>
  <c r="S3502" i="1"/>
  <c r="S918" i="1"/>
  <c r="S2893" i="1"/>
  <c r="S779" i="1"/>
  <c r="S3041" i="1"/>
  <c r="S3236" i="1"/>
  <c r="S780" i="1"/>
  <c r="S781" i="1"/>
  <c r="S919" i="1"/>
  <c r="S3387" i="1"/>
  <c r="S920" i="1"/>
  <c r="S4108" i="1"/>
  <c r="S782" i="1"/>
  <c r="S783" i="1"/>
  <c r="S2848" i="1"/>
  <c r="S3575" i="1"/>
  <c r="S784" i="1"/>
  <c r="S2055" i="1"/>
  <c r="S2894" i="1"/>
  <c r="S785" i="1"/>
  <c r="S905" i="1"/>
  <c r="S786" i="1"/>
  <c r="S675" i="1"/>
  <c r="S1793" i="1"/>
  <c r="S3148" i="1"/>
  <c r="S787" i="1"/>
  <c r="S2056" i="1"/>
  <c r="S3664" i="1"/>
  <c r="S311" i="1"/>
  <c r="S2504" i="1"/>
  <c r="S357" i="1"/>
  <c r="S3850" i="1"/>
  <c r="S2399" i="1"/>
  <c r="S3115" i="1"/>
  <c r="S676" i="1"/>
  <c r="S788" i="1"/>
  <c r="S2726" i="1"/>
  <c r="S789" i="1"/>
  <c r="S3440" i="1"/>
  <c r="S481" i="1"/>
  <c r="S3661" i="1"/>
  <c r="S900" i="1"/>
  <c r="S724" i="1"/>
  <c r="S2291" i="1"/>
  <c r="S1674" i="1"/>
  <c r="S2838" i="1"/>
  <c r="S2895" i="1"/>
  <c r="S892" i="1"/>
  <c r="S790" i="1"/>
  <c r="S410" i="1"/>
  <c r="S882" i="1"/>
  <c r="S2727" i="1"/>
  <c r="S791" i="1"/>
  <c r="S893" i="1"/>
  <c r="S792" i="1"/>
  <c r="S482" i="1"/>
  <c r="S793" i="1"/>
  <c r="S794" i="1"/>
  <c r="S795" i="1"/>
  <c r="S894" i="1"/>
  <c r="S1794" i="1"/>
  <c r="S796" i="1"/>
  <c r="S3293" i="1"/>
  <c r="S725" i="1"/>
  <c r="S797" i="1"/>
  <c r="S798" i="1"/>
  <c r="S888" i="1"/>
  <c r="S3542" i="1"/>
  <c r="S799" i="1"/>
  <c r="S3503" i="1"/>
  <c r="S800" i="1"/>
  <c r="S483" i="1"/>
  <c r="S484" i="1"/>
  <c r="S677" i="1"/>
  <c r="S801" i="1"/>
  <c r="S485" i="1"/>
  <c r="S883" i="1"/>
  <c r="S802" i="1"/>
  <c r="S486" i="1"/>
  <c r="S3237" i="1"/>
  <c r="S732" i="1"/>
  <c r="S803" i="1"/>
  <c r="S804" i="1"/>
  <c r="S805" i="1"/>
  <c r="S806" i="1"/>
  <c r="S1084" i="1"/>
  <c r="S2728" i="1"/>
  <c r="S807" i="1"/>
  <c r="S808" i="1"/>
  <c r="S2968" i="1"/>
  <c r="S3042" i="1"/>
  <c r="S178" i="1"/>
  <c r="S2292" i="1"/>
  <c r="S3879" i="1"/>
  <c r="S147" i="1"/>
  <c r="S1615" i="1"/>
  <c r="S809" i="1"/>
  <c r="S678" i="1"/>
  <c r="S810" i="1"/>
  <c r="S679" i="1"/>
  <c r="S811" i="1"/>
  <c r="S179" i="1"/>
  <c r="S812" i="1"/>
  <c r="S813" i="1"/>
  <c r="S2430" i="1"/>
  <c r="S814" i="1"/>
  <c r="S735" i="1"/>
  <c r="S4074" i="1"/>
  <c r="S680" i="1"/>
  <c r="S2579" i="1"/>
  <c r="S487" i="1"/>
  <c r="S815" i="1"/>
  <c r="S816" i="1"/>
  <c r="S312" i="1"/>
  <c r="S817" i="1"/>
  <c r="S488" i="1"/>
  <c r="S2729" i="1"/>
  <c r="S489" i="1"/>
  <c r="S3723" i="1"/>
  <c r="S818" i="1"/>
  <c r="S2431" i="1"/>
  <c r="S819" i="1"/>
  <c r="S820" i="1"/>
  <c r="S821" i="1"/>
  <c r="S2057" i="1"/>
  <c r="S822" i="1"/>
  <c r="S823" i="1"/>
  <c r="S824" i="1"/>
  <c r="S825" i="1"/>
  <c r="S726" i="1"/>
  <c r="S826" i="1"/>
  <c r="S827" i="1"/>
  <c r="S681" i="1"/>
  <c r="S2730" i="1"/>
  <c r="S828" i="1"/>
  <c r="S682" i="1"/>
  <c r="S829" i="1"/>
  <c r="S830" i="1"/>
  <c r="S831" i="1"/>
  <c r="S832" i="1"/>
  <c r="S739" i="1"/>
  <c r="S833" i="1"/>
  <c r="S683" i="1"/>
  <c r="S834" i="1"/>
  <c r="S835" i="1"/>
  <c r="S836" i="1"/>
  <c r="S837" i="1"/>
  <c r="S2731" i="1"/>
  <c r="S3790" i="1"/>
  <c r="S2732" i="1"/>
  <c r="S380" i="1"/>
  <c r="S3927" i="1"/>
  <c r="S655" i="1"/>
  <c r="S1675" i="1"/>
  <c r="S2058" i="1"/>
  <c r="S1499" i="1"/>
  <c r="S3998" i="1"/>
  <c r="S490" i="1"/>
  <c r="S491" i="1"/>
  <c r="S3149" i="1"/>
  <c r="S492" i="1"/>
  <c r="S2733" i="1"/>
  <c r="S684" i="1"/>
  <c r="S411" i="1"/>
  <c r="S42" i="1"/>
  <c r="S4090" i="1"/>
  <c r="S736" i="1"/>
  <c r="S3543" i="1"/>
  <c r="S2213" i="1"/>
  <c r="S1714" i="1"/>
  <c r="S445" i="1"/>
  <c r="S2896" i="1"/>
  <c r="S2214" i="1"/>
  <c r="S2059" i="1"/>
  <c r="S685" i="1"/>
  <c r="S1500" i="1"/>
  <c r="S1593" i="1"/>
  <c r="S734" i="1"/>
  <c r="S727" i="1"/>
  <c r="S381" i="1"/>
  <c r="S3450" i="1"/>
  <c r="S3388" i="1"/>
  <c r="S2858" i="1"/>
  <c r="S493" i="1"/>
  <c r="S2598" i="1"/>
  <c r="S494" i="1"/>
  <c r="S97" i="1"/>
  <c r="S686" i="1"/>
  <c r="S728" i="1"/>
  <c r="S3999" i="1"/>
  <c r="S731" i="1"/>
  <c r="S412" i="1"/>
  <c r="S687" i="1"/>
  <c r="S2060" i="1"/>
  <c r="S713" i="1"/>
  <c r="S495" i="1"/>
  <c r="S413" i="1"/>
  <c r="S17" i="1"/>
  <c r="S1085" i="1"/>
  <c r="S496" i="1"/>
  <c r="S497" i="1"/>
  <c r="S1589" i="1"/>
  <c r="S657" i="1"/>
  <c r="S498" i="1"/>
  <c r="S3043" i="1"/>
  <c r="S3666" i="1"/>
  <c r="S3044" i="1"/>
  <c r="S668" i="1"/>
  <c r="S688" i="1"/>
  <c r="S499" i="1"/>
  <c r="S714" i="1"/>
  <c r="S500" i="1"/>
  <c r="S2455" i="1"/>
  <c r="S658" i="1"/>
  <c r="S715" i="1"/>
  <c r="S1501" i="1"/>
  <c r="S501" i="1"/>
  <c r="S3238" i="1"/>
  <c r="S3886" i="1"/>
  <c r="S1086" i="1"/>
  <c r="S729" i="1"/>
  <c r="S2505" i="1"/>
  <c r="S716" i="1"/>
  <c r="S3239" i="1"/>
  <c r="S3045" i="1"/>
  <c r="S653" i="1"/>
  <c r="S2897" i="1"/>
  <c r="S446" i="1"/>
  <c r="S1579" i="1"/>
  <c r="S382" i="1"/>
  <c r="S502" i="1"/>
  <c r="S503" i="1"/>
  <c r="S504" i="1"/>
  <c r="S1676" i="1"/>
  <c r="S505" i="1"/>
  <c r="S506" i="1"/>
  <c r="S313" i="1"/>
  <c r="S507" i="1"/>
  <c r="S508" i="1"/>
  <c r="S358" i="1"/>
  <c r="S689" i="1"/>
  <c r="S509" i="1"/>
  <c r="S510" i="1"/>
  <c r="S690" i="1"/>
  <c r="S659" i="1"/>
  <c r="S3785" i="1"/>
  <c r="S691" i="1"/>
  <c r="S717" i="1"/>
  <c r="S414" i="1"/>
  <c r="S2734" i="1"/>
  <c r="S692" i="1"/>
  <c r="S3389" i="1"/>
  <c r="S438" i="1"/>
  <c r="S693" i="1"/>
  <c r="S359" i="1"/>
  <c r="S3504" i="1"/>
  <c r="S4046" i="1"/>
  <c r="S383" i="1"/>
  <c r="S511" i="1"/>
  <c r="S354" i="1"/>
  <c r="S3390" i="1"/>
  <c r="S3724" i="1"/>
  <c r="S460" i="1"/>
  <c r="S694" i="1"/>
  <c r="S512" i="1"/>
  <c r="S2061" i="1"/>
  <c r="S695" i="1"/>
  <c r="S439" i="1"/>
  <c r="S696" i="1"/>
  <c r="S447" i="1"/>
  <c r="S513" i="1"/>
  <c r="S360" i="1"/>
  <c r="S697" i="1"/>
  <c r="S514" i="1"/>
  <c r="S180" i="1"/>
  <c r="S515" i="1"/>
  <c r="S1795" i="1"/>
  <c r="S660" i="1"/>
  <c r="S3928" i="1"/>
  <c r="S516" i="1"/>
  <c r="S517" i="1"/>
  <c r="S448" i="1"/>
  <c r="S3046" i="1"/>
  <c r="S1502" i="1"/>
  <c r="S518" i="1"/>
  <c r="S25" i="1"/>
  <c r="S3725" i="1"/>
  <c r="S2379" i="1"/>
  <c r="S3505" i="1"/>
  <c r="S519" i="1"/>
  <c r="S520" i="1"/>
  <c r="S1284" i="1"/>
  <c r="S521" i="1"/>
  <c r="S522" i="1"/>
  <c r="S3171" i="1"/>
  <c r="S523" i="1"/>
  <c r="S2735" i="1"/>
  <c r="S1503" i="1"/>
  <c r="S459" i="1"/>
  <c r="S384" i="1"/>
  <c r="S2736" i="1"/>
  <c r="S3929" i="1"/>
  <c r="S524" i="1"/>
  <c r="S661" i="1"/>
  <c r="S525" i="1"/>
  <c r="S2062" i="1"/>
  <c r="S1504" i="1"/>
  <c r="S662" i="1"/>
  <c r="S314" i="1"/>
  <c r="S526" i="1"/>
  <c r="S527" i="1"/>
  <c r="S654" i="1"/>
  <c r="S181" i="1"/>
  <c r="S346" i="1"/>
  <c r="S528" i="1"/>
  <c r="S3461" i="1"/>
  <c r="S529" i="1"/>
  <c r="S182" i="1"/>
  <c r="S2380" i="1"/>
  <c r="S2432" i="1"/>
  <c r="S530" i="1"/>
  <c r="S531" i="1"/>
  <c r="S4111" i="1"/>
  <c r="S663" i="1"/>
  <c r="S2063" i="1"/>
  <c r="S3726" i="1"/>
  <c r="S532" i="1"/>
  <c r="S183" i="1"/>
  <c r="S533" i="1"/>
  <c r="S534" i="1"/>
  <c r="S347" i="1"/>
  <c r="S535" i="1"/>
  <c r="S3628" i="1"/>
  <c r="S536" i="1"/>
  <c r="S315" i="1"/>
  <c r="S537" i="1"/>
  <c r="S184" i="1"/>
  <c r="S3391" i="1"/>
  <c r="S173" i="1"/>
  <c r="S538" i="1"/>
  <c r="S449" i="1"/>
  <c r="S185" i="1"/>
  <c r="S415" i="1"/>
  <c r="S2064" i="1"/>
  <c r="S539" i="1"/>
  <c r="S540" i="1"/>
  <c r="S3047" i="1"/>
  <c r="S2293" i="1"/>
  <c r="S1152" i="1"/>
  <c r="S541" i="1"/>
  <c r="S416" i="1"/>
  <c r="S186" i="1"/>
  <c r="S98" i="1"/>
  <c r="S542" i="1"/>
  <c r="S2737" i="1"/>
  <c r="S148" i="1"/>
  <c r="S2738" i="1"/>
  <c r="S462" i="1"/>
  <c r="S543" i="1"/>
  <c r="S385" i="1"/>
  <c r="S544" i="1"/>
  <c r="S545" i="1"/>
  <c r="S546" i="1"/>
  <c r="S2563" i="1"/>
  <c r="S3392" i="1"/>
  <c r="S417" i="1"/>
  <c r="S450" i="1"/>
  <c r="S547" i="1"/>
  <c r="S548" i="1"/>
  <c r="S549" i="1"/>
  <c r="S550" i="1"/>
  <c r="S551" i="1"/>
  <c r="S418" i="1"/>
  <c r="S3506" i="1"/>
  <c r="S552" i="1"/>
  <c r="S4000" i="1"/>
  <c r="S553" i="1"/>
  <c r="S451" i="1"/>
  <c r="S3831" i="1"/>
  <c r="S554" i="1"/>
  <c r="S3150" i="1"/>
  <c r="S3800" i="1"/>
  <c r="S555" i="1"/>
  <c r="S556" i="1"/>
  <c r="S557" i="1"/>
  <c r="S558" i="1"/>
  <c r="S559" i="1"/>
  <c r="S187" i="1"/>
  <c r="S838" i="1"/>
  <c r="S560" i="1"/>
  <c r="S561" i="1"/>
  <c r="S562" i="1"/>
  <c r="S2065" i="1"/>
  <c r="S24" i="1"/>
  <c r="S563" i="1"/>
  <c r="S2381" i="1"/>
  <c r="S564" i="1"/>
  <c r="S419" i="1"/>
  <c r="S386" i="1"/>
  <c r="S565" i="1"/>
  <c r="S566" i="1"/>
  <c r="S420" i="1"/>
  <c r="S567" i="1"/>
  <c r="S568" i="1"/>
  <c r="S569" i="1"/>
  <c r="S570" i="1"/>
  <c r="S571" i="1"/>
  <c r="S3892" i="1"/>
  <c r="S572" i="1"/>
  <c r="S573" i="1"/>
  <c r="S574" i="1"/>
  <c r="S575" i="1"/>
  <c r="S576" i="1"/>
  <c r="S577" i="1"/>
  <c r="S578" i="1"/>
  <c r="S2739" i="1"/>
  <c r="S2580" i="1"/>
  <c r="S3727" i="1"/>
  <c r="S3507" i="1"/>
  <c r="S458" i="1"/>
  <c r="S452" i="1"/>
  <c r="S2433" i="1"/>
  <c r="S3801" i="1"/>
  <c r="S3930" i="1"/>
  <c r="S387" i="1"/>
  <c r="S43" i="1"/>
  <c r="S361" i="1"/>
  <c r="S1285" i="1"/>
  <c r="S188" i="1"/>
  <c r="S2066" i="1"/>
  <c r="S436" i="1"/>
  <c r="S1505" i="1"/>
  <c r="S421" i="1"/>
  <c r="S440" i="1"/>
  <c r="S189" i="1"/>
  <c r="S388" i="1"/>
  <c r="S316" i="1"/>
  <c r="S3109" i="1"/>
  <c r="S1796" i="1"/>
  <c r="S1348" i="1"/>
  <c r="S1286" i="1"/>
  <c r="S926" i="1"/>
  <c r="S453" i="1"/>
  <c r="S2898" i="1"/>
  <c r="S190" i="1"/>
  <c r="S454" i="1"/>
  <c r="S422" i="1"/>
  <c r="S389" i="1"/>
  <c r="S1375" i="1"/>
  <c r="S1833" i="1"/>
  <c r="S2294" i="1"/>
  <c r="S423" i="1"/>
  <c r="S390" i="1"/>
  <c r="S3048" i="1"/>
  <c r="S317" i="1"/>
  <c r="S26" i="1"/>
  <c r="S3931" i="1"/>
  <c r="S2452" i="1"/>
  <c r="S3301" i="1"/>
  <c r="S2067" i="1"/>
  <c r="S376" i="1"/>
  <c r="S3964" i="1"/>
  <c r="S2233" i="1"/>
  <c r="S149" i="1"/>
  <c r="S424" i="1"/>
  <c r="S2740" i="1"/>
  <c r="S99" i="1"/>
  <c r="S2339" i="1"/>
  <c r="S3508" i="1"/>
  <c r="S3728" i="1"/>
  <c r="S299" i="1"/>
  <c r="S2215" i="1"/>
  <c r="S718" i="1"/>
  <c r="S3802" i="1"/>
  <c r="S1287" i="1"/>
  <c r="S1288" i="1"/>
  <c r="S1163" i="1"/>
  <c r="S1797" i="1"/>
  <c r="S391" i="1"/>
  <c r="S441" i="1"/>
  <c r="S3629" i="1"/>
  <c r="S425" i="1"/>
  <c r="S3049" i="1"/>
  <c r="S3110" i="1"/>
  <c r="S191" i="1"/>
  <c r="S1677" i="1"/>
  <c r="S71" i="1"/>
  <c r="S362" i="1"/>
  <c r="S2741" i="1"/>
  <c r="S2068" i="1"/>
  <c r="S318" i="1"/>
  <c r="S426" i="1"/>
  <c r="S300" i="1"/>
  <c r="S1289" i="1"/>
  <c r="S192" i="1"/>
  <c r="S363" i="1"/>
  <c r="S427" i="1"/>
  <c r="S428" i="1"/>
  <c r="S1506" i="1"/>
  <c r="S429" i="1"/>
  <c r="S2899" i="1"/>
  <c r="S1798" i="1"/>
  <c r="S319" i="1"/>
  <c r="S1507" i="1"/>
  <c r="S320" i="1"/>
  <c r="S2069" i="1"/>
  <c r="S1841" i="1"/>
  <c r="S3832" i="1"/>
  <c r="S430" i="1"/>
  <c r="S3509" i="1"/>
  <c r="S100" i="1"/>
  <c r="S2070" i="1"/>
  <c r="S392" i="1"/>
  <c r="S3240" i="1"/>
  <c r="S839" i="1"/>
  <c r="S193" i="1"/>
  <c r="S3820" i="1"/>
  <c r="S377" i="1"/>
  <c r="S301" i="1"/>
  <c r="S321" i="1"/>
  <c r="S322" i="1"/>
  <c r="S393" i="1"/>
  <c r="S1678" i="1"/>
  <c r="S407" i="1"/>
  <c r="S2839" i="1"/>
  <c r="S352" i="1"/>
  <c r="S323" i="1"/>
  <c r="S1679" i="1"/>
  <c r="S348" i="1"/>
  <c r="S194" i="1"/>
  <c r="S1680" i="1"/>
  <c r="S394" i="1"/>
  <c r="S195" i="1"/>
  <c r="S101" i="1"/>
  <c r="S579" i="1"/>
  <c r="S324" i="1"/>
  <c r="S2071" i="1"/>
  <c r="S1290" i="1"/>
  <c r="S196" i="1"/>
  <c r="S1354" i="1"/>
  <c r="S3393" i="1"/>
  <c r="S1291" i="1"/>
  <c r="S1508" i="1"/>
  <c r="S364" i="1"/>
  <c r="S1087" i="1"/>
  <c r="S197" i="1"/>
  <c r="S2742" i="1"/>
  <c r="S365" i="1"/>
  <c r="S1617" i="1"/>
  <c r="S366" i="1"/>
  <c r="S367" i="1"/>
  <c r="S325" i="1"/>
  <c r="S2382" i="1"/>
  <c r="S698" i="1"/>
  <c r="S326" i="1"/>
  <c r="S719" i="1"/>
  <c r="S343" i="1"/>
  <c r="S302" i="1"/>
  <c r="S1292" i="1"/>
  <c r="S327" i="1"/>
  <c r="S368" i="1"/>
  <c r="S1366" i="1"/>
  <c r="S4028" i="1"/>
  <c r="S369" i="1"/>
  <c r="S198" i="1"/>
  <c r="S3729" i="1"/>
  <c r="S199" i="1"/>
  <c r="S3050" i="1"/>
  <c r="S200" i="1"/>
  <c r="S328" i="1"/>
  <c r="S150" i="1"/>
  <c r="S3441" i="1"/>
  <c r="S840" i="1"/>
  <c r="S2900" i="1"/>
  <c r="S201" i="1"/>
  <c r="S1293" i="1"/>
  <c r="S3730" i="1"/>
  <c r="S2434" i="1"/>
  <c r="S202" i="1"/>
  <c r="S203" i="1"/>
  <c r="S204" i="1"/>
  <c r="S349" i="1"/>
  <c r="S921" i="1"/>
  <c r="S1294" i="1"/>
  <c r="S1881" i="1"/>
  <c r="S2072" i="1"/>
  <c r="S2073" i="1"/>
  <c r="S2743" i="1"/>
  <c r="S2295" i="1"/>
  <c r="S205" i="1"/>
  <c r="S206" i="1"/>
  <c r="S1181" i="1"/>
  <c r="S4107" i="1"/>
  <c r="S1827" i="1"/>
  <c r="S1153" i="1"/>
  <c r="S207" i="1"/>
  <c r="S1088" i="1"/>
  <c r="S1089" i="1"/>
  <c r="S1509" i="1"/>
  <c r="S3974" i="1"/>
  <c r="S3241" i="1"/>
  <c r="S1681" i="1"/>
  <c r="S208" i="1"/>
  <c r="S209" i="1"/>
  <c r="S3662" i="1"/>
  <c r="S210" i="1"/>
  <c r="S3803" i="1"/>
  <c r="S329" i="1"/>
  <c r="S1295" i="1"/>
  <c r="S134" i="1"/>
  <c r="S211" i="1"/>
  <c r="S167" i="1"/>
  <c r="S212" i="1"/>
  <c r="S213" i="1"/>
  <c r="S214" i="1"/>
  <c r="S174" i="1"/>
  <c r="S2074" i="1"/>
  <c r="S1510" i="1"/>
  <c r="S1682" i="1"/>
  <c r="S3242" i="1"/>
  <c r="S215" i="1"/>
  <c r="S330" i="1"/>
  <c r="S2216" i="1"/>
  <c r="S730" i="1"/>
  <c r="S216" i="1"/>
  <c r="S331" i="1"/>
  <c r="S580" i="1"/>
  <c r="S217" i="1"/>
  <c r="S332" i="1"/>
  <c r="S3394" i="1"/>
  <c r="S218" i="1"/>
  <c r="S3588" i="1"/>
  <c r="S219" i="1"/>
  <c r="S220" i="1"/>
  <c r="S72" i="1"/>
  <c r="S73" i="1"/>
  <c r="S4068" i="1"/>
  <c r="S333" i="1"/>
  <c r="S2840" i="1"/>
  <c r="S334" i="1"/>
  <c r="S221" i="1"/>
  <c r="S222" i="1"/>
  <c r="S3243" i="1"/>
  <c r="S53" i="1"/>
  <c r="S74" i="1"/>
  <c r="S135" i="1"/>
  <c r="S303" i="1"/>
  <c r="S3244" i="1"/>
  <c r="S3051" i="1"/>
  <c r="S4001" i="1"/>
  <c r="S1511" i="1"/>
  <c r="S2075" i="1"/>
  <c r="S136" i="1"/>
  <c r="S3576" i="1"/>
  <c r="S3245" i="1"/>
  <c r="S304" i="1"/>
  <c r="S1090" i="1"/>
  <c r="S2296" i="1"/>
  <c r="S1799" i="1"/>
  <c r="S223" i="1"/>
  <c r="S224" i="1"/>
  <c r="S75" i="1"/>
  <c r="S2297" i="1"/>
  <c r="S225" i="1"/>
  <c r="S226" i="1"/>
  <c r="S227" i="1"/>
  <c r="S1091" i="1"/>
  <c r="S1296" i="1"/>
  <c r="S2217" i="1"/>
  <c r="S4075" i="1"/>
  <c r="S172" i="1"/>
  <c r="S137" i="1"/>
  <c r="S102" i="1"/>
  <c r="S1092" i="1"/>
  <c r="S2076" i="1"/>
  <c r="S228" i="1"/>
  <c r="S229" i="1"/>
  <c r="S1882" i="1"/>
  <c r="S2901" i="1"/>
  <c r="S230" i="1"/>
  <c r="S2077" i="1"/>
  <c r="S103" i="1"/>
  <c r="S138" i="1"/>
  <c r="S76" i="1"/>
  <c r="S231" i="1"/>
  <c r="S1093" i="1"/>
  <c r="S2744" i="1"/>
  <c r="S232" i="1"/>
  <c r="S233" i="1"/>
  <c r="S234" i="1"/>
  <c r="S235" i="1"/>
  <c r="S2298" i="1"/>
  <c r="S2078" i="1"/>
  <c r="S236" i="1"/>
  <c r="S237" i="1"/>
  <c r="S2079" i="1"/>
  <c r="S238" i="1"/>
  <c r="S104" i="1"/>
  <c r="S239" i="1"/>
  <c r="S2849" i="1"/>
  <c r="S240" i="1"/>
  <c r="S3111" i="1"/>
  <c r="S241" i="1"/>
  <c r="S242" i="1"/>
  <c r="S3052" i="1"/>
  <c r="S243" i="1"/>
  <c r="S244" i="1"/>
  <c r="S3395" i="1"/>
  <c r="S1512" i="1"/>
  <c r="S2745" i="1"/>
  <c r="S77" i="1"/>
  <c r="S1297" i="1"/>
  <c r="S139" i="1"/>
  <c r="S245" i="1"/>
  <c r="S3932" i="1"/>
  <c r="S246" i="1"/>
  <c r="S247" i="1"/>
  <c r="S248" i="1"/>
  <c r="S249" i="1"/>
  <c r="S140" i="1"/>
  <c r="S2218" i="1"/>
  <c r="S250" i="1"/>
  <c r="S251" i="1"/>
  <c r="S252" i="1"/>
  <c r="S253" i="1"/>
  <c r="S254" i="1"/>
  <c r="S255" i="1"/>
  <c r="S256" i="1"/>
  <c r="S3851" i="1"/>
  <c r="S1513" i="1"/>
  <c r="S105" i="1"/>
  <c r="S3246" i="1"/>
  <c r="S2080" i="1"/>
  <c r="S2081" i="1"/>
  <c r="S3247" i="1"/>
  <c r="S168" i="1"/>
  <c r="S141" i="1"/>
  <c r="S3786" i="1"/>
  <c r="S2746" i="1"/>
  <c r="S395" i="1"/>
  <c r="S1800" i="1"/>
  <c r="S2082" i="1"/>
  <c r="S1826" i="1"/>
  <c r="S131" i="1"/>
  <c r="S3933" i="1"/>
  <c r="S2747" i="1"/>
  <c r="S151" i="1"/>
  <c r="S3590" i="1"/>
  <c r="S106" i="1"/>
  <c r="S142" i="1"/>
  <c r="S3396" i="1"/>
  <c r="S3053" i="1"/>
  <c r="S78" i="1"/>
  <c r="S2230" i="1"/>
  <c r="S841" i="1"/>
  <c r="S3248" i="1"/>
  <c r="S699" i="1"/>
  <c r="S2949" i="1"/>
  <c r="S3054" i="1"/>
  <c r="S152" i="1"/>
  <c r="S1298" i="1"/>
  <c r="S2323" i="1"/>
  <c r="S2083" i="1"/>
  <c r="S153" i="1"/>
  <c r="S1299" i="1"/>
  <c r="S1094" i="1"/>
  <c r="S1367" i="1"/>
  <c r="S154" i="1"/>
  <c r="S2748" i="1"/>
  <c r="S3397" i="1"/>
  <c r="S3630" i="1"/>
  <c r="S155" i="1"/>
  <c r="S396" i="1"/>
  <c r="S132" i="1"/>
  <c r="S107" i="1"/>
  <c r="S720" i="1"/>
  <c r="S842" i="1"/>
  <c r="S3934" i="1"/>
  <c r="S2084" i="1"/>
  <c r="S156" i="1"/>
  <c r="S2506" i="1"/>
  <c r="S3887" i="1"/>
  <c r="S165" i="1"/>
  <c r="S906" i="1"/>
  <c r="S38" i="1"/>
  <c r="S54" i="1"/>
  <c r="S2085" i="1"/>
  <c r="S581" i="1"/>
  <c r="S157" i="1"/>
  <c r="S1514" i="1"/>
  <c r="S2322" i="1"/>
  <c r="S3249" i="1"/>
  <c r="S143" i="1"/>
  <c r="S3731" i="1"/>
  <c r="S901" i="1"/>
  <c r="S108" i="1"/>
  <c r="S3732" i="1"/>
  <c r="S3733" i="1"/>
  <c r="S1515" i="1"/>
  <c r="S3055" i="1"/>
  <c r="S2086" i="1"/>
  <c r="S2749" i="1"/>
  <c r="S700" i="1"/>
  <c r="S582" i="1"/>
  <c r="S109" i="1"/>
  <c r="S3734" i="1"/>
  <c r="S3056" i="1"/>
  <c r="S158" i="1"/>
  <c r="S1300" i="1"/>
  <c r="S1683" i="1"/>
  <c r="S1592" i="1"/>
  <c r="S3735" i="1"/>
  <c r="S79" i="1"/>
  <c r="S110" i="1"/>
  <c r="S1095" i="1"/>
  <c r="S2435" i="1"/>
  <c r="S111" i="1"/>
  <c r="S350" i="1"/>
  <c r="S1684" i="1"/>
  <c r="S1096" i="1"/>
  <c r="S3577" i="1"/>
  <c r="S112" i="1"/>
  <c r="S4103" i="1"/>
  <c r="S2340" i="1"/>
  <c r="S113" i="1"/>
  <c r="S2750" i="1"/>
  <c r="S80" i="1"/>
  <c r="S114" i="1"/>
  <c r="S115" i="1"/>
  <c r="S2087" i="1"/>
  <c r="S2088" i="1"/>
  <c r="S1685" i="1"/>
  <c r="S3736" i="1"/>
  <c r="S3057" i="1"/>
  <c r="S144" i="1"/>
  <c r="S3737" i="1"/>
  <c r="S3804" i="1"/>
  <c r="S1097" i="1"/>
  <c r="S145" i="1"/>
  <c r="S133" i="1"/>
  <c r="S257" i="1"/>
  <c r="S146" i="1"/>
  <c r="S4029" i="1"/>
  <c r="S2555" i="1"/>
  <c r="S81" i="1"/>
  <c r="S1168" i="1"/>
  <c r="S3881" i="1"/>
  <c r="S4076" i="1"/>
  <c r="S455" i="1"/>
  <c r="S2299" i="1"/>
  <c r="S116" i="1"/>
  <c r="S1866" i="1"/>
  <c r="S3323" i="1"/>
  <c r="S2089" i="1"/>
  <c r="S3805" i="1"/>
  <c r="S4039" i="1"/>
  <c r="S2751" i="1"/>
  <c r="S3058" i="1"/>
  <c r="S1516" i="1"/>
  <c r="S1517" i="1"/>
  <c r="S2507" i="1"/>
  <c r="S2752" i="1"/>
  <c r="S2300" i="1"/>
  <c r="S2090" i="1"/>
  <c r="S2383" i="1"/>
  <c r="S55" i="1"/>
  <c r="S583" i="1"/>
  <c r="S117" i="1"/>
  <c r="S2436" i="1"/>
  <c r="S118" i="1"/>
  <c r="S2508" i="1"/>
  <c r="S119" i="1"/>
  <c r="S3864" i="1"/>
  <c r="S3398" i="1"/>
  <c r="S120" i="1"/>
  <c r="S3935" i="1"/>
  <c r="S843" i="1"/>
  <c r="S3059" i="1"/>
  <c r="S2581" i="1"/>
  <c r="S121" i="1"/>
  <c r="S40" i="1"/>
  <c r="S1301" i="1"/>
  <c r="S3510" i="1"/>
  <c r="S122" i="1"/>
  <c r="S123" i="1"/>
  <c r="S124" i="1"/>
  <c r="S125" i="1"/>
  <c r="S2753" i="1"/>
  <c r="S335" i="1"/>
  <c r="S126" i="1"/>
  <c r="S1302" i="1"/>
  <c r="S2754" i="1"/>
  <c r="S258" i="1"/>
  <c r="S3578" i="1"/>
  <c r="S3399" i="1"/>
  <c r="S701" i="1"/>
  <c r="S27" i="1"/>
  <c r="S1518" i="1"/>
  <c r="S584" i="1"/>
  <c r="S37" i="1"/>
  <c r="S3060" i="1"/>
  <c r="S1098" i="1"/>
  <c r="S2755" i="1"/>
  <c r="S3738" i="1"/>
  <c r="S2850" i="1"/>
  <c r="S397" i="1"/>
  <c r="S3739" i="1"/>
  <c r="S3936" i="1"/>
  <c r="S1519" i="1"/>
  <c r="S3061" i="1"/>
  <c r="S82" i="1"/>
  <c r="S3400" i="1"/>
  <c r="S1099" i="1"/>
  <c r="S4030" i="1"/>
  <c r="S56" i="1"/>
  <c r="S3537" i="1"/>
  <c r="S3250" i="1"/>
  <c r="S2756" i="1"/>
  <c r="S2509" i="1"/>
  <c r="S57" i="1"/>
  <c r="S2091" i="1"/>
  <c r="S1829" i="1"/>
  <c r="S3833" i="1"/>
  <c r="S844" i="1"/>
  <c r="S83" i="1"/>
  <c r="S2757" i="1"/>
  <c r="S1801" i="1"/>
  <c r="S2601" i="1"/>
  <c r="S1303" i="1"/>
  <c r="S3401" i="1"/>
  <c r="S84" i="1"/>
  <c r="S3740" i="1"/>
  <c r="S2510" i="1"/>
  <c r="S3402" i="1"/>
  <c r="S259" i="1"/>
  <c r="S2092" i="1"/>
  <c r="S431" i="1"/>
  <c r="S3806" i="1"/>
  <c r="S260" i="1"/>
  <c r="S3741" i="1"/>
  <c r="S1304" i="1"/>
  <c r="S398" i="1"/>
  <c r="S85" i="1"/>
  <c r="S1100" i="1"/>
  <c r="S2093" i="1"/>
  <c r="S3462" i="1"/>
  <c r="S585" i="1"/>
  <c r="S4031" i="1"/>
  <c r="S2437" i="1"/>
  <c r="S3889" i="1"/>
  <c r="S3876" i="1"/>
  <c r="S3937" i="1"/>
  <c r="S586" i="1"/>
  <c r="S86" i="1"/>
  <c r="S87" i="1"/>
  <c r="S88" i="1"/>
  <c r="S2094" i="1"/>
  <c r="S2758" i="1"/>
  <c r="S3324" i="1"/>
  <c r="S3062" i="1"/>
  <c r="S2511" i="1"/>
  <c r="S2969" i="1"/>
  <c r="S69" i="1"/>
  <c r="S2582" i="1"/>
  <c r="S2095" i="1"/>
  <c r="S261" i="1"/>
  <c r="S3535" i="1"/>
  <c r="S1101" i="1"/>
  <c r="S2096" i="1"/>
  <c r="S1802" i="1"/>
  <c r="S1102" i="1"/>
  <c r="S70" i="1"/>
  <c r="S2902" i="1"/>
  <c r="S2301" i="1"/>
  <c r="S3251" i="1"/>
  <c r="S44" i="1"/>
  <c r="S3938" i="1"/>
  <c r="S1803" i="1"/>
  <c r="S1103" i="1"/>
  <c r="S587" i="1"/>
  <c r="S28" i="1"/>
  <c r="S336" i="1"/>
  <c r="S2097" i="1"/>
  <c r="S2583" i="1"/>
  <c r="S3971" i="1"/>
  <c r="S2187" i="1"/>
  <c r="S1602" i="1"/>
  <c r="S1104" i="1"/>
  <c r="S3838" i="1"/>
  <c r="S2341" i="1"/>
  <c r="S1520" i="1"/>
  <c r="S1105" i="1"/>
  <c r="S2098" i="1"/>
  <c r="S3063" i="1"/>
  <c r="S3252" i="1"/>
  <c r="S1369" i="1"/>
  <c r="S588" i="1"/>
  <c r="S2449" i="1"/>
  <c r="S2903" i="1"/>
  <c r="S58" i="1"/>
  <c r="S3064" i="1"/>
  <c r="S3939" i="1"/>
  <c r="S262" i="1"/>
  <c r="S923" i="1"/>
  <c r="S589" i="1"/>
  <c r="S889" i="1"/>
  <c r="S1521" i="1"/>
  <c r="S702" i="1"/>
  <c r="S2556" i="1"/>
  <c r="S3456" i="1"/>
  <c r="S59" i="1"/>
  <c r="S1106" i="1"/>
  <c r="S590" i="1"/>
  <c r="S2512" i="1"/>
  <c r="S1107" i="1"/>
  <c r="S60" i="1"/>
  <c r="S4032" i="1"/>
  <c r="S2513" i="1"/>
  <c r="S61" i="1"/>
  <c r="S2950" i="1"/>
  <c r="S3403" i="1"/>
  <c r="S2342" i="1"/>
  <c r="S1717" i="1"/>
  <c r="S2514" i="1"/>
  <c r="S45" i="1"/>
  <c r="S2302" i="1"/>
  <c r="S3065" i="1"/>
  <c r="S2515" i="1"/>
  <c r="S51" i="1"/>
  <c r="S2384" i="1"/>
  <c r="S3404" i="1"/>
  <c r="S2099" i="1"/>
  <c r="S3651" i="1"/>
  <c r="S3652" i="1"/>
  <c r="S2303" i="1"/>
  <c r="S169" i="1"/>
  <c r="S1350" i="1"/>
  <c r="S46" i="1"/>
  <c r="S2219" i="1"/>
  <c r="S29" i="1"/>
  <c r="S4077" i="1"/>
  <c r="S591" i="1"/>
  <c r="S2100" i="1"/>
  <c r="S3253" i="1"/>
  <c r="S2904" i="1"/>
  <c r="S4047" i="1"/>
  <c r="S845" i="1"/>
  <c r="S2759" i="1"/>
  <c r="S3742" i="1"/>
  <c r="S263" i="1"/>
  <c r="S890" i="1"/>
  <c r="S442" i="1"/>
  <c r="S159" i="1"/>
  <c r="S592" i="1"/>
  <c r="S408" i="1"/>
  <c r="S2101" i="1"/>
  <c r="S2304" i="1"/>
  <c r="S3599" i="1"/>
  <c r="S30" i="1"/>
  <c r="S3254" i="1"/>
  <c r="S50" i="1"/>
  <c r="S593" i="1"/>
  <c r="S3787" i="1"/>
  <c r="S3743" i="1"/>
  <c r="S2760" i="1"/>
  <c r="S3405" i="1"/>
  <c r="S1707" i="1"/>
  <c r="S160" i="1"/>
  <c r="S2102" i="1"/>
  <c r="S2350" i="1"/>
  <c r="S1108" i="1"/>
  <c r="S2103" i="1"/>
  <c r="S370" i="1"/>
  <c r="S3865" i="1"/>
  <c r="S1522" i="1"/>
  <c r="S2104" i="1"/>
  <c r="S2343" i="1"/>
  <c r="S922" i="1"/>
  <c r="S3877" i="1"/>
  <c r="S432" i="1"/>
  <c r="S594" i="1"/>
  <c r="S4048" i="1"/>
  <c r="S2761" i="1"/>
  <c r="S1109" i="1"/>
  <c r="S264" i="1"/>
  <c r="S294" i="1"/>
  <c r="S265" i="1"/>
  <c r="S2961" i="1"/>
  <c r="S1305" i="1"/>
  <c r="S3807" i="1"/>
  <c r="S1306" i="1"/>
  <c r="S2599" i="1"/>
  <c r="S2762" i="1"/>
  <c r="S1523" i="1"/>
  <c r="S3631" i="1"/>
  <c r="S2105" i="1"/>
  <c r="S1110" i="1"/>
  <c r="S443" i="1"/>
  <c r="S595" i="1"/>
  <c r="S266" i="1"/>
  <c r="S161" i="1"/>
  <c r="S62" i="1"/>
  <c r="S846" i="1"/>
  <c r="S31" i="1"/>
  <c r="S596" i="1"/>
  <c r="S4097" i="1"/>
  <c r="S3066" i="1"/>
  <c r="S3821" i="1"/>
  <c r="S1111" i="1"/>
  <c r="S1307" i="1"/>
  <c r="S1524" i="1"/>
  <c r="S3579" i="1"/>
  <c r="S1308" i="1"/>
  <c r="S3406" i="1"/>
  <c r="S3255" i="1"/>
  <c r="S2763" i="1"/>
  <c r="S3067" i="1"/>
  <c r="S3979" i="1"/>
  <c r="S32" i="1"/>
  <c r="S3407" i="1"/>
  <c r="S305" i="1"/>
  <c r="S1112" i="1"/>
  <c r="S89" i="1"/>
  <c r="S166" i="1"/>
  <c r="S3653" i="1"/>
  <c r="S22" i="1"/>
  <c r="S3808" i="1"/>
  <c r="S3654" i="1"/>
  <c r="S2516" i="1"/>
  <c r="S597" i="1"/>
  <c r="S52" i="1"/>
  <c r="S1699" i="1"/>
  <c r="S3256" i="1"/>
  <c r="S267" i="1"/>
  <c r="S664" i="1"/>
  <c r="S2106" i="1"/>
  <c r="S2344" i="1"/>
  <c r="S1711" i="1"/>
  <c r="S1804" i="1"/>
  <c r="S598" i="1"/>
  <c r="S2764" i="1"/>
  <c r="S3511" i="1"/>
  <c r="S2305" i="1"/>
  <c r="S2107" i="1"/>
  <c r="S268" i="1"/>
  <c r="S1867" i="1"/>
  <c r="S3068" i="1"/>
  <c r="S3165" i="1"/>
  <c r="S1525" i="1"/>
  <c r="S3408" i="1"/>
  <c r="S2517" i="1"/>
  <c r="S2765" i="1"/>
  <c r="S3580" i="1"/>
  <c r="S12" i="1"/>
  <c r="S2905" i="1"/>
  <c r="S3663" i="1"/>
  <c r="S3409" i="1"/>
  <c r="S2108" i="1"/>
  <c r="S599" i="1"/>
  <c r="S3302" i="1"/>
  <c r="S2766" i="1"/>
  <c r="S2306" i="1"/>
  <c r="S3257" i="1"/>
  <c r="S2767" i="1"/>
  <c r="S23" i="1"/>
  <c r="S1868" i="1"/>
  <c r="S399" i="1"/>
  <c r="S1526" i="1"/>
  <c r="S2109" i="1"/>
  <c r="S2110" i="1"/>
  <c r="S3258" i="1"/>
  <c r="S1805" i="1"/>
  <c r="S3866" i="1"/>
  <c r="S3410" i="1"/>
  <c r="S1309" i="1"/>
  <c r="S3744" i="1"/>
  <c r="S1113" i="1"/>
  <c r="S3512" i="1"/>
  <c r="S703" i="1"/>
  <c r="S1310" i="1"/>
  <c r="S1806" i="1"/>
  <c r="S3632" i="1"/>
  <c r="S2768" i="1"/>
  <c r="S2111" i="1"/>
  <c r="S2769" i="1"/>
  <c r="S33" i="1"/>
  <c r="S269" i="1"/>
  <c r="S600" i="1"/>
  <c r="S2112" i="1"/>
  <c r="S1114" i="1"/>
  <c r="S270" i="1"/>
  <c r="S337" i="1"/>
  <c r="S601" i="1"/>
  <c r="S2770" i="1"/>
  <c r="S2771" i="1"/>
  <c r="S2113" i="1"/>
  <c r="S847" i="1"/>
  <c r="S1708" i="1"/>
  <c r="S1311" i="1"/>
  <c r="S1527" i="1"/>
  <c r="S602" i="1"/>
  <c r="S2772" i="1"/>
  <c r="S3896" i="1"/>
  <c r="S4069" i="1"/>
  <c r="S2906" i="1"/>
  <c r="S1115" i="1"/>
  <c r="S3513" i="1"/>
  <c r="S2589" i="1"/>
  <c r="S3601" i="1"/>
  <c r="S2114" i="1"/>
  <c r="S3965" i="1"/>
  <c r="S127" i="1"/>
  <c r="S2307" i="1"/>
  <c r="S907" i="1"/>
  <c r="S3514" i="1"/>
  <c r="S3640" i="1"/>
  <c r="S2773" i="1"/>
  <c r="S1349" i="1"/>
  <c r="S848" i="1"/>
  <c r="S603" i="1"/>
  <c r="S1312" i="1"/>
  <c r="S2774" i="1"/>
  <c r="S3411" i="1"/>
  <c r="S4099" i="1"/>
  <c r="S1528" i="1"/>
  <c r="S2853" i="1"/>
  <c r="S2916" i="1"/>
  <c r="S604" i="1"/>
  <c r="S90" i="1"/>
  <c r="S371" i="1"/>
  <c r="S605" i="1"/>
  <c r="S2775" i="1"/>
  <c r="S2776" i="1"/>
  <c r="S2220" i="1"/>
  <c r="S3259" i="1"/>
  <c r="S3745" i="1"/>
  <c r="S4078" i="1"/>
  <c r="S1590" i="1"/>
  <c r="S3581" i="1"/>
  <c r="S1529" i="1"/>
  <c r="S3746" i="1"/>
  <c r="S2777" i="1"/>
  <c r="S18" i="1"/>
  <c r="S849" i="1"/>
  <c r="S3747" i="1"/>
  <c r="S927" i="1"/>
  <c r="S3748" i="1"/>
  <c r="S3069" i="1"/>
  <c r="S606" i="1"/>
  <c r="S607" i="1"/>
  <c r="S3070" i="1"/>
  <c r="S3809" i="1"/>
  <c r="S271" i="1"/>
  <c r="S3303" i="1"/>
  <c r="S1313" i="1"/>
  <c r="S2778" i="1"/>
  <c r="S2609" i="1"/>
  <c r="S3582" i="1"/>
  <c r="S19" i="1"/>
  <c r="S63" i="1"/>
  <c r="S272" i="1"/>
  <c r="S1807" i="1"/>
  <c r="S895" i="1"/>
  <c r="S1314" i="1"/>
  <c r="S3852" i="1"/>
  <c r="S2779" i="1"/>
  <c r="S2518" i="1"/>
  <c r="S2115" i="1"/>
  <c r="S1808" i="1"/>
  <c r="S2116" i="1"/>
  <c r="S4002" i="1"/>
  <c r="S4" i="1"/>
  <c r="S400" i="1"/>
  <c r="S16" i="1"/>
  <c r="S1530" i="1"/>
  <c r="S3260" i="1"/>
  <c r="S2565" i="1"/>
  <c r="S3940" i="1"/>
  <c r="S3071" i="1"/>
  <c r="S401" i="1"/>
  <c r="S3072" i="1"/>
  <c r="S1116" i="1"/>
  <c r="S372" i="1"/>
  <c r="S353" i="1"/>
  <c r="S2117" i="1"/>
  <c r="S608" i="1"/>
  <c r="S1315" i="1"/>
  <c r="S2385" i="1"/>
  <c r="S1531" i="1"/>
  <c r="S1532" i="1"/>
  <c r="S2780" i="1"/>
  <c r="S2781" i="1"/>
  <c r="S3261" i="1"/>
  <c r="S3073" i="1"/>
  <c r="S1869" i="1"/>
  <c r="S2782" i="1"/>
  <c r="S2519" i="1"/>
  <c r="S3074" i="1"/>
  <c r="S2520" i="1"/>
  <c r="S2930" i="1"/>
  <c r="S609" i="1"/>
  <c r="S3749" i="1"/>
  <c r="S3633" i="1"/>
  <c r="S2118" i="1"/>
  <c r="S1316" i="1"/>
  <c r="S2907" i="1"/>
  <c r="S3810" i="1"/>
  <c r="S2908" i="1"/>
  <c r="S850" i="1"/>
  <c r="S2119" i="1"/>
  <c r="S3853" i="1"/>
  <c r="S2120" i="1"/>
  <c r="S2783" i="1"/>
  <c r="S891" i="1"/>
  <c r="S2557" i="1"/>
  <c r="S3941" i="1"/>
  <c r="S338" i="1"/>
  <c r="S2909" i="1"/>
  <c r="S3075" i="1"/>
  <c r="S610" i="1"/>
  <c r="S4086" i="1"/>
  <c r="S851" i="1"/>
  <c r="S4041" i="1"/>
  <c r="S852" i="1"/>
  <c r="S3655" i="1"/>
  <c r="S1686" i="1"/>
  <c r="S2121" i="1"/>
  <c r="S611" i="1"/>
  <c r="S2521" i="1"/>
  <c r="S2386" i="1"/>
  <c r="S3076" i="1"/>
  <c r="S1533" i="1"/>
  <c r="S3750" i="1"/>
  <c r="S2122" i="1"/>
  <c r="S273" i="1"/>
  <c r="S3515" i="1"/>
  <c r="S4088" i="1"/>
  <c r="S3942" i="1"/>
  <c r="S3077" i="1"/>
  <c r="S2784" i="1"/>
  <c r="S3516" i="1"/>
  <c r="S3517" i="1"/>
  <c r="S3262" i="1"/>
  <c r="S2970" i="1"/>
  <c r="S853" i="1"/>
  <c r="S2123" i="1"/>
  <c r="S612" i="1"/>
  <c r="S2221" i="1"/>
  <c r="S1870" i="1"/>
  <c r="S3263" i="1"/>
  <c r="S3867" i="1"/>
  <c r="S3943" i="1"/>
  <c r="S613" i="1"/>
  <c r="S1117" i="1"/>
  <c r="S3822" i="1"/>
  <c r="S1164" i="1"/>
  <c r="S1687" i="1"/>
  <c r="S3518" i="1"/>
  <c r="S614" i="1"/>
  <c r="S339" i="1"/>
  <c r="S2785" i="1"/>
  <c r="S615" i="1"/>
  <c r="S3973" i="1"/>
  <c r="S1809" i="1"/>
  <c r="S2124" i="1"/>
  <c r="S1355" i="1"/>
  <c r="S1534" i="1"/>
  <c r="S737" i="1"/>
  <c r="S2438" i="1"/>
  <c r="S128" i="1"/>
  <c r="S616" i="1"/>
  <c r="S3412" i="1"/>
  <c r="S3944" i="1"/>
  <c r="S617" i="1"/>
  <c r="S1118" i="1"/>
  <c r="S3751" i="1"/>
  <c r="S854" i="1"/>
  <c r="S1688" i="1"/>
  <c r="S1356" i="1"/>
  <c r="S2125" i="1"/>
  <c r="S2522" i="1"/>
  <c r="S1535" i="1"/>
  <c r="S3780" i="1"/>
  <c r="S2126" i="1"/>
  <c r="S1317" i="1"/>
  <c r="S2786" i="1"/>
  <c r="S855" i="1"/>
  <c r="S1536" i="1"/>
  <c r="S3811" i="1"/>
  <c r="S2127" i="1"/>
  <c r="S618" i="1"/>
  <c r="S1689" i="1"/>
  <c r="S2523" i="1"/>
  <c r="S1318" i="1"/>
  <c r="S3078" i="1"/>
  <c r="S2128" i="1"/>
  <c r="S2129" i="1"/>
  <c r="S2439" i="1"/>
  <c r="S3812" i="1"/>
  <c r="S402" i="1"/>
  <c r="S1810" i="1"/>
  <c r="S2308" i="1"/>
  <c r="S3823" i="1"/>
  <c r="S2524" i="1"/>
  <c r="S1119" i="1"/>
  <c r="S2927" i="1"/>
  <c r="S1120" i="1"/>
  <c r="S1618" i="1"/>
  <c r="S2130" i="1"/>
  <c r="S4062" i="1"/>
  <c r="S1811" i="1"/>
  <c r="S1710" i="1"/>
  <c r="S856" i="1"/>
  <c r="S619" i="1"/>
  <c r="S3264" i="1"/>
  <c r="S3752" i="1"/>
  <c r="S4064" i="1"/>
  <c r="S1844" i="1"/>
  <c r="S1709" i="1"/>
  <c r="S1690" i="1"/>
  <c r="S2131" i="1"/>
  <c r="S3980" i="1"/>
  <c r="S1812" i="1"/>
  <c r="S13" i="1"/>
  <c r="S3112" i="1"/>
  <c r="S3079" i="1"/>
  <c r="S2132" i="1"/>
  <c r="S306" i="1"/>
  <c r="S274" i="1"/>
  <c r="S4049" i="1"/>
  <c r="S14" i="1"/>
  <c r="S2854" i="1"/>
  <c r="S1691" i="1"/>
  <c r="S1878" i="1"/>
  <c r="S1606" i="1"/>
  <c r="S1813" i="1"/>
  <c r="S2525" i="1"/>
  <c r="S3890" i="1"/>
  <c r="S3413" i="1"/>
  <c r="S3414" i="1"/>
  <c r="S3415" i="1"/>
  <c r="S4009" i="1"/>
  <c r="S1701" i="1"/>
  <c r="S3265" i="1"/>
  <c r="S857" i="1"/>
  <c r="S3753" i="1"/>
  <c r="S4087" i="1"/>
  <c r="S3945" i="1"/>
  <c r="S1121" i="1"/>
  <c r="S3600" i="1"/>
  <c r="S2558" i="1"/>
  <c r="S1871" i="1"/>
  <c r="S2387" i="1"/>
  <c r="S64" i="1"/>
  <c r="S2133" i="1"/>
  <c r="S3416" i="1"/>
  <c r="S1357" i="1"/>
  <c r="S704" i="1"/>
  <c r="S2309" i="1"/>
  <c r="S3080" i="1"/>
  <c r="S275" i="1"/>
  <c r="S3583" i="1"/>
  <c r="S3266" i="1"/>
  <c r="S1537" i="1"/>
  <c r="S1692" i="1"/>
  <c r="S1591" i="1"/>
  <c r="S2134" i="1"/>
  <c r="S4003" i="1"/>
  <c r="S620" i="1"/>
  <c r="S3946" i="1"/>
  <c r="S1122" i="1"/>
  <c r="S1319" i="1"/>
  <c r="S621" i="1"/>
  <c r="S276" i="1"/>
  <c r="S1538" i="1"/>
  <c r="S1320" i="1"/>
  <c r="S1814" i="1"/>
  <c r="S3442" i="1"/>
  <c r="S3081" i="1"/>
  <c r="S622" i="1"/>
  <c r="S4079" i="1"/>
  <c r="S277" i="1"/>
  <c r="S721" i="1"/>
  <c r="S1539" i="1"/>
  <c r="S3417" i="1"/>
  <c r="S1540" i="1"/>
  <c r="S2135" i="1"/>
  <c r="S1123" i="1"/>
  <c r="S3267" i="1"/>
  <c r="S1541" i="1"/>
  <c r="S1124" i="1"/>
  <c r="S2136" i="1"/>
  <c r="S2137" i="1"/>
  <c r="S2787" i="1"/>
  <c r="S3754" i="1"/>
  <c r="S1321" i="1"/>
  <c r="S2440" i="1"/>
  <c r="S1125" i="1"/>
  <c r="S1542" i="1"/>
  <c r="S278" i="1"/>
  <c r="S2138" i="1"/>
  <c r="S3755" i="1"/>
  <c r="S4017" i="1"/>
  <c r="S47" i="1"/>
  <c r="S2788" i="1"/>
  <c r="S3966" i="1"/>
  <c r="S3268" i="1"/>
  <c r="S91" i="1"/>
  <c r="S4033" i="1"/>
  <c r="S2139" i="1"/>
  <c r="S4093" i="1"/>
  <c r="S2789" i="1"/>
  <c r="S623" i="1"/>
  <c r="S3269" i="1"/>
  <c r="S3756" i="1"/>
  <c r="S858" i="1"/>
  <c r="S3151" i="1"/>
  <c r="S2910" i="1"/>
  <c r="S1543" i="1"/>
  <c r="S3082" i="1"/>
  <c r="S908" i="1"/>
  <c r="S3270" i="1"/>
  <c r="S170" i="1"/>
  <c r="S624" i="1"/>
  <c r="S859" i="1"/>
  <c r="S373" i="1"/>
  <c r="S48" i="1"/>
  <c r="S2140" i="1"/>
  <c r="S1603" i="1"/>
  <c r="S3981" i="1"/>
  <c r="S10" i="1"/>
  <c r="S8" i="1"/>
  <c r="S3947" i="1"/>
  <c r="S3827" i="1"/>
  <c r="S625" i="1"/>
  <c r="S3967" i="1"/>
  <c r="S2526" i="1"/>
  <c r="S3882" i="1"/>
  <c r="S2141" i="1"/>
  <c r="S2142" i="1"/>
  <c r="S2143" i="1"/>
  <c r="S1828" i="1"/>
  <c r="S1126" i="1"/>
  <c r="S2144" i="1"/>
  <c r="S3083" i="1"/>
  <c r="S3834" i="1"/>
  <c r="S1544" i="1"/>
  <c r="S4080" i="1"/>
  <c r="S1842" i="1"/>
  <c r="S2790" i="1"/>
  <c r="S2791" i="1"/>
  <c r="S2145" i="1"/>
  <c r="S2146" i="1"/>
  <c r="S626" i="1"/>
  <c r="S2147" i="1"/>
  <c r="S2860" i="1"/>
  <c r="S3597" i="1"/>
  <c r="S9" i="1"/>
  <c r="S351" i="1"/>
  <c r="S403" i="1"/>
  <c r="S2310" i="1"/>
  <c r="S1127" i="1"/>
  <c r="S4011" i="1"/>
  <c r="S1170" i="1"/>
  <c r="S2792" i="1"/>
  <c r="S2186" i="1"/>
  <c r="S1322" i="1"/>
  <c r="S3271" i="1"/>
  <c r="S3641" i="1"/>
  <c r="S3272" i="1"/>
  <c r="S6" i="1"/>
  <c r="S3304" i="1"/>
  <c r="S2148" i="1"/>
  <c r="S2149" i="1"/>
  <c r="S3757" i="1"/>
  <c r="S860" i="1"/>
  <c r="S1545" i="1"/>
  <c r="S627" i="1"/>
  <c r="S65" i="1"/>
  <c r="S3418" i="1"/>
  <c r="S3419" i="1"/>
  <c r="S861" i="1"/>
  <c r="S722" i="1"/>
  <c r="S3519" i="1"/>
  <c r="S862" i="1"/>
  <c r="S34" i="1"/>
  <c r="S340" i="1"/>
  <c r="S279" i="1"/>
  <c r="S2150" i="1"/>
  <c r="S3152" i="1"/>
  <c r="S1693" i="1"/>
  <c r="S2527" i="1"/>
  <c r="S433" i="1"/>
  <c r="S1546" i="1"/>
  <c r="S1694" i="1"/>
  <c r="S2793" i="1"/>
  <c r="S1378" i="1"/>
  <c r="S4034" i="1"/>
  <c r="S280" i="1"/>
  <c r="S628" i="1"/>
  <c r="S3813" i="1"/>
  <c r="S1547" i="1"/>
  <c r="S3273" i="1"/>
  <c r="S3457" i="1"/>
  <c r="S3758" i="1"/>
  <c r="S281" i="1"/>
  <c r="S3274" i="1"/>
  <c r="S2388" i="1"/>
  <c r="S1548" i="1"/>
  <c r="S3153" i="1"/>
  <c r="S2151" i="1"/>
  <c r="S404" i="1"/>
  <c r="S3759" i="1"/>
  <c r="S2152" i="1"/>
  <c r="S3520" i="1"/>
  <c r="S409" i="1"/>
  <c r="S1835" i="1"/>
  <c r="S2933" i="1"/>
  <c r="S629" i="1"/>
  <c r="S1154" i="1"/>
  <c r="S2528" i="1"/>
  <c r="S3854" i="1"/>
  <c r="S457" i="1"/>
  <c r="S2153" i="1"/>
  <c r="S1128" i="1"/>
  <c r="S630" i="1"/>
  <c r="S2794" i="1"/>
  <c r="S3275" i="1"/>
  <c r="S3420" i="1"/>
  <c r="S631" i="1"/>
  <c r="S1549" i="1"/>
  <c r="S3760" i="1"/>
  <c r="S282" i="1"/>
  <c r="S1550" i="1"/>
  <c r="S2795" i="1"/>
  <c r="S2441" i="1"/>
  <c r="S863" i="1"/>
  <c r="S2154" i="1"/>
  <c r="S1129" i="1"/>
  <c r="S1130" i="1"/>
  <c r="S1131" i="1"/>
  <c r="S1551" i="1"/>
  <c r="S1132" i="1"/>
  <c r="S3761" i="1"/>
  <c r="S3968" i="1"/>
  <c r="S632" i="1"/>
  <c r="S1323" i="1"/>
  <c r="S3969" i="1"/>
  <c r="S3132" i="1"/>
  <c r="S39" i="1"/>
  <c r="S3305" i="1"/>
  <c r="S2155" i="1"/>
  <c r="S3154" i="1"/>
  <c r="S4004" i="1"/>
  <c r="S2796" i="1"/>
  <c r="S3762" i="1"/>
  <c r="S49" i="1"/>
  <c r="S864" i="1"/>
  <c r="S3814" i="1"/>
  <c r="S3421" i="1"/>
  <c r="S283" i="1"/>
  <c r="S3166" i="1"/>
  <c r="S865" i="1"/>
  <c r="S35" i="1"/>
  <c r="S92" i="1"/>
  <c r="S2156" i="1"/>
  <c r="S3948" i="1"/>
  <c r="S2962" i="1"/>
  <c r="S434" i="1"/>
  <c r="S1324" i="1"/>
  <c r="S2797" i="1"/>
  <c r="S1133" i="1"/>
  <c r="S2911" i="1"/>
  <c r="S4094" i="1"/>
  <c r="S3521" i="1"/>
  <c r="S1552" i="1"/>
  <c r="S3763" i="1"/>
  <c r="S2324" i="1"/>
  <c r="S2928" i="1"/>
  <c r="S652" i="1"/>
  <c r="S1604" i="1"/>
  <c r="S3815" i="1"/>
  <c r="S3084" i="1"/>
  <c r="S4050" i="1"/>
  <c r="S3155" i="1"/>
  <c r="S2157" i="1"/>
  <c r="S3868" i="1"/>
  <c r="S1553" i="1"/>
  <c r="S2584" i="1"/>
  <c r="S2442" i="1"/>
  <c r="S4106" i="1"/>
  <c r="S2158" i="1"/>
  <c r="S4095" i="1"/>
  <c r="S1325" i="1"/>
  <c r="S4012" i="1"/>
  <c r="S1134" i="1"/>
  <c r="S1326" i="1"/>
  <c r="S633" i="1"/>
  <c r="S3422" i="1"/>
  <c r="S3855" i="1"/>
  <c r="S2311" i="1"/>
  <c r="S284" i="1"/>
  <c r="S2945" i="1"/>
  <c r="S3949" i="1"/>
  <c r="S3085" i="1"/>
  <c r="S1554" i="1"/>
  <c r="S2443" i="1"/>
  <c r="S435" i="1"/>
  <c r="S3116" i="1"/>
  <c r="S1371" i="1"/>
  <c r="S1555" i="1"/>
  <c r="S1872" i="1"/>
  <c r="S634" i="1"/>
  <c r="S1135" i="1"/>
  <c r="S2159" i="1"/>
  <c r="S635" i="1"/>
  <c r="S2312" i="1"/>
  <c r="S285" i="1"/>
  <c r="S1695" i="1"/>
  <c r="S3764" i="1"/>
  <c r="S3584" i="1"/>
  <c r="S3888" i="1"/>
  <c r="S3869" i="1"/>
  <c r="S3585" i="1"/>
  <c r="S3522" i="1"/>
  <c r="S298" i="1"/>
  <c r="S3523" i="1"/>
  <c r="S3423" i="1"/>
  <c r="S3424" i="1"/>
  <c r="S3276" i="1"/>
  <c r="S636" i="1"/>
  <c r="S3765" i="1"/>
  <c r="S1556" i="1"/>
  <c r="S3425" i="1"/>
  <c r="S637" i="1"/>
  <c r="S3309" i="1"/>
  <c r="S2160" i="1"/>
  <c r="S1327" i="1"/>
  <c r="S2444" i="1"/>
  <c r="S3086" i="1"/>
  <c r="S2912" i="1"/>
  <c r="S4035" i="1"/>
  <c r="S286" i="1"/>
  <c r="S2389" i="1"/>
  <c r="S2161" i="1"/>
  <c r="S866" i="1"/>
  <c r="S1328" i="1"/>
  <c r="S4115" i="1"/>
  <c r="S1815" i="1"/>
  <c r="S3277" i="1"/>
  <c r="S341" i="1"/>
  <c r="S705" i="1"/>
  <c r="S3837" i="1"/>
  <c r="S2162" i="1"/>
  <c r="S1557" i="1"/>
  <c r="S3788" i="1"/>
  <c r="S4036" i="1"/>
  <c r="S2222" i="1"/>
  <c r="S2390" i="1"/>
  <c r="S2163" i="1"/>
  <c r="S2164" i="1"/>
  <c r="S4104" i="1"/>
  <c r="S3126" i="1"/>
  <c r="S3893" i="1"/>
  <c r="S667" i="1"/>
  <c r="S2313" i="1"/>
  <c r="S867" i="1"/>
  <c r="S4081" i="1"/>
  <c r="S638" i="1"/>
  <c r="S2165" i="1"/>
  <c r="S868" i="1"/>
  <c r="S639" i="1"/>
  <c r="S4105" i="1"/>
  <c r="S2798" i="1"/>
  <c r="S2314" i="1"/>
  <c r="S2931" i="1"/>
  <c r="S3766" i="1"/>
  <c r="S3426" i="1"/>
  <c r="S3767" i="1"/>
  <c r="S4100" i="1"/>
  <c r="S4110" i="1"/>
  <c r="S66" i="1"/>
  <c r="S3458" i="1"/>
  <c r="S2529" i="1"/>
  <c r="S1558" i="1"/>
  <c r="S4101" i="1"/>
  <c r="S4061" i="1"/>
  <c r="S2799" i="1"/>
  <c r="S4005" i="1"/>
  <c r="S3443" i="1"/>
  <c r="S2345" i="1"/>
  <c r="S2166" i="1"/>
  <c r="S1559" i="1"/>
  <c r="S640" i="1"/>
  <c r="S2391" i="1"/>
  <c r="S171" i="1"/>
  <c r="S162" i="1"/>
  <c r="S3278" i="1"/>
  <c r="S3279" i="1"/>
  <c r="S307" i="1"/>
  <c r="S3950" i="1"/>
  <c r="S2445" i="1"/>
  <c r="S2315" i="1"/>
  <c r="S1136" i="1"/>
  <c r="S869" i="1"/>
  <c r="S2800" i="1"/>
  <c r="S3768" i="1"/>
  <c r="S2913" i="1"/>
  <c r="S641" i="1"/>
  <c r="S2801" i="1"/>
  <c r="S4112" i="1"/>
  <c r="S3524" i="1"/>
  <c r="S2392" i="1"/>
  <c r="S2802" i="1"/>
  <c r="S2963" i="1"/>
  <c r="S2167" i="1"/>
  <c r="S2397" i="1"/>
  <c r="S2446" i="1"/>
  <c r="S3656" i="1"/>
  <c r="S2447" i="1"/>
  <c r="S405" i="1"/>
  <c r="S3769" i="1"/>
  <c r="S3427" i="1"/>
  <c r="S2803" i="1"/>
  <c r="S1329" i="1"/>
  <c r="S163" i="1"/>
  <c r="S3951" i="1"/>
  <c r="S2585" i="1"/>
  <c r="S3835" i="1"/>
  <c r="S870" i="1"/>
  <c r="S93" i="1"/>
  <c r="S2951" i="1"/>
  <c r="S3870" i="1"/>
  <c r="S2804" i="1"/>
  <c r="S2805" i="1"/>
  <c r="S295" i="1"/>
  <c r="S2168" i="1"/>
  <c r="S164" i="1"/>
  <c r="S3856" i="1"/>
  <c r="S2169" i="1"/>
  <c r="S3428" i="1"/>
  <c r="S2170" i="1"/>
  <c r="S3280" i="1"/>
  <c r="S3952" i="1"/>
  <c r="S4082" i="1"/>
  <c r="S3953" i="1"/>
  <c r="S706" i="1"/>
  <c r="S1165" i="1"/>
  <c r="S1696" i="1"/>
  <c r="S2171" i="1"/>
  <c r="S1816" i="1"/>
  <c r="S1330" i="1"/>
  <c r="S3133" i="1"/>
  <c r="S2172" i="1"/>
  <c r="S642" i="1"/>
  <c r="S1560" i="1"/>
  <c r="S2346" i="1"/>
  <c r="S3087" i="1"/>
  <c r="S1376" i="1"/>
  <c r="S1331" i="1"/>
  <c r="S3954" i="1"/>
  <c r="S871" i="1"/>
  <c r="S1605" i="1"/>
  <c r="S2223" i="1"/>
  <c r="S2393" i="1"/>
  <c r="S3281" i="1"/>
  <c r="S287" i="1"/>
  <c r="S738" i="1"/>
  <c r="S444" i="1"/>
  <c r="S2173" i="1"/>
  <c r="S20" i="1"/>
  <c r="S1561" i="1"/>
  <c r="S2914" i="1"/>
  <c r="S1332" i="1"/>
  <c r="S288" i="1"/>
  <c r="S1839" i="1"/>
  <c r="S1333" i="1"/>
  <c r="S1697" i="1"/>
  <c r="S2806" i="1"/>
  <c r="S2807" i="1"/>
  <c r="S3634" i="1"/>
  <c r="S665" i="1"/>
  <c r="S1817" i="1"/>
  <c r="S643" i="1"/>
  <c r="S36" i="1"/>
  <c r="S308" i="1"/>
  <c r="S666" i="1"/>
  <c r="S2808" i="1"/>
  <c r="S3429" i="1"/>
  <c r="S1586" i="1"/>
  <c r="S1562" i="1"/>
  <c r="S3635" i="1"/>
  <c r="S2174" i="1"/>
  <c r="S289" i="1"/>
  <c r="S1818" i="1"/>
  <c r="S2591" i="1"/>
  <c r="S3430" i="1"/>
  <c r="S3431" i="1"/>
  <c r="S2347" i="1"/>
  <c r="S2351" i="1"/>
  <c r="S3156" i="1"/>
  <c r="S2188" i="1"/>
  <c r="S2809" i="1"/>
  <c r="S2586" i="1"/>
  <c r="S2316" i="1"/>
  <c r="S1137" i="1"/>
  <c r="S4083" i="1"/>
  <c r="S2175" i="1"/>
  <c r="S3770" i="1"/>
  <c r="S1334" i="1"/>
  <c r="S3432" i="1"/>
  <c r="S1335" i="1"/>
  <c r="S2833" i="1"/>
  <c r="S1336" i="1"/>
  <c r="S896" i="1"/>
  <c r="S1819" i="1"/>
  <c r="S3771" i="1"/>
  <c r="S2946" i="1"/>
  <c r="S644" i="1"/>
  <c r="S2810" i="1"/>
  <c r="S3636" i="1"/>
  <c r="S872" i="1"/>
  <c r="S2947" i="1"/>
  <c r="S1886" i="1"/>
  <c r="S3986" i="1"/>
  <c r="S456" i="1"/>
  <c r="S4037" i="1"/>
  <c r="S2566" i="1"/>
  <c r="S2964" i="1"/>
  <c r="S3433" i="1"/>
  <c r="S2317" i="1"/>
  <c r="S2176" i="1"/>
  <c r="S3591" i="1"/>
  <c r="S4113" i="1"/>
  <c r="S1138" i="1"/>
  <c r="S2811" i="1"/>
  <c r="S2177" i="1"/>
  <c r="S1180" i="1"/>
  <c r="S1139" i="1"/>
  <c r="S873" i="1"/>
  <c r="S645" i="1"/>
  <c r="S11" i="1"/>
  <c r="S1698" i="1"/>
  <c r="S2318" i="1"/>
  <c r="S3282" i="1"/>
  <c r="S406" i="1"/>
  <c r="S1820" i="1"/>
  <c r="S3525" i="1"/>
  <c r="S909" i="1"/>
  <c r="S707" i="1"/>
  <c r="S874" i="1"/>
  <c r="S296" i="1"/>
  <c r="S708" i="1"/>
  <c r="S15" i="1"/>
  <c r="S3088" i="1"/>
  <c r="S290" i="1"/>
  <c r="S2319" i="1"/>
  <c r="S4058" i="1"/>
  <c r="S3982" i="1"/>
  <c r="S1140" i="1"/>
  <c r="S2224" i="1"/>
  <c r="S2394" i="1"/>
  <c r="S2178" i="1"/>
  <c r="S2179" i="1"/>
  <c r="S2812" i="1"/>
  <c r="S1563" i="1"/>
  <c r="S646" i="1"/>
  <c r="S1821" i="1"/>
  <c r="S2813" i="1"/>
  <c r="S1564" i="1"/>
  <c r="S875" i="1"/>
  <c r="S2562" i="1"/>
  <c r="S1565" i="1"/>
  <c r="S3089" i="1"/>
  <c r="S4051" i="1"/>
  <c r="S2814" i="1"/>
  <c r="S96" i="1"/>
  <c r="S21" i="1"/>
  <c r="S2530" i="1"/>
  <c r="S4018" i="1"/>
  <c r="S1141" i="1"/>
  <c r="S1587" i="1"/>
  <c r="S3988" i="1"/>
  <c r="S2348" i="1"/>
  <c r="S3090" i="1"/>
  <c r="S1142" i="1"/>
  <c r="S2180" i="1"/>
  <c r="S2225" i="1"/>
  <c r="S1566" i="1"/>
  <c r="S4071" i="1"/>
  <c r="S3772" i="1"/>
  <c r="S1143" i="1"/>
  <c r="S647" i="1"/>
  <c r="S2815" i="1"/>
  <c r="S3449" i="1"/>
  <c r="S876" i="1"/>
  <c r="S67" i="1"/>
  <c r="S4013" i="1"/>
  <c r="S41" i="1"/>
  <c r="S648" i="1"/>
  <c r="S3434" i="1"/>
  <c r="S1144" i="1"/>
  <c r="S2816" i="1"/>
  <c r="S1337" i="1"/>
  <c r="S3970" i="1"/>
  <c r="S3526" i="1"/>
  <c r="S3527" i="1"/>
  <c r="S4085" i="1"/>
  <c r="S1834" i="1"/>
  <c r="S3544" i="1"/>
  <c r="S3975" i="1"/>
  <c r="S1822" i="1"/>
  <c r="S2948" i="1"/>
  <c r="S3773" i="1"/>
  <c r="S3091" i="1"/>
  <c r="S3092" i="1"/>
  <c r="S2531" i="1"/>
  <c r="S649" i="1"/>
  <c r="S1567" i="1"/>
  <c r="S3283" i="1"/>
  <c r="S2817" i="1"/>
  <c r="S2532" i="1"/>
  <c r="S2818" i="1"/>
  <c r="S2819" i="1"/>
  <c r="S3586" i="1"/>
  <c r="S2395" i="1"/>
  <c r="S3642" i="1"/>
  <c r="S3284" i="1"/>
  <c r="S3955" i="1"/>
  <c r="S669" i="1"/>
  <c r="S4019" i="1"/>
  <c r="S3306" i="1"/>
  <c r="S2181" i="1"/>
  <c r="S3956" i="1"/>
  <c r="S3957" i="1"/>
  <c r="S3285" i="1"/>
  <c r="S3637" i="1"/>
  <c r="S3587" i="1"/>
  <c r="S3528" i="1"/>
  <c r="S2533" i="1"/>
  <c r="S2820" i="1"/>
  <c r="S3878" i="1"/>
  <c r="S2821" i="1"/>
  <c r="S3093" i="1"/>
  <c r="S2320" i="1"/>
  <c r="S2822" i="1"/>
  <c r="S1568" i="1"/>
  <c r="S2823" i="1"/>
  <c r="S4084" i="1"/>
  <c r="S3529" i="1"/>
  <c r="S3094" i="1"/>
  <c r="S5" i="1"/>
  <c r="S2237" i="1"/>
  <c r="S930" i="1"/>
  <c r="S1594" i="1"/>
  <c r="S2824" i="1"/>
  <c r="S2182" i="1"/>
  <c r="S1823" i="1"/>
  <c r="S3175" i="1"/>
  <c r="S2534" i="1"/>
  <c r="S3958" i="1"/>
  <c r="S877" i="1"/>
  <c r="S709" i="1"/>
  <c r="S2535" i="1"/>
  <c r="S1145" i="1"/>
  <c r="S1873" i="1"/>
  <c r="S2600" i="1"/>
  <c r="S650" i="1"/>
  <c r="S1373" i="1"/>
  <c r="S1569" i="1"/>
  <c r="S4006" i="1"/>
  <c r="S2226" i="1"/>
  <c r="S3530" i="1"/>
  <c r="S3774" i="1"/>
  <c r="S2825" i="1"/>
  <c r="S1570" i="1"/>
  <c r="S3775" i="1"/>
  <c r="S4109" i="1"/>
  <c r="S3095" i="1"/>
  <c r="S3871" i="1"/>
  <c r="S2826" i="1"/>
  <c r="S4114" i="1"/>
  <c r="S129" i="1"/>
  <c r="S3435" i="1"/>
  <c r="S3776" i="1"/>
  <c r="S4096" i="1"/>
  <c r="S2587" i="1"/>
  <c r="S3857" i="1"/>
  <c r="S4102" i="1"/>
  <c r="S3959" i="1"/>
  <c r="S68" i="1"/>
  <c r="S374" i="1"/>
  <c r="S3436" i="1"/>
  <c r="S1824" i="1"/>
  <c r="S2851" i="1"/>
  <c r="S291" i="1"/>
  <c r="S2183" i="1"/>
  <c r="S3960" i="1"/>
  <c r="S4007" i="1"/>
  <c r="S1571" i="1"/>
  <c r="S3437" i="1"/>
  <c r="S878" i="1"/>
  <c r="S3286" i="1"/>
  <c r="S1166" i="1"/>
  <c r="S710" i="1"/>
  <c r="S3096" i="1"/>
  <c r="S879" i="1"/>
  <c r="S1572" i="1"/>
  <c r="S2536" i="1"/>
  <c r="S2321" i="1"/>
  <c r="S3097" i="1"/>
  <c r="S2227" i="1"/>
  <c r="S344" i="1"/>
  <c r="S3531" i="1"/>
  <c r="S3098" i="1"/>
  <c r="S3532" i="1"/>
  <c r="S3099" i="1"/>
  <c r="S2827" i="1"/>
  <c r="S4063" i="1"/>
  <c r="S2828" i="1"/>
  <c r="S651" i="1"/>
  <c r="S880" i="1"/>
  <c r="S1146" i="1"/>
  <c r="S1573" i="1"/>
  <c r="S2829" i="1"/>
  <c r="S2537" i="1"/>
  <c r="S3287" i="1"/>
  <c r="S711" i="1"/>
  <c r="S2184" i="1"/>
  <c r="S3533" i="1"/>
  <c r="S3134" i="1"/>
  <c r="S3438" i="1"/>
  <c r="S2228" i="1"/>
  <c r="S2830" i="1"/>
  <c r="S355" i="1"/>
  <c r="S1574" i="1"/>
  <c r="S1575" i="1"/>
  <c r="S309" i="1"/>
  <c r="S2588" i="1"/>
  <c r="S2396" i="1"/>
  <c r="S1825" i="1"/>
  <c r="S3288" i="1"/>
  <c r="S2185" i="1"/>
  <c r="S130" i="1"/>
  <c r="S292" i="1"/>
  <c r="S2564" i="1"/>
  <c r="S297" i="1"/>
  <c r="S3289" i="1"/>
  <c r="S375" i="1"/>
  <c r="S94" i="1"/>
  <c r="S1576" i="1"/>
  <c r="S2602" i="1"/>
  <c r="S2831" i="1"/>
  <c r="S3858" i="1"/>
  <c r="S95" i="1"/>
  <c r="S342" i="1"/>
  <c r="S293" i="1"/>
  <c r="S3463" i="1"/>
  <c r="F9" i="13" l="1"/>
  <c r="H16" i="13"/>
  <c r="F18" i="13"/>
  <c r="G10" i="13"/>
  <c r="G16" i="13"/>
  <c r="H17" i="13"/>
  <c r="F10" i="13"/>
  <c r="F17" i="13"/>
  <c r="H18" i="13"/>
  <c r="H19" i="13"/>
  <c r="H8" i="13"/>
  <c r="F19" i="13"/>
  <c r="F15" i="13"/>
  <c r="H15" i="13"/>
  <c r="F14" i="13"/>
  <c r="G14" i="13"/>
  <c r="H13" i="13"/>
  <c r="F13" i="13"/>
  <c r="G8" i="13"/>
  <c r="V3463" i="1"/>
  <c r="V3898" i="1"/>
  <c r="V4020" i="1"/>
  <c r="V3976" i="1"/>
  <c r="V4042" i="1"/>
  <c r="V3176" i="1"/>
  <c r="V4021" i="1"/>
  <c r="V3177" i="1"/>
  <c r="V3547" i="1"/>
  <c r="V3793" i="1"/>
  <c r="V3972" i="1"/>
  <c r="V3638" i="1"/>
  <c r="V3902" i="1"/>
  <c r="V3903" i="1"/>
  <c r="V2611" i="1"/>
  <c r="V3676" i="1"/>
  <c r="V3839" i="1"/>
  <c r="V3907" i="1"/>
  <c r="V3678" i="1"/>
  <c r="V3679" i="1"/>
  <c r="V3179" i="1"/>
  <c r="V3912" i="1"/>
  <c r="V3466" i="1"/>
  <c r="V2613" i="1"/>
  <c r="V3913" i="1"/>
  <c r="V3604" i="1"/>
  <c r="V3829" i="1"/>
  <c r="V3327" i="1"/>
  <c r="V3182" i="1"/>
  <c r="V3817" i="1"/>
  <c r="V3818" i="1"/>
  <c r="V3683" i="1"/>
  <c r="V3550" i="1"/>
  <c r="V3686" i="1"/>
  <c r="V4044" i="1"/>
  <c r="V3551" i="1"/>
  <c r="V3658" i="1"/>
  <c r="V3606" i="1"/>
  <c r="V3692" i="1"/>
  <c r="V3608" i="1"/>
  <c r="V3698" i="1"/>
  <c r="V3330" i="1"/>
  <c r="V3660" i="1"/>
  <c r="V3552" i="1"/>
  <c r="V3611" i="1"/>
  <c r="V1184" i="1"/>
  <c r="V3554" i="1"/>
  <c r="V3614" i="1"/>
  <c r="V3616" i="1"/>
  <c r="V3555" i="1"/>
  <c r="V3294" i="1"/>
  <c r="V3891" i="1"/>
  <c r="V2238" i="1"/>
  <c r="V3558" i="1"/>
  <c r="V3333" i="1"/>
  <c r="V3561" i="1"/>
  <c r="V3564" i="1"/>
  <c r="V3188" i="1"/>
  <c r="V3568" i="1"/>
  <c r="V3545" i="1"/>
  <c r="V2457" i="1"/>
  <c r="V3336" i="1"/>
  <c r="V3451" i="1"/>
  <c r="V2863" i="1"/>
  <c r="V3534" i="1"/>
  <c r="V3480" i="1"/>
  <c r="V3341" i="1"/>
  <c r="V2974" i="1"/>
  <c r="V3486" i="1"/>
  <c r="V3487" i="1"/>
  <c r="V3318" i="1"/>
  <c r="V2865" i="1"/>
  <c r="V3346" i="1"/>
  <c r="V3569" i="1"/>
  <c r="V3351" i="1"/>
  <c r="V3352" i="1"/>
  <c r="V3699" i="1"/>
  <c r="V3189" i="1"/>
  <c r="V3119" i="1"/>
  <c r="V3359" i="1"/>
  <c r="V3439" i="1"/>
  <c r="V3362" i="1"/>
  <c r="V3364" i="1"/>
  <c r="V2866" i="1"/>
  <c r="V3368" i="1"/>
  <c r="V3370" i="1"/>
  <c r="V3894" i="1"/>
  <c r="V2980" i="1"/>
  <c r="V3168" i="1"/>
  <c r="V3194" i="1"/>
  <c r="V3297" i="1"/>
  <c r="V2" i="1"/>
  <c r="V3197" i="1"/>
  <c r="V3570" i="1"/>
  <c r="V3136" i="1"/>
  <c r="V3137" i="1"/>
  <c r="V3202" i="1"/>
  <c r="V3204" i="1"/>
  <c r="V3539" i="1"/>
  <c r="V3209" i="1"/>
  <c r="V3139" i="1"/>
  <c r="V3164" i="1"/>
  <c r="V3212" i="1"/>
  <c r="V3215" i="1"/>
  <c r="V3219" i="1"/>
  <c r="V4056" i="1"/>
  <c r="V3846" i="1"/>
  <c r="V3703" i="1"/>
  <c r="V1894" i="1"/>
  <c r="V3143" i="1"/>
  <c r="V2987" i="1"/>
  <c r="V2460" i="1"/>
  <c r="V1895" i="1"/>
  <c r="V2989" i="1"/>
  <c r="V3117" i="1"/>
  <c r="V3103" i="1"/>
  <c r="V2993" i="1"/>
  <c r="V2869" i="1"/>
  <c r="V2995" i="1"/>
  <c r="V2999" i="1"/>
  <c r="V3106" i="1"/>
  <c r="V2627" i="1"/>
  <c r="V3005" i="1"/>
  <c r="V3100" i="1"/>
  <c r="V2629" i="1"/>
  <c r="V3011" i="1"/>
  <c r="V3014" i="1"/>
  <c r="V2632" i="1"/>
  <c r="V3017" i="1"/>
  <c r="V3374" i="1"/>
  <c r="V3023" i="1"/>
  <c r="V1897" i="1"/>
  <c r="V2938" i="1"/>
  <c r="V2939" i="1"/>
  <c r="V2870" i="1"/>
  <c r="V3489" i="1"/>
  <c r="V3322" i="1"/>
  <c r="V2920" i="1"/>
  <c r="V2636" i="1"/>
  <c r="V2349" i="1"/>
  <c r="V2570" i="1"/>
  <c r="V1901" i="1"/>
  <c r="V2918" i="1"/>
  <c r="V2637" i="1"/>
  <c r="V2842" i="1"/>
  <c r="V2917" i="1"/>
  <c r="V1188" i="1"/>
  <c r="V2877" i="1"/>
  <c r="V2879" i="1"/>
  <c r="V2645" i="1"/>
  <c r="V2883" i="1"/>
  <c r="V2461" i="1"/>
  <c r="V2648" i="1"/>
  <c r="V2649" i="1"/>
  <c r="V2859" i="1"/>
  <c r="V3994" i="1"/>
  <c r="V2653" i="1"/>
  <c r="V2655" i="1"/>
  <c r="V4026" i="1"/>
  <c r="V2658" i="1"/>
  <c r="V1700" i="1"/>
  <c r="V2404" i="1"/>
  <c r="V2662" i="1"/>
  <c r="V2559" i="1"/>
  <c r="V3621" i="1"/>
  <c r="V931" i="1"/>
  <c r="V2670" i="1"/>
  <c r="V2546" i="1"/>
  <c r="V2547" i="1"/>
  <c r="V2675" i="1"/>
  <c r="V2678" i="1"/>
  <c r="V2355" i="1"/>
  <c r="V2683" i="1"/>
  <c r="V2686" i="1"/>
  <c r="V2690" i="1"/>
  <c r="V1906" i="1"/>
  <c r="V2694" i="1"/>
  <c r="V2698" i="1"/>
  <c r="V2702" i="1"/>
  <c r="V2328" i="1"/>
  <c r="V2241" i="1"/>
  <c r="V2708" i="1"/>
  <c r="V2539" i="1"/>
  <c r="V2466" i="1"/>
  <c r="V2572" i="1"/>
  <c r="V2242" i="1"/>
  <c r="V2573" i="1"/>
  <c r="V2408" i="1"/>
  <c r="V3" i="1"/>
  <c r="V2540" i="1"/>
  <c r="V1620" i="1"/>
  <c r="V1190" i="1"/>
  <c r="V2471" i="1"/>
  <c r="V1912" i="1"/>
  <c r="V2409" i="1"/>
  <c r="V2552" i="1"/>
  <c r="V1915" i="1"/>
  <c r="V3862" i="1"/>
  <c r="V3919" i="1"/>
  <c r="V3847" i="1"/>
  <c r="V1917" i="1"/>
  <c r="V1918" i="1"/>
  <c r="V2411" i="1"/>
  <c r="V2483" i="1"/>
  <c r="V2487" i="1"/>
  <c r="V1192" i="1"/>
  <c r="V2398" i="1"/>
  <c r="V2413" i="1"/>
  <c r="V2414" i="1"/>
  <c r="V3455" i="1"/>
  <c r="V2496" i="1"/>
  <c r="V2499" i="1"/>
  <c r="V2358" i="1"/>
  <c r="V3624" i="1"/>
  <c r="V3572" i="1"/>
  <c r="V2418" i="1"/>
  <c r="V2419" i="1"/>
  <c r="V2448" i="1"/>
  <c r="V1845" i="1"/>
  <c r="V2424" i="1"/>
  <c r="V2249" i="1"/>
  <c r="V2365" i="1"/>
  <c r="V3596" i="1"/>
  <c r="V1922" i="1"/>
  <c r="V2368" i="1"/>
  <c r="V1183" i="1"/>
  <c r="V1884" i="1"/>
  <c r="V2371" i="1"/>
  <c r="V2372" i="1"/>
  <c r="V2352" i="1"/>
  <c r="V2375" i="1"/>
  <c r="V2254" i="1"/>
  <c r="V2714" i="1"/>
  <c r="V3122" i="1"/>
  <c r="V2256" i="1"/>
  <c r="V2197" i="1"/>
  <c r="V3713" i="1"/>
  <c r="V2199" i="1"/>
  <c r="V1931" i="1"/>
  <c r="V2260" i="1"/>
  <c r="V3495" i="1"/>
  <c r="V1933" i="1"/>
  <c r="V1936" i="1"/>
  <c r="V1937" i="1"/>
  <c r="V1385" i="1"/>
  <c r="V2232" i="1"/>
  <c r="V1939" i="1"/>
  <c r="V2271" i="1"/>
  <c r="V1940" i="1"/>
  <c r="V1941" i="1"/>
  <c r="V2278" i="1"/>
  <c r="V1880" i="1"/>
  <c r="V2281" i="1"/>
  <c r="V1946" i="1"/>
  <c r="V2284" i="1"/>
  <c r="V1948" i="1"/>
  <c r="V1732" i="1"/>
  <c r="V2192" i="1"/>
  <c r="V1951" i="1"/>
  <c r="V2201" i="1"/>
  <c r="V1955" i="1"/>
  <c r="V1958" i="1"/>
  <c r="V2202" i="1"/>
  <c r="V1962" i="1"/>
  <c r="V1887" i="1"/>
  <c r="V2206" i="1"/>
  <c r="V1965" i="1"/>
  <c r="V1968" i="1"/>
  <c r="V1970" i="1"/>
  <c r="V1734" i="1"/>
  <c r="V1735" i="1"/>
  <c r="V1623" i="1"/>
  <c r="V1977" i="1"/>
  <c r="V1978" i="1"/>
  <c r="V1980" i="1"/>
  <c r="V1715" i="1"/>
  <c r="V1984" i="1"/>
  <c r="V3223" i="1"/>
  <c r="V1987" i="1"/>
  <c r="V1990" i="1"/>
  <c r="V1994" i="1"/>
  <c r="V1995" i="1"/>
  <c r="V4053" i="1"/>
  <c r="V2001" i="1"/>
  <c r="V2002" i="1"/>
  <c r="V2006" i="1"/>
  <c r="V1740" i="1"/>
  <c r="V2013" i="1"/>
  <c r="V1741" i="1"/>
  <c r="V936" i="1"/>
  <c r="V2020" i="1"/>
  <c r="V3995" i="1"/>
  <c r="V2024" i="1"/>
  <c r="V2027" i="1"/>
  <c r="V2031" i="1"/>
  <c r="V2034" i="1"/>
  <c r="V2038" i="1"/>
  <c r="V3574" i="1"/>
  <c r="V1885" i="1"/>
  <c r="V3320" i="1"/>
  <c r="V1853" i="1"/>
  <c r="V937" i="1"/>
  <c r="V1155" i="1"/>
  <c r="V1390" i="1"/>
  <c r="V3032" i="1"/>
  <c r="V1856" i="1"/>
  <c r="V1858" i="1"/>
  <c r="V1748" i="1"/>
  <c r="V1861" i="1"/>
  <c r="V1863" i="1"/>
  <c r="V2925" i="1"/>
  <c r="V1345" i="1"/>
  <c r="V1394" i="1"/>
  <c r="V938" i="1"/>
  <c r="V1757" i="1"/>
  <c r="V1612" i="1"/>
  <c r="V2716" i="1"/>
  <c r="V1633" i="1"/>
  <c r="V1396" i="1"/>
  <c r="V1635" i="1"/>
  <c r="V1767" i="1"/>
  <c r="V2376" i="1"/>
  <c r="V1398" i="1"/>
  <c r="V1175" i="1"/>
  <c r="V1772" i="1"/>
  <c r="V1401" i="1"/>
  <c r="V939" i="1"/>
  <c r="V1704" i="1"/>
  <c r="V1705" i="1"/>
  <c r="V1783" i="1"/>
  <c r="V1640" i="1"/>
  <c r="V1788" i="1"/>
  <c r="V1712" i="1"/>
  <c r="V2846" i="1"/>
  <c r="V1404" i="1"/>
  <c r="V1644" i="1"/>
  <c r="V2040" i="1"/>
  <c r="V2852" i="1"/>
  <c r="V1649" i="1"/>
  <c r="V1407" i="1"/>
  <c r="V1652" i="1"/>
  <c r="V1654" i="1"/>
  <c r="V1657" i="1"/>
  <c r="V1412" i="1"/>
  <c r="V1660" i="1"/>
  <c r="V1414" i="1"/>
  <c r="V1664" i="1"/>
  <c r="V1417" i="1"/>
  <c r="V1666" i="1"/>
  <c r="V1669" i="1"/>
  <c r="V1419" i="1"/>
  <c r="V941" i="1"/>
  <c r="V1580" i="1"/>
  <c r="V1423" i="1"/>
  <c r="V2718" i="1"/>
  <c r="V4045" i="1"/>
  <c r="V1427" i="1"/>
  <c r="V1588" i="1"/>
  <c r="V3797" i="1"/>
  <c r="V1608" i="1"/>
  <c r="V1431" i="1"/>
  <c r="V1600" i="1"/>
  <c r="V1436" i="1"/>
  <c r="V1377" i="1"/>
  <c r="V176" i="1"/>
  <c r="V1440" i="1"/>
  <c r="V1444" i="1"/>
  <c r="V1578" i="1"/>
  <c r="V1450" i="1"/>
  <c r="V1453" i="1"/>
  <c r="V3227" i="1"/>
  <c r="V1456" i="1"/>
  <c r="V1458" i="1"/>
  <c r="V1362" i="1"/>
  <c r="V1461" i="1"/>
  <c r="V1463" i="1"/>
  <c r="V1466" i="1"/>
  <c r="V1209" i="1"/>
  <c r="V3228" i="1"/>
  <c r="V1471" i="1"/>
  <c r="V1211" i="1"/>
  <c r="V2721" i="1"/>
  <c r="V1477" i="1"/>
  <c r="V2042" i="1"/>
  <c r="V1482" i="1"/>
  <c r="V1485" i="1"/>
  <c r="V1488" i="1"/>
  <c r="V947" i="1"/>
  <c r="V928" i="1"/>
  <c r="V2043" i="1"/>
  <c r="V1497" i="1"/>
  <c r="V1219" i="1"/>
  <c r="V3799" i="1"/>
  <c r="V1221" i="1"/>
  <c r="V745" i="1"/>
  <c r="V1347" i="1"/>
  <c r="V1173" i="1"/>
  <c r="V471" i="1"/>
  <c r="V1224" i="1"/>
  <c r="V3382" i="1"/>
  <c r="V1352" i="1"/>
  <c r="V1227" i="1"/>
  <c r="V1228" i="1"/>
  <c r="V1230" i="1"/>
  <c r="V2045" i="1"/>
  <c r="V748" i="1"/>
  <c r="V2337" i="1"/>
  <c r="V1148" i="1"/>
  <c r="V3897" i="1"/>
  <c r="V345" i="1"/>
  <c r="V911" i="1"/>
  <c r="V1245" i="1"/>
  <c r="V957" i="1"/>
  <c r="V1249" i="1"/>
  <c r="V1253" i="1"/>
  <c r="V1255" i="1"/>
  <c r="V1257" i="1"/>
  <c r="V1260" i="1"/>
  <c r="V1263" i="1"/>
  <c r="V1265" i="1"/>
  <c r="V1267" i="1"/>
  <c r="V1268" i="1"/>
  <c r="V1270" i="1"/>
  <c r="V1271" i="1"/>
  <c r="V963" i="1"/>
  <c r="V1275" i="1"/>
  <c r="V1277" i="1"/>
  <c r="V1281" i="1"/>
  <c r="V3598" i="1"/>
  <c r="V2234" i="1"/>
  <c r="V2290" i="1"/>
  <c r="V970" i="1"/>
  <c r="V1179" i="1"/>
  <c r="V1158" i="1"/>
  <c r="V2428" i="1"/>
  <c r="V2891" i="1"/>
  <c r="V976" i="1"/>
  <c r="V979" i="1"/>
  <c r="V981" i="1"/>
  <c r="V1149" i="1"/>
  <c r="V985" i="1"/>
  <c r="V986" i="1"/>
  <c r="V988" i="1"/>
  <c r="V991" i="1"/>
  <c r="V759" i="1"/>
  <c r="V1162" i="1"/>
  <c r="V885" i="1"/>
  <c r="V998" i="1"/>
  <c r="V760" i="1"/>
  <c r="V1002" i="1"/>
  <c r="V1005" i="1"/>
  <c r="V1007" i="1"/>
  <c r="V762" i="1"/>
  <c r="V1150" i="1"/>
  <c r="V1015" i="1"/>
  <c r="V1838" i="1"/>
  <c r="V1017" i="1"/>
  <c r="V764" i="1"/>
  <c r="V1022" i="1"/>
  <c r="V1024" i="1"/>
  <c r="V673" i="1"/>
  <c r="V1028" i="1"/>
  <c r="V461" i="1"/>
  <c r="V1032" i="1"/>
  <c r="V1034" i="1"/>
  <c r="V1035" i="1"/>
  <c r="V1039" i="1"/>
  <c r="V1042" i="1"/>
  <c r="V2965" i="1"/>
  <c r="V1048" i="1"/>
  <c r="V1052" i="1"/>
  <c r="V1055" i="1"/>
  <c r="V1059" i="1"/>
  <c r="V1062" i="1"/>
  <c r="V1066" i="1"/>
  <c r="V1069" i="1"/>
  <c r="V1071" i="1"/>
  <c r="V768" i="1"/>
  <c r="V769" i="1"/>
  <c r="V1081" i="1"/>
  <c r="V2054" i="1"/>
  <c r="V903" i="1"/>
  <c r="V3722" i="1"/>
  <c r="V775" i="1"/>
  <c r="V3500" i="1"/>
  <c r="V3501" i="1"/>
  <c r="V478" i="1"/>
  <c r="V2725" i="1"/>
  <c r="V480" i="1"/>
  <c r="V778" i="1"/>
  <c r="V779" i="1"/>
  <c r="V781" i="1"/>
  <c r="V4108" i="1"/>
  <c r="V3575" i="1"/>
  <c r="V785" i="1"/>
  <c r="V1793" i="1"/>
  <c r="V3664" i="1"/>
  <c r="V3850" i="1"/>
  <c r="V788" i="1"/>
  <c r="V481" i="1"/>
  <c r="V2291" i="1"/>
  <c r="V892" i="1"/>
  <c r="V2727" i="1"/>
  <c r="V482" i="1"/>
  <c r="V894" i="1"/>
  <c r="V725" i="1"/>
  <c r="V3542" i="1"/>
  <c r="V483" i="1"/>
  <c r="V485" i="1"/>
  <c r="V3237" i="1"/>
  <c r="V805" i="1"/>
  <c r="V807" i="1"/>
  <c r="V178" i="1"/>
  <c r="V1615" i="1"/>
  <c r="V679" i="1"/>
  <c r="V813" i="1"/>
  <c r="V4074" i="1"/>
  <c r="V815" i="1"/>
  <c r="V488" i="1"/>
  <c r="V818" i="1"/>
  <c r="V821" i="1"/>
  <c r="V824" i="1"/>
  <c r="V827" i="1"/>
  <c r="V682" i="1"/>
  <c r="V832" i="1"/>
  <c r="V834" i="1"/>
  <c r="V2731" i="1"/>
  <c r="V3927" i="1"/>
  <c r="V1499" i="1"/>
  <c r="V3149" i="1"/>
  <c r="V411" i="1"/>
  <c r="V3543" i="1"/>
  <c r="V2896" i="1"/>
  <c r="V1500" i="1"/>
  <c r="V381" i="1"/>
  <c r="V493" i="1"/>
  <c r="V686" i="1"/>
  <c r="V412" i="1"/>
  <c r="V495" i="1"/>
  <c r="V496" i="1"/>
  <c r="V498" i="1"/>
  <c r="V668" i="1"/>
  <c r="V500" i="1"/>
  <c r="V1501" i="1"/>
  <c r="V1086" i="1"/>
  <c r="V3239" i="1"/>
  <c r="V446" i="1"/>
  <c r="V503" i="1"/>
  <c r="V506" i="1"/>
  <c r="V358" i="1"/>
  <c r="V690" i="1"/>
  <c r="V717" i="1"/>
  <c r="V3389" i="1"/>
  <c r="V3504" i="1"/>
  <c r="V354" i="1"/>
  <c r="V694" i="1"/>
  <c r="V439" i="1"/>
  <c r="V360" i="1"/>
  <c r="V515" i="1"/>
  <c r="V516" i="1"/>
  <c r="V1502" i="1"/>
  <c r="V2379" i="1"/>
  <c r="V1284" i="1"/>
  <c r="V523" i="1"/>
  <c r="V384" i="1"/>
  <c r="V661" i="1"/>
  <c r="V662" i="1"/>
  <c r="V654" i="1"/>
  <c r="V3461" i="1"/>
  <c r="V2432" i="1"/>
  <c r="V663" i="1"/>
  <c r="V183" i="1"/>
  <c r="V535" i="1"/>
  <c r="V537" i="1"/>
  <c r="V538" i="1"/>
  <c r="V2064" i="1"/>
  <c r="V2293" i="1"/>
  <c r="V186" i="1"/>
  <c r="V148" i="1"/>
  <c r="V385" i="1"/>
  <c r="V2563" i="1"/>
  <c r="V547" i="1"/>
  <c r="V551" i="1"/>
  <c r="V4000" i="1"/>
  <c r="V554" i="1"/>
  <c r="V556" i="1"/>
  <c r="V187" i="1"/>
  <c r="V562" i="1"/>
  <c r="V2381" i="1"/>
  <c r="V565" i="1"/>
  <c r="V568" i="1"/>
  <c r="V3892" i="1"/>
  <c r="V575" i="1"/>
  <c r="V2739" i="1"/>
  <c r="V458" i="1"/>
  <c r="V3930" i="1"/>
  <c r="V1285" i="1"/>
  <c r="V1505" i="1"/>
  <c r="V388" i="1"/>
  <c r="V1348" i="1"/>
  <c r="V2898" i="1"/>
  <c r="V389" i="1"/>
  <c r="V423" i="1"/>
  <c r="V26" i="1"/>
  <c r="V2067" i="1"/>
  <c r="V149" i="1"/>
  <c r="V2339" i="1"/>
  <c r="V2215" i="1"/>
  <c r="V1288" i="1"/>
  <c r="V441" i="1"/>
  <c r="V3110" i="1"/>
  <c r="V362" i="1"/>
  <c r="V426" i="1"/>
  <c r="V363" i="1"/>
  <c r="V429" i="1"/>
  <c r="V1507" i="1"/>
  <c r="V3832" i="1"/>
  <c r="V2070" i="1"/>
  <c r="V193" i="1"/>
  <c r="V321" i="1"/>
  <c r="V407" i="1"/>
  <c r="V1679" i="1"/>
  <c r="V394" i="1"/>
  <c r="V324" i="1"/>
  <c r="V1354" i="1"/>
  <c r="V364" i="1"/>
  <c r="V365" i="1"/>
  <c r="V325" i="1"/>
  <c r="V719" i="1"/>
  <c r="V327" i="1"/>
  <c r="V369" i="1"/>
  <c r="V3050" i="1"/>
  <c r="V3441" i="1"/>
  <c r="V1293" i="1"/>
  <c r="V203" i="1"/>
  <c r="V1294" i="1"/>
  <c r="V2743" i="1"/>
  <c r="V1181" i="1"/>
  <c r="V207" i="1"/>
  <c r="V3974" i="1"/>
  <c r="V209" i="1"/>
  <c r="V329" i="1"/>
  <c r="V167" i="1"/>
  <c r="V174" i="1"/>
  <c r="V3242" i="1"/>
  <c r="V730" i="1"/>
  <c r="V217" i="1"/>
  <c r="V3588" i="1"/>
  <c r="V73" i="1"/>
  <c r="V334" i="1"/>
  <c r="V53" i="1"/>
  <c r="V3244" i="1"/>
  <c r="V2075" i="1"/>
  <c r="V304" i="1"/>
  <c r="V223" i="1"/>
  <c r="V225" i="1"/>
  <c r="V1296" i="1"/>
  <c r="V137" i="1"/>
  <c r="V228" i="1"/>
  <c r="V230" i="1"/>
  <c r="V76" i="1"/>
  <c r="V232" i="1"/>
  <c r="V4067" i="1"/>
  <c r="V3667" i="1"/>
  <c r="V4054" i="1"/>
  <c r="V3899" i="1"/>
  <c r="V2843" i="1"/>
  <c r="V3325" i="1"/>
  <c r="V3900" i="1"/>
  <c r="V3290" i="1"/>
  <c r="V3672" i="1"/>
  <c r="V2610" i="1"/>
  <c r="V3860" i="1"/>
  <c r="V3861" i="1"/>
  <c r="V4055" i="1"/>
  <c r="V3983" i="1"/>
  <c r="V3873" i="1"/>
  <c r="V3905" i="1"/>
  <c r="V4023" i="1"/>
  <c r="V2612" i="1"/>
  <c r="V3984" i="1"/>
  <c r="V1721" i="1"/>
  <c r="V3911" i="1"/>
  <c r="V4010" i="1"/>
  <c r="V1889" i="1"/>
  <c r="V3874" i="1"/>
  <c r="V3594" i="1"/>
  <c r="V3836" i="1"/>
  <c r="V3843" i="1"/>
  <c r="V3328" i="1"/>
  <c r="V3329" i="1"/>
  <c r="V2971" i="1"/>
  <c r="V3646" i="1"/>
  <c r="V3792" i="1"/>
  <c r="V3685" i="1"/>
  <c r="V3687" i="1"/>
  <c r="V1890" i="1"/>
  <c r="V3782" i="1"/>
  <c r="V2614" i="1"/>
  <c r="V3607" i="1"/>
  <c r="V3694" i="1"/>
  <c r="V3185" i="1"/>
  <c r="V3609" i="1"/>
  <c r="V2615" i="1"/>
  <c r="V3610" i="1"/>
  <c r="V3186" i="1"/>
  <c r="V3648" i="1"/>
  <c r="V3613" i="1"/>
  <c r="V3472" i="1"/>
  <c r="V4072" i="1"/>
  <c r="V3589" i="1"/>
  <c r="V3187" i="1"/>
  <c r="V3618" i="1"/>
  <c r="V3556" i="1"/>
  <c r="V3473" i="1"/>
  <c r="V2862" i="1"/>
  <c r="V3560" i="1"/>
  <c r="V3562" i="1"/>
  <c r="V3475" i="1"/>
  <c r="V3567" i="1"/>
  <c r="V3334" i="1"/>
  <c r="V2973" i="1"/>
  <c r="V3102" i="1"/>
  <c r="V3337" i="1"/>
  <c r="V2458" i="1"/>
  <c r="V3339" i="1"/>
  <c r="V3340" i="1"/>
  <c r="V2401" i="1"/>
  <c r="V3483" i="1"/>
  <c r="V3484" i="1"/>
  <c r="V7" i="1"/>
  <c r="V2976" i="1"/>
  <c r="V3985" i="1"/>
  <c r="V3344" i="1"/>
  <c r="V3348" i="1"/>
  <c r="V3452" i="1"/>
  <c r="V2620" i="1"/>
  <c r="V2459" i="1"/>
  <c r="V3353" i="1"/>
  <c r="V3444" i="1"/>
  <c r="V3357" i="1"/>
  <c r="V2978" i="1"/>
  <c r="V3361" i="1"/>
  <c r="V2979" i="1"/>
  <c r="V3789" i="1"/>
  <c r="V2621" i="1"/>
  <c r="V3369" i="1"/>
  <c r="V1892" i="1"/>
  <c r="V3295" i="1"/>
  <c r="V2981" i="1"/>
  <c r="V3193" i="1"/>
  <c r="V3296" i="1"/>
  <c r="V3195" i="1"/>
  <c r="V3196" i="1"/>
  <c r="V2982" i="1"/>
  <c r="V3199" i="1"/>
  <c r="V3292" i="1"/>
  <c r="V3129" i="1"/>
  <c r="V3138" i="1"/>
  <c r="V3206" i="1"/>
  <c r="V3207" i="1"/>
  <c r="V2984" i="1"/>
  <c r="V3159" i="1"/>
  <c r="V3211" i="1"/>
  <c r="V3213" i="1"/>
  <c r="V3217" i="1"/>
  <c r="V2954" i="1"/>
  <c r="V1619" i="1"/>
  <c r="V3161" i="1"/>
  <c r="V3162" i="1"/>
  <c r="V3163" i="1"/>
  <c r="V3120" i="1"/>
  <c r="V2936" i="1"/>
  <c r="V2967" i="1"/>
  <c r="V3373" i="1"/>
  <c r="V2990" i="1"/>
  <c r="V2868" i="1"/>
  <c r="V3104" i="1"/>
  <c r="V4057" i="1"/>
  <c r="V2994" i="1"/>
  <c r="V2997" i="1"/>
  <c r="V2194" i="1"/>
  <c r="V3003" i="1"/>
  <c r="V1187" i="1"/>
  <c r="V1379" i="1"/>
  <c r="V2628" i="1"/>
  <c r="V2957" i="1"/>
  <c r="V2630" i="1"/>
  <c r="V2569" i="1"/>
  <c r="V2298" i="1"/>
  <c r="V2079" i="1"/>
  <c r="V2849" i="1"/>
  <c r="V242" i="1"/>
  <c r="V3395" i="1"/>
  <c r="V1297" i="1"/>
  <c r="V246" i="1"/>
  <c r="V140" i="1"/>
  <c r="V252" i="1"/>
  <c r="V256" i="1"/>
  <c r="V3246" i="1"/>
  <c r="V168" i="1"/>
  <c r="V395" i="1"/>
  <c r="V131" i="1"/>
  <c r="V3590" i="1"/>
  <c r="V3053" i="1"/>
  <c r="V3248" i="1"/>
  <c r="V152" i="1"/>
  <c r="V153" i="1"/>
  <c r="V154" i="1"/>
  <c r="V155" i="1"/>
  <c r="V720" i="1"/>
  <c r="V156" i="1"/>
  <c r="V906" i="1"/>
  <c r="V581" i="1"/>
  <c r="V3249" i="1"/>
  <c r="V108" i="1"/>
  <c r="V3055" i="1"/>
  <c r="V582" i="1"/>
  <c r="V158" i="1"/>
  <c r="V3735" i="1"/>
  <c r="V2435" i="1"/>
  <c r="V1096" i="1"/>
  <c r="V2340" i="1"/>
  <c r="V114" i="1"/>
  <c r="V1685" i="1"/>
  <c r="V3737" i="1"/>
  <c r="V133" i="1"/>
  <c r="V2555" i="1"/>
  <c r="V4076" i="1"/>
  <c r="V1866" i="1"/>
  <c r="V4039" i="1"/>
  <c r="V1517" i="1"/>
  <c r="V2090" i="1"/>
  <c r="V117" i="1"/>
  <c r="V119" i="1"/>
  <c r="V3935" i="1"/>
  <c r="V121" i="1"/>
  <c r="V122" i="1"/>
  <c r="V2753" i="1"/>
  <c r="V2754" i="1"/>
  <c r="V701" i="1"/>
  <c r="V37" i="1"/>
  <c r="V3738" i="1"/>
  <c r="V3936" i="1"/>
  <c r="V3400" i="1"/>
  <c r="V3537" i="1"/>
  <c r="V57" i="1"/>
  <c r="V844" i="1"/>
  <c r="V2601" i="1"/>
  <c r="V3740" i="1"/>
  <c r="V2092" i="1"/>
  <c r="V3741" i="1"/>
  <c r="V1100" i="1"/>
  <c r="V4031" i="1"/>
  <c r="V3937" i="1"/>
  <c r="V88" i="1"/>
  <c r="V3062" i="1"/>
  <c r="V2582" i="1"/>
  <c r="V1101" i="1"/>
  <c r="V70" i="1"/>
  <c r="V44" i="1"/>
  <c r="V587" i="1"/>
  <c r="V2583" i="1"/>
  <c r="V1104" i="1"/>
  <c r="V1105" i="1"/>
  <c r="V1369" i="1"/>
  <c r="V58" i="1"/>
  <c r="V923" i="1"/>
  <c r="V702" i="1"/>
  <c r="V1106" i="1"/>
  <c r="V1888" i="1"/>
  <c r="V4008" i="1"/>
  <c r="V4052" i="1"/>
  <c r="V3670" i="1"/>
  <c r="V3602" i="1"/>
  <c r="V3464" i="1"/>
  <c r="V3917" i="1"/>
  <c r="V3019" i="1"/>
  <c r="V3021" i="1"/>
  <c r="V3025" i="1"/>
  <c r="V2453" i="1"/>
  <c r="V3220" i="1"/>
  <c r="V3987" i="1"/>
  <c r="V2844" i="1"/>
  <c r="V2929" i="1"/>
  <c r="V2538" i="1"/>
  <c r="V464" i="1"/>
  <c r="V2932" i="1"/>
  <c r="V2941" i="1"/>
  <c r="V2942" i="1"/>
  <c r="V2922" i="1"/>
  <c r="V2875" i="1"/>
  <c r="V2639" i="1"/>
  <c r="V2876" i="1"/>
  <c r="V3145" i="1"/>
  <c r="V2641" i="1"/>
  <c r="V1903" i="1"/>
  <c r="V2644" i="1"/>
  <c r="V2845" i="1"/>
  <c r="V2884" i="1"/>
  <c r="V2603" i="1"/>
  <c r="V3918" i="1"/>
  <c r="V2650" i="1"/>
  <c r="V465" i="1"/>
  <c r="V2402" i="1"/>
  <c r="V2654" i="1"/>
  <c r="V2857" i="1"/>
  <c r="V4040" i="1"/>
  <c r="V2659" i="1"/>
  <c r="V1719" i="1"/>
  <c r="V4098" i="1"/>
  <c r="V2664" i="1"/>
  <c r="V2667" i="1"/>
  <c r="V2668" i="1"/>
  <c r="V2669" i="1"/>
  <c r="V2671" i="1"/>
  <c r="V1189" i="1"/>
  <c r="V1726" i="1"/>
  <c r="V2677" i="1"/>
  <c r="V2679" i="1"/>
  <c r="V2681" i="1"/>
  <c r="V2684" i="1"/>
  <c r="V2688" i="1"/>
  <c r="V2692" i="1"/>
  <c r="V2465" i="1"/>
  <c r="V2696" i="1"/>
  <c r="V2700" i="1"/>
  <c r="V1907" i="1"/>
  <c r="V2704" i="1"/>
  <c r="V2706" i="1"/>
  <c r="V2710" i="1"/>
  <c r="V2712" i="1"/>
  <c r="V2406" i="1"/>
  <c r="V2596" i="1"/>
  <c r="V3622" i="1"/>
  <c r="V3146" i="1"/>
  <c r="V1703" i="1"/>
  <c r="V2590" i="1"/>
  <c r="V2468" i="1"/>
  <c r="V2578" i="1"/>
  <c r="V2470" i="1"/>
  <c r="V3709" i="1"/>
  <c r="V2541" i="1"/>
  <c r="V2472" i="1"/>
  <c r="V2542" i="1"/>
  <c r="V3376" i="1"/>
  <c r="V2554" i="1"/>
  <c r="V2243" i="1"/>
  <c r="V2478" i="1"/>
  <c r="V2480" i="1"/>
  <c r="V2244" i="1"/>
  <c r="V3571" i="1"/>
  <c r="V2485" i="1"/>
  <c r="V3308" i="1"/>
  <c r="V1920" i="1"/>
  <c r="V2490" i="1"/>
  <c r="V2454" i="1"/>
  <c r="V2494" i="1"/>
  <c r="V466" i="1"/>
  <c r="V2498" i="1"/>
  <c r="V2500" i="1"/>
  <c r="V2245" i="1"/>
  <c r="V2246" i="1"/>
  <c r="V2247" i="1"/>
  <c r="V467" i="1"/>
  <c r="V3625" i="1"/>
  <c r="V2421" i="1"/>
  <c r="V3863" i="1"/>
  <c r="V2364" i="1"/>
  <c r="V2713" i="1"/>
  <c r="V2427" i="1"/>
  <c r="V1384" i="1"/>
  <c r="V1923" i="1"/>
  <c r="V2369" i="1"/>
  <c r="V2195" i="1"/>
  <c r="V2370" i="1"/>
  <c r="V1926" i="1"/>
  <c r="V1927" i="1"/>
  <c r="V733" i="1"/>
  <c r="V3222" i="1"/>
  <c r="V932" i="1"/>
  <c r="V1929" i="1"/>
  <c r="V1930" i="1"/>
  <c r="V2331" i="1"/>
  <c r="V3712" i="1"/>
  <c r="V3784" i="1"/>
  <c r="V2325" i="1"/>
  <c r="V2258" i="1"/>
  <c r="V1932" i="1"/>
  <c r="V2263" i="1"/>
  <c r="V1934" i="1"/>
  <c r="V2265" i="1"/>
  <c r="V1611" i="1"/>
  <c r="V1730" i="1"/>
  <c r="V3317" i="1"/>
  <c r="V2269" i="1"/>
  <c r="V2273" i="1"/>
  <c r="V1386" i="1"/>
  <c r="V1942" i="1"/>
  <c r="V670" i="1"/>
  <c r="V1944" i="1"/>
  <c r="V4070" i="1"/>
  <c r="V1947" i="1"/>
  <c r="V2286" i="1"/>
  <c r="V1949" i="1"/>
  <c r="V3777" i="1"/>
  <c r="V2200" i="1"/>
  <c r="V1952" i="1"/>
  <c r="V1388" i="1"/>
  <c r="V3448" i="1"/>
  <c r="V1959" i="1"/>
  <c r="V2203" i="1"/>
  <c r="V3496" i="1"/>
  <c r="V1622" i="1"/>
  <c r="V1964" i="1"/>
  <c r="V1967" i="1"/>
  <c r="V1969" i="1"/>
  <c r="V1971" i="1"/>
  <c r="V1973" i="1"/>
  <c r="V1736" i="1"/>
  <c r="V1976" i="1"/>
  <c r="V935" i="1"/>
  <c r="V1979" i="1"/>
  <c r="V2287" i="1"/>
  <c r="V1983" i="1"/>
  <c r="V1830" i="1"/>
  <c r="V1874" i="1"/>
  <c r="V1988" i="1"/>
  <c r="V1992" i="1"/>
  <c r="V1847" i="1"/>
  <c r="V1997" i="1"/>
  <c r="V1739" i="1"/>
  <c r="V1849" i="1"/>
  <c r="V2004" i="1"/>
  <c r="V2008" i="1"/>
  <c r="V2011" i="1"/>
  <c r="V2015" i="1"/>
  <c r="V1595" i="1"/>
  <c r="V2018" i="1"/>
  <c r="V2021" i="1"/>
  <c r="V2023" i="1"/>
  <c r="V2025" i="1"/>
  <c r="V2029" i="1"/>
  <c r="V2032" i="1"/>
  <c r="V2036" i="1"/>
  <c r="V1877" i="1"/>
  <c r="V3718" i="1"/>
  <c r="V3031" i="1"/>
  <c r="V1625" i="1"/>
  <c r="V1831" i="1"/>
  <c r="V1747" i="1"/>
  <c r="V2335" i="1"/>
  <c r="V1391" i="1"/>
  <c r="V3033" i="1"/>
  <c r="V1857" i="1"/>
  <c r="V1843" i="1"/>
  <c r="V1860" i="1"/>
  <c r="V1862" i="1"/>
  <c r="V1864" i="1"/>
  <c r="V1628" i="1"/>
  <c r="V1837" i="1"/>
  <c r="V1720" i="1"/>
  <c r="V3380" i="1"/>
  <c r="V1197" i="1"/>
  <c r="V1339" i="1"/>
  <c r="V1760" i="1"/>
  <c r="V1762" i="1"/>
  <c r="V1832" i="1"/>
  <c r="V1766" i="1"/>
  <c r="V1637" i="1"/>
  <c r="V1198" i="1"/>
  <c r="V1769" i="1"/>
  <c r="V1400" i="1"/>
  <c r="V1773" i="1"/>
  <c r="V1776" i="1"/>
  <c r="V1778" i="1"/>
  <c r="V1402" i="1"/>
  <c r="V1781" i="1"/>
  <c r="V1785" i="1"/>
  <c r="V1787" i="1"/>
  <c r="V1789" i="1"/>
  <c r="V1706" i="1"/>
  <c r="V1643" i="1"/>
  <c r="V1718" i="1"/>
  <c r="V1406" i="1"/>
  <c r="V1646" i="1"/>
  <c r="V469" i="1"/>
  <c r="V1651" i="1"/>
  <c r="V1702" i="1"/>
  <c r="V1409" i="1"/>
  <c r="V1410" i="1"/>
  <c r="V742" i="1"/>
  <c r="V1616" i="1"/>
  <c r="V1413" i="1"/>
  <c r="V1415" i="1"/>
  <c r="V1359" i="1"/>
  <c r="V1418" i="1"/>
  <c r="V1668" i="1"/>
  <c r="V1172" i="1"/>
  <c r="V1672" i="1"/>
  <c r="V1420" i="1"/>
  <c r="V3719" i="1"/>
  <c r="V942" i="1"/>
  <c r="V1426" i="1"/>
  <c r="V3381" i="1"/>
  <c r="V1581" i="1"/>
  <c r="V1577" i="1"/>
  <c r="V1428" i="1"/>
  <c r="V1430" i="1"/>
  <c r="V1432" i="1"/>
  <c r="V1434" i="1"/>
  <c r="V2719" i="1"/>
  <c r="V1601" i="1"/>
  <c r="V3147" i="1"/>
  <c r="V1442" i="1"/>
  <c r="V1583" i="1"/>
  <c r="V1448" i="1"/>
  <c r="V1452" i="1"/>
  <c r="V1454" i="1"/>
  <c r="V1584" i="1"/>
  <c r="V3798" i="1"/>
  <c r="V3849" i="1"/>
  <c r="V1207" i="1"/>
  <c r="V3036" i="1"/>
  <c r="V1464" i="1"/>
  <c r="V671" i="1"/>
  <c r="V1467" i="1"/>
  <c r="V945" i="1"/>
  <c r="V1472" i="1"/>
  <c r="V1474" i="1"/>
  <c r="V1364" i="1"/>
  <c r="V1213" i="1"/>
  <c r="V1480" i="1"/>
  <c r="V1484" i="1"/>
  <c r="V1487" i="1"/>
  <c r="V1365" i="1"/>
  <c r="V1215" i="1"/>
  <c r="V1493" i="1"/>
  <c r="V1495" i="1"/>
  <c r="V1217" i="1"/>
  <c r="V2502" i="1"/>
  <c r="V2608" i="1"/>
  <c r="V1222" i="1"/>
  <c r="V470" i="1"/>
  <c r="V3997" i="1"/>
  <c r="V1169" i="1"/>
  <c r="V950" i="1"/>
  <c r="V747" i="1"/>
  <c r="V951" i="1"/>
  <c r="V1226" i="1"/>
  <c r="V954" i="1"/>
  <c r="V1353" i="1"/>
  <c r="V1231" i="1"/>
  <c r="V1233" i="1"/>
  <c r="V1235" i="1"/>
  <c r="V3721" i="1"/>
  <c r="V955" i="1"/>
  <c r="V1241" i="1"/>
  <c r="V1244" i="1"/>
  <c r="V3383" i="1"/>
  <c r="V750" i="1"/>
  <c r="V2046" i="1"/>
  <c r="V1251" i="1"/>
  <c r="V1182" i="1"/>
  <c r="V672" i="1"/>
  <c r="V958" i="1"/>
  <c r="V1262" i="1"/>
  <c r="V1264" i="1"/>
  <c r="V2211" i="1"/>
  <c r="V2959" i="1"/>
  <c r="V1176" i="1"/>
  <c r="V2378" i="1"/>
  <c r="V962" i="1"/>
  <c r="V965" i="1"/>
  <c r="V1276" i="1"/>
  <c r="V1279" i="1"/>
  <c r="V1283" i="1"/>
  <c r="V3923" i="1"/>
  <c r="V966" i="1"/>
  <c r="V968" i="1"/>
  <c r="V972" i="1"/>
  <c r="V2048" i="1"/>
  <c r="V975" i="1"/>
  <c r="V912" i="1"/>
  <c r="V1160" i="1"/>
  <c r="V978" i="1"/>
  <c r="V1161" i="1"/>
  <c r="V2049" i="1"/>
  <c r="V3541" i="1"/>
  <c r="V2722" i="1"/>
  <c r="V758" i="1"/>
  <c r="V990" i="1"/>
  <c r="V992" i="1"/>
  <c r="V994" i="1"/>
  <c r="V996" i="1"/>
  <c r="V472" i="1"/>
  <c r="V3108" i="1"/>
  <c r="V1001" i="1"/>
  <c r="V2847" i="1"/>
  <c r="V1006" i="1"/>
  <c r="V1009" i="1"/>
  <c r="V1012" i="1"/>
  <c r="V1014" i="1"/>
  <c r="V1016" i="1"/>
  <c r="V3924" i="1"/>
  <c r="V4092" i="1"/>
  <c r="V1021" i="1"/>
  <c r="V929" i="1"/>
  <c r="V915" i="1"/>
  <c r="V916" i="1"/>
  <c r="V2429" i="1"/>
  <c r="V1030" i="1"/>
  <c r="V765" i="1"/>
  <c r="V3925" i="1"/>
  <c r="V1037" i="1"/>
  <c r="V1041" i="1"/>
  <c r="V1044" i="1"/>
  <c r="V4014" i="1"/>
  <c r="V3668" i="1"/>
  <c r="V3669" i="1"/>
  <c r="V4091" i="1"/>
  <c r="V3859" i="1"/>
  <c r="V3883" i="1"/>
  <c r="V4065" i="1"/>
  <c r="V3603" i="1"/>
  <c r="V3673" i="1"/>
  <c r="V3977" i="1"/>
  <c r="V2607" i="1"/>
  <c r="V3992" i="1"/>
  <c r="V4022" i="1"/>
  <c r="V3465" i="1"/>
  <c r="V3904" i="1"/>
  <c r="V3677" i="1"/>
  <c r="V3906" i="1"/>
  <c r="V2456" i="1"/>
  <c r="V3548" i="1"/>
  <c r="V3910" i="1"/>
  <c r="V2354" i="1"/>
  <c r="V3659" i="1"/>
  <c r="V3794" i="1"/>
  <c r="V3978" i="1"/>
  <c r="V4043" i="1"/>
  <c r="V3842" i="1"/>
  <c r="V3180" i="1"/>
  <c r="V3540" i="1"/>
  <c r="V3963" i="1"/>
  <c r="V3681" i="1"/>
  <c r="V3682" i="1"/>
  <c r="V3643" i="1"/>
  <c r="V3468" i="1"/>
  <c r="V3469" i="1"/>
  <c r="V3184" i="1"/>
  <c r="V3644" i="1"/>
  <c r="V3826" i="1"/>
  <c r="V3691" i="1"/>
  <c r="V3695" i="1"/>
  <c r="V3697" i="1"/>
  <c r="V3639" i="1"/>
  <c r="V3331" i="1"/>
  <c r="V2616" i="1"/>
  <c r="V3647" i="1"/>
  <c r="V3612" i="1"/>
  <c r="V3553" i="1"/>
  <c r="V4024" i="1"/>
  <c r="V4060" i="1"/>
  <c r="V4025" i="1"/>
  <c r="V3914" i="1"/>
  <c r="V1883" i="1"/>
  <c r="V3557" i="1"/>
  <c r="V1891" i="1"/>
  <c r="V3559" i="1"/>
  <c r="V2972" i="1"/>
  <c r="V3563" i="1"/>
  <c r="V3915" i="1"/>
  <c r="V3795" i="1"/>
  <c r="V3335" i="1"/>
  <c r="V3916" i="1"/>
  <c r="V3476" i="1"/>
  <c r="V3477" i="1"/>
  <c r="V3310" i="1"/>
  <c r="V3478" i="1"/>
  <c r="V3479" i="1"/>
  <c r="V3482" i="1"/>
  <c r="V2617" i="1"/>
  <c r="V3485" i="1"/>
  <c r="V2975" i="1"/>
  <c r="V3488" i="1"/>
  <c r="V2618" i="1"/>
  <c r="V3345" i="1"/>
  <c r="V3349" i="1"/>
  <c r="V3350" i="1"/>
  <c r="V2977" i="1"/>
  <c r="V3319" i="1"/>
  <c r="V3312" i="1"/>
  <c r="V3355" i="1"/>
  <c r="V3358" i="1"/>
  <c r="V3190" i="1"/>
  <c r="V3191" i="1"/>
  <c r="V3114" i="1"/>
  <c r="V3365" i="1"/>
  <c r="V3367" i="1"/>
  <c r="V4073" i="1"/>
  <c r="V3700" i="1"/>
  <c r="V60" i="1"/>
  <c r="V2950" i="1"/>
  <c r="V2514" i="1"/>
  <c r="V2515" i="1"/>
  <c r="V2099" i="1"/>
  <c r="V169" i="1"/>
  <c r="V29" i="1"/>
  <c r="V3253" i="1"/>
  <c r="V2759" i="1"/>
  <c r="V442" i="1"/>
  <c r="V2101" i="1"/>
  <c r="V3254" i="1"/>
  <c r="V3743" i="1"/>
  <c r="V160" i="1"/>
  <c r="V2103" i="1"/>
  <c r="V2104" i="1"/>
  <c r="V432" i="1"/>
  <c r="V1109" i="1"/>
  <c r="V2961" i="1"/>
  <c r="V3781" i="1"/>
  <c r="V3671" i="1"/>
  <c r="V3326" i="1"/>
  <c r="V3990" i="1"/>
  <c r="V3991" i="1"/>
  <c r="V3901" i="1"/>
  <c r="V3674" i="1"/>
  <c r="V3675" i="1"/>
  <c r="V2861" i="1"/>
  <c r="V3825" i="1"/>
  <c r="V3178" i="1"/>
  <c r="V3908" i="1"/>
  <c r="V3909" i="1"/>
  <c r="V3840" i="1"/>
  <c r="V3895" i="1"/>
  <c r="V3841" i="1"/>
  <c r="V3816" i="1"/>
  <c r="V3778" i="1"/>
  <c r="V3828" i="1"/>
  <c r="V3157" i="1"/>
  <c r="V3680" i="1"/>
  <c r="V3181" i="1"/>
  <c r="V3467" i="1"/>
  <c r="V3549" i="1"/>
  <c r="V3819" i="1"/>
  <c r="V3135" i="1"/>
  <c r="V3684" i="1"/>
  <c r="V3605" i="1"/>
  <c r="V3183" i="1"/>
  <c r="V3688" i="1"/>
  <c r="V3689" i="1"/>
  <c r="V3690" i="1"/>
  <c r="V3693" i="1"/>
  <c r="V3696" i="1"/>
  <c r="V3470" i="1"/>
  <c r="V3471" i="1"/>
  <c r="V3645" i="1"/>
  <c r="V3844" i="1"/>
  <c r="V3446" i="1"/>
  <c r="V3332" i="1"/>
  <c r="V3546" i="1"/>
  <c r="V3615" i="1"/>
  <c r="V3617" i="1"/>
  <c r="V3447" i="1"/>
  <c r="V2919" i="1"/>
  <c r="V3592" i="1"/>
  <c r="V2604" i="1"/>
  <c r="V2966" i="1"/>
  <c r="V3595" i="1"/>
  <c r="V3474" i="1"/>
  <c r="V3565" i="1"/>
  <c r="V3566" i="1"/>
  <c r="V3167" i="1"/>
  <c r="V3538" i="1"/>
  <c r="V3875" i="1"/>
  <c r="V3536" i="1"/>
  <c r="V3338" i="1"/>
  <c r="V2952" i="1"/>
  <c r="V2864" i="1"/>
  <c r="V3481" i="1"/>
  <c r="V3880" i="1"/>
  <c r="V3961" i="1"/>
  <c r="V3342" i="1"/>
  <c r="V1185" i="1"/>
  <c r="V3460" i="1"/>
  <c r="V3343" i="1"/>
  <c r="V3347" i="1"/>
  <c r="V2619" i="1"/>
  <c r="V3459" i="1"/>
  <c r="V1722" i="1"/>
  <c r="V3311" i="1"/>
  <c r="V3354" i="1"/>
  <c r="V3356" i="1"/>
  <c r="V3360" i="1"/>
  <c r="V3884" i="1"/>
  <c r="V3363" i="1"/>
  <c r="V3192" i="1"/>
  <c r="V3366" i="1"/>
  <c r="V3321" i="1"/>
  <c r="V3371" i="1"/>
  <c r="V2568" i="1"/>
  <c r="V2622" i="1"/>
  <c r="V4059" i="1"/>
  <c r="V1723" i="1"/>
  <c r="V2400" i="1"/>
  <c r="V3307" i="1"/>
  <c r="V3299" i="1"/>
  <c r="V3198" i="1"/>
  <c r="V2983" i="1"/>
  <c r="V3201" i="1"/>
  <c r="V3203" i="1"/>
  <c r="V3205" i="1"/>
  <c r="V3845" i="1"/>
  <c r="V3210" i="1"/>
  <c r="V3372" i="1"/>
  <c r="V2953" i="1"/>
  <c r="V3160" i="1"/>
  <c r="V3216" i="1"/>
  <c r="V2935" i="1"/>
  <c r="V3665" i="1"/>
  <c r="V3702" i="1"/>
  <c r="V3169" i="1"/>
  <c r="V463" i="1"/>
  <c r="V2986" i="1"/>
  <c r="V3130" i="1"/>
  <c r="V2624" i="1"/>
  <c r="V2988" i="1"/>
  <c r="V3128" i="1"/>
  <c r="V2992" i="1"/>
  <c r="V2625" i="1"/>
  <c r="V2626" i="1"/>
  <c r="V3113" i="1"/>
  <c r="V2996" i="1"/>
  <c r="V3000" i="1"/>
  <c r="V3002" i="1"/>
  <c r="V3004" i="1"/>
  <c r="V3006" i="1"/>
  <c r="V3008" i="1"/>
  <c r="V2956" i="1"/>
  <c r="V3012" i="1"/>
  <c r="V2631" i="1"/>
  <c r="V2937" i="1"/>
  <c r="V3018" i="1"/>
  <c r="V1896" i="1"/>
  <c r="V3024" i="1"/>
  <c r="V3027" i="1"/>
  <c r="V2834" i="1"/>
  <c r="V2634" i="1"/>
  <c r="V1898" i="1"/>
  <c r="V2871" i="1"/>
  <c r="V2872" i="1"/>
  <c r="V2635" i="1"/>
  <c r="V2560" i="1"/>
  <c r="V3490" i="1"/>
  <c r="V2921" i="1"/>
  <c r="V2943" i="1"/>
  <c r="V2856" i="1"/>
  <c r="V2638" i="1"/>
  <c r="V2640" i="1"/>
  <c r="V2923" i="1"/>
  <c r="V2832" i="1"/>
  <c r="V2643" i="1"/>
  <c r="V2880" i="1"/>
  <c r="V2646" i="1"/>
  <c r="V2647" i="1"/>
  <c r="V2885" i="1"/>
  <c r="V2543" i="1"/>
  <c r="V3492" i="1"/>
  <c r="V1904" i="1"/>
  <c r="V2652" i="1"/>
  <c r="V3453" i="1"/>
  <c r="V2403" i="1"/>
  <c r="V2657" i="1"/>
  <c r="V2451" i="1"/>
  <c r="V2593" i="1"/>
  <c r="V2661" i="1"/>
  <c r="V2663" i="1"/>
  <c r="V2666" i="1"/>
  <c r="V378" i="1"/>
  <c r="V3707" i="1"/>
  <c r="V3708" i="1"/>
  <c r="V2672" i="1"/>
  <c r="V2673" i="1"/>
  <c r="V2676" i="1"/>
  <c r="V2837" i="1"/>
  <c r="V2464" i="1"/>
  <c r="V2240" i="1"/>
  <c r="V2687" i="1"/>
  <c r="V2691" i="1"/>
  <c r="V2356" i="1"/>
  <c r="V2695" i="1"/>
  <c r="V2699" i="1"/>
  <c r="V2703" i="1"/>
  <c r="V1381" i="1"/>
  <c r="V3493" i="1"/>
  <c r="V2709" i="1"/>
  <c r="V2711" i="1"/>
  <c r="V2548" i="1"/>
  <c r="V2595" i="1"/>
  <c r="V2407" i="1"/>
  <c r="V1910" i="1"/>
  <c r="V2574" i="1"/>
  <c r="V1911" i="1"/>
  <c r="V2576" i="1"/>
  <c r="V2561" i="1"/>
  <c r="V2469" i="1"/>
  <c r="V3791" i="1"/>
  <c r="V2550" i="1"/>
  <c r="V2551" i="1"/>
  <c r="V1914" i="1"/>
  <c r="V2553" i="1"/>
  <c r="V2474" i="1"/>
  <c r="V2476" i="1"/>
  <c r="V1382" i="1"/>
  <c r="V2479" i="1"/>
  <c r="V3593" i="1"/>
  <c r="V1919" i="1"/>
  <c r="V2484" i="1"/>
  <c r="V2412" i="1"/>
  <c r="V2488" i="1"/>
  <c r="V2489" i="1"/>
  <c r="V1727" i="1"/>
  <c r="V2493" i="1"/>
  <c r="V2495" i="1"/>
  <c r="V2497" i="1"/>
  <c r="V2415" i="1"/>
  <c r="V2359" i="1"/>
  <c r="V2360" i="1"/>
  <c r="V2450" i="1"/>
  <c r="V1921" i="1"/>
  <c r="V2420" i="1"/>
  <c r="V2362" i="1"/>
  <c r="V2248" i="1"/>
  <c r="V2363" i="1"/>
  <c r="V1193" i="1"/>
  <c r="V2426" i="1"/>
  <c r="V2353" i="1"/>
  <c r="V2250" i="1"/>
  <c r="V3377" i="1"/>
  <c r="V1924" i="1"/>
  <c r="V2196" i="1"/>
  <c r="V2330" i="1"/>
  <c r="V2326" i="1"/>
  <c r="V2252" i="1"/>
  <c r="V3710" i="1"/>
  <c r="V1728" i="1"/>
  <c r="V1928" i="1"/>
  <c r="V2715" i="1"/>
  <c r="V2191" i="1"/>
  <c r="V2231" i="1"/>
  <c r="V2332" i="1"/>
  <c r="V3029" i="1"/>
  <c r="V2334" i="1"/>
  <c r="V2261" i="1"/>
  <c r="V2262" i="1"/>
  <c r="V3030" i="1"/>
  <c r="V3107" i="1"/>
  <c r="V2266" i="1"/>
  <c r="V2235" i="1"/>
  <c r="V2268" i="1"/>
  <c r="V3315" i="1"/>
  <c r="V2272" i="1"/>
  <c r="V2275" i="1"/>
  <c r="V2276" i="1"/>
  <c r="V2229" i="1"/>
  <c r="V2279" i="1"/>
  <c r="V1945" i="1"/>
  <c r="V2283" i="1"/>
  <c r="V2285" i="1"/>
  <c r="V1731" i="1"/>
  <c r="V2888" i="1"/>
  <c r="V3378" i="1"/>
  <c r="V1387" i="1"/>
  <c r="V3715" i="1"/>
  <c r="V1956" i="1"/>
  <c r="V740" i="1"/>
  <c r="V1960" i="1"/>
  <c r="V2204" i="1"/>
  <c r="V2205" i="1"/>
  <c r="V933" i="1"/>
  <c r="V1966" i="1"/>
  <c r="V2207" i="1"/>
  <c r="V2208" i="1"/>
  <c r="V1972" i="1"/>
  <c r="V1975" i="1"/>
  <c r="V934" i="1"/>
  <c r="V3573" i="1"/>
  <c r="V1846" i="1"/>
  <c r="V1981" i="1"/>
  <c r="V2190" i="1"/>
  <c r="V1985" i="1"/>
  <c r="V1389" i="1"/>
  <c r="V1738" i="1"/>
  <c r="V1991" i="1"/>
  <c r="V1879" i="1"/>
  <c r="V1996" i="1"/>
  <c r="V1999" i="1"/>
  <c r="V1848" i="1"/>
  <c r="V2003" i="1"/>
  <c r="V2007" i="1"/>
  <c r="V2010" i="1"/>
  <c r="V2014" i="1"/>
  <c r="V2017" i="1"/>
  <c r="V468" i="1"/>
  <c r="V1850" i="1"/>
  <c r="V2022" i="1"/>
  <c r="V1744" i="1"/>
  <c r="V2028" i="1"/>
  <c r="V3717" i="1"/>
  <c r="V2035" i="1"/>
  <c r="V2039" i="1"/>
  <c r="V1852" i="1"/>
  <c r="V1196" i="1"/>
  <c r="V1840" i="1"/>
  <c r="V1745" i="1"/>
  <c r="V3996" i="1"/>
  <c r="V4027" i="1"/>
  <c r="V1855" i="1"/>
  <c r="V3962" i="1"/>
  <c r="V1393" i="1"/>
  <c r="V1627" i="1"/>
  <c r="V1749" i="1"/>
  <c r="V1750" i="1"/>
  <c r="V1752" i="1"/>
  <c r="V1753" i="1"/>
  <c r="V1755" i="1"/>
  <c r="V1629" i="1"/>
  <c r="V1395" i="1"/>
  <c r="V1631" i="1"/>
  <c r="V1632" i="1"/>
  <c r="V1759" i="1"/>
  <c r="V1634" i="1"/>
  <c r="V1764" i="1"/>
  <c r="V1765" i="1"/>
  <c r="V1636" i="1"/>
  <c r="V1638" i="1"/>
  <c r="V1399" i="1"/>
  <c r="V2841" i="1"/>
  <c r="V2958" i="1"/>
  <c r="V1775" i="1"/>
  <c r="V2605" i="1"/>
  <c r="V1780" i="1"/>
  <c r="V1639" i="1"/>
  <c r="V1784" i="1"/>
  <c r="V1786" i="1"/>
  <c r="V1403" i="1"/>
  <c r="V1791" i="1"/>
  <c r="V1642" i="1"/>
  <c r="V1405" i="1"/>
  <c r="V1645" i="1"/>
  <c r="V1596" i="1"/>
  <c r="V1648" i="1"/>
  <c r="V1650" i="1"/>
  <c r="V3848" i="1"/>
  <c r="V1597" i="1"/>
  <c r="V1655" i="1"/>
  <c r="V1411" i="1"/>
  <c r="V1658" i="1"/>
  <c r="V1661" i="1"/>
  <c r="V1663" i="1"/>
  <c r="V1416" i="1"/>
  <c r="V3920" i="1"/>
  <c r="V1667" i="1"/>
  <c r="V1670" i="1"/>
  <c r="V1671" i="1"/>
  <c r="V1201" i="1"/>
  <c r="V1202" i="1"/>
  <c r="V1424" i="1"/>
  <c r="V1425" i="1"/>
  <c r="V3173" i="1"/>
  <c r="V2210" i="1"/>
  <c r="V1147" i="1"/>
  <c r="V744" i="1"/>
  <c r="V1204" i="1"/>
  <c r="V1582" i="1"/>
  <c r="V1609" i="1"/>
  <c r="V1437" i="1"/>
  <c r="V3720" i="1"/>
  <c r="V1205" i="1"/>
  <c r="V1441" i="1"/>
  <c r="V1445" i="1"/>
  <c r="V1447" i="1"/>
  <c r="V1451" i="1"/>
  <c r="V1156" i="1"/>
  <c r="V943" i="1"/>
  <c r="V2501" i="1"/>
  <c r="V881" i="1"/>
  <c r="V3035" i="1"/>
  <c r="V944" i="1"/>
  <c r="V1363" i="1"/>
  <c r="V2720" i="1"/>
  <c r="V1210" i="1"/>
  <c r="V1469" i="1"/>
  <c r="V1342" i="1"/>
  <c r="V946" i="1"/>
  <c r="V1475" i="1"/>
  <c r="V1478" i="1"/>
  <c r="V1368" i="1"/>
  <c r="V1483" i="1"/>
  <c r="V1486" i="1"/>
  <c r="V1489" i="1"/>
  <c r="V1491" i="1"/>
  <c r="V1492" i="1"/>
  <c r="V1494" i="1"/>
  <c r="V1498" i="1"/>
  <c r="V3824" i="1"/>
  <c r="V2044" i="1"/>
  <c r="V1346" i="1"/>
  <c r="V1351" i="1"/>
  <c r="V949" i="1"/>
  <c r="V437" i="1"/>
  <c r="V1223" i="1"/>
  <c r="V3921" i="1"/>
  <c r="V1174" i="1"/>
  <c r="V2288" i="1"/>
  <c r="V2890" i="1"/>
  <c r="V1229" i="1"/>
  <c r="V924" i="1"/>
  <c r="V3497" i="1"/>
  <c r="V1234" i="1"/>
  <c r="V1237" i="1"/>
  <c r="V1238" i="1"/>
  <c r="V1240" i="1"/>
  <c r="V1243" i="1"/>
  <c r="V1338" i="1"/>
  <c r="V1246" i="1"/>
  <c r="V1248" i="1"/>
  <c r="V1250" i="1"/>
  <c r="V751" i="1"/>
  <c r="V1256" i="1"/>
  <c r="V1258" i="1"/>
  <c r="V1261" i="1"/>
  <c r="V753" i="1"/>
  <c r="V3229" i="1"/>
  <c r="V961" i="1"/>
  <c r="V1269" i="1"/>
  <c r="V3038" i="1"/>
  <c r="V1272" i="1"/>
  <c r="V964" i="1"/>
  <c r="V3118" i="1"/>
  <c r="V1278" i="1"/>
  <c r="V1282" i="1"/>
  <c r="V1372" i="1"/>
  <c r="V3230" i="1"/>
  <c r="V967" i="1"/>
  <c r="V971" i="1"/>
  <c r="V755" i="1"/>
  <c r="V974" i="1"/>
  <c r="V1159" i="1"/>
  <c r="V3125" i="1"/>
  <c r="V977" i="1"/>
  <c r="V757" i="1"/>
  <c r="V982" i="1"/>
  <c r="V984" i="1"/>
  <c r="V2050" i="1"/>
  <c r="V2051" i="1"/>
  <c r="V989" i="1"/>
  <c r="V914" i="1"/>
  <c r="V993" i="1"/>
  <c r="V995" i="1"/>
  <c r="V2338" i="1"/>
  <c r="V999" i="1"/>
  <c r="V1000" i="1"/>
  <c r="V1003" i="1"/>
  <c r="V2892" i="1"/>
  <c r="V1008" i="1"/>
  <c r="V1011" i="1"/>
  <c r="V1013" i="1"/>
  <c r="V2944" i="1"/>
  <c r="V3498" i="1"/>
  <c r="V1018" i="1"/>
  <c r="V1020" i="1"/>
  <c r="V356" i="1"/>
  <c r="V1025" i="1"/>
  <c r="V1026" i="1"/>
  <c r="V2723" i="1"/>
  <c r="V1029" i="1"/>
  <c r="V1716" i="1"/>
  <c r="V474" i="1"/>
  <c r="V1036" i="1"/>
  <c r="V1040" i="1"/>
  <c r="V1043" i="1"/>
  <c r="V1046" i="1"/>
  <c r="V1049" i="1"/>
  <c r="V1053" i="1"/>
  <c r="V1056" i="1"/>
  <c r="V1060" i="1"/>
  <c r="V1063" i="1"/>
  <c r="V3989" i="1"/>
  <c r="V1070" i="1"/>
  <c r="V1072" i="1"/>
  <c r="V1075" i="1"/>
  <c r="V1078" i="1"/>
  <c r="V1082" i="1"/>
  <c r="V3499" i="1"/>
  <c r="V772" i="1"/>
  <c r="V897" i="1"/>
  <c r="V3233" i="1"/>
  <c r="V476" i="1"/>
  <c r="V3234" i="1"/>
  <c r="V898" i="1"/>
  <c r="V3235" i="1"/>
  <c r="V310" i="1"/>
  <c r="V3502" i="1"/>
  <c r="V3041" i="1"/>
  <c r="V919" i="1"/>
  <c r="V782" i="1"/>
  <c r="V784" i="1"/>
  <c r="V905" i="1"/>
  <c r="V3148" i="1"/>
  <c r="V311" i="1"/>
  <c r="V2399" i="1"/>
  <c r="V2726" i="1"/>
  <c r="V3661" i="1"/>
  <c r="V1674" i="1"/>
  <c r="V790" i="1"/>
  <c r="V791" i="1"/>
  <c r="V793" i="1"/>
  <c r="V1794" i="1"/>
  <c r="V797" i="1"/>
  <c r="V799" i="1"/>
  <c r="V484" i="1"/>
  <c r="V883" i="1"/>
  <c r="V732" i="1"/>
  <c r="V806" i="1"/>
  <c r="V808" i="1"/>
  <c r="V2292" i="1"/>
  <c r="V809" i="1"/>
  <c r="V811" i="1"/>
  <c r="V2430" i="1"/>
  <c r="V680" i="1"/>
  <c r="V816" i="1"/>
  <c r="V2729" i="1"/>
  <c r="V2431" i="1"/>
  <c r="V2057" i="1"/>
  <c r="V825" i="1"/>
  <c r="V681" i="1"/>
  <c r="V829" i="1"/>
  <c r="V739" i="1"/>
  <c r="V835" i="1"/>
  <c r="V3790" i="1"/>
  <c r="V655" i="1"/>
  <c r="V3998" i="1"/>
  <c r="V492" i="1"/>
  <c r="V42" i="1"/>
  <c r="V2213" i="1"/>
  <c r="V2214" i="1"/>
  <c r="V1593" i="1"/>
  <c r="V3450" i="1"/>
  <c r="V2598" i="1"/>
  <c r="V728" i="1"/>
  <c r="V687" i="1"/>
  <c r="V413" i="1"/>
  <c r="V497" i="1"/>
  <c r="V3043" i="1"/>
  <c r="V688" i="1"/>
  <c r="V2455" i="1"/>
  <c r="V501" i="1"/>
  <c r="V729" i="1"/>
  <c r="V3045" i="1"/>
  <c r="V1579" i="1"/>
  <c r="V504" i="1"/>
  <c r="V313" i="1"/>
  <c r="V689" i="1"/>
  <c r="V659" i="1"/>
  <c r="V414" i="1"/>
  <c r="V438" i="1"/>
  <c r="V4046" i="1"/>
  <c r="V3390" i="1"/>
  <c r="V512" i="1"/>
  <c r="V696" i="1"/>
  <c r="V697" i="1"/>
  <c r="V1795" i="1"/>
  <c r="V517" i="1"/>
  <c r="V518" i="1"/>
  <c r="V3505" i="1"/>
  <c r="V521" i="1"/>
  <c r="V2735" i="1"/>
  <c r="V2736" i="1"/>
  <c r="V525" i="1"/>
  <c r="V314" i="1"/>
  <c r="V181" i="1"/>
  <c r="V529" i="1"/>
  <c r="V530" i="1"/>
  <c r="V2063" i="1"/>
  <c r="V533" i="1"/>
  <c r="V3628" i="1"/>
  <c r="V184" i="1"/>
  <c r="V449" i="1"/>
  <c r="V539" i="1"/>
  <c r="V1152" i="1"/>
  <c r="V98" i="1"/>
  <c r="V2738" i="1"/>
  <c r="V544" i="1"/>
  <c r="V3392" i="1"/>
  <c r="V548" i="1"/>
  <c r="V418" i="1"/>
  <c r="V553" i="1"/>
  <c r="V3150" i="1"/>
  <c r="V557" i="1"/>
  <c r="V838" i="1"/>
  <c r="V2065" i="1"/>
  <c r="V564" i="1"/>
  <c r="V566" i="1"/>
  <c r="V569" i="1"/>
  <c r="V572" i="1"/>
  <c r="V576" i="1"/>
  <c r="V2580" i="1"/>
  <c r="V452" i="1"/>
  <c r="V387" i="1"/>
  <c r="V188" i="1"/>
  <c r="V421" i="1"/>
  <c r="V316" i="1"/>
  <c r="V1286" i="1"/>
  <c r="V190" i="1"/>
  <c r="V1375" i="1"/>
  <c r="V390" i="1"/>
  <c r="V3931" i="1"/>
  <c r="V376" i="1"/>
  <c r="V424" i="1"/>
  <c r="V3508" i="1"/>
  <c r="V718" i="1"/>
  <c r="V1163" i="1"/>
  <c r="V3629" i="1"/>
  <c r="V191" i="1"/>
  <c r="V2741" i="1"/>
  <c r="V300" i="1"/>
  <c r="V427" i="1"/>
  <c r="V2899" i="1"/>
  <c r="V320" i="1"/>
  <c r="V430" i="1"/>
  <c r="V392" i="1"/>
  <c r="V3820" i="1"/>
  <c r="V322" i="1"/>
  <c r="V2839" i="1"/>
  <c r="V348" i="1"/>
  <c r="V195" i="1"/>
  <c r="V2071" i="1"/>
  <c r="V3393" i="1"/>
  <c r="V1087" i="1"/>
  <c r="V1617" i="1"/>
  <c r="V2382" i="1"/>
  <c r="V343" i="1"/>
  <c r="V368" i="1"/>
  <c r="V198" i="1"/>
  <c r="V200" i="1"/>
  <c r="V840" i="1"/>
  <c r="V3730" i="1"/>
  <c r="V204" i="1"/>
  <c r="V1881" i="1"/>
  <c r="V2295" i="1"/>
  <c r="V4107" i="1"/>
  <c r="V1088" i="1"/>
  <c r="V3241" i="1"/>
  <c r="V3662" i="1"/>
  <c r="V1295" i="1"/>
  <c r="V212" i="1"/>
  <c r="V2074" i="1"/>
  <c r="V215" i="1"/>
  <c r="V216" i="1"/>
  <c r="V332" i="1"/>
  <c r="V219" i="1"/>
  <c r="V4068" i="1"/>
  <c r="V221" i="1"/>
  <c r="V74" i="1"/>
  <c r="V3051" i="1"/>
  <c r="V136" i="1"/>
  <c r="V1090" i="1"/>
  <c r="V224" i="1"/>
  <c r="V226" i="1"/>
  <c r="V2217" i="1"/>
  <c r="V102" i="1"/>
  <c r="V229" i="1"/>
  <c r="V2077" i="1"/>
  <c r="V231" i="1"/>
  <c r="V233" i="1"/>
  <c r="V2078" i="1"/>
  <c r="V238" i="1"/>
  <c r="V240" i="1"/>
  <c r="V3052" i="1"/>
  <c r="V1512" i="1"/>
  <c r="V139" i="1"/>
  <c r="V247" i="1"/>
  <c r="V2218" i="1"/>
  <c r="V253" i="1"/>
  <c r="V3851" i="1"/>
  <c r="V2080" i="1"/>
  <c r="V141" i="1"/>
  <c r="V1800" i="1"/>
  <c r="V3933" i="1"/>
  <c r="V106" i="1"/>
  <c r="V78" i="1"/>
  <c r="V699" i="1"/>
  <c r="V1298" i="1"/>
  <c r="V1299" i="1"/>
  <c r="V2748" i="1"/>
  <c r="V396" i="1"/>
  <c r="V842" i="1"/>
  <c r="V2506" i="1"/>
  <c r="V38" i="1"/>
  <c r="V157" i="1"/>
  <c r="V143" i="1"/>
  <c r="V4015" i="1"/>
  <c r="V1050" i="1"/>
  <c r="V4016" i="1"/>
  <c r="V1057" i="1"/>
  <c r="V887" i="1"/>
  <c r="V1064" i="1"/>
  <c r="V1067" i="1"/>
  <c r="V767" i="1"/>
  <c r="V1073" i="1"/>
  <c r="V1076" i="1"/>
  <c r="V1079" i="1"/>
  <c r="V1083" i="1"/>
  <c r="V771" i="1"/>
  <c r="V917" i="1"/>
  <c r="V773" i="1"/>
  <c r="V2724" i="1"/>
  <c r="V674" i="1"/>
  <c r="V777" i="1"/>
  <c r="V3926" i="1"/>
  <c r="V899" i="1"/>
  <c r="V884" i="1"/>
  <c r="V918" i="1"/>
  <c r="V3236" i="1"/>
  <c r="V3387" i="1"/>
  <c r="V783" i="1"/>
  <c r="V2055" i="1"/>
  <c r="V786" i="1"/>
  <c r="V787" i="1"/>
  <c r="V2504" i="1"/>
  <c r="V3115" i="1"/>
  <c r="V789" i="1"/>
  <c r="V900" i="1"/>
  <c r="V2838" i="1"/>
  <c r="V410" i="1"/>
  <c r="V893" i="1"/>
  <c r="V794" i="1"/>
  <c r="V796" i="1"/>
  <c r="V798" i="1"/>
  <c r="V3503" i="1"/>
  <c r="V677" i="1"/>
  <c r="V802" i="1"/>
  <c r="V803" i="1"/>
  <c r="V1084" i="1"/>
  <c r="V2968" i="1"/>
  <c r="V3879" i="1"/>
  <c r="V678" i="1"/>
  <c r="V179" i="1"/>
  <c r="V814" i="1"/>
  <c r="V2579" i="1"/>
  <c r="V312" i="1"/>
  <c r="V489" i="1"/>
  <c r="V819" i="1"/>
  <c r="V822" i="1"/>
  <c r="V726" i="1"/>
  <c r="V2730" i="1"/>
  <c r="V830" i="1"/>
  <c r="V833" i="1"/>
  <c r="V836" i="1"/>
  <c r="V2732" i="1"/>
  <c r="V1675" i="1"/>
  <c r="V490" i="1"/>
  <c r="V2733" i="1"/>
  <c r="V4090" i="1"/>
  <c r="V1714" i="1"/>
  <c r="V2059" i="1"/>
  <c r="V734" i="1"/>
  <c r="V3388" i="1"/>
  <c r="V494" i="1"/>
  <c r="V3999" i="1"/>
  <c r="V2060" i="1"/>
  <c r="V17" i="1"/>
  <c r="V1589" i="1"/>
  <c r="V3666" i="1"/>
  <c r="V499" i="1"/>
  <c r="V658" i="1"/>
  <c r="V3238" i="1"/>
  <c r="V2505" i="1"/>
  <c r="V653" i="1"/>
  <c r="V382" i="1"/>
  <c r="V1676" i="1"/>
  <c r="V507" i="1"/>
  <c r="V509" i="1"/>
  <c r="V3785" i="1"/>
  <c r="V2734" i="1"/>
  <c r="V693" i="1"/>
  <c r="V383" i="1"/>
  <c r="V3724" i="1"/>
  <c r="V2061" i="1"/>
  <c r="V447" i="1"/>
  <c r="V514" i="1"/>
  <c r="V660" i="1"/>
  <c r="V448" i="1"/>
  <c r="V25" i="1"/>
  <c r="V519" i="1"/>
  <c r="V522" i="1"/>
  <c r="V1503" i="1"/>
  <c r="V3929" i="1"/>
  <c r="V2062" i="1"/>
  <c r="V526" i="1"/>
  <c r="V346" i="1"/>
  <c r="V182" i="1"/>
  <c r="V531" i="1"/>
  <c r="V3726" i="1"/>
  <c r="V534" i="1"/>
  <c r="V536" i="1"/>
  <c r="V3391" i="1"/>
  <c r="V185" i="1"/>
  <c r="V540" i="1"/>
  <c r="V541" i="1"/>
  <c r="V542" i="1"/>
  <c r="V462" i="1"/>
  <c r="V545" i="1"/>
  <c r="V417" i="1"/>
  <c r="V549" i="1"/>
  <c r="V3506" i="1"/>
  <c r="V451" i="1"/>
  <c r="V3800" i="1"/>
  <c r="V558" i="1"/>
  <c r="V560" i="1"/>
  <c r="V24" i="1"/>
  <c r="V419" i="1"/>
  <c r="V420" i="1"/>
  <c r="V570" i="1"/>
  <c r="V573" i="1"/>
  <c r="V577" i="1"/>
  <c r="V3727" i="1"/>
  <c r="V2433" i="1"/>
  <c r="V43" i="1"/>
  <c r="V2066" i="1"/>
  <c r="V440" i="1"/>
  <c r="V3109" i="1"/>
  <c r="V926" i="1"/>
  <c r="V454" i="1"/>
  <c r="V1833" i="1"/>
  <c r="V3048" i="1"/>
  <c r="V2452" i="1"/>
  <c r="V3964" i="1"/>
  <c r="V2740" i="1"/>
  <c r="V3728" i="1"/>
  <c r="V3802" i="1"/>
  <c r="V1797" i="1"/>
  <c r="V425" i="1"/>
  <c r="V1677" i="1"/>
  <c r="V2068" i="1"/>
  <c r="V1289" i="1"/>
  <c r="V428" i="1"/>
  <c r="V1798" i="1"/>
  <c r="V2069" i="1"/>
  <c r="V3509" i="1"/>
  <c r="V3240" i="1"/>
  <c r="V377" i="1"/>
  <c r="V393" i="1"/>
  <c r="V352" i="1"/>
  <c r="V194" i="1"/>
  <c r="V101" i="1"/>
  <c r="V1290" i="1"/>
  <c r="V1291" i="1"/>
  <c r="V197" i="1"/>
  <c r="V366" i="1"/>
  <c r="V698" i="1"/>
  <c r="V302" i="1"/>
  <c r="V1366" i="1"/>
  <c r="V3729" i="1"/>
  <c r="V328" i="1"/>
  <c r="V2900" i="1"/>
  <c r="V2434" i="1"/>
  <c r="V349" i="1"/>
  <c r="V2072" i="1"/>
  <c r="V205" i="1"/>
  <c r="V1827" i="1"/>
  <c r="V1089" i="1"/>
  <c r="V1681" i="1"/>
  <c r="V210" i="1"/>
  <c r="V134" i="1"/>
  <c r="V213" i="1"/>
  <c r="V1510" i="1"/>
  <c r="V330" i="1"/>
  <c r="V331" i="1"/>
  <c r="V3394" i="1"/>
  <c r="V220" i="1"/>
  <c r="V333" i="1"/>
  <c r="V222" i="1"/>
  <c r="V135" i="1"/>
  <c r="V4001" i="1"/>
  <c r="V3576" i="1"/>
  <c r="V2296" i="1"/>
  <c r="V75" i="1"/>
  <c r="V227" i="1"/>
  <c r="V4075" i="1"/>
  <c r="V1092" i="1"/>
  <c r="V1882" i="1"/>
  <c r="V103" i="1"/>
  <c r="V1093" i="1"/>
  <c r="V234" i="1"/>
  <c r="V236" i="1"/>
  <c r="V104" i="1"/>
  <c r="V3111" i="1"/>
  <c r="V243" i="1"/>
  <c r="V2745" i="1"/>
  <c r="V245" i="1"/>
  <c r="V248" i="1"/>
  <c r="V250" i="1"/>
  <c r="V254" i="1"/>
  <c r="V1513" i="1"/>
  <c r="V2081" i="1"/>
  <c r="V3786" i="1"/>
  <c r="V2082" i="1"/>
  <c r="V2747" i="1"/>
  <c r="V142" i="1"/>
  <c r="V2230" i="1"/>
  <c r="V2949" i="1"/>
  <c r="V2323" i="1"/>
  <c r="V1094" i="1"/>
  <c r="V3397" i="1"/>
  <c r="V132" i="1"/>
  <c r="V3934" i="1"/>
  <c r="V3887" i="1"/>
  <c r="V54" i="1"/>
  <c r="V1514" i="1"/>
  <c r="V3731" i="1"/>
  <c r="V3733" i="1"/>
  <c r="V2749" i="1"/>
  <c r="V3734" i="1"/>
  <c r="V1683" i="1"/>
  <c r="V110" i="1"/>
  <c r="V350" i="1"/>
  <c r="V112" i="1"/>
  <c r="V2750" i="1"/>
  <c r="V2087" i="1"/>
  <c r="V3057" i="1"/>
  <c r="V1097" i="1"/>
  <c r="V146" i="1"/>
  <c r="V1168" i="1"/>
  <c r="V2299" i="1"/>
  <c r="V2089" i="1"/>
  <c r="V3058" i="1"/>
  <c r="V2752" i="1"/>
  <c r="V55" i="1"/>
  <c r="V118" i="1"/>
  <c r="V3398" i="1"/>
  <c r="V3059" i="1"/>
  <c r="V1301" i="1"/>
  <c r="V124" i="1"/>
  <c r="V126" i="1"/>
  <c r="V3578" i="1"/>
  <c r="V1518" i="1"/>
  <c r="V1098" i="1"/>
  <c r="V397" i="1"/>
  <c r="V3061" i="1"/>
  <c r="V4030" i="1"/>
  <c r="V2756" i="1"/>
  <c r="V1829" i="1"/>
  <c r="V2757" i="1"/>
  <c r="V3401" i="1"/>
  <c r="V3402" i="1"/>
  <c r="V3806" i="1"/>
  <c r="V398" i="1"/>
  <c r="V3462" i="1"/>
  <c r="V3889" i="1"/>
  <c r="V86" i="1"/>
  <c r="V2758" i="1"/>
  <c r="V2969" i="1"/>
  <c r="V261" i="1"/>
  <c r="V1802" i="1"/>
  <c r="V2301" i="1"/>
  <c r="V1803" i="1"/>
  <c r="V336" i="1"/>
  <c r="V2187" i="1"/>
  <c r="V2341" i="1"/>
  <c r="V3063" i="1"/>
  <c r="V2449" i="1"/>
  <c r="V3939" i="1"/>
  <c r="V889" i="1"/>
  <c r="V3456" i="1"/>
  <c r="V2512" i="1"/>
  <c r="V2513" i="1"/>
  <c r="V2342" i="1"/>
  <c r="V2302" i="1"/>
  <c r="V2384" i="1"/>
  <c r="V3652" i="1"/>
  <c r="V46" i="1"/>
  <c r="V591" i="1"/>
  <c r="V4047" i="1"/>
  <c r="V263" i="1"/>
  <c r="V592" i="1"/>
  <c r="V3599" i="1"/>
  <c r="V593" i="1"/>
  <c r="V3405" i="1"/>
  <c r="V2350" i="1"/>
  <c r="V3865" i="1"/>
  <c r="V922" i="1"/>
  <c r="V4048" i="1"/>
  <c r="V294" i="1"/>
  <c r="V3313" i="1"/>
  <c r="V1893" i="1"/>
  <c r="V3314" i="1"/>
  <c r="V3158" i="1"/>
  <c r="V2193" i="1"/>
  <c r="V3298" i="1"/>
  <c r="V3174" i="1"/>
  <c r="V3291" i="1"/>
  <c r="V3200" i="1"/>
  <c r="V2867" i="1"/>
  <c r="V3701" i="1"/>
  <c r="V3649" i="1"/>
  <c r="V3208" i="1"/>
  <c r="V3172" i="1"/>
  <c r="V2934" i="1"/>
  <c r="V3140" i="1"/>
  <c r="V3214" i="1"/>
  <c r="V3218" i="1"/>
  <c r="V4089" i="1"/>
  <c r="V3141" i="1"/>
  <c r="V2623" i="1"/>
  <c r="V2985" i="1"/>
  <c r="V3142" i="1"/>
  <c r="V3144" i="1"/>
  <c r="V2327" i="1"/>
  <c r="V3121" i="1"/>
  <c r="V3830" i="1"/>
  <c r="V2991" i="1"/>
  <c r="V2592" i="1"/>
  <c r="V3993" i="1"/>
  <c r="V1186" i="1"/>
  <c r="V3105" i="1"/>
  <c r="V2998" i="1"/>
  <c r="V3001" i="1"/>
  <c r="V2955" i="1"/>
  <c r="V3619" i="1"/>
  <c r="V3007" i="1"/>
  <c r="V3009" i="1"/>
  <c r="V3010" i="1"/>
  <c r="V3013" i="1"/>
  <c r="V3015" i="1"/>
  <c r="V3016" i="1"/>
  <c r="V3020" i="1"/>
  <c r="V3022" i="1"/>
  <c r="V3026" i="1"/>
  <c r="V1358" i="1"/>
  <c r="V2633" i="1"/>
  <c r="V3704" i="1"/>
  <c r="V1899" i="1"/>
  <c r="V1724" i="1"/>
  <c r="V3705" i="1"/>
  <c r="V1900" i="1"/>
  <c r="V2940" i="1"/>
  <c r="V2873" i="1"/>
  <c r="V2874" i="1"/>
  <c r="V2606" i="1"/>
  <c r="V3796" i="1"/>
  <c r="V3706" i="1"/>
  <c r="V1902" i="1"/>
  <c r="V3620" i="1"/>
  <c r="V2642" i="1"/>
  <c r="V2878" i="1"/>
  <c r="V2881" i="1"/>
  <c r="V2882" i="1"/>
  <c r="V2855" i="1"/>
  <c r="V2886" i="1"/>
  <c r="V3491" i="1"/>
  <c r="V2462" i="1"/>
  <c r="V2651" i="1"/>
  <c r="V2544" i="1"/>
  <c r="V2463" i="1"/>
  <c r="V2656" i="1"/>
  <c r="V2545" i="1"/>
  <c r="V2571" i="1"/>
  <c r="V2660" i="1"/>
  <c r="V1725" i="1"/>
  <c r="V2665" i="1"/>
  <c r="V2835" i="1"/>
  <c r="V3454" i="1"/>
  <c r="V2239" i="1"/>
  <c r="V2836" i="1"/>
  <c r="V1905" i="1"/>
  <c r="V2674" i="1"/>
  <c r="V1380" i="1"/>
  <c r="V2680" i="1"/>
  <c r="V2682" i="1"/>
  <c r="V2685" i="1"/>
  <c r="V2689" i="1"/>
  <c r="V2693" i="1"/>
  <c r="V2405" i="1"/>
  <c r="V2697" i="1"/>
  <c r="V2701" i="1"/>
  <c r="V1908" i="1"/>
  <c r="V2705" i="1"/>
  <c r="V2707" i="1"/>
  <c r="V1909" i="1"/>
  <c r="V3375" i="1"/>
  <c r="V2594" i="1"/>
  <c r="V2597" i="1"/>
  <c r="V3657" i="1"/>
  <c r="V2549" i="1"/>
  <c r="V2575" i="1"/>
  <c r="V2467" i="1"/>
  <c r="V2577" i="1"/>
  <c r="V2567" i="1"/>
  <c r="V3623" i="1"/>
  <c r="V910" i="1"/>
  <c r="V1913" i="1"/>
  <c r="V3127" i="1"/>
  <c r="V2410" i="1"/>
  <c r="V2473" i="1"/>
  <c r="V2475" i="1"/>
  <c r="V2477" i="1"/>
  <c r="V1916" i="1"/>
  <c r="V2481" i="1"/>
  <c r="V1191" i="1"/>
  <c r="V2482" i="1"/>
  <c r="V2486" i="1"/>
  <c r="V3872" i="1"/>
  <c r="V2329" i="1"/>
  <c r="V2491" i="1"/>
  <c r="V2492" i="1"/>
  <c r="V3885" i="1"/>
  <c r="V2357" i="1"/>
  <c r="V1383" i="1"/>
  <c r="V2416" i="1"/>
  <c r="V2417" i="1"/>
  <c r="V1610" i="1"/>
  <c r="V3221" i="1"/>
  <c r="V3494" i="1"/>
  <c r="V2361" i="1"/>
  <c r="V2422" i="1"/>
  <c r="V2423" i="1"/>
  <c r="V2425" i="1"/>
  <c r="V3028" i="1"/>
  <c r="V2366" i="1"/>
  <c r="V2924" i="1"/>
  <c r="V2367" i="1"/>
  <c r="V379" i="1"/>
  <c r="V1925" i="1"/>
  <c r="V2887" i="1"/>
  <c r="V2251" i="1"/>
  <c r="V2373" i="1"/>
  <c r="V2374" i="1"/>
  <c r="V2253" i="1"/>
  <c r="V3783" i="1"/>
  <c r="V2255" i="1"/>
  <c r="V3711" i="1"/>
  <c r="V3445" i="1"/>
  <c r="V2198" i="1"/>
  <c r="V2257" i="1"/>
  <c r="V2333" i="1"/>
  <c r="V2259" i="1"/>
  <c r="V3650" i="1"/>
  <c r="V2264" i="1"/>
  <c r="V1935" i="1"/>
  <c r="V1729" i="1"/>
  <c r="V2267" i="1"/>
  <c r="V1938" i="1"/>
  <c r="V3626" i="1"/>
  <c r="V2270" i="1"/>
  <c r="V2274" i="1"/>
  <c r="V3316" i="1"/>
  <c r="V2277" i="1"/>
  <c r="V1943" i="1"/>
  <c r="V2280" i="1"/>
  <c r="V2282" i="1"/>
  <c r="V1194" i="1"/>
  <c r="V2236" i="1"/>
  <c r="V1621" i="1"/>
  <c r="V3714" i="1"/>
  <c r="V1950" i="1"/>
  <c r="V1953" i="1"/>
  <c r="V1954" i="1"/>
  <c r="V1957" i="1"/>
  <c r="V1733" i="1"/>
  <c r="V1961" i="1"/>
  <c r="V2189" i="1"/>
  <c r="V1963" i="1"/>
  <c r="V3300" i="1"/>
  <c r="V1876" i="1"/>
  <c r="V1195" i="1"/>
  <c r="V2209" i="1"/>
  <c r="V1974" i="1"/>
  <c r="V3101" i="1"/>
  <c r="V3123" i="1"/>
  <c r="V1624" i="1"/>
  <c r="V3131" i="1"/>
  <c r="V1982" i="1"/>
  <c r="V1607" i="1"/>
  <c r="V1986" i="1"/>
  <c r="V1737" i="1"/>
  <c r="V1989" i="1"/>
  <c r="V1993" i="1"/>
  <c r="V3716" i="1"/>
  <c r="V1998" i="1"/>
  <c r="V2000" i="1"/>
  <c r="V3224" i="1"/>
  <c r="V2005" i="1"/>
  <c r="V2009" i="1"/>
  <c r="V2012" i="1"/>
  <c r="V2016" i="1"/>
  <c r="V1742" i="1"/>
  <c r="V2019" i="1"/>
  <c r="V1851" i="1"/>
  <c r="V1743" i="1"/>
  <c r="V2026" i="1"/>
  <c r="V2030" i="1"/>
  <c r="V2033" i="1"/>
  <c r="V2037" i="1"/>
  <c r="V3379" i="1"/>
  <c r="V4038" i="1"/>
  <c r="V1875" i="1"/>
  <c r="V741" i="1"/>
  <c r="V1746" i="1"/>
  <c r="V1626" i="1"/>
  <c r="V1854" i="1"/>
  <c r="V1392" i="1"/>
  <c r="V1836" i="1"/>
  <c r="V3034" i="1"/>
  <c r="V1859" i="1"/>
  <c r="V1340" i="1"/>
  <c r="V1751" i="1"/>
  <c r="V1865" i="1"/>
  <c r="V1754" i="1"/>
  <c r="V1756" i="1"/>
  <c r="V175" i="1"/>
  <c r="V1630" i="1"/>
  <c r="V3225" i="1"/>
  <c r="V1758" i="1"/>
  <c r="V1761" i="1"/>
  <c r="V1763" i="1"/>
  <c r="V656" i="1"/>
  <c r="V3170" i="1"/>
  <c r="V1397" i="1"/>
  <c r="V1768" i="1"/>
  <c r="V1770" i="1"/>
  <c r="V1771" i="1"/>
  <c r="V1774" i="1"/>
  <c r="V1777" i="1"/>
  <c r="V1779" i="1"/>
  <c r="V1613" i="1"/>
  <c r="V1782" i="1"/>
  <c r="V1199" i="1"/>
  <c r="V1641" i="1"/>
  <c r="V1790" i="1"/>
  <c r="V1792" i="1"/>
  <c r="V1167" i="1"/>
  <c r="V1171" i="1"/>
  <c r="V940" i="1"/>
  <c r="V1647" i="1"/>
  <c r="V1713" i="1"/>
  <c r="V1200" i="1"/>
  <c r="V1408" i="1"/>
  <c r="V1653" i="1"/>
  <c r="V1656" i="1"/>
  <c r="V2717" i="1"/>
  <c r="V1659" i="1"/>
  <c r="V1662" i="1"/>
  <c r="V2377" i="1"/>
  <c r="V3226" i="1"/>
  <c r="V1665" i="1"/>
  <c r="V2041" i="1"/>
  <c r="V1614" i="1"/>
  <c r="V743" i="1"/>
  <c r="V1421" i="1"/>
  <c r="V1422" i="1"/>
  <c r="V1598" i="1"/>
  <c r="V1360" i="1"/>
  <c r="V3779" i="1"/>
  <c r="V1203" i="1"/>
  <c r="V1341" i="1"/>
  <c r="V1429" i="1"/>
  <c r="V1599" i="1"/>
  <c r="V1433" i="1"/>
  <c r="V1435" i="1"/>
  <c r="V1438" i="1"/>
  <c r="V1361" i="1"/>
  <c r="V1439" i="1"/>
  <c r="V1443" i="1"/>
  <c r="V1446" i="1"/>
  <c r="V1449" i="1"/>
  <c r="V1206" i="1"/>
  <c r="V1455" i="1"/>
  <c r="V1585" i="1"/>
  <c r="V1457" i="1"/>
  <c r="V1459" i="1"/>
  <c r="V1460" i="1"/>
  <c r="V1462" i="1"/>
  <c r="V1465" i="1"/>
  <c r="V1208" i="1"/>
  <c r="V1468" i="1"/>
  <c r="V1470" i="1"/>
  <c r="V1473" i="1"/>
  <c r="V1212" i="1"/>
  <c r="V1476" i="1"/>
  <c r="V1479" i="1"/>
  <c r="V1481" i="1"/>
  <c r="V2889" i="1"/>
  <c r="V1214" i="1"/>
  <c r="V1490" i="1"/>
  <c r="V1216" i="1"/>
  <c r="V3124" i="1"/>
  <c r="V1496" i="1"/>
  <c r="V1218" i="1"/>
  <c r="V1220" i="1"/>
  <c r="V1374" i="1"/>
  <c r="V948" i="1"/>
  <c r="V1370" i="1"/>
  <c r="V746" i="1"/>
  <c r="V3037" i="1"/>
  <c r="V1343" i="1"/>
  <c r="V1225" i="1"/>
  <c r="V952" i="1"/>
  <c r="V953" i="1"/>
  <c r="V2336" i="1"/>
  <c r="V2915" i="1"/>
  <c r="V1232" i="1"/>
  <c r="V4066" i="1"/>
  <c r="V1236" i="1"/>
  <c r="V1344" i="1"/>
  <c r="V1239" i="1"/>
  <c r="V1242" i="1"/>
  <c r="V956" i="1"/>
  <c r="V749" i="1"/>
  <c r="V1247" i="1"/>
  <c r="V3922" i="1"/>
  <c r="V1252" i="1"/>
  <c r="V1254" i="1"/>
  <c r="V752" i="1"/>
  <c r="V1259" i="1"/>
  <c r="V959" i="1"/>
  <c r="V960" i="1"/>
  <c r="V1266" i="1"/>
  <c r="V2047" i="1"/>
  <c r="V2926" i="1"/>
  <c r="V1177" i="1"/>
  <c r="V1273" i="1"/>
  <c r="V1274" i="1"/>
  <c r="V754" i="1"/>
  <c r="V1280" i="1"/>
  <c r="V2503" i="1"/>
  <c r="V2289" i="1"/>
  <c r="V1157" i="1"/>
  <c r="V969" i="1"/>
  <c r="V1178" i="1"/>
  <c r="V973" i="1"/>
  <c r="V756" i="1"/>
  <c r="V3384" i="1"/>
  <c r="V913" i="1"/>
  <c r="V2212" i="1"/>
  <c r="V980" i="1"/>
  <c r="V983" i="1"/>
  <c r="V177" i="1"/>
  <c r="V3039" i="1"/>
  <c r="V987" i="1"/>
  <c r="V3040" i="1"/>
  <c r="V2052" i="1"/>
  <c r="V902" i="1"/>
  <c r="V3627" i="1"/>
  <c r="V997" i="1"/>
  <c r="V925" i="1"/>
  <c r="V761" i="1"/>
  <c r="V1004" i="1"/>
  <c r="V886" i="1"/>
  <c r="V1010" i="1"/>
  <c r="V763" i="1"/>
  <c r="V2960" i="1"/>
  <c r="V1151" i="1"/>
  <c r="V473" i="1"/>
  <c r="V1019" i="1"/>
  <c r="V3231" i="1"/>
  <c r="V1023" i="1"/>
  <c r="V3232" i="1"/>
  <c r="V1027" i="1"/>
  <c r="V1673" i="1"/>
  <c r="V1031" i="1"/>
  <c r="V1033" i="1"/>
  <c r="V766" i="1"/>
  <c r="V1038" i="1"/>
  <c r="V475" i="1"/>
  <c r="V1045" i="1"/>
  <c r="V1047" i="1"/>
  <c r="V1051" i="1"/>
  <c r="V1054" i="1"/>
  <c r="V1058" i="1"/>
  <c r="V1061" i="1"/>
  <c r="V1065" i="1"/>
  <c r="V1068" i="1"/>
  <c r="V2053" i="1"/>
  <c r="V1074" i="1"/>
  <c r="V1077" i="1"/>
  <c r="V1080" i="1"/>
  <c r="V770" i="1"/>
  <c r="V3385" i="1"/>
  <c r="V712" i="1"/>
  <c r="V774" i="1"/>
  <c r="V3386" i="1"/>
  <c r="V776" i="1"/>
  <c r="V477" i="1"/>
  <c r="V904" i="1"/>
  <c r="V479" i="1"/>
  <c r="V723" i="1"/>
  <c r="V2893" i="1"/>
  <c r="V780" i="1"/>
  <c r="V920" i="1"/>
  <c r="V2848" i="1"/>
  <c r="V2894" i="1"/>
  <c r="V675" i="1"/>
  <c r="V2056" i="1"/>
  <c r="V357" i="1"/>
  <c r="V676" i="1"/>
  <c r="V3440" i="1"/>
  <c r="V724" i="1"/>
  <c r="V2895" i="1"/>
  <c r="V882" i="1"/>
  <c r="V792" i="1"/>
  <c r="V795" i="1"/>
  <c r="V3293" i="1"/>
  <c r="V888" i="1"/>
  <c r="V800" i="1"/>
  <c r="V801" i="1"/>
  <c r="V486" i="1"/>
  <c r="V804" i="1"/>
  <c r="V2728" i="1"/>
  <c r="V3042" i="1"/>
  <c r="V147" i="1"/>
  <c r="V810" i="1"/>
  <c r="V812" i="1"/>
  <c r="V735" i="1"/>
  <c r="V487" i="1"/>
  <c r="V817" i="1"/>
  <c r="V3723" i="1"/>
  <c r="V820" i="1"/>
  <c r="V823" i="1"/>
  <c r="V826" i="1"/>
  <c r="V828" i="1"/>
  <c r="V831" i="1"/>
  <c r="V683" i="1"/>
  <c r="V837" i="1"/>
  <c r="V380" i="1"/>
  <c r="V2058" i="1"/>
  <c r="V491" i="1"/>
  <c r="V684" i="1"/>
  <c r="V736" i="1"/>
  <c r="V445" i="1"/>
  <c r="V685" i="1"/>
  <c r="V727" i="1"/>
  <c r="V2858" i="1"/>
  <c r="V97" i="1"/>
  <c r="V731" i="1"/>
  <c r="V713" i="1"/>
  <c r="V1085" i="1"/>
  <c r="V657" i="1"/>
  <c r="V3044" i="1"/>
  <c r="V714" i="1"/>
  <c r="V715" i="1"/>
  <c r="V3886" i="1"/>
  <c r="V716" i="1"/>
  <c r="V2897" i="1"/>
  <c r="V502" i="1"/>
  <c r="V505" i="1"/>
  <c r="V508" i="1"/>
  <c r="V510" i="1"/>
  <c r="V691" i="1"/>
  <c r="V692" i="1"/>
  <c r="V359" i="1"/>
  <c r="V511" i="1"/>
  <c r="V460" i="1"/>
  <c r="V695" i="1"/>
  <c r="V513" i="1"/>
  <c r="V180" i="1"/>
  <c r="V3928" i="1"/>
  <c r="V3046" i="1"/>
  <c r="V3725" i="1"/>
  <c r="V520" i="1"/>
  <c r="V3171" i="1"/>
  <c r="V459" i="1"/>
  <c r="V524" i="1"/>
  <c r="V1504" i="1"/>
  <c r="V527" i="1"/>
  <c r="V528" i="1"/>
  <c r="V2380" i="1"/>
  <c r="V4111" i="1"/>
  <c r="V532" i="1"/>
  <c r="V347" i="1"/>
  <c r="V315" i="1"/>
  <c r="V173" i="1"/>
  <c r="V415" i="1"/>
  <c r="V3047" i="1"/>
  <c r="V416" i="1"/>
  <c r="V2737" i="1"/>
  <c r="V543" i="1"/>
  <c r="V546" i="1"/>
  <c r="V450" i="1"/>
  <c r="V550" i="1"/>
  <c r="V552" i="1"/>
  <c r="V3831" i="1"/>
  <c r="V555" i="1"/>
  <c r="V559" i="1"/>
  <c r="V561" i="1"/>
  <c r="V563" i="1"/>
  <c r="V386" i="1"/>
  <c r="V567" i="1"/>
  <c r="V571" i="1"/>
  <c r="V574" i="1"/>
  <c r="V578" i="1"/>
  <c r="V3507" i="1"/>
  <c r="V3801" i="1"/>
  <c r="V361" i="1"/>
  <c r="V436" i="1"/>
  <c r="V189" i="1"/>
  <c r="V1796" i="1"/>
  <c r="V453" i="1"/>
  <c r="V422" i="1"/>
  <c r="V2294" i="1"/>
  <c r="V317" i="1"/>
  <c r="V3301" i="1"/>
  <c r="V2233" i="1"/>
  <c r="V99" i="1"/>
  <c r="V299" i="1"/>
  <c r="V1287" i="1"/>
  <c r="V391" i="1"/>
  <c r="V3049" i="1"/>
  <c r="V71" i="1"/>
  <c r="V318" i="1"/>
  <c r="V192" i="1"/>
  <c r="V1506" i="1"/>
  <c r="V319" i="1"/>
  <c r="V1841" i="1"/>
  <c r="V100" i="1"/>
  <c r="V839" i="1"/>
  <c r="V301" i="1"/>
  <c r="V1678" i="1"/>
  <c r="V323" i="1"/>
  <c r="V1680" i="1"/>
  <c r="V579" i="1"/>
  <c r="V196" i="1"/>
  <c r="V1508" i="1"/>
  <c r="V2742" i="1"/>
  <c r="V367" i="1"/>
  <c r="V326" i="1"/>
  <c r="V1292" i="1"/>
  <c r="V4028" i="1"/>
  <c r="V199" i="1"/>
  <c r="V150" i="1"/>
  <c r="V201" i="1"/>
  <c r="V202" i="1"/>
  <c r="V921" i="1"/>
  <c r="V2073" i="1"/>
  <c r="V206" i="1"/>
  <c r="V1153" i="1"/>
  <c r="V1509" i="1"/>
  <c r="V208" i="1"/>
  <c r="V3803" i="1"/>
  <c r="V211" i="1"/>
  <c r="V214" i="1"/>
  <c r="V1682" i="1"/>
  <c r="V2216" i="1"/>
  <c r="V580" i="1"/>
  <c r="V218" i="1"/>
  <c r="V72" i="1"/>
  <c r="V2840" i="1"/>
  <c r="V3243" i="1"/>
  <c r="V303" i="1"/>
  <c r="V1511" i="1"/>
  <c r="V3245" i="1"/>
  <c r="V1799" i="1"/>
  <c r="V2297" i="1"/>
  <c r="V1091" i="1"/>
  <c r="V172" i="1"/>
  <c r="V2076" i="1"/>
  <c r="V2901" i="1"/>
  <c r="V138" i="1"/>
  <c r="V2744" i="1"/>
  <c r="V235" i="1"/>
  <c r="V237" i="1"/>
  <c r="V239" i="1"/>
  <c r="V241" i="1"/>
  <c r="V244" i="1"/>
  <c r="V77" i="1"/>
  <c r="V3932" i="1"/>
  <c r="V249" i="1"/>
  <c r="V251" i="1"/>
  <c r="V255" i="1"/>
  <c r="V105" i="1"/>
  <c r="V3247" i="1"/>
  <c r="V2746" i="1"/>
  <c r="V1826" i="1"/>
  <c r="V151" i="1"/>
  <c r="V3396" i="1"/>
  <c r="V841" i="1"/>
  <c r="V3054" i="1"/>
  <c r="V2083" i="1"/>
  <c r="V1367" i="1"/>
  <c r="V3630" i="1"/>
  <c r="V107" i="1"/>
  <c r="V2084" i="1"/>
  <c r="V165" i="1"/>
  <c r="V2085" i="1"/>
  <c r="V2322" i="1"/>
  <c r="V901" i="1"/>
  <c r="V1515" i="1"/>
  <c r="V2599" i="1"/>
  <c r="V2105" i="1"/>
  <c r="V266" i="1"/>
  <c r="V31" i="1"/>
  <c r="V3821" i="1"/>
  <c r="V3579" i="1"/>
  <c r="V2763" i="1"/>
  <c r="V3407" i="1"/>
  <c r="V166" i="1"/>
  <c r="V3654" i="1"/>
  <c r="V1699" i="1"/>
  <c r="V2106" i="1"/>
  <c r="V598" i="1"/>
  <c r="V2107" i="1"/>
  <c r="V3165" i="1"/>
  <c r="V2765" i="1"/>
  <c r="V3663" i="1"/>
  <c r="V3302" i="1"/>
  <c r="V2767" i="1"/>
  <c r="V1526" i="1"/>
  <c r="V1805" i="1"/>
  <c r="V3744" i="1"/>
  <c r="V1310" i="1"/>
  <c r="V2111" i="1"/>
  <c r="V600" i="1"/>
  <c r="V337" i="1"/>
  <c r="V2113" i="1"/>
  <c r="V1527" i="1"/>
  <c r="V4069" i="1"/>
  <c r="V2589" i="1"/>
  <c r="V127" i="1"/>
  <c r="V3640" i="1"/>
  <c r="V603" i="1"/>
  <c r="V4099" i="1"/>
  <c r="V604" i="1"/>
  <c r="V2775" i="1"/>
  <c r="V3745" i="1"/>
  <c r="V1529" i="1"/>
  <c r="V849" i="1"/>
  <c r="V3069" i="1"/>
  <c r="V3809" i="1"/>
  <c r="V2778" i="1"/>
  <c r="V63" i="1"/>
  <c r="V1314" i="1"/>
  <c r="V2115" i="1"/>
  <c r="V4" i="1"/>
  <c r="V3260" i="1"/>
  <c r="V401" i="1"/>
  <c r="V353" i="1"/>
  <c r="V2385" i="1"/>
  <c r="V2781" i="1"/>
  <c r="V2782" i="1"/>
  <c r="V2930" i="1"/>
  <c r="V2118" i="1"/>
  <c r="V2908" i="1"/>
  <c r="V2120" i="1"/>
  <c r="V3941" i="1"/>
  <c r="V610" i="1"/>
  <c r="V852" i="1"/>
  <c r="V611" i="1"/>
  <c r="V1533" i="1"/>
  <c r="V3515" i="1"/>
  <c r="V2784" i="1"/>
  <c r="V2970" i="1"/>
  <c r="V2221" i="1"/>
  <c r="V3943" i="1"/>
  <c r="V1164" i="1"/>
  <c r="V339" i="1"/>
  <c r="V1809" i="1"/>
  <c r="V737" i="1"/>
  <c r="V3412" i="1"/>
  <c r="V3751" i="1"/>
  <c r="V2125" i="1"/>
  <c r="V2126" i="1"/>
  <c r="V1536" i="1"/>
  <c r="V1689" i="1"/>
  <c r="V2128" i="1"/>
  <c r="V402" i="1"/>
  <c r="V2524" i="1"/>
  <c r="V1618" i="1"/>
  <c r="V1710" i="1"/>
  <c r="V3752" i="1"/>
  <c r="V1690" i="1"/>
  <c r="V13" i="1"/>
  <c r="V306" i="1"/>
  <c r="V2854" i="1"/>
  <c r="V1813" i="1"/>
  <c r="V3414" i="1"/>
  <c r="V3265" i="1"/>
  <c r="V3945" i="1"/>
  <c r="V1871" i="1"/>
  <c r="V3416" i="1"/>
  <c r="V3080" i="1"/>
  <c r="V1537" i="1"/>
  <c r="V4003" i="1"/>
  <c r="V1319" i="1"/>
  <c r="V1320" i="1"/>
  <c r="V622" i="1"/>
  <c r="V1539" i="1"/>
  <c r="V1123" i="1"/>
  <c r="V2136" i="1"/>
  <c r="V1321" i="1"/>
  <c r="V278" i="1"/>
  <c r="V47" i="1"/>
  <c r="V91" i="1"/>
  <c r="V2789" i="1"/>
  <c r="V858" i="1"/>
  <c r="V3082" i="1"/>
  <c r="V624" i="1"/>
  <c r="V2140" i="1"/>
  <c r="V8" i="1"/>
  <c r="V3967" i="1"/>
  <c r="V2142" i="1"/>
  <c r="V2144" i="1"/>
  <c r="V4080" i="1"/>
  <c r="V2145" i="1"/>
  <c r="V2860" i="1"/>
  <c r="V403" i="1"/>
  <c r="V1170" i="1"/>
  <c r="V3271" i="1"/>
  <c r="V3304" i="1"/>
  <c r="V860" i="1"/>
  <c r="V3418" i="1"/>
  <c r="V3519" i="1"/>
  <c r="V279" i="1"/>
  <c r="V2527" i="1"/>
  <c r="V2793" i="1"/>
  <c r="V628" i="1"/>
  <c r="V3457" i="1"/>
  <c r="V2388" i="1"/>
  <c r="V404" i="1"/>
  <c r="V409" i="1"/>
  <c r="V1154" i="1"/>
  <c r="V2153" i="1"/>
  <c r="V3275" i="1"/>
  <c r="V3760" i="1"/>
  <c r="V2441" i="1"/>
  <c r="V1130" i="1"/>
  <c r="V3761" i="1"/>
  <c r="V3969" i="1"/>
  <c r="V2155" i="1"/>
  <c r="V3762" i="1"/>
  <c r="V3421" i="1"/>
  <c r="V35" i="1"/>
  <c r="V2962" i="1"/>
  <c r="V1133" i="1"/>
  <c r="V1552" i="1"/>
  <c r="V652" i="1"/>
  <c r="V4050" i="1"/>
  <c r="V1553" i="1"/>
  <c r="V2158" i="1"/>
  <c r="V1134" i="1"/>
  <c r="V3855" i="1"/>
  <c r="V3949" i="1"/>
  <c r="V435" i="1"/>
  <c r="V1872" i="1"/>
  <c r="V635" i="1"/>
  <c r="V3764" i="1"/>
  <c r="V3585" i="1"/>
  <c r="V3423" i="1"/>
  <c r="V3765" i="1"/>
  <c r="V3309" i="1"/>
  <c r="V3086" i="1"/>
  <c r="V2389" i="1"/>
  <c r="V4115" i="1"/>
  <c r="V705" i="1"/>
  <c r="V3788" i="1"/>
  <c r="V2163" i="1"/>
  <c r="V3893" i="1"/>
  <c r="V4081" i="1"/>
  <c r="V639" i="1"/>
  <c r="V2931" i="1"/>
  <c r="V4100" i="1"/>
  <c r="V2529" i="1"/>
  <c r="V2799" i="1"/>
  <c r="V2166" i="1"/>
  <c r="V171" i="1"/>
  <c r="V307" i="1"/>
  <c r="V1136" i="1"/>
  <c r="V2913" i="1"/>
  <c r="V3524" i="1"/>
  <c r="V2167" i="1"/>
  <c r="V2447" i="1"/>
  <c r="V2803" i="1"/>
  <c r="V2585" i="1"/>
  <c r="V2951" i="1"/>
  <c r="V295" i="1"/>
  <c r="V2169" i="1"/>
  <c r="V3952" i="1"/>
  <c r="V1165" i="1"/>
  <c r="V1330" i="1"/>
  <c r="V1560" i="1"/>
  <c r="V1331" i="1"/>
  <c r="V2223" i="1"/>
  <c r="V738" i="1"/>
  <c r="V1561" i="1"/>
  <c r="V1839" i="1"/>
  <c r="V2807" i="1"/>
  <c r="V643" i="1"/>
  <c r="V2808" i="1"/>
  <c r="V3635" i="1"/>
  <c r="V2591" i="1"/>
  <c r="V2351" i="1"/>
  <c r="V2586" i="1"/>
  <c r="V2175" i="1"/>
  <c r="V1335" i="1"/>
  <c r="V1819" i="1"/>
  <c r="V2810" i="1"/>
  <c r="V1886" i="1"/>
  <c r="V2566" i="1"/>
  <c r="V2176" i="1"/>
  <c r="V2811" i="1"/>
  <c r="V873" i="1"/>
  <c r="V2318" i="1"/>
  <c r="V3525" i="1"/>
  <c r="V296" i="1"/>
  <c r="V290" i="1"/>
  <c r="V1140" i="1"/>
  <c r="V2179" i="1"/>
  <c r="V1821" i="1"/>
  <c r="V2562" i="1"/>
  <c r="V2814" i="1"/>
  <c r="V4018" i="1"/>
  <c r="V2348" i="1"/>
  <c r="V2225" i="1"/>
  <c r="V1143" i="1"/>
  <c r="V876" i="1"/>
  <c r="V648" i="1"/>
  <c r="V1337" i="1"/>
  <c r="V4085" i="1"/>
  <c r="V1822" i="1"/>
  <c r="V3092" i="1"/>
  <c r="V3283" i="1"/>
  <c r="V2819" i="1"/>
  <c r="V3284" i="1"/>
  <c r="V3306" i="1"/>
  <c r="V3285" i="1"/>
  <c r="V2533" i="1"/>
  <c r="V3093" i="1"/>
  <c r="V2823" i="1"/>
  <c r="V5" i="1"/>
  <c r="V2824" i="1"/>
  <c r="V2534" i="1"/>
  <c r="V2535" i="1"/>
  <c r="V650" i="1"/>
  <c r="V2226" i="1"/>
  <c r="V1570" i="1"/>
  <c r="V3871" i="1"/>
  <c r="V3435" i="1"/>
  <c r="V3857" i="1"/>
  <c r="V374" i="1"/>
  <c r="V291" i="1"/>
  <c r="V1571" i="1"/>
  <c r="V1166" i="1"/>
  <c r="V1572" i="1"/>
  <c r="V2227" i="1"/>
  <c r="V3532" i="1"/>
  <c r="V2828" i="1"/>
  <c r="V1573" i="1"/>
  <c r="V711" i="1"/>
  <c r="V3438" i="1"/>
  <c r="V1574" i="1"/>
  <c r="V2396" i="1"/>
  <c r="V130" i="1"/>
  <c r="V3289" i="1"/>
  <c r="V2602" i="1"/>
  <c r="V342" i="1"/>
  <c r="V3732" i="1"/>
  <c r="V2086" i="1"/>
  <c r="V109" i="1"/>
  <c r="V1300" i="1"/>
  <c r="V79" i="1"/>
  <c r="V111" i="1"/>
  <c r="V3577" i="1"/>
  <c r="V113" i="1"/>
  <c r="V115" i="1"/>
  <c r="V3736" i="1"/>
  <c r="V3804" i="1"/>
  <c r="V257" i="1"/>
  <c r="V81" i="1"/>
  <c r="V455" i="1"/>
  <c r="V3323" i="1"/>
  <c r="V2751" i="1"/>
  <c r="V2507" i="1"/>
  <c r="V2383" i="1"/>
  <c r="V2436" i="1"/>
  <c r="V3864" i="1"/>
  <c r="V843" i="1"/>
  <c r="V40" i="1"/>
  <c r="V123" i="1"/>
  <c r="V335" i="1"/>
  <c r="V258" i="1"/>
  <c r="V27" i="1"/>
  <c r="V3060" i="1"/>
  <c r="V2850" i="1"/>
  <c r="V1519" i="1"/>
  <c r="V1099" i="1"/>
  <c r="V3250" i="1"/>
  <c r="V2091" i="1"/>
  <c r="V83" i="1"/>
  <c r="V1303" i="1"/>
  <c r="V2510" i="1"/>
  <c r="V431" i="1"/>
  <c r="V1304" i="1"/>
  <c r="V2093" i="1"/>
  <c r="V2437" i="1"/>
  <c r="V586" i="1"/>
  <c r="V2094" i="1"/>
  <c r="V2511" i="1"/>
  <c r="V2095" i="1"/>
  <c r="V2096" i="1"/>
  <c r="V2902" i="1"/>
  <c r="V3938" i="1"/>
  <c r="V28" i="1"/>
  <c r="V3971" i="1"/>
  <c r="V3838" i="1"/>
  <c r="V2098" i="1"/>
  <c r="V588" i="1"/>
  <c r="V3064" i="1"/>
  <c r="V589" i="1"/>
  <c r="V2556" i="1"/>
  <c r="V590" i="1"/>
  <c r="V4032" i="1"/>
  <c r="V3403" i="1"/>
  <c r="V45" i="1"/>
  <c r="V51" i="1"/>
  <c r="V3651" i="1"/>
  <c r="V1350" i="1"/>
  <c r="V4077" i="1"/>
  <c r="V2904" i="1"/>
  <c r="V3742" i="1"/>
  <c r="V159" i="1"/>
  <c r="V2304" i="1"/>
  <c r="V50" i="1"/>
  <c r="V2760" i="1"/>
  <c r="V2102" i="1"/>
  <c r="V370" i="1"/>
  <c r="V2343" i="1"/>
  <c r="V594" i="1"/>
  <c r="V264" i="1"/>
  <c r="V1305" i="1"/>
  <c r="V2762" i="1"/>
  <c r="V1110" i="1"/>
  <c r="V161" i="1"/>
  <c r="V596" i="1"/>
  <c r="V1111" i="1"/>
  <c r="V1308" i="1"/>
  <c r="V3067" i="1"/>
  <c r="V305" i="1"/>
  <c r="V3653" i="1"/>
  <c r="V2516" i="1"/>
  <c r="V3256" i="1"/>
  <c r="V2344" i="1"/>
  <c r="V2764" i="1"/>
  <c r="V268" i="1"/>
  <c r="V1525" i="1"/>
  <c r="V3580" i="1"/>
  <c r="V3409" i="1"/>
  <c r="V2766" i="1"/>
  <c r="V23" i="1"/>
  <c r="V2109" i="1"/>
  <c r="V3866" i="1"/>
  <c r="V1113" i="1"/>
  <c r="V1806" i="1"/>
  <c r="V2769" i="1"/>
  <c r="V2112" i="1"/>
  <c r="V601" i="1"/>
  <c r="V847" i="1"/>
  <c r="V602" i="1"/>
  <c r="V2906" i="1"/>
  <c r="V3601" i="1"/>
  <c r="V2307" i="1"/>
  <c r="V2773" i="1"/>
  <c r="V1312" i="1"/>
  <c r="V1528" i="1"/>
  <c r="V90" i="1"/>
  <c r="V2776" i="1"/>
  <c r="V4078" i="1"/>
  <c r="V3746" i="1"/>
  <c r="V3747" i="1"/>
  <c r="V606" i="1"/>
  <c r="V271" i="1"/>
  <c r="V2609" i="1"/>
  <c r="V272" i="1"/>
  <c r="V3852" i="1"/>
  <c r="V1808" i="1"/>
  <c r="V400" i="1"/>
  <c r="V2565" i="1"/>
  <c r="V3072" i="1"/>
  <c r="V2117" i="1"/>
  <c r="V1531" i="1"/>
  <c r="V3261" i="1"/>
  <c r="V2519" i="1"/>
  <c r="V609" i="1"/>
  <c r="V1316" i="1"/>
  <c r="V850" i="1"/>
  <c r="V2783" i="1"/>
  <c r="V338" i="1"/>
  <c r="V4086" i="1"/>
  <c r="V3655" i="1"/>
  <c r="V2521" i="1"/>
  <c r="V3750" i="1"/>
  <c r="V4088" i="1"/>
  <c r="V3516" i="1"/>
  <c r="V853" i="1"/>
  <c r="V1870" i="1"/>
  <c r="V613" i="1"/>
  <c r="V1687" i="1"/>
  <c r="V2785" i="1"/>
  <c r="V2124" i="1"/>
  <c r="V2438" i="1"/>
  <c r="V3944" i="1"/>
  <c r="V854" i="1"/>
  <c r="V2522" i="1"/>
  <c r="V1317" i="1"/>
  <c r="V3811" i="1"/>
  <c r="V2523" i="1"/>
  <c r="V2129" i="1"/>
  <c r="V1810" i="1"/>
  <c r="V1119" i="1"/>
  <c r="V2130" i="1"/>
  <c r="V856" i="1"/>
  <c r="V4064" i="1"/>
  <c r="V2131" i="1"/>
  <c r="V3112" i="1"/>
  <c r="V274" i="1"/>
  <c r="V1691" i="1"/>
  <c r="V2525" i="1"/>
  <c r="V3415" i="1"/>
  <c r="V857" i="1"/>
  <c r="V1121" i="1"/>
  <c r="V2387" i="1"/>
  <c r="V1357" i="1"/>
  <c r="V275" i="1"/>
  <c r="V1692" i="1"/>
  <c r="V620" i="1"/>
  <c r="V621" i="1"/>
  <c r="V1814" i="1"/>
  <c r="V4079" i="1"/>
  <c r="V3417" i="1"/>
  <c r="V3267" i="1"/>
  <c r="V2137" i="1"/>
  <c r="V2440" i="1"/>
  <c r="V2138" i="1"/>
  <c r="V2788" i="1"/>
  <c r="V4033" i="1"/>
  <c r="V623" i="1"/>
  <c r="V3151" i="1"/>
  <c r="V908" i="1"/>
  <c r="V859" i="1"/>
  <c r="V1603" i="1"/>
  <c r="V3947" i="1"/>
  <c r="V2526" i="1"/>
  <c r="V2143" i="1"/>
  <c r="V3083" i="1"/>
  <c r="V1842" i="1"/>
  <c r="V2146" i="1"/>
  <c r="V3597" i="1"/>
  <c r="V2310" i="1"/>
  <c r="V2792" i="1"/>
  <c r="V3641" i="1"/>
  <c r="V2148" i="1"/>
  <c r="V1545" i="1"/>
  <c r="V3419" i="1"/>
  <c r="V862" i="1"/>
  <c r="V2150" i="1"/>
  <c r="V433" i="1"/>
  <c r="V1378" i="1"/>
  <c r="V3813" i="1"/>
  <c r="V3758" i="1"/>
  <c r="V1548" i="1"/>
  <c r="V3759" i="1"/>
  <c r="V1835" i="1"/>
  <c r="V2528" i="1"/>
  <c r="V1128" i="1"/>
  <c r="V3420" i="1"/>
  <c r="V282" i="1"/>
  <c r="V863" i="1"/>
  <c r="V1131" i="1"/>
  <c r="V3968" i="1"/>
  <c r="V3132" i="1"/>
  <c r="V3154" i="1"/>
  <c r="V49" i="1"/>
  <c r="V283" i="1"/>
  <c r="V92" i="1"/>
  <c r="V434" i="1"/>
  <c r="V2911" i="1"/>
  <c r="V3763" i="1"/>
  <c r="V1604" i="1"/>
  <c r="V3155" i="1"/>
  <c r="V2584" i="1"/>
  <c r="V4095" i="1"/>
  <c r="V1326" i="1"/>
  <c r="V2311" i="1"/>
  <c r="V3085" i="1"/>
  <c r="V3116" i="1"/>
  <c r="V634" i="1"/>
  <c r="V2312" i="1"/>
  <c r="V3584" i="1"/>
  <c r="V3522" i="1"/>
  <c r="V3424" i="1"/>
  <c r="V1556" i="1"/>
  <c r="V2160" i="1"/>
  <c r="V2912" i="1"/>
  <c r="V2161" i="1"/>
  <c r="V1815" i="1"/>
  <c r="V3837" i="1"/>
  <c r="V4036" i="1"/>
  <c r="V2164" i="1"/>
  <c r="V667" i="1"/>
  <c r="V638" i="1"/>
  <c r="V4105" i="1"/>
  <c r="V3766" i="1"/>
  <c r="V4110" i="1"/>
  <c r="V1558" i="1"/>
  <c r="V4005" i="1"/>
  <c r="V1559" i="1"/>
  <c r="V162" i="1"/>
  <c r="V3950" i="1"/>
  <c r="V869" i="1"/>
  <c r="V641" i="1"/>
  <c r="V2392" i="1"/>
  <c r="V2397" i="1"/>
  <c r="V405" i="1"/>
  <c r="V1329" i="1"/>
  <c r="V3835" i="1"/>
  <c r="V3870" i="1"/>
  <c r="V2168" i="1"/>
  <c r="V3428" i="1"/>
  <c r="V4082" i="1"/>
  <c r="V1696" i="1"/>
  <c r="V3133" i="1"/>
  <c r="V2346" i="1"/>
  <c r="V3954" i="1"/>
  <c r="V2393" i="1"/>
  <c r="V444" i="1"/>
  <c r="V2914" i="1"/>
  <c r="V1333" i="1"/>
  <c r="V3634" i="1"/>
  <c r="V36" i="1"/>
  <c r="V3429" i="1"/>
  <c r="V2174" i="1"/>
  <c r="V3430" i="1"/>
  <c r="V3156" i="1"/>
  <c r="V2316" i="1"/>
  <c r="V3770" i="1"/>
  <c r="V2833" i="1"/>
  <c r="V3771" i="1"/>
  <c r="V3636" i="1"/>
  <c r="V3986" i="1"/>
  <c r="V2964" i="1"/>
  <c r="V3591" i="1"/>
  <c r="V2177" i="1"/>
  <c r="V645" i="1"/>
  <c r="V3282" i="1"/>
  <c r="V909" i="1"/>
  <c r="V708" i="1"/>
  <c r="V2319" i="1"/>
  <c r="V2224" i="1"/>
  <c r="V2812" i="1"/>
  <c r="V2813" i="1"/>
  <c r="V1565" i="1"/>
  <c r="V96" i="1"/>
  <c r="V1141" i="1"/>
  <c r="V3090" i="1"/>
  <c r="V1566" i="1"/>
  <c r="V647" i="1"/>
  <c r="V67" i="1"/>
  <c r="V3434" i="1"/>
  <c r="V3970" i="1"/>
  <c r="V1834" i="1"/>
  <c r="V2948" i="1"/>
  <c r="V2531" i="1"/>
  <c r="V2817" i="1"/>
  <c r="V3586" i="1"/>
  <c r="V3955" i="1"/>
  <c r="V2181" i="1"/>
  <c r="V3637" i="1"/>
  <c r="V2820" i="1"/>
  <c r="V2320" i="1"/>
  <c r="V4084" i="1"/>
  <c r="V2237" i="1"/>
  <c r="V2182" i="1"/>
  <c r="V3958" i="1"/>
  <c r="V1145" i="1"/>
  <c r="V1373" i="1"/>
  <c r="V3530" i="1"/>
  <c r="V3775" i="1"/>
  <c r="V2826" i="1"/>
  <c r="V3776" i="1"/>
  <c r="V4102" i="1"/>
  <c r="V3436" i="1"/>
  <c r="V2183" i="1"/>
  <c r="V3437" i="1"/>
  <c r="V710" i="1"/>
  <c r="V2536" i="1"/>
  <c r="V344" i="1"/>
  <c r="V3099" i="1"/>
  <c r="V651" i="1"/>
  <c r="V2829" i="1"/>
  <c r="V2184" i="1"/>
  <c r="V2228" i="1"/>
  <c r="V1575" i="1"/>
  <c r="V1825" i="1"/>
  <c r="V292" i="1"/>
  <c r="V375" i="1"/>
  <c r="V2831" i="1"/>
  <c r="V293" i="1"/>
  <c r="V3807" i="1"/>
  <c r="V1523" i="1"/>
  <c r="V443" i="1"/>
  <c r="V62" i="1"/>
  <c r="V4097" i="1"/>
  <c r="V1307" i="1"/>
  <c r="V3406" i="1"/>
  <c r="V3979" i="1"/>
  <c r="V1112" i="1"/>
  <c r="V22" i="1"/>
  <c r="V597" i="1"/>
  <c r="V267" i="1"/>
  <c r="V1711" i="1"/>
  <c r="V3511" i="1"/>
  <c r="V1867" i="1"/>
  <c r="V3408" i="1"/>
  <c r="V12" i="1"/>
  <c r="V2108" i="1"/>
  <c r="V2306" i="1"/>
  <c r="V1868" i="1"/>
  <c r="V2110" i="1"/>
  <c r="V3410" i="1"/>
  <c r="V3512" i="1"/>
  <c r="V3632" i="1"/>
  <c r="V33" i="1"/>
  <c r="V1114" i="1"/>
  <c r="V2770" i="1"/>
  <c r="V1708" i="1"/>
  <c r="V2772" i="1"/>
  <c r="V1115" i="1"/>
  <c r="V2114" i="1"/>
  <c r="V907" i="1"/>
  <c r="V1349" i="1"/>
  <c r="V2774" i="1"/>
  <c r="V2853" i="1"/>
  <c r="V371" i="1"/>
  <c r="V2220" i="1"/>
  <c r="V1590" i="1"/>
  <c r="V2777" i="1"/>
  <c r="V927" i="1"/>
  <c r="V607" i="1"/>
  <c r="V3303" i="1"/>
  <c r="V3582" i="1"/>
  <c r="V1807" i="1"/>
  <c r="V2779" i="1"/>
  <c r="V2116" i="1"/>
  <c r="V16" i="1"/>
  <c r="V3940" i="1"/>
  <c r="V1116" i="1"/>
  <c r="V608" i="1"/>
  <c r="V1532" i="1"/>
  <c r="V3073" i="1"/>
  <c r="V3074" i="1"/>
  <c r="V3749" i="1"/>
  <c r="V2907" i="1"/>
  <c r="V2119" i="1"/>
  <c r="V891" i="1"/>
  <c r="V2909" i="1"/>
  <c r="V851" i="1"/>
  <c r="V1686" i="1"/>
  <c r="V2386" i="1"/>
  <c r="V2122" i="1"/>
  <c r="V3942" i="1"/>
  <c r="V3517" i="1"/>
  <c r="V2123" i="1"/>
  <c r="V3263" i="1"/>
  <c r="V1117" i="1"/>
  <c r="V3518" i="1"/>
  <c r="V615" i="1"/>
  <c r="V1355" i="1"/>
  <c r="V128" i="1"/>
  <c r="V617" i="1"/>
  <c r="V1688" i="1"/>
  <c r="V1535" i="1"/>
  <c r="V2786" i="1"/>
  <c r="V2127" i="1"/>
  <c r="V1318" i="1"/>
  <c r="V2439" i="1"/>
  <c r="V2308" i="1"/>
  <c r="V2927" i="1"/>
  <c r="V4062" i="1"/>
  <c r="V619" i="1"/>
  <c r="V1844" i="1"/>
  <c r="V3980" i="1"/>
  <c r="V3079" i="1"/>
  <c r="V4049" i="1"/>
  <c r="V1878" i="1"/>
  <c r="V3890" i="1"/>
  <c r="V4009" i="1"/>
  <c r="V3753" i="1"/>
  <c r="V3600" i="1"/>
  <c r="V64" i="1"/>
  <c r="V704" i="1"/>
  <c r="V3583" i="1"/>
  <c r="V1591" i="1"/>
  <c r="V3946" i="1"/>
  <c r="V276" i="1"/>
  <c r="V3442" i="1"/>
  <c r="V277" i="1"/>
  <c r="V1540" i="1"/>
  <c r="V1541" i="1"/>
  <c r="V2787" i="1"/>
  <c r="V1125" i="1"/>
  <c r="V3755" i="1"/>
  <c r="V3966" i="1"/>
  <c r="V2139" i="1"/>
  <c r="V3269" i="1"/>
  <c r="V2910" i="1"/>
  <c r="V3270" i="1"/>
  <c r="V373" i="1"/>
  <c r="V3981" i="1"/>
  <c r="V3827" i="1"/>
  <c r="V3882" i="1"/>
  <c r="V1828" i="1"/>
  <c r="V3834" i="1"/>
  <c r="V2790" i="1"/>
  <c r="V626" i="1"/>
  <c r="V9" i="1"/>
  <c r="V1127" i="1"/>
  <c r="V2186" i="1"/>
  <c r="V3272" i="1"/>
  <c r="V2149" i="1"/>
  <c r="V627" i="1"/>
  <c r="V861" i="1"/>
  <c r="V34" i="1"/>
  <c r="V3152" i="1"/>
  <c r="V1546" i="1"/>
  <c r="V4034" i="1"/>
  <c r="V1547" i="1"/>
  <c r="V281" i="1"/>
  <c r="V3153" i="1"/>
  <c r="V2152" i="1"/>
  <c r="V2933" i="1"/>
  <c r="V3854" i="1"/>
  <c r="V630" i="1"/>
  <c r="V631" i="1"/>
  <c r="V1550" i="1"/>
  <c r="V2154" i="1"/>
  <c r="V1551" i="1"/>
  <c r="V632" i="1"/>
  <c r="V39" i="1"/>
  <c r="V4004" i="1"/>
  <c r="V864" i="1"/>
  <c r="V3166" i="1"/>
  <c r="V2156" i="1"/>
  <c r="V1324" i="1"/>
  <c r="V4094" i="1"/>
  <c r="V2324" i="1"/>
  <c r="V3815" i="1"/>
  <c r="V2157" i="1"/>
  <c r="V2442" i="1"/>
  <c r="V1325" i="1"/>
  <c r="V633" i="1"/>
  <c r="V284" i="1"/>
  <c r="V1554" i="1"/>
  <c r="V1371" i="1"/>
  <c r="V1135" i="1"/>
  <c r="V285" i="1"/>
  <c r="V3888" i="1"/>
  <c r="V298" i="1"/>
  <c r="V3276" i="1"/>
  <c r="V3425" i="1"/>
  <c r="V1327" i="1"/>
  <c r="V4035" i="1"/>
  <c r="V866" i="1"/>
  <c r="V3277" i="1"/>
  <c r="V2162" i="1"/>
  <c r="V2222" i="1"/>
  <c r="V4104" i="1"/>
  <c r="V2313" i="1"/>
  <c r="V2165" i="1"/>
  <c r="V2798" i="1"/>
  <c r="V3426" i="1"/>
  <c r="V66" i="1"/>
  <c r="V4101" i="1"/>
  <c r="V3443" i="1"/>
  <c r="V640" i="1"/>
  <c r="V3278" i="1"/>
  <c r="V2445" i="1"/>
  <c r="V2800" i="1"/>
  <c r="V2801" i="1"/>
  <c r="V2802" i="1"/>
  <c r="V2446" i="1"/>
  <c r="V3769" i="1"/>
  <c r="V163" i="1"/>
  <c r="V870" i="1"/>
  <c r="V2804" i="1"/>
  <c r="V164" i="1"/>
  <c r="V2170" i="1"/>
  <c r="V3953" i="1"/>
  <c r="V2171" i="1"/>
  <c r="V2172" i="1"/>
  <c r="V3087" i="1"/>
  <c r="V871" i="1"/>
  <c r="V3281" i="1"/>
  <c r="V2173" i="1"/>
  <c r="V1332" i="1"/>
  <c r="V1697" i="1"/>
  <c r="V665" i="1"/>
  <c r="V308" i="1"/>
  <c r="V1586" i="1"/>
  <c r="V289" i="1"/>
  <c r="V3431" i="1"/>
  <c r="V2188" i="1"/>
  <c r="V1137" i="1"/>
  <c r="V1334" i="1"/>
  <c r="V1336" i="1"/>
  <c r="V2946" i="1"/>
  <c r="V872" i="1"/>
  <c r="V456" i="1"/>
  <c r="V3433" i="1"/>
  <c r="V4113" i="1"/>
  <c r="V1180" i="1"/>
  <c r="V11" i="1"/>
  <c r="V406" i="1"/>
  <c r="V707" i="1"/>
  <c r="V15" i="1"/>
  <c r="V4058" i="1"/>
  <c r="V2394" i="1"/>
  <c r="V1563" i="1"/>
  <c r="V1564" i="1"/>
  <c r="V3089" i="1"/>
  <c r="V21" i="1"/>
  <c r="V1587" i="1"/>
  <c r="V1142" i="1"/>
  <c r="V4071" i="1"/>
  <c r="V2815" i="1"/>
  <c r="V4013" i="1"/>
  <c r="V1144" i="1"/>
  <c r="V3526" i="1"/>
  <c r="V3544" i="1"/>
  <c r="V3773" i="1"/>
  <c r="V649" i="1"/>
  <c r="V2532" i="1"/>
  <c r="V2395" i="1"/>
  <c r="V669" i="1"/>
  <c r="V3956" i="1"/>
  <c r="V3587" i="1"/>
  <c r="V3878" i="1"/>
  <c r="V2822" i="1"/>
  <c r="V3529" i="1"/>
  <c r="V930" i="1"/>
  <c r="V1823" i="1"/>
  <c r="V877" i="1"/>
  <c r="V1873" i="1"/>
  <c r="V1569" i="1"/>
  <c r="V3774" i="1"/>
  <c r="V4109" i="1"/>
  <c r="V4114" i="1"/>
  <c r="V4096" i="1"/>
  <c r="V3959" i="1"/>
  <c r="V1824" i="1"/>
  <c r="V3960" i="1"/>
  <c r="V878" i="1"/>
  <c r="V3096" i="1"/>
  <c r="V2321" i="1"/>
  <c r="V3531" i="1"/>
  <c r="V2827" i="1"/>
  <c r="V880" i="1"/>
  <c r="V2537" i="1"/>
  <c r="V3533" i="1"/>
  <c r="V2830" i="1"/>
  <c r="V309" i="1"/>
  <c r="V3288" i="1"/>
  <c r="V2564" i="1"/>
  <c r="V94" i="1"/>
  <c r="V3858" i="1"/>
  <c r="V700" i="1"/>
  <c r="V3056" i="1"/>
  <c r="V1592" i="1"/>
  <c r="V1095" i="1"/>
  <c r="V1684" i="1"/>
  <c r="V4103" i="1"/>
  <c r="V80" i="1"/>
  <c r="V2088" i="1"/>
  <c r="V144" i="1"/>
  <c r="V145" i="1"/>
  <c r="V4029" i="1"/>
  <c r="V3881" i="1"/>
  <c r="V116" i="1"/>
  <c r="V3805" i="1"/>
  <c r="V1516" i="1"/>
  <c r="V2300" i="1"/>
  <c r="V583" i="1"/>
  <c r="V2508" i="1"/>
  <c r="V120" i="1"/>
  <c r="V2581" i="1"/>
  <c r="V3510" i="1"/>
  <c r="V125" i="1"/>
  <c r="V1302" i="1"/>
  <c r="V3399" i="1"/>
  <c r="V584" i="1"/>
  <c r="V2755" i="1"/>
  <c r="V3739" i="1"/>
  <c r="V82" i="1"/>
  <c r="V56" i="1"/>
  <c r="V2509" i="1"/>
  <c r="V3833" i="1"/>
  <c r="V1801" i="1"/>
  <c r="V84" i="1"/>
  <c r="V259" i="1"/>
  <c r="V260" i="1"/>
  <c r="V85" i="1"/>
  <c r="V585" i="1"/>
  <c r="V3876" i="1"/>
  <c r="V87" i="1"/>
  <c r="V3324" i="1"/>
  <c r="V69" i="1"/>
  <c r="V3535" i="1"/>
  <c r="V1102" i="1"/>
  <c r="V3251" i="1"/>
  <c r="V1103" i="1"/>
  <c r="V2097" i="1"/>
  <c r="V1602" i="1"/>
  <c r="V1520" i="1"/>
  <c r="V3252" i="1"/>
  <c r="V2903" i="1"/>
  <c r="V262" i="1"/>
  <c r="V1521" i="1"/>
  <c r="V59" i="1"/>
  <c r="V1107" i="1"/>
  <c r="V61" i="1"/>
  <c r="V1717" i="1"/>
  <c r="V3065" i="1"/>
  <c r="V3404" i="1"/>
  <c r="V2303" i="1"/>
  <c r="V2219" i="1"/>
  <c r="V2100" i="1"/>
  <c r="V845" i="1"/>
  <c r="V890" i="1"/>
  <c r="V408" i="1"/>
  <c r="V30" i="1"/>
  <c r="V3787" i="1"/>
  <c r="V1707" i="1"/>
  <c r="V1108" i="1"/>
  <c r="V1522" i="1"/>
  <c r="V3877" i="1"/>
  <c r="V2761" i="1"/>
  <c r="V265" i="1"/>
  <c r="V1306" i="1"/>
  <c r="V3631" i="1"/>
  <c r="V595" i="1"/>
  <c r="V846" i="1"/>
  <c r="V3066" i="1"/>
  <c r="V1524" i="1"/>
  <c r="V3255" i="1"/>
  <c r="V32" i="1"/>
  <c r="V89" i="1"/>
  <c r="V3808" i="1"/>
  <c r="V52" i="1"/>
  <c r="V664" i="1"/>
  <c r="V1804" i="1"/>
  <c r="V2305" i="1"/>
  <c r="V3068" i="1"/>
  <c r="V2517" i="1"/>
  <c r="V2905" i="1"/>
  <c r="V599" i="1"/>
  <c r="V3257" i="1"/>
  <c r="V399" i="1"/>
  <c r="V3258" i="1"/>
  <c r="V1309" i="1"/>
  <c r="V703" i="1"/>
  <c r="V2768" i="1"/>
  <c r="V269" i="1"/>
  <c r="V270" i="1"/>
  <c r="V2771" i="1"/>
  <c r="V1311" i="1"/>
  <c r="V3896" i="1"/>
  <c r="V3513" i="1"/>
  <c r="V3965" i="1"/>
  <c r="V3514" i="1"/>
  <c r="V848" i="1"/>
  <c r="V3411" i="1"/>
  <c r="V2916" i="1"/>
  <c r="V605" i="1"/>
  <c r="V3259" i="1"/>
  <c r="V3581" i="1"/>
  <c r="V18" i="1"/>
  <c r="V3748" i="1"/>
  <c r="V3070" i="1"/>
  <c r="V1313" i="1"/>
  <c r="V19" i="1"/>
  <c r="V895" i="1"/>
  <c r="V2518" i="1"/>
  <c r="V4002" i="1"/>
  <c r="V1530" i="1"/>
  <c r="V3071" i="1"/>
  <c r="V372" i="1"/>
  <c r="V1315" i="1"/>
  <c r="V2780" i="1"/>
  <c r="V1869" i="1"/>
  <c r="V2520" i="1"/>
  <c r="V3633" i="1"/>
  <c r="V3810" i="1"/>
  <c r="V3853" i="1"/>
  <c r="V2557" i="1"/>
  <c r="V3075" i="1"/>
  <c r="V4041" i="1"/>
  <c r="V2121" i="1"/>
  <c r="V3076" i="1"/>
  <c r="V273" i="1"/>
  <c r="V3077" i="1"/>
  <c r="V3262" i="1"/>
  <c r="V612" i="1"/>
  <c r="V3867" i="1"/>
  <c r="V3822" i="1"/>
  <c r="V614" i="1"/>
  <c r="V3973" i="1"/>
  <c r="V1534" i="1"/>
  <c r="V616" i="1"/>
  <c r="V1118" i="1"/>
  <c r="V1356" i="1"/>
  <c r="V3780" i="1"/>
  <c r="V855" i="1"/>
  <c r="V618" i="1"/>
  <c r="V3078" i="1"/>
  <c r="V3812" i="1"/>
  <c r="V3823" i="1"/>
  <c r="V1120" i="1"/>
  <c r="V1811" i="1"/>
  <c r="V3264" i="1"/>
  <c r="V1709" i="1"/>
  <c r="V1812" i="1"/>
  <c r="V2132" i="1"/>
  <c r="V14" i="1"/>
  <c r="V1606" i="1"/>
  <c r="V3413" i="1"/>
  <c r="V3756" i="1"/>
  <c r="V170" i="1"/>
  <c r="V48" i="1"/>
  <c r="V10" i="1"/>
  <c r="V625" i="1"/>
  <c r="V2141" i="1"/>
  <c r="V1126" i="1"/>
  <c r="V1544" i="1"/>
  <c r="V2791" i="1"/>
  <c r="V2147" i="1"/>
  <c r="V351" i="1"/>
  <c r="V4011" i="1"/>
  <c r="V1322" i="1"/>
  <c r="V6" i="1"/>
  <c r="V3757" i="1"/>
  <c r="V65" i="1"/>
  <c r="V722" i="1"/>
  <c r="V340" i="1"/>
  <c r="V1693" i="1"/>
  <c r="V1694" i="1"/>
  <c r="V280" i="1"/>
  <c r="V3273" i="1"/>
  <c r="V3274" i="1"/>
  <c r="V2151" i="1"/>
  <c r="V3520" i="1"/>
  <c r="V629" i="1"/>
  <c r="V457" i="1"/>
  <c r="V2794" i="1"/>
  <c r="V1549" i="1"/>
  <c r="V2795" i="1"/>
  <c r="V1129" i="1"/>
  <c r="V1132" i="1"/>
  <c r="V1323" i="1"/>
  <c r="V3305" i="1"/>
  <c r="V2796" i="1"/>
  <c r="V3814" i="1"/>
  <c r="V865" i="1"/>
  <c r="V3948" i="1"/>
  <c r="V2797" i="1"/>
  <c r="V3521" i="1"/>
  <c r="V2928" i="1"/>
  <c r="V3084" i="1"/>
  <c r="V3868" i="1"/>
  <c r="V4106" i="1"/>
  <c r="V4012" i="1"/>
  <c r="V3422" i="1"/>
  <c r="V2945" i="1"/>
  <c r="V2443" i="1"/>
  <c r="V1555" i="1"/>
  <c r="V2159" i="1"/>
  <c r="V1695" i="1"/>
  <c r="V3869" i="1"/>
  <c r="V3523" i="1"/>
  <c r="V636" i="1"/>
  <c r="V637" i="1"/>
  <c r="V2444" i="1"/>
  <c r="V286" i="1"/>
  <c r="V1328" i="1"/>
  <c r="V341" i="1"/>
  <c r="V1557" i="1"/>
  <c r="V2390" i="1"/>
  <c r="V3126" i="1"/>
  <c r="V867" i="1"/>
  <c r="V868" i="1"/>
  <c r="V2314" i="1"/>
  <c r="V3767" i="1"/>
  <c r="V3458" i="1"/>
  <c r="V4061" i="1"/>
  <c r="V2345" i="1"/>
  <c r="V2391" i="1"/>
  <c r="V3279" i="1"/>
  <c r="V2315" i="1"/>
  <c r="V3768" i="1"/>
  <c r="V4112" i="1"/>
  <c r="V2963" i="1"/>
  <c r="V3656" i="1"/>
  <c r="V3427" i="1"/>
  <c r="V3951" i="1"/>
  <c r="V93" i="1"/>
  <c r="V2805" i="1"/>
  <c r="V3856" i="1"/>
  <c r="V3280" i="1"/>
  <c r="V706" i="1"/>
  <c r="V1816" i="1"/>
  <c r="V642" i="1"/>
  <c r="V1376" i="1"/>
  <c r="V1605" i="1"/>
  <c r="V287" i="1"/>
  <c r="V20" i="1"/>
  <c r="V288" i="1"/>
  <c r="V2806" i="1"/>
  <c r="V1817" i="1"/>
  <c r="V666" i="1"/>
  <c r="V1562" i="1"/>
  <c r="V1818" i="1"/>
  <c r="V2347" i="1"/>
  <c r="V2809" i="1"/>
  <c r="V4083" i="1"/>
  <c r="V3432" i="1"/>
  <c r="V896" i="1"/>
  <c r="V644" i="1"/>
  <c r="V2947" i="1"/>
  <c r="V4037" i="1"/>
  <c r="V2317" i="1"/>
  <c r="V1138" i="1"/>
  <c r="V1139" i="1"/>
  <c r="V1698" i="1"/>
  <c r="V1820" i="1"/>
  <c r="V874" i="1"/>
  <c r="V3088" i="1"/>
  <c r="V3982" i="1"/>
  <c r="V2178" i="1"/>
  <c r="V646" i="1"/>
  <c r="V875" i="1"/>
  <c r="V4051" i="1"/>
  <c r="V2530" i="1"/>
  <c r="V3988" i="1"/>
  <c r="V2180" i="1"/>
  <c r="V3772" i="1"/>
  <c r="V3449" i="1"/>
  <c r="V41" i="1"/>
  <c r="V2816" i="1"/>
  <c r="V3527" i="1"/>
  <c r="V3975" i="1"/>
  <c r="V3091" i="1"/>
  <c r="V1567" i="1"/>
  <c r="V2818" i="1"/>
  <c r="V3642" i="1"/>
  <c r="V4019" i="1"/>
  <c r="V3957" i="1"/>
  <c r="V3528" i="1"/>
  <c r="V2821" i="1"/>
  <c r="V1568" i="1"/>
  <c r="V3094" i="1"/>
  <c r="V1594" i="1"/>
  <c r="V3175" i="1"/>
  <c r="V709" i="1"/>
  <c r="V2600" i="1"/>
  <c r="V4006" i="1"/>
  <c r="V2825" i="1"/>
  <c r="V3095" i="1"/>
  <c r="V129" i="1"/>
  <c r="V2587" i="1"/>
  <c r="V68" i="1"/>
  <c r="V2851" i="1"/>
  <c r="V4007" i="1"/>
  <c r="V3286" i="1"/>
  <c r="V879" i="1"/>
  <c r="V3097" i="1"/>
  <c r="V3098" i="1"/>
  <c r="V4063" i="1"/>
  <c r="V1146" i="1"/>
  <c r="V3287" i="1"/>
  <c r="V3134" i="1"/>
  <c r="V355" i="1"/>
  <c r="V2588" i="1"/>
  <c r="V2185" i="1"/>
  <c r="V297" i="1"/>
  <c r="V1576" i="1"/>
  <c r="V95" i="1"/>
  <c r="V1701" i="1"/>
  <c r="V4087" i="1"/>
  <c r="V2558" i="1"/>
  <c r="V2133" i="1"/>
  <c r="V2309" i="1"/>
  <c r="V3266" i="1"/>
  <c r="V2134" i="1"/>
  <c r="V1122" i="1"/>
  <c r="V1538" i="1"/>
  <c r="V3081" i="1"/>
  <c r="V721" i="1"/>
  <c r="V2135" i="1"/>
  <c r="V1124" i="1"/>
  <c r="V3754" i="1"/>
  <c r="V1542" i="1"/>
  <c r="V4017" i="1"/>
  <c r="V3268" i="1"/>
  <c r="V4093" i="1"/>
  <c r="V154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Diaz</author>
  </authors>
  <commentList>
    <comment ref="X1" authorId="0" shapeId="0" xr:uid="{18512EB4-80F6-4D2D-BE28-372035CE2ED7}">
      <text>
        <r>
          <rPr>
            <sz val="9"/>
            <color indexed="81"/>
            <rFont val="Tahoma"/>
            <family val="2"/>
          </rPr>
          <t xml:space="preserve">Step 3) In the Kickstarter_Challenge.xlsx workbook, create a new column labeled "Years."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36550C-3DCD-4993-A933-EC049D438658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001EB00-713D-418E-8BA8-670DD476E4E8}" name="WorksheetConnection_Sheet2!$G$5:$J$6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Sheet2G5J61"/>
        </x15:connection>
      </ext>
    </extLst>
  </connection>
</connections>
</file>

<file path=xl/sharedStrings.xml><?xml version="1.0" encoding="utf-8"?>
<sst xmlns="http://schemas.openxmlformats.org/spreadsheetml/2006/main" count="37181" uniqueCount="8433">
  <si>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</si>
  <si>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</si>
  <si>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</si>
  <si>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</si>
  <si>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</si>
  <si>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</si>
  <si>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</si>
  <si>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</si>
  <si>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</si>
  <si>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</si>
  <si>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</si>
  <si>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</si>
  <si>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</si>
  <si>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</si>
  <si>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</si>
  <si>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</si>
  <si>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</si>
  <si>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</si>
  <si>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</si>
  <si>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</si>
  <si>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</si>
  <si>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</si>
  <si>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</si>
  <si>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</si>
  <si>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</si>
  <si>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</si>
  <si>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</si>
  <si>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</si>
  <si>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</si>
  <si>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</si>
  <si>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</si>
  <si>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</si>
  <si>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</si>
  <si>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</si>
  <si>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</si>
  <si>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</si>
  <si>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</si>
  <si>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</si>
  <si>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</si>
  <si>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</si>
  <si>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</si>
  <si>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</si>
  <si>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</si>
  <si>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</si>
  <si>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</si>
  <si>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</si>
  <si>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</si>
  <si>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</si>
  <si>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</si>
  <si>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</si>
  <si>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</si>
  <si>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</si>
  <si>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</si>
  <si>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</si>
  <si>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</si>
  <si>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</si>
  <si>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</si>
  <si>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</si>
  <si>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</si>
  <si>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</si>
  <si>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</si>
  <si>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</si>
  <si>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</si>
  <si>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</si>
  <si>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</si>
  <si>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</si>
  <si>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</si>
  <si>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</si>
  <si>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</si>
  <si>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</si>
  <si>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</si>
  <si>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</si>
  <si>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</si>
  <si>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</si>
  <si>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</si>
  <si>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</si>
  <si>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</si>
  <si>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</si>
  <si>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</si>
  <si>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</si>
  <si>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</si>
  <si>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</si>
  <si>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</si>
  <si>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</si>
  <si>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</si>
  <si>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</si>
  <si>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</si>
  <si>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</si>
  <si>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</si>
  <si>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</si>
  <si>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</si>
  <si>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</si>
  <si>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</si>
  <si>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</si>
  <si>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</si>
  <si>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</si>
  <si>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</si>
  <si>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</si>
  <si>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</si>
  <si>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</si>
  <si>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</si>
  <si>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</si>
  <si>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</si>
  <si>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</si>
  <si>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</si>
  <si>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</si>
  <si>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</si>
  <si>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</si>
  <si>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</si>
  <si>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</si>
  <si>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</si>
  <si>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</si>
  <si>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</si>
  <si>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</si>
  <si>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</si>
  <si>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</si>
  <si>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</si>
  <si>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</si>
  <si>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</si>
  <si>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</si>
  <si>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</si>
  <si>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</si>
  <si>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</si>
  <si>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</si>
  <si>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</si>
  <si>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</si>
  <si>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</si>
  <si>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</si>
  <si>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</si>
  <si>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</si>
  <si>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</si>
  <si>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</si>
  <si>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</si>
  <si>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</si>
  <si>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</si>
  <si>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</si>
  <si>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</si>
  <si>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</si>
  <si>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</si>
  <si>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</si>
  <si>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</si>
  <si>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</si>
  <si>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</si>
  <si>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</si>
  <si>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</si>
  <si>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</si>
  <si>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</si>
  <si>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</si>
  <si>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</si>
  <si>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</si>
  <si>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</si>
  <si>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</si>
  <si>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</si>
  <si>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</si>
  <si>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</si>
  <si>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</si>
  <si>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</si>
  <si>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</si>
  <si>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</si>
  <si>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</si>
  <si>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</si>
  <si>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</si>
  <si>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</si>
  <si>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</si>
  <si>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</si>
  <si>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</si>
  <si>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</si>
  <si>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</si>
  <si>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</si>
  <si>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</si>
  <si>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</si>
  <si>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</si>
  <si>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</si>
  <si>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</si>
  <si>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</si>
  <si>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</si>
  <si>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</si>
  <si>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</si>
  <si>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</si>
  <si>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</si>
  <si>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</si>
  <si>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</si>
  <si>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</si>
  <si>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</si>
  <si>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</si>
  <si>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</si>
  <si>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</si>
  <si>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</si>
  <si>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</si>
  <si>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</si>
  <si>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</si>
  <si>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</si>
  <si>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</si>
  <si>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</si>
  <si>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</si>
  <si>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</si>
  <si>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</si>
  <si>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</si>
  <si>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</si>
  <si>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</si>
  <si>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</si>
  <si>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</si>
  <si>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</si>
  <si>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</si>
  <si>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</si>
  <si>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</si>
  <si>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</si>
  <si>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</si>
  <si>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</si>
  <si>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</si>
  <si>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</si>
  <si>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</si>
  <si>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</si>
  <si>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</si>
  <si>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</si>
  <si>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</si>
  <si>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</si>
  <si>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</si>
  <si>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</si>
  <si>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</si>
  <si>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</si>
  <si>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</si>
  <si>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</si>
  <si>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</si>
  <si>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</si>
  <si>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</si>
  <si>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</si>
  <si>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</si>
  <si>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</si>
  <si>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</si>
  <si>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</si>
  <si>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</si>
  <si>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</si>
  <si>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</si>
  <si>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</si>
  <si>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</si>
  <si>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</si>
  <si>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</si>
  <si>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</si>
  <si>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</si>
  <si>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</si>
  <si>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</si>
  <si>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</si>
  <si>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</si>
  <si>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</si>
  <si>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</si>
  <si>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</si>
  <si>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</si>
  <si>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</si>
  <si>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</si>
  <si>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</si>
  <si>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</si>
  <si>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</si>
  <si>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</si>
  <si>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</si>
  <si>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</si>
  <si>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</si>
  <si>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</si>
  <si>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</si>
  <si>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</si>
  <si>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</si>
  <si>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</si>
  <si>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</si>
  <si>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</si>
  <si>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</si>
  <si>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</si>
  <si>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</si>
  <si>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</si>
  <si>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</si>
  <si>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</si>
  <si>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</si>
  <si>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</si>
  <si>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</si>
  <si>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</si>
  <si>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</si>
  <si>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</si>
  <si>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</si>
  <si>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</si>
  <si>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</si>
  <si>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</si>
  <si>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</si>
  <si>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</si>
  <si>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</si>
  <si>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</si>
  <si>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</si>
  <si>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</si>
  <si>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</si>
  <si>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</si>
  <si>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</si>
  <si>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</si>
  <si>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</si>
  <si>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</si>
  <si>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</si>
  <si>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</si>
  <si>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</si>
  <si>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</si>
  <si>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</si>
  <si>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</si>
  <si>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</si>
  <si>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</si>
  <si>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</si>
  <si>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</si>
  <si>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</si>
  <si>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</si>
  <si>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</si>
  <si>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</si>
  <si>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</si>
  <si>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</si>
  <si>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</si>
  <si>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</si>
  <si>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</si>
  <si>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</si>
  <si>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</si>
  <si>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</si>
  <si>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</si>
  <si>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</si>
  <si>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</si>
  <si>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</si>
  <si>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</si>
  <si>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</si>
  <si>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</si>
  <si>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</si>
  <si>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</si>
  <si>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</si>
  <si>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</si>
  <si>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</si>
  <si>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</si>
  <si>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</si>
  <si>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</si>
  <si>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</si>
  <si>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</si>
  <si>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</si>
  <si>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</si>
  <si>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</si>
  <si>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</si>
  <si>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</si>
  <si>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</si>
  <si>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</si>
  <si>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</si>
  <si>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</si>
  <si>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</si>
  <si>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</si>
  <si>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</si>
  <si>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</si>
  <si>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</si>
  <si>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</si>
  <si>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</si>
  <si>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</si>
  <si>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</si>
  <si>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</si>
  <si>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</si>
  <si>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</si>
  <si>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</si>
  <si>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</si>
  <si>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</si>
  <si>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</si>
  <si>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</si>
  <si>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</si>
  <si>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</si>
  <si>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</si>
  <si>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</si>
  <si>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</si>
  <si>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</si>
  <si>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</si>
  <si>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</si>
  <si>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</si>
  <si>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</si>
  <si>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</si>
  <si>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</si>
  <si>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</si>
  <si>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</si>
  <si>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</si>
  <si>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</si>
  <si>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</si>
  <si>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</si>
  <si>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</si>
  <si>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</si>
  <si>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</si>
  <si>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</si>
  <si>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</si>
  <si>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</si>
  <si>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</si>
  <si>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</si>
  <si>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</si>
  <si>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</si>
  <si>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</si>
  <si>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</si>
  <si>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</si>
  <si>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</si>
  <si>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</si>
  <si>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</si>
  <si>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</si>
  <si>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</si>
  <si>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</si>
  <si>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</si>
  <si>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</si>
  <si>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</si>
  <si>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</si>
  <si>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</si>
  <si>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</si>
  <si>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</si>
  <si>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</si>
  <si>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</si>
  <si>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</si>
  <si>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</si>
  <si>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</si>
  <si>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</si>
  <si>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</si>
  <si>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</si>
  <si>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</si>
  <si>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</si>
  <si>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</si>
  <si>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</si>
  <si>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</si>
  <si>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</si>
  <si>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</si>
  <si>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</si>
  <si>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</si>
  <si>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</si>
  <si>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</si>
  <si>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</si>
  <si>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</si>
  <si>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</si>
  <si>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</si>
  <si>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</si>
  <si>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</si>
  <si>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</si>
  <si>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</si>
  <si>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</si>
  <si>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</si>
  <si>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</si>
  <si>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</si>
  <si>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</si>
  <si>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</si>
  <si>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</si>
  <si>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</si>
  <si>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</si>
  <si>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</si>
  <si>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</si>
  <si>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</si>
  <si>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</si>
  <si>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</si>
  <si>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</si>
  <si>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</si>
  <si>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</si>
  <si>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</si>
  <si>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</si>
  <si>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</si>
  <si>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</si>
  <si>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</si>
  <si>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</si>
  <si>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</si>
  <si>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</si>
  <si>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</si>
  <si>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</si>
  <si>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</si>
  <si>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</si>
  <si>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</si>
  <si>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</si>
  <si>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</si>
  <si>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</si>
  <si>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</si>
  <si>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</si>
  <si>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</si>
  <si>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</si>
  <si>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</si>
  <si>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</si>
  <si>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</si>
  <si>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</si>
  <si>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</si>
  <si>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</si>
  <si>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</si>
  <si>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</si>
  <si>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</si>
  <si>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</si>
  <si>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</si>
  <si>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</si>
  <si>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</si>
  <si>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</si>
  <si>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</si>
  <si>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</si>
  <si>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</si>
  <si>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</si>
  <si>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</si>
  <si>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</si>
  <si>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</si>
  <si>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</si>
  <si>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</si>
  <si>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</si>
  <si>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</si>
  <si>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</si>
  <si>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</si>
  <si>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</si>
  <si>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</si>
  <si>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</si>
  <si>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</si>
  <si>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</si>
  <si>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</si>
  <si>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</si>
  <si>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</si>
  <si>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</si>
  <si>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</si>
  <si>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</si>
  <si>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</si>
  <si>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</si>
  <si>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</si>
  <si>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</si>
  <si>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</si>
  <si>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</si>
  <si>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</si>
  <si>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</si>
  <si>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</si>
  <si>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</si>
  <si>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</si>
  <si>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</si>
  <si>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</si>
  <si>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</si>
  <si>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</si>
  <si>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</si>
  <si>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</si>
  <si>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</si>
  <si>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</si>
  <si>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</si>
  <si>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</si>
  <si>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</si>
  <si>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</si>
  <si>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</si>
  <si>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</si>
  <si>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</si>
  <si>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</si>
  <si>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</si>
  <si>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</si>
  <si>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</si>
  <si>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</si>
  <si>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</si>
  <si>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</si>
  <si>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</si>
  <si>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</si>
  <si>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</si>
  <si>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</si>
  <si>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</si>
  <si>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</si>
  <si>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</si>
  <si>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</si>
  <si>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</si>
  <si>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</si>
  <si>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</si>
  <si>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</si>
  <si>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</si>
  <si>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</si>
  <si>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</si>
  <si>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</si>
  <si>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</si>
  <si>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</si>
  <si>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</si>
  <si>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</si>
  <si>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</si>
  <si>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</si>
  <si>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</si>
  <si>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</si>
  <si>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</si>
  <si>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</si>
  <si>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</si>
  <si>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</si>
  <si>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</si>
  <si>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</si>
  <si>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</si>
  <si>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</si>
  <si>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</si>
  <si>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</si>
  <si>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</si>
  <si>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</si>
  <si>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</si>
  <si>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</si>
  <si>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</si>
  <si>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</si>
  <si>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</si>
  <si>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</si>
  <si>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</si>
  <si>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</si>
  <si>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</si>
  <si>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</si>
  <si>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</si>
  <si>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</si>
  <si>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</si>
  <si>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</si>
  <si>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</si>
  <si>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</si>
  <si>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</si>
  <si>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</si>
  <si>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</si>
  <si>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</si>
  <si>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</si>
  <si>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</si>
  <si>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</si>
  <si>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</si>
  <si>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</si>
  <si>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</si>
  <si>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</si>
  <si>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</si>
  <si>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</si>
  <si>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</si>
  <si>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</si>
  <si>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</si>
  <si>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</si>
  <si>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</si>
  <si>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</si>
  <si>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</si>
  <si>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</si>
  <si>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</si>
  <si>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</si>
  <si>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</si>
  <si>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</si>
  <si>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</si>
  <si>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</si>
  <si>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</si>
  <si>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</si>
  <si>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</si>
  <si>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</si>
  <si>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</si>
  <si>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</si>
  <si>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</si>
  <si>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</si>
  <si>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</si>
  <si>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</si>
  <si>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</si>
  <si>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</si>
  <si>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</si>
  <si>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</si>
  <si>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</si>
  <si>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</si>
  <si>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</si>
  <si>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</si>
  <si>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</si>
  <si>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</si>
  <si>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</si>
  <si>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</si>
  <si>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</si>
  <si>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</si>
  <si>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</si>
  <si>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</si>
  <si>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</si>
  <si>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</si>
  <si>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</si>
  <si>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</si>
  <si>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</si>
  <si>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</si>
  <si>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</si>
  <si>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</si>
  <si>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</si>
  <si>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</si>
  <si>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</si>
  <si>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</si>
  <si>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</si>
  <si>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</si>
  <si>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</si>
  <si>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</si>
  <si>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</si>
  <si>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</si>
  <si>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</si>
  <si>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</si>
  <si>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</si>
  <si>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</si>
  <si>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</si>
  <si>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</si>
  <si>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</si>
  <si>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</si>
  <si>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</si>
  <si>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</si>
  <si>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</si>
  <si>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</si>
  <si>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</si>
  <si>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</si>
  <si>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</si>
  <si>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</si>
  <si>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</si>
  <si>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</si>
  <si>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</si>
  <si>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</si>
  <si>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</si>
  <si>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</si>
  <si>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</si>
  <si>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</si>
  <si>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</si>
  <si>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</si>
  <si>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</si>
  <si>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</si>
  <si>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</si>
  <si>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</si>
  <si>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</si>
  <si>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</si>
  <si>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</si>
  <si>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</si>
  <si>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</si>
  <si>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</si>
  <si>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</si>
  <si>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</si>
  <si>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</si>
  <si>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</si>
  <si>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</si>
  <si>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</si>
  <si>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</si>
  <si>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</si>
  <si>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</si>
  <si>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</si>
  <si>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</si>
  <si>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</si>
  <si>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</si>
  <si>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</si>
  <si>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</si>
  <si>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</si>
  <si>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</si>
  <si>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</si>
  <si>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</si>
  <si>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</si>
  <si>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</si>
  <si>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</si>
  <si>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</si>
  <si>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</si>
  <si>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</si>
  <si>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</si>
  <si>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</si>
  <si>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</si>
  <si>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</si>
  <si>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</si>
  <si>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</si>
  <si>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</si>
  <si>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</si>
  <si>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</si>
  <si>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</si>
  <si>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</si>
  <si>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</si>
  <si>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</si>
  <si>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</si>
  <si>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</si>
  <si>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</si>
  <si>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</si>
  <si>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</si>
  <si>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</si>
  <si>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</si>
  <si>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</si>
  <si>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</si>
  <si>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</si>
  <si>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</si>
  <si>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</si>
  <si>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</si>
  <si>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</si>
  <si>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</si>
  <si>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</si>
  <si>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</si>
  <si>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</si>
  <si>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</si>
  <si>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</si>
  <si>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</si>
  <si>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</si>
  <si>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</si>
  <si>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</si>
  <si>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</si>
  <si>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</si>
  <si>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</si>
  <si>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</si>
  <si>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</si>
  <si>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</si>
  <si>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</si>
  <si>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</si>
  <si>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</si>
  <si>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</si>
  <si>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</si>
  <si>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</si>
  <si>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</si>
  <si>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</si>
  <si>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</si>
  <si>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</si>
  <si>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</si>
  <si>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</si>
  <si>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</si>
  <si>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</si>
  <si>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</si>
  <si>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</si>
  <si>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</si>
  <si>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</si>
  <si>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</si>
  <si>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</si>
  <si>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</si>
  <si>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</si>
  <si>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</si>
  <si>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</si>
  <si>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</si>
  <si>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</si>
  <si>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</si>
  <si>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</si>
  <si>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</si>
  <si>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</si>
  <si>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</si>
  <si>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</si>
  <si>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</si>
  <si>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</si>
  <si>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</si>
  <si>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</si>
  <si>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</si>
  <si>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</si>
  <si>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</si>
  <si>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</si>
  <si>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</si>
  <si>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</si>
  <si>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</si>
  <si>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</si>
  <si>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</si>
  <si>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</si>
  <si>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</si>
  <si>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</si>
  <si>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</si>
  <si>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</si>
  <si>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</si>
  <si>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</si>
  <si>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</si>
  <si>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</si>
  <si>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</si>
  <si>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</si>
  <si>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</si>
  <si>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</si>
  <si>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</si>
  <si>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</si>
  <si>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</si>
  <si>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</si>
  <si>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</si>
  <si>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</si>
  <si>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</si>
  <si>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</si>
  <si>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</si>
  <si>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</si>
  <si>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</si>
  <si>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</si>
  <si>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</si>
  <si>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</si>
  <si>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</si>
  <si>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</si>
  <si>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</si>
  <si>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</si>
  <si>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</si>
  <si>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</si>
  <si>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</si>
  <si>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</si>
  <si>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</si>
  <si>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</si>
  <si>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</si>
  <si>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</si>
  <si>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</si>
  <si>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</si>
  <si>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</si>
  <si>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</si>
  <si>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</si>
  <si>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</si>
  <si>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</si>
  <si>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</si>
  <si>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</si>
  <si>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</si>
  <si>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</si>
  <si>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</si>
  <si>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</si>
  <si>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</si>
  <si>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</si>
  <si>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</si>
  <si>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</si>
  <si>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</si>
  <si>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</si>
  <si>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</si>
  <si>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</si>
  <si>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</si>
  <si>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</si>
  <si>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</si>
  <si>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</si>
  <si>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</si>
  <si>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</si>
  <si>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</si>
  <si>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</si>
  <si>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</si>
  <si>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</si>
  <si>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</si>
  <si>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</si>
  <si>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</si>
  <si>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</si>
  <si>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</si>
  <si>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</si>
  <si>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</si>
  <si>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</si>
  <si>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</si>
  <si>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</si>
  <si>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</si>
  <si>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</si>
  <si>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</si>
  <si>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</si>
  <si>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</si>
  <si>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</si>
  <si>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</si>
  <si>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</si>
  <si>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</si>
  <si>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</si>
  <si>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</si>
  <si>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</si>
  <si>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</si>
  <si>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</si>
  <si>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</si>
  <si>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</si>
  <si>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</si>
  <si>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</si>
  <si>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</si>
  <si>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</si>
  <si>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</si>
  <si>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</si>
  <si>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</si>
  <si>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</si>
  <si>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</si>
  <si>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</si>
  <si>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</si>
  <si>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</si>
  <si>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</si>
  <si>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</si>
  <si>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</si>
  <si>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</si>
  <si>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</si>
  <si>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</si>
  <si>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</si>
  <si>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</si>
  <si>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</si>
  <si>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</si>
  <si>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</si>
  <si>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</si>
  <si>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</si>
  <si>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</si>
  <si>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</si>
  <si>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</si>
  <si>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</si>
  <si>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</si>
  <si>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</si>
  <si>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</si>
  <si>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</si>
  <si>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</si>
  <si>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</si>
  <si>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</si>
  <si>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</si>
  <si>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</si>
  <si>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</si>
  <si>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</si>
  <si>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</si>
  <si>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</si>
  <si>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</si>
  <si>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</si>
  <si>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</si>
  <si>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</si>
  <si>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</si>
  <si>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</si>
  <si>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</si>
  <si>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</si>
  <si>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</si>
  <si>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</si>
  <si>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</si>
  <si>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</si>
  <si>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</si>
  <si>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</si>
  <si>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</si>
  <si>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</si>
  <si>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</si>
  <si>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</si>
  <si>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</si>
  <si>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</si>
  <si>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</si>
  <si>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</si>
  <si>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</si>
  <si>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</si>
  <si>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</si>
  <si>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</si>
  <si>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</si>
  <si>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</si>
  <si>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</si>
  <si>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</si>
  <si>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</si>
  <si>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</si>
  <si>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</si>
  <si>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</si>
  <si>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</si>
  <si>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</si>
  <si>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</si>
  <si>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</si>
  <si>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</si>
  <si>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</si>
  <si>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</si>
  <si>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</si>
  <si>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</si>
  <si>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</si>
  <si>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</si>
  <si>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</si>
  <si>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</si>
  <si>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</si>
  <si>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</si>
  <si>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</si>
  <si>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</si>
  <si>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</si>
  <si>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</si>
  <si>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</si>
  <si>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</si>
  <si>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</si>
  <si>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</si>
  <si>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</si>
  <si>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</si>
  <si>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</si>
  <si>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</si>
  <si>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</si>
  <si>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</si>
  <si>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</si>
  <si>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</si>
  <si>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</si>
  <si>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</si>
  <si>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</si>
  <si>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</si>
  <si>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</si>
  <si>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</si>
  <si>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</si>
  <si>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</si>
  <si>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</si>
  <si>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</si>
  <si>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</si>
  <si>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</si>
  <si>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</si>
  <si>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</si>
  <si>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</si>
  <si>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</si>
  <si>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</si>
  <si>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</si>
  <si>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</si>
  <si>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</si>
  <si>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</si>
  <si>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</si>
  <si>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</si>
  <si>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</si>
  <si>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</si>
  <si>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</si>
  <si>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</si>
  <si>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</si>
  <si>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</si>
  <si>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</si>
  <si>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</si>
  <si>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</si>
  <si>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</si>
  <si>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</si>
  <si>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</si>
  <si>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</si>
  <si>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</si>
  <si>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</si>
  <si>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</si>
  <si>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</si>
  <si>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</si>
  <si>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</si>
  <si>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</si>
  <si>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</si>
  <si>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</si>
  <si>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</si>
  <si>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</si>
  <si>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</si>
  <si>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</si>
  <si>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</si>
  <si>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</si>
  <si>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</si>
  <si>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</si>
  <si>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</si>
  <si>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</si>
  <si>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</si>
  <si>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</si>
  <si>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</si>
  <si>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</si>
  <si>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</si>
  <si>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</si>
  <si>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</si>
  <si>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</si>
  <si>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</si>
  <si>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</si>
  <si>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</si>
  <si>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</si>
  <si>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</si>
  <si>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</si>
  <si>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</si>
  <si>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</si>
  <si>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</si>
  <si>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</si>
  <si>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</si>
  <si>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</si>
  <si>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</si>
  <si>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</si>
  <si>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</si>
  <si>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</si>
  <si>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</si>
  <si>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</si>
  <si>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</si>
  <si>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</si>
  <si>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</si>
  <si>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</si>
  <si>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</si>
  <si>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</si>
  <si>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</si>
  <si>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</si>
  <si>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</si>
  <si>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</si>
  <si>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</si>
  <si>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</si>
  <si>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</si>
  <si>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</si>
  <si>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</si>
  <si>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</si>
  <si>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</si>
  <si>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</si>
  <si>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</si>
  <si>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</si>
  <si>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</si>
  <si>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</si>
  <si>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</si>
  <si>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</si>
  <si>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</si>
  <si>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</si>
  <si>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</si>
  <si>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</si>
  <si>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</si>
  <si>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</si>
  <si>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</si>
  <si>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</si>
  <si>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</si>
  <si>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</si>
  <si>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</si>
  <si>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</si>
  <si>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</si>
  <si>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</si>
  <si>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</si>
  <si>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</si>
  <si>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</si>
  <si>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</si>
  <si>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</si>
  <si>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</si>
  <si>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</si>
  <si>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</si>
  <si>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</si>
  <si>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</si>
  <si>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</si>
  <si>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</si>
  <si>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</si>
  <si>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</si>
  <si>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</si>
  <si>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</si>
  <si>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</si>
  <si>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</si>
  <si>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</si>
  <si>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</si>
  <si>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</si>
  <si>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</si>
  <si>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</si>
  <si>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</si>
  <si>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</si>
  <si>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</si>
  <si>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</si>
  <si>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</si>
  <si>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</si>
  <si>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</si>
  <si>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</si>
  <si>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</si>
  <si>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</si>
  <si>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</si>
  <si>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</si>
  <si>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</si>
  <si>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</si>
  <si>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</si>
  <si>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</si>
  <si>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</si>
  <si>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</si>
  <si>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</si>
  <si>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</si>
  <si>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</si>
  <si>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</si>
  <si>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</si>
  <si>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</si>
  <si>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</si>
  <si>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</si>
  <si>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</si>
  <si>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</si>
  <si>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</si>
  <si>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</si>
  <si>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</si>
  <si>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</si>
  <si>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</si>
  <si>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</si>
  <si>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</si>
  <si>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</si>
  <si>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</si>
  <si>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</si>
  <si>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</si>
  <si>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</si>
  <si>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</si>
  <si>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</si>
  <si>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</si>
  <si>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</si>
  <si>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</si>
  <si>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</si>
  <si>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</si>
  <si>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</si>
  <si>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</si>
  <si>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</si>
  <si>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</si>
  <si>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</si>
  <si>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</si>
  <si>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</si>
  <si>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</si>
  <si>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</si>
  <si>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</si>
  <si>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</si>
  <si>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</si>
  <si>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</si>
  <si>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</si>
  <si>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</si>
  <si>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</si>
  <si>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</si>
  <si>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</si>
  <si>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</si>
  <si>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</si>
  <si>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</si>
  <si>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</si>
  <si>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</si>
  <si>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</si>
  <si>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</si>
  <si>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</si>
  <si>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</si>
  <si>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</si>
  <si>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</si>
  <si>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</si>
  <si>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</si>
  <si>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</si>
  <si>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</si>
  <si>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</si>
  <si>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</si>
  <si>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</si>
  <si>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</si>
  <si>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</si>
  <si>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</si>
  <si>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</si>
  <si>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</si>
  <si>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</si>
  <si>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</si>
  <si>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</si>
  <si>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</si>
  <si>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</si>
  <si>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</si>
  <si>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</si>
  <si>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</si>
  <si>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</si>
  <si>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</si>
  <si>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</si>
  <si>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</si>
  <si>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</si>
  <si>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</si>
  <si>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</si>
  <si>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</si>
  <si>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</si>
  <si>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</si>
  <si>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</si>
  <si>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</si>
  <si>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</si>
  <si>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</si>
  <si>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</si>
  <si>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</si>
  <si>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</si>
  <si>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</si>
  <si>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</si>
  <si>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</si>
  <si>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</si>
  <si>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</si>
  <si>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</si>
  <si>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</si>
  <si>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</si>
  <si>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</si>
  <si>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</si>
  <si>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</si>
  <si>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</si>
  <si>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</si>
  <si>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</si>
  <si>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</si>
  <si>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</si>
  <si>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</si>
  <si>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</si>
  <si>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</si>
  <si>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</si>
  <si>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</si>
  <si>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</si>
  <si>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</si>
  <si>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</si>
  <si>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</si>
  <si>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</si>
  <si>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</si>
  <si>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</si>
  <si>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</si>
  <si>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</si>
  <si>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</si>
  <si>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</si>
  <si>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</si>
  <si>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</si>
  <si>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</si>
  <si>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</si>
  <si>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</si>
  <si>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</si>
  <si>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</si>
  <si>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</si>
  <si>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</si>
  <si>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</si>
  <si>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</si>
  <si>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</si>
  <si>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</si>
  <si>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</si>
  <si>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</si>
  <si>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</si>
  <si>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</si>
  <si>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</si>
  <si>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</si>
  <si>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</si>
  <si>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</si>
  <si>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</si>
  <si>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</si>
  <si>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</si>
  <si>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</si>
  <si>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</si>
  <si>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</si>
  <si>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</si>
  <si>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</si>
  <si>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</si>
  <si>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</si>
  <si>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</si>
  <si>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</si>
  <si>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</si>
  <si>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</si>
  <si>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</si>
  <si>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</si>
  <si>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</si>
  <si>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</si>
  <si>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</si>
  <si>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</si>
  <si>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</si>
  <si>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</si>
  <si>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</si>
  <si>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</si>
  <si>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</si>
  <si>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</si>
  <si>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</si>
  <si>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</si>
  <si>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</si>
  <si>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</si>
  <si>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</si>
  <si>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</si>
  <si>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</si>
  <si>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</si>
  <si>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</si>
  <si>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</si>
  <si>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</si>
  <si>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</si>
  <si>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</si>
  <si>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</si>
  <si>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</si>
  <si>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</si>
  <si>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</si>
  <si>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</si>
  <si>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</si>
  <si>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</si>
  <si>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</si>
  <si>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</si>
  <si>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</si>
  <si>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</si>
  <si>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</si>
  <si>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</si>
  <si>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</si>
  <si>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</si>
  <si>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</si>
  <si>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</si>
  <si>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</si>
  <si>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</si>
  <si>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</si>
  <si>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</si>
  <si>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</si>
  <si>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</si>
  <si>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</si>
  <si>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</si>
  <si>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</si>
  <si>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</si>
  <si>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</si>
  <si>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</si>
  <si>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</si>
  <si>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</si>
  <si>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</si>
  <si>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</si>
  <si>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</si>
  <si>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</si>
  <si>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</si>
  <si>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</si>
  <si>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</si>
  <si>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</si>
  <si>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</si>
  <si>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</si>
  <si>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</si>
  <si>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</si>
  <si>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</si>
  <si>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</si>
  <si>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</si>
  <si>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</si>
  <si>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</si>
  <si>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</si>
  <si>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</si>
  <si>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</si>
  <si>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</si>
  <si>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</si>
  <si>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</si>
  <si>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</si>
  <si>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</si>
  <si>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</si>
  <si>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</si>
  <si>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</si>
  <si>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</si>
  <si>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</si>
  <si>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</si>
  <si>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</si>
  <si>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</si>
  <si>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</si>
  <si>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</si>
  <si>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</si>
  <si>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</si>
  <si>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</si>
  <si>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</si>
  <si>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</si>
  <si>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</si>
  <si>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</si>
  <si>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</si>
  <si>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</si>
  <si>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</si>
  <si>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</si>
  <si>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</si>
  <si>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</si>
  <si>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</si>
  <si>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</si>
  <si>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</si>
  <si>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</si>
  <si>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</si>
  <si>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</si>
  <si>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</si>
  <si>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</si>
  <si>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</si>
  <si>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</si>
  <si>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</si>
  <si>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</si>
  <si>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</si>
  <si>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</si>
  <si>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</si>
  <si>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</si>
  <si>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</si>
  <si>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</si>
  <si>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</si>
  <si>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</si>
  <si>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</si>
  <si>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</si>
  <si>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</si>
  <si>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</si>
  <si>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</si>
  <si>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</si>
  <si>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</si>
  <si>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</si>
  <si>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</si>
  <si>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</si>
  <si>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</si>
  <si>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</si>
  <si>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</si>
  <si>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</si>
  <si>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</si>
  <si>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</si>
  <si>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</si>
  <si>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</si>
  <si>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</si>
  <si>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</si>
  <si>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</si>
  <si>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</si>
  <si>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</si>
  <si>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</si>
  <si>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</si>
  <si>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</si>
  <si>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</si>
  <si>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</si>
  <si>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</si>
  <si>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</si>
  <si>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</si>
  <si>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</si>
  <si>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</si>
  <si>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</si>
  <si>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</si>
  <si>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</si>
  <si>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</si>
  <si>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</si>
  <si>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</si>
  <si>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</si>
  <si>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</si>
  <si>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</si>
  <si>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</si>
  <si>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</si>
  <si>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</si>
  <si>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</si>
  <si>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</si>
  <si>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</si>
  <si>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</si>
  <si>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</si>
  <si>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</si>
  <si>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</si>
  <si>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</si>
  <si>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</si>
  <si>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</si>
  <si>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</si>
  <si>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</si>
  <si>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</si>
  <si>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</si>
  <si>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</si>
  <si>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</si>
  <si>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</si>
  <si>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</si>
  <si>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</si>
  <si>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</si>
  <si>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</si>
  <si>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</si>
  <si>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</si>
  <si>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</si>
  <si>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</si>
  <si>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</si>
  <si>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</si>
  <si>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</si>
  <si>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</si>
  <si>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</si>
  <si>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</si>
  <si>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</si>
  <si>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</si>
  <si>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</si>
  <si>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</si>
  <si>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</si>
  <si>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</si>
  <si>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</si>
  <si>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</si>
  <si>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</si>
  <si>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</si>
  <si>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</si>
  <si>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</si>
  <si>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</si>
  <si>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</si>
  <si>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</si>
  <si>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</si>
  <si>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</si>
  <si>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</si>
  <si>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</si>
  <si>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</si>
  <si>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</si>
  <si>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</si>
  <si>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</si>
  <si>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</si>
  <si>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</si>
  <si>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</si>
  <si>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</si>
  <si>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</si>
  <si>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</si>
  <si>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</si>
  <si>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</si>
  <si>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</si>
  <si>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</si>
  <si>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</si>
  <si>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</si>
  <si>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</si>
  <si>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</si>
  <si>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</si>
  <si>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</si>
  <si>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</si>
  <si>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</si>
  <si>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</si>
  <si>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</si>
  <si>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</si>
  <si>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</si>
  <si>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</si>
  <si>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</si>
  <si>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</si>
  <si>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</si>
  <si>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</si>
  <si>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</si>
  <si>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</si>
  <si>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</si>
  <si>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</si>
  <si>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</si>
  <si>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</si>
  <si>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</si>
  <si>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</si>
  <si>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</si>
  <si>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</si>
  <si>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</si>
  <si>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</si>
  <si>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</si>
  <si>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</si>
  <si>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</si>
  <si>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</si>
  <si>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</si>
  <si>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</si>
  <si>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</si>
  <si>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</si>
  <si>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</si>
  <si>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</si>
  <si>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</si>
  <si>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</si>
  <si>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</si>
  <si>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</si>
  <si>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</si>
  <si>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</si>
  <si>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</si>
  <si>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</si>
  <si>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</si>
  <si>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</si>
  <si>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</si>
  <si>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</si>
  <si>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</si>
  <si>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</si>
  <si>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</si>
  <si>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</si>
  <si>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</si>
  <si>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</si>
  <si>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</si>
  <si>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</si>
  <si>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</si>
  <si>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</si>
  <si>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</si>
  <si>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</si>
  <si>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</si>
  <si>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</si>
  <si>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</si>
  <si>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</si>
  <si>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</si>
  <si>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</si>
  <si>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</si>
  <si>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</si>
  <si>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</si>
  <si>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</si>
  <si>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</si>
  <si>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</si>
  <si>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</si>
  <si>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</si>
  <si>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</si>
  <si>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</si>
  <si>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</si>
  <si>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</si>
  <si>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</si>
  <si>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</si>
  <si>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</si>
  <si>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</si>
  <si>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</si>
  <si>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</si>
  <si>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</si>
  <si>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</si>
  <si>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</si>
  <si>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</si>
  <si>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</si>
  <si>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</si>
  <si>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</si>
  <si>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</si>
  <si>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</si>
  <si>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</si>
  <si>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</si>
  <si>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</si>
  <si>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</si>
  <si>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</si>
  <si>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</si>
  <si>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</si>
  <si>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</si>
  <si>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</si>
  <si>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</si>
  <si>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</si>
  <si>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</si>
  <si>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</si>
  <si>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</si>
  <si>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</si>
  <si>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</si>
  <si>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</si>
  <si>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</si>
  <si>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</si>
  <si>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</si>
  <si>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</si>
  <si>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</si>
  <si>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</si>
  <si>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</si>
  <si>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</si>
  <si>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</si>
  <si>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</si>
  <si>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</si>
  <si>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</si>
  <si>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</si>
  <si>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</si>
  <si>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</si>
  <si>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</si>
  <si>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</si>
  <si>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</si>
  <si>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</si>
  <si>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</si>
  <si>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</si>
  <si>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</si>
  <si>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</si>
  <si>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</si>
  <si>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</si>
  <si>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</si>
  <si>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</si>
  <si>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</si>
  <si>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</si>
  <si>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</si>
  <si>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</si>
  <si>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</si>
  <si>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</si>
  <si>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</si>
  <si>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</si>
  <si>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</si>
  <si>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</si>
  <si>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</si>
  <si>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</si>
  <si>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</si>
  <si>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</si>
  <si>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</si>
  <si>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</si>
  <si>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</si>
  <si>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</si>
  <si>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</si>
  <si>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</si>
  <si>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</si>
  <si>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</si>
  <si>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</si>
  <si>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</si>
  <si>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</si>
  <si>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</si>
  <si>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</si>
  <si>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</si>
  <si>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</si>
  <si>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</si>
  <si>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</si>
  <si>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</si>
  <si>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</si>
  <si>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</si>
  <si>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</si>
  <si>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</si>
  <si>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</si>
  <si>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</si>
  <si>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</si>
  <si>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</si>
  <si>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</si>
  <si>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</si>
  <si>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</si>
  <si>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</si>
  <si>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</si>
  <si>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</si>
  <si>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</si>
  <si>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</si>
  <si>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</si>
  <si>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</si>
  <si>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</si>
  <si>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</si>
  <si>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</si>
  <si>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</si>
  <si>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</si>
  <si>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</si>
  <si>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</si>
  <si>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</si>
  <si>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</si>
  <si>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</si>
  <si>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</si>
  <si>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</si>
  <si>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</si>
  <si>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</si>
  <si>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</si>
  <si>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</si>
  <si>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</si>
  <si>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</si>
  <si>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</si>
  <si>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</si>
  <si>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</si>
  <si>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</si>
  <si>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</si>
  <si>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</si>
  <si>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</si>
  <si>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</si>
  <si>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</si>
  <si>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</si>
  <si>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</si>
  <si>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</si>
  <si>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</si>
  <si>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</si>
  <si>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</si>
  <si>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</si>
  <si>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</si>
  <si>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</si>
  <si>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</si>
  <si>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</si>
  <si>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</si>
  <si>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</si>
  <si>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</si>
  <si>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</si>
  <si>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</si>
  <si>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</si>
  <si>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</si>
  <si>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</si>
  <si>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</si>
  <si>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</si>
  <si>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</si>
  <si>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</si>
  <si>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</si>
  <si>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</si>
  <si>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</si>
  <si>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</si>
  <si>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</si>
  <si>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</si>
  <si>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</si>
  <si>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</si>
  <si>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</si>
  <si>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</si>
  <si>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</si>
  <si>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</si>
  <si>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</si>
  <si>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</si>
  <si>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</si>
  <si>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</si>
  <si>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</si>
  <si>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</si>
  <si>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</si>
  <si>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</si>
  <si>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</si>
  <si>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</si>
  <si>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</si>
  <si>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</si>
  <si>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</si>
  <si>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</si>
  <si>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</si>
  <si>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</si>
  <si>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</si>
  <si>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</si>
  <si>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</si>
  <si>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</si>
  <si>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</si>
  <si>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</si>
  <si>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</si>
  <si>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</si>
  <si>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</si>
  <si>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</si>
  <si>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</si>
  <si>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</si>
  <si>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</si>
  <si>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</si>
  <si>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</si>
  <si>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</si>
  <si>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</si>
  <si>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</si>
  <si>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</si>
  <si>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</si>
  <si>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</si>
  <si>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</si>
  <si>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</si>
  <si>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</si>
  <si>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</si>
  <si>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</si>
  <si>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</si>
  <si>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</si>
  <si>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</si>
  <si>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</si>
  <si>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</si>
  <si>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</si>
  <si>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</si>
  <si>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</si>
  <si>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</si>
  <si>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</si>
  <si>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</si>
  <si>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</si>
  <si>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</si>
  <si>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</si>
  <si>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</si>
  <si>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</si>
  <si>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</si>
  <si>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</si>
  <si>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</si>
  <si>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</si>
  <si>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</si>
  <si>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</si>
  <si>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</si>
  <si>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</si>
  <si>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</si>
  <si>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</si>
  <si>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</si>
  <si>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</si>
  <si>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</si>
  <si>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</si>
  <si>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</si>
  <si>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</si>
  <si>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</si>
  <si>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</si>
  <si>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</si>
  <si>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</si>
  <si>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</si>
  <si>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</si>
  <si>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</si>
  <si>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</si>
  <si>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</si>
  <si>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</si>
  <si>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</si>
  <si>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</si>
  <si>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</si>
  <si>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</si>
  <si>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</si>
  <si>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</si>
  <si>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</si>
  <si>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</si>
  <si>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</si>
  <si>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</si>
  <si>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</si>
  <si>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</si>
  <si>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</si>
  <si>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</si>
  <si>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</si>
  <si>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</si>
  <si>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</si>
  <si>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</si>
  <si>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</si>
  <si>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</si>
  <si>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</si>
  <si>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</si>
  <si>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</si>
  <si>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</si>
  <si>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</si>
  <si>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</si>
  <si>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</si>
  <si>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</si>
  <si>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</si>
  <si>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</si>
  <si>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</si>
  <si>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</si>
  <si>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</si>
  <si>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</si>
  <si>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</si>
  <si>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</si>
  <si>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</si>
  <si>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</si>
  <si>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</si>
  <si>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</si>
  <si>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</si>
  <si>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</si>
  <si>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</si>
  <si>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</si>
  <si>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</si>
  <si>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</si>
  <si>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</si>
  <si>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</si>
  <si>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</si>
  <si>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</si>
  <si>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</si>
  <si>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</si>
  <si>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</si>
  <si>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</si>
  <si>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</si>
  <si>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</si>
  <si>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</si>
  <si>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</si>
  <si>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</si>
  <si>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</si>
  <si>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</si>
  <si>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</si>
  <si>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</si>
  <si>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</si>
  <si>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</si>
  <si>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</si>
  <si>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</si>
  <si>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</si>
  <si>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</si>
  <si>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</si>
  <si>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</si>
  <si>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</si>
  <si>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</si>
  <si>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</si>
  <si>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</si>
  <si>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</si>
  <si>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</si>
  <si>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</si>
  <si>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</si>
  <si>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</si>
  <si>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</si>
  <si>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</si>
  <si>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</si>
  <si>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</si>
  <si>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</si>
  <si>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</si>
  <si>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</si>
  <si>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</si>
  <si>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</si>
  <si>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</si>
  <si>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</si>
  <si>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</si>
  <si>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</si>
  <si>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</si>
  <si>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</si>
  <si>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</si>
  <si>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</si>
  <si>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</si>
  <si>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</si>
  <si>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</si>
  <si>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</si>
  <si>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</si>
  <si>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</si>
  <si>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</si>
  <si>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</si>
  <si>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</si>
  <si>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</si>
  <si>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</si>
  <si>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</si>
  <si>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</si>
  <si>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</si>
  <si>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</si>
  <si>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</si>
  <si>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</si>
  <si>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</si>
  <si>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</si>
  <si>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</si>
  <si>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</si>
  <si>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</si>
  <si>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</si>
  <si>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</si>
  <si>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</si>
  <si>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</si>
  <si>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</si>
  <si>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</si>
  <si>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</si>
  <si>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</si>
  <si>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</si>
  <si>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</si>
  <si>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</si>
  <si>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</si>
  <si>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</si>
  <si>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</si>
  <si>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</si>
  <si>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</si>
  <si>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</si>
  <si>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</si>
  <si>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</si>
  <si>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</si>
  <si>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</si>
  <si>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</si>
  <si>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</si>
  <si>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</si>
  <si>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</si>
  <si>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</si>
  <si>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</si>
  <si>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</si>
  <si>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</si>
  <si>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</si>
  <si>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</si>
  <si>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</si>
  <si>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</si>
  <si>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</si>
  <si>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</si>
  <si>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</si>
  <si>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</si>
  <si>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</si>
  <si>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</si>
  <si>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</si>
  <si>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</si>
  <si>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</si>
  <si>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</si>
  <si>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</si>
  <si>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</si>
  <si>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</si>
  <si>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</si>
  <si>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</si>
  <si>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</si>
  <si>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</si>
  <si>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</si>
  <si>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</si>
  <si>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</si>
  <si>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</si>
  <si>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</si>
  <si>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</si>
  <si>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</si>
  <si>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</si>
  <si>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</si>
  <si>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</si>
  <si>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</si>
  <si>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</si>
  <si>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</si>
  <si>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</si>
  <si>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</si>
  <si>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</si>
  <si>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</si>
  <si>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</si>
  <si>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</si>
  <si>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</si>
  <si>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</si>
  <si>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</si>
  <si>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</si>
  <si>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</si>
  <si>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</si>
  <si>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</si>
  <si>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</si>
  <si>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</si>
  <si>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</si>
  <si>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</si>
  <si>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</si>
  <si>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</si>
  <si>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</si>
  <si>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</si>
  <si>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</si>
  <si>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</si>
  <si>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</si>
  <si>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</si>
  <si>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</si>
  <si>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</si>
  <si>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</si>
  <si>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</si>
  <si>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</si>
  <si>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</si>
  <si>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</si>
  <si>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</si>
  <si>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</si>
  <si>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</si>
  <si>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</si>
  <si>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</si>
  <si>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</si>
  <si>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</si>
  <si>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</si>
  <si>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</si>
  <si>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</si>
  <si>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</si>
  <si>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</si>
  <si>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</si>
  <si>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</si>
  <si>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</si>
  <si>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</si>
  <si>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</si>
  <si>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</si>
  <si>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</si>
  <si>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</si>
  <si>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</si>
  <si>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</si>
  <si>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</si>
  <si>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</si>
  <si>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</si>
  <si>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</si>
  <si>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</si>
  <si>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</si>
  <si>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</si>
  <si>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</si>
  <si>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</si>
  <si>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</si>
  <si>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</si>
  <si>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</si>
  <si>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</si>
  <si>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</si>
  <si>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</si>
  <si>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</si>
  <si>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</si>
  <si>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</si>
  <si>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</si>
  <si>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</si>
  <si>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</si>
  <si>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</si>
  <si>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</si>
  <si>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</si>
  <si>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</si>
  <si>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</si>
  <si>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</si>
  <si>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</si>
  <si>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</si>
  <si>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</si>
  <si>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</si>
  <si>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</si>
  <si>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</si>
  <si>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</si>
  <si>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</si>
  <si>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</si>
  <si>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</si>
  <si>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</si>
  <si>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</si>
  <si>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</si>
  <si>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</si>
  <si>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</si>
  <si>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</si>
  <si>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</si>
  <si>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</si>
  <si>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</si>
  <si>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</si>
  <si>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</si>
  <si>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</si>
  <si>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</si>
  <si>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</si>
  <si>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</si>
  <si>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</si>
  <si>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</si>
  <si>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</si>
  <si>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</si>
  <si>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</si>
  <si>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</si>
  <si>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</si>
  <si>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</si>
  <si>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</si>
  <si>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</si>
  <si>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</si>
  <si>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</si>
  <si>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</si>
  <si>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</si>
  <si>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</si>
  <si>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</si>
  <si>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</si>
  <si>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</si>
  <si>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</si>
  <si>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</si>
  <si>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</si>
  <si>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</si>
  <si>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</si>
  <si>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</si>
  <si>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</si>
  <si>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</si>
  <si>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</si>
  <si>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</si>
  <si>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</si>
  <si>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</si>
  <si>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</si>
  <si>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</si>
  <si>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</si>
  <si>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</si>
  <si>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</si>
  <si>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</si>
  <si>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</si>
  <si>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</si>
  <si>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</si>
  <si>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</si>
  <si>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</si>
  <si>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</si>
  <si>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</si>
  <si>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</si>
  <si>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</si>
  <si>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</si>
  <si>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</si>
  <si>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</si>
  <si>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</si>
  <si>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</si>
  <si>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</si>
  <si>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</si>
  <si>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</si>
  <si>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</si>
  <si>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</si>
  <si>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</si>
  <si>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</si>
  <si>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</si>
  <si>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</si>
  <si>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</si>
  <si>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</si>
  <si>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</si>
  <si>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</si>
  <si>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</si>
  <si>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</si>
  <si>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</si>
  <si>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</si>
  <si>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</si>
  <si>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</si>
  <si>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</si>
  <si>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</si>
  <si>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</si>
  <si>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</si>
  <si>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</si>
  <si>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</si>
  <si>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</si>
  <si>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</si>
  <si>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</si>
  <si>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</si>
  <si>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</si>
  <si>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</si>
  <si>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</si>
  <si>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</si>
  <si>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</si>
  <si>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</si>
  <si>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</si>
  <si>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</si>
  <si>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</si>
  <si>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</si>
  <si>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</si>
  <si>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</si>
  <si>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</si>
  <si>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</si>
  <si>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</si>
  <si>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</si>
  <si>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</si>
  <si>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</si>
  <si>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</si>
  <si>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</si>
  <si>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</si>
  <si>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</si>
  <si>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</si>
  <si>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</si>
  <si>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</si>
  <si>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</si>
  <si>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</si>
  <si>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</si>
  <si>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</si>
  <si>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</si>
  <si>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</si>
  <si>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</si>
  <si>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</si>
  <si>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</si>
  <si>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</si>
  <si>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</si>
  <si>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</si>
  <si>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</si>
  <si>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</si>
  <si>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</si>
  <si>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</si>
  <si>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</si>
  <si>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</si>
  <si>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</si>
  <si>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</si>
  <si>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</si>
  <si>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</si>
  <si>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</si>
  <si>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</si>
  <si>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</si>
  <si>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</si>
  <si>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</si>
  <si>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</si>
  <si>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</si>
  <si>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</si>
  <si>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</si>
  <si>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</si>
  <si>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</si>
  <si>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</si>
  <si>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</si>
  <si>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</si>
  <si>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</si>
  <si>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</si>
  <si>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</si>
  <si>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</si>
  <si>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</si>
  <si>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</si>
  <si>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</si>
  <si>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</si>
  <si>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</si>
  <si>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</si>
  <si>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</si>
  <si>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</si>
  <si>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</si>
  <si>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</si>
  <si>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</si>
  <si>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</si>
  <si>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</si>
  <si>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</si>
  <si>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</si>
  <si>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</si>
  <si>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</si>
  <si>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</si>
  <si>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</si>
  <si>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</si>
  <si>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</si>
  <si>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</si>
  <si>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</si>
  <si>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</si>
  <si>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</si>
  <si>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</si>
  <si>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</si>
  <si>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</si>
  <si>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</si>
  <si>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</si>
  <si>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</si>
  <si>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</si>
  <si>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</si>
  <si>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</si>
  <si>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</si>
  <si>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</si>
  <si>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</si>
  <si>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</si>
  <si>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</si>
  <si>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</si>
  <si>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</si>
  <si>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</si>
  <si>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</si>
  <si>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</si>
  <si>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</si>
  <si>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</si>
  <si>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</si>
  <si>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</si>
  <si>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</si>
  <si>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</si>
  <si>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</si>
  <si>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</si>
  <si>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</si>
  <si>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</si>
  <si>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</si>
  <si>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</si>
  <si>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</si>
  <si>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</si>
  <si>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</si>
  <si>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</si>
  <si>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</si>
  <si>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</si>
  <si>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</si>
  <si>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</si>
  <si>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</si>
  <si>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</si>
  <si>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</si>
  <si>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</si>
  <si>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</si>
  <si>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</si>
  <si>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</si>
  <si>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</si>
  <si>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</si>
  <si>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</si>
  <si>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</si>
  <si>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</si>
  <si>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</si>
  <si>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</si>
  <si>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</si>
  <si>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</si>
  <si>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</si>
  <si>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</si>
  <si>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</si>
  <si>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</si>
  <si>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</si>
  <si>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</si>
  <si>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</si>
  <si>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</si>
  <si>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</si>
  <si>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</si>
  <si>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</si>
  <si>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</si>
  <si>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</si>
  <si>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</si>
  <si>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</si>
  <si>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</si>
  <si>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</si>
  <si>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</si>
  <si>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</si>
  <si>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</si>
  <si>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</si>
  <si>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</si>
  <si>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</si>
  <si>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</si>
  <si>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</si>
  <si>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</si>
  <si>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</si>
  <si>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</si>
  <si>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</si>
  <si>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</si>
  <si>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</si>
  <si>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</si>
  <si>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</si>
  <si>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</si>
  <si>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</si>
  <si>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</si>
  <si>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</si>
  <si>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</si>
  <si>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</si>
  <si>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</si>
  <si>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</si>
  <si>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</si>
  <si>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</si>
  <si>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</si>
  <si>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</si>
  <si>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</si>
  <si>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</si>
  <si>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</si>
  <si>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</si>
  <si>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</si>
  <si>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</si>
  <si>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</si>
  <si>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</si>
  <si>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</si>
  <si>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</si>
  <si>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</si>
  <si>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</si>
  <si>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</si>
  <si>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</si>
  <si>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</si>
  <si>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</si>
  <si>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</si>
  <si>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</si>
  <si>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</si>
  <si>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</si>
  <si>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</si>
  <si>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</si>
  <si>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</si>
  <si>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</si>
  <si>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</si>
  <si>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</si>
  <si>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</si>
  <si>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</si>
  <si>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</si>
  <si>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</si>
  <si>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</si>
  <si>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</si>
  <si>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</si>
  <si>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</si>
  <si>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</si>
  <si>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</si>
  <si>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</si>
  <si>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</si>
  <si>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</si>
  <si>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</si>
  <si>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</si>
  <si>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</si>
  <si>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</si>
  <si>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</si>
  <si>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</si>
  <si>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</si>
  <si>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</si>
  <si>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</si>
  <si>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</si>
  <si>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</si>
  <si>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</si>
  <si>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</si>
  <si>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</si>
  <si>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</si>
  <si>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</si>
  <si>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</si>
  <si>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</si>
  <si>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</si>
  <si>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</si>
  <si>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</si>
  <si>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</si>
  <si>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</si>
  <si>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</si>
  <si>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</si>
  <si>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</si>
  <si>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</si>
  <si>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</si>
  <si>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</si>
  <si>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</si>
  <si>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</si>
  <si>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</si>
  <si>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</si>
  <si>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</si>
  <si>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</si>
  <si>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</si>
  <si>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</si>
  <si>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</si>
  <si>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</si>
  <si>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</si>
  <si>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</si>
  <si>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</si>
  <si>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</si>
  <si>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</si>
  <si>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</si>
  <si>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</si>
  <si>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</si>
  <si>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</si>
  <si>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</si>
  <si>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</si>
  <si>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</si>
  <si>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</si>
  <si>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</si>
  <si>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</si>
  <si>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</si>
  <si>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</si>
  <si>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</si>
  <si>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</si>
  <si>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</si>
  <si>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</si>
  <si>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</si>
  <si>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</si>
  <si>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</si>
  <si>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</si>
  <si>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</si>
  <si>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</si>
  <si>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</si>
  <si>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</si>
  <si>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</si>
  <si>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</si>
  <si>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</si>
  <si>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</si>
  <si>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</si>
  <si>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</si>
  <si>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</si>
  <si>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</si>
  <si>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</si>
  <si>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</si>
  <si>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</si>
  <si>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</si>
  <si>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</si>
  <si>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</si>
  <si>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</si>
  <si>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</si>
  <si>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</si>
  <si>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</si>
  <si>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</si>
  <si>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</si>
  <si>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</si>
  <si>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</si>
  <si>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</si>
  <si>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</si>
  <si>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</si>
  <si>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</si>
  <si>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</si>
  <si>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</si>
  <si>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</si>
  <si>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</si>
  <si>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</si>
  <si>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</si>
  <si>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</si>
  <si>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</si>
  <si>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</si>
  <si>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</si>
  <si>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</si>
  <si>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</si>
  <si>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</si>
  <si>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</si>
  <si>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</si>
  <si>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</si>
  <si>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</si>
  <si>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</si>
  <si>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</si>
  <si>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</si>
  <si>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</si>
  <si>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</si>
  <si>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</si>
  <si>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</si>
  <si>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</si>
  <si>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</si>
  <si>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</si>
  <si>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</si>
  <si>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</si>
  <si>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</si>
  <si>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</si>
  <si>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</si>
  <si>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</si>
  <si>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</si>
  <si>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</si>
  <si>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</si>
  <si>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</si>
  <si>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</si>
  <si>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</si>
  <si>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</si>
  <si>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</si>
  <si>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</si>
  <si>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</si>
  <si>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</si>
  <si>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</si>
  <si>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</si>
  <si>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</si>
  <si>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</si>
  <si>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</si>
  <si>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</si>
  <si>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</si>
  <si>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</si>
  <si>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</si>
  <si>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</si>
  <si>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</si>
  <si>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</si>
  <si>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</si>
  <si>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</si>
  <si>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</si>
  <si>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</si>
  <si>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</si>
  <si>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</si>
  <si>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</si>
  <si>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</si>
  <si>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</si>
  <si>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</si>
  <si>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</si>
  <si>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</si>
  <si>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</si>
  <si>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</si>
  <si>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</si>
  <si>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</si>
  <si>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</si>
  <si>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</si>
  <si>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</si>
  <si>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</si>
  <si>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</si>
  <si>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</si>
  <si>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</si>
  <si>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</si>
  <si>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</si>
  <si>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</si>
  <si>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</si>
  <si>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</si>
  <si>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</si>
  <si>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</si>
  <si>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</si>
  <si>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</si>
  <si>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</si>
  <si>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</si>
  <si>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</si>
  <si>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</si>
  <si>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</si>
  <si>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</si>
  <si>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</si>
  <si>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</si>
  <si>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</si>
  <si>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</si>
  <si>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</si>
  <si>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</si>
  <si>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</si>
  <si>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</si>
  <si>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</si>
  <si>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</si>
  <si>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</si>
  <si>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</si>
  <si>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</si>
  <si>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</si>
  <si>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</si>
  <si>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</si>
  <si>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</si>
  <si>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</si>
  <si>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</si>
  <si>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</si>
  <si>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</si>
  <si>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</si>
  <si>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</si>
  <si>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</si>
  <si>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</si>
  <si>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</si>
  <si>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</si>
  <si>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</si>
  <si>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</si>
  <si>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</si>
  <si>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</si>
  <si>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</si>
  <si>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</si>
  <si>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</si>
  <si>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</si>
  <si>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</si>
  <si>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</si>
  <si>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</si>
  <si>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</si>
  <si>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</si>
  <si>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</si>
  <si>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</si>
  <si>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</si>
  <si>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</si>
  <si>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</si>
  <si>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</si>
  <si>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</si>
  <si>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</si>
  <si>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</si>
  <si>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</si>
  <si>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</si>
  <si>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</si>
  <si>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</si>
  <si>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</si>
  <si>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</si>
  <si>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</si>
  <si>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</si>
  <si>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</si>
  <si>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</si>
  <si>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</si>
  <si>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</si>
  <si>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</si>
  <si>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</si>
  <si>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</si>
  <si>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</si>
  <si>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</si>
  <si>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</si>
  <si>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</si>
  <si>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</si>
  <si>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</si>
  <si>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</si>
  <si>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</si>
  <si>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</si>
  <si>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</si>
  <si>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</si>
  <si>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</si>
  <si>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</si>
  <si>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</si>
  <si>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</si>
  <si>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</si>
  <si>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</si>
  <si>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</si>
  <si>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</si>
  <si>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</si>
  <si>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</si>
  <si>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</si>
  <si>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</si>
  <si>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</si>
  <si>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</si>
  <si>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</si>
  <si>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</si>
  <si>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</si>
  <si>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</si>
  <si>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</si>
  <si>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</si>
  <si>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</si>
  <si>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</si>
  <si>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</si>
  <si>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</si>
  <si>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</si>
  <si>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</si>
  <si>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</si>
  <si>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</si>
  <si>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</si>
  <si>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</si>
  <si>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</si>
  <si>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</si>
  <si>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</si>
  <si>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</si>
  <si>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</si>
  <si>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</si>
  <si>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</si>
  <si>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</si>
  <si>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</si>
  <si>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</si>
  <si>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</si>
  <si>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</si>
  <si>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</si>
  <si>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</si>
  <si>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</si>
  <si>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</si>
  <si>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</si>
  <si>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</si>
  <si>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</si>
  <si>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</si>
  <si>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</si>
  <si>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</si>
  <si>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</si>
  <si>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</si>
  <si>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</si>
  <si>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</si>
  <si>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</si>
  <si>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</si>
  <si>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</si>
  <si>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</si>
  <si>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</si>
  <si>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</si>
  <si>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</si>
  <si>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</si>
  <si>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</si>
  <si>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</si>
  <si>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</si>
  <si>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</si>
  <si>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</si>
  <si>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</si>
  <si>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</si>
  <si>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</si>
  <si>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</si>
  <si>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</si>
  <si>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</si>
  <si>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</si>
  <si>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</si>
  <si>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</si>
  <si>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</si>
  <si>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</si>
  <si>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</si>
  <si>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</si>
  <si>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</si>
  <si>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</si>
  <si>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</si>
  <si>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</si>
  <si>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</si>
  <si>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</si>
  <si>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</si>
  <si>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</si>
  <si>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</si>
  <si>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</si>
  <si>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</si>
  <si>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</si>
  <si>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</si>
  <si>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</si>
  <si>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</si>
  <si>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</si>
  <si>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</si>
  <si>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</si>
  <si>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</si>
  <si>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</si>
  <si>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</si>
  <si>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</si>
  <si>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</si>
  <si>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</si>
  <si>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</si>
  <si>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</si>
  <si>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</si>
  <si>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</si>
  <si>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</si>
  <si>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</si>
  <si>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</si>
  <si>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</si>
  <si>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</si>
  <si>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</si>
  <si>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</si>
  <si>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</si>
  <si>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</si>
  <si>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</si>
  <si>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</si>
  <si>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</si>
  <si>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</si>
  <si>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</si>
  <si>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</si>
  <si>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</si>
  <si>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</si>
  <si>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</si>
  <si>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</si>
  <si>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</si>
  <si>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</si>
  <si>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</si>
  <si>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</si>
  <si>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</si>
  <si>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</si>
  <si>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</si>
  <si>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</si>
  <si>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</si>
  <si>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</si>
  <si>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</si>
  <si>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</si>
  <si>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</si>
  <si>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</si>
  <si>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</si>
  <si>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</si>
  <si>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</si>
  <si>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</si>
  <si>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</si>
  <si>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</si>
  <si>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</si>
  <si>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</si>
  <si>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</si>
  <si>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</si>
  <si>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</si>
  <si>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</si>
  <si>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</si>
  <si>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</si>
  <si>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</si>
  <si>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</si>
  <si>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</si>
  <si>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</si>
  <si>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</si>
  <si>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</si>
  <si>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</si>
  <si>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</si>
  <si>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</si>
  <si>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</si>
  <si>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</si>
  <si>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</si>
  <si>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</si>
  <si>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</si>
  <si>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</si>
  <si>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</si>
  <si>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</si>
  <si>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</si>
  <si>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</si>
  <si>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</si>
  <si>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</si>
  <si>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</si>
  <si>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</si>
  <si>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</si>
  <si>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</si>
  <si>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</si>
  <si>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</si>
  <si>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</si>
  <si>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</si>
  <si>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</si>
  <si>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</si>
  <si>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</si>
  <si>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</si>
  <si>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</si>
  <si>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</si>
  <si>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</si>
  <si>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</si>
  <si>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</si>
  <si>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</si>
  <si>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</si>
  <si>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</si>
  <si>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</si>
  <si>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</si>
  <si>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</si>
  <si>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</si>
  <si>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</si>
  <si>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</si>
  <si>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</si>
  <si>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</si>
  <si>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</si>
  <si>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</si>
  <si>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</si>
  <si>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</si>
  <si>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</si>
  <si>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</si>
  <si>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</si>
  <si>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</si>
  <si>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</si>
  <si>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</si>
  <si>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</si>
  <si>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</si>
  <si>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</si>
  <si>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</si>
  <si>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</si>
  <si>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</si>
  <si>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</si>
  <si>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</si>
  <si>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</si>
  <si>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</si>
  <si>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</si>
  <si>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</si>
  <si>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</si>
  <si>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</si>
  <si>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</si>
  <si>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</si>
  <si>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</si>
  <si>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</si>
  <si>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</si>
  <si>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</si>
  <si>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</si>
  <si>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</si>
  <si>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</si>
  <si>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</si>
  <si>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</si>
  <si>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</si>
  <si>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</si>
  <si>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</si>
  <si>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</si>
  <si>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</si>
  <si>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</si>
  <si>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</si>
  <si>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</si>
  <si>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</si>
  <si>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</si>
  <si>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</si>
  <si>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</si>
  <si>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</si>
  <si>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</si>
  <si>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</si>
  <si>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</si>
  <si>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</si>
  <si>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</si>
  <si>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</si>
  <si>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</si>
  <si>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</si>
  <si>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</si>
  <si>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</si>
  <si>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</si>
  <si>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</si>
  <si>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</si>
  <si>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</si>
  <si>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</si>
  <si>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</si>
  <si>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</si>
  <si>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</si>
  <si>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</si>
  <si>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</si>
  <si>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</si>
  <si>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</si>
  <si>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</si>
  <si>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</si>
  <si>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</si>
  <si>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</si>
  <si>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</si>
  <si>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</si>
  <si>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</si>
  <si>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</si>
  <si>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</si>
  <si>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</si>
  <si>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</si>
  <si>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</si>
  <si>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</si>
  <si>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</si>
  <si>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</si>
  <si>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</si>
  <si>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</si>
  <si>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</si>
  <si>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</si>
  <si>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</si>
  <si>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</si>
  <si>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</si>
  <si>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</si>
  <si>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</si>
  <si>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</si>
  <si>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</si>
  <si>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</si>
  <si>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</si>
  <si>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</si>
  <si>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</si>
  <si>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</si>
  <si>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</si>
  <si>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</si>
  <si>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</si>
  <si>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</si>
  <si>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</si>
  <si>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</si>
  <si>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</si>
  <si>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</si>
  <si>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</si>
  <si>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</si>
  <si>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</si>
  <si>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</si>
  <si>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</si>
  <si>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</si>
  <si>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</si>
  <si>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</si>
  <si>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</si>
  <si>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</si>
  <si>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</si>
  <si>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</si>
  <si>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</si>
  <si>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</si>
  <si>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</si>
  <si>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</si>
  <si>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</si>
  <si>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</si>
  <si>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</si>
  <si>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</si>
  <si>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</si>
  <si>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</si>
  <si>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</si>
  <si>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</si>
  <si>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</si>
  <si>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</si>
  <si>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</si>
  <si>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</si>
  <si>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</si>
  <si>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</si>
  <si>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</si>
  <si>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</si>
  <si>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</si>
  <si>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</si>
  <si>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</si>
  <si>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</si>
  <si>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</si>
  <si>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</si>
  <si>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</si>
  <si>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</si>
  <si>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</si>
  <si>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</si>
  <si>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</si>
  <si>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</si>
  <si>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</si>
  <si>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</si>
  <si>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</si>
  <si>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</si>
  <si>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</si>
  <si>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</si>
  <si>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</si>
  <si>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</si>
  <si>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</si>
  <si>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</si>
  <si>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</si>
  <si>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</si>
  <si>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</si>
  <si>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</si>
  <si>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</si>
  <si>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</si>
  <si>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</si>
  <si>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</si>
  <si>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</si>
  <si>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</si>
  <si>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</si>
  <si>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</si>
  <si>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</si>
  <si>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</si>
  <si>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</si>
  <si>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</si>
  <si>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</si>
  <si>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</si>
  <si>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</si>
  <si>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</si>
  <si>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</si>
  <si>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</si>
  <si>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</si>
  <si>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</si>
  <si>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</si>
  <si>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</si>
  <si>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</si>
  <si>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</si>
  <si>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</si>
  <si>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</si>
  <si>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</si>
  <si>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</si>
  <si>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</si>
  <si>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</si>
  <si>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</si>
  <si>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</si>
  <si>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</si>
  <si>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</si>
  <si>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</si>
  <si>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</si>
  <si>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</si>
  <si>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</si>
  <si>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</si>
  <si>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</si>
  <si>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</si>
  <si>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</si>
  <si>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</si>
  <si>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</si>
  <si>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</si>
  <si>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</si>
  <si>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</si>
  <si>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</si>
  <si>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</si>
  <si>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</si>
  <si>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</si>
  <si>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</si>
  <si>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</si>
  <si>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</si>
  <si>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</si>
  <si>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</si>
  <si>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</si>
  <si>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</si>
  <si>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</si>
  <si>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</si>
  <si>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</si>
  <si>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</si>
  <si>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</si>
  <si>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</si>
  <si>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</si>
  <si>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</si>
  <si>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</si>
  <si>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</si>
  <si>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</si>
  <si>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</si>
  <si>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</si>
  <si>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</si>
  <si>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</si>
  <si>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</si>
  <si>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</si>
  <si>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</si>
  <si>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</si>
  <si>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</si>
  <si>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</si>
  <si>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</si>
  <si>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</si>
  <si>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</si>
  <si>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</si>
  <si>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</si>
  <si>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</si>
  <si>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</si>
  <si>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</si>
  <si>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</si>
  <si>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</si>
  <si>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</si>
  <si>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</si>
  <si>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</si>
  <si>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</si>
  <si>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</si>
  <si>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</si>
  <si>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</si>
  <si>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</si>
  <si>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</si>
  <si>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</si>
  <si>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</si>
  <si>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</si>
  <si>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</si>
  <si>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</si>
  <si>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</si>
  <si>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</si>
  <si>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</si>
  <si>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</si>
  <si>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</si>
  <si>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</si>
  <si>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</si>
  <si>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</si>
  <si>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</si>
  <si>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</si>
  <si>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</si>
  <si>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</si>
  <si>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</si>
  <si>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</si>
  <si>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</si>
  <si>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</si>
  <si>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</si>
  <si>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</si>
  <si>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</si>
  <si>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</si>
  <si>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</si>
  <si>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</si>
  <si>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</si>
  <si>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</si>
  <si>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</si>
  <si>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</si>
  <si>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</si>
  <si>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</si>
  <si>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</si>
  <si>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</si>
  <si>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</si>
  <si>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</si>
  <si>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</si>
  <si>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</si>
  <si>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</si>
  <si>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</si>
  <si>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</si>
  <si>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</si>
  <si>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</si>
  <si>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</si>
  <si>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</si>
  <si>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</si>
  <si>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</si>
  <si>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</si>
  <si>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</si>
  <si>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</si>
  <si>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</si>
  <si>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</si>
  <si>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</si>
  <si>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</si>
  <si>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</si>
  <si>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</si>
  <si>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</si>
  <si>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</si>
  <si>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</si>
  <si>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</si>
  <si>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</si>
  <si>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</si>
  <si>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</si>
  <si>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</si>
  <si>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</si>
  <si>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</si>
  <si>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</si>
  <si>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</si>
  <si>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</si>
  <si>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</si>
  <si>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</si>
  <si>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</si>
  <si>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</si>
  <si>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</si>
  <si>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</si>
  <si>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</si>
  <si>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</si>
  <si>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</si>
  <si>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</si>
  <si>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</si>
  <si>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</si>
  <si>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</si>
  <si>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</si>
  <si>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</si>
  <si>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</si>
  <si>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</si>
  <si>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</si>
  <si>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</si>
  <si>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</si>
  <si>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</si>
  <si>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</si>
  <si>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</si>
  <si>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</si>
  <si>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</si>
  <si>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</si>
  <si>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</si>
  <si>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</si>
  <si>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</si>
  <si>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</si>
  <si>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</si>
  <si>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</si>
  <si>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</si>
  <si>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</si>
  <si>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</si>
  <si>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</si>
  <si>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</si>
  <si>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</si>
  <si>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</si>
  <si>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</si>
  <si>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</si>
  <si>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</si>
  <si>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</si>
  <si>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</si>
  <si>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</si>
  <si>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</si>
  <si>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</si>
  <si>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</si>
  <si>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</si>
  <si>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</si>
  <si>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</si>
  <si>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</si>
  <si>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</si>
  <si>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</si>
  <si>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</si>
  <si>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</si>
  <si>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</si>
  <si>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</si>
  <si>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</si>
  <si>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</si>
  <si>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</si>
  <si>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</si>
  <si>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</si>
  <si>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</si>
  <si>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</si>
  <si>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</si>
  <si>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</si>
  <si>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</si>
  <si>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</si>
  <si>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</si>
  <si>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</si>
  <si>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</si>
  <si>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</si>
  <si>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</si>
  <si>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</si>
  <si>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</si>
  <si>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</si>
  <si>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</si>
  <si>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</si>
  <si>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</si>
  <si>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</si>
  <si>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</si>
  <si>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</si>
  <si>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</si>
  <si>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</si>
  <si>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</si>
  <si>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</si>
  <si>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</si>
  <si>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</si>
  <si>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</si>
  <si>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</si>
  <si>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</si>
  <si>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</si>
  <si>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</si>
  <si>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</si>
  <si>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</si>
  <si>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</si>
  <si>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</si>
  <si>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</si>
  <si>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</si>
  <si>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</si>
  <si>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</si>
  <si>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</si>
  <si>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</si>
  <si>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</si>
  <si>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</si>
  <si>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</si>
  <si>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</si>
  <si>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</si>
  <si>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</si>
  <si>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</si>
  <si>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</si>
  <si>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</si>
  <si>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</si>
  <si>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</si>
  <si>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</si>
  <si>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</si>
  <si>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</si>
  <si>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</si>
  <si>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</si>
  <si>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</si>
  <si>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</si>
  <si>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</si>
  <si>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</si>
  <si>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</si>
  <si>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</si>
  <si>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</si>
  <si>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</si>
  <si>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</si>
  <si>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</si>
  <si>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</si>
  <si>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</si>
  <si>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</si>
  <si>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</si>
  <si>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</si>
  <si>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</si>
  <si>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</si>
  <si>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</si>
  <si>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</si>
  <si>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</si>
  <si>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</si>
  <si>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</si>
  <si>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</si>
  <si>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</si>
  <si>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</si>
  <si>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</si>
  <si>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</si>
  <si>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</si>
  <si>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</si>
  <si>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</si>
  <si>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</si>
  <si>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</si>
  <si>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</si>
  <si>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</si>
  <si>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</si>
  <si>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</si>
  <si>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</si>
  <si>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</si>
  <si>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</si>
  <si>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</si>
  <si>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</si>
  <si>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</si>
  <si>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</si>
  <si>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</si>
  <si>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</si>
  <si>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</si>
  <si>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</si>
  <si>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</si>
  <si>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</si>
  <si>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</si>
  <si>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</si>
  <si>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</si>
  <si>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</si>
  <si>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</si>
  <si>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</si>
  <si>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</si>
  <si>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</si>
  <si>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</si>
  <si>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</si>
  <si>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</si>
  <si>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</si>
  <si>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</si>
  <si>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</si>
  <si>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</si>
  <si>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</si>
  <si>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</si>
  <si>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</si>
  <si>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</si>
  <si>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</si>
  <si>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</si>
  <si>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</si>
  <si>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</si>
  <si>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</si>
  <si>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</si>
  <si>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</si>
  <si>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</si>
  <si>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</si>
  <si>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</si>
  <si>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</si>
  <si>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</si>
  <si>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</si>
  <si>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</si>
  <si>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</si>
  <si>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</si>
  <si>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</si>
  <si>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</si>
  <si>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</si>
  <si>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</si>
  <si>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</si>
  <si>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</si>
  <si>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</si>
  <si>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</si>
  <si>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</si>
  <si>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</si>
  <si>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</si>
  <si>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</si>
  <si>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</si>
  <si>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</si>
  <si>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</si>
  <si>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</si>
  <si>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</si>
  <si>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</si>
  <si>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</si>
  <si>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</si>
  <si>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</si>
  <si>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</si>
  <si>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</si>
  <si>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</si>
  <si>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</si>
  <si>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</si>
  <si>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</si>
  <si>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</si>
  <si>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</si>
  <si>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</si>
  <si>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</si>
  <si>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</si>
  <si>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</si>
  <si>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</si>
  <si>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</si>
  <si>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</si>
  <si>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</si>
  <si>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</si>
  <si>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</si>
  <si>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</si>
  <si>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</si>
  <si>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</si>
  <si>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</si>
  <si>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</si>
  <si>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</si>
  <si>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</si>
  <si>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</si>
  <si>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</si>
  <si>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</si>
  <si>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</si>
  <si>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</si>
  <si>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</si>
  <si>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</si>
  <si>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</si>
  <si>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</si>
  <si>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</si>
  <si>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</si>
  <si>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</si>
  <si>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</si>
  <si>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</si>
  <si>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</si>
  <si>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</si>
  <si>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</si>
  <si>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</si>
  <si>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</si>
  <si>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</si>
  <si>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</si>
  <si>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</si>
  <si>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</si>
  <si>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</si>
  <si>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</si>
  <si>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</si>
  <si>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</si>
  <si>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</si>
  <si>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</si>
  <si>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</si>
  <si>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</si>
  <si>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</si>
  <si>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</si>
  <si>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</si>
  <si>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</si>
  <si>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</si>
  <si>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</si>
  <si>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</si>
  <si>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</si>
  <si>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</si>
  <si>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</si>
  <si>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</si>
  <si>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</si>
  <si>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</si>
  <si>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</si>
  <si>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</si>
  <si>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</si>
  <si>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</si>
  <si>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</si>
  <si>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</si>
  <si>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</si>
  <si>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</si>
  <si>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</si>
  <si>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</si>
  <si>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</si>
  <si>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</si>
  <si>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</si>
  <si>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</si>
  <si>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</si>
  <si>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</si>
  <si>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</si>
  <si>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</si>
  <si>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</si>
  <si>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</si>
  <si>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</si>
  <si>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</si>
  <si>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</si>
  <si>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</si>
  <si>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</si>
  <si>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</si>
  <si>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</si>
  <si>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</si>
  <si>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</si>
  <si>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</si>
  <si>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</si>
  <si>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</si>
  <si>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</si>
  <si>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</si>
  <si>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</si>
  <si>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</si>
  <si>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</si>
  <si>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</si>
  <si>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</si>
  <si>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</si>
  <si>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</si>
  <si>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</si>
  <si>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</si>
  <si>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</si>
  <si>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</si>
  <si>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</si>
  <si>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</si>
  <si>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</si>
  <si>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</si>
  <si>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</si>
  <si>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</si>
  <si>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</si>
  <si>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</si>
  <si>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</si>
  <si>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</si>
  <si>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</si>
  <si>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</si>
  <si>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</si>
  <si>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</si>
  <si>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</si>
  <si>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</si>
  <si>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</si>
  <si>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</si>
  <si>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</si>
  <si>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</si>
  <si>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</si>
  <si>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</si>
  <si>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</si>
  <si>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</si>
  <si>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</si>
  <si>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</si>
  <si>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</si>
  <si>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</si>
  <si>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</si>
  <si>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</si>
  <si>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</si>
  <si>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</si>
  <si>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</si>
  <si>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</si>
  <si>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</si>
  <si>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</si>
  <si>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</si>
  <si>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</si>
  <si>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</si>
  <si>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</si>
  <si>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</si>
  <si>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</si>
  <si>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</si>
  <si>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</si>
  <si>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</si>
  <si>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</si>
  <si>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</si>
  <si>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</si>
  <si>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</si>
  <si>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</si>
  <si>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</si>
  <si>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</si>
  <si>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</si>
  <si>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</si>
  <si>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</si>
  <si>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</si>
  <si>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</si>
  <si>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</si>
  <si>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</si>
  <si>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</si>
  <si>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</si>
  <si>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</si>
  <si>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</si>
  <si>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</si>
  <si>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</si>
  <si>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</si>
  <si>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</si>
  <si>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</si>
  <si>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</si>
  <si>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</si>
  <si>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</si>
  <si>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</si>
  <si>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</si>
  <si>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</si>
  <si>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</si>
  <si>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</si>
  <si>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</si>
  <si>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</si>
  <si>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</si>
  <si>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</si>
  <si>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</si>
  <si>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</si>
  <si>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</si>
  <si>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</si>
  <si>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</si>
  <si>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</si>
  <si>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</si>
  <si>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</si>
  <si>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</si>
  <si>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</si>
  <si>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</si>
  <si>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</si>
  <si>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</si>
  <si>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</si>
  <si>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</si>
  <si>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</si>
  <si>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</si>
  <si>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</si>
  <si>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</si>
  <si>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</si>
  <si>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</si>
  <si>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</si>
  <si>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</si>
  <si>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</si>
  <si>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</si>
  <si>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</si>
  <si>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</si>
  <si>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</si>
  <si>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</si>
  <si>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</si>
  <si>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</si>
  <si>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</si>
  <si>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</si>
  <si>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</si>
  <si>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</si>
  <si>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</si>
  <si>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</si>
  <si>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</si>
  <si>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</si>
  <si>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</si>
  <si>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</si>
  <si>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</si>
  <si>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</si>
  <si>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</si>
  <si>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</si>
  <si>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</si>
  <si>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</si>
  <si>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</si>
  <si>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</si>
  <si>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</si>
  <si>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</si>
  <si>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</si>
  <si>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</si>
  <si>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</si>
  <si>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</si>
  <si>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</si>
  <si>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</si>
  <si>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</si>
  <si>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</si>
  <si>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</si>
  <si>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</si>
  <si>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</si>
  <si>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</si>
  <si>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</si>
  <si>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</si>
  <si>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</si>
  <si>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</si>
  <si>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</si>
  <si>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</si>
  <si>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</si>
  <si>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</si>
  <si>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</si>
  <si>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</si>
  <si>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</si>
  <si>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</si>
  <si>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</si>
  <si>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</si>
  <si>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</si>
  <si>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</si>
  <si>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</si>
  <si>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</si>
  <si>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</si>
  <si>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</si>
  <si>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</si>
  <si>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</si>
  <si>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</si>
  <si>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</si>
  <si>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</si>
  <si>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</si>
  <si>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</si>
  <si>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</si>
  <si>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</si>
  <si>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</si>
  <si>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</si>
  <si>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</si>
  <si>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</si>
  <si>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</si>
  <si>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</si>
  <si>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</si>
  <si>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</si>
  <si>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</si>
  <si>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</si>
  <si>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</si>
  <si>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</si>
  <si>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</si>
  <si>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</si>
  <si>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</si>
  <si>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</si>
  <si>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</si>
  <si>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</si>
  <si>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</si>
  <si>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</si>
  <si>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</si>
  <si>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</si>
  <si>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</si>
  <si>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</si>
  <si>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</si>
  <si>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</si>
  <si>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</si>
  <si>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</si>
  <si>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</si>
  <si>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</si>
  <si>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</si>
  <si>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</si>
  <si>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</si>
  <si>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</si>
  <si>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</si>
  <si>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</si>
  <si>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</si>
  <si>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</si>
  <si>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</si>
  <si>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</si>
  <si>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</si>
  <si>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</si>
  <si>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</si>
  <si>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</si>
  <si>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</si>
  <si>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</si>
  <si>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</si>
  <si>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</si>
  <si>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</si>
  <si>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</si>
  <si>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</si>
  <si>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</si>
  <si>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</si>
  <si>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</si>
  <si>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</si>
  <si>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</si>
  <si>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</si>
  <si>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</si>
  <si>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</si>
  <si>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</si>
  <si>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</si>
  <si>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</si>
  <si>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</si>
  <si>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</si>
  <si>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</si>
  <si>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</si>
  <si>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</si>
  <si>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</si>
  <si>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</si>
  <si>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</si>
  <si>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</si>
  <si>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</si>
  <si>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</si>
  <si>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</si>
  <si>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</si>
  <si>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</si>
  <si>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</si>
  <si>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</si>
  <si>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</si>
  <si>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</si>
  <si>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</si>
  <si>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</si>
  <si>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</si>
  <si>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</si>
  <si>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</si>
  <si>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</si>
  <si>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</si>
  <si>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</si>
  <si>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</si>
  <si>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</si>
  <si>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</si>
  <si>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</si>
  <si>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</si>
  <si>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</si>
  <si>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</si>
  <si>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</si>
  <si>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</si>
  <si>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</si>
  <si>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</si>
  <si>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</si>
  <si>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</si>
  <si>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</si>
  <si>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</si>
  <si>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</si>
  <si>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</si>
  <si>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</si>
  <si>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</si>
  <si>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</si>
  <si>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</si>
  <si>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</si>
  <si>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</si>
  <si>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</si>
  <si>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</si>
  <si>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</si>
  <si>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</si>
  <si>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</si>
  <si>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</si>
  <si>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</si>
  <si>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</si>
  <si>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</si>
  <si>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</si>
  <si>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</si>
  <si>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</si>
  <si>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</si>
  <si>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</si>
  <si>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</si>
  <si>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</si>
  <si>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</si>
  <si>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</si>
  <si>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</si>
  <si>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</si>
  <si>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</si>
  <si>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</si>
  <si>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</si>
  <si>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</si>
  <si>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</si>
  <si>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</si>
  <si>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</si>
  <si>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</si>
  <si>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</si>
  <si>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</si>
  <si>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</si>
  <si>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</si>
  <si>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</si>
  <si>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</si>
  <si>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</si>
  <si>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</si>
  <si>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</si>
  <si>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</si>
  <si>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</si>
  <si>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</si>
  <si>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</si>
  <si>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</si>
  <si>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</si>
  <si>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</si>
  <si>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</si>
  <si>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</si>
  <si>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</si>
  <si>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</si>
  <si>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</si>
  <si>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</si>
  <si>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</si>
  <si>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</si>
  <si>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</si>
  <si>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</si>
  <si>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</si>
  <si>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</si>
  <si>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</si>
  <si>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</si>
  <si>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</si>
  <si>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</si>
  <si>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</si>
  <si>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</si>
  <si>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</si>
  <si>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</si>
  <si>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</si>
  <si>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</si>
  <si>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</si>
  <si>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</si>
  <si>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</si>
  <si>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</si>
  <si>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</si>
  <si>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</si>
  <si>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</si>
  <si>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</si>
  <si>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</si>
  <si>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</si>
  <si>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</si>
  <si>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</si>
  <si>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</si>
  <si>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</si>
  <si>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</si>
  <si>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</si>
  <si>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</si>
  <si>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</si>
  <si>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</si>
  <si>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</si>
  <si>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</si>
  <si>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</si>
  <si>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</si>
  <si>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</si>
  <si>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</si>
  <si>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</si>
  <si>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</si>
  <si>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</si>
  <si>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</si>
  <si>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</si>
  <si>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</si>
  <si>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</si>
  <si>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</si>
  <si>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</si>
  <si>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</si>
  <si>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</si>
  <si>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</si>
  <si>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</si>
  <si>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</si>
  <si>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</si>
  <si>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</si>
  <si>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</si>
  <si>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</si>
  <si>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</si>
  <si>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</si>
  <si>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</si>
  <si>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</si>
  <si>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</si>
  <si>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</si>
  <si>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</si>
  <si>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</si>
  <si>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</si>
  <si>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</si>
  <si>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</si>
  <si>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</si>
  <si>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</si>
  <si>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</si>
  <si>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</si>
  <si>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</si>
  <si>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</si>
  <si>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</si>
  <si>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</si>
  <si>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</si>
  <si>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</si>
  <si>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</si>
  <si>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</si>
  <si>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</si>
  <si>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</si>
  <si>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</si>
  <si>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</si>
  <si>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</si>
  <si>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</si>
  <si>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</si>
  <si>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</si>
  <si>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</si>
  <si>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</si>
  <si>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</si>
  <si>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</si>
  <si>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</si>
  <si>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</si>
  <si>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</si>
  <si>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</si>
  <si>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</si>
  <si>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</si>
  <si>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</si>
  <si>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</si>
  <si>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</si>
  <si>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</si>
  <si>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</si>
  <si>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</si>
  <si>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</si>
  <si>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</si>
  <si>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</si>
  <si>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</si>
  <si>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</si>
  <si>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</si>
  <si>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</si>
  <si>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</si>
  <si>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</si>
  <si>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</si>
  <si>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</si>
  <si>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</si>
  <si>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</si>
  <si>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</si>
  <si>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</si>
  <si>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</si>
  <si>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</si>
  <si>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</si>
  <si>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</si>
  <si>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</si>
  <si>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</si>
  <si>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</si>
  <si>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</si>
  <si>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</si>
  <si>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</si>
  <si>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</si>
  <si>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</si>
  <si>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</si>
  <si>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</si>
  <si>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</si>
  <si>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</si>
  <si>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</si>
  <si>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</si>
  <si>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</si>
  <si>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</si>
  <si>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</si>
  <si>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</si>
  <si>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</si>
  <si>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</si>
  <si>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</si>
  <si>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</si>
  <si>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</si>
  <si>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</si>
  <si>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</si>
  <si>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</si>
  <si>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</si>
  <si>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</si>
  <si>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</si>
  <si>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</si>
  <si>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</si>
  <si>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</si>
  <si>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</si>
  <si>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</si>
  <si>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</si>
  <si>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</si>
  <si>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</si>
  <si>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</si>
  <si>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</si>
  <si>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</si>
  <si>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</si>
  <si>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</si>
  <si>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</si>
  <si>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</si>
  <si>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</si>
  <si>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</si>
  <si>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</si>
  <si>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</si>
  <si>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</si>
  <si>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</si>
  <si>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</si>
  <si>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</si>
  <si>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</si>
  <si>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</si>
  <si>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</si>
  <si>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</si>
  <si>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</si>
  <si>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</si>
  <si>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</si>
  <si>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</si>
  <si>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</si>
  <si>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</si>
  <si>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</si>
  <si>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</si>
  <si>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</si>
  <si>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</si>
  <si>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</si>
  <si>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</si>
  <si>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</si>
  <si>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</si>
  <si>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</si>
  <si>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</si>
  <si>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</si>
  <si>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</si>
  <si>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</si>
  <si>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</si>
  <si>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</si>
  <si>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</si>
  <si>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</si>
  <si>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</si>
  <si>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</si>
  <si>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</si>
  <si>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</si>
  <si>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</si>
  <si>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</si>
  <si>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</si>
  <si>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</si>
  <si>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</si>
  <si>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</si>
  <si>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</si>
  <si>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</si>
  <si>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</si>
  <si>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</si>
  <si>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</si>
  <si>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</si>
  <si>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</si>
  <si>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</si>
  <si>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</si>
  <si>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</si>
  <si>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</si>
  <si>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</si>
  <si>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</si>
  <si>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</si>
  <si>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</si>
  <si>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</si>
  <si>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</si>
  <si>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</si>
  <si>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</si>
  <si>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</si>
  <si>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</si>
  <si>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</si>
  <si>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</si>
  <si>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</si>
  <si>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</si>
  <si>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</si>
  <si>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</si>
  <si>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</si>
  <si>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</si>
  <si>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</si>
  <si>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</si>
  <si>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</si>
  <si>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</si>
  <si>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</si>
  <si>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</si>
  <si>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</si>
  <si>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</si>
  <si>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</si>
  <si>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</si>
  <si>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</si>
  <si>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</si>
  <si>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</si>
  <si>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</si>
  <si>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</si>
  <si>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</si>
  <si>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</si>
  <si>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</si>
  <si>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</si>
  <si>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</si>
  <si>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</si>
  <si>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</si>
  <si>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</si>
  <si>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</si>
  <si>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</si>
  <si>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</si>
  <si>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</si>
  <si>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</si>
  <si>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</si>
  <si>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</si>
  <si>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</si>
  <si>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</si>
  <si>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</si>
  <si>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</si>
  <si>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</si>
  <si>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</si>
  <si>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</si>
  <si>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</si>
  <si>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</si>
  <si>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</si>
  <si>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</si>
  <si>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</si>
  <si>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</si>
  <si>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</si>
  <si>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</si>
  <si>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</si>
  <si>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</si>
  <si>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</si>
  <si>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</si>
  <si>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</si>
  <si>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</si>
  <si>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</si>
  <si>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</si>
  <si>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</si>
  <si>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</si>
  <si>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</si>
  <si>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</si>
  <si>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</si>
  <si>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</si>
  <si>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</si>
  <si>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</si>
  <si>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</si>
  <si>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</si>
  <si>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</si>
  <si>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</si>
  <si>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</si>
  <si>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</si>
  <si>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</si>
  <si>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</si>
  <si>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</si>
  <si>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</si>
  <si>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</si>
  <si>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</si>
  <si>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</si>
  <si>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</si>
  <si>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</si>
  <si>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</si>
  <si>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</si>
  <si>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</si>
  <si>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</si>
  <si>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</si>
  <si>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</si>
  <si>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</si>
  <si>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</si>
  <si>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</si>
  <si>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</si>
  <si>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</si>
  <si>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</si>
  <si>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</si>
  <si>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</si>
  <si>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</si>
  <si>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</si>
  <si>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</si>
  <si>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</si>
  <si>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</si>
  <si>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</si>
  <si>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</si>
  <si>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</si>
  <si>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</si>
  <si>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</si>
  <si>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</si>
  <si>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</si>
  <si>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</si>
  <si>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</si>
  <si>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</si>
  <si>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</si>
  <si>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</si>
  <si>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</si>
  <si>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</si>
  <si>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</si>
  <si>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</si>
  <si>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</si>
  <si>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</si>
  <si>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</si>
  <si>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</si>
  <si>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</si>
  <si>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</si>
  <si>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</si>
  <si>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</si>
  <si>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</si>
  <si>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</si>
  <si>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</si>
  <si>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</si>
  <si>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</si>
  <si>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</si>
  <si>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</si>
  <si>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</si>
  <si>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</si>
  <si>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</si>
  <si>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</si>
  <si>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</si>
  <si>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</si>
  <si>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</si>
  <si>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</si>
  <si>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</si>
  <si>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</si>
  <si>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</si>
  <si>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</si>
  <si>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</si>
  <si>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</si>
  <si>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</si>
  <si>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</si>
  <si>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</si>
  <si>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</si>
  <si>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</si>
  <si>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</si>
  <si>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</si>
  <si>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</si>
  <si>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</si>
  <si>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</si>
  <si>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</si>
  <si>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</si>
  <si>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</si>
  <si>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</si>
  <si>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</si>
  <si>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</si>
  <si>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</si>
  <si>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</si>
  <si>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</si>
  <si>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</si>
  <si>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</si>
  <si>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</si>
  <si>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</si>
  <si>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</si>
  <si>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</si>
  <si>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</si>
  <si>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</si>
  <si>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</si>
  <si>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</si>
  <si>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</si>
  <si>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</si>
  <si>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</si>
  <si>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</si>
  <si>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</si>
  <si>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</si>
  <si>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</si>
  <si>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</si>
  <si>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</si>
  <si>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</si>
  <si>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</si>
  <si>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</si>
  <si>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</si>
  <si>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</si>
  <si>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</si>
  <si>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</si>
  <si>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</si>
  <si>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</si>
  <si>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</si>
  <si>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</si>
  <si>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</si>
  <si>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</si>
  <si>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</si>
  <si>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</si>
  <si>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</si>
  <si>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</si>
  <si>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</si>
  <si>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</si>
  <si>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</si>
  <si>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</si>
  <si>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</si>
  <si>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</si>
  <si>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</si>
  <si>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</si>
  <si>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</si>
  <si>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</si>
  <si>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</si>
  <si>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</si>
  <si>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</si>
  <si>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</si>
  <si>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</si>
  <si>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</si>
  <si>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</si>
  <si>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</si>
  <si>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</si>
  <si>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</si>
  <si>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</si>
  <si>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</si>
  <si>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</si>
  <si>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</si>
  <si>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</si>
  <si>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</si>
  <si>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</si>
  <si>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</si>
  <si>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</si>
  <si>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</si>
  <si>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</si>
  <si>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</si>
  <si>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</si>
  <si>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</si>
  <si>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</si>
  <si>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</si>
  <si>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</si>
  <si>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</si>
  <si>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</si>
  <si>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</si>
  <si>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</si>
  <si>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</si>
  <si>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</si>
  <si>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</si>
  <si>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</si>
  <si>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</si>
  <si>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</si>
  <si>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</si>
  <si>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</si>
  <si>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</si>
  <si>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</si>
  <si>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</si>
  <si>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</si>
  <si>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</si>
  <si>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</si>
  <si>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</si>
  <si>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</si>
  <si>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</si>
  <si>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</si>
  <si>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</si>
  <si>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</si>
  <si>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</si>
  <si>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</si>
  <si>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</si>
  <si>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</si>
  <si>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</si>
  <si>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</si>
  <si>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</si>
  <si>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</si>
  <si>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</si>
  <si>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</si>
  <si>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</si>
  <si>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</si>
  <si>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</si>
  <si>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</si>
  <si>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</si>
  <si>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</si>
  <si>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</si>
  <si>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</si>
  <si>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</si>
  <si>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</si>
  <si>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</si>
  <si>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</si>
  <si>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</si>
  <si>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</si>
  <si>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</si>
  <si>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</si>
  <si>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</si>
  <si>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</si>
  <si>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</si>
  <si>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</si>
  <si>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</si>
  <si>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</si>
  <si>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</si>
  <si>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</si>
  <si>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</si>
  <si>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</si>
  <si>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</si>
  <si>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</si>
  <si>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</si>
  <si>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</si>
  <si>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</si>
  <si>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</si>
  <si>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</si>
  <si>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</si>
  <si>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</si>
  <si>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</si>
  <si>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</si>
  <si>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</si>
  <si>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</si>
  <si>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</si>
  <si>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</si>
  <si>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</si>
  <si>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</si>
  <si>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</si>
  <si>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</si>
  <si>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</si>
  <si>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</si>
  <si>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</si>
  <si>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</si>
  <si>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</si>
  <si>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</si>
  <si>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</si>
  <si>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</si>
  <si>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</si>
  <si>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</si>
  <si>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</si>
  <si>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</si>
  <si>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</si>
  <si>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</si>
  <si>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</si>
  <si>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</si>
  <si>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</si>
  <si>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</si>
  <si>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</si>
  <si>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</si>
  <si>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</si>
  <si>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</si>
  <si>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</si>
  <si>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</si>
  <si>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</si>
  <si>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</si>
  <si>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</si>
  <si>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</si>
  <si>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</si>
  <si>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</si>
  <si>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</si>
  <si>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</si>
  <si>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</si>
  <si>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</si>
  <si>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</si>
  <si>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</si>
  <si>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</si>
  <si>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</si>
  <si>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</si>
  <si>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</si>
  <si>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</si>
  <si>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</si>
  <si>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</si>
  <si>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</si>
  <si>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</si>
  <si>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</si>
  <si>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</si>
  <si>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</si>
  <si>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</si>
  <si>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</si>
  <si>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</si>
  <si>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</si>
  <si>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</si>
  <si>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</si>
  <si>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</si>
  <si>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</si>
  <si>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</si>
  <si>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</si>
  <si>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</si>
  <si>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</si>
  <si>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</si>
  <si>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</si>
  <si>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</si>
  <si>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</si>
  <si>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</si>
  <si>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</si>
  <si>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</si>
  <si>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</si>
  <si>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</si>
  <si>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</si>
  <si>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</si>
  <si>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</si>
  <si>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</si>
  <si>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</si>
  <si>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</si>
  <si>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</si>
  <si>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</si>
  <si>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</si>
  <si>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</si>
  <si>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</si>
  <si>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</si>
  <si>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</si>
  <si>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</si>
  <si>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</si>
  <si>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</si>
  <si>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</si>
  <si>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</si>
  <si>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</si>
  <si>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</si>
  <si>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</si>
  <si>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</si>
  <si>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</si>
  <si>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</si>
  <si>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</si>
  <si>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</si>
  <si>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</si>
  <si>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</si>
  <si>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</si>
  <si>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</si>
  <si>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</si>
  <si>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</si>
  <si>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</si>
  <si>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</si>
  <si>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</si>
  <si>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</si>
  <si>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</si>
  <si>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</si>
  <si>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</si>
  <si>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</si>
  <si>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</si>
  <si>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</si>
  <si>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</si>
  <si>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</si>
  <si>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</si>
  <si>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</si>
  <si>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</si>
  <si>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</si>
  <si>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</si>
  <si>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</si>
  <si>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</si>
  <si>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</si>
  <si>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</si>
  <si>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</si>
  <si>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</si>
  <si>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</si>
  <si>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</si>
  <si>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</si>
  <si>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</si>
  <si>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</si>
  <si>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</si>
  <si>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</si>
  <si>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</si>
  <si>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</si>
  <si>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</si>
  <si>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</si>
  <si>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</si>
  <si>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</si>
  <si>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</si>
  <si>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</si>
  <si>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</si>
  <si>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</si>
  <si>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</si>
  <si>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</si>
  <si>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</si>
  <si>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</si>
  <si>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</si>
  <si>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</si>
  <si>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</si>
  <si>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</si>
  <si>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</si>
  <si>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</si>
  <si>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</si>
  <si>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</si>
  <si>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</si>
  <si>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</si>
  <si>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</si>
  <si>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</si>
  <si>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</si>
  <si>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</si>
  <si>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</si>
  <si>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</si>
  <si>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</si>
  <si>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</si>
  <si>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</si>
  <si>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</si>
  <si>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</si>
  <si>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</si>
  <si>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</si>
  <si>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</si>
  <si>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</si>
  <si>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</si>
  <si>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</si>
  <si>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</si>
  <si>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</si>
  <si>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</si>
  <si>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</si>
  <si>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</si>
  <si>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</si>
  <si>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</si>
  <si>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</si>
  <si>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</si>
  <si>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</si>
  <si>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</si>
  <si>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</si>
  <si>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</si>
  <si>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</si>
  <si>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</si>
  <si>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</si>
  <si>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</si>
  <si>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</si>
  <si>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</si>
  <si>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</si>
  <si>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</si>
  <si>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</si>
  <si>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</si>
  <si>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</si>
  <si>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</si>
  <si>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</si>
  <si>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</si>
  <si>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</si>
  <si>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</si>
  <si>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</si>
  <si>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</si>
  <si>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</si>
  <si>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</si>
  <si>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</si>
  <si>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</si>
  <si>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</si>
  <si>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</si>
  <si>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</si>
  <si>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</si>
  <si>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</si>
  <si>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</si>
  <si>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</si>
  <si>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</si>
  <si>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</si>
  <si>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</si>
  <si>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</si>
  <si>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</si>
  <si>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</si>
  <si>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</si>
  <si>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</si>
  <si>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</si>
  <si>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</si>
  <si>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</si>
  <si>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</si>
  <si>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</si>
  <si>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</si>
  <si>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</si>
  <si>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</si>
  <si>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</si>
  <si>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</si>
  <si>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</si>
  <si>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</si>
  <si>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</si>
  <si>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</si>
  <si>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</si>
  <si>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</si>
  <si>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</si>
  <si>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</si>
  <si>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</si>
  <si>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</si>
  <si>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</si>
  <si>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</si>
  <si>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</si>
  <si>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</si>
  <si>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</si>
  <si>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</si>
  <si>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</si>
  <si>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</si>
  <si>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</si>
  <si>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</si>
  <si>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</si>
  <si>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</si>
  <si>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</si>
  <si>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</si>
  <si>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</si>
  <si>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</si>
  <si>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</si>
  <si>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</si>
  <si>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</si>
  <si>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</si>
  <si>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</si>
  <si>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</si>
  <si>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</si>
  <si>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</si>
  <si>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</si>
  <si>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</si>
  <si>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</si>
  <si>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</si>
  <si>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</si>
  <si>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</si>
  <si>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</si>
  <si>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</si>
  <si>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</si>
  <si>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</si>
  <si>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</si>
  <si>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</si>
  <si>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</si>
  <si>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</si>
  <si>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</si>
  <si>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</si>
  <si>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</si>
  <si>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</si>
  <si>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</si>
  <si>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</si>
  <si>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</si>
  <si>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</si>
  <si>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</si>
  <si>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</si>
  <si>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</si>
  <si>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</si>
  <si>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</si>
  <si>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</si>
  <si>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</si>
  <si>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</si>
  <si>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</si>
  <si>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</si>
  <si>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</si>
  <si>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</si>
  <si>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</si>
  <si>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</si>
  <si>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</si>
  <si>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</si>
  <si>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</si>
  <si>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</si>
  <si>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</si>
  <si>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</si>
  <si>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</si>
  <si>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</si>
  <si>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</si>
  <si>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</si>
  <si>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</si>
  <si>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</si>
  <si>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</si>
  <si>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</si>
  <si>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</si>
  <si>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</si>
  <si>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</si>
  <si>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</si>
  <si>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</si>
  <si>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</si>
  <si>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</si>
  <si>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</si>
  <si>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</si>
  <si>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</si>
  <si>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</si>
  <si>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</si>
  <si>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</si>
  <si>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</si>
  <si>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</si>
  <si>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</si>
  <si>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</si>
  <si>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</si>
  <si>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</si>
  <si>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</si>
  <si>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</si>
  <si>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</si>
  <si>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</si>
  <si>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</si>
  <si>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</si>
  <si>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</si>
  <si>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</si>
  <si>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</si>
  <si>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</si>
  <si>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</si>
  <si>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</si>
  <si>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</si>
  <si>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</si>
  <si>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</si>
  <si>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</si>
  <si>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</si>
  <si>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</si>
  <si>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</si>
  <si>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</si>
  <si>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</si>
  <si>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</si>
  <si>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</si>
  <si>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</si>
  <si>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</si>
  <si>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</si>
  <si>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</si>
  <si>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</si>
  <si>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</si>
  <si>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</si>
  <si>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</si>
  <si>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</si>
  <si>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</si>
  <si>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</si>
  <si>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</si>
  <si>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</si>
  <si>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</si>
  <si>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</si>
  <si>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</si>
  <si>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</si>
  <si>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</si>
  <si>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</si>
  <si>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</si>
  <si>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</si>
  <si>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</si>
  <si>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</si>
  <si>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</si>
  <si>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</si>
  <si>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</si>
  <si>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</si>
  <si>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</si>
  <si>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</si>
  <si>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</si>
  <si>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</si>
  <si>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</si>
  <si>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</si>
  <si>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</si>
  <si>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</si>
  <si>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</si>
  <si>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</si>
  <si>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</si>
  <si>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</si>
  <si>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</si>
  <si>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</si>
  <si>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</si>
  <si>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</si>
  <si>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</si>
  <si>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</si>
  <si>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</si>
  <si>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</si>
  <si>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</si>
  <si>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</si>
  <si>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</si>
  <si>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</si>
  <si>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</si>
  <si>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</si>
  <si>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</si>
  <si>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</si>
  <si>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</si>
  <si>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</si>
  <si>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</si>
  <si>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</si>
  <si>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</si>
  <si>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</si>
  <si>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</si>
  <si>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</si>
  <si>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</si>
  <si>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</si>
  <si>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</si>
  <si>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</si>
  <si>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</si>
  <si>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</si>
  <si>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</si>
  <si>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</si>
  <si>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</si>
  <si>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</si>
  <si>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</si>
  <si>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</si>
  <si>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</si>
  <si>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</si>
  <si>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</si>
  <si>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</si>
  <si>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</si>
  <si>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</si>
  <si>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</si>
  <si>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</si>
  <si>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</si>
  <si>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</si>
  <si>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</si>
  <si>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</si>
  <si>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</si>
  <si>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</si>
  <si>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</si>
  <si>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</si>
  <si>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</si>
  <si>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</si>
  <si>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</si>
  <si>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</si>
  <si>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</si>
  <si>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</si>
  <si>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</si>
  <si>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</si>
  <si>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</si>
  <si>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</si>
  <si>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</si>
  <si>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</si>
  <si>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</si>
  <si>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</si>
  <si>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</si>
  <si>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</si>
  <si>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</si>
  <si>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</si>
  <si>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</si>
  <si>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</si>
  <si>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</si>
  <si>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</si>
  <si>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</si>
  <si>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</si>
  <si>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</si>
  <si>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</si>
  <si>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</si>
  <si>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</si>
  <si>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</si>
  <si>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</si>
  <si>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</si>
  <si>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</si>
  <si>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</si>
  <si>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</si>
  <si>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</si>
  <si>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</si>
  <si>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</si>
  <si>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</si>
  <si>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</si>
  <si>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</si>
  <si>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</si>
  <si>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</si>
  <si>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</si>
  <si>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</si>
  <si>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</si>
  <si>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</si>
  <si>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</si>
  <si>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</si>
  <si>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</si>
  <si>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</si>
  <si>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</si>
  <si>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</si>
  <si>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</si>
  <si>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</si>
  <si>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</si>
  <si>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</si>
  <si>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</si>
  <si>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</si>
  <si>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</si>
  <si>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</si>
  <si>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</si>
  <si>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</si>
  <si>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</si>
  <si>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</si>
  <si>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</si>
  <si>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</si>
  <si>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</si>
  <si>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</si>
  <si>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</si>
  <si>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</si>
  <si>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</si>
  <si>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</si>
  <si>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</si>
  <si>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</si>
  <si>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</si>
  <si>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</si>
  <si>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</si>
  <si>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</si>
  <si>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</si>
  <si>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</si>
  <si>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</si>
  <si>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</si>
  <si>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</si>
  <si>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</si>
  <si>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</si>
  <si>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</si>
  <si>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</si>
  <si>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</si>
  <si>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</si>
  <si>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</si>
  <si>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</si>
  <si>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</si>
  <si>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</si>
  <si>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</si>
  <si>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</si>
  <si>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</si>
  <si>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</si>
  <si>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</si>
  <si>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</si>
  <si>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</si>
  <si>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</si>
  <si>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</si>
  <si>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</si>
  <si>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</si>
  <si>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</si>
  <si>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</si>
  <si>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</si>
  <si>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</si>
  <si>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</si>
  <si>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</si>
  <si>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</si>
  <si>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</si>
  <si>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</si>
  <si>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</si>
  <si>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</si>
  <si>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</si>
  <si>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</si>
  <si>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</si>
  <si>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</si>
  <si>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</si>
  <si>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</si>
  <si>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</si>
  <si>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</si>
  <si>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</si>
  <si>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</si>
  <si>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</si>
  <si>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</si>
  <si>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</si>
  <si>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</si>
  <si>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</si>
  <si>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</si>
  <si>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</si>
  <si>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</si>
  <si>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</si>
  <si>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</si>
  <si>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</si>
  <si>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</si>
  <si>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</si>
  <si>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</si>
  <si>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</si>
  <si>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</si>
  <si>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</si>
  <si>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</si>
  <si>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</si>
  <si>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</si>
  <si>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</si>
  <si>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</si>
  <si>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</si>
  <si>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</si>
  <si>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</si>
  <si>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</si>
  <si>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</si>
  <si>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</si>
  <si>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</si>
  <si>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</si>
  <si>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</si>
  <si>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</si>
  <si>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</si>
  <si>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</si>
  <si>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</si>
  <si>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</si>
  <si>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</si>
  <si>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</si>
  <si>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</si>
  <si>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</si>
  <si>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</si>
  <si>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</si>
  <si>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</si>
  <si>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</si>
  <si>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</si>
  <si>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</si>
  <si>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</si>
  <si>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</si>
  <si>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</si>
  <si>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</si>
  <si>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</si>
  <si>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</si>
  <si>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</si>
  <si>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</si>
  <si>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</si>
  <si>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</si>
  <si>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</si>
  <si>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</si>
  <si>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</si>
  <si>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</si>
  <si>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</si>
  <si>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</si>
  <si>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</si>
  <si>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</si>
  <si>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</si>
  <si>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</si>
  <si>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</si>
  <si>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</si>
  <si>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</si>
  <si>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</si>
  <si>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</si>
  <si>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</si>
  <si>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</si>
  <si>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</si>
  <si>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</si>
  <si>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</si>
  <si>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</si>
  <si>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</si>
  <si>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</si>
  <si>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</si>
  <si>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</si>
  <si>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</si>
  <si>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</si>
  <si>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</si>
  <si>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</si>
  <si>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</si>
  <si>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</si>
  <si>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</si>
  <si>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</si>
  <si>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</si>
  <si>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</si>
  <si>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</si>
  <si>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</si>
  <si>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</si>
  <si>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</si>
  <si>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</si>
  <si>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</si>
  <si>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</si>
  <si>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</si>
  <si>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</si>
  <si>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</si>
  <si>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</si>
  <si>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</si>
  <si>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</si>
  <si>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</si>
  <si>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</si>
  <si>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</si>
  <si>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</si>
  <si>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</si>
  <si>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</si>
  <si>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</si>
  <si>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</si>
  <si>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</si>
  <si>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</si>
  <si>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</si>
  <si>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</si>
  <si>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</si>
  <si>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</si>
  <si>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</si>
  <si>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</si>
  <si>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</si>
  <si>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</si>
  <si>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</si>
  <si>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</si>
  <si>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</si>
  <si>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</si>
  <si>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</si>
  <si>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</si>
  <si>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</si>
  <si>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</si>
  <si>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</si>
  <si>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</si>
  <si>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</si>
  <si>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</si>
  <si>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</si>
  <si>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</si>
  <si>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</si>
  <si>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</si>
  <si>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</si>
  <si>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</si>
  <si>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</si>
  <si>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</si>
  <si>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</si>
  <si>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</si>
  <si>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</si>
  <si>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</si>
  <si>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</si>
  <si>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</si>
  <si>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</si>
  <si>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</si>
  <si>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</si>
  <si>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</si>
  <si>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</si>
  <si>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</si>
  <si>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</si>
  <si>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</si>
  <si>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</si>
  <si>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</si>
  <si>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</si>
  <si>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</si>
  <si>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</si>
  <si>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</si>
  <si>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</si>
  <si>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</si>
  <si>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</si>
  <si>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</si>
  <si>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</si>
  <si>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</si>
  <si>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</si>
  <si>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</si>
  <si>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</si>
  <si>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</si>
  <si>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</si>
  <si>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</si>
  <si>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</si>
  <si>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</si>
  <si>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</si>
  <si>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</si>
  <si>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</si>
  <si>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</si>
  <si>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</si>
  <si>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</si>
  <si>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</si>
  <si>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</si>
  <si>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</si>
  <si>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</si>
  <si>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</si>
  <si>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</si>
  <si>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</si>
  <si>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</si>
  <si>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</si>
  <si>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</si>
  <si>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</si>
  <si>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</si>
  <si>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</si>
  <si>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</si>
  <si>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</si>
  <si>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</si>
  <si>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</si>
  <si>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</si>
  <si>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</si>
  <si>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</si>
  <si>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</si>
  <si>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</si>
  <si>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</si>
  <si>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</si>
  <si>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</si>
  <si>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</si>
  <si>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</si>
  <si>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</si>
  <si>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</si>
  <si>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</si>
  <si>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</si>
  <si>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</si>
  <si>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</si>
  <si>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</si>
  <si>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</si>
  <si>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</si>
  <si>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</si>
  <si>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</si>
  <si>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</si>
  <si>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</si>
  <si>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</si>
  <si>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</si>
  <si>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</si>
  <si>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</si>
  <si>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</si>
  <si>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</si>
  <si>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</si>
  <si>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</si>
  <si>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</si>
  <si>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</si>
  <si>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</si>
  <si>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</si>
  <si>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</si>
  <si>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</si>
  <si>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</si>
  <si>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</si>
  <si>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</si>
  <si>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</si>
  <si>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</si>
  <si>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</si>
  <si>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</si>
  <si>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</si>
  <si>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</si>
  <si>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</si>
  <si>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</si>
  <si>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</si>
  <si>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</si>
  <si>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</si>
  <si>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</si>
  <si>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</si>
  <si>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</si>
  <si>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</si>
  <si>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</si>
  <si>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</si>
  <si>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</si>
  <si>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</si>
  <si>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</si>
  <si>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</si>
  <si>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</si>
  <si>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</si>
  <si>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</si>
  <si>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</si>
  <si>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</si>
  <si>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</si>
  <si>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</si>
  <si>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</si>
  <si>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</si>
  <si>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</si>
  <si>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</si>
  <si>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</si>
  <si>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</si>
  <si>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</si>
  <si>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</si>
  <si>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</si>
  <si>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</si>
  <si>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</si>
  <si>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</si>
  <si>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</si>
  <si>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</si>
  <si>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</si>
  <si>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</si>
  <si>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</si>
  <si>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</si>
  <si>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</si>
  <si>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</si>
  <si>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</si>
  <si>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</si>
  <si>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</si>
  <si>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</si>
  <si>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</si>
  <si>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</si>
  <si>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</si>
  <si>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</si>
  <si>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</si>
  <si>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</si>
  <si>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</si>
  <si>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</si>
  <si>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</si>
  <si>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</si>
  <si>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</si>
  <si>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</si>
  <si>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</si>
  <si>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</si>
  <si>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</si>
  <si>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</si>
  <si>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</si>
  <si>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</si>
  <si>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</si>
  <si>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</si>
  <si>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</si>
  <si>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</si>
  <si>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</si>
  <si>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</si>
  <si>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</si>
  <si>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</si>
  <si>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</si>
  <si>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</si>
  <si>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</si>
  <si>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</si>
  <si>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</si>
  <si>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</si>
  <si>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</si>
  <si>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</si>
  <si>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</si>
  <si>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</si>
  <si>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</si>
  <si>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</si>
  <si>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</si>
  <si>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</si>
  <si>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</si>
  <si>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</si>
  <si>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</si>
  <si>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</si>
  <si>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</si>
  <si>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</si>
  <si>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</si>
  <si>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</si>
  <si>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</si>
  <si>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</si>
  <si>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</si>
  <si>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</si>
  <si>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</si>
  <si>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</si>
  <si>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</si>
  <si>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</si>
  <si>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</si>
  <si>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</si>
  <si>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</si>
  <si>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</si>
  <si>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</si>
  <si>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</si>
  <si>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</si>
  <si>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</si>
  <si>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</si>
  <si>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</si>
  <si>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</si>
  <si>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</si>
  <si>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</si>
  <si>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</si>
  <si>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</si>
  <si>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</si>
  <si>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</si>
  <si>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</si>
  <si>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</si>
  <si>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</si>
  <si>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</si>
  <si>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</si>
  <si>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</si>
  <si>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</si>
  <si>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</si>
  <si>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</si>
  <si>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</si>
  <si>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</si>
  <si>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</si>
  <si>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</si>
  <si>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</si>
  <si>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</si>
  <si>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</si>
  <si>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</si>
  <si>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</si>
  <si>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</si>
  <si>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</si>
  <si>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</si>
  <si>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</si>
  <si>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</si>
  <si>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</si>
  <si>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</si>
  <si>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</si>
  <si>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</si>
  <si>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</si>
  <si>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</si>
  <si>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</si>
  <si>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</si>
  <si>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</si>
  <si>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</si>
  <si>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</si>
  <si>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</si>
  <si>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</si>
  <si>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</si>
  <si>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</si>
  <si>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</si>
  <si>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</si>
  <si>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</si>
  <si>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</si>
  <si>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</si>
  <si>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</si>
  <si>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</si>
  <si>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</si>
  <si>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</si>
  <si>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</si>
  <si>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</si>
  <si>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</si>
  <si>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</si>
  <si>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</si>
  <si>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</si>
  <si>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</si>
  <si>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</si>
  <si>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</si>
  <si>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</si>
  <si>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</si>
  <si>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</si>
  <si>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</si>
  <si>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</si>
  <si>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</si>
  <si>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</si>
  <si>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</si>
  <si>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</si>
  <si>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</si>
  <si>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</si>
  <si>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</si>
  <si>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</si>
  <si>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</si>
  <si>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</si>
  <si>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</si>
  <si>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</si>
  <si>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</si>
  <si>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</si>
  <si>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</si>
  <si>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</si>
  <si>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</si>
  <si>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</si>
  <si>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</si>
  <si>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</si>
  <si>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</si>
  <si>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</si>
  <si>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</si>
  <si>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</si>
  <si>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</si>
  <si>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</si>
  <si>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</si>
  <si>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</si>
  <si>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</si>
  <si>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</si>
  <si>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</si>
  <si>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</si>
  <si>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</si>
  <si>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</si>
  <si>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</si>
  <si>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</si>
  <si>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</si>
  <si>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</si>
  <si>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</si>
  <si>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</si>
  <si>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</si>
  <si>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</si>
  <si>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</si>
  <si>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</si>
  <si>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</si>
  <si>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</si>
  <si>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</si>
  <si>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</si>
  <si>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</si>
  <si>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</si>
  <si>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</si>
  <si>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</si>
  <si>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</si>
  <si>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</si>
  <si>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</si>
  <si>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</si>
  <si>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</si>
  <si>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</si>
  <si>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</si>
  <si>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</si>
  <si>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</si>
  <si>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</si>
  <si>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</si>
  <si>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</si>
  <si>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</si>
  <si>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</si>
  <si>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</si>
  <si>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</si>
  <si>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</si>
  <si>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</si>
  <si>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</si>
  <si>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</si>
  <si>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</si>
  <si>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</si>
  <si>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</si>
  <si>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</si>
  <si>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</si>
  <si>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</si>
  <si>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</si>
  <si>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</si>
  <si>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</si>
  <si>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</si>
  <si>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</si>
  <si>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</si>
  <si>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</si>
  <si>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</si>
  <si>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</si>
  <si>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</si>
  <si>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</si>
  <si>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</si>
  <si>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</si>
  <si>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</si>
  <si>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</si>
  <si>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</si>
  <si>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</si>
  <si>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</si>
  <si>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</si>
  <si>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</si>
  <si>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</si>
  <si>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</si>
  <si>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</si>
  <si>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</si>
  <si>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</si>
  <si>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</si>
  <si>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</si>
  <si>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</si>
  <si>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</si>
  <si>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</si>
  <si>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</si>
  <si>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</si>
  <si>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</si>
  <si>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</si>
  <si>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</si>
  <si>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</si>
  <si>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</si>
  <si>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</si>
  <si>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</si>
  <si>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</si>
  <si>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</si>
  <si>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</si>
  <si>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</si>
  <si>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</si>
  <si>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</si>
  <si>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</si>
  <si>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</si>
  <si>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</si>
  <si>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</si>
  <si>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</si>
  <si>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</si>
  <si>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</si>
  <si>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</si>
  <si>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</si>
  <si>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</si>
  <si>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</si>
  <si>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</si>
  <si>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</si>
  <si>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</si>
  <si>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</si>
  <si>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</si>
  <si>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</si>
  <si>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</si>
  <si>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</si>
  <si>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</si>
  <si>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</si>
  <si>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</si>
  <si>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</si>
  <si>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</si>
  <si>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</si>
  <si>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</si>
  <si>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</si>
  <si>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</si>
  <si>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</si>
  <si>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</si>
  <si>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</si>
  <si>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</si>
  <si>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</si>
  <si>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</si>
  <si>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</si>
  <si>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</si>
  <si>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</si>
  <si>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</si>
  <si>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</si>
  <si>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</si>
  <si>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</si>
  <si>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</si>
  <si>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</si>
  <si>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</si>
  <si>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</si>
  <si>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</si>
  <si>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</si>
  <si>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</si>
  <si>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</si>
  <si>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</si>
  <si>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</si>
  <si>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</si>
  <si>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</si>
  <si>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</si>
  <si>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</si>
  <si>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</si>
  <si>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</si>
  <si>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</si>
  <si>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</si>
  <si>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</si>
  <si>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</si>
  <si>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</si>
  <si>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</si>
  <si>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</si>
  <si>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</si>
  <si>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</si>
  <si>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</si>
  <si>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</si>
  <si>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</si>
  <si>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</si>
  <si>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</si>
  <si>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</si>
  <si>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</si>
  <si>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</si>
  <si>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</si>
  <si>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</si>
  <si>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</si>
  <si>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</si>
  <si>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</si>
  <si>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</si>
  <si>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</si>
  <si>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</si>
  <si>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</si>
  <si>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</si>
  <si>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</si>
  <si>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</si>
  <si>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</si>
  <si>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</si>
  <si>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</si>
  <si>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</si>
  <si>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</si>
  <si>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</si>
  <si>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</si>
  <si>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</si>
  <si>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</si>
  <si>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</si>
  <si>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</si>
  <si>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</si>
  <si>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</si>
  <si>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</si>
  <si>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</si>
  <si>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</si>
  <si>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</si>
  <si>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</si>
  <si>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</si>
  <si>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</si>
  <si>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</si>
  <si>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</si>
  <si>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</si>
  <si>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</si>
  <si>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</si>
  <si>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</si>
  <si>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</si>
  <si>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</si>
  <si>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</si>
  <si>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</si>
  <si>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</si>
  <si>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</si>
  <si>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</si>
  <si>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</si>
  <si>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</si>
  <si>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</si>
  <si>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</si>
  <si>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</si>
  <si>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</si>
  <si>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</si>
  <si>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</si>
  <si>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</si>
  <si>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</si>
  <si>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</si>
  <si>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</si>
  <si>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</si>
  <si>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</si>
  <si>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</si>
  <si>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</si>
  <si>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</si>
  <si>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</si>
  <si>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</si>
  <si>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</si>
  <si>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</si>
  <si>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</si>
  <si>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</si>
  <si>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</si>
  <si>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</si>
  <si>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</si>
  <si>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</si>
  <si>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</si>
  <si>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</si>
  <si>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</si>
  <si>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</si>
  <si>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</si>
  <si>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</si>
  <si>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</si>
  <si>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</si>
  <si>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</si>
  <si>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</si>
  <si>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</si>
  <si>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</si>
  <si>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</si>
  <si>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</si>
  <si>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</si>
  <si>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</si>
  <si>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</si>
  <si>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</si>
  <si>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</si>
  <si>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</si>
  <si>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</si>
  <si>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</si>
  <si>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</si>
  <si>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</si>
  <si>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</si>
  <si>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</si>
  <si>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</si>
  <si>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</si>
  <si>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</si>
  <si>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</si>
  <si>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</si>
  <si>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</si>
  <si>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</si>
  <si>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</si>
  <si>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</si>
  <si>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</si>
  <si>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</si>
  <si>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</si>
  <si>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</si>
  <si>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</si>
  <si>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</si>
  <si>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</si>
  <si>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</si>
  <si>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</si>
  <si>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</si>
  <si>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</si>
  <si>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</si>
  <si>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</si>
  <si>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</si>
  <si>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</si>
  <si>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</si>
  <si>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</si>
  <si>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</si>
  <si>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</si>
  <si>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</si>
  <si>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</si>
  <si>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</si>
  <si>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</si>
  <si>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</si>
  <si>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</si>
  <si>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</si>
  <si>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</si>
  <si>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</si>
  <si>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</si>
  <si>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</si>
  <si>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</si>
  <si>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</si>
  <si>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</si>
  <si>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</si>
  <si>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</si>
  <si>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</si>
  <si>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</si>
  <si>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</si>
  <si>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</si>
  <si>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</si>
  <si>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</si>
  <si>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</si>
  <si>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</si>
  <si>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</si>
  <si>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</si>
  <si>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</si>
  <si>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</si>
  <si>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</si>
  <si>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</si>
  <si>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</si>
  <si>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</si>
  <si>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</si>
  <si>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</si>
  <si>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</si>
  <si>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</si>
  <si>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</si>
  <si>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</si>
  <si>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</si>
  <si>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</si>
  <si>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</si>
  <si>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</si>
  <si>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</si>
  <si>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</si>
  <si>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</si>
  <si>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</si>
  <si>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</si>
  <si>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</si>
  <si>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</si>
  <si>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</si>
  <si>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</si>
  <si>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</si>
  <si>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</si>
  <si>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</si>
  <si>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</si>
  <si>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</si>
  <si>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</si>
  <si>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</si>
  <si>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</si>
  <si>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</si>
  <si>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</si>
  <si>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</si>
  <si>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</si>
  <si>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</si>
  <si>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</si>
  <si>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</si>
  <si>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</si>
  <si>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</si>
  <si>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</si>
  <si>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</si>
  <si>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</si>
  <si>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</si>
  <si>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</si>
  <si>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</si>
  <si>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</si>
  <si>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</si>
  <si>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</si>
  <si>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</si>
  <si>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</si>
  <si>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</si>
  <si>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</si>
  <si>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</si>
  <si>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</si>
  <si>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</si>
  <si>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</si>
  <si>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</si>
  <si>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</si>
  <si>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</si>
  <si>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</si>
  <si>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</si>
  <si>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</si>
  <si>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</si>
  <si>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</si>
  <si>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</si>
  <si>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</si>
  <si>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</si>
  <si>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</si>
  <si>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</si>
  <si>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</si>
  <si>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</si>
  <si>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</si>
  <si>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</si>
  <si>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</si>
  <si>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</si>
  <si>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</si>
  <si>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</si>
  <si>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</si>
  <si>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</si>
  <si>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</si>
  <si>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</si>
  <si>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</si>
  <si>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</si>
  <si>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</si>
  <si>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</si>
  <si>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</si>
  <si>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</si>
  <si>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</si>
  <si>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</si>
  <si>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</si>
  <si>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</si>
  <si>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</si>
  <si>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</si>
  <si>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</si>
  <si>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</si>
  <si>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</si>
  <si>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</si>
  <si>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</si>
  <si>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</si>
  <si>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</si>
  <si>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</si>
  <si>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</si>
  <si>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</si>
  <si>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</si>
  <si>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</si>
  <si>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</si>
  <si>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</si>
  <si>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</si>
  <si>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</si>
  <si>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</si>
  <si>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</si>
  <si>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</si>
  <si>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</si>
  <si>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</si>
  <si>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</si>
  <si>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</si>
  <si>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</si>
  <si>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</si>
  <si>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</si>
  <si>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</si>
  <si>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</si>
  <si>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</si>
  <si>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</si>
  <si>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</si>
  <si>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</si>
  <si>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</si>
  <si>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</si>
  <si>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</si>
  <si>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</si>
  <si>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</si>
  <si>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</si>
  <si>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</si>
  <si>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</si>
  <si>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</si>
  <si>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</si>
  <si>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</si>
  <si>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</si>
  <si>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</si>
  <si>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</si>
  <si>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</si>
  <si>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</si>
  <si>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</si>
  <si>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</si>
  <si>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</si>
  <si>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</si>
  <si>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</si>
  <si>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</si>
  <si>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</si>
  <si>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</si>
  <si>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</si>
  <si>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</si>
  <si>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</si>
  <si>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</si>
  <si>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</si>
  <si>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</si>
  <si>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</si>
  <si>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</si>
  <si>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</si>
  <si>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</si>
  <si>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</si>
  <si>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</si>
  <si>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</si>
  <si>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</si>
  <si>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</si>
  <si>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</si>
  <si>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</si>
  <si>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</si>
  <si>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</si>
  <si>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</si>
  <si>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</si>
  <si>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</si>
  <si>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</si>
  <si>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</si>
  <si>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</si>
  <si>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</si>
  <si>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</si>
  <si>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</si>
  <si>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</si>
  <si>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</si>
  <si>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</si>
  <si>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</si>
  <si>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</si>
  <si>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</si>
  <si>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</si>
  <si>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</si>
  <si>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</si>
  <si>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</si>
  <si>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</si>
  <si>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</si>
  <si>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</si>
  <si>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</si>
  <si>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</si>
  <si>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</si>
  <si>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</si>
  <si>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</si>
  <si>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</si>
  <si>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</si>
  <si>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</si>
  <si>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</si>
  <si>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</si>
  <si>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</si>
  <si>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</si>
  <si>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</si>
  <si>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</si>
  <si>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</si>
  <si>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</si>
  <si>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</si>
  <si>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</si>
  <si>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</si>
  <si>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</si>
  <si>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</si>
  <si>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</si>
  <si>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</si>
  <si>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</si>
  <si>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</si>
  <si>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</si>
  <si>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</si>
  <si>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</si>
  <si>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</si>
  <si>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</si>
  <si>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</si>
  <si>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</si>
  <si>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</si>
  <si>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</si>
  <si>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</si>
  <si>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</si>
  <si>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</si>
  <si>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</si>
  <si>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</si>
  <si>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</si>
  <si>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</si>
  <si>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</si>
  <si>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</si>
  <si>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</si>
  <si>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</si>
  <si>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</si>
  <si>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</si>
  <si>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</si>
  <si>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</si>
  <si>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</si>
  <si>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</si>
  <si>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</si>
  <si>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</si>
  <si>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</si>
  <si>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</si>
  <si>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</si>
  <si>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</si>
  <si>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</si>
  <si>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</si>
  <si>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</si>
  <si>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</si>
  <si>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</si>
  <si>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</si>
  <si>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</si>
  <si>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</si>
  <si>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</si>
  <si>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</si>
  <si>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</si>
  <si>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</si>
  <si>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</si>
  <si>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</si>
  <si>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</si>
  <si>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</si>
  <si>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</si>
  <si>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</si>
  <si>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</si>
  <si>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</si>
  <si>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</si>
  <si>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</si>
  <si>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</si>
  <si>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</si>
  <si>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</si>
  <si>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</si>
  <si>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</si>
  <si>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</si>
  <si>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</si>
  <si>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</si>
  <si>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</si>
  <si>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</si>
  <si>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</si>
  <si>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</si>
  <si>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</si>
  <si>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</si>
  <si>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</si>
  <si>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</si>
  <si>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</si>
  <si>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</si>
  <si>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</si>
  <si>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</si>
  <si>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</si>
  <si>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</si>
  <si>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</si>
  <si>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</si>
  <si>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</si>
  <si>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</si>
  <si>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</si>
  <si>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</si>
  <si>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</si>
  <si>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</si>
  <si>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</si>
  <si>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</si>
  <si>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</si>
  <si>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</si>
  <si>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</si>
  <si>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</si>
  <si>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</si>
  <si>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</si>
  <si>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</si>
  <si>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</si>
  <si>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</si>
  <si>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</si>
  <si>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</si>
  <si>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</si>
  <si>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</si>
  <si>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</si>
  <si>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</si>
  <si>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</si>
  <si>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</si>
  <si>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</si>
  <si>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</si>
  <si>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</si>
  <si>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</si>
  <si>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</si>
  <si>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</si>
  <si>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</si>
  <si>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</si>
  <si>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</si>
  <si>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</si>
  <si>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</si>
  <si>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</si>
  <si>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</si>
  <si>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</si>
  <si>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</si>
  <si>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</si>
  <si>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</si>
  <si>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</si>
  <si>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</si>
  <si>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</si>
  <si>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</si>
  <si>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</si>
  <si>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</si>
  <si>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</si>
  <si>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</si>
  <si>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</si>
  <si>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</si>
  <si>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</si>
  <si>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</si>
  <si>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</si>
  <si>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</si>
  <si>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</si>
  <si>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</si>
  <si>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</si>
  <si>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</si>
  <si>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</si>
  <si>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</si>
  <si>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</si>
  <si>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</si>
  <si>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</si>
  <si>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</si>
  <si>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</si>
  <si>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</si>
  <si>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</si>
  <si>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</si>
  <si>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</si>
  <si>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</si>
  <si>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</si>
  <si>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</si>
  <si>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</si>
  <si>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</si>
  <si>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</si>
  <si>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</si>
  <si>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</si>
  <si>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</si>
  <si>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</si>
  <si>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</si>
  <si>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</si>
  <si>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</si>
  <si>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</si>
  <si>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</si>
  <si>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</si>
  <si>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</si>
  <si>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</si>
  <si>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</si>
  <si>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</si>
  <si>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</si>
  <si>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</si>
  <si>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</si>
  <si>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</si>
  <si>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</si>
  <si>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</si>
  <si>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</si>
  <si>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</si>
  <si>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</si>
  <si>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</si>
  <si>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</si>
  <si>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</si>
  <si>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</si>
  <si>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</si>
  <si>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</si>
  <si>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</si>
  <si>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</si>
  <si>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</si>
  <si>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</si>
  <si>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</si>
  <si>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</si>
  <si>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</si>
  <si>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</si>
  <si>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</si>
  <si>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</si>
  <si>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</si>
  <si>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</si>
  <si>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</si>
  <si>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</si>
  <si>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</si>
  <si>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</si>
  <si>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</si>
  <si>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</si>
  <si>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</si>
  <si>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</si>
  <si>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</si>
  <si>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</si>
  <si>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</si>
  <si>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</si>
  <si>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</si>
  <si>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</si>
  <si>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</si>
  <si>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</si>
  <si>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</si>
  <si>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</si>
  <si>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</si>
  <si>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</si>
  <si>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</si>
  <si>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</si>
  <si>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</si>
  <si>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</si>
  <si>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</si>
  <si>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</si>
  <si>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</si>
  <si>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</si>
  <si>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</si>
  <si>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</si>
  <si>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</si>
  <si>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</si>
  <si>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</si>
  <si>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</si>
  <si>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</si>
  <si>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</si>
  <si>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</si>
  <si>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</si>
  <si>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</si>
  <si>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</si>
  <si>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</si>
  <si>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</si>
  <si>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</si>
  <si>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</si>
  <si>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</si>
  <si>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</si>
  <si>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</si>
  <si>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</si>
  <si>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</si>
  <si>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</si>
  <si>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</si>
  <si>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</si>
  <si>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</si>
  <si>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</si>
  <si>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</si>
  <si>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</si>
  <si>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</si>
  <si>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</si>
  <si>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</si>
  <si>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</si>
  <si>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</si>
  <si>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</si>
  <si>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</si>
  <si>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</si>
  <si>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</si>
  <si>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</si>
  <si>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</si>
  <si>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</si>
  <si>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</si>
  <si>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</si>
  <si>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</si>
  <si>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</si>
  <si>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</si>
  <si>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</si>
  <si>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</si>
  <si>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</si>
  <si>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</si>
  <si>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</si>
  <si>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</si>
  <si>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</si>
  <si>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</si>
  <si>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</si>
  <si>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</si>
  <si>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</si>
  <si>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</si>
  <si>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</si>
  <si>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</si>
  <si>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</si>
  <si>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</si>
  <si>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</si>
  <si>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</si>
  <si>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</si>
  <si>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</si>
  <si>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</si>
  <si>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</si>
  <si>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</si>
  <si>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</si>
  <si>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</si>
  <si>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</si>
  <si>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</si>
  <si>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</si>
  <si>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</si>
  <si>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</si>
  <si>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</si>
  <si>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</si>
  <si>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</si>
  <si>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</si>
  <si>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</si>
  <si>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</si>
  <si>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</si>
  <si>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</si>
  <si>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</si>
  <si>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</si>
  <si>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</si>
  <si>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</si>
  <si>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</si>
  <si>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</si>
  <si>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</si>
  <si>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</si>
  <si>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</si>
  <si>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</si>
  <si>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</si>
  <si>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</si>
  <si>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</si>
  <si>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</si>
  <si>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</si>
  <si>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</si>
  <si>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</si>
  <si>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</si>
  <si>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</si>
  <si>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</si>
  <si>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</si>
  <si>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</si>
  <si>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</si>
  <si>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</si>
  <si>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</si>
  <si>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</si>
  <si>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</si>
  <si>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</si>
  <si>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</si>
  <si>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</si>
  <si>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</si>
  <si>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</si>
  <si>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</si>
  <si>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</si>
  <si>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</si>
  <si>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</si>
  <si>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</si>
  <si>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</si>
  <si>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</si>
  <si>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</si>
  <si>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</si>
  <si>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</si>
  <si>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</si>
  <si>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</si>
  <si>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</si>
  <si>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</si>
  <si>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</si>
  <si>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</si>
  <si>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</si>
  <si>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</si>
  <si>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</si>
  <si>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</si>
  <si>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</si>
  <si>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</si>
  <si>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</si>
  <si>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</si>
  <si>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</si>
  <si>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</si>
  <si>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</si>
  <si>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</si>
  <si>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</si>
  <si>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</si>
  <si>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</si>
  <si>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</si>
  <si>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</si>
  <si>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</si>
  <si>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</si>
  <si>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</si>
  <si>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</si>
  <si>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</si>
  <si>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</si>
  <si>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</si>
  <si>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</si>
  <si>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</si>
  <si>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</si>
  <si>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</si>
  <si>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</si>
  <si>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</si>
  <si>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</si>
  <si>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</si>
  <si>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</si>
  <si>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</si>
  <si>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</si>
  <si>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</si>
  <si>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</si>
  <si>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</si>
  <si>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</si>
  <si>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</si>
  <si>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</si>
  <si>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</si>
  <si>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</si>
  <si>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</si>
  <si>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</si>
  <si>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</si>
  <si>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</si>
  <si>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</si>
  <si>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</si>
  <si>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</si>
  <si>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</si>
  <si>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</si>
  <si>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</si>
  <si>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</si>
  <si>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</si>
  <si>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</si>
  <si>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</si>
  <si>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</si>
  <si>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</si>
  <si>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</si>
  <si>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</si>
  <si>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</si>
  <si>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</si>
  <si>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</si>
  <si>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</si>
  <si>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</si>
  <si>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</si>
  <si>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</si>
  <si>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</si>
  <si>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</si>
  <si>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</si>
  <si>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</si>
  <si>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</si>
  <si>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</si>
  <si>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</si>
  <si>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</si>
  <si>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</si>
  <si>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</si>
  <si>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</si>
  <si>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</si>
  <si>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</si>
  <si>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</si>
  <si>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</si>
  <si>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</si>
  <si>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</si>
  <si>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</si>
  <si>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</si>
  <si>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</si>
  <si>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</si>
  <si>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</si>
  <si>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</si>
  <si>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</si>
  <si>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</si>
  <si>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</si>
  <si>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</si>
  <si>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</si>
  <si>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</si>
  <si>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</si>
  <si>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</si>
  <si>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</si>
  <si>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</si>
  <si>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</si>
  <si>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</si>
  <si>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</si>
  <si>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</si>
  <si>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</si>
  <si>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</si>
  <si>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</si>
  <si>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</si>
  <si>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</si>
  <si>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</si>
  <si>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</si>
  <si>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</si>
  <si>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</si>
  <si>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</si>
  <si>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</si>
  <si>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</si>
  <si>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</si>
  <si>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</si>
  <si>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</si>
  <si>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</si>
  <si>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</si>
  <si>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</si>
  <si>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</si>
  <si>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</si>
  <si>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</si>
  <si>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</si>
  <si>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</si>
  <si>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</si>
  <si>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</si>
  <si>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</si>
  <si>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</si>
  <si>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</si>
  <si>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</si>
  <si>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</si>
  <si>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</si>
  <si>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</si>
  <si>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</si>
  <si>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</si>
  <si>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</si>
  <si>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</si>
  <si>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</si>
  <si>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</si>
  <si>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</si>
  <si>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</si>
  <si>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</si>
  <si>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</si>
  <si>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</si>
  <si>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</si>
  <si>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</si>
  <si>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</si>
  <si>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</si>
  <si>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</si>
  <si>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</si>
  <si>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</si>
  <si>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</si>
  <si>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</si>
  <si>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</si>
  <si>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</si>
  <si>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</si>
  <si>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</si>
  <si>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</si>
  <si>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</si>
  <si>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</si>
  <si>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</si>
  <si>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</si>
  <si>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</si>
  <si>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</si>
  <si>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</si>
  <si>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</si>
  <si>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</si>
  <si>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</si>
  <si>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</si>
  <si>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</si>
  <si>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</si>
  <si>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</si>
  <si>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</si>
  <si>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</si>
  <si>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</si>
  <si>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</si>
  <si>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</si>
  <si>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</si>
  <si>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</si>
  <si>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</si>
  <si>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</si>
  <si>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</si>
  <si>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</si>
  <si>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</si>
  <si>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</si>
  <si>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</si>
  <si>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</si>
  <si>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</si>
  <si>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</si>
  <si>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</si>
  <si>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</si>
  <si>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</si>
  <si>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</si>
  <si>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</si>
  <si>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</si>
  <si>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</si>
  <si>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</si>
  <si>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</si>
  <si>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</si>
  <si>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</si>
  <si>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</si>
  <si>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</si>
  <si>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</si>
  <si>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</si>
  <si>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</si>
  <si>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</si>
  <si>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</si>
  <si>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</si>
  <si>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</si>
  <si>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</si>
  <si>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</si>
  <si>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</si>
  <si>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</si>
  <si>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</si>
  <si>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</si>
  <si>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</si>
  <si>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</si>
  <si>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</si>
  <si>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</si>
  <si>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</si>
  <si>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</si>
  <si>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</si>
  <si>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</si>
  <si>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</si>
  <si>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</si>
  <si>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</si>
  <si>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</si>
  <si>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</si>
  <si>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</si>
  <si>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</si>
  <si>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</si>
  <si>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</si>
  <si>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</si>
  <si>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</si>
  <si>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</si>
  <si>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</si>
  <si>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</si>
  <si>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</si>
  <si>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</si>
  <si>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</si>
  <si>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</si>
  <si>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</si>
  <si>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</si>
  <si>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</si>
  <si>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</si>
  <si>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</si>
  <si>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</si>
  <si>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</si>
  <si>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</si>
  <si>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</si>
  <si>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</si>
  <si>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</si>
  <si>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</si>
  <si>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</si>
  <si>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</si>
  <si>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</si>
  <si>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</si>
  <si>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</si>
  <si>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</si>
  <si>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</si>
  <si>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</si>
  <si>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</si>
  <si>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</si>
  <si>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</si>
  <si>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</si>
  <si>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</si>
  <si>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</si>
  <si>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</si>
  <si>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</si>
  <si>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</si>
  <si>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</si>
  <si>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</si>
  <si>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</si>
  <si>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</si>
  <si>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</si>
  <si>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</si>
  <si>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</si>
  <si>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</si>
  <si>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</si>
  <si>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</si>
  <si>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</si>
  <si>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</si>
  <si>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</si>
  <si>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</si>
  <si>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</si>
  <si>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</si>
  <si>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</si>
  <si>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</si>
  <si>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</si>
  <si>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</si>
  <si>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</si>
  <si>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</si>
  <si>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</si>
  <si>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</si>
  <si>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</si>
  <si>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</si>
  <si>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</si>
  <si>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</si>
  <si>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</si>
  <si>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</si>
  <si>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</si>
  <si>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</si>
  <si>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</si>
  <si>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</si>
  <si>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</si>
  <si>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</si>
  <si>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</si>
  <si>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</si>
  <si>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</si>
  <si>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</si>
  <si>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</si>
  <si>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</si>
  <si>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</si>
  <si>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</si>
  <si>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</si>
  <si>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</si>
  <si>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</si>
  <si>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</si>
  <si>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</si>
  <si>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</si>
  <si>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</si>
  <si>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</si>
  <si>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</si>
  <si>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</si>
  <si>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</si>
  <si>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</si>
  <si>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</si>
  <si>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</si>
  <si>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</si>
  <si>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</si>
  <si>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</si>
  <si>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</si>
  <si>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</si>
  <si>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</si>
  <si>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</si>
  <si>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</si>
  <si>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</si>
  <si>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</si>
  <si>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</si>
  <si>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</si>
  <si>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</si>
  <si>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</si>
  <si>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</si>
  <si>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</si>
  <si>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</si>
  <si>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</si>
  <si>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</si>
  <si>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</si>
  <si>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</si>
  <si>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</si>
  <si>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</si>
  <si>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</si>
  <si>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</si>
  <si>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</si>
  <si>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</si>
  <si>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</si>
  <si>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</si>
  <si>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</si>
  <si>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</si>
  <si>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</si>
  <si>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</si>
  <si>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</si>
  <si>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</si>
  <si>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</si>
  <si>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</si>
  <si>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</si>
  <si>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</si>
  <si>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</si>
  <si>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</si>
  <si>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</si>
  <si>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</si>
  <si>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</si>
  <si>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</si>
  <si>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</si>
  <si>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</si>
  <si>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</si>
  <si>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</si>
  <si>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</si>
  <si>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</si>
  <si>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</si>
  <si>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</si>
  <si>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</si>
  <si>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</si>
  <si>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</si>
  <si>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</si>
  <si>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</si>
  <si>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</si>
  <si>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</si>
  <si>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</si>
  <si>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</si>
  <si>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</si>
  <si>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</si>
  <si>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</si>
  <si>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</si>
  <si>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</si>
  <si>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</si>
  <si>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</si>
  <si>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</si>
  <si>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</si>
  <si>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</si>
  <si>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</si>
  <si>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</si>
  <si>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</si>
  <si>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</si>
  <si>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</si>
  <si>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</si>
  <si>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</si>
  <si>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</si>
  <si>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</si>
  <si>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</si>
  <si>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</si>
  <si>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</si>
  <si>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</si>
  <si>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</si>
  <si>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</si>
  <si>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</si>
  <si>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</si>
  <si>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</si>
  <si>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</si>
  <si>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</si>
  <si>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</si>
  <si>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</si>
  <si>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</si>
  <si>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</si>
  <si>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</si>
  <si>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</si>
  <si>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</si>
  <si>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</si>
  <si>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</si>
  <si>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</si>
  <si>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</si>
  <si>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</si>
  <si>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</si>
  <si>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</si>
  <si>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</si>
  <si>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</si>
  <si>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</si>
  <si>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</si>
  <si>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</si>
  <si>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</si>
  <si>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</si>
  <si>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</si>
  <si>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</si>
  <si>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</si>
  <si>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</si>
  <si>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</si>
  <si>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</si>
  <si>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</si>
  <si>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</si>
  <si>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</si>
  <si>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</si>
  <si>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</si>
  <si>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</si>
  <si>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</si>
  <si>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</si>
  <si>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</si>
  <si>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</si>
  <si>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</si>
  <si>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</si>
  <si>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</si>
  <si>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</si>
  <si>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</si>
  <si>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</si>
  <si>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</si>
  <si>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</si>
  <si>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</si>
  <si>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</si>
  <si>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</si>
  <si>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</si>
  <si>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</si>
  <si>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</si>
  <si>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</si>
  <si>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</si>
  <si>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</si>
  <si>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</si>
  <si>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</si>
  <si>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</si>
  <si>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</si>
  <si>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</si>
  <si>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</si>
  <si>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</si>
  <si>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</si>
  <si>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</si>
  <si>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</si>
  <si>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</si>
  <si>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</si>
  <si>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</si>
  <si>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</si>
  <si>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</si>
  <si>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</si>
  <si>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</si>
  <si>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</si>
  <si>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</si>
  <si>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</si>
  <si>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</si>
  <si>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</si>
  <si>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</si>
  <si>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</si>
  <si>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</si>
  <si>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</si>
  <si>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</si>
  <si>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</si>
  <si>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</si>
  <si>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</si>
  <si>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</si>
  <si>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</si>
  <si>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</si>
  <si>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</si>
  <si>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</si>
  <si>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</si>
  <si>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</si>
  <si>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</si>
  <si>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</si>
  <si>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</si>
  <si>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</si>
  <si>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</si>
  <si>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</si>
  <si>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</si>
  <si>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</si>
  <si>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</si>
  <si>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</si>
  <si>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</si>
  <si>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</si>
  <si>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</si>
  <si>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</si>
  <si>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</si>
  <si>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</si>
  <si>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</si>
  <si>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</si>
  <si>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</si>
  <si>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</si>
  <si>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</si>
  <si>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</si>
  <si>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</si>
  <si>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</si>
  <si>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</si>
  <si>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</si>
  <si>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</si>
  <si>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</si>
  <si>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</si>
  <si>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</si>
  <si>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</si>
  <si>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</si>
  <si>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</si>
  <si>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</si>
  <si>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</si>
  <si>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</si>
  <si>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</si>
  <si>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</si>
  <si>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</si>
  <si>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</si>
  <si>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</si>
  <si>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</si>
  <si>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</si>
  <si>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</si>
  <si>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</si>
  <si>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</si>
  <si>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</si>
  <si>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</si>
  <si>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</si>
  <si>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</si>
  <si>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</si>
  <si>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</si>
  <si>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</si>
  <si>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</si>
  <si>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</si>
  <si>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</si>
  <si>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</si>
  <si>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</si>
  <si>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</si>
  <si>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</si>
  <si>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</si>
  <si>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</si>
  <si>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</si>
  <si>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</si>
  <si>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</si>
  <si>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</si>
  <si>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</si>
  <si>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</si>
  <si>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</si>
  <si>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</si>
  <si>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</si>
  <si>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</si>
  <si>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</si>
  <si>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</si>
  <si>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</si>
  <si>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</si>
  <si>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</si>
  <si>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</si>
  <si>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</si>
  <si>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</si>
  <si>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</si>
  <si>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</si>
  <si>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</si>
  <si>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</si>
  <si>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</si>
  <si>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</si>
  <si>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</si>
  <si>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</si>
  <si>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</si>
  <si>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</si>
  <si>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</si>
  <si>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</si>
  <si>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</si>
  <si>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</si>
  <si>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</si>
  <si>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</si>
  <si>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</si>
  <si>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</si>
  <si>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</si>
  <si>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</si>
  <si>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</si>
  <si>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</si>
  <si>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</si>
  <si>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</si>
  <si>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</si>
  <si>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</si>
  <si>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</si>
  <si>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</si>
  <si>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</si>
  <si>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</si>
  <si>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</si>
  <si>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</si>
  <si>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</si>
  <si>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</si>
  <si>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</si>
  <si>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</si>
  <si>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</si>
  <si>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</si>
  <si>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</si>
  <si>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</si>
  <si>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</si>
  <si>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</si>
  <si>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</si>
  <si>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</si>
  <si>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</si>
  <si>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</si>
  <si>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</si>
  <si>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</si>
  <si>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</si>
  <si>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</si>
  <si>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</si>
  <si>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</si>
  <si>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</si>
  <si>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</si>
  <si>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</si>
  <si>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</si>
  <si>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</si>
  <si>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</si>
  <si>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</si>
  <si>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</si>
  <si>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</si>
  <si>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</si>
  <si>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</si>
  <si>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</si>
  <si>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</si>
  <si>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</si>
  <si>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</si>
  <si>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</si>
  <si>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</si>
  <si>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</si>
  <si>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</si>
  <si>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</si>
  <si>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</si>
  <si>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</si>
  <si>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</si>
  <si>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</si>
  <si>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</si>
  <si>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</si>
  <si>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</si>
  <si>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</si>
  <si>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</si>
  <si>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</si>
  <si>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</si>
  <si>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</si>
  <si>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</si>
  <si>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</si>
  <si>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</si>
  <si>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</si>
  <si>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</si>
  <si>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</si>
  <si>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</si>
  <si>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</si>
  <si>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</si>
  <si>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</si>
  <si>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</si>
  <si>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</si>
  <si>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</si>
  <si>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</si>
  <si>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</si>
  <si>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</si>
  <si>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</si>
  <si>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</si>
  <si>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</si>
  <si>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</si>
  <si>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</si>
  <si>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</si>
  <si>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</si>
  <si>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</si>
  <si>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</si>
  <si>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</si>
  <si>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</si>
  <si>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</si>
  <si>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</si>
  <si>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</si>
  <si>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</si>
  <si>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</si>
  <si>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</si>
  <si>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</si>
  <si>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</si>
  <si>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</si>
  <si>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</si>
  <si>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</si>
  <si>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</si>
  <si>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</si>
  <si>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</si>
  <si>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</si>
  <si>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</si>
  <si>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</si>
  <si>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</si>
  <si>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</si>
  <si>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</si>
  <si>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</si>
  <si>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</si>
  <si>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</si>
  <si>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</si>
  <si>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</si>
  <si>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</si>
  <si>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</si>
  <si>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</si>
  <si>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</si>
  <si>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</si>
  <si>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</si>
  <si>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</si>
  <si>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</si>
  <si>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</si>
  <si>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</si>
  <si>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</si>
  <si>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</si>
  <si>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</si>
  <si>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</si>
  <si>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</si>
  <si>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</si>
  <si>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</si>
  <si>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</si>
  <si>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</si>
  <si>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</si>
  <si>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</si>
  <si>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</si>
  <si>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</si>
  <si>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</si>
  <si>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</si>
  <si>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</si>
  <si>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</si>
  <si>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</si>
  <si>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</si>
  <si>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</si>
  <si>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</si>
  <si>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</si>
  <si>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</si>
  <si>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</si>
  <si>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</si>
  <si>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</si>
  <si>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</si>
  <si>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</si>
  <si>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</si>
  <si>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</si>
  <si>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</si>
  <si>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</si>
  <si>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</si>
  <si>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</si>
  <si>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</si>
  <si>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</si>
  <si>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</si>
  <si>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</si>
  <si>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</si>
  <si>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</si>
  <si>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</si>
  <si>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</si>
  <si>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</si>
  <si>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</si>
  <si>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</si>
  <si>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</si>
  <si>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</si>
  <si>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</si>
  <si>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</si>
  <si>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</si>
  <si>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</si>
  <si>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</si>
  <si>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</si>
  <si>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</si>
  <si>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</si>
  <si>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</si>
  <si>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</si>
  <si>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</si>
  <si>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</si>
  <si>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</si>
  <si>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</si>
  <si>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</si>
  <si>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</si>
  <si>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</si>
  <si>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</si>
  <si>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</si>
  <si>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</si>
  <si>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</si>
  <si>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</si>
  <si>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</si>
  <si>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</si>
  <si>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</si>
  <si>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</si>
  <si>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</si>
  <si>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</si>
  <si>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</si>
  <si>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</si>
  <si>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</si>
  <si>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</si>
  <si>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</si>
  <si>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</si>
  <si>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</si>
  <si>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</si>
  <si>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</si>
  <si>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</si>
  <si>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</si>
  <si>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</si>
  <si>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</si>
  <si>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</si>
  <si>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</si>
  <si>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</si>
  <si>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</si>
  <si>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</si>
  <si>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</si>
  <si>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</si>
  <si>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</si>
  <si>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</si>
  <si>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</si>
  <si>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</si>
  <si>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</si>
  <si>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</si>
  <si>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</si>
  <si>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</si>
  <si>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</si>
  <si>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</si>
  <si>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</si>
  <si>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</si>
  <si>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</si>
  <si>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</si>
  <si>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</si>
  <si>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</si>
  <si>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</si>
  <si>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</si>
  <si>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</si>
  <si>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</si>
  <si>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</si>
  <si>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</si>
  <si>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</si>
  <si>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</si>
  <si>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</si>
  <si>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</si>
  <si>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</si>
  <si>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</si>
  <si>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</si>
  <si>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</si>
  <si>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</si>
  <si>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</si>
  <si>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</si>
  <si>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</si>
  <si>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</si>
  <si>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</si>
  <si>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</si>
  <si>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</si>
  <si>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</si>
  <si>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</si>
  <si>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</si>
  <si>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</si>
  <si>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</si>
  <si>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</si>
  <si>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</si>
  <si>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</si>
  <si>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</si>
  <si>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</si>
  <si>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</si>
  <si>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</si>
  <si>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</si>
  <si>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</si>
  <si>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</si>
  <si>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</si>
  <si>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</si>
  <si>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</si>
  <si>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</si>
  <si>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</si>
  <si>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</si>
  <si>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</si>
  <si>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</si>
  <si>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</si>
  <si>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</si>
  <si>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</si>
  <si>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</si>
  <si>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</si>
  <si>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</si>
  <si>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</si>
  <si>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</si>
  <si>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</si>
  <si>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</si>
  <si>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</si>
  <si>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</si>
  <si>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</si>
  <si>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</si>
  <si>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</si>
  <si>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</si>
  <si>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</si>
  <si>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</si>
  <si>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</si>
  <si>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</si>
  <si>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</si>
  <si>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</si>
  <si>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</si>
  <si>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</si>
  <si>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</si>
  <si>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</si>
  <si>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</si>
  <si>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</si>
  <si>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</si>
  <si>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</si>
  <si>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</si>
  <si>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</si>
  <si>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</si>
  <si>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</si>
  <si>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</si>
  <si>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</si>
  <si>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</si>
  <si>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</si>
  <si>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</si>
  <si>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</si>
  <si>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</si>
  <si>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</si>
  <si>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</si>
  <si>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</si>
  <si>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</si>
  <si>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</si>
  <si>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</si>
  <si>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</si>
  <si>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</si>
  <si>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</si>
  <si>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</si>
  <si>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</si>
  <si>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</si>
  <si>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</si>
  <si>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</si>
  <si>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</si>
  <si>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</si>
  <si>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</si>
  <si>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</si>
  <si>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</si>
  <si>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</si>
  <si>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</si>
  <si>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</si>
  <si>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</si>
  <si>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</si>
  <si>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</si>
  <si>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</si>
  <si>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</si>
  <si>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</si>
  <si>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</si>
  <si>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</si>
  <si>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</si>
  <si>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</si>
  <si>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</si>
  <si>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</si>
  <si>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</si>
  <si>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</si>
  <si>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</si>
  <si>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</si>
  <si>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</si>
  <si>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</si>
  <si>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</si>
  <si>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</si>
  <si>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</si>
  <si>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</si>
  <si>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</si>
  <si>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</si>
  <si>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</si>
  <si>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</si>
  <si>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</si>
  <si>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</si>
  <si>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</si>
  <si>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</si>
  <si>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</si>
  <si>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</si>
  <si>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</si>
  <si>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</si>
  <si>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</si>
  <si>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</si>
  <si>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</si>
  <si>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</si>
  <si>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</si>
  <si>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</si>
  <si>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</si>
  <si>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</si>
  <si>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</si>
  <si>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</si>
  <si>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</si>
  <si>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</si>
  <si>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</si>
  <si>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</si>
  <si>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</si>
  <si>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</si>
  <si>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</si>
  <si>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</si>
  <si>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</si>
  <si>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</si>
  <si>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</si>
  <si>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</si>
  <si>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</si>
  <si>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</si>
  <si>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</si>
  <si>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</si>
  <si>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</si>
  <si>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</si>
  <si>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</si>
  <si>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</si>
  <si>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</si>
  <si>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</si>
  <si>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</si>
  <si>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</si>
  <si>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</si>
  <si>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</si>
  <si>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</si>
  <si>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</si>
  <si>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</si>
  <si>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</si>
  <si>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</si>
  <si>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</si>
  <si>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</si>
  <si>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</si>
  <si>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</si>
  <si>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</si>
  <si>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</si>
  <si>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</si>
  <si>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</si>
  <si>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</si>
  <si>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</si>
  <si>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</si>
  <si>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</si>
  <si>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</si>
  <si>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</si>
  <si>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</si>
  <si>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</si>
  <si>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</si>
  <si>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</si>
  <si>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</si>
  <si>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</si>
  <si>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</si>
  <si>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</si>
  <si>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</si>
  <si>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</si>
  <si>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</si>
  <si>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</si>
  <si>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</si>
  <si>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</si>
  <si>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</si>
  <si>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</si>
  <si>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</si>
  <si>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</si>
  <si>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</si>
  <si>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</si>
  <si>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</si>
  <si>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</si>
  <si>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</si>
  <si>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</si>
  <si>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</si>
  <si>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</si>
  <si>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</si>
  <si>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</si>
  <si>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</si>
  <si>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</si>
  <si>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</si>
  <si>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</si>
  <si>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</si>
  <si>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</si>
  <si>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</si>
  <si>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</si>
  <si>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</si>
  <si>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</si>
  <si>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</si>
  <si>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</si>
  <si>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</si>
  <si>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</si>
  <si>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</si>
  <si>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</si>
  <si>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</si>
  <si>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</si>
  <si>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</si>
  <si>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</si>
  <si>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</si>
  <si>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</si>
  <si>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</si>
  <si>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</si>
  <si>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</si>
  <si>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</si>
  <si>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</si>
  <si>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</si>
  <si>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</si>
  <si>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</si>
  <si>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</si>
  <si>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</si>
  <si>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</si>
  <si>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</si>
  <si>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</si>
  <si>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</si>
  <si>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</si>
  <si>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</si>
  <si>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</si>
  <si>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</si>
  <si>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</si>
  <si>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</si>
  <si>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</si>
  <si>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</si>
  <si>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</si>
  <si>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</si>
  <si>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</si>
  <si>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</si>
  <si>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</si>
  <si>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</si>
  <si>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</si>
  <si>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</si>
  <si>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</si>
  <si>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</si>
  <si>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</si>
  <si>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</si>
  <si>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</si>
  <si>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</si>
  <si>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</si>
  <si>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</si>
  <si>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</si>
  <si>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</si>
  <si>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</si>
  <si>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</si>
  <si>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</si>
  <si>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</si>
  <si>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</si>
  <si>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</si>
  <si>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</si>
  <si>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</si>
  <si>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</si>
  <si>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</si>
  <si>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</si>
  <si>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</si>
  <si>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</si>
  <si>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</si>
  <si>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</si>
  <si>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</si>
  <si>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</si>
  <si>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</si>
  <si>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</si>
  <si>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</si>
  <si>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</si>
  <si>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</si>
  <si>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</si>
  <si>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</si>
  <si>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</si>
  <si>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</si>
  <si>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</si>
  <si>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</si>
  <si>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</si>
  <si>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</si>
  <si>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</si>
  <si>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</si>
  <si>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</si>
  <si>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</si>
  <si>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</si>
  <si>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</si>
  <si>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</si>
  <si>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</si>
  <si>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</si>
  <si>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</si>
  <si>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</si>
  <si>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</si>
  <si>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</si>
  <si>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</si>
  <si>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</si>
  <si>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</si>
  <si>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</si>
  <si>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</si>
  <si>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</si>
  <si>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</si>
  <si>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</si>
  <si>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</si>
  <si>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</si>
  <si>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</si>
  <si>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</si>
  <si>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</si>
  <si>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</si>
  <si>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</si>
  <si>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</si>
  <si>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</si>
  <si>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</si>
  <si>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</si>
  <si>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</si>
  <si>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</si>
  <si>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</si>
  <si>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</si>
  <si>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</si>
  <si>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</si>
  <si>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</si>
  <si>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</si>
  <si>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</si>
  <si>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</si>
  <si>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</si>
  <si>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</si>
  <si>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</si>
  <si>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</si>
  <si>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</si>
  <si>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</si>
  <si>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</si>
  <si>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</si>
  <si>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</si>
  <si>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</si>
  <si>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</si>
  <si>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</si>
  <si>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</si>
  <si>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</si>
  <si>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</si>
  <si>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</si>
  <si>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</si>
  <si>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</si>
  <si>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</si>
  <si>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</si>
  <si>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</si>
  <si>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</si>
  <si>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</si>
  <si>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</si>
  <si>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</si>
  <si>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</si>
  <si>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</si>
  <si>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</si>
  <si>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</si>
  <si>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</si>
  <si>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</si>
  <si>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</si>
  <si>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</si>
  <si>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</si>
  <si>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</si>
  <si>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</si>
  <si>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</si>
  <si>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</si>
  <si>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</si>
  <si>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</si>
  <si>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</si>
  <si>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</si>
  <si>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</si>
  <si>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</si>
  <si>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</si>
  <si>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</si>
  <si>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</si>
  <si>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</si>
  <si>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</si>
  <si>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</si>
  <si>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</si>
  <si>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</si>
  <si>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</si>
  <si>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</si>
  <si>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</si>
  <si>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</si>
  <si>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</si>
  <si>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</si>
  <si>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</si>
  <si>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</si>
  <si>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</si>
  <si>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</si>
  <si>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</si>
  <si>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</si>
  <si>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</si>
  <si>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</si>
  <si>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</si>
  <si>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</si>
  <si>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</si>
  <si>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</si>
  <si>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</si>
  <si>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</si>
  <si>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</si>
  <si>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</si>
  <si>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</si>
  <si>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</si>
  <si>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</si>
  <si>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</si>
  <si>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</si>
  <si>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</si>
  <si>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</si>
  <si>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</si>
  <si>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</si>
  <si>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</si>
  <si>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</si>
  <si>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</si>
  <si>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</si>
  <si>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</si>
  <si>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</si>
  <si>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</si>
  <si>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</si>
  <si>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</si>
  <si>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</si>
  <si>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</si>
  <si>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</si>
  <si>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</si>
  <si>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</si>
  <si>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</si>
  <si>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</si>
  <si>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</si>
  <si>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</si>
  <si>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</si>
  <si>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</si>
  <si>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</si>
  <si>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</si>
  <si>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</si>
  <si>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</si>
  <si>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</si>
  <si>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</si>
  <si>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</si>
  <si>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</si>
  <si>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</si>
  <si>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</si>
  <si>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</si>
  <si>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</si>
  <si>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</si>
  <si>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</si>
  <si>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</si>
  <si>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</si>
  <si>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</si>
  <si>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</si>
  <si>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</si>
  <si>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</si>
  <si>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</si>
  <si>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</si>
  <si>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</si>
  <si>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</si>
  <si>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</si>
  <si>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</si>
  <si>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</si>
  <si>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</si>
  <si>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</si>
  <si>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</si>
  <si>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</si>
  <si>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</si>
  <si>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</si>
  <si>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</si>
  <si>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</si>
  <si>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</si>
  <si>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</si>
  <si>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</si>
  <si>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</si>
  <si>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</si>
  <si>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</si>
  <si>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</si>
  <si>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</si>
  <si>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</si>
  <si>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</si>
  <si>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</si>
  <si>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</si>
  <si>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</si>
  <si>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</si>
  <si>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</si>
  <si>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</si>
  <si>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</si>
  <si>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</si>
  <si>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</si>
  <si>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</si>
  <si>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</si>
  <si>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</si>
  <si>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</si>
  <si>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</si>
  <si>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</si>
  <si>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</si>
  <si>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</si>
  <si>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</si>
  <si>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</si>
  <si>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</si>
  <si>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</si>
  <si>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</si>
  <si>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</si>
  <si>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</si>
  <si>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</si>
  <si>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</si>
  <si>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</si>
  <si>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</si>
  <si>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</si>
  <si>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</si>
  <si>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</si>
  <si>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</si>
  <si>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</si>
  <si>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</si>
  <si>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</si>
  <si>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</si>
  <si>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</si>
  <si>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</si>
  <si>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</si>
  <si>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</si>
  <si>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</si>
  <si>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</si>
  <si>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</si>
  <si>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</si>
  <si>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</si>
  <si>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</si>
  <si>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</si>
  <si>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</si>
  <si>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</si>
  <si>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</si>
  <si>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</si>
  <si>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</si>
  <si>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</si>
  <si>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</si>
  <si>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</si>
  <si>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</si>
  <si>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</si>
  <si>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</si>
  <si>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</si>
  <si>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</si>
  <si>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</si>
  <si>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</si>
  <si>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</si>
  <si>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</si>
  <si>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</si>
  <si>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</si>
  <si>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</si>
  <si>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</si>
  <si>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</si>
  <si>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</si>
  <si>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</si>
  <si>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</si>
  <si>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</si>
  <si>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</si>
  <si>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</si>
  <si>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</si>
  <si>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</si>
  <si>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</si>
  <si>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</si>
  <si>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</si>
  <si>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</si>
  <si>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</si>
  <si>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</si>
  <si>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</si>
  <si>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</si>
  <si>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</si>
  <si>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</si>
  <si>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</si>
  <si>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</si>
  <si>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</si>
  <si>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</si>
  <si>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</si>
  <si>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</si>
  <si>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</si>
  <si>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</si>
  <si>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</si>
  <si>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</si>
  <si>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</si>
  <si>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</si>
  <si>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</si>
  <si>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</si>
  <si>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</si>
  <si>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</si>
  <si>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</si>
  <si>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</si>
  <si>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</si>
  <si>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</si>
  <si>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</si>
  <si>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</si>
  <si>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</si>
  <si>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</si>
  <si>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</si>
  <si>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</si>
  <si>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</si>
  <si>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</si>
  <si>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</si>
  <si>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</si>
  <si>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</si>
  <si>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</si>
  <si>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</si>
  <si>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</si>
  <si>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</si>
  <si>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</si>
  <si>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</si>
  <si>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</si>
  <si>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</si>
  <si>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</si>
  <si>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</si>
  <si>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</si>
  <si>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</si>
  <si>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</si>
  <si>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</si>
  <si>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</si>
  <si>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</si>
  <si>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</si>
  <si>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</si>
  <si>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</si>
  <si>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</si>
  <si>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</si>
  <si>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</si>
  <si>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</si>
  <si>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</si>
  <si>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</si>
  <si>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</si>
  <si>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</si>
  <si>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</si>
  <si>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</si>
  <si>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</si>
  <si>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</si>
  <si>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</si>
  <si>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</si>
  <si>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</si>
  <si>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</si>
  <si>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</si>
  <si>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</si>
  <si>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</si>
  <si>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</si>
  <si>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</si>
  <si>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</si>
  <si>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</si>
  <si>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</si>
  <si>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</si>
  <si>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</si>
  <si>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</si>
  <si>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</si>
  <si>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</si>
  <si>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</si>
  <si>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</si>
  <si>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</si>
  <si>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</si>
  <si>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</si>
  <si>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</si>
  <si>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</si>
  <si>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</si>
  <si>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</si>
  <si>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</si>
  <si>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</si>
  <si>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</si>
  <si>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</si>
  <si>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</si>
  <si>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</si>
  <si>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</si>
  <si>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</si>
  <si>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</si>
  <si>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</si>
  <si>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</si>
  <si>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</si>
  <si>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</si>
  <si>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</si>
  <si>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</si>
  <si>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</si>
  <si>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</si>
  <si>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</si>
  <si>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</si>
  <si>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</si>
  <si>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</si>
  <si>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</si>
  <si>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</si>
  <si>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</si>
  <si>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</si>
  <si>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</si>
  <si>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</si>
  <si>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</si>
  <si>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</si>
  <si>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</si>
  <si>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</si>
  <si>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</si>
  <si>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</si>
  <si>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</si>
  <si>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</si>
  <si>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</si>
  <si>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</si>
  <si>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</si>
  <si>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</si>
  <si>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</si>
  <si>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</si>
  <si>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</si>
  <si>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</si>
  <si>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</si>
  <si>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</si>
  <si>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</si>
  <si>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</si>
  <si>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</si>
  <si>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</si>
  <si>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</si>
  <si>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</si>
  <si>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</si>
  <si>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</si>
  <si>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</si>
  <si>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</si>
  <si>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</si>
  <si>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</si>
  <si>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</si>
  <si>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</si>
  <si>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</si>
  <si>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</si>
  <si>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</si>
  <si>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</si>
  <si>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</si>
  <si>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</si>
  <si>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</si>
  <si>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</si>
  <si>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</si>
  <si>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</si>
  <si>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</si>
  <si>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</si>
  <si>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</si>
  <si>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</si>
  <si>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</si>
  <si>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</si>
  <si>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</si>
  <si>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</si>
  <si>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</si>
  <si>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</si>
  <si>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</si>
  <si>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</si>
  <si>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</si>
  <si>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</si>
  <si>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</si>
  <si>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</si>
  <si>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</si>
  <si>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</si>
  <si>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</si>
  <si>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</si>
  <si>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</si>
  <si>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</si>
  <si>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</si>
  <si>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</si>
  <si>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</si>
  <si>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</si>
  <si>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</si>
  <si>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</si>
  <si>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</si>
  <si>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</si>
  <si>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</si>
  <si>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</si>
  <si>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</si>
  <si>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</si>
  <si>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</si>
  <si>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</si>
  <si>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</si>
  <si>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</si>
  <si>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</si>
  <si>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</si>
  <si>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</si>
  <si>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</si>
  <si>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</si>
  <si>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</si>
  <si>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</si>
  <si>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</si>
  <si>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</si>
  <si>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</si>
  <si>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</si>
  <si>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</si>
  <si>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</si>
  <si>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</si>
  <si>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</si>
  <si>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</si>
  <si>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</si>
  <si>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</si>
  <si>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</si>
  <si>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</si>
  <si>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</si>
  <si>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</si>
  <si>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</si>
  <si>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</si>
  <si>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</si>
  <si>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</si>
  <si>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</si>
  <si>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</si>
  <si>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</si>
  <si>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</si>
  <si>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</si>
  <si>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</si>
  <si>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</si>
  <si>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</si>
  <si>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</si>
  <si>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</si>
  <si>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</si>
  <si>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</si>
  <si>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</si>
  <si>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</si>
  <si>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</si>
  <si>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</si>
  <si>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</si>
  <si>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</si>
  <si>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</si>
  <si>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</si>
  <si>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</si>
  <si>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</si>
  <si>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</si>
  <si>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</si>
  <si>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</si>
  <si>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</si>
  <si>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</si>
  <si>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</si>
  <si>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</si>
  <si>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</si>
  <si>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</si>
  <si>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</si>
  <si>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</si>
  <si>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</si>
  <si>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</si>
  <si>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</si>
  <si>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</si>
  <si>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</si>
  <si>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</si>
  <si>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</si>
  <si>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</si>
  <si>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</si>
  <si>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</si>
  <si>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</si>
  <si>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</si>
  <si>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</si>
  <si>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</si>
  <si>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</si>
  <si>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</si>
  <si>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</si>
  <si>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</si>
  <si>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</si>
  <si>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</si>
  <si>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</si>
  <si>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</si>
  <si>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</si>
  <si>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</si>
  <si>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</si>
  <si>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</si>
  <si>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</si>
  <si>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</si>
  <si>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</si>
  <si>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</si>
  <si>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</si>
  <si>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</si>
  <si>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</si>
  <si>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</si>
  <si>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</si>
  <si>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</si>
  <si>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</si>
  <si>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</si>
  <si>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</si>
  <si>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</si>
  <si>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</si>
  <si>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</si>
  <si>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</si>
  <si>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</si>
  <si>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</si>
  <si>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</si>
  <si>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</si>
  <si>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</si>
  <si>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</si>
  <si>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</si>
  <si>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</si>
  <si>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</si>
  <si>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</si>
  <si>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</si>
  <si>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</si>
  <si>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</si>
  <si>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</si>
  <si>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</si>
  <si>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</si>
  <si>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</si>
  <si>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</si>
  <si>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</si>
  <si>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</si>
  <si>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</si>
  <si>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</si>
  <si>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</si>
  <si>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</si>
  <si>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</si>
  <si>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</si>
  <si>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</si>
  <si>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</si>
  <si>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</si>
  <si>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</si>
  <si>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</si>
  <si>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</si>
  <si>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</si>
  <si>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</si>
  <si>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</si>
  <si>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</si>
  <si>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</si>
  <si>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</si>
  <si>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</si>
  <si>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</si>
  <si>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</si>
  <si>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</si>
  <si>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</si>
  <si>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</si>
  <si>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</si>
  <si>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</si>
  <si>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</si>
  <si>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</si>
  <si>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</si>
  <si>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</si>
  <si>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</si>
  <si>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</si>
  <si>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</si>
  <si>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</si>
  <si>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</si>
  <si>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</si>
  <si>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</si>
  <si>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</si>
  <si>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</si>
  <si>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</si>
  <si>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</si>
  <si>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</si>
  <si>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</si>
  <si>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</si>
  <si>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</si>
  <si>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</si>
  <si>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</si>
  <si>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</si>
  <si>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</si>
  <si>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</si>
  <si>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</si>
  <si>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</si>
  <si>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</si>
  <si>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</si>
  <si>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</si>
  <si>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</si>
  <si>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</si>
  <si>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</si>
  <si>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</si>
  <si>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</si>
  <si>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</si>
  <si>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</si>
  <si>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</si>
  <si>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</si>
  <si>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</si>
  <si>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</si>
  <si>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</si>
  <si>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</si>
  <si>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</si>
  <si>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</si>
  <si>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</si>
  <si>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</si>
  <si>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</si>
  <si>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</si>
  <si>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</si>
  <si>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</si>
  <si>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</si>
  <si>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</si>
  <si>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</si>
  <si>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</si>
  <si>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</si>
  <si>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</si>
  <si>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</si>
  <si>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</si>
  <si>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</si>
  <si>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</si>
  <si>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</si>
  <si>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</si>
  <si>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</si>
  <si>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</si>
  <si>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</si>
  <si>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</si>
  <si>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</si>
  <si>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</si>
  <si>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</si>
  <si>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</si>
  <si>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</si>
  <si>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</si>
  <si>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</si>
  <si>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</si>
  <si>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</si>
  <si>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</si>
  <si>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</si>
  <si>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</si>
  <si>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</si>
  <si>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</si>
  <si>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</si>
  <si>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</si>
  <si>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</si>
  <si>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</si>
  <si>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</si>
  <si>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</si>
  <si>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</si>
  <si>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</si>
  <si>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</si>
  <si>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</si>
  <si>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</si>
  <si>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</si>
  <si>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</si>
  <si>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</si>
  <si>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</si>
  <si>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</si>
  <si>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</si>
  <si>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</si>
  <si>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</si>
  <si>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</si>
  <si>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</si>
  <si>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</si>
  <si>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</si>
  <si>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</si>
  <si>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</si>
  <si>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</si>
  <si>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</si>
  <si>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</si>
  <si>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</si>
  <si>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</si>
  <si>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</si>
  <si>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</si>
  <si>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</si>
  <si>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</si>
  <si>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</si>
  <si>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</si>
  <si>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</si>
  <si>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</si>
  <si>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</si>
  <si>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</si>
  <si>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</si>
  <si>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</si>
  <si>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</si>
  <si>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</si>
  <si>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</si>
  <si>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deadline-Convertion</t>
  </si>
  <si>
    <t>launched_at-Convertion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</si>
  <si>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</si>
  <si>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</si>
  <si>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</si>
  <si>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</si>
  <si>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</si>
  <si>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</si>
  <si>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</si>
  <si>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</si>
  <si>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</si>
  <si>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</si>
  <si>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</si>
  <si>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</si>
  <si>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</si>
  <si>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Lenght</t>
  </si>
  <si>
    <t>Gain %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</si>
  <si>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</si>
  <si>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</si>
  <si>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</si>
  <si>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</si>
  <si>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</si>
  <si>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</si>
  <si>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</si>
  <si>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</si>
  <si>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</si>
  <si>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</si>
  <si>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</si>
  <si>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</si>
  <si>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</si>
  <si>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</si>
  <si>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</si>
  <si>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</si>
  <si>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</si>
  <si>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</si>
  <si>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</si>
  <si>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</si>
  <si>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</si>
  <si>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pledged</t>
  </si>
  <si>
    <t>Sum of backers_count</t>
  </si>
  <si>
    <t>United States of America</t>
  </si>
  <si>
    <t>Australia</t>
  </si>
  <si>
    <t>Spain</t>
  </si>
  <si>
    <t>Sweden</t>
  </si>
  <si>
    <t>United Kingdom</t>
  </si>
  <si>
    <t>Canada</t>
  </si>
  <si>
    <t>France</t>
  </si>
  <si>
    <t>Italy</t>
  </si>
  <si>
    <t>Norway</t>
  </si>
  <si>
    <t>Germany</t>
  </si>
  <si>
    <t>Ireland</t>
  </si>
  <si>
    <t>Netherlands</t>
  </si>
  <si>
    <t>New Zealand</t>
  </si>
  <si>
    <t>Austria</t>
  </si>
  <si>
    <t>Denmark</t>
  </si>
  <si>
    <t>Luxembourg</t>
  </si>
  <si>
    <t>Mexico</t>
  </si>
  <si>
    <t>Belgium</t>
  </si>
  <si>
    <t>Switzerland</t>
  </si>
  <si>
    <t>Singapore</t>
  </si>
  <si>
    <t>Hong Kong, SAR China</t>
  </si>
  <si>
    <t>Country II</t>
  </si>
  <si>
    <t>Sum of goal</t>
  </si>
  <si>
    <t>Total</t>
  </si>
  <si>
    <t>canceled %</t>
  </si>
  <si>
    <t>failed %</t>
  </si>
  <si>
    <t>successful %</t>
  </si>
  <si>
    <t>China</t>
  </si>
  <si>
    <t>Choose an option from the drop-down menue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</si>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</sst>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&quot;$&quot;#,##0.0000000_);[Red]\(&quot;$&quot;#,##0.0000000\)"/>
    <numFmt numFmtId="166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5"/>
      <color theme="0"/>
      <name val="Roboto"/>
    </font>
    <font>
      <sz val="1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sz val="11"/>
      <color theme="1" tint="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749992370372631"/>
        <bgColor indexed="64"/>
      </patternFill>
    </fill>
  </fills>
  <borders count="23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44" fontId="1" fillId="2" borderId="0" xfId="0" applyNumberFormat="1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15" fontId="0" fillId="0" borderId="0" xfId="0" applyNumberFormat="1" applyAlignment="1">
      <alignment horizontal="left"/>
    </xf>
    <xf numFmtId="3" fontId="0" fillId="0" borderId="0" xfId="0" applyNumberFormat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Border="1"/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9" fontId="0" fillId="0" borderId="8" xfId="0" applyNumberFormat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 wrapText="1"/>
    </xf>
    <xf numFmtId="9" fontId="0" fillId="0" borderId="9" xfId="0" applyNumberFormat="1" applyBorder="1" applyAlignment="1">
      <alignment horizontal="center" vertical="center" wrapText="1"/>
    </xf>
    <xf numFmtId="9" fontId="0" fillId="0" borderId="6" xfId="0" applyNumberFormat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9" fontId="0" fillId="0" borderId="11" xfId="0" applyNumberFormat="1" applyBorder="1" applyAlignment="1">
      <alignment horizontal="center" vertical="center" wrapText="1"/>
    </xf>
    <xf numFmtId="9" fontId="0" fillId="0" borderId="18" xfId="0" applyNumberForma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22" xfId="0" applyBorder="1"/>
    <xf numFmtId="8" fontId="0" fillId="0" borderId="0" xfId="0" applyNumberFormat="1"/>
    <xf numFmtId="3" fontId="0" fillId="0" borderId="0" xfId="0" applyNumberFormat="1"/>
    <xf numFmtId="6" fontId="0" fillId="0" borderId="0" xfId="0" applyNumberFormat="1"/>
    <xf numFmtId="0" fontId="0" fillId="6" borderId="0" xfId="0" applyFill="1"/>
    <xf numFmtId="8" fontId="6" fillId="6" borderId="0" xfId="0" applyNumberFormat="1" applyFont="1" applyFill="1" applyAlignment="1">
      <alignment horizontal="center" vertical="center" wrapText="1"/>
    </xf>
    <xf numFmtId="0" fontId="0" fillId="0" borderId="0" xfId="0" applyFont="1"/>
    <xf numFmtId="8" fontId="0" fillId="0" borderId="0" xfId="0" applyNumberFormat="1" applyFont="1"/>
    <xf numFmtId="0" fontId="0" fillId="0" borderId="0" xfId="0" applyFont="1" applyAlignment="1">
      <alignment horizontal="left"/>
    </xf>
    <xf numFmtId="2" fontId="0" fillId="0" borderId="0" xfId="0" applyNumberFormat="1" applyFont="1"/>
    <xf numFmtId="0" fontId="7" fillId="6" borderId="0" xfId="0" applyFont="1" applyFill="1" applyAlignment="1"/>
    <xf numFmtId="0" fontId="2" fillId="6" borderId="0" xfId="0" applyFont="1" applyFill="1"/>
    <xf numFmtId="0" fontId="8" fillId="6" borderId="0" xfId="0" applyFont="1" applyFill="1" applyAlignment="1">
      <alignment horizontal="center" vertical="center"/>
    </xf>
    <xf numFmtId="0" fontId="9" fillId="6" borderId="0" xfId="0" applyFont="1" applyFill="1" applyBorder="1"/>
    <xf numFmtId="0" fontId="2" fillId="0" borderId="0" xfId="0" applyFont="1"/>
    <xf numFmtId="8" fontId="2" fillId="0" borderId="0" xfId="0" applyNumberFormat="1" applyFont="1"/>
    <xf numFmtId="9" fontId="0" fillId="0" borderId="0" xfId="0" applyNumberFormat="1" applyFont="1"/>
    <xf numFmtId="0" fontId="0" fillId="5" borderId="0" xfId="0" applyFont="1" applyFill="1" applyAlignment="1">
      <alignment horizontal="center" vertical="center" wrapText="1"/>
    </xf>
    <xf numFmtId="8" fontId="0" fillId="5" borderId="0" xfId="0" applyNumberFormat="1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10" fillId="6" borderId="0" xfId="0" applyFont="1" applyFill="1"/>
    <xf numFmtId="0" fontId="10" fillId="6" borderId="0" xfId="0" applyFont="1" applyFill="1" applyBorder="1" applyAlignment="1">
      <alignment horizontal="left"/>
    </xf>
    <xf numFmtId="0" fontId="10" fillId="6" borderId="0" xfId="0" applyFont="1" applyFill="1" applyBorder="1"/>
    <xf numFmtId="4" fontId="10" fillId="6" borderId="0" xfId="0" applyNumberFormat="1" applyFont="1" applyFill="1" applyBorder="1"/>
    <xf numFmtId="166" fontId="10" fillId="6" borderId="0" xfId="0" applyNumberFormat="1" applyFont="1" applyFill="1" applyBorder="1"/>
    <xf numFmtId="0" fontId="10" fillId="6" borderId="0" xfId="0" applyFont="1" applyFill="1" applyAlignment="1">
      <alignment horizontal="left"/>
    </xf>
    <xf numFmtId="0" fontId="2" fillId="5" borderId="0" xfId="0" applyFont="1" applyFill="1" applyAlignment="1">
      <alignment horizontal="center" vertical="center" wrapText="1"/>
    </xf>
    <xf numFmtId="8" fontId="2" fillId="5" borderId="0" xfId="0" applyNumberFormat="1" applyFont="1" applyFill="1" applyAlignment="1">
      <alignment horizontal="center" vertical="center" wrapText="1"/>
    </xf>
    <xf numFmtId="0" fontId="2" fillId="5" borderId="0" xfId="0" applyFont="1" applyFill="1"/>
    <xf numFmtId="8" fontId="2" fillId="5" borderId="0" xfId="0" applyNumberFormat="1" applyFont="1" applyFill="1"/>
    <xf numFmtId="165" fontId="2" fillId="5" borderId="0" xfId="0" applyNumberFormat="1" applyFont="1" applyFill="1"/>
    <xf numFmtId="2" fontId="2" fillId="5" borderId="0" xfId="0" applyNumberFormat="1" applyFont="1" applyFill="1"/>
    <xf numFmtId="2" fontId="2" fillId="0" borderId="0" xfId="0" applyNumberFormat="1" applyFont="1"/>
    <xf numFmtId="0" fontId="2" fillId="5" borderId="0" xfId="0" applyFont="1" applyFill="1" applyAlignment="1">
      <alignment horizontal="left"/>
    </xf>
    <xf numFmtId="0" fontId="7" fillId="6" borderId="0" xfId="0" applyFont="1" applyFill="1" applyAlignment="1">
      <alignment horizontal="center"/>
    </xf>
  </cellXfs>
  <cellStyles count="1">
    <cellStyle name="Normal" xfId="0" builtinId="0"/>
  </cellStyles>
  <dxfs count="9">
    <dxf>
      <numFmt numFmtId="10" formatCode="&quot;$&quot;#,##0_);[Red]\(&quot;$&quot;#,##0\)"/>
    </dxf>
    <dxf>
      <numFmt numFmtId="3" formatCode="#,##0"/>
    </dxf>
    <dxf>
      <numFmt numFmtId="3" formatCode="#,##0"/>
    </dxf>
    <dxf>
      <numFmt numFmtId="12" formatCode="&quot;$&quot;#,##0.00_);[Red]\(&quot;$&quot;#,##0.00\)"/>
    </dxf>
    <dxf>
      <numFmt numFmtId="34" formatCode="_(&quot;$&quot;* #,##0.00_);_(&quot;$&quot;* \(#,##0.00\);_(&quot;$&quot;* &quot;-&quot;??_);_(@_)"/>
    </dxf>
    <dxf>
      <font>
        <b/>
        <i val="0"/>
      </font>
      <fill>
        <patternFill>
          <fgColor theme="1"/>
          <bgColor theme="4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layout>
        <c:manualLayout>
          <c:xMode val="edge"/>
          <c:yMode val="edge"/>
          <c:x val="0.31107708213518037"/>
          <c:y val="7.070079708015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E-4AF7-8D29-FA97D00488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E-4AF7-8D29-FA97D00488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E-4AF7-8D29-FA97D004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306064"/>
        <c:axId val="850309808"/>
      </c:lineChart>
      <c:catAx>
        <c:axId val="8503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9808"/>
        <c:crosses val="autoZero"/>
        <c:auto val="1"/>
        <c:lblAlgn val="ctr"/>
        <c:lblOffset val="100"/>
        <c:noMultiLvlLbl val="0"/>
      </c:catAx>
      <c:valAx>
        <c:axId val="8503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Goals.'!$F$8:$F$19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B-4FE2-A11F-661E1ECF467F}"/>
            </c:ext>
          </c:extLst>
        </c:ser>
        <c:ser>
          <c:idx val="1"/>
          <c:order val="1"/>
          <c:tx>
            <c:strRef>
              <c:f>'Outcomes Based on Goals.'!$G$7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Goals.'!$G$8:$G$19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B-4FE2-A11F-661E1ECF467F}"/>
            </c:ext>
          </c:extLst>
        </c:ser>
        <c:ser>
          <c:idx val="2"/>
          <c:order val="2"/>
          <c:tx>
            <c:strRef>
              <c:f>'Outcomes Based on Goals.'!$H$7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Goals.'!$H$8:$H$19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B-4FE2-A11F-661E1ECF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562160"/>
        <c:axId val="1667562576"/>
      </c:lineChart>
      <c:catAx>
        <c:axId val="16675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576"/>
        <c:crosses val="autoZero"/>
        <c:auto val="1"/>
        <c:lblAlgn val="ctr"/>
        <c:lblOffset val="100"/>
        <c:noMultiLvlLbl val="0"/>
      </c:catAx>
      <c:valAx>
        <c:axId val="16675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 sz="2400"/>
              <a:t>Success,failed</a:t>
            </a:r>
            <a:r>
              <a:rPr lang="es-MX" sz="2400" baseline="0"/>
              <a:t> and Canceled (except US)</a:t>
            </a:r>
            <a:endParaRPr lang="es-MX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'Extra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2'!$B$5:$B$25</c:f>
              <c:numCache>
                <c:formatCode>_("$"* #,##0.00_);_("$"* \(#,##0.00\);_("$"* "-"??_);_(@_)</c:formatCode>
                <c:ptCount val="20"/>
                <c:pt idx="0">
                  <c:v>10</c:v>
                </c:pt>
                <c:pt idx="1">
                  <c:v>250</c:v>
                </c:pt>
                <c:pt idx="3">
                  <c:v>250</c:v>
                </c:pt>
                <c:pt idx="6">
                  <c:v>3241</c:v>
                </c:pt>
                <c:pt idx="7">
                  <c:v>543</c:v>
                </c:pt>
                <c:pt idx="8">
                  <c:v>513</c:v>
                </c:pt>
                <c:pt idx="9">
                  <c:v>3</c:v>
                </c:pt>
                <c:pt idx="10">
                  <c:v>11467</c:v>
                </c:pt>
                <c:pt idx="11">
                  <c:v>145</c:v>
                </c:pt>
                <c:pt idx="12">
                  <c:v>6159</c:v>
                </c:pt>
                <c:pt idx="14">
                  <c:v>15</c:v>
                </c:pt>
                <c:pt idx="16">
                  <c:v>3960</c:v>
                </c:pt>
                <c:pt idx="17">
                  <c:v>5327</c:v>
                </c:pt>
                <c:pt idx="18">
                  <c:v>93</c:v>
                </c:pt>
                <c:pt idx="19">
                  <c:v>45711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5-452E-8159-EA50212050BC}"/>
            </c:ext>
          </c:extLst>
        </c:ser>
        <c:ser>
          <c:idx val="1"/>
          <c:order val="1"/>
          <c:tx>
            <c:strRef>
              <c:f>'Extra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2'!$C$5:$C$25</c:f>
              <c:numCache>
                <c:formatCode>_("$"* #,##0.00_);_("$"* \(#,##0.00\);_("$"* "-"??_);_(@_)</c:formatCode>
                <c:ptCount val="20"/>
                <c:pt idx="0">
                  <c:v>205025</c:v>
                </c:pt>
                <c:pt idx="1">
                  <c:v>28460</c:v>
                </c:pt>
                <c:pt idx="2">
                  <c:v>10</c:v>
                </c:pt>
                <c:pt idx="3">
                  <c:v>793</c:v>
                </c:pt>
                <c:pt idx="6">
                  <c:v>18193</c:v>
                </c:pt>
                <c:pt idx="7">
                  <c:v>921</c:v>
                </c:pt>
                <c:pt idx="8">
                  <c:v>77172</c:v>
                </c:pt>
                <c:pt idx="9">
                  <c:v>262</c:v>
                </c:pt>
                <c:pt idx="10">
                  <c:v>9605</c:v>
                </c:pt>
                <c:pt idx="11">
                  <c:v>46671</c:v>
                </c:pt>
                <c:pt idx="12">
                  <c:v>162285</c:v>
                </c:pt>
                <c:pt idx="13">
                  <c:v>939</c:v>
                </c:pt>
                <c:pt idx="14">
                  <c:v>32587</c:v>
                </c:pt>
                <c:pt idx="15">
                  <c:v>5755</c:v>
                </c:pt>
                <c:pt idx="16">
                  <c:v>205161</c:v>
                </c:pt>
                <c:pt idx="17">
                  <c:v>142906.25</c:v>
                </c:pt>
                <c:pt idx="18">
                  <c:v>31010</c:v>
                </c:pt>
                <c:pt idx="19">
                  <c:v>200750.43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15-452E-8159-EA50212050BC}"/>
            </c:ext>
          </c:extLst>
        </c:ser>
        <c:ser>
          <c:idx val="2"/>
          <c:order val="2"/>
          <c:tx>
            <c:strRef>
              <c:f>'Extra 2'!$D$3:$D$4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2'!$D$5:$D$25</c:f>
              <c:numCache>
                <c:formatCode>_("$"* #,##0.00_);_("$"* \(#,##0.00\);_("$"* "-"??_);_(@_)</c:formatCode>
                <c:ptCount val="20"/>
                <c:pt idx="2">
                  <c:v>4045.93</c:v>
                </c:pt>
                <c:pt idx="3">
                  <c:v>5291</c:v>
                </c:pt>
                <c:pt idx="4">
                  <c:v>9124</c:v>
                </c:pt>
                <c:pt idx="5">
                  <c:v>16065.5</c:v>
                </c:pt>
                <c:pt idx="6">
                  <c:v>32387.66</c:v>
                </c:pt>
                <c:pt idx="7">
                  <c:v>42180</c:v>
                </c:pt>
                <c:pt idx="8">
                  <c:v>67178</c:v>
                </c:pt>
                <c:pt idx="9">
                  <c:v>139201.22999999998</c:v>
                </c:pt>
                <c:pt idx="10">
                  <c:v>183222</c:v>
                </c:pt>
                <c:pt idx="11">
                  <c:v>273223.88</c:v>
                </c:pt>
                <c:pt idx="12">
                  <c:v>283998.55</c:v>
                </c:pt>
                <c:pt idx="13">
                  <c:v>418915</c:v>
                </c:pt>
                <c:pt idx="14">
                  <c:v>469742</c:v>
                </c:pt>
                <c:pt idx="15">
                  <c:v>487267</c:v>
                </c:pt>
                <c:pt idx="16">
                  <c:v>505081.52</c:v>
                </c:pt>
                <c:pt idx="17">
                  <c:v>621337.80000000005</c:v>
                </c:pt>
                <c:pt idx="18">
                  <c:v>1878758.63</c:v>
                </c:pt>
                <c:pt idx="19">
                  <c:v>3248310.71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15-452E-8159-EA502120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99175680"/>
        <c:axId val="1499175264"/>
      </c:barChart>
      <c:catAx>
        <c:axId val="149917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9175264"/>
        <c:crosses val="autoZero"/>
        <c:auto val="1"/>
        <c:lblAlgn val="ctr"/>
        <c:lblOffset val="100"/>
        <c:noMultiLvlLbl val="0"/>
      </c:catAx>
      <c:valAx>
        <c:axId val="149917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917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 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Backers</a:t>
            </a:r>
            <a:r>
              <a:rPr lang="es-MX" baseline="0"/>
              <a:t> count  vs Pledged by parent Group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2'!$B$5:$B$25</c:f>
              <c:numCache>
                <c:formatCode>_("$"* #,##0.00_);_("$"* \(#,##0.00\);_("$"* "-"??_);_(@_)</c:formatCode>
                <c:ptCount val="20"/>
                <c:pt idx="0">
                  <c:v>10</c:v>
                </c:pt>
                <c:pt idx="1">
                  <c:v>250</c:v>
                </c:pt>
                <c:pt idx="3">
                  <c:v>250</c:v>
                </c:pt>
                <c:pt idx="6">
                  <c:v>3241</c:v>
                </c:pt>
                <c:pt idx="7">
                  <c:v>543</c:v>
                </c:pt>
                <c:pt idx="8">
                  <c:v>513</c:v>
                </c:pt>
                <c:pt idx="9">
                  <c:v>3</c:v>
                </c:pt>
                <c:pt idx="10">
                  <c:v>11467</c:v>
                </c:pt>
                <c:pt idx="11">
                  <c:v>145</c:v>
                </c:pt>
                <c:pt idx="12">
                  <c:v>6159</c:v>
                </c:pt>
                <c:pt idx="14">
                  <c:v>15</c:v>
                </c:pt>
                <c:pt idx="16">
                  <c:v>3960</c:v>
                </c:pt>
                <c:pt idx="17">
                  <c:v>5327</c:v>
                </c:pt>
                <c:pt idx="18">
                  <c:v>93</c:v>
                </c:pt>
                <c:pt idx="19">
                  <c:v>45711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2-4B49-9AB8-7D3969114F1C}"/>
            </c:ext>
          </c:extLst>
        </c:ser>
        <c:ser>
          <c:idx val="1"/>
          <c:order val="1"/>
          <c:tx>
            <c:strRef>
              <c:f>'Extra 2'!$C$3:$C$4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2'!$C$5:$C$25</c:f>
              <c:numCache>
                <c:formatCode>_("$"* #,##0.00_);_("$"* \(#,##0.00\);_("$"* "-"??_);_(@_)</c:formatCode>
                <c:ptCount val="20"/>
                <c:pt idx="0">
                  <c:v>205025</c:v>
                </c:pt>
                <c:pt idx="1">
                  <c:v>28460</c:v>
                </c:pt>
                <c:pt idx="2">
                  <c:v>10</c:v>
                </c:pt>
                <c:pt idx="3">
                  <c:v>793</c:v>
                </c:pt>
                <c:pt idx="6">
                  <c:v>18193</c:v>
                </c:pt>
                <c:pt idx="7">
                  <c:v>921</c:v>
                </c:pt>
                <c:pt idx="8">
                  <c:v>77172</c:v>
                </c:pt>
                <c:pt idx="9">
                  <c:v>262</c:v>
                </c:pt>
                <c:pt idx="10">
                  <c:v>9605</c:v>
                </c:pt>
                <c:pt idx="11">
                  <c:v>46671</c:v>
                </c:pt>
                <c:pt idx="12">
                  <c:v>162285</c:v>
                </c:pt>
                <c:pt idx="13">
                  <c:v>939</c:v>
                </c:pt>
                <c:pt idx="14">
                  <c:v>32587</c:v>
                </c:pt>
                <c:pt idx="15">
                  <c:v>5755</c:v>
                </c:pt>
                <c:pt idx="16">
                  <c:v>205161</c:v>
                </c:pt>
                <c:pt idx="17">
                  <c:v>142906.25</c:v>
                </c:pt>
                <c:pt idx="18">
                  <c:v>31010</c:v>
                </c:pt>
                <c:pt idx="19">
                  <c:v>200750.43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2-4B49-9AB8-7D3969114F1C}"/>
            </c:ext>
          </c:extLst>
        </c:ser>
        <c:ser>
          <c:idx val="2"/>
          <c:order val="2"/>
          <c:tx>
            <c:strRef>
              <c:f>'Extra 2'!$D$3:$D$4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2'!$A$5:$A$25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2'!$D$5:$D$25</c:f>
              <c:numCache>
                <c:formatCode>_("$"* #,##0.00_);_("$"* \(#,##0.00\);_("$"* "-"??_);_(@_)</c:formatCode>
                <c:ptCount val="20"/>
                <c:pt idx="2">
                  <c:v>4045.93</c:v>
                </c:pt>
                <c:pt idx="3">
                  <c:v>5291</c:v>
                </c:pt>
                <c:pt idx="4">
                  <c:v>9124</c:v>
                </c:pt>
                <c:pt idx="5">
                  <c:v>16065.5</c:v>
                </c:pt>
                <c:pt idx="6">
                  <c:v>32387.66</c:v>
                </c:pt>
                <c:pt idx="7">
                  <c:v>42180</c:v>
                </c:pt>
                <c:pt idx="8">
                  <c:v>67178</c:v>
                </c:pt>
                <c:pt idx="9">
                  <c:v>139201.22999999998</c:v>
                </c:pt>
                <c:pt idx="10">
                  <c:v>183222</c:v>
                </c:pt>
                <c:pt idx="11">
                  <c:v>273223.88</c:v>
                </c:pt>
                <c:pt idx="12">
                  <c:v>283998.55</c:v>
                </c:pt>
                <c:pt idx="13">
                  <c:v>418915</c:v>
                </c:pt>
                <c:pt idx="14">
                  <c:v>469742</c:v>
                </c:pt>
                <c:pt idx="15">
                  <c:v>487267</c:v>
                </c:pt>
                <c:pt idx="16">
                  <c:v>505081.52</c:v>
                </c:pt>
                <c:pt idx="17">
                  <c:v>621337.80000000005</c:v>
                </c:pt>
                <c:pt idx="18">
                  <c:v>1878758.63</c:v>
                </c:pt>
                <c:pt idx="19">
                  <c:v>3248310.71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8-4E97-B2AC-20E9F7E5B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9"/>
        <c:overlap val="-100"/>
        <c:axId val="2050126143"/>
        <c:axId val="2050135295"/>
      </c:barChart>
      <c:catAx>
        <c:axId val="205012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0135295"/>
        <c:crosses val="autoZero"/>
        <c:auto val="1"/>
        <c:lblAlgn val="ctr"/>
        <c:lblOffset val="100"/>
        <c:noMultiLvlLbl val="0"/>
      </c:catAx>
      <c:valAx>
        <c:axId val="205013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5012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_xlchart.v5.8</cx:f>
        <cx:nf dir="row">_xlchart.v5.5</cx:nf>
      </cx:strDim>
      <cx:numDim type="colorVal">
        <cx:f dir="row">_xlchart.v5.9</cx:f>
        <cx:nf dir="row"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800" b="1" i="0" u="none" strike="noStrike" baseline="0">
                <a:solidFill>
                  <a:sysClr val="window" lastClr="FFFFFF">
                    <a:lumMod val="95000"/>
                  </a:sysClr>
                </a:solidFill>
                <a:latin typeface="Calibri" panose="020F0502020204030204"/>
              </a:rPr>
              <a:t>Europe</a:t>
            </a:r>
            <a:endParaRPr lang="en-US" sz="14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6F16D377-470F-457A-A5C9-A128ABDFA66F}">
          <cx:tx>
            <cx:txData>
              <cx:f>_xlchart.v5.7</cx:f>
              <cx:v>successful %</cx:v>
            </cx:txData>
          </cx:tx>
          <cx:dataLabels>
            <cx:numFmt formatCode="#,##0.0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>
                    <a:solidFill>
                      <a:srgbClr val="002060"/>
                    </a:solidFill>
                  </a:defRPr>
                </a:pPr>
                <a:endParaRPr lang="en-US" sz="900" b="0" i="0" u="none" strike="noStrike" baseline="0">
                  <a:solidFill>
                    <a:srgbClr val="002060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geography viewedRegionType="dataOnly" cultureLanguage="en-US" cultureRegion="MX" attribution="Powered by Bing">
              <cx:geoCache provider="{E9337A44-BEBE-4D9F-B70C-5C5E7DAFC167}">
                <cx:binary>zHtZb93GsvVfCfL8Uel5ODi5wG2Se9JkyYNsvxCyLDfH5tTN6dd/pSQ2bB2fmwAJkDzIhsndm8VV
1atWrZb//bD866F+vB9+WJrajf96WH7+Mfe++9dPP40P+WNzP541xcPQju0nf/bQNj+1nz4VD48/
fRzu58LZnwjC7KeH/H7wj8uP//Nv+Db72F60D/e+aN1NeBzW28cx1H78P+5999YPD21w/mm5hW/6
+cf949Dcu/XHHx6dL/z6au0ef/7xm8/8+MNPz7/pP576Qw2B+fAR1nJ8hjTFWEiBCKcaiR9/qFtn
f7uN0RlViGDJOcGKI64/P/rqvoHlfyCeX6K5//hxeBzHH377+6uF3wT/1fVibONf3z1unwJN0l/e
7Kdvsf2ffz+7AO/67MpX8D8H5vduPUf/f8Poh+L+MwR/Hn0mz7iSSCImOFJSafwt+uwMM6SVokxr
zDiH278m/lf0/0A830f/y8Jn6H+5/hz9/33196OfPLrmfqg+Q/Dn0efiDFGmkMaYcKYUUd+gr88o
hv2AKOGCEM4VbI2v0f8D8Xwf/S8Ln6H/5fpz9JPzvx/9l/Pjx0f3GYE/D74gZ4oqCVWttQAKkvwb
8LE4k4wiwhQRiGmF4PbX4P9+ON/H/vO6Z9B/vvwc+Zf/ANYxj7UtQvP5/f889BydCaAVLoBxhCAY
Aal/xfnsTAhMFBCTJERKRcnnR//KOn8gnu9j/2XhM/C/XH+OvvkHoH/09/Vf2G8ZPePAJUwiIgHh
/2B8coYFQohzoRlXCAElfV32vxvN95H/bdkz3H+7+hz14z+A63fDvXt4/Pzuf77kmTgTwCWYIqkV
pVqxb0qenAHYVHOEGJGEAR99fvSvJf/74Xwf98/rngH/+fJz5He3fz/PH4fH+t59/Pz+fx56Ts/w
E4tQziXQynOFGSnQOEpJTqjg0Ijpc6b/AwF9H/wvC5+h/+X6c/iP/wC6uQjLY/OhDYP96zLA9JmU
QhGmAWCJAetvih9UkCZUY5hhEMhMgp+pzD8W0vdz8PXaZ2n4+tbzTFy8/vs3wtWjzx+Hp70w/nWp
4OSMMA6FDn/+kotvJScHlhJaM0yJhv4MbeDzo3/loT8Y0/dz8c3iZ8n45t7zbFxd/AOy0Q7z/V/Y
h0F+YoCZSwZz7bMNoc8EwoJCr8DqKRns2Ya4+t1Y/ksCflv3HPvfLv8H7Nd/P+wvu/viLxT9DOwE
jTASYJh8h4kiEEecUUUR1UwypiT9tv5/N5zvA//bsme4/3b1Oezpy38A7HPht1/J5zMAf74RgwZS
CBosJICK/2wD6gx6rxZcYEaxUkzKz4/+lXte/rGY/ksGvl78PA9f33uejfjw92fjtSv848cfzsHp
+9j+lXMYPYO5FywIgYQGfaS/FaUROeNYag3+j2RCwDT8LCN/PK7vJ+X5+md5eX77eWr25q9IzX93
677Ylsm9v09/8Tu/Muz+77u/vDB4sM+W/jZLfXcv/TpmHT/+/COGPHwxUZ++4ZsR7ItH9u2Cx/vR
w1IJ8xuMEJo89Q8OWfvxh/nx6Y4+45Dhpw1GJMisX0YM1w4+//lH0GcIS/BWKRGfWXFswy+3xBmV
CjFEMZUEjEL6xV5+0darbd0XHH779w8uNC/awvnx5x+hpmB273794NObwdQJexyeQUFgQL3RJ4Lt
Hu5vobTh8/j/lbbwudqWMs5s1RiEXLPrpsVsUTOaNmuW82UpU8XvyIJin63r0a5Rbvhynk14ioUQ
h7Zu+73suTBe02S143va5GzPuiKmtXInFUoj5RjiTuI8xkVXGLrxI7PZtUXi1odCJS0nbwKvXyHR
Gp+TIc5zgdLZL42ZXdhZW5kwF0WsaXEzseZm2VabWEJUXBXhYrXzfaa8j8nshFmm6r2Kus2Mc1/G
50CB/EXTYGGkGrgJujVL01VxNTi+X6rXUeaHuLd4R9pwVzfbYIZJf1IE+6QU1h99e+2Yjxvh8JXS
Ijc200deZNpoOmxGd+VsVqY746TPDwtqC6P1KceBmsG+HtMOq+J2ZpNx+jpv+mHXaSGMzvPesD7N
pe8vx267rdF6KUR+tfDmTeP6bI9t9RbnE4Dl3zIx92k0rTEXZZZUvC5MjUsX40jsikGEmKOXi+Vb
ItfB7SvbJ02WfcBi0oka5gveSRVHVPWJRyEkUY5Ma9s28YMf0prmWcxnoRMxb5lxTowJI9tFN+Xt
kfjCmrquDQ6FOxRzlZRabknT1Sie1GwvfJPt2VrPBtGyijff1mZS682EGpwUdLso8ggnjf/o6rWL
uY8+0c2uBi+hMWNV8WRY9WwEbcmFLKoVNn2pks26h6IoRbxWTZlkOU64Dks8ZFUVD0NexnU0bild
Tn2ZOTNNZDvqAr2mjQtJVahgshYf8OgayJAmsfKrNpOw234ax+iAlD4MBL6JtzHZomnH1rIxJD+2
njGjptEbWaooca6ZjAh6ucJ5+WrJ9G3j5a3MvYzr1lRCwftM1XQI28ESZvQkedxFIkAO5GgmK28U
cXpHt+zUUmoPIxzfGBm5wSCvdbLWQ1I2Lo9bqvJUieoxI3o9Ytv36ZgXLI1wO+5d0cXeaxv7yrFd
BG9vBj/xHWXDC0SXeTeTqjSsqqd4Ufp9U3MfT8Hj13or73I5rnHICpzqC7Y5mWo1DqakS58sy5Dv
Mszq4zrO8SLtFAft6akvyBRXZBJJVkN5GkI2m0RtUs21fpcX0RiHkiWsaqNbzZrVrGKrYz5U7Q42
Tuy6vkwm2qmkLwcIaLK7Bi3aLJs1kVpxaoOak57PtekXUy8Km7wcc9g546tVOBOIvwlBqT2uysTj
ekyGgj4Q4jg8aDpQUVaHrUdp2XSxwFqYSCzAfXPUxHM2L6ath9GEYktblE1m9HN2rjvPTETqMUVC
mS7aumScs3ZPKrrsel/EqsnNmnW3yzbkdwJVr0tIXyKaotoPqLgRw9TCDrTO6A1Z07ewQlRXtmKH
xcradIEP+0gtpcmdatNsovtqCyQuq4qmLdCg4JYkq+xK0ysZTF9QnrqsejvW+D7XTZ2WtPlYF8wl
zucyXspihlREJKH6VOpoTEmW4bgUwylXwu6WCV2vQ3879YrGKJ9zU8nssi/vBtrtq6Esjx3JP1KR
n0+938zWQbk2vTecT10sbfmKRKEzHVCDyXrq40KJK9wwtAt+TpRf5sTpqjiIonzDWppBV4BtpFTU
m7Uq77PS1yeyxgRXu9DP3VVBeCzLLDpvp3UHLzkfyYivy2Wn6QRVFo2FwYOWRvup20NbuKsrQs1U
0TjT2ZA4utyHTOk4A9/ZqNbe9fl2whMp4hHlt0toqamwLS6yPM54d6rK7twhIuKpiJItDMVunFyf
tL3OTN7NLmlsIKclG86RirxBQNJKDcr4rnzB+7nZS6eGuC5oaWqfn0Se84N0ZQQMhC8z2VEzMnmH
WxntdZtL2Gs9iUXXHDcexUWbhgFnh7qvLNzBl03Z0UTVU3GJm+tB9CqJlKviFYv9oOhJRYztUTaq
uEBlTHg9vinEHR8Gw+qaGIp6d5x8tS9q7Xd+tRf96ouElMyns7NJoPy2nfpPqM+HpPAFNlWNLibm
atNobLYl+tByvSa2Biot/R53nJuBj1BIOrwowy+VVZ8Q5SeC2jV2w3odOWibhJfXoh9Mv86HLNqu
rMz4y9lfqKoMJ1+uUK6ENIbLJfW+5FBDtY618xAAgarpltrIelh3PaV7wqMqGZEsd9p47N9Tu6zp
tkp71KPNTUuba9gOar9k9JNndReHCL/Lq2JOKGtjO3Y3xbCluK+mRNMyi+0670H47Kve+sRbqpJm
g87Nx60Fon9bFKxPqmmYDS14E6Moz01WUlOUeXPsNpQnQBwgRXzcZ6UyLqDzvHs3h+Xoa37AbaT3
DQJmCEonMtCQhI0Uxpedmev2NcKD2xUOqiAvitu8deVpjaZ+x3Ee4qzY+8aOyVZ0cwzFigeVFg0e
b8hsdLRsKWvtC9uXPuZtgpvwmnVZtKN5tRcy/0D5iJKsd21c2dCbfOqbHeuYWW21nFbGL6SWr0Fl
VVF5t2Z6MTNkIAcd0SEcpTmWoMz4PeX1YlQW7uWIauPUxaLkeFhYdJh7eRwKdaypT7Oiv59ycjG6
qH0hx/zCt/huHUqd8qmAZZU6dpOXabVEhrbuinY+pIXH5zD1zMmcOWiN3ppqVZ0ZWAacxOo2nkgo
43W5XkgIceMxSaYyqYAHk7Wt7cHX7W6axYuqn1TsC1UZusp9n68DJEiR3cK4cUtIhgXXabC1iudA
imM0yR00pQikkigPmVRv0J0SdXGY5lkdtGg2U/VpthXogtu8TIrZvhkyHHZlU2fpnK3vQMOUZrRR
ZbqyuNtAA412rU2eufIQYQi8GB2IR/eJTNNLa+d5R+j6Go3jkM7IIlNNL4rSb3EgCyQHzW+3uVEp
rWhudN/5y3VeV1M3lqcM5+vFBgW2Er+dbCGjdOb9aGgJ+3JmAV00SykOFDf20pHyfKjr3Igti/sh
73aVbWbQG7WM19y5OIrYtK9FcWWXhhwYa/OkKUeRTEAPMEREl/24hnjeQixIxuO8w0AhlurbLKti
Fpg3zNk33qHXHr1BjbWnRR61d+WunOvI1Gw0jvruuODSmgVXce0EP+HRjmZtu1ftCAq+G5QGHRll
OziVItB9pUzqae86ifaR0G+0nT9Gi71g5TLtcoH306KbYy5qaCCbo+dlNCymF2q7IqzDJvLjdYSa
vWvGXbPPIDnXYzZe22it46Vvqv2YFHasj2MYHm2nLoa2CwbOeitTivvGo+wgx+wlyefM6LVKWiQO
K8q4KQd+h6KCQq91L56M1Jh3uE3otoHYcMZn9WHj9V3rsgjUaVYYNLA2YWjaa7vspG6na7b1Coq2
utzKmBa+NmoDqqVjz+II5+OuWvAAkwEGemua5aBYse4QPXfQ3I2N5Hk+A3NkETR/bEdyqhHbq6qI
PWgyipFLKrYAO5ZDHpMS6HHWNIIxhsNz5PBQsQKZaNvmawejQiHkFJdwq5ltf6jHutuX+fmK6JMg
jmiSCQpcItoTm3kZl90pDLM9zjocItIN8SAZ8J4H0PJFpSMI5BR2ShnPU/62RUfRKLfzYzvFzA2f
St6OpvBLdZTK6ZQt5BPHjTNyalfjh+pCWKC+KiDg5dWE2sLOdo03tGIuneT6Fk3NbDKVxTK019GY
h31Rbq+sG5XRs85NsZYn/4SCzosTLjJ5XrF2b53bzT198BF/1RC1JlkD8cpI37HSf6h66IYzPtB+
mQ+0yT496eyh959qF+XANawwvCV10uaEJ1IfAs0WEzHidlyVt5vvsgOZEUi5FjBg6g3p5964TJzk
aifTdxNMbPjlWswubdjYx6umL6roU3D+/dLbYwnzgZDA5rSjV7I579dl3avmom6n6rDk/gLgbM+V
c/tmIIASZfcRTMip0OooS8t248yuSWNvqQQ9Ow11jMf5Xuntk8qWfVUsW1wPrTAwkWMTWlDgru1m
GLXquKegBwsEPWsZG2pExEEUrhSaxPa+nqIDZlGdrgGfAgURPpf9capUti872GVD9joaWZX6uRxM
dDlVoUzcgKbYS5rqCevY0f52BOmTWN9d5zlVh5nkh1ZIaMFDcAa9o42AaGi3JVMBWc4lf1zmFZ7b
aMAcz3JHZrkmet4wiB5RmGbN/XFquhCvHboNWM/nHMZaO4Zp52QXZ43bjostPw6IbEbOZEoXmTOD
1+it4vl1XQag0oFBK6rg26YexiJ/M1AfDpliF1UrrqyW4bqmQ5JhFMUdEEasXgEb6sTlEhrOxkF+
VkOUVhZ3KZygJ/M0v86W0iXj6ETsxADD2zAIs60wFZcTqs4HwVlKwvJxzYd2LyZyhT2vzpvO78hk
pxcjKPzrfnqFLTcFLqNXMxRUyopyNIwuD0Gqq4jhF+PADL/agl9ONMogrbbFF0QWwKDZfEsj9Fr5
9oEOxWzyHjglAJ1l0yFCW5EOfHg51LB5VKMeWjmAKqhfR5sHvhnDG5AxlekJKAeeqzwRclGGaqkN
W+RTg1fHuXRbEm3LdWijpC1QtleM3kcwZlAyH3jeHUqGI5OhZjfUkNRmK0wk1+vAI5ngdYaWyOsT
RW1niAssbm1WnhO73zYGk1WTbWBZwOwa8fG0ENedLHPdfglVbrB0oG4pCXvQbS9Fpn2cjT0YBjRK
B1y9Ayu5O4Yub9KyeBXNjB6spy9J2xiLmyyRdGlSX1enEVjiEC3jKUcdvsyXC7k00ZW9LGUH4bjJ
pajTF8WSd/E8SLwrTlvmKWx0f9MXG770q9h1CgZHW+gRiK667IvBmw1yDu5Rf0QfbZ4VO1ueryQn
aaGig8ijMqFY1injc5m6p6SIQnEDNtQTWYOGV1WzgPxuq7ioujifu0vUDefUi+uy7XGMKnlXrX1t
SokRNMp83Vlwzw2TJU7nJU8dKK5d7lYQxfSCCXVBS/JGr6CkVrBshgBafOoFTAelvoBZ5DhCBnYi
sgcFPxvHrck22cMosZaGUPa+EzbFUW1PIeg47xkyfChAckO/MwQmvAmBKKmXLKn7iMVoHt5uS2tN
txTlQU1xjWx2XNQu4uwQ6ezSivHTGPlLhmoMe22G8a31eyabq3qdLnnRH+tpuWrmJ9ZnW4AhqINZ
qsze2gJSXGTZGk/zegSP2h3LNTqvhb4PdbjcxnWM+2U5hRpCjmBsB7vTEDzcNcc2iyRwmXqsWm66
wnYpg0EvbhGYLg3T+7rDNtEV2H9cT+cjXjZTtuVJ4WqLpSts3I/kAOP967Bdwbx4GFUTJWwroI9P
8kYUy2kEukrqMmp229BfzyCA4xWBEpZ4ISm3SzLk0bDrdbmArQavlkEzj/JhMtzhW68kGHK1+1BV
ZEnyoqpNVeGX7qakUE6tLN/r2e/yCN20TvGDZhP4EZl6N1m37gL0uGwd5hSGxDFxi463YajP57za
ZVpCnrS45/w40/BehfzgXHgtYAwBpVacyhYfZdMkxdYZpps5CSPs2BlafIVFF2PawnRIPzYwSMFs
Umz+LfhFhRnQmqJyOUF4uxK1m5mYgql4+aDWWUP3ECn3HPxRqCUYtEwW1SRxEzBvLppYRPIyivhs
GK+uoV510qh9K4KI8yiQ/RiVb9cx/7QK35gQ1R+brLgLqA8nrviniMlTBPbbUuK3la5ARG7ZYMZo
LM2idZYsnZIwemZ8x4I/b+ptM01xrjq/GDv1V1Pea9MzN++UGPN9Uw3S1NBgUbAFOHnVrbQLM36z
J1qBX6i7brpGoI63xe1sVA8x5rRP2AL6pBQolh6z2yDttVMwyXU9n8yEqzEuc5SZQWWgx1ky2bqM
O4XuyyWzCZQMGBNZPA4ryD/ySkZ9aeYWCGBgdZx7B3pLkXNfhSaOViVMxfMj34pzPumbul3wien5
oXpBaufeUhBVIr+lYEcl3YCypM+bl8HrFPR9dQxr9obNwAxEsWPkqjW2ahuNRj04F7bbUjdWObSz
O4vLG6HDlMxKtTv4La/jnIPfDI2uOZ/0BPKzbaFr1e6Ucf0+bPCZLTygfnxDpiw7RbEL4O31+Gl7
ivyjlO7lFG0fWKBNIirApMlPIX/TiwtEM7Rf+ygzlAfgrpFfIv1pqQuR2oi87aYV/LFohpLvWWo9
1J6aY0qmKA5LlDIoqgsJVmtUAs1JWTujymoDV8VtBx9wnEXzaJrhCLt4gIFXvYNwhj0kPyG43bcZ
CHVqdSoZPtJKfNQNbMERGRRh8P5CEcCV4Bg0wnzuLcQHJ44XmJVNgnqo5qrtHrYWCKkgnsfFDI0T
rx8ru3Wx7ukttoIZ1oVPfQNqcibEmkLy/ezWE1q2fo8nFJlqc8xYxeEbS5cuPHqVb/TSyurcdzUG
iac/rpamk5rqfT9PIBWz5VBUQAIyR/NNPQzkBLu8MU3L3iqwF670Ki98wRYDjk5ItY4rDNbgyKf+
1IQ+Gb2oAWd301Tzu2Xo3wvw6KM3fYh1NM/7sYzcYXSt2YoXU+QLYKrsqszK17YBG7XO8oRCEOCB
v7VBJLlUH2S/vrNLCaNBlb2uxJvJc5DvqJjSmhcXjS9uxkD7dCII3EjtLl20GAR2buwVsDGIPNit
M/kwdI9ZTsFd8XBW0KDoyTlJAs9fl6HNDJkrFmfDu5CTEG8EJbYZwZymrIrtNFuwLvBN59HHHvz6
Bn5XwmBXvGjLvY+2i3VCt/mQ7ZasvRsZr5MpVCjehE0WjA+2Heyxo63p3QzNwXEC9QInPt7N5wzQ
eMVq0SQNrylk5wQe86saoqzDKndj2VOz5OP7ZuEwP0hdmVbDZNPg00z1dr7O2QnaKTDDvIymKopq
V+EErcPdhBw+DRrkLSbFTeTEDa+qY+ae8suJBvJbrsCg2GK1NXVChDRLkV9WNLolTQOtAugk5mAe
LVWbloHfqJdLi8OTu3avIgxzyvqel+t5A6TDq3zPGTCX0xbwfzn3nek3+qLG86EjMP2DEqWB7Suw
btqKK9OK/mrMk0Lbxyf+2fpPdYvTYW44HEzAQAq+y5Hj4ZxAz8JUX7cV+SCi7dWMhiaZsN8t8MNH
btOxEMRMV3ML9FA1+2id2pfejauZSjsl1l7V+WGuG3BeLBgeqPlUq7WKwU+4KDzJDEya9UWh4FVn
f1Bdg67lpt5lk1apnRGJq5GOhxL6BwE35aUjJNnAWdvTNY0EIB/RNU8yX+njqq8FC3OSlyLsWAv/
TSW04E9ZEDc9GL9mMhicgfNxUO58Aq2+lJsCI3N9UcLx36x9f6xQ83rLkLxVjt0O3Nq0Jv5FDyb5
qS6izYRmdPtcble6ySUY6/IdQUu4HFq8H3h+6Rx1plFwIDKN5bvZp6LneyAWm6C6peeNgjSh9dUg
J3qXcTBCxBSyZAQwxoAOYs5fZj1qYj3wa9nZdGsJuwgsvFjGIFJNxtSPfZVmjS739h04/rkZ2ww8
RDhrCNXyIWf9pxYTZMK4HJpsvlPDmKiOPio37bRyEH+PbbyF/MqWdUi6rTzCWRO+2Bb/To7dZTU3
NK3t8n5T2cUmZxAqUXdNyuYAngYGxxNO7QY2xOCvrQeVV23s2+V6HMGoafi877Cb0qbk2ZNl+mpx
On/RLUAxC3T0A5ja8IvEq2Fg6N720QJHNW3CEYEdWp1bGNrgAFboNFQNT8Z84GleZAmcjTIFBnhd
WxXXmqXDqjC0+qfjVXqYEbdw6vSa1dH9CkceODSPUSaP0UoP9RIzDkcce4Tm2TQUNFVXv42OtO9t
WgXJk00F8G+nGqxmqNcJTrs+vCSCyfOoAi3X0vnk6j71bstN1xVP2ohp6JNLMkcgKWdobwk0oxdT
WdSAWUvfleFCBpvyPDQ3XTM7QxdYa+Hgl9ZijrnKL+UqbusQDWnrLTRu39E09B1oPg++JI4+udDe
a7SSg5i2OK9bDfZd1V+wZppgpGKvM+QFWDOlOrCmoHGfT5uhgjzQPprSol7JPrJtHiO5jNcYSTje
K8qkbrBKNQ6g2MZxTsFCTqeh8wkySw1RdgJOaLe5n46UV/ca9Dtuhj3GekkXMOXDVNxPXBTgwfRP
pwzlHQFr3cw09zALFjHwijTEooe1lfuuxCEZB9ruQW5f9Pz/U3ImPZbrSJb+K4Xaq6GBosRNLzTd
2Ydwj3D32BDuES80UBIpSpQo/vo+N6s6M6u6q9ANPDwg5jtQNLNzvmPtiJMfD1XcyduAT/FE2ui4
xGzKNMM7Qa3yCo/f5YQBd6Dwj40MyJHAqDcmqaaJtw88TU9tyl+DOH2L6+kaaAUJOOwe4Z9lxtTD
tyX2HwaN20Tb7Yw7XxfpGsQF5NrPkW7xlZLxJknzOOA7LdtAd7CS6/dpIWjuOck4804krh+GPYWY
7s1XjJftqa0hgRg//tgCnGBtQhRksWST6D/x7CRFaFBStiB6Bl/wm8gpxFkdHxu8LInz34ahPo/G
4QmnV9bMa0G9EQf8Z70NUKkiWAS87X6NrQ7LdGpxMW011IKgfQGnMecxa3DMjJrxfBtUnmQ+xT05
jbE/FITZQ9d/g13xxpbQFY2F5Ja4OoSJBtl7CmidNV6IYWeEWNsMcsg53CRMyGiTUKX7LNIiLOFE
+xUu/WMQRNdwtvPz0DR/sWfdPLJ6fR1bzBe+6H7iWVjzNWlfvLblmZspO9j42Ys9zC84o1HQp5kf
7ihcq/+2pmlbzBZiaA33gDQtw/QgezjsM31GGxJsY1ClsXjfGwkxk6E92yNXoalOHikL3+ElsnIJ
/GvUt99M3JnSGB/yUui687j7J0iM+3WN6h5Dq5pgMPLoibHpmFrvQzPcExquVR6OfpphkHj2oWA/
tRuaPREMe97iUcrb5k+7uZ8LB0mypdFPGg7mShMPzV09fq7GxaWzGq6RAykBRWQ+bSiSFh9v7aZf
jqXtsWfrtfVUnMGhzNpGRe8MJ2Mm/Y9GYxBt2TYVrUrmsm5Jj/u38EgKSz4xfrFRTAeeDz96bG3W
NfVHJE8mhVQxd2eaPs5tDMlYNXXR7Hs1eNPv0Ucr1pFpyiLSqVKuEpJeY/eK03HMhDeh0DX8GqJ2
uVWUSQtlwIc13UvVXFJ0MYzMvBQaszPfgxxjkUXXtddlYpeCdBg8k4lWaf8hROKf+inqDkaoF809
2NvjxnPfsEwozJ4NNLNsmjnPm3B/jbogyPH6hp5OGZO/dG1exwadLDodWeC7CKDx+nHumP8yU3TZ
8+qVayuh4eqewA0JbSYG6HmAiodzSqUulIUH3i/ed6chO04bLe3eU3jwjSzBp0DkyCK+/J4HmW1m
ldBH0FipybalGLQspgWyO+U+dKNUL3Aq+xMXih5CC1c9PsDCxK3SLT6QkvZln4w70G4+YBgMjyiF
8TqUvqaiIKS+7PGzWYbtqLVAyRnnNvcWR3I0cu7gmsZlITN+1de1qwI2n3vtBQcbeDP0eXX0tvGX
td6GcXdneU0U+l5T67KJYYnvo3cWPhOVRNQJys+djCBQHpsOw/U4ql9saOOiISuFNgSgaN1n6Mmk
CoAsZHOwz9Vy9x5FUxBO0AEnA85ninaDYp6rQSJwErxtgi+ZAo9Qtbbu8yTex8ITfy002M6BI3d/
74s7nEkr3bOExZNtSxzcrNif2SLQkF8a21/QAgMgaOm3lkV/rVyk8LGCc7icR9epvOu9pXB3DmEZ
JozrfT08pmPyG0CPrUb+1noePjXjnVMlRDbuC6kmc1r0nJ6XEJJxtLoVBh1TIGgsxVurH/eQN6dp
MOWu0RXZBu2NwSPZedD/BwHvOYHeYGybq7tBXqskcxCZ5iHBnTPtX0wGeRP0+827NyX9Zq9u9H65
UYZlEqHzasCN7TD4MVV6D/gKpot/UgQnjTX47N3qzruIR3S2uJPHgJTzxD9bl3dy2W4bjLKCrTBn
xbB/1dy+rcmyliEbjo1SppTd6mU29E0ZWhtmTR+ZA1sClcHJM/ksnzVpLPQ7eXYxaQ+2vzMjK0Ad
1SVhvkpcU3aocI6qdadzCXeozutofmtQDYqUd3A5o6h7Hm4y3z2iXmIHAVjUFjoH9GWLUyAS2OFw
MaO29yDD0/d6gMvZKw0GwHXHLsZQo0aQM3Vo2syaTwbnptC92HE69XBiNfqquafFztolV5sayymE
pv2N8Xl+kdN3q7xr45orMZ0rFXiyWj3u6RAfjGf+QLOaSscV1OAIjbbowqrb+e9BkxCVfvsuGgWl
CMTHBFtkVQ6tC9KWRSd2fDkCI0TTvIc01pekR8UPBNpkiDRLHOIEjm65TN5Q7uuPoOdLjnF4KVOL
I94FbXwCH3FODqPz0Y7VDoe0TSEQL+m3mepvUdBeOpGQ3KC2lgR0DZTABPdUNTXeUXea3ZiEQEnB
VjW1et4WBYMqgNKDSQEKi+yeGPf2KoDdl7cJXMEILqQnSV1OnhIZfNW+8Fk9lmova3ATBdRiXeiy
BVTxresEOlwS3ELqVQn88nx1XV2yFl8zQL9Dm4TPa7tpKBgGAkqzXwJcQIGcLsK4W62jId9Nn5zj
JlZwO/pvE6K/RTq5zzYc90MzNqUvhmtjt/gBjCEZxy3fev9lM2y7wkc9gatcMkO7KV8iqDG6czcX
euRe6tY8wcW3e+ir+bKV8+KfBVkutUT7AKLiblN2a5kGHNAJ5qtk8HAq7o8QCaCoebEAktm0X2xI
fvBtVpnHU/Qtnrz4df+iVP1nN4nI5bCGZReoJOcGFAm+2JSH209QWr88T3+SCR+yP0YolULD1Ynk
pw/oy5ImKsNagQyM/5ojsRRWhnPu8f555mN70DhEAvUeSj65JfaPJBBR0fIGkOU8OKly2ivdCZJZ
OkHgaFgDnea8xlY+8r6VGU3x5Xfy2O/Dt31dD4L1Vb91X5bMAWpU+6pmcKHoV3PcG2sR0fU8xc2P
Vsz8IroHfyVoe2m3Fn3Aq7Cj5CGErZLVYRtcNn9F1zavcQnI4Wc82AIO7pq1ktl8iyAscwpcjoqc
4TbOpGrHjBKNykvV93DC/D4O8YvR5pjUSZcBzoQdG22sFAEwF2P0uR4qytT4sHIKxhMjxKHxknIO
I5YHAt9BGjThRUwbnn0anTv/Wbf4NmFBQyNSdXJo6HyZQg/YG15kwdPNFTAHUH2ZmEFEwNWFal9X
XUtOMHPNoaO7uBhUv5UApuOLiXAOwg6zz4R7xMfPObCwPlrIIiY+KeTyuW7BA4uh8TdjdAzpWpcr
hbRHtlEWA6m/j3IrKT3HXKrDurXgh4w/gKFTpZe64NqNEQ6tXUud4k+1bYzRLwofTBcVKk0Bey7R
B536cwwGGOjXr933vdIf7MEfCT8rNG8JrUh9mOjyAul2fAsD6MigLOe0nk+zMC+AHasw5QPgJvqG
EzDnjXC/WWufktr8nhIB78H3m5NNLgr37g3DmUeK3t+SIygZH/3BdutUglPfYEoMYdQFxIlsGIa3
raVnvAs45SmJQV/ChV7ENdUqQ0+wFnBNHr0Q/lpA2uucwmxJDcTxfjzyuvvq3JpDGiWHUe7ozrtg
yqiI0MuowqmEndoNwqdlqPdjw0COYs7INRShYiaTLfv7sGC6Dq0qvCSq7VxKDTw5SQNo5LJ/DoGY
uWafTsmujjueh2OQ7rg+fHteoodVYfQGt3E3tZJPoSV6MAdeASYvZunB/6JolLyxKXzPyVyx9hMC
6XZp9LceunM8N7RaXJNmUMyONUIbpWdQxgmvwfnRjh18dkn3Js6SIX1KVHjbJ4uzHZDp6ryu3OMb
793T1Kvm4GgQAaXFXA2cwZSqbs5zE5ncc/v3Pt10uaJHQ8ENxVytd1SiTT6VWPAtNOt5g+59iPgU
Y6gMt2JW8GkXKq/hTnS2TbMojZ/b2n6srXvppbce4gC4t7fPWeBta7WgpneYxg7YBTCUgGuzWQ38
drdZEznnFLiIc2i77b2cSW80r+ruRmJtQLYFnS7Q/j3HqN+FDwka1kN74azxHkZQe8doBdAX91+L
uLek1C65ZbzLG7RxeUgSBxNqcQUJ8GDBPi40+hw2+kdPr88DS/7cf6HvOnsUq/nLhlZktUzDcxNu
P5gDHeLaulhGER1cj4KhBFAmPN9FKlA00iEPZPQXUFp3GK0FMJN8dgFaBOjV4wnuIyA60i8FvVNB
acMeoI/nvdhExnkEth7WI9V5qN0hou36HnRqvt83hcRJzX0eXGe5B9kykD0T04JTMMw9lK3o1kq8
jxRGxtgXng/j0+2zqmrQ0pnh/o/W2iSbJsxftR1P0a4wqcYhqdYQT0ur6lufzn21BeSVtyBcXV1H
+UzCC9R1CSI0jKAtxJVA24z+cn5Q9QCnhSccFf8sbHchKX2ptV+Ojj7sC8wB3k0GnrY5NYBLj2A/
8OaGUFWS+EExeekBjXMCirL/3QaHPtTitFhSkZgAr3XWHtLxuKXMZIKZJEOowqv8JDjacfUPUbe8
Uq5wUUzdUYFVzNvabNk6wptAX44LYipY48+XPTDhMZnicxd38MzRgGaNZmHRwIuyLOwrvS4vsd1V
toP/r6J4x3eCZICcdHeY1/UNDNaxxgDn5hFXxK6h2wYFvM3A+yVGOp2msP7Rt6N+5nh38ToXHlTk
PBQ+rLyUfYbcDwvlrSgCwTCfZx6V+wh/cgVqUS3hgxRJfcXxfR5jEWKOp7SId1bJbQyPysBBhrfw
izNokZjFWa4pnW5oZ4FCdAhIbJHIAY/AnWEYNhaa1hV3pFiAWk9wZH51yTeyDj+XpQ8PcT3Cyfee
Db7BAtinyzG87AWe9ZCmx7bHZJvMfc7SVZY1GwjKJgc5MpzaCAyZTk4DX9WDGVaFOIjXHOqoxV2e
1BWjcsE41n9DEetLRddyr9WJOnVuEp4ttnvXYbAB2klRyqYdzjyk3cx2Pi3CfvmxtBhKQEbsqCW2
knBNpAFEpuLwOSASEYT1RwjT+82AmUqYuUU7LNR7Iw3pnb6ZOx7g9MkycyXrnADcCMMj/Ioh07O/
ldyH97JFqHB0+sCc8dvvlTpNCUhZP/zOR5jQ7WAFEBRXMGPgRDegDFBE0BEQtYAKdzSfmdyPWw18
0PrAijFAXjcFJwrenXeORpFAAGUvo6eHXE0nzHUBXtL2G8AzgDBTBnsK0RSS0DjLKtxDpFvEdtmi
+El5Y9knEHf38DUCP5MFsw0ekgWd4T2wg65Kj4AeF8BLd8RnS8WTBnmchz2eJQrFY4hxMy3ALutu
+7kIjbs0AsEFzjfzYLXxyCNPnZrCkw1jqAA8wkU1zi/+aN50/Es0DeSL2nqV7D9FWt91i+mgxHxt
GdPn1reQser9Ftj6K/DFlctGlJgUvoZU4fh45kRnKw5wiCZITP2QSwGtxgmUTal9ZDCwPAdeGa6C
gYYfZgUty4HEUxnFuEt+ysbBSkPSAPQegNvF7Q0obQ6OtJAdnYoIin+llvCi3XcTIVDi8UZDin7Y
lnSokPR4QHIdwPqY/tVtpjmkIcZo54DBNCHri8XTF7rB+oIBvxSR/O3t44iBT7VFDMEQaq4Li7jX
LWZVshet5Y97FKkjrKFYzz/QLYVH3IEcXiLgepTnSM9rzgPlocr1mNXbsqmBZJrAvYbmnjeKLKyy
LVS5bNdfELHism+Qmgn6e15Af8L/9kHzf/aup8/bOJzS1W0oJZB2jRFfzuPASbzmI7bPfkPCE8Rv
xGJQbFFSLjhh6hHi6Q8a0fcwDB/bdPpoh0m8CMqWbMczdpgFTNHgrd4QweItxiSeVqFqSN62TFdb
B36c7XA9+LzZGwaHBmNr29Jbwv00Z8MwHWwr1yJG4ebxcJqgMhSy7o4CkLjdZpxqkYxlDJ2yWBxr
jpjPxophGIKqPuJAquXBG9CQBf4OFi2d6mzgUXuYImsw3yR1Dr0TAuw6h3jgvT7rKT7dcYOC7IC+
IzViD/Nd4mBuGap6j+IC8wlOVR8C7CPbneMGB2yTOSkwCktISV+0J7T0xhbCSgOTbGLIXwWxv5xG
b7y1Asq5IASz4hRjGLWiALYAIWxyv7mOAgyVMzxa5h+CpX8kvZhgCvr65rZz3ewOlRRZn52XQzMf
CL8/H6kOMrqN6uhgiQ9eWF8ii9zSGBhZbbsEmvQVNiY6zKaFGhDPXR53g8mJgpwcBeNDzSXsCQFO
yiRXaSN5iTqYuCvf4DNNh3XAcN+wTkD20uy0bXsFXxNPk137Mlbdn9QDj7iaWFxjN/ELwVHd2uRx
0cnbFCaqnOjUVqa+T3YzDk7XdT94jWwUte0Lagp+BvT+YjyF0E00lHZsoGbSJF9UnIezmS7RYwCB
Kb8Hf7ZBDUd915SIfEmn1IFIGH7HOKRx2vfFGDCMfY/7HvRPtYdcAA8BlAVdEbbtU+JvMeYZ9nP2
+gfGGprhKoBbYn4EVD/Z3p/PdYLEQO2rX6RFqKTjyQv3pqOjoiv9zY9y5lhfWu4hplGjqpMUeO7u
x7+xsqLYNigF+4TyQvwBn5hnBST9erglv0msKr1Qm/ewYA5ox6Uj/IYy5iQzZ04AGfb7dM9aAOT1
/SubYMViiJtwacgKsqQ+K9acRYBRHZgoYGMmIKubbcim2H5EaY8s0QRdtZGg2JfdBsc+9go7juw8
er99D9hqvcKLTsQ6ftsClGozoZ0XMfIFbH0yEeuP495PCJf9HGC6vvrupPvkeYgar+CC5p23nTqO
rzhksmwtKDlkYeD2A3U8Lt3moXSt6BWt3K/1Cj9wZNZHVNGHmW/2cvKNhwI8TZfA6yoYq6hX8yLR
JY7NkfGxasRwhCSyXHu4s8dw57/qjubgpWCqRvZ3PUU0G90GNDcCLU7tnW7XoOr9pB4rIecHmbgY
pti63nTc10Xfw7UJVkS50sm/hYG9oQH/Xuv2SSlQtz5UqnyZknuOpIF8bOTT1A43sqSgAujYgWJI
DqF8GTp/L3bqXShQMYS40ENZYA1Ws+aKGQ0daj3FEOxJkhtfHlGkpvyfU8j/IRT7S6pdt3Xz72sX
//7D//kqB/z3t0WB//jJ+9bGf/zo9r/XPf63v+vwl7yH4+f//Jvuoea//13/WEl4zxL/fT/hf4om
/9uCyP8it/zf/uL/W6g5xBKL/zrU/PcVXP8INd//wL+Fmun/QP44pYz+bXtPiJ0k/xZpRj6dkAD7
SvzwnqpFUOdf/+XfI81YK4llkQQUK/Yq+T4m4n/9F0zL/552ht+YsATb3f62aon8/0SasZjpP+SZ
fQYTO8ZmGywso4hII2/9z3lmH2GFfhoodPqejDkgggcxxzjK/SuP5Jl15CXuQRzNNj790+fzf8tS
4x38n/8yDbBW557PxrzyH//lFpFa+MZQiNuNbDnkitfO615jFJHA/VERFKhhucY9zCZJIOlFb/66
fxriHm2NLoOdhzOOLgfVuJ5ZtD0l0fZ4mZ9SU9/S+cGEcG2n7VQbdODoHKIZIw3iZk+w9j7++zeC
C/s/f4hByAjItSigWL+BhBi+x3/+EM1ec+pzHmaOsD0Pgq4aIYHnhrq3btUBAED2tY4zyedkZYhj
utNMR+8ww6PH0PS1hWlG8AjnFIBFnid9jVgMMo/dCpV6hp64LkbnMVcB/l5goMxrb55Dxg/R0WNz
z+wqnnzWvIFLOATgSftLG9G/ahbhJ2wHVxpB5FizuYgm0Vap7dEzLywGFrr9XFmDAFdXYir6ROkD
AqxFknlDePWSFa3/n+g9Hp83f/xFkhSasGaojDE4KFDk6BrwgpfF8JzoFuNkkq0e+4PmCc1f410M
354kLitnSPcDJrN4JJ15NPOXXYDR7H2AQOXc9znaoTqLkpcUTSrwZomMFfuDlX6nqXf1Yay9thAT
e2Or/pjgwkLPap+2b+Bm82EexoIr+DAunc6zb7Z8Xvsbwmr5gqYoi5V/8bFtANgW+icxbP1jN48A
BdYoW7A4NveRVcWx50eMD/j+OsHOrd62h8iO0FdqJG+hHWgFV4MBN616AwmFCHIwLkXPyldg58hZ
4cM4xcIgCDu1V4N41ZHBWXyoQwF0suX7gQzE5XEEnUGhDE3wGUoBlWYMHa/63VVeA/F+ogFyHF3/
vputKRSBPxfrHUb/5F5V+xVPC1DCqH5hEzeoi+h/kjR8Es2W+zMceV3zXA+ky+Jlyuq6eQh1dPCk
DwkQ2ohkiKxr6r+0ZlFZotf05BS0j6pCLrq7BoMHtjRFQr9u2CXSicNnlAKKgs2CULQ6ooUwWUp5
Uu4srnwCWkLCBMwRhtFxPm/udbSIlsHkeWa9vMKLBEKcfuy195PHUGRWosq4m5Hnivejiv8okKZF
fB+/VhqcpJbPRM/nOFEHz5qj74noAWIGyLHR4QUs/ZOx9gQsr6tI1DzMqj4PUXuKOUco0SIzQ6cX
NdwT0kiOIvaz/5mWu6ccBNnuw0xJHnsu3y2UvGy2yP0UIO/2jNUcjeaaoHE3GLQDe9k92KOjWlbI
o04cuxn8QT3R2z6gZU52WQMHMG3uSHjmu7uunkezdmyDSvsh0i/7eqy5Xy2jXZ8skjNDl6VxcE61
+RBpB1thtjD9uuatDVqXbbb/jGdCkFADzjMMVxKwPt8T/71edIHcGxD7bT4RuWK6uyP94RiWWyTf
ZZA82oTOuY3Tqezvrc3QN8B2bPxrFGbM6YQYtZ+MH70fFYRe3JLcNyoAlEPYh8GdzvfF34ouna6J
bMFHWy84okIBLQVCP87a4PUgyj31fcVTtwEM1C8A9MpVyAnkH5raWCLNJU2aIXbtshHZiOz+dAgr
oWkF0ZpJuVUJks70GmGIzIJ7w+5rGCDG3y+zTB5MBNCH7uNLM/BzMvI/rkYbbUnwu0dqNh96ENJr
EyNr3+q6mFZ9iOqoryxdPBDbKz4+TMiOY+kBpiugzpAYhxC3IoPkhTmbg9BvX2qJEEmEcC0ftcon
b3viC8wZf3+ZvSE66XUvo3EucTJcLnmYQocQuZ+S5aSAQWzSthlVETai8KWYpQLukn6JAMg87QL6
dg/Z2N+y938qD5ObHhYEkIYF+vRsHkE2f0UR/+AaWI5/j1nWMZ8LS7nOyZn07i1aRgjLnZ8Ujfcc
t+sXlPrwG6XpJxrNLe/495bgCx6SFBaXt4SV0rQCDv9dexTO+zoiokxvSHkuGLYxDxMkOob3MCGu
SFmzwQGSVXRnwZUCO8dlsmAZRIOglRPvmzMIXSIY65LgWezyLU4klHqdBgc2nnZ50csKFrkhl+l7
oHC4QF5vAfsxRCm+211+2vYe/VUaMSUYxwP+HbCBCgjekCKflFCZB+l3ZQabI9TfF7ShEHiDH6ZH
JJt3gGACOwUVj7uDctOei0iddRpjOvXtN4Qq0TIjYmIFug+97Mde8uPaqw9NU2jo0rvqy+g4r4IG
Y/eGYGfSTX/mqH+cdkwxNVIhCfzADGsXvk1yOAHO/wDCHx1jo2LkzsBZjqDHRer92Vr23uHWyDYI
8OPq+GlQMjrAZ3ZAJtBAzyHEvPnOBeE5TB2X54krRLj9EIE084F9MR8GAfo8bdC/ewM5mUWDLRUA
UcgEdy3C+gw2YyeKXH/KQdoTs81zCIbl4NL2uiPMX/oO+xzS7ayHm9ckfq5NZ/N2at+sDzmiQTan
UBuvOmRUEoHFMyuERH+z2COiBzhHCJY2XvTVYvNIJ+uLTgwgZ9Ti9BWlMgf7lLf9ehrvlMaMBHcw
dGmeKgIdZkcIZNySQ60JRqY0gg4mczKl9JnMSD1QQ7AOYMbyExjzTQUE3cv3ucPDOe9nbDwgQDtx
hGSy92Ukn2K7WmTEgrGK6LRm3cS/pYn3tTSsLehuYe2myftsk5dxR5BrGIC9WsDZ6w/0a3gvaodl
1+C4IEQQbj2r3DQXQ7o+8K2uT5O0z3IZYAAN8ntzd1KX/ZcIE3fqNeo9atuDmdb91lps0NGbQJSj
OZk2fg9E8hl0V7n6y23Cvp3aD560xb0ikubByZnnLHT2jgD9qlslzvjM821CSGmODH8Ih+7qzdjU
AJmwakjQV9G4/IEMDk4/Q37a80SNUCmKRboNOluhy+Zz1yy3tT6E4cHs28OUGv3SWiipPlidIbg3
LqGYjhui68jsEXsYewBnsUKP2+w3rLiQkK4RlYaEA0HlFV7qi6dVCvVG/VASezRwl2V+s/xITAqk
icdfWwJOVM0VOPLHYU3yzS6/gsTysg6hXtcNUBRo53kkxp+xxYYJ0zJsAdlYDxkJmJK/qm8T8rIU
1nmpRcsxX3+mBpAaYAWRuZNfIwkEpGzMuzt3nG7iWxxvpbI7lJawfbi/GDiYh2YGpRn7P9Y4fMQy
mDe9pPtxQojiCbtJ0Mq4NC07FCy0LlFYbRvQyV3VF+waMoeZoo750UsrU3eZR74e9mb+PkewA8ED
HplY20O/N+LoI/IX1dlulan4hl0gB8R/WNGkuFmUZjVoBvFuN0FfNDQMZLOLOPa2Slkdv5AAgeLW
duENN8lLBwcWND7SMEZtJyzcoRWa7be5902l3YK6EEyvUBnV0Sjb3egg62LnrrmE7LdMgYVCa8f2
pw0+XwvUG/kKE5UaryabiwbYGLpGcvTnDQhkCuLZ1XkSRLBeo5EU0RL+DhHe+L7zP/NKsb1Gwtft
jYHyseDhdTUsydicHXxTb6FjQXTd5cgInralV8UrOt7gFeX6FK4tjhrsmavrARmMsXs1JPLeEkrL
NiHzOyFDWmCjAaQhavQRHxnPOkF1ARn/0nQco1Sce4KRXNkByJsHcpCNH6MCvuLbt6Xp2AMSV1EZ
4F/jrP5iBlmqnU+/4Bex4xg5DTKeAx4c1F9YabA89YJN4JbpzRPhM+qde59mCL4Osmqs7nIGY1Ge
1pTmFPbOIH17sNibcAnYjufKb+YSGspx5HZD/j9AKCpI0ffJe1Bp+vS3aMeEZ7C/AXQPSKTtJbDJ
TYUS+cMY3EZtUpCgNVBaT1LMY/AqvCiXKE3JduhGiMlwwToO/7huoxdnZneLzXbugvAn/MuqdSCS
Jr9OMsSCJ0RKGDlOkMXveDJi4Vj14zkse8DulF/7XRtVHZLgUqTvESBoAICLQT/fAe9tLhjyeq++
DUv3HvM4vozY1RDeiaTGv6OzHpq6v/2P7gTLiWKABnxD/Gzz6dMqfHlYRAyPGBGyGbIptR/kf5F3
JstxI1mbfSK0YXZgGwjEzFEkRWkDEykJMxyDY3z6PghV/61klknW697kQqXKRGC4fofvO1d1cyji
mao5Pfi6fC5mtXaIlHdGEp1ThIBtmo1XncJhl0dM55kNP7XMNnatvY4lZ38P1QQ2QLZKUkGDYdaJ
T3E8NYHBf0e2Ocdcxlkw6qRJXqbjFJJtc+vo0TNWSvdxlu0zTuKTHDRUhYl5FNolrorlPC7uu1Zw
7MQaNnp9KNAsAMYiyrcxUXG4S8v5u7a6mtoGJ1e/pP5pGFv/FC/i1UKytKsBaiGFbj9PdXqHE4c8
jBxzgqiD1aQ8Y7JjNkmSVy007DNU9Bk20FDL5b5uoobCkS74aOJSjPx72SbmxkhR1PdmfbZ7EDp1
l+r7Tl++9FHyU85kyXJMf1DHgftZSBVk2/khhs9LraMhNoXfBEM3OkGDpi0oJsTmll3forWut7OK
BhBAk0FCufTn3BPDXtPN+khXGwSCgPbgxPU5TyvtVZ8SeG/aYOwGy2qPCrlmMKQ5E0MEBcgjKNhs
F4dg1mdJWC+tGzTm0IbQuUior8NEo97HRGOXR9q7SAwa3WeoPVgiHKhMWkXT1ZhhnuBevXUYxnZY
+E2+SfqN2AHiNNthowDW4Q67Em8Ko7D2VvO9J6vRJJCjNyNmKo24p6CJP9j+Z2NO3+1Fzw9o33fQ
aV5QqTINfG/qhgNbQ/fMMcgnzDAHE/K9Bvvn4JUlohyvwroKVgC+CniqZlMqww0R8iNeIW6i9tvj
h3ciM91VhXrPefBmn5DxDU9MT8UdKR7Onf7cz/SzlSkDv8ANkc/WvetV35QvkmBwGH0CKjc/5cNx
1BFAaClCB0G73VlulZ68OopBYGcaa8/6MKpE35d9cbEb8d3CerexSjIPp2GI0RrOjARPPyFBOE4D
6jAtGfTbfHCt1UNe7GQ6W+hxfaT+eXx20hpFE3q8oKITrKSPA7zu4y3jXFSPmY5ShYwhTWvsVFX/
pUTYxEE0eNUngyPLbZL7fBo/DckY2j1ndtKKEwYT/UbGuA8wvlpWDw9DxMxbjFdcd3REGsbVFHj2
YXCQjfEybJATZHutiF4rUWlMYHoUH1l6W2cqpzcD/sEwutMiNPccpYz29ARZWfEjTqjwbKgMRttY
iKQpVb0qS5Eg29yhuj30glSSBLo9eKqiKqzu8mbieMgZ6yWgnrpoU0jzU2NAEJRm9tOJtCdjQrV/
/eawOGp8qh0q9CMySX3DLxf7dPLrU9Nkt23Tdnelcg76kkNkMBh59sYQPyNKHU9lY/rQ5KSHyou5
LCpK83GojUPSSOfcIFMEm2U/Zkjejk6Jk7q0MlL/on9ieBg/1ZPa83faZuzvvVZzjtysHHEu+r9F
Ld35+pckNT2+XHg8kWX0QTLU5W1XdfvBQHcrF4x8xtht46Hsd7UGj054/j34mW4bZbkX1ko8idb3
z70SW72r+LRKwz8Cl9jbcfvSo5O9//WPyH5RNWYXnAa6iZ+IrTQoBnK4KDAy7hZTcoCYxbArBmMv
faS7SAaSYzQ0P/AYIosXGF18p9tHXvOYpSLZ6JCzgsSbnpid0U6aQxPeadj46Q3pixV6mnytLT5+
RH2gkWTX3k0MLGZsP4s/UXjbTbB05hd3VDdOgvPQd5lXLQbHeJ62mzXfkWcaIuYmqx2KZLFt9KK9
BW4JLALNVd7cq9b9Kfvk2Zm6kalPn0Jd60gHrft+aZZ9G+uPXXXO6l4GkbC/53XpgE/DK5vexDo9
PbmiFXRtKrdRNx+qeMm3rU0SgyFLl9/Aitg4qei3CP3gzGgQ566gtlQw62aADBSsyw7llg7zqE5x
L3CHytHYGZph7fEeqyB2EV2XTIQW+oQF46fALtLonErOrkEKgyw67YJxYDpTKQAjdjURJ/SD39dZ
UA75qSwoX1HEV6gU5i81vNEgKVs8riY6K31+43+pMdh2RSiaJDSZY200ySeSlv2bNpMm9BU4laV8
MlM0MdNq4hQN5v2xs4wQFFG30QzHCX18e/P0jT4/Hx65Sd1iiffN9tEZmnfbcNaeqs0Uq3KP7dy8
d6S+rVkP53bSD4WmmRtXQrRMm8BBb3oAEQKcTkvKc1ouuxxNLS5b83tVf6v4z94KF59OWXkMXAVq
kHyh+KLncV/E2YkGp76L0J8TnFFE+EEzdjI8G5OS25ROkolhfur5jG1enhbGCLpLeg+WoX9rQS4U
Re4S/KPHpajocukpcEmH+Wbd3/lWtGwg/fDf6tP7ZJlvnKzoeMtmZ29mAkWg2rhOab14E7hQf3ir
Aktzv2RWQ1rWR1/HycDEVRtmkMxEQ+S1WTk4KDaneYPvg3Bd4llD+hak9dA/SBpwSkn7VJd4iZrM
824YRh7qqYGuU9ORrISVQkEYWjSt1ApFVh+UVWFOyMsQpqq/cV1UGm4GvkfP0PKkSLjwv8vIwFDJ
WbRQUNR+aWGUyhB4Nc0FgwQ5PQ6CST7PSVKexMKNpg+/bTDhxS7TV8PRHj0V4SmvROBOnkZHWa0K
KbXHr9FfEiQ2WSbB8TTNMUuHial9dEkZkQRi3IxLiqMyeykltd/UwT5103Ff4htwPBoy8cFK4/QB
aerjILArUXeefNcbzm69V9P0NiLgCdxsvhlkR+2IMeBg2cZBH+2vLr2xInEIYHH+iBKBPAqXFwEI
q3Mxgg8ruN66MxaKkvgJ4zB2ordkIipAibgT8RgHHuiJvFjMwE4XjL08yAWTp5tDYcmTZxROEu23
uG1ANAUkklnpXGSlGNN3+8xMqj1+uM916W8XuyOltMB/FMXF2qWp1Hd4zHQwQPnNmIMZwyd3lDJ9
LQpDHN1J48PGvY9/6uz2iF4Mgk7W3AlVfGrSzj51S/4AWqR4kOV0q7U6Rm7n3Wj62yyr7juVnzRQ
nl3i79K4JIW1genky02dzNqNrL5joIdn5GCGWD1drY42ptCgyuTGinurIaUIaHbOIokg6Ik2HS3o
YI79PCBjFApFXMmtGrsu3qVR/94b5d7TTKKA7+98ih9OdEbdiTvcj0vnb4SFDCrXmKPTr9v6E++W
zGgPoQxc266oPN2GScAACYJnxUBaK8EHM6U9SwOnf8+HobzbyrLeU+UlKNDHjlYMBBrHrQ/1iv0T
gpxbui7ac4wo9ONxSmYmySDUQWMjUTO6FSAdH6aGFZWottp+N0T9sLHtG7ehBIRyRrqLSBgSU8K8
IcK5N8jlgDrUvvgkglmR3tQVkh0py7d0TJsdB91nX0oAO2PbhhXAl2AY0IHFIIMbeCYbI+fx+Pqb
g9iqHV2sa7dl4x3yRa8uespt1ZL+sbUQ3/ucTK39WU8pZBmKEwUq+2frLnstzdM97z7NppijwcuY
PMH6OBoLBWo5yo1jZJj+bOyeDd10YffV1ovnT0LM6HQawl2XPs4L1ikGfKuqfbFC3ZYHQTug8uXE
fcmRnAoG9nALP1fgM0kieXyrv41dFMHcHFoNSWw+okCDTEGLxDDKnV6B1Gj7u7lub+t6SjBYLV8w
8f20Ov8FAO22Rl0VGoLiwAS7ucRlE8TO8NkfjZc+qUNmPqAZ0vauozSrlPo85wwS56WNA9Aon9J4
eqKFdHB7cTQYcgRmhN+5tCM+xsFEkGB+ch35nPeOBqr2u5cY3Xaek3GfO/p9thYXsuvHnaW/GEs5
nyZtCX1n2FYZL7WD7lUllMkxsjsanNop1tqvhoD5k2JMCkDthWQ85Jj20O+UmI0bL4h3VE4gnEWa
hLMtb5dSvS61MR97XT9GizOCddG/RKlVX3r+wBQ8hpmaG7xjs2kwrwMOQYM+Gnlom9lbq7DkGsLy
t1gT3dm8yR0xnyzIqEvmV4EnOod3if6mm85pIBvt6wztJOFfdEqjcNZVwemR3IHowc6aC3fviPHN
FeNwniBRKNvq6YfEPelF8qzlRhJGVYgJ52dbG/6dXdkHvAyk8FN8q+UD4xZp0qddrdtCf8ozoqJN
I7zEncBZ2O16b7qLFXORKOpb1OMYeFLJB2aN3OiUvt2mr/MtZyr9oRX7raV4wgwsAg2y6Fl63lnR
5+F4KWjGhkmdvQzTclsvSNXrPH7Vmtq/Q4CFt8FhvBhn2U2/Qs5oWZP56GboJtNTNtePWWsuQSrk
Y5Umj+lArm/qGiZHJHYT2qs0B5tMsvcW2Xgi6YtwEfJZZkhILW766qP8Wbnifo4o4WLU1xtFZT/G
FCBJ5Cr8Jx6iJzfdjzlYFnRgDzVStcin3Jikq45Lm9H3lRfoalowMn/bOEWd72aQET6AsjB1kRvZ
HjiKmewii/lgkpWV27bWm9k0z6Ox9haqFJu3O/FCle5pKest2vPTMmfWgcHCfQKlOI8rartsogkc
F6ucdTAPji/BwKZnPe4OukQcDswx3dbNBYd7G1qCdtxohekye/u2rc+GUiBOJvqYrcIskRafaGjl
YgkdHb1SnuhbqeH8rOB9CRUBp3OSvSume3+snv28SlBTWhOEgxl0iLdTRZ6QYB/KaX5klNcDbe4f
BskgTqXPLEB80yW5hjsZCObcjEYoCqu6iPLtYmXY62+i0tIODYxrpjkoG4Yel47WVY+8x2+pF//s
+1tf8guyZEH8h8NAQl3ZzhR0m6qR5xpF1Q3KWLlH6AorwGm/iwKJr0LU0CuLB+vJx4XE1VP3Zj8k
4VKNn/VlqrftAHjYysfNdNOWY43GanwZGieiey0ewHDVtALb79I0nwoNglxB7yWf3VdofwnD1CJc
nLnczzUwQL8gZyhzJvxQp1+KZUiOla87SJAkjt/Y3EWM2vF5Nida83RKONvhVqliH2eovBAMcjY6
1lFMqPehzcAzzYxbqJp3/usuN5n4FFEfhVPK5FTkfPdUVHPQ+Ij3Vde9eGX/Q8+4IKBEQF7V9LXV
5k8lDSjAhX30GUsQrRuDlEzzHjEip7eTbp/Q9S1AwJh70x3Md62FUymtq9eHJdbJuAaDWdo8vehy
tIIlbffOhOE5qnHft9rz0KHltvHjYscVLb7E+lFN6g4D37dmPbWvapL/bGn4jy7m186B3wVOv+ud
/r+UV7l/lFf9z2bP/yuvWv8P/9kZwSZMFMxEFnIb03BZCfVLX+X9L52dDwDnbM83HTRULHP4P/oq
8b+EY8IINAW6Jxspxf/oqxybJTrsK0CWxWYBgSzi/0Vf5f1TG4S4i/k+myIcF5U1s2H/w8IIQEGR
bduTjllomU+NVC9jxhiyEw5jp2ow6Cwv3wYaqDtgAydotMhKjSfWTYhDq7StKtzopHR51ynlBfMo
gmoEEIC+EhI/sKa+QhJMDKBr2zcg6+oExktW0hP2EQfTMT/0DZWg2eyr4S3xLdqZuXeidzeGSupl
GMWfLbdadl2fwSwHxTigCaSFnL5b1YuJkGCuGCp5jQrR2lbB4MtzDvQUR6Frbm2L0FswMT3lbQlo
oPXmwGYgxyng7vWpiU6OUbVH/MAGeN3u1E4R+DbRDz/6CCtRTaYL4vQ1B3xytudbP7WMC4DJW98g
JENMY7ICTzIccGeuScd9vtxX/ouZp6CQoHcRR8jR01rt5wWXuJZFP8zRwokBKsDEKXOkbVGS/AUO
of1e15H9uDk9OmXe/1kCZn/cCoJ8jW6Oa+ms50Nzs67++V0ApnXt3M7QoYK+9s6IOpk74gVUNnPV
AiM8frfsVkmYSb17ZtlHe3TprM20Sg+Ojn1iWgfz7Bk4G3MDxmlgqweidM7B2fqaVdFrY5XAd/BE
URiYbH3oose+lirMPPVgLAxC/XJSocqzi6tXP71hTdRr7atKermxI+feBZMR4ON2b6iTqfP8XUQe
LJFgpAJqhwtN7s83ROgfxH2GbnMnEBa6QlgO3YJ/3hCF90or9KIh9K+Hf46Ry9HmdlOM2pvnUaZo
1vDDi8aBDJae0bzq7ed0Hphlsg3Bw0LH4B87gqrXXFgzgxLOlyckoldaoe4AyVABDFpUwoitYkVG
SWnRe9izafGBD0b7ve394uLYZCIeMg5Jc2H9h112QO7snA8kHygxxOdllLgFxz6mrDPBvdtzic8X
3Mn6TZJ1tsfRbXQEingjc1tPtx68dXdRYT8s3d6CBdFn5f0iEhGmcbbsbETLgKvHnd3YF4oeQM6T
tdo1mu9MIdpPSUsHbUznQBvb6dJoFFoQrBDzTg9dzAETT0X0xR2AI7sN48s/PxhzDTe/769ZHwyr
Hjjh2IrtU6b888HYGqr3JqH4WwSTnlGkmPOZcKLfOtQlOjtVdnD9piLBaArkpbeDTFCFCSfx93Gi
h6JiGUdMJrgHY36DAv3UQMS+tyWuASSmQFQWXm1mbyy0oJsW/vnyjX9GU0GYt33TtDxHuMJm5/f6
3v22fsd068hYKDkxnPJ0TPQtm7GD0TpREpOiM+hrInxO11cJNth0S7swk5Z/UAnumzkq7+lID9tu
yI9zBioChhEAQqWOrj4c/3ytV9XnP281El7TXfcFsanWF2vQ+O1aM9QDpIcD3N9i5OvX6Ub2RhFY
kv6PXoiX0WEjUNzRWzRpy7LG6CDM5ktUk30amXyKkua0DPqChYemV75AwtRSIrWGlsYzZwYGaGWB
xwFepJJrNrR4E7q7MAIbVF55KAGzImuqvxRRPexTF3mmC31Rlqh2NE0O9Cn2+kyHddQJzyMG/Bxm
2X4Y3tRcfkXz5u4Sv3401kBqWHAUSaLY0wFQyirGG92B/Qxv7MV1KQYqE6CWRjtFi5MbbdD7PU7O
atvU8AH/fFcNTvMPL7AD0sB1TGTRnm18fAM8kPU9AmAFXJ8Li2oMX9liYtdl283CdBtn7ilKGGJD
oW8GyPQzDRcLYrTEgrxeq2fxkXpiOS++FiKX2P7lAtdY/+GxW57O9j1CH7pg48OBn9qUNDbI5OB6
bU2USGIWCkSIkKHGlE6zTTSPtT1AzMGDxcSQboJlnlhkRoijQth0rf8EgfxHUaZf6nVFwV+ucP3G
P1yhsExENOzxXfXXCNJ/fzGHsevrIi1GelBMTOcu/znmacJqqAnj2UNuQRx06fxv3ArTDeK/fOdE
4H8pZOK9pf1AxMIMenISNDrzXx6v+fEkNXQ+bYdPxrJRv/v2hw/c9dKoK0eQtVAnbrhKRXj32EYz
0JzmOyNbGjFvdJAKLP01tVuLDlWGhA8YMtI2oznUlLEbNDu3iO61/VwIC3qb6+9cSJJJfx4sfPGm
s7z85Z5+VLNz3Z65bihzuXbGdh8PPHQLXdTafUD3XQuSzmcUIcybcaVB9U1BD602hy1NkPpg+f3P
wLHwqP/5Gsz/8uZ5Nm8czi0Ilpb74bkilpa0xlvOVPk0OT7rW9C47ereeMKnhowRU6bqb5lEt5cG
gRsMpd3IdaPxZWhtmrjfW68utlmRvIpCwR4Q0AzXl1H6lPKN6M6G3TfkqICOOf+U1ZWMFS38rX/5
Jf6/7ybpsmfzgnJHQRB8yKcWQ4yqKnhDKQ6PCSt26FJ0/t7uxe3Yy3eyzaMb8QeNEmQ4FR2LGVJB
65gQDtc/H3J68Hbs3GN4fAWgWgdVQmyTvcOGhoU9HWtWbdYjVtKIzMkrVLddufGFTTXdNqUZGAMa
Jc1GjFy/K+oH1FagtJE/v7cyJV2WBMUCKDs7VWi1qLvSoL9xTVCKmJEOiqtgkdlOTBmQFb30Qc0u
T9HcxQ8JOJlQTZ29ZaPDj97GR5R27HrIwYpACnu6hgA3gjHYjesmAowL+owOjr4Pm1sAT2zwcY1B
bdbLrhyXl8j3EB+vGCEb/NO8HutFHaOLRX00aPJBapyUAl0lAyMRMEzSVsHY12qwjMfUQBbZxdFe
2k12E6cc8oXDU80iaAZ97zR7Td1cH3Y7weGnUbUq0FvaQbgHLLs1//L5r5thP4Qm1+RTskyL8OSB
g/lnaOLWg4to6ZpYOfo8vdTkxWj8s0Z5dSl/xEP82MDjvWW69eaMdnIypwgoE6gjyxp2jD1U6NDK
jQZ3OVb68mTlPgMyQTtacd9SM3pwDMSe68tS6jzGnF9ASsSSrVn/bgxQ96vMv5ntlpNlJcoA5WI3
mQlpd3IRR7CkY7OsR+ZQiwZW/bKTPgvAhggGZI2C5y93479kOy7CC4bqpsOYwBIf7oav4JPSV1dB
m8/Tbd+JMgT6fBstWEnX3zCNybJrx/ib6a1qG4v5lTuJNBBz+YbpOQvryXllkRJjoTV/S0sQoWwp
YzGH+Mupxy7yfz85IjdaKixLBkX4h+BT8APsaGL0uah+3k7d3ATXF8f3GK67jv0tseM7zLsgPtr8
nI11ONIqRGq/8G3gCimg3f06zW1WBtCF+t4Vh2sVhzCCHHy5cYe83Vc5PjrFMoutLeb3SbOBhiGg
DBe9j3edjSQmakD658/SUTweTXdp/MSfrp8gPcZkP+rL99ihBJN+R8q4+pUr+05LVX3IUWBu3SV0
O3XgBwAp8KdvrgfRZp5dscn05ITGYx9TMOyzLBa8n2DvCk2GJTNx9oyIqoJXoTZml+YkZVqy7bzx
QbfwGzucVAY8pKPRJwjo16enxzVaqHUOxVqgN7HuQ2BydDcyCQWWtLPimU1zRXohW2/32ugxriiO
yvCMi1uykw+D/22NeNbwGdy31VtmFv0pBa0xeBF2D3g126jSaV0RvQM5RM4JHssnAH34iN0C4HJs
ojD2kImRQkmjxf5g5m9JRopklOs7XlylFNrXssrss2YVjJsGUoMuRzYDoYhBW/WTfum0zVGBwk3s
HpOO1GrMsm9akb+bZLd6i+SnKVgPg3WZDvkAKStK1GeS8Odx9SZOpkGTIGVqNI/G82DOChkxKk7b
YzmhJdQhZuJ9ShBvNqlhbzXVxmdXsQ0Al8UTu3AolG2m3xGf6TVuVlA69qCo2niIQBtRX4I87Xbg
N3yHNr02TC9pCv7HzAIQYJIMg1FoSXTVBqTzhbRfB9Rpe9PnQLhmi8j69FAp9uTh6GIabTCJnGk7
kB/t2omPP1e1CmNgLfDLxO76yl9Di1ZpGq7Y6n5Zg7eI7IdGEakZQGGAwEQblGnW7PosOhsjGWID
qqvTqm47aHQ8/PVAQmmnwsLBYGW062I8vuDWxGJjMCxm1WM4ETbYrvcmE67AWq+YyjJUbvo9Xvjh
Rk7TydPrQ7NeZme7j3qBP7ScmrBaawCAOm/9uviorUquxiWW+fS9YWYzMYHQ4eoeg8uOx2a0PYWK
rndbmui7rKku/pDpx2bIuQd9Um2vnxKMoWdyRzTG7ljf1VP33rviq1EbJdPkTDvO7RDaCZ9BT7Ta
arV7nitUCJajrGdzMi+ZZEldW3LRKY/zEXOtvGtKa98gnsnduHxEwtvcZ9M7a10v1IAUnYhB2e65
dGHmYxifncXZucNDPGOu54ez18LKX0u78vfe0qDrgpA62RCpWgczRLYAlmSKuUtSV2yvkZS2/bKz
mLMqUw1nLWnuqg71gZbRxsbumw9QKq357trYEiDzsAgggIigrl6iNoJp0xlvc0qTAQy0CqE/xJsM
eRDaI56rNqjkwr6AmheVpyOiBulYlmL5zjvaIb6H7k9q1o2KkyeRmto+q+udMVE4TAxnmLoDevZn
JGgDTpJtz97TrUUjhf4JY+Xr+4L/nk8Fpq0DwTAsIvzWcc3D1p33GMP1r9+I8MXfL+AQO2Y8fRrf
MG28rxAWXdDEIHnq+fwdOZrgapYHsSzf+5kNUte/QEdKC63psW5iTOERMj+z03mACR86Skw099YC
ZdCmzZ4ipxbTrlu/wtHAFzdYKHwA8rP7VO51Tr1ADN0bSSBvpuRv2toZsdmuNlr42V576pdanPwa
zPm1DTOU2AQyc0RHJthaZZfxg6hb5mtM/cDpaawdSXaO6paDjjthow1EaKQWel+zTowNGYe+57EM
zNC3iCMuM/6lcPJTfy9c1ke5hd5ejMn6ZPUsE5IWStj207Xzw1oTdg5AmmvLGQfG4Le3FiD+TAe3
s/Z6SqKgpqdwWKTJ3Tbnr0sJsUdVLOVUafToT/KMgQn+VL18YZPRclJsdAtcnS0cfoPy0dA6YNji
EQQsk+B1Y4XHVCxzFcaYvvycuunXrgD5ud5I2Xk3tlnw+9fTg6Uvx9g0djPah/Ba1F9DwK/Oh30H
JZpho4jrYEiUGVy/6Io4wFqCcdclfN/QGMDx6uX7tRNUtUBkJkEkg5ib7X1AXDv2gBpvXcuyxGmh
d8txeQ121+BYD+4TDhaMBvlwd01PzNJBnl9Yr0VS3bAd5hFvGGdDzqMw2EqE0IVlvTbT0bVBc40Y
NmFk1fa0xxSE2rXsjSstKKjvdh2L2FgN6L1na4qq58lTOVC5KaoRXfHCXSMJm29UKBCJb2QZ2aHd
oJ9uSvppDQhMIJV7Pvd+W7ZagDwChovFb+zF8DK5g/wVbX894PVzvcbMwWx3em0IOIFESKXjYtOB
LSXrZpy1d3ANzonLux4bj1Hrp4ErlAobCigAEWQAqD5lO7CJdMV0TUu1nbXuPHnM+io9/3q9yddk
Xl/LjonJKCfv9FX12+vBca1Iptm66/Qx32NWLflPT+wkMvWDp1GR61nGV5c0dHNrvqpsRQdoLhVC
3RHlLG8V+GzSLqtOGsF5E1sZtLVCAF2hMxJwdkRdIW8Kv9nNxbrEy5OAgzNxbyoWjA108B37UIzc
s+utpMMyE9TmMnQBzQE5KgKsuDvRko95JFwrfTf91VweFLor7LvyL3mlsdbN/+xVuOvkxkMlR2XL
HOefBUEOYBM95qBW2KL5VLvGK402+rA8nt5NtCDG0BOMbB0K43LdzpxlX7SMncesVEw2o+OziybW
/lbs/7u77dLvZzZk0HJYL++fF5V0VtSzRGzdHZyBMaNXdbQolnYxbGfGCwlLwRbjBQ5Ry5wnZfNT
Oe3+Uuv/u0/iuqtxmXYJPVHrOnb6rblo1bHjZCWLtqOBIj0DtzHhebUL+4EFjGGxoDC6zk6u8YA4
MR2WAXkq7+kyRCBaWS3de+K4RNoxtvsXxYJteBaTd8I+d0Kikz2KpX/980Wv87aPD5POCE0x3+W6
vXWE93vjqc+lmpuYcBpLkD7o+ULTmxnak4rtNWPcRw4roipdfqeqQzG5Ts97xhyIcbXgL5fy7zai
64Fe8AxBD5GO04fSqpu9cbbnsceYzIoMDjkd+Ajm/MqrdGy7iLy6Wm8CdOf3kRaVB7789tLq9aXs
05tU9PmNhwIrxAYXxIi1dmU2sJQM5+Kfr/PaJP7w/ntAIkyW2/OUxQqP+P2WyVTZaZ8iQcPMle5x
FMVhK5sy6IruV2GOxnR1uH/S4oxOjqtLNr4hUNG0qNvpbd3vR1GzbovWOsMIQjiWDWLmRLbYowU3
vaXfdazB3rkQvK5Rr2tK7NTO+KgaAoZd2++Ne4ZzTvoeQ3i8Rt8Gn+ZmzI1fnRN234WWWSRwaDh8
K1Qkdg8u0peEoRxPqVV5TzhzUUGghmdyGPV7K3VOotgKSRm9xK8L/iY2RyXWaVws3BoJCv6FtoUP
BLvLtNDN25fryY49r98mQGWgPcmt1sakFxBbBsdhxTiHQQ3u36gjcJZTAcqTSur6x6y6qaj1939+
OP8tOHkAHzB6Okx5LX9ttP72EUb9mMK95OFcZ3qy5Fi+hnBrZP0VaC70EN3dKI5T+aac/mz0hKmR
tcVhnndfzSy9/8v1rC/Dh5eFkGRQapu2qdsfa3BmbWVOU5Up2rQ4W0Rt2pYiDrnOBP54wLHYmvCr
q14deqDE4I1/dHNLyolkJ5E0K20IsE0CIP7P1/Vfhk50RS26Onz2TEg/fveNcJtp6VnoSorJpvYZ
9g+27I3sIZfR6cIDKC3kx6Qcul03e9SV3zwJ+DXuCjajxvaAmct6lq2n1n/DsGPxwnrs+uxX2KYz
iKzOz8UZG8eZpYXW5s9Xbwjj370NYYFRQxtl+CbtmPWQ+u05uxi8Ks0zGxSR6Ogo4n2O6208QqcG
ANtfqFemAMgQAxUfIY/egduYM3X7og9GfyvSr3qUA4XHxcGIUB1MCCF3Cm/nNSuzdHvCY7RFMERn
T1fhdcqT6dlXfcFNq8/xsR9dGluNOqaY68LrtB9HoaPqOrx+2G17g7qPvFKer32L2timbJrfVibK
sB7045py/UrztAWdWE1D/dpS7Gk8ElxxM7D4bEQri9qyB5YCkBSQ33FsjZ8yarx1xxMzAWf4cU3J
rQG0WdzjUNCG+L5Cof8rfanHPl8tyo+Dv9xde6oVYMyrwSrppwujR/LPtcBIPbTZZhc/KvP5OoJq
hX6LcwZN/toKvd4WG38y1W2TXSYzZ8FjP7IHWRUhGzg3bW3emqk8KIouP7XLXaaML740v5SiKlkO
ETf/iQYZZUW3blDGS0WA1kNPoE3VqX+31xtwPTwhCNxPZFLYOOk5gs7vEYS2n7vWOIypukEiju9X
xDeC3Pkyig2qXf8hSwAq21DCaioWfVkJ5KxzvNb6hctIFx8X+tXkjuzLuOjrkio8ajt6v9gFc9JJ
gBfddvTTU7qYFzJxYOs1tK58Rjo1r256NJ+oDrrP1+sE13WeLI5DYID1Tls/Fz+2EsjdQGXiaUzD
a6fMbNjk0o8YUBYfEKBwaqiutfrqsDBoa7ANOzDsqdm6U4uvol36LYZZGmCG+ApBGlQ60H5Idmmo
Oz5INWTfEFEx6dZNzibpqMLPFhPEEQzU3W36EDtZe5xk8qyLNjoXHNTQtU9oSSmXOgbZFR6rGF7j
g0nhEMQlig1zoRLwhgysx6pY8LSJ8h5pYWNMq51gYAzL5ooqMW4TpD6sWRmqTwsi2do6mKOtP5pW
3H1ClLhrFLX+guD/WriD2a03m95fAJVa9N9ScJ74fkE8Fi3GSHv2L7G/HBaTPQEyyi80Vlh/oHrU
vf+bsDPbjRtJt+4TEeA83OY8SikpZVm+IWTJ5jyTweHpz4pQ40f/XQenL1zoRpVtSUlGfMPea2Pz
cdwZ0TBKQ1XLO4JIuBkN87rWW1RwbEfxw9NYaJAMNoTPrArBiTMFnXF0W8qsZGEev2qnnnOpwoCv
3ki8gehbTLYpWdOw3OVG8jXnZdZXnFLtWhS8kPSVbPvrGNwACeykAmUH9Qyo0l6uXcqgztbUbIDn
QMCAECBISzX5OE8QrGU1iepNtvYCy2AGl6M3lPNgItEosDIy9r4FFf4IHBwGbJu8q8dT98ufmZfm
G0sOY9DXgiyGCk0XfsjslFZKVglm2eJT0gPu9RsE92DTm8hPE4AymVXBC6/tHVYCMAR4wdmUQGCQ
O45e6nsY7x5gesK86fnKR1s7VuYwPniYsLu6Qy154sfWrUZiyxC0N8tuScMnxh8GchZjj64FzqMR
H5wl5Yuq0Qxqsj0zXRghjSiR/ibUL75kshKhuE41zDOpHtDKpj233aJhv9N36lsPb9z5pJ3I319V
JMRGDjYSUu+5yqW0ODmrGUBV+/M5aX+TcwtwCgKRLasjp+RYDgBLwiyw7H2A0sEi/hvzxE2NR9XI
JQXtDjulLw4L2yPCrKeNIBBTbf0QKLCXcNN8Rw0VrFC0Q5f7O0wu8H8P3G1XzuEhZVgNVg82C8Oj
dZeQE6t+/kOmI1MpzHsgA4C0hIhEzUIhHZb+m1tnPI0dkAURDyTUuTpTiyXaqMtD9ZGNXFGNC1On
suxeK0tghW0rb68niPI72QTE84Mz2+Upmrx72kSfzuKiu+/l2M/ECgSGJbVYb3ApeghaulUk09rq
aaIO9u+Z7skPhEFGAHsD5XxXBac603/nhYZds4u90zLQpaEELTajnKfW4fCc5YG7G5mKEofW0dvD
9taJtpTLms1MCbmJa/fkmknN9N6Xqh5E6Wb/SMAewQpVSEYkWFMKy/Zo439/qQpGvnJMWhsmSUVW
+GjNHCk2Yr+tm8TENG2TjCIh8833juHp940XA4k/AszqapvpeqZV3OIJtzUcBxewx61G2u3d5uyr
T1qkxbM73QavewYThMSerGryuQ1I8265VovDbApP0Cjrh6Z+j1ySXtRzJ0LmhJX4KvMpPsSmsM5u
0LXfWraak9wc8Sb0cgaTJg05MXgzsL8kWNp7ojhsD3KNKiMDJQYwxh+jRYSNei7U0d2zrSCJxWb4
R/cmZ+61u8Bi0LOjsFlb1A4G866GRtiYBK6lcfIRlvKTAuugPg6gRetOt1DhJqBy559pHgV8oITh
Re5CRq918uqe83Auv9ROFY7kPWrq17SgPFG3MxwmzFgusGh0yc3GCQhFdL3sFbMUjoMBp6rOLvkK
jvIKZB/LrNBJaC8aIvFyYiAg3mwx1+S0MFya1tydg/ZfL7oryr+zCxFNTdKMgZqpiFFGgN+YUR+A
QbEYQ+Rh+zQEf0Wp80xEVCjzFPxsQvOhmzlZ0yAlW9CcotUoLYStnwPmsOUaiRXNk50HP7NoTk5m
9apm4+oOV99WPXn0RI6OQWaxCEQH7LMmftLZpIQOb1QFJaapPmImtMF1ddrO6BBJan10C1ml7yGG
gfCefTyNMHE4k2xd43ye4cighXbN/BefsTgv3t6wyBzwJzHuEtqoJUUBmZbRGuNI9SBy403DeHPK
qRR3GM6R58i3KAYWcegjmr+GO05OoULH2lZ+76281oXoWqJ1yPp9K8diI7AEgrzCg3puvIBPTp12
Iw4kMhZjdN0JPx52E6p0aFDsXdSZNpKeuQ2tqCZX1nD3WILlWxY8tsi79lUKfAYh97vnvUKicD+n
cQJgRtBvFFMEMo5VXaNqhdRgvC6BkYmRQ7N1Ldwv+h/HJFVpQrqFCI5Qou9p+vx79iDk9xWDu9nm
Q5haS+wBPcA4gzW2dgy7hYgdHtOSe2ghZ6mFj7xSC0Md39POIWebYUFw1h2DoEe6nTspOrJir/Bc
CvFTDDKNymNeY+MWelTfNGBNjESYLqc5fEc8EW9teYaosXWFyWiyTFbHrfYjVg9+VR8cz/yIebHk
HNL37YLynNgOnw2reg8REH5UsfaZlE197ApGmLWckw9Fgl9+jA+ZNZA8MhP2MD02Lgpg9Z5r5KDs
mDUWqylrnxsdG6s6xqs5I8Tmp+1Wv6uiCciv4rhR/ya2u8cm8QjPEQawZMvcmz8iFkQXqeRIEx2X
MwQmJq9+ET+xv8P9VxXMGkVOPJmAV02yqfrT1HaELJCbZRJ8qd6GotP25EEaKOFtGO5h+adnAt1X
vnEomYKDnXXv40zwUp45e9uu7q5WnRJGkZtFQpRiOXjDCXh0OUriBAaYX2AwbEIsI4ixdurRCNrq
y0tEvP/Xp8icXx9fU+Kb1pncJCBN5WPQ6ntW/e0yzJ+1FDFMxvx3wEBwnBwucuC5X6WjJyvIs9ww
rNrWZV9DAkkfsj7h4NUAUmN+YA8YMSp38Rl22QGSEs+VbH6yfHicynk6THJBocYa6mdbezggnLF5
SHH8drKiAb38u+rxLRhotqTgTFVOeBhp2DhJ68zvd+r3B7Agegl0dmV1G3niN0i/D7X+8TrEGZ6j
E0EKg5aNNREoZD6jho6Lgzp7QA9+OUX3npo6+mCPwNbWHP6oV9LCYui5wF4hZOD1G1xgFqKDl5Nh
qwITExbTiRYbJQKnxr73xy3Zz7uir7s3OLrJyhnM15nKn37N/1SjYmSC2co1y53NjlFzqMKakMWF
OiGswb80TGROnMkC80lKzh93VUZILkWsSDdlFVboLPEOqUJj7jMkyUu/B2R/VyVmImsHVYzWbOfO
KFAY9v1Kh83sa1AlZJnRJchI66g7AW4wehwenkXgyvym14S22kn2YxywgQr48KoldL36MQTPvXI6
PzwFsUA907nsyKMSODkPO7OBbZUEC/M8uaLmkfGleqkd0+e8oKVJ4aWxUmyPeAF/ApOu12YTU4Wo
eAmWs0qsmhRkClkmU6Te36jlSVJvQUDzLI4ddUcXKzaMNHCywpArAmLp/H2OWY/VCGFFo49Soeyn
ddpXx9YzdwMBhHs/xKEddwJthNnWCLKGTSrM7jHJq8/OZ0RnjaCRk6Q7Dv1AOixGeBdk3C5sxhcv
jDrafjQSkwuEEIFB1wo+Mj18IQ1LHMGGvkI5KVeOXe955cZzVf7VbH6DNk57FxH1OTFx4KI9r5ls
NlxXB5uvGewGh6aRVDtUXqi4SoKq5B9sFHREUTL5GwMB3cYSyIlUDTAk40zcBtUt4XGv/ozKKvSH
ZVemuEwTa2S4I2BBplb6U70jS5aYaB6NV1UoAVb4xB8ngLkfzJmhqdbLnqRM00OTFS/fnYoDcK3V
+qdg5BwJZdWO6+ihHMXjONAfmnHCPeAbz3ZPEtbifxCdVJJ5WxiXaB9gCB/gLsD1rAAy641GCmVQ
uTnyX6098HRfqgjVsuUQN5V6vXfVa16x2a3CFncTw8sKgB2yr8UHSEnCN4R8lkkD5QP4CBpJv37q
BBm98OhwquVmenZ6Pug2uychGKOuQY6lxTLjYWJn3DPjMnGCn2BoDetmRlmUtguvgdxGp3gcLpEj
DtnQTseMw69CUnlTP2Zh9lSzrUt6qSufMXZ3XQs2weHb2y6WuKu6saoLAmJ1onMXwhKskEgIAc0g
H+27bSf1G2iqfgO2Ztsss9jNYhIncu7h60PV2Kn2pTZnPk6O7U2b+SUy/TyUPbnBX4QaAKsD0lnm
5nsR+drGBaDnD2S1exVePLCgyd5psabgMmzkWpCMg560NUCoRhGTEu2Xxpk4LLJkbbyMMsBg5TPz
+eG0yQllfPyckp6e1/pwhXuEWpKTKRdJs0+rxn+E/PDhEGJLz6HZV8fj3xdpfPMWo1t5CbcpMTrd
Jad8iHxpFF++Oiz2pR/aa4cngpDQhqxrNFVbzUvdc1xPpxbNWyhygcvQvFRM1A79vBi0vMkft4H7
kuo5e8mlIsJsKS+pTl/eH+fZbjamS7yXBgmjIRdznj1jN4amwD0fspXTpmAbiZmYQafbjVa0qfLs
9yhlxUba20eZojLP850oOtwP6FVPoBA5xq+W0Wa70R8dAFcBnQB0KHiRJTM1gqgetU5sMXwsK7sd
4XMsZLX2eHCwMzlba9GAzTBFmIBccngBquuX6oWOf9wIg/sKGiIkL79OaS/7p9Fumfa17cinATLI
yAhfKhKXKw+enTcH7Y+6TVBFuqAtyF88OPRds5c7bywQiuwtDzK8vU0QE0FARUlIy66ZPbIMzHhl
A5dBvzBM+95CfmVozOUZeR40rcl2Xl3+Up4h1AbbYQZUYQzkoOkTYygbHfke4sKlr+KfIdvdJ5LL
VrzF7atnPDk5SXbmMrLRD/vlRcfLjrL7klHWX+OwL157/OQMtrRznunRoSAH7E6CdrSkNPQkNB3z
PndeuH3JEc9hiLrC+5i0Pn4SPkcBW3oQhDEsjNGAhIi4OIdScrBjDuMsA+uaMuRhvyLCcxlYn9B5
sx2U+vQsoK6Hsaja9Tg9RMFgnDMy/DrsqQjBmA66U7z321i7gzRGk2Px1y99fiPtPjyaZQWBvmv3
eQk5bLEKsa+Z3K6myOG9M7GVw8OjRl4kkzEjdtiOeyRe8bO0IrPGJdlrkMmTet4/k9Nx9tKjpccE
3ANU3eguy3FO/QuNVLmdK+1gln0M63bRV9I3sDGEre3GLiHtLCOoSa96Gd5e7G1v7JD1jzrLCSgP
QMgPCd7eS23VpLPO5vwyO9iFYap4qLn6A9MKTJJG7Z+cqiebO/fvRefpkLfA+foSuxp5y3wWxAvn
mms9zgyNHpc6vPSCcrlwB+NKWyJ+jCK+REnu30q8xgmDubmugouQRuKCQCUWbi50HAJf2XOkjwi5
4V0NcQClo828k/qHWzU7s03FgexM79TYJjynjB0XUL/kTO5dthYpdlF+BuF5SWdIvtmY780q4zDp
ogtPkHVQH9ZCTMEhjxIu76YrjpbmjZeyjp+7BVfAyPOwK6u8eMlynD/a5IlDsVBuRrO5HF2Nzbef
8kK3WY4b3jWfiBQKz+rZEXbzqzUnNGuRAxi417+6QEO7q7MjZ7/o7grPgCMTOeOD36fTA9hc8pil
08iNBrGbeAYG29Rufgefa9GDBZRFjKg9DOH/+/rPmn1NkKE6gdxnPCxtfBvBjB4F3jN2d1I7wZce
2wO85gHskp8srnw0jl2SdjeGR/d+5jPBlW0+WyNyNvNjQSnwqORsQ1snh6atR2RKXvgjQ9QOiOUl
RUL/0tk6nQmhYgSi9ZyNC6VSmYMtRg4an6H1rpnSgUTTffMVZ6yzjZrpEIlgRofaEpkYEmoVNTlZ
Nzj2mTrDpNazE3Px7ZhQlA9muPOTArBer4XXifTfPgjzTYsJ9yb0ZDfU7SczYgs1O0Z9AARXt9JI
THP/xDBVyHsqXbKQekaIw9UT4XItSpEw6WnGrTOgIFh83ofG1s9emZknxgHg7uj3bhHJLGMX5heY
WsVF/a+qpPFs8zjbl65UPCixwwgRcO03nXF1qsQgLOM+IAo5p45bXERLLqoG9Z2XX1K74jhaiL0w
OLvpBy601Du2uyxN3VrfB4wwzlrT0gyg7jiIllo8TeCykRF7A5LckQR+nOs+3LrLp8Pm7GHINLJa
IvO1Glr7YqAJ2MW4OoNo+Kj1JX3MhWeiTiYZOwYR9QBGStIiG2/tDQCyLZIGeAW96TIcjdHvnikD
+ucFUgFcJAITh5dpQs+iRfMRYYXLJg4xbFcV3hULSbzCM5gd7LoGXJaMBLhokdRykXLcOnCKaDCy
R55q7A6ATsbQKQ/wj8MHluLhgyWIA4szkLfN0m96QhJvoIYAXwPbONtAP4iadaBTeDGy16V6q7Pk
d+H4jD5RmLOtBLAUhJgkpUN1BJ4FN4KHUzeuzYTFp4yn7KE3mbVkNPmtIFkcYSSdYYR+W1VTY1QL
0EpnvCqEYMO5KnoA2Mw/C4NJaAJTM5/cifU/FTEeHVRVrkNnkTL9vZRSTe4KymFVnRpSdcQi8N6M
qXO15/5hCZiaIT7SkInrv6e0tt5GPJtaBqhJN58JtMvXZeIPW42R/JaZ36VyhumBlLKbRyfTDUb6
xc3MTAJnOUKVRmof1cSurucP2xf+JYeX+r3aGTjg1y3IilDHbVsyeZA6ql3WawGJJvW7DcvinBYJ
Gzoa1GoOj71ZlB+sKWOiQkj5KvwTFmKSqgKEAOMkrZMpJXtXHgJNP3IdNPRvTA9Ubzvr0rbA7ATb
SvOTNRWWirQ4igQJlrYgBDUKh8jF+ED6MduyaIqOjH43ate+aO4dNAI7hEDvDlk9Q/xownXp36yn
sMfoP5h/HP/Fql7Tyh8eUyiKWNCC1WyH4V343tYU43FwrOJECiXKZdKeyd1jtAWtzkef5iIZFNob
ckpCcYntWdlO8sxCJX6MfJZL0t1Vg98ETFUFHBM8trg5DVqD3sAYNkBLcMGlhRzBxyK7IyXY+5jx
rMksr2C2t/Qd097Ux+vkl3uDWuup0XUQVHkebiEI+6ugiqKLZrdEfHmPVtDVR6vLHpt27va6Lv5k
i7FQY9go0tnDsPUDaKAb5wlV1qqdY8LKa5GuGRH+BJXf75IBqOUQJ9Pe0MpzGQ3JRf3D0bgHQezB
MctYs6H22w1w1IAW2sVDFmJ7bHP9HLmWfsZJRR1aO39Ya/WngfGL1uIdnHD/bL0eFXLYAbPpB+OH
T8bWzSRAiqYWFfoA6WtflPOyTbQZCow2ajeN0jl/zfoi25pBUx7+yy5d/6dEAYuSjvkUyo7FyyR1
Of+2Sm9AqE++LmHY5FKMek3VKKXxbH78hhG1Vlk/ldUH/4DM1rE/qErwt+TpsxqBdkB2j0bZ/2Iy
SHiEVm7qmoTtcGYfXkgMbm6x+XNQBE7yPMkspNr8Be95ZOkbt6NR6xd/AX/DVCer3Lc2qdIHXD8b
9XpzoTPFctq/A36T9bfOP2qfi3x+y1P5REvHkEgKjsiZQ4JoggNe82cSrk51ycLNhQoI/+6KWAD9
J9jDDTnVFSmse0fNFaUO2CSGi7HZm+FYr2roWlKZrGy9ukOE/LMYkQUCbBxWYYNY1dF6JCVSjW8n
DVGsxXLxrbza4XmDF0ACnW1M1a7yGU4URkN1Wi6v+R+lP5/CVNtbBuAuK7k1FYxx2x39i8ear7Ja
CkumgzjmLQB79TsBETslTuT+hKTUo4XPNM0/pX79s52zZ7+bSFNHW7yJHeujwcHGyZN9qZlRE5N2
Tdu867Pp3SqL8r9Jtdx/yi+4GmVGDPKL/0XrlpqMZ3U0sWs1BTRGOIERqeylQAs7O0CGwuqh5b8i
gdy6elVVrzlKnrXETlhWLN4xCoHd2vmIlkjEfCZCINqjP6EeLO9Gi5sGHHP7bMUJgrg8K9dq9hC2
AvrpVL+o28dN9Y/cF+/lRIWT2LovSZtoueNGA0hli1XRNjrJpvnfNjTYydsDufRGF69EFDJDziqx
zg0kYolIDmE+dI/a8JMSF+3oQlfg+iSYkEmi7bOqBKkQG+9tpIkTg6ZLzn5uFYGhXNUt29DCMPKj
GtQqawSNnylc8xVduuiMX4YNuUQ9xjhQ6TFK51Z1zhGbhaSd19bTex5fsbkQS2z5Z6t2ci4ru9vn
GvZoBrU/Yj9H94HHZm6JnV8CwOHJQqOBXGuAzpCNFASxhyxLmAyeDWLlE1O8txhDSKrRiVHGz4Yb
ecFwEFEwTvbGJnwOqFHH4rzNT2ikCQmRvIqQzmGn1eseCOsEh1oJbDvf/JPk80/1fwKw0VZl/1Fv
fpmG90H6Q6RsEY0jZ4U2hRtVtIbyvUWTjb6q/V7MRRnjOncAL5nKMZJbvTsNVM+5jQ9jrR2MyXul
hjPwDhFhmVkzS8lYxvjSS7psf8p6INWVUqyQkmFwSu+OMbPnkTMpn8/yRHjlxreMacvw+CWWw+8G
+u52LOI3kRrP42xOeD7gyaf4rZT8Rnj1TxZwO0ZzJ3VPahqSy6jk1aenzJzyPlr9t9LALG3t4Nnd
l6NN9n85ga1/aFdd1/JN3KFoH3W4WvJl+7cD2I1dCMQ2DGIrbU+GlUy7IgtddkckvtQeri0/JZfC
IA1vyqIX03OowPAks54ID1Bu2z3Q/536ePjUtoVov2KBPNOho1oTQ8uiPDqO2slAZYbshh2N8hVQ
uzI3LsiwdGz+MHu5KwnE/327WP/Ql7oszi3fsszA5bj4T1EnAXBWmVhkJCSeuNZ1DJEzmpKnJEu/
QlMbDrr1S+191EpMjRJVaZcwYlxjyrgkCXxwf3GxjxifFmLu1Gv/TmH4ewIKu6/B5OMlfYQiDOdL
Lg3q+iMvxalajJbdCOq/vKVGbQMRrthK1/9Fbmj+wxzJt2d5fHZIoS3XV3frv310FUs7stt7ScGc
f2SNW23MdiQaaQJ+atdC8OJl07p39moYqdYO6t7xipaDJ2qjYyYHrlmUvRAePGK+3SvvU+9JMpKJ
gXqJP//vj+SfEkm+ZtvDg4ZjAG+y9x8Sya4oAuofpH+x5hyycDkOS3XHtwFvNsjbQ03+UYSUZjVb
jNxJAwq2oz1X51wbqFhiZlmCyPX/8jVJbe//J5N0YZIAwZBQBqTl/6kpb8x8SsmhQQimF0QH6w8+
YbcMlqdbEkkEON6CQxua2GDnBaqiLkcVVnjXIuqUdGnP/+XLAafwv3xBrmnCtDACnl31XP/bB2t4
oK1SVlVS3Wjir+mJROU0OJE5fOL1idjzQjxDq1SuG8cgltkzdQLF5EpM2hRjZHI4eEUA/R4Fyhij
zG9L8UM9BsxmrrmBOqLziA2Cf7tgVts4yHHA7cTbdAQ+YTTAWTsmA8d20p4yqQq0wt+RTss0JGDM
24kpZbmgBvIX/VFvqqNplH/SNmI2Ko9EfoUnNVb2CvbGkouiiri0KrONNOrPffNYw/x8nEi26Cx2
2aVGbxfSAq2MuIBeLEZ4ZmkENAW7b1dlH5kT6+cRNNAqM0vtPgfeKys+TGNLKA5NOnZvZTy+V8XY
n9S+YTALfWswK4cXw9GTOvU+dZ7BCw2vUxN9OW1fshdKqzNZ7kieDe+kfnaY9CGVC6OWLGFgon+C
KLfWljUK0OQdKFasPwukUb+FoRS7V1r0vxPFeGt7/bkKrJKynJGFHmTNuWUbX+TWcpkKUV6aYDli
SdN2HnlPa7F40c2my64aRMDVwCZSdmLAPFZOOVnbsm0pE0Bb7mcSkzZUOp929wmLM7+S+sC1r0fp
2cehByyCXJbF1NCk9zarHp251khwdSIhIW5AH0tSAfDY7hHwPqxDET+07nyLUbBLIDxSrijyN3Fi
B5umMZOTWoYuZattHTtGWEeLiiEazOj8vWvWWwtzCIHpLU5/UjomkzRNO6KlMtN03EqpOfNyhQkw
mYeN7JZPLj6IQi4N+ZuZSSwmK1EnuWbIvVZKAE2CLgaOVMDelP8Zjo0j0kDumkK7C6t4J0aEzF/p
ZVfSanDKgsFbdR17+7dRJcwv2bRN9FNMHLWLTQLGJuvZJwfmxeq2guAidAc2VR5L0ZL16UrY31IW
KQFTWrCBqJV1xqWNO9HaiNHt3houjAEl6NrRgv5s/siKxviWwyUhuz71qKv2WNX3DA8xZEJhz9ry
szWw1bn8agOkRCSJGmsnMZ/EEottrZFj5YGCWc0RWh70RkT8NQ/qEtKWwAY2T/BPU+3SMTYvving
LzrhTgkpsDvz3QCxbNtluUX6KTCxY7EbfXcq18XaOQDV9MEJCP2zGTFn5uYNr1P64NTNLRoG/WTE
WKoSjcg2loHrRiMKulmW65JR9ZWT62zn1ro3ZrXPGL3frLa6tB2KnrrPzB22S3s3tATVOA0pTpiY
j/TLB7CFBuNDqzyIEMcpyhMl4k1MO1k3EZLc3HRJyrPfUzsAToMSZk/SAPqZYfgR18x6LDv8LKyH
oZlhiIsOzl7GmLYOcpLeWiZGxJwfOzlcNPElskLVmC5MZGHHz5ZHAvkcTnt2bsk51aJXyShr7ZGQ
NESM7Th8homKIiivNhzratQSgLVXSvu93djTDbbnsCVu8IWl93iUn/7c2RfXaqyjgQvCKfZqgwCg
4M1a4vixYj8V1bLRwJ7PAi5eXhqDOlhG0/ldaRNEAfoTZml09O3wrUX9yEjj4rawRpIqZKkdYqrx
0NCshAHKGIvuJSJGITej6ElYVnMqsC/aYBaK2MAUbczjpTLiH/qCddMIt4zPgWjVCEHswmC+PpC9
QrWpPGhCipssfNzPlGFyrYhTTh3efT3+FgP5ECaLdLW7aermz7LUv6wCCvpQltExrZOLKuOa0PnU
tc5FhO/4+0O5ICllD/GhitSGSSPTSGczE/V4GnG8JAUs1Go5zYZef3voYL2i0imyhvBZ2tLJ511J
DP8OFo9JExGVDqhkvRg03NF6uzXYMTfTXm9Q0w5iONpRf4ylUq/wczCvjbiEvpgezAmdBykBQ49f
ZbAGQlH4HNZxumyzeuFwl7fU/5NWqSvAH72nFAg2dTy7uIG3IQD+ozqEfwlSjEOrIVHs5KmEcMAa
oYu5zN1VraSaqqFnm6WHcEX9gMkAuQprNVFThSKz5v2CnGYblx2fZ/NHK6buIKTbs5B9Rmq6UMg4
AY+lVf0KG33aGG7zMASpcaLR2Dg+b1bqmgzR5IZ+qKeLFNUTBwm5PP0aGnLTQoibRkRkzOx3px4q
R9+X4hCjXhmpjvYaYV/rrsnPoUS6RAFSb9hpqz5oN5DG5bScH5cSVycxC/ssCtl9g1NLxfCuxhdN
MF9dPDcbZbaPpuElMyn/4ohWrJP2coVKSM24eBQBdbFuYdXKFzgaBD/xOcofl9pVaIjI0RazwPGX
ozobTRhMJ9euvCuYxlWZD8kjeT77Ug5AJJeRe1bWECDPvj33Zk81QmNN3Vq+FzaScbij8xrYHdtm
SbpKK4LLKnYR5KR9LQMZ5v1Su4CVfPvQlunvWQfZjMDyvCTT8kzA4kHjLefIBy7Cti9gRzf2Hczs
wjpjOg/2eiluumYl5zwlxzSx0CPqAkpQmBtrnGjQ2qcQ6IKX75V6xc5DrBl2euxHAzN/z1pvsEVz
6BDZWdhkWLH8lUozJh/LboBUXNtRuBmHgOW2jN6WQDuH5EBir6I/vcsA1btnYVnDp6m+iiwa+GGw
uGqYTiFnIvTIqYdXUBk6aSTbYSHPNUEhJGudosAgFUxzcy6tz7Yhc8J+Cl4WXTMujbR+sqq8G2kI
uUCOqNTFmTeZsbJSzTjPCRF7nd4iyVnOtZSEVujbN4VfvFmNWeCTqk+F/+gwq746EI4pSsaTYdgm
lCK32BtzG+1KM2XN1iP2Q+e4Muo0P9Wm8VAyG9vUcXeQBQepEdiUQz9/62qjhOHqoshY+kMD6XdV
M7+qdKt50sfqU0vLo/wlR6s0zZZPmGf3O+NXo2fTTQ/Lh5xrrZU8WaXiBUPwroV1uVPKqpTxBRiS
QzGC2JjGI6rsYD/NCE5SFqaIckr5ZSBOcVL9cSRwgR8mIHfOSCQbf8p6vqgRWV8xS457i1bdrtIj
XO/7OEXDEQHoXXSUUmMNLmm2v4bCMPdMLop1Y/hy2LxF8Do9zDWiJ4BVZ9ckA+97gecnhCth0FCO
dDWmQyDjMv33dkrK1Y1aCZSdoixykpOYl7v6fQNP3gl1lAVDV7smoW8e4jI8qLIyjpp41XvoWZac
uX8ewyJgHA2ASdfwqxS8U4gr4h0BcQnpJZhOKzt9Cn1StkTTbm0Ikbu0jpNrQFO5DwPtI5pzybbp
AQQ5ub/LHMIGXQ9FpirGXDwODMCRz4SaeyA0JkntW1Esh2+ng1LLqjbaBh+fu4h5nATUnK45T/Ec
E94bkVg5zekOezh3eZVSlvXxXsm+Jsm8G3hmLX/DIcTqRkpHoglJNtyCCuazemkyUZPkbmjf2v2g
BiK6hES5hTO7HK5zQwzQx+XrZYL7+kV6xUHdZZha9oXRoQBD0APCjghCmy2OYnrMPns5q9PIBMGm
WRyrhkK1J7t+4wj0yurTKZFkJvFETpr8s/uBUyRNk6t6mznS2NZWLMEWriFWvVL6VbUk/Mpyc4Qv
shU5Yhivc4+Lnzpr29F23yKxuHTWOtEA68n9hSUwAjPv9HtMV9dvx2VP17LUaI0X+MVYbSo5qo72
6P/LjZh5d2DDnQZOs752rL1SzCZ2+RTDpLqhBO2dgHyJsiQZ0bF/dbHZnrD1UgnQB+apvfYSyk1V
SyFPakYcP5mIXxiPrXq+9GvkRttpYEVmz5ZTkl41mesRN+5Q+aBAOi+7YPMKV65NCLIRFhV9AsGZ
WHR/pAHLE9FTbMd5uA/t8KreKzV/FHq7oG/l95SeHV0hGkYHUxbZsixT14Vy1UxYNmjbugPEP4kq
adGTaMd8GgJS/sxvK9g0Y7ARRTBdPOIdnKa2H9wxwlrQsDUr7OYDZkZy0mK2qOyQnzJwnNMQca4m
xpe9FM7NdJBYVV73ZmQYZLwAjYYd5F99hsghtM/q9o/scd6UQ/OcCHe4tIvG6lZqydUr0XBd7AmP
WiB80aoxE3T94NbY3kWxooyCtCY7CK+iiZ6VVNCfnbc2JxImlmpOFJVwWEHaWdZJAbomRpcncCYv
I56KY1ITXIEIBDVH/JEm/SHVZ/IyJrKoPJYkss9fSrcnwSDND2nAyl4+nWomZTMw6brsIWaTzmed
voBxy8+EV+ywYxZrd7CeWP6+daEZU5+iF42CudmGBsFwXQJ3vGaK5UovJfE1Mv/HoUUI+cwsuN4b
KwOkooNmWNd1Kb0BfnNiIlGCVC25FXcCa9yuZVrTm81EQKC4T24SnclqA1pSiaOhkc+oZc50VLSG
zA5hcBEWokwMk02sWdh75KTYRJ/3yxgQhoIoMBwra8fgeVzFrcMgREqPmGhUhyWwnhanq2gGCNEq
G3KetZoBM8k9W5KXkdCklQcdR+4LB4DfBVePXcNgIPaYfadsJmMzQjQ6MlAvNUQwOJt+k+BcHVqh
7wUt/KWhhclYB8GggFtswUM2vJKByyCRvLH4EiT9pRJpoc4VPbKvpW6fycbU6EZ5wTt7sDbMBs5z
COwDgMObVsX+upznq2KbqBqz9Om6EyeRbiIWq95yI02nZtTCignu7322RU7tH54V6CNrseZM1Y9G
slGGeXhJBjFtfZFUm0KrGecl1hct32vR8jPqDY5yB0jwZjTt7Ep/ZwB0aJ7rsKNRHc3vY8CdArY8
lJ4PRYhvKUu5ZjO/cPdGzYv+JOu+fRyZI9vivDoP/8Peme1GjqRZ+lUGdc8aLmZcgK65cKfviySX
FArphoiVO2ncl6efj64CujO6UYW5nxshIzMjQnKnm/3LOd+JWQ3YfLhRFXAMJIhpRmd4yJCfrhvd
sMHJhWJvB8sUeXG2GCistnP8mPbcR3FKo26yt4gVjiDwy+xUGhKtEtPaFfRBXSfrTxV825HtHC2f
cpLv1nI43j8699l6kVQop+IfZUDzOJXJCcdheaW9+jfI1v9pgGyBfLHZNJF0pJt/0CfJoiKztNW5
DYmExuRPWRL9MJY1TQre8ViuxwVrc7/871g91r/LxY/ng3//aMXeO2HUSO0BChfJF83Rwj3W9T36
PH0VQFPCJWW+k4OY4J7rbQIgYO2JKqPHmlNz1ZgB6xBZP2ZTnp6F/m+dzHd83p+TT5CKgJFcwxR4
xP86/BdtBmRGmiPcLecrTkQMKhnZroP7khh0bcBMza2hM451Z9jNlp7eI50ud8kEic1sL4OGPB2b
kJc+FUfNpe5xag2Pe5IeRtFsR8SMTw3KavzBIGjrKNtqyDda52j3qCunVh6mCM5hFYeHew3hEltN
Tk22/B1QdHL3rNenWJqoVpgR+UuzE9IYmFV+Y/ZoHIg6OHFplpvIXaakdDw6Cgq/S20NuLZ9JWUJ
kQy+crkoE3RC3Q7mY+YETBtIIdlomp6sEXiusrzpdlUvqKzCrjqlhbWH9YRBqORwJ2yLKz7t8xO8
lHMxIrdggMcdZHfp09hohH06S2gKABCYgseqsV+0ydubWDD2XkigVWN13ureo7sIYGWAVtnrPqyF
aZhGvPyingwiMpvgPAIDjR/wFefecBsw0yJkrX3lYTsI0/JsRkO6sZZqx6LsUaaZrybIOKu+RuDH
lqbHwhv3q8adLtEQ20hCS3nFMYq2Ct3VnnTg7/i0cQAs9SoZWDjXQUsZyJUIyGoTfzI6iLTJyK0n
dqalSsSQRbDtwazuEs5KR+WEU/cU3KEI2BpkzYaQhM/BYLzgItsJAkMqfMKZvyLjSf/N8tf8H1Y6
DoYgdh6CsCrAun88sTnHUMzc9BP4w+g5Z8Q2R5tR6yj0RUAmNSERzgJHSxcQfbRI8O8/rYGIqllG
pyV63pXuNADOOuOcjP0u0ycc8rUerNrE+5nRKvjAeqrNvx7sW8ay3Pjrx81ly0C7sEAPgJ78wQ3g
/icq0gSedkerRU5nb4Kpp6b2pmuDoSxr3Oo5F1Q3nUYfyAVCXIjLbV+iAIXPxrNPQ8WDpp3qug0J
IQ1/anMGDUxiNHbZtGFjxKGYAXYCH+9sQ7O6BUni7CPncN8PuA1I7s6NbRwMIKYsQdSJ0fBRmo+x
QgdSxfDQdIX57tO7YGcf2kx3S/eAtNjWH9qFF4bwbym78HVnychdq+2nKi7PQnyYmnp0QyLnh3Ri
QB6+Jqb74TZID++Ayo54IT+jGPJ51nep8oy1akDotaCGftsUqjgHjWcMtJeF7VZ5mGkL3qg5/yzH
VWELAEThY7jk04UDSCMx2Rkj8i+lzfJ2agacH/YvFqxMcKdvGG4L5mXAqdO3pBpoew5349t9KBLC
pixTdOPLFHrbKi9CIP5ke+P+vuRNltmVpd4yPskbWRcOTvij6VEFLWQ9pqV4Sxde1VzgAkPm+tki
jFV6ZMqH32pZvSUt6vEBh8Qi9AhjAwF/UuerobWoRhZ8630EqRYV2EJ3bDyOnyIZmB2oYkms1H5a
g+WcSity/DD6VYbOexIGhz5DI0SBOF5n2gYD4/TncD01AcxO6G+FrN+iFDrova6Wi0TMqRhVpSR0
3uGyA3rdlVDx7b5BT8wF81Hqa2NwnBWkCoQRA/NZVqC0Jnf0YPHKcCo+ZksQex/HG7YXEcogazq1
MwtthlNbK7KfOvD3+3sD21hb0yRh+bONUkGxRS1eR/34GHEB6iBbA53dxSKDSfMEZUG27InMDzcZ
6h3aDq7bMjref3flVEyc6v4lUsei5U+AsbuaWt0+eAU6MZwmMy6DHSsoBitRkBNmIGhl4tigP4D4
L/szxBaoks5wQB3MzbtQNVSNXYv17ZPFUgV0SHYLZ8Zb9/QKoBTW2rZykAYKb01zNpzU2/IButwT
KxJmPZQfMzjPul8UoPZnAECyiAMcA//G58cQYULYolaclUt1xZQ2TfAV6N3oVx5YkrtDsG6tCBZg
8B7ObNXRHaPq050ld7DGGVgb0bWaOwIfvBdoIf8E2QcLjG1spbYWIabSe/Vvi+g0cUVttaJHic0w
AJnFZ6N6fwjuI04dbKyvsi5c3XddOgPuUsSLwHP5AwOmNjIk2WCZmAk9QG8VtNeg5SgNbBLIU817
HEMyk01n6PeNld+qGXX0XASvekhr2GTYTho7uBC4p47scvDh9+WpKJvv2jghvCRTGBPpxEDfxX5O
mLIyHueIeZ9V6dqL0zc/o3pMTw1eknst4Om4ajtoNNcobN5jb4o/q3YV2wd9NMxbIYtXWJ8RoKLK
Iy0MrWdt4biVLU9vlNVI/XpmnaGOsbBBWzjndrmLkrL1nQr+cd63l7CIDuVIDjx+161KluGjEuiO
2R7+uzXzHQvz1+Pfs3TLE1JaQupS/wN3NStzgMnL89oCU8Htyvg2nYRxNfS8IvupHekryGTPly2H
SuaPCNvHi82gDc7bcBwqmqowZnAlufVD7GgvBrROrQHuOOc5Ubhzop9SS/xwtHFD/14eG5TVfEqR
CRNsBjkKxkRK8+CJOPAl5hrfHXASaGRp7DW7Q8FYyFdN+wjjWPoMExwEZlGyLRiz7JQTooXPrz0Z
DA+tSbmSzs6xLelanMk1llxbbPYUTGkkBEQSp16rsBObJGcLs0xG7v9RLPrfsE/ro+ry2zAg2o2W
596yXtWgZZ8OMlyjx0xj+tlExCHCs8x2Q1IS5USbdp8RkIWYk0nPt2uROhXbH3d4CrKCwg9IZGzk
jW0zuXaLTkVlMtjUKAmdMpx29/NkWGAb9yF+R9JiYXoPDa3wOomXOJuRLUHjkMhHeV+BpcQM06yt
Ka0JDSO/ZpicgMaTqDAEXMEcX03JLPN+vltFk59k4M0rs+xevYS4Vif40RmvVcrlEcveQl+36iFC
oGGCtPtQLEWdWFTGd61ICahQmYxdWiZ1dTO/jWFPCHutMEtp4ZY8k3sBeWcrQlnvTpOInu7rx/sG
VVP9sDG19ABt7bvCq7ouKqL8IFKy6Qqyi5yY6ndsyz8FOFOXNmuzuZuaW3TD7CdDiZkfSU6R5t0u
FDWfvUWvcx/RhQN+XbcbDiZH/TWw1Ux0ZJDtar3czpF8ZP/L6DFm8MtgH3FJPJAosrhqUcAxirWs
c6VbREovHuRm7H+OdYyWIzQ+LaizOdpra64XfXTENxMzjgjS6ifVDpuIACHNYBEpXOXbeRitPSGC
IbLKAuixstPzvUr7/4FbL5P69Y+//Si7oq2n268QMySJWUUbt9Ph5z/+tpxW//v//AfBY+Gv0v/W
fvvnf7t+y/lt2/pb8ePXn///Z96W93cpSGagnJXkOOmehYb3M3BLk383LPKPkNXocuH7LQ3ostmJ
/vE3afxdd3VdkgVnwEqzHSr9hiUc/0kYfwf37th86lAMohGy/18St4y/SoylcIRwEUrZJhowfuX+
ITFOibWrWRXo9HjDtO+tkaq7ZXhX92Z0hugUYceorW3ZOf1z6W7Gofggb5LdFh1lsYJ5O125vljD
zihv/suL+Ph59v+vossfy7hom3/87b9/b7QxpmHJRexDlM2f6judiU3bkJS+uiOYWdCzhQzaR5QH
+hPTrxWR8yY+hcHC0WjODhn2vbZHG6KtvYkupdcXY3KHIy5MgP78629ued/+S7vCS0Vt5BpcV4Lg
Jk/+iZsvK8lIRU/J+FNEb4mGsDAQZPUV6Awygfeh1aNrYnk5C1iA36HSBDhxyYz2tVd9ee3qbyqD
lnp35NbyCM0RaFtAF0+NVB2wy1vEgDfhYUTIum6QKVEFIvuJJx0BqgiJtB7sozVG0M5Z+fdz4S7+
C9JyDOWdLWNYTEN88fBdbGNuXhKQgZn/6xfhD9bb8iJ4QOx1kH4EkDjWn2xPiwsgaEOMEJ9/tR7q
B6tkyYSaPHJIzEJxR2a5eDEBcL26iXFim+0yQmGOcv9p8kaPL23g1cyh6U5lZNz+9Xco+aD89W2y
TTphwf6ND5Pn/NlVxmC1k6jWkOj2EoPYva6Ap3cJlZgvpVmLrXII0SIEkpeWfUyeQUDrpTFiiUiH
7ZhxmYMbL6/JDHZubjCnj2M3nVCwy+cozr97tf2QoZUQdYyPhh36RWrZI6we4+ZZEfz7fDphuSKE
4M43DEYJXZ3ckIYNRmQW4RkkTXpVcWK96kbB5tuhfGaPD2l0XkDL4Tq0IAsj13xtoqJ/aGMyunQr
3gYWfk/lyeTmpV4E2AWOikpAJVld/mJ18/zwb17K//bE27yGvJK24NDitFpe6v8ivEOejIDMxuaC
+vdnvzgsGwleqsESWM4wLiYlH4PCKB7rOqJ7S8vwQaXNb70KhgcKBRyILQTL3EuKHTTgm9LL+pLb
3ge/1951iJQvqRN9LyExXYyRtdTMQg5fAX1s6Qrypylb//PtQPFnHrwkKzYZ9qbn0WzV1q472mwN
Q+dwRp8uH0MYt7MsrxIPCxSsl6K3qvfZmax1B8txBe4Ca7Ey263rVvE2LQ764lBw7Pqp78fioc7z
5xhL4Qr/lrpGTfHTy8bXzB2NYyi78PNu/bwz/ofjTnruXx9WdIg2jCgTp7hjuNJipvrXVzhn9OCN
ksWDMSQod0YgMHXrXcfRfKqoXVeaMRNWP0lzh4vBZ03hbbT5GqRE6YbtOS6ZPGiGbaEyMD7c3GOW
1ucXJX/UuM0uQURSC3oDZzUx3Ehiz7lkjUkdY2gojZXxvQ4xpspxEj7Dht8ALPxxNoP3cchAwQDr
mA32+pFMd2kBEt4BMeoXyqvPdgW1lAz7dZAouIAIfvBMmKcu614iDRBIDdZnLuXNTdxXfPgw3LWP
Sp/t/eIw9sc6ecX1uYO+frQ6+l381RJ9LevV/NqpjRymTR0lqGSi+uag34sX5qbB1kA0VKganBxB
mEI+PCmQdutprs5szjJfBBasXPc7ex7esuw5jcI3jXxYQiwijX7a9QyibULjtUnrZ8d4ZqWIOMoj
/CBD6h4hv1pLM8Fv3X8rp1uTY5WcOXbpGsaHPPrdM2j7YggmujQXhFlKErKMR1fTkoOnxx7IkcI6
DLTBgNRle6nhXGyjzMI+XzbFU1FcTN1NbjJ9GF2tnR8DvFx+jgiIiPTeVhuj4JvgFDB8jVjkdW27
wcxAwNwYGG0eTT3cKVf7NuS6tyVOET/2ZD6Q6vzPL5I9Gq+f81ASZ7zHgDB/NT3FmKNDASBMcRQz
uWheKFjAwabadF6kHlBlJTsLI83ZKBsP9kvxKJF9o58DVS6Bwz9icKSlcDJWg9H8O2Le8XNAs2Zk
KMFsaFKaET3cv3htIJAY8CqHQbhGVRmc+zxAt2EXyFL4A3K8XkHIy7wcuSXbKzWm4pdI31QZIvQ3
c3VIxyn8qYLsPfG68iOWzbDSiJz4EuTxuHaFHJ7dPiADKLbPnSiaq65n65HEiZcGKCUWEMSNDjrb
TDgvkd6/C0Y0V2Mxf2CZRKJjnRxv7B9bre1eYmBHpl2Jt7RS2ziE9VGhdkGGFzavmuN9aUgS3Yl6
rjeqiqLHmfveYy36VMt2fuhhf7XhWF6rrmDnLAnntmvG0JbpHjycPuvclRPAsnLEU4vwoJuU+Vy3
EzJpnqFXEYTfRsdcBFDmE2128sh0twEd3nvHsuiMjWjr3/dfNfiL5Od/qPJVUAziOOsRAol7GPnn
F1O7VlaYR5wdWDOj5TNexYrRFCSvrowfTeJIH0KzW3Z3ek8eXuS9edhPx9TbkK0ZbCA/Hks25BBX
sX+BriGZC+4Pwjmz58EeQeSTS1KvHZYm588v0nZRfK9xoHV9udAXu/byn19Y06T7viR8z6t4c5bJ
Zmimw9eg0e09q7RuDRXYPGowj86piCyEH4Le0GSkG0X6U6LzA5qhYjGRdQEDSvElNp5Auv1CPI1G
J06fimGqH5wc7rJMhQbwnVjUyjC/2WQcjVH/nfkNiDgQmA166Y5hB5uas1JCHkVCnsfyqwI0oP85
lrIkSqq+ecIIxvi7l5eSP/6prVh8xyQfxikUiSSdQnQgc+XXXWnuQQv8bnIGCRQ4JRMv+VbG0bOa
2IwVQkxfFauYtRlMEnMjYCX4dV2zyxf7IeCh9mi4/bTXgf8VWgOJTc7DrUlAyoSt0Hdj52uZp971
dvhl1M332CTWIbKoVgyYi4QO6NmxcnnwApjRT2FTHHGPt7c0RuRu1ztvNJtbik2xab1bFqpbYYlq
E3tl+9iHegvODuyGGZiwFb3CO8YtonIVuhtHIMKDd1PQp+Y/YMGk5zEJzIM5BBu9RAWNfn3tdf1C
Iom/Ale/233Wnzg+ZwijrxkblY9tbbXFC2MmHTFoSXjm8suUPGwKBte5MbP61cMofMjnGfcovlg3
Es96r6bT/UvnOCZCgir7Qv4bPsS8K89jnTFZ79BPMdmtdsKbUH2MFoXFILCt4wwn+cwNvumuVV5m
raXSs2OycLQC0uFQ6HsxUVJNtehvpjOVx1rQ+aN76G9aEuaQT7O3XtrdrdS67uagzPHxryFB7Jfx
hIgqpDW6PE1pAR8myTOOfkuchrofd1PEde11ADBiTSwpJcs/3n99/ye3KEAMkGY2ll34mA1x7N9/
NETB2bkWb7VV9d+MhOGk6xI6wVs6hLVJuKrIfRWnOI8oXnzCs8y9tWhz+XQAuUsNeNDGqG0VysMt
qTsGcPWgWQUZ0ljMiPUutCdw30vtOaO7cNl2r/gc40ibzQuVTr2DNf0FPpXzRNib8+RlgOu46X7e
f05Slw5d4uaPDhfJ2mlQlHixUz/NfZr7oop2holToBqU9RqViiayQKUXZM2DNxxNA8h/TC7dqiKf
8dwDB83VDFunylnV6QUH7DQw76+i4iVYkK1GjNc3bCNMLk7orbUIwXGO2PiZ/I/JtPDcwxv1p03O
2b5Kmjrmox29zIiwudL6WzIjMMtdD6Zb4j6pJess0YfiEFWoeKsZ890AHKJWunpq3fDU2F13xp0K
TjBU7zlAIELLLbN/nQq4HWJ0623rynxblujaO4ykV2fG36VIUSFnYnr2aBcufBpL5mm/WmXYbymG
ON8cx+yxNmEJz7neIJyOYr9gE6XLod7e//e8xkcQ2kv10QzfO2OOz1gLqmfQhh/lFDOPB6f53OUh
EARP+rQ35bZzyyedkhS9bPKL1W4J8+IhSWbAeEgdY6RbBbeKmvLmx5yYLEbK6MWSQ79h3kjqQyeP
zdRf675GYgaW5OJkrEvrlKuLBiQLI9IYBuc9Ttp2xRwWYh/Sz4JpxmlWqNdnyFGZVd8EF+mREmW4
mk3JLrhPz7qnjNXCIMDuamKCAwgZP6OiSiLxIYjsOAxYRyERUSKi/4u3vftgIflclw6t1lh4fpLn
8UX3KE2z+jJESfo6tf2l6cunBkwO84aGYdpsMYAH1l9W6ZfECOW5obtmiZHC9W7MZzuxvlg89Sde
ux6ssT0Gcp1k7akSgCvJuFyx+ulhSQQoSyxoYxtXErQ0zv13jz8nDHtEwO6KGMKMd00jLAr5dYsE
ExTsQArlZWJfTnI6QKIu75GrAyGI23HazGp6sF0KZki6ZJYk9l50eACctmBZkMJegmI9NhIWLksZ
D7XEtQtvcWcEW9PTKGIL5NWEcJEe7I67snzQM33lKmIP4UEMLBFlQ71H5EP3zLgTA9v4W0t0i7Cx
I7GiZ8OCj11S3KE31wnRwMIRpL2Gv2D60EHi3nB3a0guRHljCOAcTd0y12bJt9JFw1M1I0BQljq1
qdq2ZuAebXiqkGh2MPqdVTQUD7Qi3IbAWfz6VMV6z3DdR0spQKXDFo7H4NkuNG+v4fAJFXsDm7W9
LDwHXG32q5vCKzDG+DpSmNVjV2xN2KOQauET1HIdt/q8H7OfswdzmKzkc2HNL1Eoy31Vur0/9pxh
7Tju4yk7d1O6bnIeS2fiaXcjUDtBMrxgKkRe57073C2rOlbmOnKEuw+M8o1UzoF5tYY+KaKMSWsH
BMBHbSGBi2UACah5p7PmlBw0LOoNo9Ns+uVNbCWHAYipbnyRuTOskTPWp0hTl053n8xB13zTChTO
zpwUOu/CBurVaUFZDaUMdlWTPCREoGxi0/7dcYhsEFtP/L1Ua5PxXlhmyz4i+QqDX/CeyG6LJPZo
uRo212CEPy/mY2VjWKQ37c9TNuDQ/jHY9TX2svxhSr+jxgA6KMX4nBf6h/7a8dzvvQFwEyAuKOxs
FfUIcaWq5vMl6E1/hEZPhA9mYlHYD50cy7M7kYInkvm76077xoYmY1SNC08nlMcRGfIEIICJDS0U
xIBMyRRscjWC/7ZuxK0frTRqVxPYAI7yAsKW2R6GCIJcoVjIOQizrknqXhpDvUivr7Z2ZeGtIQU1
Y2DY9TzOVj3CdO8JXSkMJo3FdArDFqkiR71uEwUuhmyFX/lXEqc7FCKI4Vq0gLqC4AEG5NRgPWGN
CZ/e0soDU77XOBeP0whODguHDmzR+5VMkNinCg9Pk4e74sUx8agR6/QRlujGKnxpfpBwnJKDPmOL
WDWT4R7VNK/TnuwpHWkdlGiMOSEtZjarlxDRah5k0Emtxj17JKHT4ya138slt6I+5nnf7XKVvBZa
4D176IFR6Tc3LcVaO9kE17o5nDOWdQ17wLUdMbYbp3QxwXWHpSdKNDLpAafz5id8SFJtzVAYDJWL
RHOeeYQ9jqNFvgKzlsvbDoNbAlvkZFdVwD5uRI/H+R91erlzkCsXYcGmAH+yJ6v8hMYW1oM3AEnq
it8xswVf6RIR4ghqN3XPizCL28A6oUoLngplP1FU6aZWfnOF+zTSwZll9jaXeEUQ2a6sBUomnbrY
TS7ViGsV/pyI4tJkDGLzBhkU7uAUROC8myuXYSDSjKivfpTewNVIQ8UziSCe1cm6AMSC0askfQjt
2AUH9rChDLJKYHxu3imK5WzcR+34o9KFzYFQHVInhDihclSM7lUS6MO2rPipG6y0plKSyEOJbZOm
7rtlzlyI7xwEIsWdbvijVU1rnpBm3ZKPO0cBobVleS6bmSOiSJMFA3Dol3lEYEewWQgdiMuIP8l2
oGMUFZLcQN+jETilaLkO08B7JusJr5+OR455BQC6sDharXxnKFCSaf/RACTZsYmDPh8i0jUdBPHS
A0Ed5IDeZ5AMc75XhEXfitLeqO4NAxmbm6FstuR2P7kBZXJIHYf8DMKWawb0txI0mapg+wWGXKdL
ePMUAfBlaAfzecSXWei8Bjn8Gr9Fib4h2hmYLWdpEbFJyxwYDxpGl8Ed90YfZ7sINyaLyMKvMXSs
O52lcD3FX4EtRX2vvrcBMulOM7c2vDxArqW3VVTo4zjnB81qDq43vPean4by1wRdfy0RjbCQtd3s
UNYQtwP72ZkjWpgBoaXRGwdhEZejbHdbRYMJt+YtM1M4lWXOT+M2u0Snfu2w2w/AmFfu5AUkUSO1
YrBwc9T0RGoPJWxqpH5ucySYRUI8Z8BZNsSoXsnkZTuPFC1oV+7AiF3CdJKuXm7CBBp5i6AY8DB3
tw0fKiX3a61KwT0m9IYHu0t9Q9kbvajdNfG10d4M5MFgCmhDASCQjWBGlx1ngnxdySjDfOZsWUTW
azez1E6PiH0YorLz53Zl6IO61A2iCwPUIYK9zZh7Pk1Bc2I0ZF8YC4MGhUqNCAQ3H9NgocOccaN4
4xjj2+RxwaPmeXY6sOrWkmkcl7E/KScmqXHmSjHt80z6gK9b+AFqg8ooRauykZS1g8GnwlXu1shq
yXlaohyJ+x7YP0+lXeSIYUX/Yeb9iXS8D/QuqBwKje9AljwqlbhEAqlsz87BtZ9hcomtcHUUX+4a
hXrEUnTeRHI50BiaC5NUDstdbBVolJI3wPHfdc3p/DhuX/LJeW676ktUgN0v+kJtaJJ8GKXGFsyI
sYefTrxyyNUQXAT3w9YNxr3bkp0mCuDOkyxKfMn6d/RugV/VRrhBPUFZpzPmDkX63PYkICKoBbzt
odZt6R1m6iCcVKgtlJtu6qGdMVu4IO3iyRecDhz+Ib0Wru/AdGcQHEbotyNczryozm5ivmpR4Kwy
hTIqHZwCfb61njoUzYbWlVxAjnbsI844Vxh8hnBXNCMaPjtEJlX0oDcDizs1JzHVTZrFFoh7NNX5
PVr/anlJe4xCPldyNjaDQehNk9PqVv2KetZeO/z+fUPAZZwOqB/MBFBC0IQYHWLz3IA5b/SWElIS
3Bxb/O1zqc0baGcbrM5XKn3GgaQFqgEJfNcSCpFz8A0zNyFIO2UxwEG/BlM9avgbWhCSCNaFmt4r
d3jUFdOVkJkukxj51EzjA1TqYyxBhCjNrDbUm1OAGdOMgKqk4mIHHdHmtuRISxscPaoBpxtjRmQz
tTXsWSDEjza0sy+egTwvDrlLeJSqStuxTKt9XJJsqyk/j5pV0lzUC1bVDZHKZ3a5btMQVmTtFicD
NfpJElhIYc4BWA/ePpxFvR86FIrANJFOg9eMzGDcwMaCNavX3jYLCQGq8VuJtnqveH8uo9UdsMcf
SE4qiTmJzMuYzut+ypNj3SifLft7izf6aLRg/hRhZgcUJ+FKM460kdMXqxbSd5RhrSXtZQDYd9X0
ofZIexnvU1lGW7HIxbCgoV82rmaREtc49avaJgebXdLjaD+m8yhXXdP+Du0R7ZUdXaUZ+p0cvmuy
vtIc+LraUPZevYVECznzG0rxblO71pVCA+UeDKP2EnXiK5CCb066oDq2NvS41ZLmGjk/xol/ZWX5
3rUn3IDDoZs4qe3ypavkD6qxG+xsAFW7PrN/IWSK2Ay8Kx7wxhIbN+y/NKjgVjJ0zlVekRq1/JDV
WLyw4jFw6DgrewB1MuqzwaWMym5KHeSX9Mcy+dXlyW2qTGI+yXsvriog6WfKGCuDwQEBvuqVdizt
H2oQ35sewJITJiXGmJJ5LY6KH87I5ynPxjfgYWS6uvpLi3ZqJ6eDOWEzpIufwMrmPsCHYWXn/Jip
Z/yMxMg80XhZYkc41CgocVmgwijWeNzyDTC59ySZIn9ouITaisiMqTOIOlKBz9CkSvXXthyZ7+vL
ByN+EI99WagjZCTyyzPsTciHX+B8PGj5U4JYfe0Mdb1qvURuE7eXB7yqz5CPvmSOxih5VNc6JUS6
Bh1J6Udb0Wn1gm0htB4u64+0ar84MWJVhkzL5Sc4V/rnoEjrizS1fWR0uCwcaXGR9OxQDAuGp5aZ
ayRtx6EBu132xm8vtoGwsgREm+s7Q4PbHEFaPeqsv5CnNMLpmH4vwqk+3LSeLQF8iu/UOiO6wu+s
kzbW4EIW+tHIZdJiQ9yNGMtjjlmE5y3x1DV1qeYs92uCB7fHCA5HAPuOAT/XCzjtM0rzzANWGOfl
r3YODvbYXDTE48kgv7TMz/l+iJnNrIH03zRwOarBYUayXcOxCK8BMc4bnQPsCYYlCqrHSS+7SxZ2
clfxe9uJ7KQmys8FsCA9rj6GABs5/MUHvQGIMIrsF0jJw6Cn3wLaU4rz8auiP8VXbjPFYE+/QdmY
7wdm5b4H3iFp4xEaRA5r1aYpL62Ztbw5nfIm0N4CC+6u1VCDBVp8lPbwJob+5DmTAqoWwQNNGQFX
VnubzJgIKQM5cSJhcLSsYM9N/8pdHgJ9BOOFjcxpv7dNjFFHpDdY6ZjCwvRLhYR4N5tfChdXJcBq
NMN9zSW5IEKzaCT2ZhphZaIC4ZTA6V/RvgbgkZlmk1wYfRO1TSdYp+C7IjiDbCGcoqInCmDYsDDm
ITOb6mxB38lljsEFfVk7fNcTc20xAlmRUWL7RR09B/CBV41K+hWvt/uMW/cnYr/NXGXz1yUI005n
d+UMJ7c8mowVV3rrkCGWfCVYlXFw/QwhWPdNAPllXGmPYiaQG6R5g/0tuDWotYG4FrfSZAHgNXAt
U4Jx+JSupz7HkzKOO2G0tP+NxYigLHMQVuVEoT7QCabdEfVI4leSB8taHJu89EfPBnqSG8O1d/Sj
3b1CKBu2RjrLlbCBQrShx2TBpVjqQWTWobPixEq2FSMVt0N1wcrYrzh+RaC+LXvGQHwlnCPem0IS
VBWilhbaW+WMAaAUKAPuYProdn4j4yz3+aQBSHAgzPbhiaU7ZCtoxASsWw+1drG67gi6EsSxu6rU
qCNvdTYqcLdA3PAcwrrFFCr8HOVh0AVfM4e8JSsKfoeMZQaTe75vh1WNMPlFUqnqxlPey6+lmLmL
UsKTmrb2tU6SBp0mVOqMzwJPbieD3BH3KSg9c5MYHEK8uTdAySHFS/JuO9T+fMfQJyFQ5dWtJFJ8
haLnK+aSsrQvRgyqxq6AHCJDv0xzsXcrNfjDNEhGEsMWbslbqrc/sqr+kroKOUHT7BpGR2vi0pvd
EKvHIkug7be5Hwe4NHPCSYAFpqe+T17soLlRk66DEY86bjgoHOzrtrhRi6V/slI7QubcU8VZbPqG
AXl1UhSUI5AnkRTra9Nyet9MUHPnoivJckLZJlsh2d4hJupSa3gIVcF0LJl5uybwvi4zGXgijO6S
FHZJci0LQOvgbTH49ajxRlWhoM+Ia2ddGIyqXJcrMQQEjjh9ts1IQJ+8tyhynpzAM/YlIwnGEl3C
YLakyExsKLEDZlXDfEYAER5Js8FylIUvHs2YLyXy0JkIVoBTnm+0ETZcnNDx/2XqzJbjVNZu+0RE
0CZwW30vqdT7hrBsC0jaBJLu6c9AK/7Y56a2tbbXsqwqMr9mzjFzB9wKQhyeX3fdm0QV8tfEasMx
f7UY7BkJY9ysZdI4BNX4WJftPh6j++zX/JCQ7UlArquccXVopfO7sStalCbM/ADi+dDtg3tr+L+E
3X1zNJAR1iY57BsetLCwPnLmymuvK7OtlGfcd+UV1IyT2oySzJfJt/aJwSgAcHy2C3L9mc/9xctB
Cw3TqpAApRmEllxVc0SeHWNMMK9RhNvhizA2a1971bfobZCbJChsFeF0miOxzdmvhn7urrpuaV2E
eUwCqlc2oivEbIhZs5RzszhZxnyA5fsdO9zCZsoILrKG9YDJJE9pxcakEySBtUSBjTz8quhzZI61
putglxI9Dnb01Tfsy/yKMVopkATk8Tzt43b4RSYF0X1s+wKCHk/5jC56AuAv+DicRj0CGXPtk0TJ
u5eEyVWT2Ps4ti/WBEMhsX9rQ/OgmflbJCJrzcRviHER9+1RLealqfuDAg68rR96jH31a8KT4VlU
eb492VfbyS8k/2XeL2xKFWk3eDHaQq8Gy3T3GGbarZJjuNFOj3rFRP0+pqwIfQ6azLdvcWUttfGn
5xjlsX+MukzuJ2ZcBNc3L1T8Lhe16Jd0wQavJ3qqmoAfFkwj/7HSuMWAwvGItnvAST695DYuQiRX
yTc5DtvWDhkZOAbhFJ37XLrq7COW//lfDDtUMW2yaZrm3VA5nZhbd6uO9ZHRF93JmxqxD8v8mayq
pywrfEomtqNsWbZDUEMhCcl1nM8zI/mgCFiKVRKthWSVrpHlNCF6WRKxAIZGaXZqQSWgzDnroT8V
LlwPwRKVh1eiUDWwks+/vaofVrFJ0T6vWOKQXuAWH1nLHjizb3T0qg+vOc2jJeI/+P64A1FtRwL5
Qcq9t9GNle7YYiPXTQKUUDXZkiGa9NH9R8u9aS0m+IxCKuNJiQ8ZWwLdICqPTs/ewxjne+HyQzfh
C4aNx9BMPCcFAyHh45RbdHwhEQIHE5sJfP9o3QbGSxdF+TYIq347BQOJvfSzWAWaf3WuGKUpDTCO
rWLIRJrf/kEgSrW1MmPe66A3tnWFCEKmwyZg33tsXmoSnK92HR6zvME8q/F78mniMPnd5+UjHrhh
XfZEZyL8c1dY9ajB7XwbejwpWYuZV0Mi2nuJuqILMy5D8KFaqNk24DGc9jHEcKUfAI97l1D8hYLm
n/ym/R2Hz0kFVRdZaXDKG2FePbN4mxs+l6kXDOgzkv7mhvFT0jDhaE1tfki7eDM8m5zFutqHHRvf
+tGl7loP1TCvqJb/ZuUmUeK9NZCkkL3hELJ7suv5bAJJuGj69ER/xV5MIRchgEvBpuA/Tv8W01qG
JJvGQoAFKXto6CRcYNremBlnddo2gEDc7yYJkmOSz/GWrcdahfXa8NL+VnreYVRVvo318IgtTa58
ASHTHw3rEJKtWesBnGU5sspEAeB4DyUE998geTCBkfS4zgovfhrDfRpw3LMgNk9Zk/anpImjrTNi
Duj8s+2Hp0Jbq6q3EUa47btYPMc4zdbG3N0Qwe3qAuN1qVNnE8SKqJikFDCgmQhbAU2v6S68rMAs
nywkOitLEP/jiAEoa2XsGoO2I8vhyblJeO1gUKwcAwI6KKZV2/pg5Eo4TGXwqVgxnrvJPwLok8jf
k3FTwVQQs/Gdy/TRmpL9wAd7Z6r2IGf2bFgxeTbmHKcat2E3WgnsM08d2dev52EGzxIGKOKqeNc1
5zobf3FcBes+t59K8MUEUREWmlees8lUYF8Xq3yWd3yr3U57Eq5VCq9RUAY4JuNeEXG1S2ratsuT
NdSBiyzsESNmGW3a10kKMHT512TF7Upo7+owydsgc0IttRAk+2Uqa2SE2PCDHf0ArJE3vSKYnzD2
rbKYCBgDdFoUbNuFrJ1L46u0sNnViWATS0uXgIzDNxe0zKNOoJ9RROTExnnR+JQY3SN7Y3K+lPyd
zsFDyNiJEU3MtNZm96yre+Xqa6uzFNy7QnySMzkVYMlHSQwFWR0DHR/CYtpB00FkLzHXRASwQJyg
OAmbm2mYZ1Pqk5+4rK9Cu7gYXnRDKQUXNyaRAf4A8UIfmje6SkzSJT78pZclb1YBlnMNx7+WkEM2
iDagKS+tatdmb10331SuNiDXAOgNzasxn8BSvHFMEN8IYbZjhXgCDptRJmEfGU0OK/KMyCm8um54
ykfWtq1suMama7eQig3nkoIJ2LLwe5l7WZ5c1Zz1JMOjyPy/YAnQw1kUugWzcqARvrlGIEJ+Xazf
hT3RqSruX5kGmIiaEUlehL4mJpioNBmLpwB38e2Ge6SVyIsN9+55F9zDMVDBiOFvrQ9VWxzMDBJV
hmzrQP+7jtCarZIR7twgkPaYE2GDbEnUyk2rR8/MCZsIf1Ocgb4TNUGgYYHYiKJrFSvuAWs2613h
+qz1jB00P7FpIHKvCID4l4vUOKQN+sIm/MSSzGB7mZyi/C7xIr75GlFeiQ6Gy2iBphX41VvfeGwg
h4sRGWSCcYW+tUWvFZ4cxkiMG41z6zbvcRzyoQ1hNRZ+cJzABq49dDCpN+VIgaJjCgGwjNmyTTH1
WQG+Ba2ld3ASwgCRKhbK+FMlPsmfQE5H6Z0Z7kR0AtxoClU9Fr3qwWLsGaVluNaVV+8kw4FzGqRv
vPnwFnFogXl374O3kGfB3jMlxyeN9IH2AwYWJ6+sctiQY57sWY7iBpfRWo4qZH2e8pC6xbkYrsQ6
MBmZ/xGvd+U8JvAQcSbPwK+s9d87Dw57EDvHRNNbAkbYxq0ijWAoqACT58CN601Ql38CACFp7bpY
VFk6qQkhUubclCGfemhTu3BIWTu6TCFznLEQpO6FaXxHbSkemchayt8XrEvJPGGcwkTYguG4gtTT
Rt4tMCEaFhm75oKbo0vgNkLcbvZT2VIgooeyIyz4lFAX6Q1y04l4Rwf3YhXB71nn/1jB4Fg0So2C
BANSbp3oo4hTwiK6NuPyr2rEiz/W7JAdPoAsPfdJ8jt0kSKkGqzSnAcdx1CsD1I4Wxx4N2cu6gfG
4P3kqX2T45YiLg6ha4Yp85/G+u+XrbvvBAD7IdDE1AYQkG2miOx+GEYAV+aqCcutXB5XVyneNkZq
Iqq3yM+5Q/to3fl8z27avop4aLZ+wumt2K4bQ/QkYS4c7aU4dYOvxhkvydKuhiiot76eD5XZnLM5
/06V4+9aUIZzd26T6JbUSKaRuPwtNYzCvv+kMEOiNBB4RBYvFSRQAqGeRikBljIr4DoigxlFE85g
tUTHkBRO34rsh71PNhfbcEwlk//6PWPMaEZuufOgvTDh0GDmiOosOxeNgl0VB7d/j5qUdJIM+kdG
XqdKw/KQO6Ssp5SlENf5+5r9JorJ4yy0fcnEcK9MX2/rrplWlVafU8g6qp6McYWN+GLgnWhB/SWG
Q+HTizfFkpwV2UeWfANDiw/DwJXeJ19TO1fwujFXOHjKeBC9Pel3DAjzBg4ZSpeVMWXfiqjCTQKT
rnD7h4qcLmS3ZyM3i93o6TtXBgcd/EjZkuMoaufP5CeoWgIe6B4F+gjobq6PRr/snvX8WnSJXiUK
+7KXJB+T69bruumoyqwtW/qnzk7+6cQ4z3hYUKL43yXW4YYPgu40AmO3Qqtg086PXA4b1r4wQpch
sln+ccun5q1w4Q92r81gXmD3+AuZHKFxEP9mpTeECTpaqX9NXUipOsISd1WWIn4PSRsbMjYahAUk
oZNtpCPQ1GZnRlBbUCk8NI33O0woNbEjHeQkgFAb6bVYBuJdKUmW6HTDuzR+gzxCFRdlH0GOY5RI
F75hb4Q8Q4zYqgrVV+Cany3U9X3pjJQXdbiVgB/WYDa/MpZH0G7m9xmH5npkymUUKGAbQm6okKzf
euweIqSIFjbIo1ejumIMROamlbxFutlZKJ82Bs9nG7F+0dP4pnvWaFhL2u0difNHaUXhKvd8cs1H
tHv+yNh1Ml2ilpL0lkrjbo/pxuOBXs2hjt5/9uGtMT1b3fgr1wXQG+kD4NLNP7b/b/zU8k2H/gbc
CmwESxLJ65lVhK0Bdv16fKud8AEk4S3xM3+HK7FB7OAdK8eyWQryAXQqM9/PgoaWFW+94dg9GTFL
LupWm2KmYh1gcrCBCDramXzDP0hGW1j3mzRwIb5Rmexbvh+Kw2SdT+IDrme2hgxC7Wm+lER/9gvn
BwrtU2PTputweFuO2tV0DZxsWUaQwzez23H87t12SWW1gu6RPOw2qO52x3xNF+WnURHlEfX679zQ
dM32AhnlqLmC9SI0zTcIpXMxP2PNh/lEEmGlx1WvbzKIv0XcfDEtvA/anHnu0RY3Dj5JowBsADzA
kctoOMrIFhAjC1+59UdkSVkH8rOr3C/PeiG/hpvbb5/YaOl1oYd7GgDeFfElCMQuoidHik17l5XJ
KhrKV1IXHjFfJnsiAdfElJ0HjeK6zBIeFZOoKh+opfFOuuNzUFk+U+eZvmfi6Y/UWc4TGhln6/r8
DVTBsaoUGSHxIrYEU5m13aGJs3PYUBTXjn2wazUgK6OnbEPAsyGAVKQEj+aEtIb188nkZ48x+mSK
Md6FoPnWo8XM11HqtW2cL1RgHK1JyN3flOxfC7ZGgl1EFHKupbLYsApidGrYI6byitSuVF161HJd
n+qjEZJckVusYBrracyyZB3iKN6b9CGWTHGZUv6vdSzuSTkyt1giRCvhkwU2f7suhHiiQ+gqQvXK
AJ6Z6cxj3Ysv1eHndcYGWZ6yXnAKUGVISXChvGPJuqd8iqjfG6aI80tkO9u+JuoQDhZrEymvAzvk
Vb+EMswVowaVxR9qTogiH+dbWsu3KtuyH82P+Hn2M1u3cxPYJ9Ni5Eb0k0+twuUK+epMSt9mMkBT
yBFqNQYqsqX0XG9sP28I3UQeq43+oUbWv0M0zvFnnFoyelnJTC8274vpj4h5R2Wtq7iMb4seuvJR
vpLs/DAHBkUM92BPBzUlCPq5tlsX7q+VsQ6yaSjDUn9Zziz2Q0BCxTghi++pQrnacxPd9RRj5HeD
X4oEmbUkiYrWp8Jy6yMHkJY+BsyZTsIzr6BRGVizu1chBDWZfBH1mG3rpbFq7O6xs2i6AtaTq2iG
Ple0bK26+uI746ftj8NB43PrYyympac+VFTcRB7G21mX1M07ij1/sq612+tdYEiMhNLayinP1khF
Rkwqza+6dYwTGt+1TnArC68lE0yCzwj0JicozJ6L6TSXb65TDrueoEzGYdOjaARQZB9QtFP+bXH3
YF8qXr1gfm4HhQAw4A+eiX6oaeIQNMI+mYYDHfRL59rP89yQk5lR6FRd995N2JPT5iFV+Dm4EkjN
st4Sr3/vlWJtZxpEBhj1UQn2S8DxNn7iv/l28Z248ycz8mSdZt0tJ6YxgJfASVHssBBF64AP5MoY
eRMUynfPstYRRdvaHChkFTi+Rr97vtdfUUWQld0x9wj8fm251YE8ZGdrhy6Q07lN4Yik9x7tMP//
tA1ykzoVj2hACUFAkt4ITvpVTXVASTa+U0lhGOMiq2NuU8CtORd+mMB1npBJWt8s3jim0gyhlvs+
WkRmCEcikhruVsqwk3FReSmc8DCEN6NhxwW9lrH/F7lLTyJzcd8PTBl7BWhngk5O6G2zjaoKUE1u
vAvcTTvXr77ChPLaCeQ1CdRRkQ5xCRmmHOAvCXxMyWrkMmaEFBLOpUKKfPc6RMjsu0YjEizEWoSC
SkPwAaqpYn1prfqWVlV7PGA9uArmpITxCB9rYIeUiHIVKH+JkCA2BrZPaEzWyGD+kB9wk5qPtHCX
KeOZ0SIgluVfGJCeAoCgUK7aWOyB/zP2IRF3jSiUGUQwUL0PSCCcjJn73MKFFf0j2xv49MzuCLUI
d6Fh2/CbCYSI9J8RD+uuJJKZKEcu+W/hk/pjthaJ6uQ+YZ5Nja30E0BxJaXTUj4XBr2SMbLJ0DI9
BXXIHiyfmPu6f7CxGNeiHa8T/fsBvf4rixsWS/626zLEifljMrS3pPOoAs11XYw3zCn5UzanT8CF
3JNTy+feuI3hePf1VNEBpeckm4rNVEZ7egb/WFfpB+yfgNjHZls02XXKZj6mTWLu0Fv4Z7OS0X5y
W3JsFkmP4bxndlLuKTf3hLcD+sJ8x045b2l5a49cN3JOPCh+vchCzlVmMt6bhytsn+ec12FK4lA8
xDjnxocUaSeHUU1WwcrtYh5H8siahXTiCXlIY+LxXGyKK7eAzUL0371IPHbBUEOCxP8lc+fgZsXE
IAi5F/jO6wjcea3H8csHHSiC/hzn8WlgmL589u9uGqdPTIJ4/oJjOV7Az+5zXza7KGRgo+XbOKft
NhhW0gb0EJNyDTMJU2xQHfsemQ1Ly22S9PoSFC3ohkLufZxsCE0J9WtTfkF61nOMnhxk9MaMEgCm
CEWAhBenqXpNZ22w6hMAuRJ1AVK3tnTibIzmx7D9UEdWuSepjJ+DeUbfU24F9ETmfKTFtREVKDFA
27EujkQxH/g9NJGyb4iodZjTLOpiNZIeSbzooSGP76qo1hdZjHuql7VA3eunLEExyzJ12ZaqVcoZ
AFwVo4QDa2nCi4O4wqZ2BbOmdfSL/AVifg3xieklRDQ+ht++VzhvHes1R4KCHCZvn2vkA+k8XQlr
eCxMl+lOk5orHsMHgKGE0BZy3QeduQv9+LnIM3EkPRSOuPM7SwPGDZZp7CzXVUiO0mOBV3Qr1dZe
WE77BpvBdijJjAwcGPbkEMrM3BWxPBnEs8KbTrkd5bKv5A0LBD9o7GDWrap/m4P3N3cwLUtGpEbk
5me+J7SVHsnWggk+TT6GlIBBwGgeWhssB8qTfRmWfxRudTCNzjZ2rZ8J5h+cE/eOCo88CIexHQW2
ZxCp6G/mftmtN36LrHm0tn1ooB0eKZAtZiSrqXhhj4ZPf9llqqn5aooKMWiItsRRVCdOkW+7VNZr
a/oKbJquFG/USqFKYJswfXp1UyLqahQDvOwUEZK75mY+eFzaVYezo2IIvm29kOTNmT0j/BoAbjmc
4YJKE0s+EuDE2FQWkVBeyAQWMSEwxcHaARyIV2FbIx20XHNngIefF+RH3SnsSm3eszYjXLzy+cMc
SiobvaltVr/509xYUpcQNB3FI9hhoNn1BEk64U9bkRJ0xduS12ga7cz+a/wg7qJTyaHDZ23em85j
xbSP+ZJON2gohl2tk1fdiO+E6GQEGOYoEckbfXMD3cYpQvrLgMA0HM9A+NFLwgF23W3SstYQSWay
1+muZmt/1j0fHpPfNkt9sSJ9mQy7ecgN02UATSmWdc2HBaZ224TplZGyj25KT9zpKBvHF4tab42c
H+RNoO426wYYtT7Ki8x9wZ33TzpucnTxTdEL2/vJZrjOMBX34TAEDzJzziHj/wOOh08D6RhyosCW
t2zJmAomS23NLMluscXKdsySR4s8V/dglFhbmsU1OrsBxG7BVCVrm+ShFFw1WUw8x5IiLMOsfBp6
vCJdD4KURpPhUXJCbUJ2mY4WBql6GqIgoHrKniq3u0Yj7O866gj1CuvpRbvKYLvPfIRV7YkrVh2M
yMBTgk5osrpznoMDCkuDDVJszyUOvS6MaVgLb1t28l+R+eCWw3lcOsrs4HjIC0Bt3el6GmQBQ7nG
NZ/+UtnQrebBHR8E5vRb1jm/XNbiZX7hs5wfg6z5gy4wJuZkvEDCMR7ZYXzVgrTxn696cIeTZ4dn
8nzNa5uG8a5nsh2xWDl0GNrVOCCa9OC7q4YxToLgdssEBIViJqdtPxslwKGqtVFyxvkBSXy4Y4sx
ra1MQZleXn5+1VtmfGr66Pq/f94YbrHHiA8u90qX1T4rgcVnRsG/1ghfLEQ4d7B7I2LGcd8SkYwO
xo73zJNbUABhdMy7JtmDF4YMoE0sqiAhNkDA9SOCwgDrK78P5xEbl0z+bkPP3lLyW1uDIekKu02A
SzGF3t1Rc4/BeISQsOF5Lr5Q/XPWIYDLgGi+EOeHXt5Z+u/W917sMvzVQDGj/rHnN4dgYuZcWXpz
y3p+KzndhrTo7ungi1c7IHcaKR/rzfSJNOjbz79SEXZ0GSbCkqFATHeYBuDgvfLkQ4UELFQ6r//f
l1x7N0P5b422+6cCRnFslXdveUHQUR0R+3yZCCWcSbu3yAyqszMN+z4ekalZ4VkbIr7povNvveMA
xRgjsFGdOEdl6B4z23wpYAeLVULq6JCUaPFnP7+G3cJBsrwzQRXemSeeH+zIuZvmvn/+38vYZ8G5
lwGiLh/8FZ4JZpSB2x0x5bn3MtPiZvniEKrChqTUDAdyXPPXGnd7Fo3OfRzM/BWgys3NBuchDPLk
Juz+TU288QIK96HpjPHuQWJ5KqN3MIXjvZ1gCbvFwv22pX817ApLL2aOtg/utQcjl0o/+mvx9AZA
sE8ueBk47Zm38hWE8BmA8lZ4QXTwFimTj24EGlvQH6C/qc9achEGTfGOwewElNPbZxg9NkWSWp8p
ZvFVVRacUq6PQDi0QvR1LburtH3KneDPD0MDgd5i831NswqjKpACHyMxo/8pRHKZ2QTuKqJDDrpz
zcvPyw8K739fWqwAIDTVB4th2MEYwhApFErksOhfwymJr4QMQUlA+rDRbush3zMzuG6xiZhGDG+2
alI00VodhbuQmGt9LhxPXf/34kd8qMslxxzehEUsHhqR/3uJF3nqEJrXBt3wsfyxyKOMBTo5QDMQ
rpOsMVLBxVoslvnQdRc0S1uNtOSWpXr569ZnEbNyXJkVRiIvRDGONCpPLqJoD1jS44PrKO8EFs0K
tj+/7AF7Ffhp120IMMIaKtCUsc0F4YFjaev2aSJ8BXfhVJyGhdNiiOgLilC9t9zAOgfDbBEs82HX
kBO2YT9Er1zsxopnuXuiYUPHIhdYEJKq+uJNgJ7LcmMaDGfN0TbXlVdmD77D7Gxm52Bx2/xsElTa
nYCE1zszry8I6/U/2/GufuGKp8qcPyp7IoAK1t4dNOgaeXoAQX829rZ38/EPvfGX01gyxgG8obUp
pAvJXJt4VnPsEoZGd6yYnAZl+HsckvTsYRtnuTCxKoxsOIbpdOyxEFA2JLQx0HMXF8sR1A9yu9Fy
H+q6DA52QSVeYOtb+yR2UCfzc/h5iU0kOFrB+iOqcG0uZuHeFlcU9fbRXTzgccSMNk2x51nW3K5z
/Cq7rPv877DIcQ/MC7/dlfkbGxjmBAsFRqEo2BByA3lweefNudXwu+GUuo6DwP8n+IDdVdMe7MZ6
y3AmsfxyiL0wEPiWPJJUREKRfefgEc/KqzRksg3GZDyb+G5IoWLi2rKeRWoSntH6RmfLxvU6y3Lc
SNvEIpzpOwLyBJGZF99RzB3HMeYCD2eo/IlhrUPDT88GqgqyG0haafa1uInGap7+exmq+iH1K+TD
5YAEQD0OzEAeJVxe5tnkJbfz/Clq4Rw6Lyr3NqUfkzL/sWh9JL2mHlAMz/VlhnTHSTYeZe3kb7xR
ySm2jWSHJ6A45Mo6DY5jvm3covPOcUp6VlBF8jJWjUKu6H5m9cCAUDgDeyfx0oi4f619kmnFTF3Z
uc67lTZ4BblSXTj2e5AC1bPlsTZis5B2hn7zM8a9Q0+eIXaQD2d0xKZt6/zodfItdWYQEJP93FhD
esv5EMVL7hwhFI+Sce0xttjuBNmQvbvUWFtjassdMrl1PM/52ZmDnEY0wNYLYQelOV8GKlCHeYDK
PjrrCtjKcZjpgZC7c2pXeGR0CRsvmuxN5vsElyqXmfDQNgxvVbPXKMFJBcnnGyYSvhdt/gVhBfZP
si0UtAgbVubFpUlqdEl+a69+cExZHsSPjPVwlDLo2s/e5L006SjWQYBtq1hA28ooyO1KfUqlYjy7
ALi2PI4stWQ33bLgDfPiAOYd/GY+IBMtMkJXeArbMHnrzMq4Uoj2L46haarrp34K7C0DI2oTkXiY
eqYhO4y6tdY/H3srnzXLte43yb7es0sAuKb49RhM14guoPvglbMRQnJOJNjkCkmjW8mrWpAO+FDt
83+HTwZ+QS+4IgaHLwxdGSVGQ4saJ6keXIjsjGHMFQqw6ZdA8mE7Yb5tllaCWAQQApR2Jz6aOdkC
sbbYxwzHpMjMx9Lo/lo5sqw6JuqVaGSTirHxnm2VQZfuF2EW2AYX66qvPNwe4ZidwAaUj7NMcrCp
mGrIAsXAbHXffu2gxeJveZ3MsrhqiBGHpnDuvY3tqG1K/EJVH52TwTmmIv+xITPI64GZiMCEDlN5
lPFliIlWpNshxfpfoTFZYSGzNz9vLCFRd8cc8MGrYj5HYnL2mCchRVrkdHFgRxiISKrpE21cEmcq
l8OBMajZTpfRpQKTIkIy0dZ/WptLPqYJ+DmhNGfhjgr427bScJPIAFzJ7OM16ILo+JOlhuOItI5h
wAABfzheJelnDOHiuYoZYFP8+Uef/gT0uGPBfOAF3uayEuaElvceUdJDQMhk63L0GaGT4xQn6NnK
c/M05kzIa6hqYwK4wmIk+HP4T8mcrb2W5yAgFhOxhrbOPy8jWbpYggs4uF1ImZxZKXv6xvD2iTt8
oOHAHNYknCFk0mGq6NAyB7Z1SlglbicxzpdheRm7JWiKUacXQWegj/ank1xGepkjb4LZnTCoiWI2
Qw9c9O1qNAU4T1l85DDKrrhLylOJ1odYR2HykCakTviq55JFQeHh9tvnbTvfpmopo4f4EdhPuK9i
y/2v92khwL2WwC8WU+MbcAPv2luifSJauxFUfz9Hzpi0J093xE5Y+UM0Rd3RcwYGg+Bjb+Yg0RNz
FO27jhwuA90rgFmmx4zDWMVERQYc3gKFHtcXhR7gjgTcWNf8rn0MTZOgzFKQRCDI1aH4aHvC28JR
DPRi+XPBwbPB0DS8UdCoXd6AAPalgKXTTxfMLsaeXAVvhwHEv/cBB8ScLT29l9JsimQjhJ3u7Vxs
OiIr3aZP7mVE/dDiLq6kv55V2lzahtBFZ6Ff/Pedj+nwa1xOQOS7j7NnU2NONDigIxJAO0uJZyAP
VhKTW9nU48ZcHhkLI8chX7508j7ZT0aq1khNojO/UGjWs02jSgn2AlWz5bWaiq+CXdZGaDc7hoKp
aSPTiOe9qBF943zOLqw95ZGguvfKZVA5JoFzkoWQF/6LtL+KCBbTz6ONn3cjZqDiLcApd8AtSOyW
BoMTTCjnwXLHVwnBKxT5pR8+h1n7D17F/IK8QPjYbffw88z5dm1tpN/512hwy1Ni2q/EeZ8GYzTf
BwRVu067z5homweXSbUtBJgvqtIV39r4KPIi3yhVLSpevCIFCmSriH8V8wTDKcznQ2AqnlQeWAaC
crz8/KpNLqP4WrxAs4jTB1xf4tGiLH0UGao+YinGPLKQ+fzfP0YeB5gJ7Fo+FrTxo7eVWVOcdE7a
1OB41WYyjb2ZCucmOhZjdArOQfah82gRbjjRnF2Zou1bJeuLXLglWBCis9/oA6FnlDywLTZl32Tg
9eLsaqAR5DjbzM4kXsyqD86YfsQ6ZY79OfX+hrtuWxCF+hQwld7rDrNAI+qafWUaXSaPNAN7bvrH
QFbFkQxo0Gt93D/+vCjLucZm8c/M5ye38Nl5U1yGBN/m0Ryd+6mFQ+WhtAmn+pwKAk6lV54bqcMn
Twy7n8tgmJXa/PdZ1ZX7AdvsAQi8e7O6LHtRns+bEdvBBi2wu4f/mR2d0PM2IwAodM0TdKJGr4N6
8M62zotFI6y2M96nc1VbrMzDluIPeh5ySbu8y2o2Ppl+srPwyEMS5SzXQH6LvWrk4qRq4tvPiyDn
/tbF7nRqyP1m6WpuqhriNANEuJ+pMyLWsKXxxJNHLZFF99BComdptL6VPysWhnimpbLmjRGHxtbo
0+zuuC8kbbE9iAT3IbSgji3p3q4Chim1yiihM9c6a4uVj7S4qxuGTgS9VtEumQyCEzi0V8nymcYD
C7gBBMZWUHY0cdOeiKvLL+PyInT+yaFAXI9Os3PtV2oX1jPmbnQYLxNVg/Y0K9IxaHf1oMMDtpsn
0VrRWdt0gODArVOL93SVLn+Ss4jwlK9+lYDmzp6jk+cUt/la2UVy6PsekA3iqT2SIZS5po+PnVHT
zgcBhPTVyR8H4d76OPe2XhJOu4bsi8fQErcfEFTWj3qX9uZ0TjWirSp1/X2XsRMQeQtjrSnflFZD
fPS8OkBX0Vf/ZccgEiNpMJyHtUHvtKp11+9qJqdlZRe3gojYJ2xP9X5BwyAdsq9R6j0x4mmfnZlZ
Rirzf5S+w2eGNwledA4QL+RmhaZkWBO9l52rkzWE33JymkuXKB/HBXsr9rvzsYxQmhUQ1TfWFKhH
twWMbOLPPDUiAXYxxQ6Td2NNDF3xUEYe6dPSBtjVBMHqv9gbBtqMKfNk8/MlBhtOtCU3j1IA6/dA
z+OVNIakjtAV9fUVzzHjdjskPsRzyWDyK/zTDlJYYaCdjhy4qUsOCccu6AcFbLEvsNnK0Wgf+w6i
GLlpm7zuwjfHpazo6PY21hygTlgU9WvHbsSFck1cPCf6f5Sd2XLcyJZl/6WfG7cBh2MyK6uHmOfg
IIqkXmCiRGEeHfPX90LodqWkzJKqzdLCGExSEUQAjuPn7L12tB/C7NGuCiK1vehuyo3gg9mH3IBU
TLwHOe2Lwpjqox421SYMLebxrr1qdRG9oCIFTIFA8zIO2ufYVto6s6z8rneIaJsXVA3sZGLYPQ2I
+zII9KPtTMlJI/sYqfvcT53/ygjTicU9ZaUZCEOm1lQfbnSlKt333iAvkJLkCS0YnIk5/UuKiNm+
x7QYVWpTjXfSTsxr4r76lkb1UvdLR5A1l0btxTAyOlYNr4GBkKELuxdaKnNwljqWWWyDjtRbTBb3
etsxBZ27WuxaFnRMtIvRNo9e6ScsmNYLBPxpb4W4jvkXOwble/a1/ur7Rkvk9XKiUYD7xQu2tZvO
mk0v63cGc8sjEcfc1FinaSaDazSnT+MEVuOGgWqFd1eaenDMfCs82CmlekDimwjS96rtVoEVo5MG
IUuYY5p0DGwL7yr8KD57kQ6Ag61vLTrADHLaKQ9VDsL4YtWzdTncuG226bxWkLEXLW7starc5gRx
9GOIAfISzw+2sq+DrPNDBU/EDPqt6aTWlQugBzE0NzLx8WWHStm0HCv7qxLknA9JHz6Oby12jk2a
85Oa3k5Hw27XTsc9poTDOTaG9rEy6ZHBfAqYgxof/SYL7oAkRc9Lk37zsSLcfiMQHWwIcMDvPFuR
8zEPzy3rWpp/Jv2FlgfayqUyIvf619Oskt1Bgmb6Tj5L9M7bloxxcfIQGxfay7xtyidDoL21NG1c
t0Ba+EClIpWgcbfC4+arEmTJxVxQdEkVgCIglgQOIEkEE8lvMaqw9HFWrF4w+Ed3t4dkpCCwk9I8
4knWnhAHkaLN6e2EbwBbGcEG6l0keBM7Msp2RjHQZpPbsA/oH8G4giKA7W/l53gzbc2r1gWxDXwu
JQ33aWy7g/9e9UVHcnPTvDCh5lp1XxyF8bRM/ezRc8uTrYfsw2uiTP2EpFbfreqdpXf1fZqvBseY
9ymj/lroJp+XFz24GUN+R3UfkqQjh1cDZlchCXBDSx1aFxp+WVnjmW1XsAkkeDjfbv0DonDMOA5U
Q1OrX+qg7fY++qprxOZ4maYe9LRBTsck8r/RqUIzTob4XciiyWKM/oxEcBftUJtftOFg9XoFlgXG
sqalzIaohrWFJsVJajA9MsP+nDvV9GBF5gXMqrwaKPsNqLjfn5GjszSNtNjo0AlepvyBFqrzmls6
zdQh7TfmoJzXlt4Q7EnriX4aNlX5DAavWxejYz5mMVRDjfH5EYoBGFhmnm2UvpraWO1rTDyrnPWd
rN3xUcMHtbp9FcUMCm9f9bT88Of2a0nCxi6e07dvDzKqUQw6qJjmb7WDm17muWxtuwwpq+ZIsZg9
NNmk30XcsdtYATTlDk61XI8ABzodndj8MHkABuhFN0tqivvezvSNTJj/w7ErkOhgyXfRDJyQGDmE
ToJosPvQ22fhZOCkYUfQ9CbzX60/F+5wMiYEnVJQDg3tns1pfJRzNVH1bHu8OvlgQzx6hUHyjM9Y
oxgAUREZaXNORqrvnvn8LgU7vbEqFOwmlBSsEM57hcXmrqOULoOvtB6j+9sDY1u5C+c35OSmd6d/
Gxwsn5EWdPeWiScxpGN/j2qZ3eVclSUDfJXCGBbk4WRfErSw9NhVcq0wE6zY137pC7v8QGrnGrUc
8OnU96CHEYeDt/HOQnnmpF2LqLlYTbr3PqgsP5lOUD6TlUsxhWDVfbAbDmI5gHQo5oukSKp7tlfB
W9dRj9VwoNAnqK1jldlTFTO5R3FA2EUSISoEV6ETBzgMGqYF5bgGfUYJAWayOE8JgcRzjfwj7cAN
digH15BXrdNQoj9PnOqFaIJ2aYbvNWrmY02FYKn6Ptfx/97q4K5QF2jIbAC01pOIt0qbGyUbLt39
jG0Z2a6D6pTem7/uBj0+VoMXo6Z3EBr3rNJdmR2pOY6MhDYwYr19OHfLjImEnNuNg7xFDJxU3utU
Kw5d2o8vUs+bpco8xh0UF4kGqVlN+si9H53eJD2E5xjLD1iwBK//rleAQvrBqz9YqCUhm2RHYWQa
LO61XQVk5ujoAcaxMD44mJPWcaOMze1pJ3IYarXxCIYLHqLLNN0KB/etKrtrZHbFx16V9VZpLjLs
uok/hO742VSGdVGJReanoeQlG3E35WhqdsWEZG/VFkO6Tkb9zCwYZ8jcF60Kpe5nkAz7Rr6nWYG6
H4SdHmATASaLHH4kaLRdl/FxZlp7EgQaAxakF5qljfVZj8c36tPqoUHV7E3qynJX7gB4ZkiJS3VV
DguMNkXlNhP0xmlE4VieIeNSsSEDhowLcaTz3E/ux1gzz+1kZ18U1KxAig1IIP2But14QEyBzF9H
eS09JgoOjIH7uphlkJWXfDaKdttVFI26yfSBNPfp1EkH09F8WDNnOBJqmG5NJHTIYVuxKc3qDVsI
zsAi2LP0uIeQMe8qmJzuUadvU2PifWaIi4DFwCJPBpA40mLJ1hNu3LuhfHcZgS3hhPTPFAGwqR2n
klt34AOOiqLdtKKICMcao7Prz0nYfz032/ixpmmxu33rr+/fvirChpmKBlbJy/x+A8zGwt2kT5e/
HhwFaNux/a+xFjTEN/I/Q7sbGBIY77poEkK+aEIfB9TLx9FWYu+30niAQdo9tZ9rgUIQBwFOzboZ
7zjSTOtc0gBZ1eqrn4NM8hoveunAIxFlJZO9MfPy60btMH3t9IHSAiKK9eD7/pmbw/jSMQilzjCA
jxXeYxEj5RHm18LEVxHorXwSMTf4qFc7Egwnuu7sV5Hky307OJuCuS2XG6o55dEyvDUlKh3ux4gn
5qEyteY+8bfGR/jU7ZdyJIJYxHQTDLtIj0gpOB1suJAdvbrbQ68PcDYQ2HLAn2gL7L2i9c7O/KB1
eqmvBiW+cV7KbRCIQl99/z84pLeqJ4v9r58G9zWBC5goQwg/uhuc6SsND7G/Pbs9VCCjd9wOS+40
hVFih0LLVdvD0SYxaSVNXJcdzl/kA7V5oG1+rxJfXm/fuj2kRWhw8YPb+eV/OH7zZNjVtS5Bb7tN
GJ61yQwgrqTP7lS1h07v5JqjO1FoiW99PFavuJfo/k+Bva+sLHsdV+k8vyykbeyduryjWKUz7Aj5
oMyO3fdkyI8oZjjDNL18ipz8YardTdGW46fe9tQaqzaDbXh9e9h0mxFH7+PUF9yj/dHc3KrrOD+i
kl4WUWAemrRC79ik2iIda9/AKcqSTq/qq3RDdmAib3bBiEwCjtw3OFaz8a4uoNuY9bOu63stAJ6l
jOIRIgv5PSXPQI4y9AbUxAh9wjK2iGt5R9TpkmSab4P9TOufralw4m3a4AKkvkSaLGMTwXwXH0yB
dFrT64Mzu48ZaRE8lqbzmopG1aGNUIevbCvmcDGLdrBsHVQBJkoQf5XBQ8MIOtUbLX4zmQTvzMgF
dMdkHNHKKnQgqdox7nOPctNFM8dwG0NHCUwRNEtx1E115/cNkiYVlstiRFvdcIEUPXFnjock2NLM
xVh5w4IhskmsFjtRrZ3taXTpkL0397ZfMQyffzEH+UmLIll7mvsln7ufskWUz4h/2Ro13A42hutK
UbOFIXvkPvg60P+2qDOX+IOZ0gAprglxuuC4gmlMe8/3rqNJTpOVue5et5N9JEGWMAAtDynh1C5M
laVbVyBKhhM9zO6aYV4rYlktqnJqMKY6Ah1hFq4ni611ixzNMxRATAwvdkwBxZ3sc+DTtgnoxyKF
mK2fcnz1kb8tct0oz2OJVDmQTbdrsCOnPbZQGpCHQcnsfmpYLiLmuWR6ncbZAu/JeN/52Um1+akK
FFlc1OmLiYCiIo+4R9J/W43te+2TOEJNDWC3CO5azfROOgEjpdsCVOnY5UclTm2qGTqW5NhFLTbe
0EF23hb72NC3xUDwiXQVid+WDtYnGioWfExdFjT6ZZNVn3QdgETaVYBeROmvfVnyE7Q2NeMSOUm5
DAM0rKTbLwbblJ80nbgpT8VLNcXAgw21z1By7IoIh2Zn3oXMbp/c0MZ3Mbb02pCumw6iRavx79AK
0/yeiaKTr83SK+5obII2etJ7+6oTV3ow6ZZh5EIDyb/3iyjad5W2qtnTrFxyBjB6gV+bUiAgo+++
hnW2bKTZrPtJOruoXIXhu49v/MGHcNm3ZbSfWlgB0uVPbrAHktmHRyGIjUU6y77xylgN9ikgtKsu
d5JTD5GxDhrapZiOqrEF9xIQqjuUjJ/HRU04G+qJ5AG6AZOrjOgo/HxAOEYQimazKavhOpSY5DCI
pjPH0kCZtRqd4dWVIWTExHFnlfPBtZInBHtyDfGMtaijcO2tdzZRayGsrzaaiJVnT5Q0w0ZOibEx
O9XMQ9JkZbMJXoi2lFjJso1uksDpV4gmCeuceUfgFkEQMuqbKOLM7ImUPG+fm8ErDlVajcU7eSxy
4/SivZroSB0JLXEqm3cc59bHkoWy8MztNPnPcYZZtB4ZVFoYMQ9DJF41BxtdYVt3ZEdmmOYwYGuh
fI+I0VrQ3fnk0Sjd5EO7c8LuvoQqTFmcbpIan8XBcLzk6rFDKifvZLDt/2SGzTZuYmdtsPaCiuJ8
k9W7crt3P2EKSWZIu+wCMjHKsdqCFvgcOvnbYJFDbjQzGAnq+jJEzXUu5kvB1U1jbcGTRfTS1Xtg
wM8Tt+WOkIl163wo6R9cTQIAOb1BLUCx34iwkKco8hFO1wMAFRJruAGwVIkSso0J76tCp22POCL0
jjxTVZAZ0UuSDMiVtss3omEukWmXd5DV6RnHAI7oagCKrJOvagb72MwR6eIa1cqoHSTY1r7RtfbQ
9vZ1zOWpNJDBMyO6cwWcculN0b4RdjTLu2e/MiUHUFCUBt25JZuKFGyk33qXPZCgg+fdLz91FTqM
kdDDDZFk1SoUxFbWuTxAP0T0HB9z0OOzmucyOPmd1zbRurSDY1IZ3zRaP+u8L3dJn2qHenT9g82l
R1NnmlYY+Hs6OzVlR9Ej/G5RIwNe/6YBfwT95R2rhuBsRI7PnEnPhNjP8mNv49pwUKQyHC61PgfP
yhFTRr0qBCo+WaBI0yx4Im32FeYarMJoSSAcZmpDgNv9qEqAsmnWPiaV5h0a/1rVOK3xiZRLVKWo
kCwmGF4CcnDonWtaQaQZgx4NHOvOxrzTFPcOekzBQ+2hlRQM5Kn3xN5UWrrHZIiLP6xPepp7FwKf
orXvEtYgH9qABAjI6udJcK0Z9RiftUH7NqTNtcR9ti114iPG3vhW5vkznRd0UX7yrWy7p7yeXupJ
XMwQLzsWnVIif6YinEmn5ISnHpvsBJJxXb0ODWiaVu9fqtF2DobCm9bzfYy1cG1TKsbJ4NoJi/Fw
700Fg/hGz3eZw/XhNDsm7Gunj4wjl9YjQB92GalikzViKIAQh3h+G49af4iRhLlxbu/BT59sp7/Y
qP8P6BTggvvRgdhyEioCnCaNVuWHNoraTZZzLiW4UYeRfYZfZZektzcYGb5OgX7XdOXVCApxdlVy
qGqCwqPceHZneQgynRS5dPTJ8yLeVKStyCo0Hns/yGlasayjmRO0cBeFFsWbwfT1ixifRmNEXBqe
LEdHnFiwBgsTi5KQ6EXgp2v6Az48vOu4oXdDlL95cHxirXXWVpMtdV3QbRZFs3UFlUel9frSHwP0
ZaRst7ibz7Jk/56Dg7Jr4ihbJCNdkb3TIuwuXYO2VZKhQANr6c12fESWK/is95NN/MXkxPcdJjB/
OE3NW14SIpHZcqMyfVumwSdfL7/m1oCaCSwCrXe4EEZ8yXWZ7BgoLBJtq2ktDV4tSNcC/8WWSct9
p4mPUOpit3gTcfkpGrov5WChrMGSs6FZ2yNmHs99DSLWSctvOPK+xWZ+jxsKJwIzgZ2LPWzRNR7j
fS8qD8ZQlwdqJkbI5wr/y6L0IPyYNfkCCBGtjcus4kM5iGcDujBW7rxe0V1OfcDbeVL4WJ6nB8S1
OKiTfEeeIbrRzr2PU0TRXuGBZAJGsRZujwjMQkFmyXbZlMM+6+jOOgb5MD6F4EMtmR0YOjzLgexY
bOWMru4jAxxCS/t0aVnBsamV3Pdat7VJrbRrdzrVWYK6qvbsq1XSvZ2uISLZr12v3WMAX/fE0Tw1
rFz1DKAU9gdOa3WpkNmT8E5Kbedu+m9NQMK9kEAdGlQkBUrhpvPKfSkwq8ghPMWq4KEKtg722Am/
1tmjuFo0SUe+RWlvaisD0Kjpn92gNK4lUb9X8N0NMZY7D4bkwciTDWoqSp9x+hhOEEZrmXzC8qM9
SkM1+wCxy2Lw7eeGsd0q8Y0HGgg2YjQr3aE0sXajcsEpEInjcJXsGNRCNy4hk/jm0F/JQmUNa8wD
2+X/HfYMhmQyI1SafAPWkgxgvKhxQKrPqNMFgzEXYWrXaIhYPUJ1YmKyoLxg9TM/2EV57BxoWIO5
Qt0jTOS8g3Ed8jDe5ZGzZy+9KVKP4QqjzB253Mimpgc78dnIS3qO4+b3+WS/BogLIj2EDUnJMxxh
Qb6bA8Z/yCdDeOWA38OgXU8kzbgt4Jwwkc7aJVGH6Re6Eoc7IqLBIF8rDjXqZhQCees+itF6C9TS
FZHJ0AzlSRINl9+/O/G3bC/XtHRewDCxQ9qMYH9+d6Bi2PuMDe8u4L6RxETdA+vx71trg7mQQ6mc
aGNl+jpL5PhgmA3KhujZMhgbDKW2USVUPbpvJ6wDBmgWVpJc0FnOtB3xH/rzhI8HL3L5h1Ayacyx
60U6BkU+B1/SdfNc3XaF49imrju00X5+37WyQf+kLei928AEDm1ywe+N/swb7RM6reyBxekzVtJ8
N1FhfdfEwMuBD6ZJkoNwzzG4tnr6cPW40cbaPvSupw710K1RIyUfpEg+BN6YbQJ0wwyt2g2rONG8
BGg8YHHUH1qMXZqCQTdh1ibFAjKCXrlAGtOPnU6AdZvHPV5iJWA/EBFrNSBBMSsBg5TEGRQFeAHf
jU4IvrNjUEzDqsJFQaFkrlu/Ku6a1lCPHAAJuIsECI1AakfFJbNwgw5lqufRMYJ7uEQ/Z2Gd7COW
7AEmTRNHrIrQ2nYKLBcMObxPVem6fLoWVLYKGzp7rebY5ZCJksgojtxD5b7w2jUINtYGkXiHAEMg
xFmQtvwbAp+T0LZxYarzZBfhVoZjsAxT2WzQ01cHq9Rg8M8Pt6dg1D/G6Bg3f30rDfNwQ+/sI6wG
5mJNQhuNm0Syvv3I7fdvv+qENjkG5MZIEqKv9vxQ5ViAhWhPU11iwSjYmhpgulfumDPeZMzEGiC+
VL1y7xD8L6q5mVgHvftId4hwDwPYuWD3k3TNCCSdh1TBnWgtlPkY2C631ldpmOPe6JCSBDQy1oOW
p5TgLVEkkaCrUODNvT3Yhv2EHllu8UrFa9w8BaSVytl5Svui4i7Dhwzpg9BLYpznpzKJriPjGFfp
w2HKsoe2saodvVr6qNplasjFmkxx7jykoBDEXgxqwf0YmhDbjTIm0QDM/qBG+17UJdINl6QHsBP+
6faQVymQCkeBNZWhdsr0gppYb0iOoc66r/vSfIoAKnpaPD1OeS4QFE5iFVBLGWHgfAo80ePbAoFi
EqK+EQOjpqbql3ZEck1Kx5sZJwr/kc/Cm+SdKM+J67nXRhTyTo0XJ5Ea+caNd3AHBAV93QCuNe2B
LbVlHkijgfJe1uPpbuCsPOFRrlE5WwH8AFU3G0YgfruYnEieGvZl2jwsxeqVHm46TG62dGCm46AF
+YVAsYrxYf0OdJQsUydr8GSUS1H1xmEwPbykYtQe6JYwFqUbuqRFGdOoJk4hr4xhmczXSTNfHfna
C+x0R5Jf8dyVebIIGG+ZdVY+SLCCcDImohRmkAATJe9kYYBY9yznJGpVkPHJGAOsq7+4BuAL2Qns
WXCs79IAt0CRFw5Bz/MeJkqh9SkHIduUqaXjDPVBYLddkLygMgVdtnYxUsfoKxjHRofRDb4q7hCo
U8bTNEmUvLDqhagIyrCLPanS9V54JaU53a+dNkbqEvkKL2mBksyvPCYm8/di1hvyy7Ce1Mplq0IJ
jQLUrSo+V808Opp3IWgu4d2W4QkNxRffSgaG2WeKBnnypYV8Nc1fmcNb5F/3AbSjGkNgorJ1LbFE
juw9fSgCJ7OUbE/0XK0jUri2Q5YjwNCMd9QU40s449K9IpOwBXsGODCClTVgNUYNniGlQufpeuE3
XLtix9yy3GdQJFc9y81SjRpMz14v72JzCnZYZo9O6qmrGdUWxWqZPLUhl4jWHAqZpSfEhfGmU65+
0RzaHG7tpQfTQcUri/5s4gLHkmoS6lLEkG3GQ+LG8Ws7A5zHpHWIMTDoaqB3wI6OlkP47dvNB0Tg
67SItWfiBgYYVQd3RBQEP9ZqP6L2PdJw83ZeNjjbSG++dWGX3UfpUF1yQ3cWjWm2FxSMcj02ZnSy
+mTcdaJ7LTo6H12PWXhwhlWGMXP0bfWs8pdIItkNTPYYdZ8W1CcQMNPu0ljtPF3Rii12je7q2t7B
D41zRITK1felth9ztyZQhHx536R2gJp1oZZiIjex6zD6XMP/VnebrGjnAzqPKk2MaRphCvT/7a8l
bKFT3EONaoKgP9Tzg6SDtmw7Ya2hmXAHdSpjx7At+zBB5945bDjIBqJUNH3QTKmAMQQacx+Rj7HS
aBe8ad0OxE5+pFdTbTPLn5bBiFqJHj9K6yw7S47Cc0Ya+Ub4/nBgUCu+J/7+n59SStUt6fpLUY51
ROPwl6f/+aHI+O8/5t/5r5/5+Tf+8xx9qQtVfGt++1Pb92IO0Fa//tBP/zKv/u93N+du//QE913U
jPc0HInsVm3a/JjQ/T/9n/9O8v7w+wBwj7Lovw8A377X2ed8/DEBfP6F7wnghvUv3fRch8LUdUkV
pfD7HgBu/Qudp4241aGykoal8yv/L/+b38Goz88bdNgs1/L+13/lfzv/Eo7luI5pmZbB71v/P/nf
Yi47fyjvGMkSoICtmPfl8Dom7+HHonly/AzxOYq+liLD86H8w+5xiJqlr8B8gzsRdi61StH2nOHp
TNs4deVimoXsgUHAS2Zuqlgo1qOUYIvKj3YSTN/J0IyKblEp1renTuQn27buv34PosOrsGp6uyG9
1tz/cOD/IUXX/KXOnv8gh0qJTHXLsun+/lKvOr1KmNGhMcxL57M2Sf/IXdU/WqW3cr32xRUY4KfR
SdgRaJDuUBuf6M32J3/C1d45cQdIImKQysVLkY2ktBivKLkRzOWgslJAGKVhRatm6pylKEJ88UHt
nmypu6fqS1buyBcqNnBL+3MWFdXSF9k27PLp7vd/pvP3P9MUAjuLEFgU5gj3nz83pp2NhI6LIX0W
IlRlpdVM27OvNTKULfkbMKQBLdSB0o5RZsqtVWGauo0VW9+pr3S1TyZpIOdmYP0ovfESST18DNoM
vNp0dUth7NpMG+5iJ6tX3/0P4ZBn7OKZJVq+7y2rqt63LpR2nTXzrbS2udzbwg+uXWZpO/b51tEb
ySABIfhedoHx2lDar8yyw5uJztGy8/zCHZV9x5J1u0BTruHLg52y7kTTHREoH8u+TlBxkv4gW2kf
B+R73D9BgKkOEQVaSrJE5qcklOLb9lPrEka5ixELOc7sHRFUvfvEtJ9bTO9iIRrf3HM5XriXT0uN
+RltG4lXhEyf7w+Roba//6DEz6nZDucju1JpmaYnHNvTzV8+KDQhpSptKBqD2WSbm2wtLVNePuqA
HWq0mJBswC8Q59pm7w2ACn6qxv0rocDehePwORu573Hezv6iNtgQF6o/6HTZz52yz1qswYacz4FI
07xlkBbRPhdtBKgW6aIbKePoJCZ4VLDYqz/8acbf1g6T81oyi7Mtadq3Le8PG+6yL/upwzi2THWz
xlkI5ISBTHbpIwel2uxdpSxztgN2TR8zykimacbMxghNogYUtWWJ6B0QTwSpsPCImxZcLOxFX25e
bb23TJpxdBA9bfzDttb4h7fuCPbhQuejsV1z/tR+eOudXqRVhXBpWQL20arBRmMYpx/7ooBy2bvH
EvQNcSsGbomxDI4WdF/GcMnyD0fQ+vsRRKhrsauWumFazi+rrxr6oWmBOUDwxB/doMVZyJHgQuqb
J7KO8pM/s0XD+SucQdVW5eVzGLEXgXjz6FmQTjtigl3Yn7evBiv0v38V2MTwYHMDKqe19Qn0At4M
m8+nVf20zfKm/tOf8k9HVNo257tlex4tlZ+PqMptZ8SakCxbrRxp+SfdkdA4lUbG4faknS/q21cT
O/Id5cO4u/mb/3pg0MM+KMYdWkWR+33sndbgf/v6mEu25blK/rCO/tOJwBXPfc9wJO/b+uVEQGNt
umMCqA7pCQm8KKiIzklWXTwk6wAvySoN4q8Io1Gn+Zrc2vKbriV/uGcZ8xrw803YpDoQ80LOOSB/
XcyHSW/t1GT3M5Cfspmq4ItFehDh1gyLWef1kxcA3FWRoPVZRXdOyKD692ei8fdlSuq6xaAe5pqn
o5X4+ePrwAm0MG/A1qSpdQyNBhqLSoszqvKFkeo+ARHqzWastB09LThGyNI7s7+XVQ52PyofafsN
Z9vy2S8GQERuPuLMa5PzH97n3w+V1B3T0S2HVohlO/Np+MOFm5s40EQ5Zx4S0LsyNET8tQHuXqj5
HJmDrR1IERITzAnRd10Y4eH37+B2JH7+sDhPeGnLkjol2q8LuqMZSV6R3LWc6p0hgwgDGgNpqX9M
ZgUIMEexxLhbQbSEgmyH9HTgcCD1bwFrsLNzVJJvEhcolT879vCTcc2bIlzT8i/WHqvsAsUdlMnG
ftDnjAlJ6PVeWHiYLGuDUal4cTq7XfhjOYBlD8wnsLoOKOXiWaBGJkaRBCZRw/SLBpWsb8vwYDfq
+PvDIP7+QTgUH64uDO5wOOF+WbqAW2OH8gllcOMDXgKogbrX65dQOfoFFiFN77DbW216aDvFTNnW
P9ygCoYxHqe0Tg9Oh2xBMBHZ3JxPOi1puq7OvmlIhojmGOffv2Eq5l+uMYehK3dhJJye873P+cOJ
M4GIDGG//7tgaio92tq9CE61ifzDjb2XvrGxMaPPTevu2+9f2/mn1+YldZd1XppzNf/jSWtnvoxj
Ii6WjLu97XdX6gTze6nMNvvAW+ZiQnHwp2v6H/5kg8LD9gyDE1W3fvmIGt9AN5oTtEY/1VyqzzlR
ziS1RkycvWh2ytT6qc6z2R3trdPWHJHc28RXzym09RxfkqnskICrQsNl7ub9yKM6dtCo/3A3Fn+/
dzgGl7RkN8HdWFq/3DvA7RMCWnJ8birQno5cgNmwEq39FJshGcxW+IDWVt3jycMRbBLjWDPVabsq
HpFqgu4TmdVs0mh6K4k7wYBfZ9c2gdKlwCMjLRwmUKvpH47vP3yqCLgkAyLbcf++FFWzBy737Yzj
pKebgPRqpCzpWTUVaWWzi+hmvf39mcTu7pfT2Nap9j1qLpZrwZc/n0pA2KZ44hAumJyzWBuvbdXS
NBXDvRcyAnOZsWZOYaBfdAmUCpKVjLKD7+LgMoHkLZjC3zV6/Diq4I22U8PtJcSH67+YSYAFudK2
M1CnxrC3SPxQZ0pu/eE6tDnp//Y3CEP3TIpGS7J6OL9cDjEfT+NB92cqTd04uvK+HpJy60bapiWN
e42nz0efBSTNjGjaapj1pIYdeCMHLOXBVIlVI9e6ScinBPS6sjUmhxPgMrxpITjSkcZtiMovNIBe
RXl6VzaQ/EDBVave7fINmcr308Q21uq8DRl0HrKCYN8ZeQq1QXu3SrQ3RrTWbG3GYBL56TUPubDc
ByWZsbgC4bVrdat8X8TaAR+xtVc+OGAirBgMpn6DWeZjTYx0lYNlBs0HHFNX4ZYbB6D/+JL5kToa
7Utn+7zjQop11Hn058rJXFb0VHvZTBhsS/SZPaN9CdClDN8VqqRC0drLqblXeuBU60Zrv9mQW7dO
nF+Z0EoFFNLztGNfaqe8enLpYD7es5Ur10Vf5muuegT5Co+tGxCyNZDiaYrZJ87OHKDk5wAvwoJy
w151um0ddD9BC9+btF2JxlO9/SKiFPpVw9mHUCYz4nyf8rJ1EkACmIy7QZPlY75Mz3AYYiJ2sO0G
pqkwQKpnU++CJSZjtU5qbRMO2aYtmMHECNyYjMyRcBhPNSw5W2WUB6blwzJu75Xdt8vSAG2Q0sfe
+rlBIrfQkZnFBF0HZdlyC6Rr5jTdWvMGZELjG1gLoOpZ66805kJ8tKyyzud6NNf1kIr1kFj5auym
A3R4wCSDZW7wGHoJRlCmBEOK3S/oZo8C/ooR5916zLUvST+cfDLjroGRAt5FF1FX45vKcWppNJXD
NHUWTktQDkhltCYMvZHgr7AQl4CVPzc+hRs0VH9VZu16EH64V0N0bRm8LVx8FStqQpotlDULNfeV
y3YPpxdxdkXzHGTeMUImv3RqyNcIgZTmfW3tKpuVXdnCzMoEfGXSrmI3L5etoNNoHFo/cWcG9LuX
ug8ZOQwLaDPH9ug20LBpmd4XdWecAyZ7qB6He9EAkA266i1kymMNfn+Y9HfbGsGQiXmiB7trEwyc
4lmKxibIrUXdEgYqAdYjCc33vWURq7EakKqsdIwCJHxiEYN5M29W1c6KomUgOwhHJlv5LC+/BDHH
3uNKXgh6scvctcnxBGOyMTjaZE8yIWmDei1b/pkoBdKO/a6Hf5R/ycZq5wWAMEojE1uLUK5ScJWj
8ADhNhEno6XdtPWbSS4rkhKWVZ3IdQOEbxe19z0wYaVYT7zRyNbtGr2h2FWq2VaTMW1LJ3ls8bb8
X5bOa7lSJIuiX0QEJAkJr9c7uSuvF0Ku8DbxXz8L9TyMoqp6ekalC5nH7L02XMPc3iyikiXcIa3c
fTfmxwbw+2YSkIoAYpQbE1P8Bs9rTO6gX6x6/HWk8CHasoafXKHngz2AwXVr0fxjqFbbPuVJGwVp
Dh0EQ+WWzYY6Lz9x2CMeNh0Eqkkll9CJbt2QGtO4FkEKvvloQ9OgQAGyMqM5gYVEMpORD0+R/A5a
v1417g+zQhAsnvlUcyKxgPUgHecpxvIUjxBbTCI++GSCskHQZCd7Rs7m0ZvfTWt0d3ZSfLn81UQl
w62DaA4HJxzWJpjWntQBpjf3KSoIIkkTshNiBBfsUdJtMC2xQ8ElMTDhMsqBb2hPu8HE5IqIptrG
EoF5voAfA6v98ZlAVDmYGV146LuLexKD0P1kT6I8EgvzntsYgslQLXnMCHUqoKITkFBCb9tEsczw
ISqSLn0QKjEiQBSWRDelKICjyn5rYGfwosHY9vsL2+z4UJZLghMnBam5xhwS9juCHjTILdtQhRDQ
PlWf0xKJF2MTvsjW/cDmn++iYf6Ion8Rm8Z1msYTpj0Xal7ex/eTNu6BZ5H8ZtYFcAqcXuTNvHtM
7b2ykvcuIedw3rlAhG9OYFUEepA5OdHcjxhUko57Ib5q/DFB4flbt3He2mRSd3y+nINspMeIsaRy
0jegDhaJiu9Zq92HKiuzjQ2+CjqhXDVjjLLSQ+6Gx+p1FpNCmgGFUfZkNzgI87PsargRmVfEGa1m
I31krdyvMRp85DHUKJI+n+roLnqiGv0lykI/jNq5tEFz0E5s7VRfiy0+c9KIEFCs/QxoZpiX+Zo0
kgbnGr1oPIJMzAAxw8wJBaFnpGV5LaxZLbPX3nmw/ZG1hJlvZIbuJlL62JSQijosNNInvSYm5Hnd
OOnjWGZk3kKGQMSdim3eEfNkN8Tx9Hm3L9UHRlecfLpnSnjJOwIHWEw3J106AVrZO9Mp7vDEgrrr
sh/pV/YD8z2Giijypyn+xNMKP7JbGLRopByQdO/ohVe1LeIjEU0X6MPNznbCW67KYxPIVdXKcO0M
4VtkgQPKSghBhYzuHEkEsDuQo6S8T9oViF9dSrzgOBCgpN2Ldsxbjin0D4vYXPB9NRWbIdFcqtx4
jbzgiWb7SNolPku2YbZvb1qcjYd0XOQAbEEbicI6HYyNbSNArmJq3rKXh6JCJszE8MZC/oQEDmRW
ariXFNX63mqYoRLHjpnV/C4aaPY+9dqIenWVI8pZRWXyihTPWDcef85ZgUfHvBOWP26jnswLWN+o
Mj8LOfXHtjS6dVZjuMC611QwQonkSLUetoEFiB+lEIywOU42wlQ7S436LmQdymM+iT1ExX4rXfE9
dQ1RLaMv1gQ+q4NgVMyLLJ6dvAfjwatEAE3pr9TyjJqTOJRd+SnIL2oJHsq15mKaenuLXd3bjE2m
mf16VwrUm9kCzoqofS3HGXvM8l1mnZM/GF20RY9OLLL9zo2XIThPKCPqnsyehHcB2mxIKbhpS/yh
XcG/y6RvW9nDKUTQt6P7UOenIcmLr6YvHwu6mZXpdR4LDsWUmYDobXgqq+ytsK3HNEWdXpYYV7CF
QmqyD03vHh2R/MZSHJzM+Az182g64S6CFl9NHG+TB3HMR0idhTj7ObVXgsCUONi0UUMyLtlTm5ox
8TYKOebN9OyaYND6pOS4G9dOqIKrZeJpk2gSJrc9kMJbUoX40T1YoSfizjFCWAVqWRKfWzDRSKrG
O5jSgKMsMR0Q45K4aoXfrU1crJ3khzCs74rMxK/tYdcPSXwackhyurrBDf3eNxCN/BAPWlN3m76k
Nm0c/Mw9n6luhx2QDurOlgib+bWT0wE1urmyxvZfJ2dswZGiRDXOzmATbfgJPCbdY55OtyPoO64x
d9vZA5wkQ14McgnGSiG5NnPetOix6cyDtxDZCYklwbRiv177ELiU+YTKYJV2o32ubDfcTCToDQB5
VPae+xHVVcGWlTz5G3sU+9xU3Y3SwbuzvBKZsG45TIt9GhvzCqy9oC9q73t4CVvduNfCD70rkK1n
GYv6WFB3CGHeDyRnoVLxSMZD82cuodPdqm4otIclN3RSxpZYTRRZglHFFJvDZirvc6hExwTJ22aW
TnBCOmT4yHUSC33+ZLePxlisoSDrA4AIaDEy8bd2Yryn6WjeldbB7XISd8lpXdygRJFymBCql64T
M/8HdGqN3JK3A/cgVhKd9RuQ69OKFhoemS72JcwBdNoMlbHtGOEWhOlu4D+j2YDuNuanQcqv8U9h
Xq2wRiGRXsiZtbfWAxk7Dsc8OkKCSSE8Jr/Aa6Wpb4t08ZNSD4pO7rMG+YgwL6k1HOhK7qVHLkv9
5CRhtHIhLWU6RgMfEEOCICW3PpiJLRXap28RaZG+2Pgmp5Tapy+OQjDOwbFOBW8b1wnmku2yzTCb
DMZYNa8hL9xWYE8JH+xRmqfpkZyDByqd+KGmrurMAmhH0L7SlKRIm3cGrdSK1OAlhjTAU+DP557U
hcJP6Nf8dCno2ehH+qNJ0Luk3aR2qQ3QkypmcDDdZPbWzgiUJjzUeNLFcIZJxFMVgECegpnQNL7T
EurO0eed7kW0GToQu54T8P0G5WvcBDt3EtdIWJcCmW4BflkKHFhs18rW/IlK+6HU5MqnHvoT3Gzh
obCsTcfEjjv6nWWrXKcdGtjeiZ4H0k/dmKCVkGDqroaPZ8hfsvO+THNsoAnDhLISG5ODMa4Cv7ih
8ylWXo27nsX4Q+7El8Qk3wl4rl7p4jVLg2fejGyF+/g9Vt6X7MgdFeJN8pPNqcQiOMxgPxPyhggr
Ax29NeN7TenP/Ls8RIUc9u4EWfGV3nJq6o9unt7jqnpoWxe5DFmFXitrRB5hiy6CyzQlsG6O55fM
l695Km5qDG+rQkDAlLUTbqV9Uk29hE3hpoCjhsyNBrjq0nVu0hMX1sLbF3dxrLj8Mjh+bhU3+xnb
KcZmBPu56FYUCubJEOQRGJbFtMJ40WxinF1MTsGx682nAItBiUF/7aIoWpki+lfEZIZDc36ZhN+v
PMjknvCv1SJKsZBFeVF1yenuTty5Oym0WDLbl/iKECETRZ9bwrbuIaf4VfZZa+Md/mqyzVv5i00W
HzfPDudcUMrX1I++FRTbDff17aRqCt8uWzFkpPUIFpMaeptsBNHT4VXeTn68z210hoLg7sx9tFNc
89g3124Ev7yz+WhUGI9wtcEaFzOFTq5JVo3j66Tbz7i/4ep2+wEOeRCEcOrHD5FYjIGSpF5HpX8q
GgMeS7GZjejDMPL6EAnCWHqkJDR8bcfipzmW0r0CgqWNo9SvDr5UHuKxkR9eOhxUeA4izVIujHbl
1ILcUiQzZAWohZSBUijU48ROGek924dJAdOEtwBrDQB9PpFgG6A1fJUSFHBeZ8CLGcVsiYRfFE/z
jddJhPJTijpf2CadEnljkHgA+Xj7KQG4DuaTFy/oH1JXDAeREi8w4Dmj8Ju5izxoA5NDT5sVwCzh
iHHTG/297A+RA79ozGOodghlpD5hQWJV0m+VzfUY+Z5YG6I/Qvs4GYyX2RdDahbtL1x9gpPQXncD
HpUmeoXXRBWHlWbFhgS2kgyKjZOpXxz3W+M6M9WFX0ZeV81Uo/Mc5N92jHcNkXTrk6TqQdZfwaR7
SKFcEDPV7eu2PIIl2aQO/FjpWtnZrAmzSyseI6MIXdDGdnDAyvcvw/JziqDhhx7twqQjtR0j+S4T
tsAzLFPydV4IZLSWtA5JwFYJajy7kRYPihuiN6KGO7SmKzEa4J/yiladAtxyKsfDBp3vJu30N2kA
66RKXLoIa+DnLlyIIPpeBiPREMpC4zYR/muI1zgdzL1RJfamG8CLuD/4EwmVHiCvaew7dBtJe2xy
YzcZCq5sVb8ZY+Nv4N2TEAcc1Kul91SjpAsclmp58zVBAsc3C+M/QDC71brY+L3ichvhMXSNIEHd
OAIfH8944W6iPGee4XVEHDJlGTDJ2kl/gSG9Q3581YW5qTnZTxnSXp5NbgG/+fFDhn2dCj5sO9qT
Zqnpd92fQi/MxoK/VpeED8ARXrLRIyxaLofZyEWVq9Tc6rH7MIKOg8g6Tu60n0eDYyBAeN/egPnc
e72CyM1UiUiGdVylL1VB5Gue8engszDs6NWz2ExGTn0ZPlgo0/46RbmPoBhBhiPq0MVim9Wku48c
UsoHfQ+K4Zh41Rczg2MIyXzNfpxkz5KQzsnwYTQ2pOw2tYfD2+EHEgywpBw2BFm3pO1yKKJlR3lZ
MiZH80CjV3U51Slymix91oS22SmdsFMVx6leegcCQTdLjD30AwUYbT6NyOCBYBBxks5a7Gp6Dh/e
U2FxYEWIzbekWlL4Bng/sUyBruBadRY3zGSj9KUi7QPId3PIs586KGpnspZM29gqfDcwVMJTLNyC
7WnXYJWh4Bv7+QVi0r/Wla/MR/atIz4QxS42M4Iy7Z7Xp7eMNctRn/sk/8nCfu+5DO4USeXrgWxV
po+MQ0X0XXbylzO1ZpTIh4ZaR9yZdKzZZPor2yEEJa9fuqF8KAr2tTweONwTopHI58vxzwsS2LJI
a3BX/b6O5DUugl9jGkpCWpaENhHuGgMDSSTaU0HSL4UGVY7J3CKziYtpgMMwiFThlnTCDS878wBi
ZgytXCgb3XVAL733rfrJNuLiRKsXQokDJloh+4QoHKwJpTnDUYJ8iQJ9bS3B4XFs3OEajIViiJSB
Ek4CEJ4dmegJjl08hBQww6R8HjUeTBwnR8g642rQebtqGPMY/nUs5k09lVfDU9VxjFGXRtGFqL+t
2yLoHcE4ZUtQ3WxNJ3Csr3766tZP3YTaKZvlg7IGhiwm4bZOecyH8RWBT7EOmonkssXoOsIctTP+
JGze6ClJX4CbyqagecYUt4pxWq7SqL3BPvtlazgHDVlAc7uwj4cFHKoDdPQhTNBihKKosEXp6MBM
HIez3T7XdGOVM+iTKnvCsvp+8QRx4AlyrwVhRX7/6hNzdQKn4YcY3irF5C/pzGPe+jSVfrDPTChZ
QqJnIGPohnUMuEg08OuMrO22al/tJvoRjliQVgb59bXtEtjubOCFxRdw7fxUolsj148l5DoSB49Z
Mj/DKLzxBbGoUDnn27nUGLTLMdoNpEZ44D20ssatnQeIWDHvrxyFYgHQy3cxTXilVulOBQ7KEjcD
pQhPsIZ9Bl9hYZAUl26k1DOZ6xYWNpAMuMtc9DHR9LPeW8SpuOJ9lIRFTtbcEnsxLwyq+a4tlomk
b3wvWSd1jiBvzkvQa12GorlfCqaaDMHMJ/U0r/s38ybIAi7ekDVKnjIVMIl1SKuxW1PLnI0mvWvn
DGPBwEFEU86CH5uODXwS5EZ3NVJGPU6NMh9yOEiMwmCJxG40JYgJDztM6igbV5nEd+j5UFoaZ9qb
JlbLfs6/CbuPYEK2D8ZfSI6ALVDmmASJSILLiSueQZmYGK/z/HoDwCrXTfKt1BZBnF8w/n9IMp3X
Nb6kVe0xqY1l7K+kMx7FPOyJSnpSJW6kqG+hacP7zHqeCgFBhlC7hBaOvqBtg2Rfmp8iKGZmghaR
lF1yZoxJjVRwAVcWILapYBuByHo1Vv01rKadCajo0KcjHtbSr5jAwmMIooFXVmf7NGOaqIY52ycu
MX0GG3cEOPqGsUW5V+bwBdE83MfRDAmBZ2pSBHGMpTS2luv90FhxWkv7piHEeJ/44w9r6vxxCh1Y
H9xVuiLWGBEUwVGkgL+4TH17sR7aDDg0jP4t01xSZ63q2tUt/50sO2Ffe3Ra9c0lwiShj6azEuGP
PzTPvec5x1jgomWlwiyNIJvq1/UUY8nyVZLbbkTBi26SH20YH2QU6LVBjvfO1ecJ0tE+5K/BDxLV
k2ydeRd5yGG452qOZlrvqmDwRzo0eBqLQRf2tDVu36RnyUgEGjF3EE2cHs4OGJ/1KMYFvNl9FjVd
gghvRpcnDoDzGsurfLInQhzVlN92FjIgD3zDIK8uvcgayDjukac56WHxYZDhVNsbcfQPf+01q5cd
ekEb6AUCCqqnfxsDNxSZorvBwIZRt6d6Ni9VwQcE9RTfBTKoIJp/MowUDXESVgYfaM4tnNdmvg3d
6pUXiXog+w2Xhm0UNXVByMUXITsky3vR5Owyp2qxhLOyaPA84Z+Wzy2Md3ouTiSu6pY4DSJzfuEJ
tgQcuz8T04igSpZhqH0DPB0GXlPt7Ii4TNDeNHUMHZuFp9uWzqUax53ZhP5F9gVu8ppvvRhf+7Zm
gdgi7Rcd+rCcVwUnAzmYvdo2U/uTGdULYPdD6ifhE+GEJ/vOFMfR/1F1xd8jeGK088jCv9yR2XaF
RvPWBZzMS6QG00aMBnvl8HmBwiP3tABpOw32rTl+KFXaa9cy5Grwg03fb/0MS3M0fhYsiq3GXNuA
PpiutvvYmr7l1NIPM7uvPPnSAuAXweyeWGQcMYbMSyzxjNXtMKokvMRNDtdnKVWbmR+ySyAP5qm7
NBr+kSZm48+18CgO7dUhpW8BHZLp9No2vN8uwpghiiAtYeid+LouLID4kE8Z0oCXNFVCbNPMqUh6
2sIkIJqLVSkw97wJN76GQ+Uy6vSiOx/6C1bsOmErMZC2BEHFdLTc1In3WLkNgxZ/2EawZsGUZtkm
xvkBFFsRCB7aV3NqxWXgPqsi7kvwY+bWyfVrsBc6+tCWMexlTIydSPthl5BWsYZd+Qh0bN5Ixl3r
gV7PAnmydp3qxUb1D+kXNkJWGtWqNsjTTr9EA7FEVhw2xoT+IuvIW8lcSAl1TlpcwjIf5RPPJxY5
xydpKWB2RUHT3BdCF9vWNsmTcvNXJq5yLxQW4IKY1K1FA74Oyh+4LGQ8MTReEY8NtQHS19yyZAGT
LWJG4knJo9cSy6hcQ0GJYHiZI3qmbTB5/AvxqSjpoOs3XLg+5QqHW80wpH9zyKRFOg0m3zSSH3dm
e+BUA9mkQL6YBVEqNsTAKJrjOWRbylru6LbiXOXsqcDJ8K0MBMKHsHilaUMkS1OsYb4Xba0asgfA
lxMf+veksyNKbnzVCa1Ql2yiEFuGA2vDyXCwljPD4nZAepEV92yjyajLMQMGWv4bJJbejICAdece
ROmDQcLw3Sy5BaRUatrZjp52JU75MJD/2Q/8awPEK/oHRxpECJaaBY6edmRincIACxX7sM2UJSfP
Ypil7JSEL+IVfEetzXImTk7xVGqkAapDiCHLQ0J0lEMiCpyeV6nbb4dpM0MCf2bFabyFtCUAYl46
I7jziqBDA0W6F/4KzD+syxqB8boeQ7iRuHl2nY/aoVTtJeK6jY2qPNBXnuNCErjAs+JT4a/5mc5u
lWziiQQ+tskFM6xh+rGgfq8bQeMwjg4LN1rbhvANdtk3AoPVijAY0Otz/VbO3UuQ2Gevif8lvnhV
08QsTpQvrk8GVV0SSYlzHxIn5I16dnDbLwDhKKBrI8SzLqOj2Rv+im0kNYo6Ity+GSWOc+GaJ166
GMt0wutSZhrTp35lBP1gN+JuZDa+MoeXQIbjJuAwXpOiTSEAdX2fB/6WMSipMiRmhWP57TrJCUEA
r7pSF4ybawZP077z2seewrPIuMWBKfhbBh/vn6ZnkKs2ghBKc0xiVY+W30ye4jJ4mNz6M24K6sqg
AESIjwP1EX5XUI4PrO7A9y4p0ETEjfwKvmoUzW+k9tIqld53X9CMO2F/HHv/p+7bjWPp10YHFqZF
+VZximyhgxEUVgORCMQmoY0OrYcsw5DV04gnVkl72B+oi8M4ew10Xp288l9D7w/y/MnEwXN0kuLZ
BDpDTJdzMS33yfKNN2Ryp6qHu9Q4HMyFZsDejy7lZz4+TKW+EQ1g8bRjVNdnI5mJuN7rpz6jOmHH
i3Y+xazAj3NdMk5P5QNDLvcUhDlUmZC0SK9vNoEgfraewBN63W87DUgZEv8qILpLO8uPVrfgvPN2
P4e84YORPyaiAdAWmhs2BNtGQQctGDpobda7POVxKxn3onfDxOk2QC4dl4FkwhUt5pU/zw+g23lq
i9TdiuETV2C+NY3ybGULlo0csRVsp/cybR96bH5kiBT9kmd3GEovw9X219qEG7skp0IzY1V2I5dV
HKKBqXm0zGudZh9O0RxaXTzrPN3Qddgcx8F5Qjm99rG8br2Y2gO4HXU/O6lVByTmWOX9i2InwKgo
B/NYYIpNaAdG2KqwDnrw2UX8BPJlbxLFGtXFQ6BZOVlW/elWDBLLAoGa4wDoju1mW5TWtBrE/C2i
n55VxyFlzRnmkmzN6jFx+22VIPOAg4MYhmLZujaBOiTMeqk0IAM2mP1az7z0tHkOPj7mivFPWoge
/x3eFBQnDAen7H7WD0v2auaqG6fI79HBLYFdtKr4oOkB9iR57v3IrLdd6x5mk13JRMFVBPFbUmk6
RuZWvsyYvylVbDP7CEn0o7Pozxpr/nTULg9IMvOZVFUWKb86nS7IY0YQFhQrBBcz6Tem57CZTALD
FNMF/9IFLcy2RfMqDcAeozrbYfmYaPb5PkOHVRukNw7jkoN0oYPImHahgltSsrVN7AoxVLNPbL61
su9BQEINM/j/q4rwLPtwj12ejE1dv/Sx22wj+BcrE7IDF4SjkhU0d3XS1U8sp01JhcXuwnmhKoy2
hTIniFCEHHYgLHRlesjp+J5TiFmk0IBy5KTZxJDA6YqaPdlRclcGJNrI0SSGRewMZPj8kO902TCa
7Zja6fJzahNi2jLOsSwh1c/tjRN3MJkCmGMsBmlEeqwands3k8F75jAZqTIPXb/3JOJvrP1XIpgg
CRFtuJKC8Wc52nu2x79RRISu4Q5vbcFnDXh8q+knd26RfF7z3KNUU/aV4FtoyjakskK/9Wb3TGIO
MogX9KXEldJE9Pht8C3OWbwtdVFsu4p2uAsuImBmBnxQNZ48EC1MjQPBK8ZguwJv6W5j36Tj7D5y
u4JzxXZmVbftVzggR0IWxuP6o3pGQk2r5O1MuxPr5OJGw4lC3OT+AosSZfFLmpifoZ/mKwcn65Ca
LOcHMa5nUsZbo5rxviCIkz7MipzrNJmmYKfG8m2ykl+TwLIG9/yKlAU0ilnzj1mP22fX2kxO6Uj9
RzYq77Hp7koAD4CqCwYsbD9XZle8d6p4kFa/cwlN2nZALuM043V0JHBS6xkU8cat7e7sVhlQGBQV
EHVZ1wgkeB2dusgHnLCN+DWDqX1L57U7bXUgNYNT+RhPnD9xCRzP6V66JHsjBjDasDd4qtLZQIOE
QnrEBsc8hokt5UXkqnDvJO+2InPBc9MPNSIpiZnoMWN4Mb2KpQ+H90Yojs2c9A2dFOW6cCwwYQVj
hZJNPMUWuPVKZIfGjr+d4v63RL3ZJfhxWwcpXGcnr72dTfeQBpp+PActjFofIit0+fq1ASbHeQYH
yHChixYICURuL/Ije1PRRi2vyL8qrt6sFNMUYZL3Yc+UXsGgTuv+ccQQvhntvt+gI9KgZjSfo34w
x2o35csBZqTZxis7uGeK/SOCnqP2bAhmmhMSKdlGTNO7P5tnM1MXj2/mZoxz/PIJvGNbgLevJuA4
zt4af7xSOmdURl81zEBSSQkYMWf7Nsxtbzv0C7xMU9f3DeigCf5WO3372H2YqfPB9QwlR8+mtu5b
CG/KXI9RLddDFUCBgmlBkhq0IQbuX1YULBuP6XMwXXc9I6+ELuvvuDendSKor7C7bI1E9/dTTwBZ
027tQAUrXBjfVluDdfyK3RGOokuQd2pOSBiIGZ0s9lJ5icYuQTJQWkinIP3GywaPQVx8thRhLzhy
kGHX9n5y+FATZ3F6gz3a+jaBUb74MsiJOGnTm+8LgBr3vR09lJb14pledJmyoXgEKfLU5U7GCsyU
qDZB5ujGAB+KNyEakjvLdzSTYBQ6YcKaJ8819CQmtmNg33XR8JiaxBEAz36Hff9QZhGRT4S023PK
pgu3U+BE9e2cNpdYcH/3jv/uBUS1mHGFLI+mZgcc6Gg2NUHfqFPJBuuOgvkTc12UxXBbN6PndGym
+npPLlrBCDx34bHbRDBYD5bBbFQSLcCivdYv4DhusR3qywxtH71y+qDLcMfC+myyVj5Hvm7IYUio
X+dXo2ZkRroD6J0JiVbgMpcNxvlXUZaPifEYlemlbyPqdY+prhfbJ9NJEPUodVPA5QeiiQQDSMcV
gLFP5BfyiI5pfg+T6jgrXSGamyFZOISSOk7PoErC0VPTR9ZZN6PAsNgl86se/PriscpfD2FybGPx
1ah5UzWBOLiecS5rJqw2scxrLEyfjolNTiFsW4NpunYMhRtj2PLgIwcsLvUM35kDNIJs/d33HPBg
eO4UPh3OYOIJKMXaTcPAV9yj/Ay2DAiPsw3IrrkbKYlPlkdinlP1PZlF3h1Wg2XmGtubxGHG6fA3
BIuohuDOMhJ04GDymYNEoA6yDrgMoOwgQu8iwZ0r0oaiqURwX2Dlkwed9jemR0hfN9cHZ1APLXQD
9ol2ejKbZme1811jNOaZzORupZjIU1cGp7wa4TzH7NWregsWipkx9Fh+lLn/mARwbVLy/Q550xzN
OHwCAnG1uZJWJYCpHUlj66abD/UMQi2enPvCzs+VaI8W+qspme482RNUpMF3jWF99A3mZm3qvOYM
/1epW6K5gyd3AKnD2oG7L/eAb1ex/WwJeJWDKqJ/abWTbvfG2DJfZVgSzsNIqdYP+T+y6MKNmWCc
FOhOVjInFZ0EhvtmrMXBAroAklFu46FGl0JpBWaAji9iRlsZTsi+DGEyRI3vcZ5PHcb8+5I0IV6L
yD10017xk/31GuvqNXIVB7MG8gPDurNb4rylsE9/vwVPCcIgRyruBKVxFiEoErMM+ahT3KELLepe
KlffVGa0B0Rt3XfLl//+3Fb3leqmcwMJF/FmTyizX3WXpEwO4UxUb16P0aNT+9EjkV94TpfEpVop
50AFBQ5SLUFsVUnrY0WTv3OW36rRDHdGz/SPAwgoAdFhnKp+esO5bd/+fWkVwyJPhoy9WQRdqu65
gEBAimSk78Y4HtEK2tUVDXolB7wSoxeeDQBeL1jRPktRBLd/v4OatgE9Gj4MZAK0iy0mDYY7LnB5
Gy+EBG8gs4e1qrv/+4exDItj4tyIQsLmHxvnsXXn8rGTLCz4TVhxNed1epsmEO/xlV5tG1CWWWVn
GZJMZFpA4wINQDLKtdwX6DMQqzrjffOYN2xDyVBbRa2isp6i4p0x+FM/1HC8q8DfdWTTMweX0Vpw
/B+59xlv/7nckaslu9mZSIWqq/Gsl53m35d0mNhu1pVzTIAU/TkyzUE2QFf58vfbvy95J29MRfwL
DxKzwaRYExjmn/wWL/PqzzxW1wZraBV8V8PUPIh313XSh27J5XQ8398nA7Yv8T4JkGIto1T0/G/A
tiBdJVCMhyiN32KTytEDhsnICEoKleOWv7feuc6QnR2bfaEdVV9DIdNbgI7iGVDOV7f8Tk2zvxld
QoHlPNA1q+glZ69w7ksvQE7uwSlFLcg/+ftSay3JVe5eUef+mKjYnqaOIY3lufZLncXFpmX1d59V
g9672nwOwjlb9x5yO9xF5Y58bb0MLV5KL0RjholuPY59DfAUrurs3xUMFO6YHsg7YtaWzBDMcu2W
JqhglmHaZ9xd9tmNGvs8ut2PF9mMkB0GF0rUTzGMNyJxG3IYumRd+J1/JtC31SHqzAnYyx8j7O+L
TssT7C1m1Et44KgDXD1evM2D1sHDZcj3rCALTUwfmASNHRCc//9xSn2nUIw5hvnQWJm4j2Ejev4I
5a1HEQ3FincKfVa7tmvJA4MRA3Kpap69ErII8RrtS5VGiBdA1XEVr1GPhxfoTOkboHsPJ9nRLOvs
JamK5thjnLmCeT9jEhwYbJOm7KqxOoJIBysGycxQgdpFnT2yIiQ6HZym4E5ASoMmdFinkX61iEr8
x5y2GTAwDSbxjpSY/XkpCyD1Ed9HSz7cpbX7y7BCwgjWIB+twkBJwJtGveU8MjzJpNU9qiSv7spq
3P0l7hnIgerV3y//vvxlQFH1YnpIUn8/Bq9G5IlHuvzoGSwnNm8zuCtLq4DAToBi5uFeHobGPsri
LoqGH1mL8OwRrbRVwMBOVdl+mya7nlRTHYIZsMVl6p5yn6QWPCqU8oo8H9GAspSDk1zE2O5zJe8J
FjPv09G19/zv6YPshu4RZeCK7N1dJv3w5u9LumS1/P0KEtYP+Zv1wdVQJFVax194s9CVcrZeczux
Tn07aopzEPUZE0S2458D+pkf04ekajHWeXSRJe5dy+z3OGKTw985LJSXn0ix7VeNmcldgfl7a8Th
bdj0zhW3Z3iPgv93RLxyO0Stvw39aGcg4DsrzQkNiNWln1B7KtV8b0z0b2AdUbyWBIj8HQ5/ab3z
wIfI6n1nochxTAbsfzEOymnSdT8CYQMXgL40aV5E4SBi8inoSxjHb4EZxbs6qoe94fbxm4q9dyeD
8OtoeJZONelzmFf6bC+/iup4F+AJuA9p99lVV2D5oekit5c7X6E91BMUkdRjj9i1g4le0c6vf19s
JV8N1LHnv9/hI+J1DiOyDpPiv/8CLoZ578H8Cmw2qdzat0a1H1ql7/6CcN3Y8A5BKn8rMKJGXn7n
FbGVJe7x5zYaFwZCf22McFwJ/pWzgQUfhFEyUh0wGBoq0/4yCcBCy2T9OCEC+iJOEbFDy72XaTXf
9hObGdMvP5xoajakXQCsS+T/uDqv3ciRbIt+EQF685qZTO/kzQshVZXofTCC5NffRQ0GA9yHFkrq
QrekTEYcs/faP4UZFGR3slBcOyPqjkgUVLqwsde/mZJdEzFhZ2m37bnfmeVa10aXOqGofDBzZlWr
389tBaoNix7g7OXfBOVQbdlrQhlbwpRABSestKviKJ3FdOU1j5jSMjQ4bbTTLLpbmE4odhZqx4gT
48lECL3yrYD122JKlpMJiWv5K3LwCtL8UKk8QBR235idvtW+2X/Xfv1cE9/MEuDiLvlnlg2PCLxT
sQ68yCXTsmaV7zDV+T3l0Eygp+iIXEPH3CSPJiTZvYWcZp92QXTVSe+Cm3dXSTGdGJQrwdhE9ef/
/FGRF5Qbo4UnMkF/NuTGa+lNxn5O+nFj1NTkRmRoYVWiKW4Kx3gtNFKdI87N3KLEqvR8F/TeI4uJ
DBcYu8OqZFzaB8SXEtuDX9jJQuo992liTHNF/XcJoq7ZcV7b69jMh7szZkelcyNIofaFdOowr7Uk
tPQPPeuG613wYFxd7hxYmd03KbmQVGcS/lrfH86JwjPnODo8elocLxhfLRCl+xxiaWiYxQuCEE1p
90ybwK5X08wodkDtR8MZWhU27YDH7z4MxqvWO8x3BRvsyRuQyPQJKD9W+sqgJK6V+c/GvBwmoBhP
qOH1U8G6ozfs8iq1ESb/TGWSL6SyEb0dAQQG2aBDev79YGrVSSYpmFqOGJY7EfnsMns3CgIBK7Rw
TG+Z+1M/GqeqYbCus6uElx0WWJ/WHE3/Opw1O/htt8zJuUAc5zZbLdtnUzs1UvdXfVFEYaejTjch
kjyQWbmzdHWhXh13lqvCDG3yJfdsXjrOOQt1rhqM7KXLxV4hi/8oYqCImu6hw2PN641oEVUqIoCi
srngEdAP9dg4e39uQK5KRZRYMeXPiVpGaQXxKtWAzlbTxreK0ch3ZZv/+cPyFa1mCJrGWDUw9pGw
hgYQZnEeEEo4Pg7YzxCro5UUsyqAo+DM86Qfr36j+gKXn6HNoydE8tvpvXOa5r0BIHzq6abXbtNM
76OtHyR20QQV0oyp01eXLvPeyEit93QB44X6dtzNaTessjYHFGEsDzGplU+jMXJDGkfb6bXHvPde
bWxjdJDek+XCjhwydhGl0TZ3bHoffcbsM5Xxs3BNcWsEPjjehU+/H3CrPKhcs0/wmnz0hTGC7P9X
PP5WkL9fQzLpITj410qjecDNiRsxzYknkv7ezUGNi06JrUU2p3Kd9DVZlMWBwW+ZSyQ6p8LwrG1i
Ap1wlwZAclxcc118m0bNy7ogC34/RBN79ikY15a01G2E6rnNbJqgYGqduwaBJwxq80Sme3LqJk/u
odAScMFcj/1SKfa/CReGVg0Xzj8HAwNBpuKsBkkfwh7tmsSw2AI0OhHcmM9s7vdJx8sSsnPp90Vf
TZsUAfpnaxgHt8iDl7LPiCga0u/KqS9mxi2sS2ncTF9jeQ1sO82Ip8YDG+ymEbj2WAEdLNyB4AY/
5Qb02ph4bSrLRkvGWwb0gIdN8T8emAG66OPvQB7E1VdLWIVBJVgiOzoInVGrOUyCRgiTz9Q1lGAL
DCnn/SeNxN6DlzNAtev1RXRtfXHadqvb7XT8/YxU+mOgF/llap8Y0Xj3bDCjB83TnkbE22YaeOwA
ZhaJTmbcu5LIniAf3E27fPr7tUByZSi5mJKnhbdVNC0hm5ngj7QrX405VTubhdb59wMhtfVR8R0k
id+eiZPVEiLSEWbap2kQBqonx0DL6o+ngFCesIWdtfGjwTqgGeK930RjTwraVL3x62EfTlx2mhGW
6BRFRYiaYhlKdONKgeze8H9yEMEK7zlzyaJmovdJ42Oip5DMVgqkQr/5KqmeZ2r1m7fiQSAre5V+
VB3uCt2oEGvq5U4Yyt93pts/NbrJE5sPxJU3CIS02i/PaWMfRzx37CT9s5jd3FsxHky2aT9ipqlU
eZv7U4Rz8tVqsXYXcvrsLcxdceNOh8QZ7Qe3CV5SbKuQB+YAM/PgXt/KIEA0YTgsHmfHVRdmxtdJ
pNjVB1eBtYy8fygSq+1gxeYJQ9s7QiQkG4XMiNYpaVdlyvCLaCoSBKL20A9YxbvfzETDMt1t6VyD
IZ6J4HPYfo9xeuW3IliPt/oeC+y9WiIgjTaqtnNkVGGNLmObuIV3anGYMKoBnYjmafq0BNv6gFiC
Gyz+9ubJ7NFWw/BVN9HVmPLm0zEkF7nv24+jXYAcKabpXEWMJsDNm7t4QsCSiIZgZ7gl21oFw+33
T9B55I1EqWdsaOoIul6EnpvBBFjOvX421bns3qM0t68tI8C948qfOOOz31nA79el0gnVTlw8z1PV
spNDzqTX7KV5DxFJiMqn6jHq/fdfaUoGoQ4yBWe7Zx5thHi/ZBRtOWF+/2SlltxBYnjtoXee/vdh
XrJN//dpnzs0kQP0nv98LUUd1QTtwoNmVvH7rf1+p+6yJkmIctv8/oshpRg0jCk7qTY6wW6Vn4bF
OZVjsGLZQ5Qa8TTJKSK66Ty4HSt+3DwooKaHuYjGh3JuN3U7JLdIyCZdz191K9oHYkumh9Fy+FVq
5fr3LzqJcngHm3BcPDM/+kDoyFe7tyzqz/XyIa1grhLH+t/PSxSAhEHfNMzwX4bv4V1ou/5BBEw3
R9k3KHNRYJHeGoLj+6sb9nOSYr+VXKPb1FQH37Y/0Mlg1rfRpvjQndeZjTXeyra8nTmlA5IjCUQE
O+0HB3JAnrLxwYnjh8FM5HOvjZ8pKwpB2ssha7cxF9rFc4J31u3aLhlD0Xj2JXCzeAfUyF/b5mZg
Xb1ubMKwSgiVz5Mp8b2xQG5LG2XcWLhb1UC7lSzuFfllpFxW88FQ/ObJ9PlU1Qg3ir5jHwuBoNzt
jNUYi+86KtRjlQ3OGm/LQTcLP1yXBACtUe6k+Hi04aTXVIuBjxhaT+cIeGoTkUve0W6XOeQ/PkNI
tcdw+xp5SE3ghzgblVK4KtUQshPfmx6rOFE52sZk7pe0BH42GOtKPd0OLaJKfYTC0HlJH9qNf2vd
GdoNvNXAm998h3WgA+LUzLojY7YfS2ehbRP1vXJE/NqUhcGZP24mMaCh9ES+seKxZfHfjbQU7lbY
Y4ABx7M2IJQAAwPwwPhKtDxaHEKRtHFhwOMt11hoZ8UR+HvNCAwzV1LV98EoT0nPlLI0yz5szHZf
xfm3N/R3oLgCjuotttq3FIfwg96XFxHIi++03loSRMwMq8EPodWHluEDIAG0SgPxshOOfWTpEtWW
rl6GZYVi98iATOqoDQn0Syq3c2R7Oq9iBIJLs77W20k90zjeY8h6y/SMibqunuyaPUpnpJh5tEAX
JCksHIGzk6FiwoLqw9XmxnI0RmldIcK5I0ZADYV1ydO3ri5f29lnLkHcAjFUTtin0NrdOH5sWxa7
ROsu46QTc+jbEOEXqA0SA/yS6xyXDHTHyQ45upd3p7WKEiE3kSvKPV2MHra18a91dq6DlGzsBfFG
ZXWY24qVNryr0NObe18iiSbr7RL13Z+6T7807I0ESqhq7ySOTQMe+wiWR0IjOvd7zAgeUbLrQjmp
Dv9ZRih9ukUB3NLYlH/iOTgR/oOiH10kasgIW0OCLKDMeTfOpr/3/R9XTv+44BkZmM6/5qst/feR
KRleKGbvoIYvhQ4COY+QUWF+5TayZ8xabUZL7PJd6h9xDD0Dp8B9YGGCdr78BP05ofBU4WjMFPlx
N64RFEUHBCuh1g5/W+DADyxP+Q8uAdEg8CmTfMwALXuidu6Pyzuo0sg/aDvvMBSoNyvpnDoef9S2
sQNuQU2lXNV+gnd7YF1itJA0c2NCM44oZHEqv/jKfBihQ++mtP2Q1UQ6swF0xBbRsEGjW2+iYVuZ
vn+FncjucXDxdJng1Bv9TyAYabAapr8C3bs1SHrFel9u5zgPh864JryQoVYSGuUDFcFtAU9hcPqv
nOhYGxk7mpf5rTPrXV8u3sdXWZGRgM6Q6BrV2GEwVE+OcvpDmcXXXLYQVWQzbnqA27qXswpknrpp
CptzUT4ZZmSRcO2Sqzu+22I4BbLcqa4+yL7k+helgQZEdqsxw5gaoSHIAtRfuq8meASa9rAEHibl
LtUyDl05zsDSkh8g7ckRyVS1GXoMw0TVhDLRrUOuI++gaSOosbe2sQKYTkrIH1FYz8k4k+vpu1uz
Jo0rScwhdEeJ+VWnyU+dbWMHFym1nTtC2NaFShkMRfe2MaLF9eMge2NjQrd6nfxnLaIqfoK0gWM9
6HH+Ba+TGspVXOH18pW7doPhM9Bpz/rgZLs2sXI9BuCaHThPNpc4oGh0omS+FyQLG3FyINAsDQ0D
7sToUX6MHQHwxO6hUJpQeDuBc/Ij9YVoJke9az80VrOOFXFx2GtwIZjs7HCVRKtI+Lei09KwKHs6
V2wBA/KraTSRSVltti9Mq8B5xoGIygsBIL7lDNkAxxgnBtWlm4KsLXlDePQkPCSkuwVTLE5COJcJ
iOvFHOQ2m4wwNodXGVjMAzV+WrsBE9HW1yhX9sbwnHFrVmYF3ynF8biM9GXNbqjoCRvpFZtctxB0
yCzu1hwXeDyoJ9BW4pUbUCi5cX5MZNOeWd69i0mepirStgSGf/nsYtpqiUzhTtzkjLg13KbssUnE
YSRO8/xR5tlDnuBDG2Zfoyb4FrbLAqfx643XDN+RQnldTtWJrfluUv2T5adHW4tJDXPsdjuJI05T
FKUTk2cYIcESWvycl957PSWgROVz07cJUhcHJVHhsSYSzYM/z0Q2aWyjZNn8FBE5IJkWhbkhTQ66
TauRMp53GC0YCe3LCuIAy2JqumlZjtDm1Kl3E8qTuCdbfevni44ic4E6mIZxd5DHkkkyb+aUqAY3
G7eeY+JisLNdUBv4YDmWae41biWcnnFMM1C1odlGxclI/04WShwNR4esiMQl/oMNPLaPetb5zL2X
nLybVBnWKYBijEQEUz++zO3kTAjhKJhJ7T1NHaLWUrBStVHUI8/vrLBx47ciQUMb+y+pRlVKBlrM
YxKNhyrmRaEc60e2pTWRSF1BOZkFOIPt3PqXOsydrk0yRpfsRKnrrskERPwN9Zbr77FvOzraFM9E
6YTAwxCBwWrVGciwCEBvnoKMRxCcDCQVtweiOWOeRYPBeAHCR1NvtdN2b71ZPReD/ZQMGutsCeC3
0iw8o/EtKY2Zm2w6DRUKZidjh+5P4lLZZXOhHnXwMQb9QcNOpWFbRKu7LEu/LZVRckDYAdwxkM2i
6u9Gn5uH1sCgJzJiKoM4ZQVAkFpeEAYhl/7YigR8BdcPhYE+3jHH7yA1HnMhrtLpDbjq4ychEJch
DyyC1oxP98kEi3b3xgDVgwvLiJ6Um8d4mJGbb7zWedByczWWs8NaFkRFejabmUynmPdU36WhxeiM
wFJncdRjr0wG/Q6bZd98CbfTblzGuC8dWADJTMK8QVvQdO4O1TnKtztIV3ODbJmTInpthDpNrWcf
4US369Lo//Ao/ZX5e+6LLiw0AMexAqAA8/paIOLEKkfaphx4GECz6ybD3rLu2Frn4Rx4xcZA2wzt
ftB5CkcH11rFciL4MSvtrezx/nd2T3a8HS3YJ9ZB0mFEi9cx2AzmgJ2m78/pkA6bzh0Ij7Dkj+Q0
AHWP3IWIdM/W2b6rGD271qOwGsjnEeZurvQn5XBMuVHkLzAgL0wxxePnp16z/A7vjbG2cmRlKLOt
nYYwL3BHFMkQxlCkVVtiMuxTY2dfhsb1CbZnJulstvV3YYK5yOxblCWvOKIzkmc403Sy3JI+33P0
IyRzWQrZmNUIhCdCc2uXATjJ2j8yxDQwBqq1XcTdNp1IiYu15DgF3KsCY8Sa5vdPM/tILzo2zKlv
fiEXNFayGm76lHgYsGAduhDACxX6GbtITUcbPMpHVfBkuiVR4lRHPuyCNHgJnDU3VUNxjCgw+ZKF
g5Q5k68qKvZVWY+HopafPnmEHTTfmJXOmvaKcEWB5jwq7QPSn3LFKBbidBF9NMMHSMvFOMnP7M0R
ExFpnqoePlFnNgjTEHeCTSMzt6mtXSnn6CDT+Qn9C6K7NHjPfO1HVHO9zVIf/AzU6yhD8NFk/sfk
5rRcJQkZ5DNNcYr5Ky8OnVXcZND/MNx9STg9MSNG0bY9dU2tnVsX9ETRfADL3kuHNHMCStaMmIlo
aqg89PFRNrMg/Ks+Fmk5YXpMd7CkSamPkb1IeEOrHD0QYS5fJNjnmyJKGHzIl2EGT9rEVocmgdnG
ECcOoRc8902HBaYrYBxP9VdhYeBU2P0VDJQmgaD9QlLKqZoQJk6kMlQHrfWNne3VJj6R+m3yjIcW
z4hEW0nSR/4Oe49wapNFZjDN3cpsHV5Ko8Yjh3eOKf28MT9nyH3chYiSfUK5gP5delndWkI4t/Qf
L9Qw20gTbN48n8eWVy6sxhfIWWrh9X39Bn3ZqfyONRy8uoeMkhBX2+GEPBTS7QAmRP1GX2pi02ms
B6/yP/y+RJnY39JSML4vRbSrNY8dRqF/uuNfnblyZrhvmYH91Qr8765uNmB3f9lWz6odFq1s/Owb
ShxwG7I8UFjCZnd5FPqwl7SoWmkdfH16AqCwAnZ7j7hr19miOlTCWqdu/OTgIEbOBUjQyBFR06k0
AoniFJXZRlnK2dYUzYUH9cSO0bl2stsNBQ/gPC1JplWJpzDDSSIwLkkCgohe835IYj1OQ/E0NCZW
lt65DqgLDKaKWKBjMHFAvgHvuGf3xO9rO7BtWmVcciAw6A41hxo/QOlr1gPW+dreSoMmZsjrNoyd
JsRL/qT5OOywl7F9R9HXMZulctPhExhImEwLaklNSDA319klYoSAUST/GH7LAOqIFmFlVeMJ68qG
V/8jDeDPjEP2pQ3tLoqhC3oY0lgsvLAUDL2Shk6mKKib+ZsOV6wiMiNhEBFLw6B32MS8IGsfnb6G
+9ZJv5TAd5Knx6TvPkVLv+JpPaLUIv8D4cdfNRDnmja5BuLMw73zhvrDHHBusUW9p37xFRQGvaJA
LTvM27lD5M6u4rsc22OcD+feHsRq7OUFCgY1stk+zZod2lqNdtyQbzFulNWURT/pPO7zhLPJN3mz
4DOGLr7yvOZNBfYlMinYE4PQlmk8D9KOt7bql7P5j5ekoWzOs/akd4yKTLOiqEdUPuaPjQrOhUV4
vQTW6Qz1c+94r2WP2GcmtomtJDqwQry4ABFKxknpH8bjLtIkE+qTVr82I21Na79og8BzWDMuMXW1
MwLZs+mQO9AhrIxiUSOAWYmR/QfRno/JNKkN9wNBkUHY2oeAOinm1d2QrkaIuZhfjbKryL99z/Hu
WeXDxL6OJz9sWlIMp+UAgQyTUSrYK6vTyV9EkbBtcNbDtIPBphdY6yrnRUtwfjJCIyXPhOfNiX0e
wFpa5IJtPZ0qbWqZTJaLJ6zA2nmxNSFWlLbdWsQNg2evuY8BWtS2Hb6aRHtjKtBuo3rU2blaf13v
GcU+wIGBVwnjBWGrnBYV7DHQ4TEZK3jnFhtVhUo3sfs949QbeqK/i94mhiixrSwHNJ6GxNGTcUi9
YSKewMjYje7rPAzP6DsApnnVs2eU5yKJbnHLfeTp31by48V9thk6hudJmVxz1sBASN7ZXqt1mV0V
CVpwLF4sXVvNanTXpsfjhOFomc8Ef7QOE2fW4XfrcBfDrTVZUPrQ59jJeYbL295IHyw8QMwW1M6f
9G/bFc8jboeZ3iRjZqzZ9WMSw07JkwTVbgVhQ+/Kb1/rg72qHJOT0PjWUlYzOXvljTPxkwbK/ssY
pllFFi6iKOtWQ0nj6LGn4a0U8GuoFfcNFWilPSYVlyAanTq0aAdWhjFPwMUwI8p1KbQUjXD0buo4
FOIOw0zjOWGE3PpG3XgsKnmRrb3XSlIviuDge8zOG/VRdvrNRCa5QS55BWdxtwYiiq3m2Q5wxqVw
RGiXq7BxJFZHV6M2JNRuZfolZx/oEBJuWVK6FVItYZnbvyYsRmL9oMK0BcrlYXLaHWUmYXENeqDu
mrogxbx42E+kOq6oISe8zE2wNqbPBTFjucym3RElI8Xj8xxXfzGqMBzNJOazwqDAYb8vAHTZsL4o
xop/zux8GYV4pqmDxUBSNdzSc9T1GIw1nDwuzR9e3Q5CCO96jTHtqix5zHRwS1MfOdeCpqhmfwFg
rTEsfvuexszM2+HOC/B23Atd+yEkK4dguVM24mJfpcxTBV1eo2UPGRKCyRcMCVxycJ3J3vSVdfea
6g/LgmbjyOQpRr4YAybnEEpDMSfxKvBji+RhXJi999YtudDo9yYWmpvSMy/GxLJ5QGWjLimWXaUA
CcFXCsKuBn3jI1PSR/TAKXZsEHMQIacmouJJnvvAsdd6xYNYS49qxn00TScJuwFKQ+Knr+QT5SdR
O802SOGD6spjmtje0iCSK1K/pjCfeUMWxHmoCEfHBICkarU/bEAb/vN7LXH2VSCSS+uUvCQR93Ea
qQ00PTY2U7G2VRSOM88cBcNhJguap9hnZ5gPb3pZx2fUVCCsqF4gDRoL78cZTXvVsirvPO3uojw4
IrNe0JQ9p/iQBmsreE2ZSIXgTKpVvfB62uAj6ZDd0jgwyh6df6j455XH7brhad+iMFrrs95stabp
1+7MsHMOMJZLtkkAJwz+ahd82TrqiLS+w14nl85DMQ3cFqIl9r2QMx5eDqLTIipTOGjc9fiw9qYh
9y0upDVxWZis9fPsm48V0IRV7Aa7BE0F37an0BRZcokjWFXQGSBIUDQjAeToc3374vTqrbQo5IcS
zTtmEEzZObOAKWW01frBX0RPYGHa7kQ3Wh3Lenpm8NcwEzXPoHc/mmpivd0dGmOS97rTjsq4tDw7
JHo7azHrsO2Wx7UfgvGoD1boGAP3zZC8xvoxssWLGnn3d0W7vHuviVm+OgmYNNF7HXJkHXZlnvoX
PD5yZeBMCim+XmuhdDi009Zx5/fYNpksuNFWDs6jZ8Ro+0i/kCUoUF+Xx1nTT5rfXStNErmnsz/O
JlounSl1qrBkTJTYE9ZmAnqSe+nq35Gkp+a4OvIIoAW1h4sx1I+mbtbnUsZ7evNyxQjgZrTZl2O1
bMY0sWBxHrAnNMt3Kxh0HnOkCqEIYp03q7epWchd4R8nmJu1766itgl88tl8gpZ5ZcfOAIwFy9SZ
XpTniwN+hAiVGunHlEW9SZE3FDEHtZvZG2dwLi7uAuCaNXNk97l70bJq8fP4I/Dq8qwPKIG0gSx1
vBRhFzhsd0eQ57EH+ITAzX1WiO3yT9fn16z1zUuOSX8z5znaY2QqmNvNB8RhPkL38ZOYBIf94xYE
WEjo8EgpybNtOiwqR4aWjEw4T3OnCJXoGLlokLvanuYkyrf0bjv0tHdn1n6qrA5rE6Qnl02G/85b
lgjJqfQ/RKWlh64H+QXKZ2VqMXRQD4W9lQQX1PAJi2VeaUaiW9PFJ6G7FZbPUuc35+vVw2zLZK37
/kwFi5+7SRhGeHFL0z2gZ8dQYW0l+UrRLK4TPimn0hvQYv1bDVs+jNJFWqQdhfBO5jiGcccPqetY
EDJDm49tb6EvNXe+J+IH36ddJC4cCzx3/ZftWLcxHmhy5QM46u6QWP5JW6pewOjzVmIxX2lC3YMx
LcK5t/d4kYZrylsra5msSwHJO9aTg2EbP9OMvMZw5HrUdMGt2pxjXTAkcqEJB0waTLHO6/iv27sR
DDyQKTbP+6YW3TdyEIZzGQus+WTbvnMcsFL7cXU3AuttAUoT8GQb3DqW7Y1rcU2ImFo7fNjNwtjL
Pn8leVx/pwKM8WBE9841hyttvDpXAZV50eWvLHV1AiZH/xgsACFbPVlO80VmnEuS4V9INQ7SgP4G
Q5hthw72koS4+GwP72ZhaGc7aS8Ao91d1idsFZqGw9vMQz3nCA4mXBjejGUsT5HOZHDXp/dasrxJ
euKZMpS9G6Nhy15Z9aV61IXID1UuN4KdDp0t2CFUs/NunMw61Anq4lxZJzHBO/0IlAGK56kuun9W
JStsJSpZWEo4JiH6hb4ePKewTvq25A6ytW6v+zgnUJWEgaKyk7b91KT2LrW9YNuO6S5g7NhMtXMr
IHU88WwBju3fOw0lc8HA1AhNlJJB/W/k2Dd1RheOYbAJVPQHgzYgjKxGzteINTKh8WxCQQ2A3P3O
h/a1kQHBiN9eo197zM7x1JbvLug22jFF/0pCH3vudv6yYiYLdroFqTStTSFHxiHyaMIQPuXOayLc
7OjEtbtuwa6sBf6yMWMiAt61wCEKyGOCETVhjRGMmvzGCNO+C8eJY0SfYm9DSPaDk2VPYMjdXeci
9BwxRBSCgaYX461uu+7NVX2y4ddJ3Zk3J61dtK3Nqc8S+0nFcBEWZ42tky5aJz8atZxLUxeaM7GW
bb+rTe9Wd8FVxQyEDTlZp1Ta8wGgCfNh0DZQF2JQZaJ7HoVN/SnybKduwWxVB1nXH6rQQ8NQ5hUL
s7nRf1GXDrWdBM+CUWnDcQUKFk/TrulxlsRle88D0m6hVH7GG8MCnEkbhACWIXPczNwMw0viBdgM
eUfRZ3+7MdwpsTTXCUdlYpCm45rJxQBwvhaeWptH8rBoLiYQYS4mDsGOHxVeeksdCgenM+I1l/e/
3PU+oza750ZdbSeWEXBU22eDyRsih2IN9+AQ6+zYqAFoeywTvEsQalTszGXGIwsSt3sm5xOowIRN
AQIAdJkeSf60ccRk41oHbKGZ+Xa0u2e3+Oe3yr4xVxuQWaZzwT2IAPCidP+OcPbsWGm77au/jR44
235YpDQcJSVlHkY+TjOnrtmmFA1z4OieKQKkY+OlclxGkLS+Re6dNfxoMUDTtmdfOsaMqqmHQESy
o+Bs3Dj9J5IVHOKo8TdKyb8DMJ/QLItXhLYj2B8eL1PmLzMpUFDy1lGBy3NsiB2vlcTLSsUcT8Ve
DMUtc3097JpFaoWsBMTzkHOgWD2/oRTdCtVxs9Wr7KDAS5VOH+GOcZ8bNWzY73/SiPyJB0rYuXfF
VjenXde3oG9GeBMWewtPONexJ1Z6Ht/sRd/Yt8GfyK3/Ec8Lc86GXtsxA9E7XTLagU1B/fNTz90T
gcEY0xmvNAX8aXg4KYTAH3T6WAUHf14Z3I6erm1rNo6ubd+JTKv1Nt05NiW633yWaKvWkJwaHpqp
bL7Qyf9BsrrtJlCkOj+s3hn+yqwUGknNfx5t46OU2l+jtY9p4IiLHHdVEz963rjnb980uo5NFWUw
0Mx0DNHpXhr477xrHA1uBIuL2NCeQc4E61kbt36HSUVJstwafYtF54wGBaMzCy407iWjMIjMEiWC
JaqfUi1jH4FUwLd+Imn9lfpLB29OsvzYuh1o76QP7E2lMHt3mvE3yBHQ6j7a/Naax00x6+qQIQYI
/mXlI76Ez9wqesY7p1qxpPWLKdu3GAWZIoECG2kObGq8UXcvgG8lYte2m4+QLHTWPORwVPl7VLiM
mjiyVwByfkYNCa9VqnyNpP3ZS/V3m9ULggf75hYZlzdb8iwBZYotJSE/Yhp3IGFWdbxGP3NLrJyg
7Z/a28PFTrdGl/8hr5GVcjsgpZiXTHrhtCwAabCJEV6G48l66i2g6Dk98AAoRHNt9BXV9KLn+kmi
YZ4ZzO+SAEuaCZQlRt6NqC79y9LrhD0Ui7yma2ul+X9a8qkAaOIziwVfodQE+/JkwOloRuhD3bCM
dG1vm5WK+jR564iMJR5iO09+cjBFc6tQmEj+3tqL2JLGAAvcuuUJzJJP7v2RN+GMPIQeHRqg4jDI
AKP5wSsQ4f4cJZzgRmdE2yiw70ZLkUEG7ckMCGHw0/Y2YxXZpgohXIC13tWajS4Tjl8SaazC+9Kd
B1Stx9Ib36YUOV+N9WKVslphb952ILLRfuwSr93EcQZ00IVKgZwaGGUO6W9ZhJFYy5dISzT97ITl
WFTZD8epZB0cOoL3QDYoa5fYWE2rFLhWX9DYW7ifh2TeOApydUQjBI1/0cHJ7x5wbYVDhms8+swr
PBYeGmGTKKSjjDe0/0EoBN+iK7HCRNZPocdkAbTTqzbwS2yRjgMYegmMEX9r3VXsgGr+g/60Fyq/
ewVlo0RxMqoJSWLM0hZF9ybGlnKexmLvDfvGCHJ2A9aqb3LwSvmgh3R6MXII4wMNKRbCVIhNXpCY
lBDFc6oj++6iFEoVriBhWX+jhgkXft6LZUTaXs34zyyv1DfekpnOGEt09clHQ+hm5t+cPe4Qx3um
NuPKYwJ5mCzIhex3jkFsOGvLS4iXL2p+JuMpyorr0KCYbfjeK2NCTDRYnxZ549OgzLDCU3qfif2D
mXFIKms+FrOjh/YEdQ73tTD05yaKB8r1RG2nsf1q477cp8gL3Zb3OWX1txWRU6AvWv2+urGybY9k
3H8FgIxxp1c7Pwn+YZt/n8GdZpn1Z9Ktae9NsJQM3gdK5j4rgHljuNNDZ0rQYYwI6tbJT71THqJr
rxf+g6lm8sqd+PJ/lJ3ZbtzYmqVfpZD3PMVhb26yUXkuYmCMCo2WZN8Qsi1xnmc+fX8MZ1WnnY3M
bqCQBR9ZciiC3PyHtb4lsXZtMbqmm7pMu1NZygf40M2DWCA/k6p5HM49Y/LBXlpmxAUUnedCkjme
G0J4jpGbW93Q81NdkLWmYRzMc04SvAfZrpBC7sYlBD3T1nOAhmUGB+eV4eKVp3jajRWOb9cZ5s3Q
9HJTmppLP92cpJmrXY+Leatxua8sbamYxHFB2pHrYJ4A+QKbwOy4biM0+a1e7oDquyuEx/llaPAB
NkfeN3etaSZfZxa2pqhDYm/1+yyTj5z6bODZcUhR64cc9fLKsQ3oeeC8Ep89VZFHx8qiBdMRfK0E
DNAuNL/UvMhtrzPE1YzIOBkaOitzTuSlRMvsR2W/makb+UwuYdL4JztKnuNmPMZZwsApAwkL2IFo
jegpdVgcjnH2FZKZN/b9LpmyhwjJuhNqezdlFtERGn7rVNCV3HA92NzaMKZwUrvD5AFZAws8MsPO
BXwXe/xoUnET13C2e2SDtZ9HO99P74cChJ3OfUAku/NuBOV5EKEFkzo9SKt4K8CDrx0m1bjzWH4r
1A9ma3xTvjmAzEoYh7ReZJQKaXhvbsdOgW8sgw8nyR/TmS1ZvSzVLUodObrPbhh99SVROJaBus4d
uStyPSbfp4tQunDeEN8AsCzm04S4zk6cozHRDAyU9Coa+hqMhHsCC4BN9bHkoNBvGoujjWIbpEut
M5S2CXXCgXkegulxEBEuofDNDdDszkkGUzPchgQm7RQFPClp9sZHddvaBmL8ybGPQ4JrvDHGG72o
TpASUeegT+1YGf99CJj4S7AbEY1KOba1BBESAraEOv8py46pTK9dF+U51dSTy3U8CXd+m1Bar7DF
nwqSji56bLsndlX11pjtN8qEfj9x89/Thjy2pVG8thpKpcR0WEovMiuSb04CvgxPE8woWsv4Xit1
7vLoUdaa/gCW1uZMrosbSxcAqYgSweyfIyPNGBtPibjLA+a1eQExCHrLs4ytgk0O0uwSAeMqzMdb
TXT5utCNas9Gq7kt1fZHNmzUYooKTMKxV2JK7gcfRVzlTurGxxu5/fs3z/pLbJvSqXkViG/LFLb1
a0C0xYWNGkdDOycqewnWUVu/6Nxj47CsB/UD7l+HmDPXm6lskDyUluvlSGkpMKdjnYAosVjooYUL
vEQL6cQI9VubVbSv64TAjACikR6JQ1wSzhGPDE2tBqHauivKclMBTLqXXYVh2hh3bibEySpSQoAH
xV41C9wnZ9I2aHqd+6obK88BkP0P+WuG+5fIb8UARdct01yCLG3xy9WDZhFEi4VUlzQvHDWFbdwV
fniKWy18kay9mRcG7PUydvIllpnXOg3fh2ZEHBTRrutpVDG6ymmTNMDIW9TUE2dTPl0S0C24gAJc
VZ1Em8rs8BohPcMXQ6l6DImc2WOUb+5Dm/+YDfg3UYAYSUi3OVNZvFl1/rWph1egzAsYsDE3Yz1U
eHfZ5HRm/GlwDTR9LTluWWtvXL3pdvNUGE+tZtjeIk/cBmjYV8Li4WqVZvGYxsEjXTvNH0OesxXq
AKU4+laRKoMjbKuUHgYYvwZR8WIPK1UR0mEs39gNsMzKONUPiP6x0JWYeMqkgXkHniZrgRxNfqvf
Mk+eD2MvKUaKfFhX9MlLNHPP9gFy4NwFzKhLir/MMb/C/XVvJTJXl0yEGz+cjhnhD/vKILtZWqOL
Ejj4Uojww+x7xxsdaFlNisguWAjvuUl++TWQNU1EAnG5B/WiaQa2O8O41Dq1WA2hCb7K4lfaX3Mm
KwtA6qSIIPC7LgL479yNPjAfkAfFJZQscIC5fp2IBJs8e2HQhzBw8BsY5+t/xtw2zpmrP0ypCj/z
4kCUd5yq1vDJb0p7M6SwgK4B61XR+6eifSOS52KigNoT+hXtWOO4b8BWKckn5KpljRxhbjyz5Obc
BsrUv3agS9aiUjcWMa0XtkDo4c3mlg25sxlCeUROJ09GOaPItpv8LuxNND6d+KqKQVHYs4uZloUe
Y/Xv1jQau7bXx00Pnex+rr9BTD1zfWaEFuTzjWkG5datEAuAEwT1VlThfdbrL1ERJbBdwBuFi2ih
Xkpn9nvQLSFl3jg2ujd9ZIHZWPVTMlcLdLJsmENCHwcbUn3WOUKSeLxUixd6npBCJxohioxcVmao
m5/sBub8hOZ6M4cwF6U1NweIZvld0wONLnEUb2oV6zS5vUS5j2HQFwOrlWBI8ANUiXc9/P7z2/i/
gvfi7kdMbfPv/+LP34pyqqmT2l/++O+nIuP//mv5nv/5Oz9/x79vom81eMGP9m//1u69uLxl782v
f+mnn8y//ser27y1bz/9YUmpaKf77r2eHt6bLm2vr4LfY/mb/69f/I/36095msr333/7VnR5u/y0
ICry3/740uH777/ZxBn/559//B9fW17/778d6vf0Lf/+6ze8vzXt779p9r90XbcJDlNCmUtQND9r
eL9+ydD/JRQiEZdHsO0Ky+Io5SHVhr//JuW/uJIkbidbV8I0HL6rKbrrl4x/8VcNV2EjE46wlPzt
v1/aT5/g//lE/yPvsjuiWtvm99+Mn4sBRg/KFq4tr/+GoQgl/rkYcJfsEng7hEY4Wv4YTNzlIaTi
eUy6fVBaAJTcxoKrDmXKMCviDYjZuOiu+x5koF1nQx4HNfmsPRDRBDZrhsbiGRC42bBjV/qn9/WP
F//nF+v+nPS6vFilSIoXqEuWgBrnl0habFCwr00C1uIxuc2yGcF8mB51dkunXgc9MHbJtEGnuNiI
1Y/MeKei4ndTzq6q/Ny3976KaKxa8eX6ezGPNddK14uNZpj7ObDvgpKszYL/L2nF5VLQIq20TjGR
Chs3o1ZRlkmUZLVniUlCPaviSsuMTTAU7g4+qBM3OfBx49a1SK6xRsD5vhZ9NCZ0wojaFabPoEUg
S3HZOT4pRixbEKRl77ZJMHhNYOUesi/CBfvGHIv4YGDxPkXMEEiDqV/Al/Vro8UQyKPZfaCwckHw
IYdrWpj46HV3Vmjd95hxDgE/JCMU5gLwh3gEEnIgOKyaabDPWE6CFfWxs5lQGaa+mrwJowYE/BJ1
/nJqkg8JAnLJC49Q/FH7ZuSxiXVRHmd/3GuJUM/NlH/RxwR6AXPTuJvVseJEW4Szm7//0E3rp7zX
64fu4DN1pSFBWxtyqcj+VK7WY6jQGPChG31DVE5Ph9VVhb9BqtGcrv8xF45AW7BBrOzyBLsLNYHl
w0pC/eeEdrz3qQQBUdSvehjIU8uvgs41PAz6fBuxMTjPTK5CpfzFW/IP1fYv0eh/vHzbcE1lGCba
lF/SiSvY1wl08WodGRb4fXjsFyUxBdrw+dpYrnMuSEJMCJ2DD9Y0MataB8aQ0uxLkZUgDIlsSBMT
5Q7EMfasRDEWIv+HMOL/66ukJ9CJT1rqW30J3f3Tm9ybTc3mhFCnsZrvgLPeBAkBSD4Z12sLFsBh
1N/myCISq4MpBRM2N2p58oHUX1o4OaxoWqLu2yehhkuaogiwWObu//5C+OtRRcvCSbnc+Jh2dPnL
a1Tgu6oUZvramUJQT033JrvM92pLT86tMmMACrxfI7ckpSX6dK0i4lid07hNtte3ckpA1C/pwNh0
2l1Q3ZuEP9o5Pc7//ysVxnKoLv0VzrhfD1VXWzxPbNdy4Md7C7vwquMwh8tVnJ28dzbOOH6zQwdl
Qv2I1Ok4oZmZ7cX/4Yfi0AfQbZtF6K1V0QbLAsJ8O9Fu+xgby9+/VPPnIHYuT8cWhnIN3lfWgLzk
nz/4sdGm2BrJbDCa4PuAWPpT3gNppkTHGpto42vbZPlGmCl8ICqkrw3oqdU4kdEmlnOqqEbNY64C
7gFDE1NHpvwWzDYdtf+cvgSdm/7DQ0D+5TxwbGkL02HnqOjCdB6Nf75UVRoFFkM7Ih6F+qiG0vrk
hzfoCC5GOmyAGWAW6V97EafPLdQKVnPJRzGNDkc0mqNg6pkYsLQu+8LkmWe/G3P9IS3m4jOJ2ICc
rLa7FbCDr1f4YC6HfA/PkYF3vIpb4Bwsp8WWnLXoEuW58MDcP+mwfMjbanbSLkAdlCaYnpRcF8tP
m9sszO7SpGMoIoZP84hvxU0GSSDoCZKBtTc6/2g4HzJQ3UMDMHslRczU2EROggNGA9Xw95+4sTRo
P0q7pZa5fuLS5ihFS+IuBckv5ynxpglohn6Zd+bVLqUSPsG5YJy7POj1gQ915iroXDBjZVoBWtPX
ZYIWvxABIS6SITkpLO5WeLACp8s/vLjlcvv1xSlDMntbwtGZBPz84VparaHez+jz8z7c8QxODyKk
PWmMWwAmLat02Z+RX3jOBAJ9JoLqaNpJezMlxH3+/Wsxfw5LX94oh/mgYyndZVVv6L8EjUNCEswC
2QS6HRjvKquj29lMpoM2uc/XP7Wdbp60Md5fu9jWNFBaSP1ZJmh2rhcIbMUPDKr+JvZTa58K3E2z
TmunY/b3XB/vaeAMhyBCBNbZhvIGFEMiL8N/uGW4K/76oRP5zhPUNF1uHtdabqo/ne/sDht8M2A/
uxIuYluH+dlJ5XECTmGGVruOJF7LaIaZBLxkN/u6PCGJJhwdPxfrFHmy2vk1DYIWDf9iHxgkSxS0
JR48ZRPd49quBDLzqT7lXVcd44BRrm6Ud4y6D6WMVmRNmPifCMDEU10y/aTuSluec4QiTZ5GfPyh
WSoPC/gO4oGWJ6L4FmTxOR5SxcK3X4qpfFvZb03tR9xs0xI2FHw1JyvCIKIOwu0f4EA7t8SfGx6W
jDeWSt/6GcqpyXjBm0KyeqvcItbXIpMmaaNLE3MqNKyZ1inrSuxlMVTealpHqmV25BD3uZxwttLK
z4Wbf45psLbVIioEiYzbVYHezmQHQnvrK4hObkkrPrHgvwD87hOy5zUix8DAQ/EkyxphEIKgKBu3
Bi3qpi6SR+AUtKqI/S+x38DNd+ydUUQv4YRCBJ/Miw6IzgM9ww4KutWPNwi0JIPkvrhJXGMPtSWD
xSLOehOOIEdzVKYLdmPIk7do6heNmXYrUN4qssz3OGUpAzN1bzmT3Ci3+sbvEB7mmVmSPgbl2k/C
T1mbv2ZQhNHYJdnu+hE7NihBXt1aOTzDwoIpy/JRDYN9Y7n2KeMjHtD3bTvQv14l869CaONdofn6
rh06eOh5w79rq2aD9fep8c3u5I/6luUczhR+UBb5SEN4q0e8blhUqyerzVA8lBg4vbYwzJ22WGgK
UKIbpmwkY5s1eXPotZQkF8wx+PFg1cFPDH3jXc96tjyPeouQANHCc2RGgFeiytiIUW6vww0yDazH
bh7PKh2QLvmTxy/bdajdMsIJtm7fEt/eonEmnAwQOu9kIGtPQfu4oEcvvaTJAgKUJu0mkI4BIVOR
Fd40xN+NUCUnnHplFkt2i86+s/Cydg6ueo2B0ziSPqWVTfA6fFSMkVArle5uWJqXnqypUITZptMK
Np+DfxIVw4YafACcEXCYrKbKHVZFcRApXt7Qh4QaVN8UM4uO5eJRt5k44675dq0i4z5D5IoxvGyA
WQfsaldA3bJFiYDykLRz56vRkD9wvch9CPyPtu54IRy601xSzS8395TYx9KXu8YZbuaAqEcqHmMf
pajUHJrKk1TcUPaM79IpLNzRSwupsR8wmXnvBmd6MatePySzcVuno0J06H7ve/yudgE+og5jGzE7
t8CEjsTr7NdWZJ+KsnZ3VoMzb0m4Jn0tigws43W+u777pcg2c4mSYJZ1vWOu4j86jP6Sub8UpNmh
J0Yp6DKd4Hasza1TKwAUg4RgqaxjjKmFrERueOION2aePVml8Qx0PPpRzDC+fXIHNIr+slvLC1zw
oLAb0pJ9L24EgoKoOg5OcbINo0Twtc3i7qVK1Ae9wzk2wGQEo4vNzgHlzZHo+EDqZRlQhTahffzx
7ox275VuADp/4uBLhPlsjmF4y74jjDNMyNHlept6liTwBtDasPEZ5kPzg7fXD3I+ud+qCL3jGMVE
9cxiG/joBZDpX4tfx6Jj73QsXV2IrBCVEt5OB+pQZhEE6VzAlI13aZORCNoB2jZ9ruWwrsBjtYyv
0uzr9e2/nmQg/T0Mq8aDKn2dO82/6zKSQ0ZgLSRb2QWvgZioFSpEICdRMcSIdbmH47TbXi8i24Wi
UDYE11xvZoNki0tTRpsI2SIWct3LQZAWmdxfr7R66WdZb11PZ7TiHjphZxs38ZcGasVtzKO1XXqj
JliAihPLYTdyydFMxAHBqABohzxEaYQBpx94Q+mazOkg6W83SxwJ4o+F7KaIfUmsaqXQ7dl+VGMl
C3Os6mTFJaL3PQkJY013c+vyEFynDvqfWYM7d71Fotid9rWE8VxF5l7r6fevN5K0wn0I/nbbiXCn
6lGtS6WxWWX8yvYfX2m0sQ2siXVST9vrt9F8iJXbF2rXGP28dRAOFuC2gphzpSP63InSjyk2toI0
5B291PX5e31i2uWIHg09mDO5BO/OY36MUHMNsKzxUoNRDJkINvx2/gizd3BkgWY3enRrPAs/PoZu
fHDjsj+NfkrUNZf5mo4K+VfQP2FszB6z6VuMU8knLuE5kvMT4cLOUSaiY+JGSnfQAFMGgAN7Wjt3
Waz2kMXoSiOHzirps5M/QLnQHWTGpbgjOrA/zE5xnpLOvY2jZxPPJDIWJPmV9M179Ypal1HoUnga
SKKQJme4wZuo8KDtgZMn6sPAFHukYm12KkdF5KqKzw88xl0TibcgTHWKJhuReTwTgzfm4mAUDGlc
y/0W6eXg2dw2ZlR7dkgmqmVNanM9awMRBesZTAWOb9xzcgr2GCpGr53QHsq0pwG6flS9NW6yEFNa
UuX+LkaX7BiciUGfQ2dyOdjHwcCfUgKsEk0G92y5hTAo7cdwdLxKuSwLDH5TexRoiTREhmgsPg8Q
0kq322ltEL/gvNuJoYrWIMSCmxiCyQYl4SordqlrvmmxLh/tOv2wsmw9YQ1MsGYBuqPRvXbo1ytC
cgPXeK/OvEMUM5h3Y1uHERPgSS2IL84h16/bTEl2G93ETsJ01nlUf4uKHhBRr0DAdFHPzml6RaSG
l8WZb6cI7d/1p1+HAAVQf5KrSPtgQn8yy7HYsTvYAYxG4ouXbKtrE/ZS5l1bNeufobz0e+Ene+RA
i6p2bB+QMOtct0wVSrAU6ZQSa8rpvJPOYYBfvzZCzuvrc7JMrejU+0DVRnmo8sY8Q0Dbhk48HEok
CY9zRX4ceFUofgLYQR180Qdw7aS+4vPhqZU2VNeJzUYlNJlFhu18L0EqeCBoXORFgOurAkFkWWzw
Ec9bVyAFxnascSbWh6GNLS/JIwgZJuRqCZgjeFSTtA68+xXHnf18fWRrxpvpksnJcNebmS7wQF0i
bSo/wzA5IyuaiIS81hrX25fYY9J6omlvxoRP2KHx8KMLXazpkAGx+Ek3vMgSsJiyoo2BEHxHyJ2x
0fKleobEsQE/oXtoqmePbqU6FNpQ32L7O9kzakMmWaTu6LTfePyLQnIULcUK8Z/Sc4IR3RTJWzc/
zu1qDj8KF8m7ZqCzJu+V5INpSrbXg1gnunbnDt2lbjgtaSgWhV36ce39JXI3K+y1m8XWYWF42V4r
WMeNx62fGhnAhxIlnx3dt+iTyNDBoEGJbRvOi8vSMwCXe5IypWmw8vNY5BgiI0gXPqKE1B/urjWg
1TT1CltOsr4+nOTUb9kxGzuUwSzlCvZc5tYWdX0CF+OnenZzfYl9mpxprxAE6NPtMnBNiuJk+gqE
VdOAVW+b6jAO3vXeb2IwzBD9SFYwxIFSuX0apnuTeegFsc0KJC5ieg6S6/TgerkXNVHY3Rxs6VmZ
JA3heVCIlUPKqAzfziWfoxt0eOa67YJbwKbqRv90LWwk+6GjbxbfdRILGEBGd4p544EVLolXI2nZ
V1R2kOG3TYkr2RI2dINn91lz0uow4zQMcXcHvrZJYpF6OdfDuhVyuikdPBS5kZck2VE/VTEpRz3A
fENPiJA3EDxAPQ62Rlz+2OUNdcXTaoJk4uvdJswrBtUMn9seUwlLyRCqQ0GWJDZlZ93zoRwQ96J4
t6wbxYTCb9ICpli4uLKNZbsU5V7PVGOlxjR/FbO8ZQr7NPU1dOzK/zT6Ef4g8SRG/4sWQI8tmJ7g
SS5CRK59Lx5qkjr3ZtMhV3f1esOIzseAcaOy+raVE3dSwEc2MKhHX45gRDit2rZDgEPwi1lRsXZk
t9xKYoKr3MCSRIKaDZWgraoPmWDUztnHrCd73usW8H1Z0JqFTbgkcihIlQuOB18VmKwD3Q8sYrbl
HmmtwKxn5VldX3t1ZMDNdKYV0gaJXCrWR2AbxmcCbxj0FwkOU7czTlpOME9cWls22phRrbzcBKSj
JXSO6+u3pIa+GRN7fiSlbD0bc3TQfTyJhEa8jG3QbIRjEpUFbGewBKhUPFdmQOlISpoFUBPwAN3k
uNxoj1jXMLxEBQma8qusKCsrVrFYqd11ZPZYQm3EarZtk3gOsCn08/DYl6TdZT670lJZO6o9iCdO
fXQaje0JOOPovbBOKZmj68bkm7XIrtZyr9LY8RBv7YKoQl5oJsAgXFQhE3YZAHvhFpj8F1PqHwKJ
9SnqRoauxWJIHlxwLks4jbE8n8FE77kM9mZuLBFeRewJZZ9sri+ElHJl11m5bfFLhiI44wC3iKOw
Gd/RpgOaQcODjYTg3lpsgYrgj4jXQ4vftQg+YihRKCsRPFWMfrfoN4lPJ9MdnNI6tnFEuJnx5jhT
ByqZykqQnzOX+LHiiXouiqZ1Xcv9YOElSOrIKxPLWiUDBas1dCc7d3BUJpAPaNRzByo1msnPiT5s
xjHX1g7AYyzf0We7159hr404SkqfooWZ/6HNMwVjjslOEVr70k9YW/O+BK1aMHHYCeo5fKmyaYdA
edrP8ASDdPgaRXei7i2KTKgvSnCN9kk37q3GXi1fzvOYBX+hwyJXxiaD9npn1dEIfOSDbjc5+VTo
gGvQvJKQ0+rRe0jKVzEAtO2SElOyTtzuiIcHmyPjDR9shYkyOMPGiHs3pdAdVwlYubUFhW2DPWvM
0OGpDQqJU26Ar+4ZQTrlbgyQhzIxpJnH7M/vMsUsAApBYk+HKk22NBriYZZrKTrMX1F5jIYPEsR3
dl3fw9CCnlEjzjWhf1t+cgpvkLmdDUPTz4w/H1FEPEzuIZw5Jbps/lDjcmjDUCFgQD6S0XsEhZEe
OlDEdpV0sOTabaLC721FQplkSGQaCLa5WVzUIAwNat39OkjxqcJosAbU+lIa2k4P4i3YDyz1DPNy
960jEj2wOqZWGAP9DN0V+vYDtdInG9U/BsjxSXfMO5eHEqb7ewrMG0J6vk5Q0nfO4B6rLlmj6Js2
yC8Q1ady3Cile7MTNusOO+8KnzwvKpfPoxEDLeu8XtE2jUl664dIjzWI6FmAjzFD+0FwJcJ4FWGo
5LPKEiau5NUnYXEPus1fFbqrecCjqXEB4tmJLl9qs3mG4+fVkt8Rjj1A0SwCyArgCe0tc2MyJtal
pLjPzerNhKSyZaptb3hsPGZ5iYGoHrStoEblMKcqQ5363A/+3gcbkZBzj1kDOJLv7JwqPNd+8iFc
sFNzbDzWcehxBh/ayu5visn53qEyA2FNZ+b0ORZSIuUmRHGbQhK40prwyLia/VXo4zWIdNikk3mM
07k+BcKf1m3Z4HCu68tgmYc5SO19OlDNlKqEDJob4MObUzpnatOKBghc8orDrt5KNH772h14iFMm
YEF8wTs0nUSXIsBCjF3m+MpHo8S/zWTxo16OMthYPAbsYu22XXHh02YkS/NKiWLE+cqXKR44zPfX
VpFQ1sh3ymM2HGMmEQtOSt+geCIN0v/ERh7LDszyBDTftmjB+4X9dEKHvyQflXyAc/lqd6LbU75/
mOajaVagPUnL2JKWU6j6CyyPoxsBIJqT6qA3UKpzeuU1TI1pwfnt8mToPSsQ2BCA9SSmIhCdc7ZT
zmsE3otla7Qt85nUOePQWBb0QUXmR02+LIXk0VUhoJzJumHOvLVMImPabkLAiFsSGBk77qK6czpO
/DZz6rWakmhtjjzw61atRcMUQFn5h+jb29zx2pJZjU+C1LozNoSjkUAY4ZDbpyO8PDkNj6nSEWE6
E0G2TA0bfKX04MUZhiTyULoo3hqSfWZiWGmgqoinl9z1kjQT6qFD4Po6GYv911gHuBuo/tgPLBey
9oE59qW02r1sljzWhJY7sU3AEhiso6h+NblXk8AsjqqN8r2u7L1W3ueWNu+NPP9QvbEppvJtisun
ul0CKDO5iZdMdlOTaIRcTpLK1I11gMsOBhf8ilq8M9mM7gslkSv3FBrMyqK9KOMjhl9mfayLLLyM
SWy/ZQ4nGrLVBz3CLeK0H6gLvrQD/qjeqBdDIlslMWPShW1J0J/WnoYOZO+Yf3Ij0rP98FZ3/RJx
Ps+nsQm3jZZ+mVvoHbIl6tX2xw7dbLvLjW7ccAsoKgiIHXJJySWIhCfxdEpws5DBoK9GY6DZlsM9
z8qAcEj53EjbWvV2TyGVySN+3S3FMKeLYF8OwexcYs1eh4pXTa4RHRwNcjCDoZ3eh/lV0yvnIHXn
ET/KjA5gC91O4x6ldG+zCPhEmIKMarYDQgGAsLpclyc12f05W1wyjDFuNOAfGzvHMk3ABZtV+czK
Y8mbqzhA2/ksHP+IgbPdTEmM7SkQCYIldN25PoOJxQ45+uba0GBRgNbkFEVdtqrd2Rst+77H3NHv
0Ul/JTD+PTDF/ZQDuqwK56WbaSEG0b8V9im3Od+KqFuSQDNrb05b5OCLEpCJk1MiO7Rdm+WWjifU
WSUERljlxdUGY61Pabi1SYZc2VdJ5kNhLFwothgblHIJJmzSO+CApxuJhQQbYFDBtmc25t6EYMom
SfpHHGHPTnKHOqzCvleG9fcOAJDHoPguqyDAua66B+mxoP/ST8kA1ruE9FNW4qNDm4TNNzglOcZc
VMRvlE0Alsx0i3HpRQxFDh8C3eLUF++1IkzdIThyOwyIOBDuK5wTa1NL5S7uFW5KouUPaQhMeaj1
t7jz552mUKSBPjaXjFsOu7hgPJIlgJ6dg290w9ZvFWc3AZw6fMTWegtKvHOtA6Zm1gnMCik5QXIg
wmQzvTes4dtcmY8ibClnSAi2MAZuG7zOkcl5jQjuuW8Y84XQD6ujoABbYU3f0P/XAFJ9BL0hjh2r
hLcpi77Z1JVFUJVBnyBQ0yVsE6aEktUHcXns7Ox2TDGypNwI2RR/DsPoUFbBugrD4N5279jJfDLC
sTySzLXqS8xZyoQo5Cwoe6tqmI3q/ojzw653UD6tTdXX6mkupTwWIbrvZvkjW3DtEjrV/fWLbD/d
xxYrbVM1PQKh/KAgvSG742/WxFut2lQ068yEr11R2Nw1y3/qZGEqF2CN4wUKaLmzuBti1m2V0WzH
cRgPJlaep3wIh01TAHqLKBVjhFXFBFn8Rx+LLTAC3X1DNIFXudW6dmKid2qUgQUQec9OFp2I7/v7
hnnheh59Im3SbIfkM4oDcTCn8jVUuetxVHU0gUG1jVOV8PwFvB+X9vra1XeTs0sg/N36nVRgJYBe
Q9PgkhhzklmT17odQWg0+Z3b42Ix0mnwroEZBAF4PxbfLJF3pn5CiA8UYpxrGJiju44BAhEpgk0/
aSq55cxxRh5LJFLQfVYig/3iglVdmtFkdtutzv/0Q+2UvUVWFO8ocXEWWuBnhsoiYXumIrZYx2B4
9lK7RZ0yjOBtRKs89n3tSrMTsZ+z97Zu6088mK7as6X9x5VDKeOnleeWKJiczM53gzF/7mN+a0Zz
dGlvtFFyxconZfqAZNQpxlPSj8SVT8G4c4IBB6nNk7r5HtTQNEpHtZd5DKjgw+kw498m14IiDyJs
dN6bhOse7AHYTdz777Np8cToYLYELYU48nCkyomRn8MFi6Q0PzuC4qC/yPRwGxEOc2eSM4L23sYh
Oj3U2Kd3gYsKL23bTxRvEfG9W2swTWQ38W2eTtGzM77QELABE/DFujm+gSLwHal1sHXT+lVzuuHe
WjwN17FSSW+fBMFzQsTpjZhMa6NHJrRh81OZtO4F+FG1s92YmN5k3GipTz+lOnXEH+n4jLmvUxOY
UYIMxIBwVMGGBu5/AAGgu7nO4fGhGwxegbNd5xHXqU8eIZhQfjzuhCBZEpFctok1/VI0Fu2ljHD7
ChaAy0TbyBouYdM3bpsko1GfyOOsDLB9RjDyKobyx2UbhPQOg0j2xqDFXl6W28nsXmPsrk9toi70
kepm5iFOMRpRT3tussfZaG1SN2h2WsWyjagFHgn+h8to/ZSzOgzYcyPJD+tggjzjcBVofQojoG29
EBXfOTXp/4MBr9OchMcS73O6XMws5sY7vISvUWI8+TY+tG6e5n0knA9G30CixoRYKPYcJVkSHqrq
Q2XmsUeFxHNyGYE6PbenNVHeoNP7jqrJOtRU5ohJWInH8E9OUcITnQzMAygdaF9dR+JeM3IVh49O
orJVa0G6wuTO40hnjHH9rambV5XDVnCAUrotYL0BnYBwJcuGmxC9XwmymHcP9NDy72BYmvkLCa1g
lE5MHZhmYLyvwEVH/fmHUJEITSbvobuqhO/sr1dCOQTPvgFeoGZT2kbdA0Wku2+Xjb7L+3HUgF+W
g8EyaySG2pKNSc7sABh3phSYGmxF5EPDYYTVv4kKm0jkLKGex+iCeiLnI4CI4qcplQ045VU0see1
MOPy9Ga/jrgA5URJyx7Xsecn6h232h35nP05lRnDUzsXzPyWS7zjMbRorQTs+E2QgJLGswZ0GCus
3r40OagWimV6i1C/F+yaD2lnTmtRVnctKkTI0OIiWlYt8+AeWhfKNLMw9gV9BDKpT+yHZSxqQno5
hAnD7s7U1S5qrI+6dUjRGrtpHwET8Qne9UpoU2fkqp8V1PaL4RIcbLxGs2neTiaWr6aTww9xFXOo
iiDDOqfbZ4btgwEEcFrKlZpEtCMAem//b/bOZElPJM2i79J7ygBn3MY/zzEqhg0mKSRmnNmBp+8D
kdadmd2WZb3vjUpZmQpF/IDj/t17z+3H9Cg1G0JImO2DUZbbig4k3uYqu7djp7/S246SzOrrpwml
GnDRWG5RdMu7kg5eMuGYpQIL1h0h2Wae8bofEVLtSZLUP0rPPdcVZqgU10+rHIvlvKAbEn+l2wjc
5sjwWTsXZyogfvFB87z8xNGe28P3bkEsj7Q65PQ9lpvEzrtNLyCYjo3zZCqGpV5VfzaOE95Vjnbz
RP253DQd/W6rOqxemN2/hn3+zVc9icnlSah9bxeUGkXzdShWMLuOVudeo7jG5VVdi+iJjIOYPRav
Vk03Dg0Yxk0LscoLDLf7gSHAiozcq/BCUJzaWG2Noi23rejWoweGk7HqHzNxv2FDGlN8vSEjC17S
stiYWKiXNEV469b+YaJrn3wn3OtBjgkfcZIohc/RjTM3h297rv61QQ24F7CxdBmXwQ+Z8sgtQ+0i
xfxgAmm+kdElv2J+N9j7Xl0j7sg5R93XRWJoauyEgqRqIIUUs1ppTcmz0fbFxSnqT9HEe4B070oi
fVu+8UQpbHWgonPa5oNhrurMc8FPm+F93MpPz6CRHXmXmAomAow+Zy8CrdNPau9CVYAxqf1KaIrY
gwl6wGcyeoL5ZKzwjOTaXagYDoQ1ZWwZ+V7wP517WX6U0PJA07CDCfWUMxlpkI1ZVeYqHRNnXzEM
3tt1+5bxrD0YtrcZqwLwLHyOuyjWDp5AzO9H6zKkjXZyNSocC+dhuQvwb9mnJM3fTGk/K/bzFcg+
UMrQGHuVbuaCI7tTzD1pnq8tZwV9CDSMj4g9YPAD/v1MAEnj04SsGrkWVhtKursAA4YCKQXOQy/W
Gp55gp+pNt4J10tf2j44FwKFovJampj09GT6x2UNaqkVw703ES115bROIw6mhOx/TSr9XTrQlivc
Y2y6kZ0jrBkbRCry/7NYsrzQ8hJILOrQIcur27IpkY1WH+geSehY84Aah5ircxO7oZcX7d5vUcU8
1g19Nl7VcXDR/fF3qILwHcTuZrEiLhulZZlfXhdlV/02PK+/VyNSiW8R/4A/kltGx2iSp0ZL+nXT
dfYprUGA+AWz2bxpNzCe+Ebpm1nbQcL2nlqljdfRygax9G1oAAFUuKNtlx6p0o7eO7DR8+ebtIr1
twczMi/zuecJQIuwjEsPzGGTPyzL1TRbWSJRrAsSVQCd047hB6p+QaaXxI5119uERJWZvC7vkS8D
Pc4o7cOIY+2opdP7hEGBDd3cQzhvDFzbK5mxg7UofPMdTCgjDr/bq5w0f1/H2j6o/TOz/fAIcA/A
XSH1XdBHnzGhyTruzDOLzDUovfTaOf4vGmYOfWI9a6bCvWBBj1+lJc2yftVpGz3sfFRAi5DAvGC6
bYAMVbPiKqtDY2ZnZgX9+C1OWXEXc+ni2rN1gHc+LW4DU5mdysbh1iWzOXTmUzXcWH3BFpSzc8I4
Yh0EH5kW/Fr0yW4W7UtVfw4x1RTKY+6hQRcs4cPErnPfG3wGX64hNhTSqIsTISZG66YBuqcn8ywK
TR2kHl59qlK3mab1K073eE5nJxXvmHDnlv5NqldzbCC5sSe9y+luZkWmwNZH/aczUJ6waSMBzmbu
tmtRPHq45G06apvlInRk3jYAKl8UlPEqURRolhDNyT/vln8/vwLlz6Uvpegsc7VcV4etybYGEklA
qQS8LbLoaqpTmpyS0JxjE3Lf58BEObFFm0XKzzq2OUns3KzBBYyAMVdM9HgKIBfLVwwxQ+1Aqa+L
LmA6EyPyyCrsNhPJk73TjNGW8HYZ4J8YZJpzbqKJIzII0CfsqgVDMGRR7kjmTdlVG8admirtiIuD
omj9RYSZvw+ldm8BNZxbCdje4YqzFPy65UI7Q9Ke3QFpRswLHVVOe7Oil90whcsgqz6k9IdtEgU1
H2H5SI4Q4Ahr97L15tqkLKbyu+3BSPRbqivSCEzYRFtsWhExYSfcYv/w36TMnzoyF9fCxYZWNUN2
Sl1qWFtQhlxmQhYsB2sqIQDMDEm9LSmibQNhrSs+xiW6MVVsPSOdEUdWuSeNtfiaJdyJHMvKrcr9
Yxym0D4Y/K2XqycF8OQkD6Y7pvsZrd5Yz63paWS6cV/wjXZeHVNzC7MxGACOu2Sn18s2cuarMzHp
x1Gj+CA6xr1BF3OLTDM/OgVlqRhlcC2C5l5JOX0u5nuF03MjrfgMl2l+t3sEhnQLkvjyqRpZJu+0
ob+5uEtTzVvpLg47D9g01cWAcyrDGo+2VRJMCow9VoqHhrfn0SzL16S3tnFbfdBedzGsPv165fJ4
R2vOdfYGI9iMN8kr0sGLXPVR1U60W95mPmdFrRr+cM4kGUNce0TInfnL9JY++amlfR1xKD83V4km
qFII1W05BYddsYNZ0DG/8c/McfyblzzY6VxP11KWCqrPXzfMRpcnEt4YT5ILqc+mP2C+kfLDpCXO
blnNw2SufyshLeW1RzR+yE8WvejO4BdPy+l04AXGhHGu5VN0XItMflcaD/qXkRb+qkjb07JyLe+R
sXTsnS5RqdnT8hdP7sHRK45WFFVtsuI7c2Nx6Co18o5gxi7icE/GMcYk1Kntshws5lyWrx2oTgC/
cKqq3v7pkYPste5QJbG7Gtqg3XfWiLAglQXVxLBwaTQQqiL1Nk0NXSRT4XFohso1yIMgykYmByE8
yvE+wZal7lB64yae++jo8sb7CU7a9oWx0zxOxrWDGZd7XexUH10TUT0sd7JOcZ4p+a4YYz3GU1l9
HbVC6sN0l2JeVZ++hG2NGTz49MuSh1ougoXYytyacjnXPOGhgg+cEkdOeMRwEWobs4buU8OxoSOT
SZsblIe+jx7dqr/SVmxuAhKXKy8ePgwjEtvFBYsV23ykkWUDVghBQVBlQqXkCRvstWxBcX59mLqm
bdrSfFiWl8SFZT16QDzHFukHUA3PfIGVtJYfhJKLvdbo4gIkZl3OBheaUz+Xcm2oh9yeneltijCS
Rx1OPDQ0dfHHg+gZVc+RhGzeMbvzqX15UonoDqvOYtLnulDd6DgjRWrhTYR1xt52NrPVZM/xR0DV
j4dvwAqKVdax0UxayseX8zEwks9MVhgmbeZ8wAlxPjrjLkuH/Ddzefu0/K4Y/Xt0SBZJn+1v0BS/
bOgtSqDtIYaNd7r5g9wrLyKvfInmOj0Hs92d5MTD1pFu7Lb5vjxizrzpnt8rE2b1WInvVFFql1oi
Cy8RPg+P20m/Z0+McbiS5b5IiNH0idSIwk7+nfJSumgCAxyu1R8ZHL/RfXfX2OEv/LlovwNf1cqh
N2JdXovaXEeSw5kGpVrrw/oS+962lACkNB1nd4e6s7zxJ+YJd4NH0C+mzG0uQOGwqhWXIXDrkxho
vdDpS1uL0n7AbvucKoGEO8hxlWODwa6Lwaets/spTX4iwmRXitGoUMizO8QVVky/fKl5YrcKfCpS
vLFOHXG0qK7ZgMZL9jpH1LtQGD8TJ2FghA+aHd8MbM+9jDMwyUQAXvaVzl7MVxZRztT5XeBGakJF
XbdDAewkA2bOs/17dmR+LRq2DmmkoefKCYw3K0OyYZwHo8FF8mq6yFgrhuOcF5mNRQO6FL16/iqc
WjRGbn9sPsFsixvuFMPWdV+nLBO+YLIz+7LmHNZs0PSGetv0yBC0Uat9H63TypGQBBmNhC3sXTD8
3rq3fuZzJTc8MoYxHFnaDtx/hxGuHHJvx9zWWRUd57Ov46Ks/9holH78aVeadS+TDywgw10fpSWd
mp9V1Lns26Js1ciQUUrerf2paR/gU79rQuNl7TORMl1zZYsuemotwHrSWy/7Ms1stoKOXoDnKDS+
U6AmGfljBsFl1Qko4JWVffiKxMakB0+WCRBu7mbsOrnpUgoDwi6J7hQuUCbp5a7NnXrTGeoshtE7
TtX41kh6+NiSpCuceuTIn6wjYSnvkAOZo4C3xsem6OnFQn7KR4eSEtWuhcm0VfBuqgbOV/VU7io4
F2NEQidzH0bDDrDng2iZTPVosiBfm5wfwogPy8XTknDgRIlxhukj7L2k5dSMNdUMKk7S6KpjOlEm
zm7xmBzLDjq1TxyQRYiFldX1XDabzukOXWSH92Q9HftSlFN1qHCiUcUNDscQuApsN7oZZPaPXz7T
xfOPnQrjYT/o/sGugIZLRImZM1bE4pPJo7mpeYVyYkViQbPCDjj68yLDTm1IYZE0boulyByPOh/j
LqGh6xjgrjk6sQM8wsK563rF2fQliRx2OK0YnvQZq8DHWaLMmdR3Y+O4Q7Qn19F7H7EvskM08Irl
9lvDc/UuHe3vnjeEx2CKLm3jg19ugHHGgFyoeJAbBHhY9bOTbXn11EXdHG3O4iun1Yi7zaflyP4+
MNS4UEqQbhvDoQFE4cougPUvf8ZnanGoQwzCy10zdMDbsFBWOVS0ZUDWBJ9eUMJK1qPTsh1u6WjF
nqmtvRpfxTRzIx0HbhxFp/EqKMNP2JwYBfPDYiEsvFCdsn6Kz9UQPKQ6sLNSd4Z9ZgRvGaz3MMEg
5JvBD0MvCXrRmjy69u/Ei8VpOW0Ok3mjTsK9z7VqW+sdGYsEA3Xoh7f2m1WI6n65i0Tj46zUwbMY
c62YGxTJEcQtIR6GlQVoxfoDq4T71KdMToY+PzBCafZxw1RhKH9p8gS+K8YDn+YHyZjR8rDFu5aF
PRNf2raOW5thh2+vufp1MXbHATuz1AaBR0huvu7XOkcRFsmFGlUmqKH52c1B57qXb3kvKvpHKqDX
XUKXrkxOMjUfCP9wisDwtKxFtAWvdTe0tsIvq1UPGGeXsfti20qPFtjfORWx7FQ7ksB72B8vjVVd
c9tMr8sHHXVdQFakf/dTcK65HVc0zoarZA6dVlHsn0q2KPSlxU+ycm4OU1L6PA4GfMAZ/uxBpbTr
HYrR0xLtjUkO+S2HWXz7u2V0rcNPr1JIbBIqmHS0YbXs54oY5y+OWAaDyzzJx6qAmLSLoTcwR86m
U2ij1xpp+RVKbKsp4TwAEieAuHEEvIdDqUFLyEpWVR1LuGYlhDiM8TArJaLEHWGT4j4ENs6zZYld
fty01Y8D+uBmFJpOqZu9we5F/aCwh31Ie9mFsd+3SgNgNbAHwf0JSr+WcjtRan8tGtpAMnT5oNtb
fLtHnEKv0TBv6dn6btogBP8DiB9s0xFI+E+VTSm+LGSKwPiBm636uuS5myTbeq4G50kpzoWu4Pzm
KUg/yrdpKwUuSVp2vgvSDsS7b0TtFg/lSHjJDy92KI+j8ouzQ5x0NTXRmXihh/ZRYlaZdOqAHm3J
Z2fOM0GMeB+xQRiO+UYvW7HvPZBwy9mErOJKerYGyg/DVVojSM2j6ABf5ApWn7PvY25Voa0IQcCq
Z3Fp5/WV0S/gWS3ECD0fyWX6Fo2RvPK/xDieczVJFnUeloamse0Sxzdj1z6kKdwjNxDHMvlKYzT4
BEFDghdCrCwg6Njjxhe4OxxNIOEH5+UDwFAQX5ff1T0VcHnKeafHde/EmXePT/7Jh4517MboDFHU
Ojnh6JyWfQAnAknJD9MP1+XMpmihPeLYPQGAxhi+3A9VL9bLDhTL49qgspiDfgc0L3bkebIk1BaN
VnkyMejOPCP0Wj7VHegBozjStsXoOAFFsmgmyys20PX+OpDJR0xJ7FU9tJ88kj0PX64OtFucpYeV
KOJT5QyHi75lS+OXeH5KN14v4wE/YxVpwBcycqvw7KHu2U5N+fr8nBURbTvLNhDrw9mPwYMOdMGK
NkVRnEd0Dc4fe/qQkGJdMoDvUlV3caKPK+SzZK/8ACRZcQDWCUUhoQopZQywGjojO9DW+csLQ9yR
3EeUWYtVMEzuA2gfsgu8IxNVRadC8hqhYm08DZbYlVkMU26ahjXMxfqM5R0QD9v7OCijvXDR6mJ3
2i+zgr62DXomqntUf7qQ5klbH5hIp3101+k+b1Itibd9hJGm6kdjO1idPOFKiK8TxzYsIzjKhkJY
h0CJX8seS6soTuyGAC6uXlP54LbpNo6K+2WMGFGQvbKncrzxcN9BdjW/TjRV231DRATbPaYfGEpK
lBubOSJ5+o2NPodhe8DvKllOzK7VKYS2gTnW+K4khiITa2bPz+N0uyXX4cjwJ3NO8yXtMybFDZrg
hJ9GUIeEV28amb9T7WbSFllR3UtIj/2altwvA4q+09r7IexvsDHN9UR7xIZiB4hwkMBO7sRGfMn+
jTQxEq2v7gC52iccjTG4nPZ9eZfmzMX2Cs7ZOhjRHeJCzeDxGGsTc6s0s64euyh7as0XP98Z9H50
Li+smRXCEgaefv43bv7br3mb61kD2I4AWtwkVASAjQujmgJC3WMc/CCSNsSzzdhODtSUz3qI6Yf7
JkgRh4yBHAgDhCIO3VMc67Qth8rbNvOcqMnrb77Gutw16gfIVnJ0Lat9iJEcQzVVP32oZWtLOTqi
Fxp/3RgMJNlqbbUhe45A+iJJAlLVISza+qFVXBg5KPqXLBzviXwl/Z+CVdb8cxH9KMOaLgOeGt67
+pOsc/0JlvyQM9DSy8a/g9HEpqvRh2vg+M+2LtQxbdmcQbJlOTR5vmyfcbESxOTYotfnoUi+L8mB
suEKzHyRyozs9fJ/hUSzsa1X+qmmgPsaMUpHTGUJng8VfRU+tsS9MbMRIR5L7xr5Lge72ZPeE5Y7
Jjbk7rqhdltNz3GQXVrH/3DYrN5h1gIaGmRvgwfwfQTmzway+6BWvD2EPdBKOwIERTZ84oO4c3In
3GgTJz9zEAwENY0Qv+5ku7YcHG4a8mUUIgKOdxAQzbD2znL+vu1crKTjrYfC26GaUDVYjtka6o06
xa3hYhpOHqKZypX/EJ4uYTajVlpoG9QnbLvOCU7xc16P3aHUaD5yU2wRVmYiB6v8LbJKuSUt85vm
hWEjMx2jFJfI8k5mQuuK44fFb5Iv9p55sXcmNERlevlUF0rtKKVbOabrPgk9rw4I75flvVo1pXvK
YD2jSoUXxgiABNy65en3Ec0cc0+l+LExYvtxuemADBe0d3ivOZrtuXYj82j7Rrl2ysZYg2KJOcRR
K4rkSUAomAsyuNkz5gtZFuwyd7xi7OUnzvWjGJ1kbbCTA15nTJsadebBvlj0qa/FkL5i3PyJAaS5
9Xj0y9Abj2Am5WrqtJjzIKfPSNvgTCOUY5Q0xOsdQ1zFyresa03G186SEY/9PMM0Kly+opi+T3NW
bjme2g4S3yBR/CA/VOxAyAtYSXn0cP3ahS5erMz4yMbyKSE9sSPbE28YW/l3QaLkDsC3gVnYJEja
ZN+MwTwbdoXoVJk/9chK9q3ZDnyVcttoTnePLm0+1L2JRknfh6Xcj1DzjgviISmtU1EzCplYYXFY
42e0ZFITahP9aZqco2ywXoVjUbCoEnXXdCjBxkiltolDgScBF/785BAhQ7VJUKQgK0yRoL5iMn4a
rcLJmGJuqEdu5NBmPXIYW0Wo3MtOpKixHLvdXuoccEzd/5naI0Ze6PzAxUGEdodlA1pHzatXufWx
s3qMf9g8+HP1QyqkOltouADB6OPLqY7mNgWS0vF+MyAtnjggPQBlUzunyHPGbtWwz0XEAJCgxN6d
MJUbhL03hPTpy1bwkQ1qSzZNkdfnZAwe4wNQfY/xTF4deVuRKp/Z+oxXsSeb3oM7N0VFckduRWwS
zTg5HlplStvycj5ZQExFVr6UAfHThJcrvQ6Uf/o9S1OQuEx7oPu6/NyIjJjH8ufM94bD1MFZsLAS
uJ6KN2Nik7rqG65b3/Kdeqrea2GKgzG2wg0uX4IO4BpRwaz+pvVlsFa2+32RAoVIfrmYPY+p3b8s
ggBcZbXrjKY8s2rSvMCDp5PtXguNCm7XMQ+Zm8OwhVNy59MvvjHoeAgphV2T0ZM8h+EPi1Kn/SRA
iS5DuyI2GELa/W+V8W2hJlDVpIGnK4RBDpimC9M6+hMmndKe4CAIlv6qym+FZbo7URZ0BvJ+NoiJ
LwdOpwpuDtOzxwQtf36d1aLcqVkdFDHCaT5mYkuW5MxwlkzRHNlmpcTvgMpq8CLZlylFEjJVxbHF
uY1gjXu1Td78JMt2iUMiu2h/Ln8sN8fXwFD6UbK9zcHJXgsBoakPTWPrVH1/wX+o/wAaEdGniP5c
Fdwp5OyHyOE4b9XdN0XyAY5k8RSMqLV4mFk4Mm9rZXpGKLD749Q9wL3mdrXmMlp3rZegmO2OWHY6
Nk+ZsK2r04GIV+3krHCCniQefgCJjJ/VYAycXte7AE3/QryVC1KV9qlpvHOKGHKpLWWtog59Lg8a
exfpA3nN+e1MyK17MPKdV3THJuYC21KJE7LhaRQyeqo07RwIZjh1zkDO6rr2fqTPFK6tC87Dfgwa
uCW1WYs1xaioM5BwGaRh06zFyCOJ2eDH13sOhzWh/0qBfPSxV0B8+3ofFVPT74b5S/Lu7tDzOxgD
yF4ABvPNQGHWbRrph5sdTxZPLS0jNdJonuw1cD5riEjTZgFBePrDQt4AluIcMKzOBMLWgkCRUKY1
4NgsMpjYpOXdavQ53mOQR9FKD3pKvCvyyWT4fVLtiVzkjnwtsQYVbqA/ctm+HB/9kBwNSy+PhtY+
171HnIOXFplkQUMCctX4VnvtePP0+nHZKQfM7dnU+oQBtbDcUarmbjuwfJuI3mWVRr8BuEFmhv27
kSQmtmDWrUH7sMwYCBaxJiRO1Kv/+G9a3/9ClTP+J3MGN6dJoAOuHnfkwk75ExsFoIUaal7wK7Mh
0tHkFvvxqhaXvFCSnAu7F9/1mG6bzCpVS19pPerxzlUTPPsvxtX/Exaf/5mwaMxAsn9ALLbfs/HP
gMXlv/8iLBrev2zdwWcyU2l1C+vBf/wBWHT+5RgYUHxH2MKwfMSd/+IrWu6/qLnAksUTJWxQP7B9
mi++orD/BfPH130H5ty8llr/J77iTKP6b6CRy9BG2I5l68CMdNt0/w40knZeTa3PCX6SglCY/Q5m
jf1UqMjyhbBJezqaalc8WyA/Cpfe1ZyJbMYC6XbWq0ca3ezUU21Nu0mFv5qK0qg/fZD/293/t2+Q
+95n1MUMAcoRNF+LD+nPZKBEhaavxwJ/tkNuNLHMZE8ParlPdCNjXlcCZqeNAgzi6G36oDlGMvkJ
3Kx7ismzHXB5VFs3YGnKg9E68uwEq5AvcpBl8/ufv9O/gb94MsFWQ7d1bAOl0OSa//U7zfT5CtoU
J07+AJIndN+naBwu0uFdEOEfPCRh/UAT0MQ72XNeF4gRjpZqZSl0Eixg5t6IdBBMHQAK2NMPdpbt
LfzTG8jX41xEvTfL9wBW8QNllM1jK8rncEZgGp3HHDuhuWxHUcSPitx/lM3DwCoynR2FvQXv/qa7
ec0bYCvneaiSdks05uJao3eisULbVpTXReu8RrlxKSiMcd9RrpDJI4TX31rrdfdf1AGIZOjg1qSe
tIQReJVNW7arNYHqpPt3lLr5yv7p1pw/Tx95kkeGXlPOa3+78pNmlmwtmZaVUIJUl+CKTlkAfcau
29RjxhkHPnm74NCOhXGOa/t55LyzTwxAaUECut/1urd/vsbGX+Fu8zU2hNBpn3YsFmIenb9e4yqt
DQyWGH3EbLFVtTaci2n6Vg5UdqlW1y7FsA6zyXns0/L3BHsF11s/fuRSf5Wd8e9Q6eb/eDhYNQzP
59ysO4LCoL/BGwlVNV2fJxDviPsh8eJAzgGebMF35nd6K9/bwZruvySPWDka1AuOGUt8fBkimF5v
nESaGMc8tQ/S1t89ar/frISmib6TP4OSJsN2II3kwVOFR5CYd4aZRoeuZ+xt5CNvxbLJToVI4+3/
+aP2DOHxkbu+ywLk/u2jLqraRL5D5myq8pvlIYWWxtghooU/JNvMQQw9Fdnd+OIF3y2lpSeFYkb1
KUGxXNr1+p+/nZk699eb0WOj4Hqm8Nj0syD99cLDTHKkbAz+fj8vCAz21GjNfHiYjfm9ZSR0pzH7
+Oe/82/USxZ/0+UV4Brm/AT4XOi//qVjPyUJiw3bH1m8aHbKYiLIlXwRENtxpnNjkDpEsxuwD4oe
p31Ng6MpOChlbxB6aHeF1PtQWcYb9DdKJg1qfHJMdv9mlTbn7+TPHw/f6bwzYSDs0c4m/L9B+4rR
iCmzQFuFREGpcGygBRriYhj9e1MYUBT0Umt2Cw3Rkul6IFz3SEFecEy67l3Tk2lFhlydusnE05/y
36POT6jLPFFNLo4dOMSrntePXt8NLPHNscYYfhtKLAGD3lzpdydz1hrydbSQfP/5MjjW3y++wbNl
z8Q/m9fk/NL+63WIFd7KVLQljrvUP2gca1QravwEuERbCjzvqtF9DnKzeGo0Wjo9ja2lXpS/9DE3
H+Z/N5SxfAoLUztJV0YgM2Nto6Iy2TR1W91Di1t3lYieUun86kYzObv9hMWYgNc2r/ujFvfeQ2fX
3oZi5LfAl1gwnORDBap57j13N6XDCdbE8OLrRrFNzvXgEfBzR39PIwHtFiaZ1YAhKoKkWzzRG3QN
xsxl9GciP5mK96adpvtIr96XN1dKE+M6Ty9aHsizDEN+PCs1Dn1XiOfcvhh+KF4y1ayY40cXmc9e
xnmN43ABxHbKJ2CIKt2XDY1vXwprKdGSTGTGhSPeUHjPqW7Zzs8HHl+86nq16VMsDOzg20dWzemW
4G0ZCLgwtU1QXdNKXstOl1fXHM9WimhE5weJ5rGBIJAMRJpoQr2DABBewqLDvlIrwu7Iuwd21cFd
G9863twHTXnhpTQffaMVl05nQcT1hbiCVWddwoQ9eJTnIidbybXv43rjxbrc9vPNN8y/2BMikpc2
z63pYrUPHP08hjll74allUeGhebe0jhGTW2gTnTbvCH9BCczn63ZhaOjzQdzlXvt35Zfqgkclxaw
oRmqgnYhf1gPZaH/YlN2LOxP3HAf0mzlA5h675Q7OD6rtIKTNpMiSIMU38y6uzVdqB88kxXARDy4
ROgWPGx4lVrrl0R3fO88kljF1IZnSZ1kogPLC8ts4nrzO0mWJS06+dAm7w0p0efGhDfwtcDYRh4R
mXDrh2J0q72NonHHNGpNSbrxBqd2IEFZTw+thVGqMSAEpWVhHltk7IPbm1h62hG9ccw+lzEOmrdf
FtmcnIqeMsbUN58qwyAQB9Am/TsDOsgJFP7dhTrKftLRKl7F4w8aG5zPvKiws2uX5UHwbC98bGga
knKGOGaUKnILLzQUfdkI0eji4rJ3mUxooNVkb7wkDKXW5gBwiIlpvrFh0kdhcD9xCbE/pjFD5Jkb
lCp2FV4reS6hSrQVxyioC+YZhAJzYqtID2bt1XvfI3nJZpVVbfZDL3+0coX7ABgJYGoYORjQAEpo
Tvkt5oB67tAbthIBYSd1OmAj6sNqreUEnXH7xljLsF7YHdYkSutk5b6XOvocgxo5g/Lz+RdMj1Q9
1YlzDoNi10BZwUvA3623jgOioq+4h9t4p2XY2wit0MEsxgnvzfDLmD3D4H0c0kUulT9eUb/wTiEK
bNMyv/ypxQOWCEnHi9/+ik0MSwF2tU3MdB5YDwIxmm8AMQPZQZhwoZvJtaiby+dR4rSDE59eJndg
fGBS6Ww5EixWHrOizJJCX0dHAg35c4q192mIb6EVMiVNsdN/zc+67slvum1dAPHLNVS1GOb8PfaH
BIheEH0rAmAyuCsG4uLdz2RysUv1NeMVXiuXsprI/Nr1eQIIjJOMWp8wzEiMWiPtuwaASy16wDsS
72SBVZ86pVfG5O9VyNAPIfYeO0lKez1jzZ70ARBdEJp4Wo5eNF0XP+4kC32bQBBYL4OXsGXv2fmM
yTQ17QW+oNOikgc/w2wAHsos5jY5+TEoOZZnifaR9D3pd8Mt1r1KhhteshjMj8CyOnhbIJERjZPY
BdRAaJNiEvW+/K7JI/UNttAbJplMd6dL1XrF1RphQ3+9Hr2icfZAWowNccp460x5/+yGfsn0LX0p
9bh/5Ol7d5HZt5XZ2juCDeGWWu9qS0WeBJMbOXflXGxRz7+4hhzXdayD2LSdfNvTQgDxgReTGH7E
Nt6qsNSsp4g0p9VbPkROnpVFCiOvhh97ecGn4bFFXjpyNCp2Y2FXGy0DQzEXXl5EHGElI2u5M1rc
BGmpDnqc/q7w7xxpOKb0LTag9ksKLNKwfUy1/hvUahN5ExZBiG0J3M0QPloVaDnVifpb4KY/goal
vK3p07JLgD/wbQ5Rp4AllHX0ZNB7o6Prg+HqnxlvOds/CjcoFDC2kSXGj1i7DZ260o5zXxOhP6ME
RzvXgsTei2kgb4QHdyGtRZrRnJcTF/ma7i6eM4axq+6pjAJhZDRXU58TXJSGUfzj7X2qmN/TXLsq
hxcw3J2bzplhV2riiqWtfoh4o0JAcCWdLqMPO+w06gYq00QHNDXiHvGxWb1XA7wqA76bn4MtnZP+
MYM2uxjvJzZOZMTkPoE2ukMLj9fYOYn/YZbatkTYQ7cVjyXnJJjnRs9wWTIPJq3cteU+olrXTum4
W34hKj+sijYgyx7hJ5/MfNgLHEFnQ5Tpyk3kafKG5MK8M6U3h6Kw3K7V5VgkUXMu519snU4rzx2G
raE8/Aqh725lu48JE2p1BL22Fy95UnoM5INbkrTs7PwKLptF9y7yf/iSQkn2VXhNivGO29C/qaTp
b3yD7rZpy+nJiOIbhVD7noJ5g3zuD8Xmic4tPqJmRqk77pSeo8pHJAJFHYpoOlUUNT3anbWJLT16
shVhjKnChSXJHK9ypbVbpnQXZZcd845JPXtVUJI9yDCuGKWGg1LUZ7KuySHVzcNgj/xT5dXnOrR/
RkVNNR7QoEl01lOjaK4t1Vg/TFr4UhUQd0sAP48YaxUTSQNUigPhMSB7gC/aBRuANMEuz6aiRaQA
wOYv67gw3JKubXcK2PmxASezLvOg4seLzVXDKoulP+jIJ3hIpTZlNrLLH4NYf/arNr/VwSynimZe
bZLwIY8xZsSJePFSZWyy8nEYnPRhohSrC0G3LqeBPuvslRkSORtVqe5Vw1/BLmZad+UcDoGw/y0H
apvEnBRvRtBPnz1QGSKcR/Y2bHjDcaIAsSzWcv7RRRECyGHg0VsZrwECtqupcq7/Sdh5LbetpF37
ilCFDPQpcxApkZIsyScoWbaRcyM0rv5/AE3934SqmROVtffMtkQS3W9Y61l+IorHYOpfDIQSLIaj
8OAI0T6Z1mNYZjuNMdPVdVvuO0fl2yqQLMX7YAaOjQ+4vpBC6CTrdmSs3Kc20Hj+hpih/PTuJ/Vv
tMnFzmwEnya0MAm0x4YFF3yKvsaX2aQ8usa805+ysd3Chngdx+4d29EdzErx0s63URthWJUrvxUY
moldYOs9+570LEeAHJjHLuTt+u99hPmvLHvaOZcOSbc9QVvruO4y6P2nQa7AHV9ZpP1x3MUnHV/b
fiEP0uVhBdDGnxZZ0OeIpV1dR7gk/TbdLr725UuY4WZ17PDWdg2kH17wKDatU40u92gODfDH6X8M
O/6jp3OJdrF0jx/b5NT+93mWOdR6FviDSSuXIT6Z97bmFGPtz732UsbB1UYVeU194mRLW41P//3V
+rc4BV4t4TDj9PlqGa7ne//WUvoVtl7TCwgbrqS/Hqo42sUi7Mmp6Ga9iN6gWwIk65V+eJ7BFlev
29X+Hr30Ds2leIAzMR06H2cU3Qk66lnctAjwgyT29//9h7X+462FDz3PYoTje4bOevtfO8QwyFnc
JSS8xUY+07VdEl6pX8ayP1toX89TlN5rM7A2sQz71xH+Vobj6W2uch7SIozX3swdXopIjsxoMw0Q
7808HY9C2uiU4aGs7XZQp6Hqfw9xCwm1beln+gDyRas7H40nuCQbjRpm0mZEmv2/xnH/+SsKml82
lDaTaSJ//g19P8B6Q2835wjPFeU0clMibQBpRaYk4uKyQKQ75wloXltvbeQca0eHKPPfX+h5Jv6v
gwYhbIcPhu/w13iGNw/o/ukZwkvHTtj2sIg3Bl4XbIQS8Rk5r33i37BGQEZdLodkEiaZ9sLfBFZT
n5xxtvW49e9J4TTsSSP6H5+A/5gMklfA7JQxlU1uoW8u//6ffrBJKBPaOTnbDZOyB5mTM2Z2xRUM
eE1JiujSyL46gyxNrYiRxs8yvE6m/Sr3bPQQnlX+j1eKIf6/vVSmTgKggQfRthilksT0ry8VHowC
XgzQYjNBMl+W++8ZAzZCBUHOGYPhVOMC3IfIaT6kX33pwuuf2y4nPkUAi2ZvnZchAzgd0JCEDXLS
2FpOK+F0h2nUWEFnxQ1wu3ERdb/OMgdrVJuZK6Zz4kdUZISxIMcNtXZ6Qov/J27d9FSP/vOiaAEp
lD8uI3D3Z48V4crmHH7LUiE4mn3A8opmKDbcaxKlxDHP7dXSaPm9BhUR7zMO8+jX93DpuyaOfSNG
dqo1N0+KD17beyYZy8LJGeg1zxDz+FXi2H5JXfG4TBqaSWY303/Xoa/NTN2piIi/1irjBdWU2mZy
oFCd26zRcH41I6s/y5HWa1ykT2U1tccAjd1DgMh1RXa5brT21Zy/lFga1//oRfsIh0yhsMjTaWwR
ijHAbkaWeU2L57qLWWFXJDl82cXflq7sz0B450ovkOhZIo/PZZjKx97nOCEU55hNXXlEK5C/8aLb
9F9xqsv78qvoRC31fmCeWMbPsBZ6ijhynE2M9e7sS1HdQT38zYIWcoQTlMdCI79lEHp911FNn3A3
u1w20DAzm/zlfEw+atqiP9KCPJR6Y7RSuU1as1mC+xnySyOaOzY+9YlnjcaFXfhbMMJKDpt8fBlE
025IQMHRkCOyoSeGX4joN2zUe6gAWJmjke70yY3W3fwZUmNI6TbX5IZfvKic0Yc11YcIltxzy/Nt
UvhTMXQQAuciqPMIyCs9TAtKyIvd+mcsnPXZC+9LIKMns/HBjHTJjkc0D1ISW8wjN4LIBK82FwAo
R/MXFkHfHxtPI2+8KazXeQ7+UIN5WqFPR2UeiZ9pGVORGV+iMioeV0QCI5mvKzTEw6mJR/glvHlH
1r9wViYeY1cNR7tBXwxe7oYkDDpUj9VCOdggydYJfGxZgpgtHhIG2lBEmq+axe9rX0zh9f9/J3Ob
dPgEXD/wLvHUKnxVQz96P/y248EwoWkrbDfLX6JrhPcgFpJ8UNUNoeewHbLyD9pbD7FyHJ6d0bov
nftA03uK7ImSkzExKLqOZBw9s3e2TTKyORWb2Ei0PXm0I9h7EtKjGjbH1DnTY5Mb4eb7cJ1KMFOe
br2lll2c59TvftCgZFL5rJpoyHgADeR3jm2sMwdGV4/jndzN4TqmdoNyFKrJQFx0zt7vOcrQl1cS
hQt9wz6Df/yc92QTEK3zu06cFxp/+xqScUZrGL+5oTM+OJilFMqke6D17bE3OrZWRoMjQqvihynN
Ln1OtgNBh2LnAaADueZGL74lEfkWEgHOoveNUXJi2JpOKFR1FMLexz8+CbXXXScHGxFRhT6/iVwV
JlHQ1fzeBtEKoYrzUAIfPuqafpFIvZ+4dXJ2AMCtjKTj4QmncJ+gFl13eibvUQidSSN9cjPZw21E
THNZvrSzJSekXWZVmJlHhH3xsws/K3d7CISJR4Oa4ImZ3YIaUeMrq62cfdGFf/POGy+sEM2j4e8c
ms/10pn7E+uX5Vp2JcfEMOJP77V+p2tJu1t+euJvX5K6hFkz/y64HtMAHtJ8ZwaAtRs/2CPWGX/4
ZnCqJtvcLEftNATgwhoD3ShzulPvDQDnXWavvnvNcAxRq+rGrnEwnSztcY6fUHYwzL5P60iZq8Wg
EeGPWXWtuV/+8tb3tb3g3V7VljU9IBPcTxgi4rk+QwFy06FmnlDEA/wXMjlUqkZJzgJST+2JYysg
2thqLr6OaFHKvN6PLNc2Qrlqz8ICnzzgCrvtedxD53PRx86pSFc1eZ+T50XnBhHaihm7d1lcDZah
uTtTn+mKqg7OWYBCx2k6YwtEFDRPUJXHyG6Kg3TAFIA31TdmG1YPUeq0Gwk44pBBAd80uhaRnxGr
DZ/r5F6UHm3IUowslfo8zYkzS3tKgOjtFxd/5XGmTQ0cOAG+9exH4T51iGxwaqnalaSmZj9gPeuG
dQqoc5FVOsXJJulPdaX6WaBpWSu8Oloy6sSJRcCy+/RTZ74Nta/Q9lmV/nBIGt76qbA2hZek+zp0
IdmxVT0zcn9ciqRomJ0WZo36EooNKmcQeIOd7uHStruwqvyb1VUJIR7Dl0W3fitDQ2J7pdG2swxx
OZDmm8kIkGiXvH4QYNvWS4dp5Xq6wYayzpSffWmqAe5bjuFhmWwAGcLvNt+ccHLeTRfcj+dUDVIk
q3/r9fewHq+QB7GD9vkvH071n2yE3ty/FPkoAc5P1674jcVLXyP5bbbackhYNQtwOy7aD8KWKUZm
OhgUOtSR7hxyrLMIm0YXgbAloF9ad3VIsCPdiVUnEyUkqOJAevTj8lN1/N5nsKirKMzSXROCPaC4
Lc+JWfErD/qXhwbs1FqDOLc0bmVrMo3p+u7cx3p49vpqTbvu4WtswmcF53DNHTB9FEn4gtDMqIv8
Ziur37Nz6Ne+IEHZ8yMsG6iwnTj+lavhoPOs3BQXMddE1da7bL7HzKyX+7we0Lf3H0HqxG86eX1K
ZxFZDAa4ZzvEVEhHtU4d7I95gr3UIBOLV2n4nDgKGawa0d6E0o6UF71AiwVHgn67LQsdu4iOmR+f
6hb4tT6QLbuykHngHsSrawgUaOlg/836FF8NwcIh68ZdXgUhIvtxWg/ZUD4siq7WTTB+meAqjjwO
+bf+tIlAD5dUwnC5G3cTh5qLgZ7TLdRLUgM6lpsUq6vIGKNHlfnNYyHtM+/wfsCF8gbaFqI5D+aq
nbEklqvSexeItzFL+w+FO2VtMxR+MT2oslY5vjo68zEbysJzWQUA83BLa39DQycZeY7vZlnqbezK
6k6TXg4HQ8L9W0YmJLJ5bqGteuVVH1mF5TiHYX6Sre9Z2zwnq8JR0VOBUnJ2EoEq5Lw79nkXHQrj
PGTmyCSL1VhejiNqV9JH0/kw6eYfrROSQV32po12duqcYbxEcXhpgJG+mE570vqh/sgZQC/7N8NS
4cad3PLiGbW/xsw0HIso4XDBHm3tUwiVO1tPPyaKhh1VWox3l5CGZK5qqo5Plt7VD/+97bI9e163
//OGl26CToIAHQCUsCT/fXhh2nna2DPV8ztMhWDBce5SKbDS1j5i3WTG1TcdIEcDBqhrOMCLlXXk
JFPnSzs63S+NofiPiVQjLLlDgTYxt69gfHRo9e96YmM3J7XoU+qo7Wwkusb0MPYNSdBF5ZNa7Lq7
UOXy7Od6THJK72OEd+Vm+TYz+3/8C3pkg0pc/ujqKaQBMTD6wYV9sLta20mR249eTikaSzNl64AH
qWyzl2r0wPDUUfEy1AI7MzFpOpSyRb5ozBpGxrpqO3peiuGWDRU9T31VpeifTLTiq8EOqmc3j37G
XvcncNJZ6kGFamcQASwFFwF9DwxtWV7+70ucJ6islF7v+3nEBYtxwFYsNHkU6DiKo90p70sM2PlH
1aGflOkRf46+bj0fdnSXrrw0U3tyPgCVzQs1R/PFQVczmHmKcXMYI9AEhJLL1KbgN4rhx9wmMfWH
wG19EMad8YJjFRBPoJ6MqLS4QPgQEi8EqKlnila4+eciml2+aFbUXmJtWA16Ayc3Y3b1fy8PW6xP
v0ayvJwADlDmmvL8CAoTb5JQPx0/cTEQI0TA1kUKdrl1ICu/iCgdn7AuaV9OoyOENoPyVvbOeIZF
h828qxDNo1c5LKM8tlJM+sdLTszduZLWH1V105OKkq904IqC7pI9emKMvtdCM96ATd/ceI8/StD+
69DBRDXXO9Oou9co6W5l7o/bQVTEEsxzWJzyzYl8nINjPfSZrf1se8+G/5IGG1sNRNbU8sVLPPGD
wIt3hwDzo16yHGalyRwVvyFddgCwO6nfOkJ2LtHg8bnJRboibcY7ank8HRLRsqNa9p+/Q6zb39O9
fM5e1COlb6A34HthJntp51162alwF5W6/SwScuT1RqRXv9P3y6aMjnrj2lDfgg5/Khwc87VwINNM
SdAdWSX8GkeZniJzaB8nDL0rUUz70tbabdJ36Y3p+6SY72o9Gumq6faCzHCE4P1IHz5nS+bOV88R
uXLEP2pjJXSg6vNFFA22tUGzqHM7ZV78mMx/R5yBsudAvIAt+CPcbHgj7etYlOnxe5ecDtPwXPnu
+xSPiLki42+GCvjBDRv0FHp+0HQhvFWhe2SyjQIaT6hrh2b+E0su7UCyVQBoxQyhIuf+uVcRKVVx
kl7FnGBm1OnW1Kb2TPii2jmadDC+4/0dU8WhWTbOTcWj9ebI5pWoA8X1ZsBD04LnVAu0N30M3r1U
exZRPv1sHOs8xmn8GgygAuOYDhpywKFm1fJS2rS6E1UGzky9eNIIqRNt8zohnfpD5sq6L5TLDc9G
Q5Ox/8dwtbVZAVMp3fhpHFvxohH9RQqGPjXttB0k2HVAkextGNmxtE2ie5foPtD4wt6oSRwRgTKn
RrG31Rz4OmajxBwcZJxcgU4/9e1hPfgBvCWXWDqLASL8egH4O+1dJv859i3grTBBRkZ2EHdWWddb
CIgOiwoDSzI1Y6GFB3zQGECk5+4dCB48hgT0ZQ3ojl/g37e8D+odwk2zKtzhR5LO6tBmGPEMJ+lT
58fudhmnd15tAMZikYRvkIctVU9icsYnxhJyL0Rw1mISD8dG3l29aB+mwrk3adbt27QjMEOH07ci
S6HbfV+2bd1KLjWapJZnDGU8f4pN81LbtvFdUVhjbV5LDJDcH4DKQ7GVKo+euskLnzIoBLsS7+16
+Ta27IZdZ9GDji07dBGKIfEgX+z5c6JrY4GVDUQ9+tGeHldEB4rW+klVDAhwqx+jxpMvUHF+qbrD
q+W3wU0HVFY72A11CU1MFlVzbAqksiU2S11nFBGwb3bECExKJNe461BtNun7IvxnpR+z8+igBba5
8UMOWzy21ZsZQQNIO3/bwLW/RnkMWJvF6wv0VmYMyetyuS9fwMKsw9q78ENEl95r+5coxPSoxTkr
I1O80dBkR7UUcK5lS3IVUD7YxPWoDnkfvJVtV7NVH42o3kovDphBAb1zGKttPHvA82oZVr0KNE5D
s88oXkVB+qaBWEEb21uXTSUechauixonLJ/NVqsulKrrwYrUvQD7e4q0dCXF6J8IjaFdt0H1aSIM
74Z6awK8Io02hBsTcvMjyQ4PCKjUttD9bOuP6cAsaQwOPuG8jwaYLKPtrRMdh72Zo2sZ51cAvCeH
5WCbBeuqKdO7R0zQlmjolHBdwi9DB+pTH2YF7FlkZQlmnCtzM/lgBwKWCxldvS+nT+r3VdOL9qNx
XW5n1/87lk66DR0oBAlSlwDJgfsbhpbDted1W92S5QsiN32VXvSoit+5hIuNQW92aos0ebcdaIMJ
Y3m9CfCiUoqN4SIFVgEJmH64IX4tf6qHvlsnNKDa2Hm3wM3rDxLGeMrqe12O+SYiQ5pnQjqnnqi3
Ze/T5bO9LHH5VYJ8qzTDf02rLNkWqTat3bz91RoTeg/TBY9gMSqCWSKam53qf82MOEA5DifhpMOV
W0k++ohOahG6F83sfiQFL42MW9xug2E+kvVQrPSRs2Wt47fcDJmDGW3OsmsRLuO8mvvzjLUdTTXh
MIMwN71D2IQyo+d+eYIH6pkVgjCMpziQ92WeTpflTyhseAQbSW5wJM8uHdvbCAKk7iK181oIpOxP
wJRPbiCP0nHq3egRHICOZ1+ZYX9hVeReCU9lohSaVyXSd5yr1itF2YRzLHqziuBWJabbckU0WyO2
k1s8vwOeJlPKZ+e1H8BhYL5N7suXNsBlCdXjafmOrAibM799r3Voq6Dsou2gEkljzqJorQbH2H1/
XyTl9Nia3c9yaGZYVvvGZRB4LA2lYEWMQJ6++RG9kva4/KmuSUYagU2xWG2ifTDRONiO5TwPPmUB
wLPp3IyN86yyqd0Ug/Ze9gXoMhlrwWqyU3Vxx4rHIcbywm9rhkV5D0X0fdfzHLFkIKYH/xh8q2rw
+XyzfFm+LDeyq8K1UXJDseBcyoM6QNY0jupuZG3+ZKoMUVH5NFiB9ZACJr15QeA9GfVzR+L7gaBI
RHTz6dIYLKu8NspPeK6nA1ElEp8TynAzIHt3eQWLwcWcXLkKweZWGWXwR2Z0JQlP86g0dQdRmV6N
2TG2iOUkoSJTppLn1u2QPEwYSu128klHMCCHtZ6+g2jt3DwhndtoMo71RmHTARnimPZVuEOswWIi
iPZjXNeHCYHK1QYa2GaJ2A5kS27sTksvloQSIqbknRVRe5MjcC/HpSLVvcJ5tjr4VIHPKTb1WKkT
9RMT5+wG5EtUWOdEdky+JotAoTB0961prXvh1bfB1qcVg0j70r8ZRln9MPxgU8tieAxBWLgzrWeY
G0JHkVDSTfig6tloXQsNE4XP5qUNCGKdtTzOfM2mjF4p82S8WxKbli8mNvWDBVXGzXC2dSNA6rCm
Hpoq5PaBXPhfrCo6k5FJ/IqWVZ4cn2hWt6o5BlJZ2NuGf0dAunO1PU0dvsfW86Szl558iP6Orded
YWX0Z7fWQJvlzq8O5em5MRz7nHdgH81cv/VGdgi1uxkrcNWGYFU0QIWZv7SJ+ekMPri80MzVqazx
3c014PLZA9/YrUylgR12fU6Skg8T8u5oa7SOfUg67tAKAN8990mp9How7FaKr34mbk1GrK7Ln/xK
38XUTUzDxnq1HAbLF8NlMMfepNwYXv+Z+FF9Gbp+uPZt9yHklD3XXFaUN/LupRwvtZc+Zo2786o0
OBFj/PtbZ5kSl7QK5uoEvUu+hRMGqVVCtmpbT+1Ss2Ko0cC/bgoz2Y69GMj5DPsXdvfRuTMlxpji
E6OB/T6XVusOE8Aaljk8qoT5j+knyV41ASd4Mb5bUofb5FbTo6flA/DRfECyyL+MVeCsSUuhfm+8
2V5W9W+BNqeX+ZN5Wr5F8nQO24ahcsUkEkfLeOetPCfz3ngKU40py4SHuUbqHvYAB0DFvBVRpl76
KBgPQ4Sr0sMj/gOjxoPE0U6CTBFeynVtIG1dNdCXEZhGf9wheSW3zvspelblMraSs4jDdrlHz9JJ
RqgE6Enma5Vv0Ugs36Zd5B0sch1ri3rXBr/7gS/PYJsZG1di1/rbNPS/AunG25xeb5eYafFUgTrb
ic621su3vmU9x7ZTXWod4ZfqaIYN6uGXPgn5VPXGtJIp5mbbiqJtPgtnzCQ+M96drs483Klqu9in
bLH6pGvXQazs+5jl9p0F/LumxuJh+UfYWTHfo91cxR25assPT2paTbZY/Y9vYafU6LLxeQtCeOzY
oQ22Jfok+IcP3oSCCePlNsxF9cFvQG+GTqxkWELy2Zi/BFK6Ny7X9fJdnE/pCwNwMQIr9Wy5jyB7
PdpMkx7DIv4SKBOQU/ABbUHPnIbJvAJmh11tur+T3N26Mv6jGUV/d30W1nndYhfNm9O3qVNPDq2Y
Dvmo/qgU4MO0FHmxMbhrQdnBuSiNvalzLiwHdzhx/RQcNivFWGu1XJlx7TgPFDXF9yIzm3rnYUzQ
6MzHdRer9zqrq205RPaBkZ56HwmUUk5FAFIYvjjwcS4uDfiadl37yMmBWalO9Y9loxoa+XTGxdGy
liyEDnEd5dtMcWNI3YzfSd94zJQ2s/EHuaagEw8G5qS1EGn76Tr9A8A/9dq1kDIcGI3H3mzWSyHD
oK+5UXkXj3nP6woWHRKxkqflrMXIQNfqZHLbyU0+u5r/74vFUmNdGZ9OJzUucEZ6PL/7ydDz1ybr
hodReM16dGLt5nr8R43EBqyH1jikHONm28VDYXxMzKc2kesNML5a98UeQN17xpaIdxWtPAF82J6q
v7AbX/TEbZ/NtH1yuwgZZV9Ft7i2IY3ktYVXLbae6ni8N2yYt20Cd3R5ArL5qWjDrr4Ak951VriX
tdVfJte1ntwot59QbUbos71VoKL8aHPHvpfAEcVUH7/v0hj/Wwpm/dINtELwLYhrMq32S44+6Kcu
0vN1aTCc0KDZHoPwLZ6VciRVpA9jRPByWdb1SrmZgVWcNU9tBe8jbTJw4iID1z6QAhLIRznv5wH1
XDLZokav3HqDY+0W5ZXce1rdnKHc0V7OAqFM9bhqOZSTdc08UyZgJgoDQQsllHVclgMeog2QcRhR
pqJSR4/8HDxgEFKcUfwBcqbsjQ9Zaucmnveg648eROa7hhc974z+hdpbv0dNeQhD37wsBzMcTG09
FFl+sBD44V/SH5ZitWoL7xAM/o3hIwE4Zpxf7LnX4vVi81omK+xl4omPYrdxc5WevycVeuunNyDn
E/FFMQZCNZeRzjMOz+bQDMyfVZKf4ag/2LaqL7Tuwc0MjeLJAqpQoEtjakEs8LKTtzx8ikElbzkM
xxUvZ/MJRhjeJDvvuIMyVtj9q0qr7gZP+BuV2rtQPZZkFqiVh7yr08t3WAvYP6efxiti3vei84ez
NpN96qDwbgXxjoETtAdggBgt5n/euwweWCAdl//V8o8SMHoojNm5c211SJJHut/RsO9SPIaBYNNu
M7EOs/rasFffo0z+B39hqZ9AKV0roshmInWH9I51+aBTb5XQt9bfTfs8fl+WMbbq7Ot8LIIXEBxT
3lRtplzpb57pfExJyULGSJurE3ZkxgNSvuToF7cYnHGUzdPWLsFrEDD95jFbG6JzdwFWonY2+cH5
ZQdc8IkjQ0CxCKydNf8X0pXg6uYwek+LZD7qZXRIhuRn0FrNUSk3XsvICo418651kDF4cSS5KrYb
fylbS+5BofkP+PqeJCLN09jUw6UZkEsyBd7xyn4WGVqjpM2mzTKgl1UFuBrto6Y37mow7BJtI8Uw
DjJ11ZE+cxvl4YmyByOE293ojv6ClCAPHBHn3jSrryk1jEeAJb8ajcGMVxnRL7tQ7Ne4G9m9g6ub
rHURePhAUhyFRcbzYQCu30fQNaHdSzHBdFMaVL9d4DJ4+Sy7vr9CIcf81oen3FHMzJ1fvaucXZIa
d3uImexF7Heky+4PzBYTol2ggv4gBLkKWKdWha+P+65HI16EU7Lxy+gdMWQq7Efdt4u1QF85WTph
cXRZOyb4T4J4O4cZvMupXbXN1iwHj3RAjSR4h4S8SZvirRB4bGxuimAQ6rlXQ0T9h1XAMasCSHcV
k2Un+W+DXXDSDLMDqF/ImMNa6ea0K7SMJi3+JMrW2aM6vzVuM+EG8tyV6tl5QBlkAxeZH5SkCGcm
DvSoOQNCRwjv3/2jzGW6lVJ7Z5+BzsE3Cb3I9SO0C7Y3gLDNVMiNTuvuCm3DgjmEWQA2sqamHIee
Ha4lycctyi0R0Kc2a5gpFtlvo6K+mtLXRmc4bDEAJmeYtIrI+IoGUCkEZxyc0Zk/lHWwTeF2sArp
th1MoVqvxifGTWtzkq+sWt+bsfhJZGYOUGObWUWLz9JgfNh/tcGfQoy3IO6+QmvI5yajppkkusgw
8lPYPro6fNMg00omwKI4ymn2GQQaAcSO8yfSiK7hPaxVdGiQvzEnKa45odFZ9i6HMdhJqBarME6I
VxpT4OohLuNJU3+hslRnERDMxdCekXZKG9Po49nV7lPiYQo18PTAbk05Z8kCaTRAMa3IBgrHNFzZ
YXf3Ta+7eBGdILohMowbliyjymOu+jw4t44ooScLcvzq+HWesz+4eVptOrYEIWMg3yIiTYtYvvgo
Pcht63e9IBtqihuG/MOU7wlYZLARbN1aMCPsOWX0AQgZZmTDSs0juqTRz8XGsqJbH9vNftS/Stv/
KjSY9Mh2SGaIynibUodNEzkeMet/TycXN/BwEpOdWOSay/qXUBf/3rRJu9Ea7TPR8y26OLrzwCPF
Lbc3zNvMNfmTW4hAzWZo1W/Rug45ELaxCtEz4E9jXhW1iST4Dg24F6b7MNZnHarvneBfTo44N1Kg
Kpm89Bh642uWEbUwulSxJVcDWopKYCIpTHBAE/O7MB8etMkwICWqP4BGVypj3oiHYh2aDsNNbcJD
ENhno+Mydh17uBTHEATXSsB92fGxIQbV6bunwOmOfjSrxnP8fP0czhaF1Yo9otjoCavjUEM9w/SL
fHM3exBJsZdaV1M6sZkxMRl1U5mCnyW60aCUgXi3QYOcrd20uqQmeW+yQGiu2pRsdIejE2mFUWvP
qqoeBhEf47o9tSHHU1U7FfHG2R3oPFwBnZPBJCeQ0Nb4AEDtUS9Fd7LyI3oUhujYVhN89K108S84
4Nl/l0aYM5sDmwVZpN5ONa/Y4NpqZzCZmnTnt+MTPIB7itAqxpmcVBYjRre31rqbJltNqw9p4D1T
AdarSK++oE2jyxwQs5hu82R0PwLdiNZRiuBEatkV0eBPXx9mK0381OVGgq6fwMlIY5NigE5GZyhs
EnvglRi1WuHI+S1qfyKC5F5UUbqypyg/dIOzGTtuVhYlbVefu8pZZ+AbVRHVx3y0sKbldOS9raPp
T4h/lOGzhuMLYWTyQ7VIIvvQBt3iEvDZsOLYdo33hjLee3R4zwm6Ow+dkz7wjhd7t0r+ViNUO8+N
EQ/XI6SsRByFj1U2qft6i6oEC2mytxNCFaoRBarVeQ9uaj1HQcmoymBKgXJiw0YfzorTJmvZESqM
fMPCQv6Loc9lyiBqepE7J4Z04VmnxOBiqA6aj3reCahBi6jdF4rHdRL3KGJgpw8nFevNBYMvcfWS
xFlN6HubN8g0J2OlT8NvE9MFPVsLKn80/2QspUHVoswsIVqbDsI+htLVaowMuYMpnq9IpXS3sv4V
eFU59z5M8YjqXZXsXUGxqXplKPKEh4iFDa1pzl6kyJHpDns9Y8pVsg3a5Bg1V5VHlKTZs/gPwr4H
beOR4QcHaBsEA9B7vw6Z9TGNDYsJ4GQlr5nkISAhkqO03PlEsLM9cLW85yqhqScZythlBApWYBsb
vyC6OCBqxE23Ki4B/uWIl1DQ+Os8jt0LJrc6/Ku1aAMCRdkeciBt6sFsdlbFPjwK/F2eTVu7hm4b
Ju96zG3cmMaeG7BbKXRqz3EjZ3veowdU3HHCH8ioq0dBAFKLDAWAor8xIsgX7nhDrfShs/hdsQv8
ZWnEjoLihgnmpMcodJ1b0n/2HFabpmw+cwN4WR6FqwiP4raK+69iMBEfWSN3bDevPQzodyHjjETE
W8cv7rnqNFo8Mp2TIF4N4NbtAJnrGDfmwW3aH56HfcaC4DEGjzN1aONm7JRtdzLJ5kRfzAg+3iRS
FtvE/m31FBjUyMEmmuTZsGK2XOnMI3OA9FgdipaOoCCn8XF0BsYVdWKxC7VrQxt8wKyUrYrwB782
nGZ93FUJrcvEUJSpXTfRwg2gyXiLYnIocwijhvHh8oiiBzO4oZEAED3+kVJzYPQcHcAhEGj1lDUC
pmFnFVgRcTQ195tqmYSEozzmADHWMkl+IclC7avFD4DDP5HzoNqDJ5YI0ZzqtH3Iew7UNgtRrnwC
6kXy6HoNzfqX7zVvfPKf2e5nWwNNCcLSCDfKoNtPTSY3Zjzjy7HnoRDETarkz4EKa+/TSTKX5BpF
FmWRlYy+MX5y/Z5c7QqasISbv2UVb60KIjSJW8yNKwp5JEH1SzWFDIW0YjtazpORDmcLifxLURAB
SZmKWPz/EXVeS44C2Rb9oSECSBLzKiTky/sXoqoN3kNivv4u1HNjXjrad7UkMo/Ze233G4nTLiYu
Ruj977iP+VTTxWjEVvARe8YW6/hI7LTTVNvWJiuTi2HnJpV4lm069FvomQbbj7u8990OnpQGz4wP
Ss08H+BiWkzZRStZUvYpS+zWYVlZ10d3dn6rtvrUx0ntwpoNcUsGqKmjmRzdwSTqrXJwHvYXLN7h
zJAv9Oz3fuAit+YCJrZHrkI6omFqtHep3kiYBckm9EdE6wYYNr4Um8+DQ1EQV9QQuB3fACrYuCBr
snsa/J6wSehTYyhPUxZ/GFy4SQqwd6bWsrBIU73vzCx9qhX5VbnUWdVjTKtDjU+k1jJV1fP6TpuP
SWcgrauAs9oh5yK1X5w0+CXMiiuzd5Gfzu4hYWW6PggWt3kB/38rOu/Rilanb27u2RJ/rTMhUKS/
amJ5QvyjkzIjpsYLC1eZYrkHQuyT4kAbHWZsuMbmCk6M6Os8z3aEk/7KdTSYlaEZ+BPdYBx1e8u+
C6ybHT9aYooug3nHSiIJlpKRH8EtDPKL7kTHBHNzVLi+a+c7XJGPqc5hKueGykjniy3bx9aM3vLS
bo6m9iuudxrhWIrwab0jECie+i2eiUOv1DvUqnTPGJzSC4jf3GGqRnJQw1Jpn2fPzIMEI0zScn1b
XlxuNLF+WFz7ZI9rRZ173ZkaWLMIux1LbvU0oq3nnSLFQG8w0Yf11kr7F2J39b3hGAdsESRQwBXe
THwcUECApp+mPdIFnoBWBCzbsqPd7+WS/O7l7BwawyE6kXzm2FSYiBaeJSMjxr3p+yOOU0LZUo6C
arFBvZCtnXhUSOlZlac0dEIeeyhD3MF3HXJ2phcy8HpTBBPB2dveMs9sEhh8Zsm2kAyiIJn7A8nx
hwk30xL2v/XYe9Irew7yCnpg1o5HETYfgAQYhAmsAo7pGL4378WCAdxJu5OrOXJreC4ROc4lQ2eF
RL/tn3vJYSpKIf1C9F+5V2pPIGqvwLFPtvNTFp33qTuImPqkSDaD7OldoLeFRSv3Vh5BfJQt3ANi
D0OHmVrC+iUKQ5slQUi6EiDAbYitGY7vNJLMqmf7TDvbfRqeMpEQN6ch15JMxXvgt7a97ERo95tk
MgBr62G8y9HgmXPJhBmJklWo/chbLGBk7crWjQN7CGMf39tpqMhidNuq84HWPFQOMpNmtE+JZy2U
aFWxrbChqek9ii0CvotYkWfdnmJwI7uinr4JWAQAl3rtPvH+UGjF+2JyHhj5EyimWJtUM6DupICV
4RoPHYcywG2amwYqRy3ViZf7Smji6MshfHQnFIh5q28hrcht3O8W1CcbNxxj6FPEQufNFt8J2ICB
0ACX2cXson1n5eVPSJgYrpF1GJKPgdWGpMuoRSVnYvddWmlTdbiKdwWmtv7W5skBS0G5SctM+L0N
f0DV6Bw3eYcIBRFgtk3g5CYWWvMR9++2B2kvYgxOLETvLQxbe8SlZBkbqDcY35suzyMK2qjp3kuM
ngGNCgqblIEfRvxdh8pYIyvkYIWE2PY0qoNbsDHkO/j+pm8QuT3Ad69FyJoXLDiqoxVC95pG4453
cAEUSjxD4b1KKj8QjsV2dMIfpxuONSyeHRtjYsPQQq+aTVY+eYVwM9ckaih+6DJPOPdsBdFl/FaC
kCgm4FFgDntzLM19a5ugBhH7VGCpzQzzDD7+mdHvteuic1OQGKRrVvnQzBdIh57fWTHdZk8iaQUv
Ooj0UlxIril3oq3/VH35WGEG4nxgeeKUn2j70n2dLJ8VZwuvmb2xU3sVM/O2mR13RhTxkW2fNElu
SEI7x1XIGWjpM6PPeA+MiX7fEdYOe14gHOtAtkZ57dVEvjYILj8pjPO8wK6OzugP3YM9aDN2FXfZ
tsYa+TFBum6+M9OoOf8ZzXJA9ExN7Ltk6Ue/r8vxHC0qSPXxOTRd7xIn85tYgKq32qOhxV+zIx7h
pcLVL+IsCLuUtIeF1ygRxL8skOQlQhNE5mi+GutXZsrxsdbsV+R94qwt6llvP4CK3iFlczYsPJF4
tIoVuhYGLnXYtklAK47kCSLSUhtLB7aJOJMUPptskWG+mwatuJOlzkR0bk6DkTqkmJCG5FmCGVn6
3iL23VH5xvt8omtrkIUErUUhiBn7AITtLp/iEVMu3a8D2Xlco1si0qn2hslbOeTGORpBjBV694Am
DsFXUZGNaWanMFbOziu6hZ329NWW1bPHV74ZE5ROCil0K6XcxB95Usy76EBIbJeY7AX6Fx26wB2+
4gPbygR5X/ya1EgwpNWLoDR0wCtoRhsAwUNNqDWMnrluJh/d1VPFNHrXjD8LkliCN3FoFmV57hoi
/oZhuTdTnmhPUgtb7RPrH9xvRO1KRMek/7lkYbjja9LW9s7Rpn43GXjqwM1sdaPgYnHEWteiesAW
Smj6qhUvxDnvv9M6cy4GcN4ybIMlnMh0QDaINL3ZMQsAu0scSS2jkz2YKK3KbqvbdXRKIPXn1LSb
MW0+66F7s9o8mAmK8Sm5hsDt2nuHFDnKg/nImVrvu2T4IIvQOFRa9sMiNzoJsxMbESGzVKOFbM4k
l0cOyfPg2CdktjDGPD3eLA7oh88ByurK6f0l8/TPkAueGG+gYZgGsnHxrSfdi1dWcpcjeCbyWf+T
j+YTY95ySzc30Us5aLzTH1sVQ1A0Ue/viSxtmHM0ZDgCH2ujePGbkUnGYqXqJIfstUqZCFVk0myN
jDl/Cpp7mywDjwA8VT3J97Wd9GenmQ+zMUSc9KY89KX3kMajP6xjK9tRU2BGkqi6qZc+ZhBGCSnK
BWt09rEU2dakJrSsYbnqxXAQriS/zGMWHipGTTSgrHv0AXxp7VREoMHuJdaJT3g97IktrY5mb34g
qxuY/5D+ZYhfiSICUiTPs5OxLUqnN+R9v2vC5tl1oFmymJMkPYZzEroAJV1rB8F/sxSGTxAQ8s/Z
m+/mFtvOneh4YweULH6c8x7JxGRKLTCSi/FnWrq7ns3aJhtxI/Qa5V+JqBa7GYQmbPUbO58PPcvd
TWv0jyHyCMpnKOlpXvsMhWv8AGfdKb/NNr84dW4h4jWug5J/u5iEK8XdYoMqZqhJbBrTuDLMSSWb
JeM6NnHQGb6m4tJ0qBDpKVVLfxt3DL4cmo44I+Np7sOA0Vu/jxY2mpLEA+nk11G91GWChXTU6oMK
2a/JQqJjr5ZPu03jqywQfBhDTkHB8wlLAK/irnZTwcGBgGxotT+zMN9UrJkB/TcuLxyKbs2C18CO
ABS48ZHXXOkhQ4TEfEb4WH/FYXuIcp78AqV5dUxNhntNow0noi8ZzJK5PjMbcvv8ohvz96DX+mlw
y2+GMTrgBqbFpTGD7yjvkNS9StIVDlVLspOoYMMM04+SZeEz/+Up6Ia3odTsi5vuBY9hCj9mV06D
y/R4OXtdb6I7id+ZNALJzkGjhAmsg5bx/B7g3d+YwPWFNWxjENMd6qgRhsypeR+JpNUb9a5BYdZr
K/RHjegc2yICosV/xyH5hM5K87Uh+h710TqYZYRDkfvVL0FosN0jk06UPdRG/TGTJH93mWCLOedf
CZQNEyqEmulclMDyEwIQTB0+i01pPKRDSVBXUw67WXRXrY/vB636ZSHKp4+jinQlGsFi/j2GOsbC
git0ZqX1Hjt9ek98J8uYyGzNfSixtdZTOvoZltjtIFXQdtMGzrQ6FgLtGAbLZ+DUc6CN4h1y5wyy
ZJy4dvwho8ul0WFIMozvrdZ9anmZbcQiFMYtRoBjXjxHGo+pMqZraZzqDs7OIjGCENxOlyN+Q6mP
Vr/poxuiGmpFsp1aD2SEMLOtxJ8P2Y/qFLGFjaOQbOi2JEJo0JN3JZLznOXqIM2Egg8EOGfcOu3O
VPLgEmIfOyiSerbj57CVd71DUjivlaKfJ/NDhc1q528jml/Cb0k6+47TUPnAqLDHEXFzmhb7aaxS
LSgsB/hOXd11qbE8mVXy0Bb6lg98+pi543OPdcEf5rdZDfUzvtOgmodPnAzVBU3pm42DajLC61SG
16KdnqMKbZHdhM+sN2j8zO9kYv6eSept9d10MfOp0Cgvw4cydJp5XKR5nNAN9JG+69x5Ise0yy6V
atByKpI1QcBwvdLtcl7Pf5qQTEczFZcBdbac2i8SXZmdd/xGUpYISDDC32WbdOcx5ZXyFmgsWbvm
HOtlfjHyMPv3DS/xpmfls4vmcNkPRfSrctO15ot/CzzoeyuJya43iZKwXAf/EjVy2bCDJI0SoFrs
j7I9LHXHOw+3OxP0/EgBgcL+tALtXiu55A2EoKH+YJt66RPk8JUOfyaGAJsx0o1rN8xcpk4sN0iM
fyah/iYFDY+YEZ2Wv+cI8rQxMvjMLfsj9Wi4M6PZjIL2QeXiq4yFC58uPBoNayZZRkwVmcOSRg4L
Ld1XWmfs8SkSVhXCzUOysUtIfTuYiC1wLKU7ZK2D7y42ZGqCsAaXdjwq9a1a8yYjlQZigMtdiVE/
EMrHuhwTro4qYEPKMw9iivGEew49jUZky8Z06YsRZbuHDLlQvYDR7lrxp2fbANP0Z6K13Cx6t6OA
z+8HZqSsKxQ1/hIdVa0z6kIMRMslyKuwR6b0RE+0rZAbcsgRoZdvQkRvlsahljbv8EGxP5kKP70q
XkNt4cLXBN3eYKK3dw2a+3o4OXr6p4/D/FRU5Ted3Zu7OMkRySzQA9U9EY7d7FsG2YlO7CUx18wn
LQZD6nsmJXWjc6LLfHodZzRK5p9Y9r95zY2tkzIOT5Oo+arRMpvk9NBsde0Wp9zem1L5mBNCpMVL
kAzAQsiiY6UEtbNzox1f6Jd0WF4I6b17HFdtsrbbSLRM7W86ocHp6xPOnYFzYF0p2F17ZPr26dYM
maVJXzw0805NfPCIHhh1poGxHKzAsamROCpzKF9ZY12FpCywcuyWC8OhgB73K5x7OHH9V1ICNUcd
yAhEAh0LJ/pryjvAelHqBux/uWmAAEH62ME3rbadJJe1VOSNj5p1ydKRl7YxEyJe4q3lMiRRM52V
F1vPi6dyYiWm98GNk12UVSfmafm2KRBxNIrpuWMHXTjb15bl1plRz1Yh1toZhoFSrtvr+lhfIXGx
HRuIp0FN7eQoyJpuacl15ayRcf6aKCYn4JJOiC02tp6ze5tKEEESQ1YYHxaaeFJabN6VgW41hdHg
KRfNwAKbDVvGUWv51HcVF5KWMCTwhM0gjEWu74ykMQlGBdRE5Eeb8TXD57MT6scUnrUq6AocT0a2
jQhWRuo40wkZ8VNjm3s2u2GgGpwLPSVjohcGXX23t6pC+plJIl0v3+t4BKaHzlsIhM1YJokgwmBt
L6sT1X4uW6vypZsf4VphifQh+zU+yMA/A5p4b/wM6S483SEsrbCfzbjykGIYDFUpProQezbLgvqn
ocWfk49eb8ddQxYHW1w+iBHHia4oTpWLnEMbZ0KOkMTFFhcAlIRNSJJJHWKpDyXzecelLh0qJuvj
YgCVGCuCSVOKTyAh/HOcBmzSCIhnL+eDNWIs0Mf8jS4dWzeLRyYjKO3siMZ5eC+QT5Ielj21VX4Y
ZT/stDak8qnd48QAgEbeo1QDhsWRlu2H/Ksml47sJPMzkqI4eetscB2j2C2RfMtIMnqXuoINKfar
2tQZ6FVXoDhYIuDBbl2H4AXDbbYOHLAtr/vRLQlmtmqV+PFSXFQnTX9NsBhayKE9rZRfFUzamAPG
U5b7LlyX3VzxNzkE1a4GEsl5J580vL5eyx3rTnelHSEN0hmU9yhbknTBSdpPv4ownw5eMRDaV7HN
76x3hBdoNp0huzK8gbQhKh4ywlj9nsVc0TMnH+22JEam/JXiQNcbV4diMIOXQtM6JLz57ro1QiFQ
XtGRbxsxN/zurGRqh5efRjriF+Xj4CXv46pPtrCVmVqFCW6POurRi6zw0c4Fm+x8udqZe+km0tfI
tjvbUluBYM3f3BsXH3cyDxSBU+cCok0RlYyEPe07AnS6b4ArbTxswbgiGT2rZDnLKHzSTdB8BsCy
aW406n8nYRoUrqhEgwKiDiGfehQRunNir0l2fEREqpcNxxGaC9FT9qmNXMTMZPlsnOJnghewC6G9
0wjpHXTdZFNoIXNNLCcESg/7mRpYUifDmyB4sYBX0yvTvQzEPPpUK+gt2hcEOGfDjuwtWZAe7mTl
HCoQYXxu3NM8dCuoZSZ5rXqsm9jeaiWldtSbX7aJhTx9cgdNCyhxZMApt2kVBNxB6NtpqpdglcC5
s/vKfVwdsUlBYGgEazqvPS+cCKKnCDYiOR2TJNsT9/2HVi7fLDafWroTTeumi1fOZ2y89q5R885q
6UGUkt2u4A7ucUWdZmXceV3dBJkqX0RjX4Vwl7t2hOIUeSMJGlV3JEQDJLo2F0S5cZDqzD2iXjwN
cQMpo5ZZgDKg96Vzbqx43qAw3NnEnJ3wLvIoTFm4c8fpYKnxRx8KhJh1VaFhsu8ZOVJvMjPYFpOx
3bHPXi4Li7YlK0RAGYx2AqJKb6fisLzmpf414gh6DleLyJT9xF5e3AM+u2uzX1M+PjCqUJfaZoQE
5B6T1JRjsWGog/jmVAHODhrpWMzM448U7A0bw88RJCYS2w4bOBbbHXLMvyzUJAOP+N6SU7i3e6JM
oGi8aql3zdLiaoiwRsGpa1t0zY8Rxp8kTYjjKpiV5rrxpkbdd2dQK2Wv/gxJVwRIQzQuCf5T3Sfc
GRQpAj21ar8I5ER7whm92HyEk5wm3QPfHPEsHZpV1WgvAsECw+qhqwhmm186V7fpJahLspI+IKxz
MsLyi1lI1DiKbKYKA1cUyQrW4PJCgiNwXpCK8GfJxgV3WzORdLHsWBHjGRR7wYgRnhsooX2OcBDk
f6ySAHSUXF9aVfXbcDECCcaKhjh6wTmLsjzPLW583OK62uHyaoHkj5Jc5Ah5qhuzaDCcTt/LBMMA
ObAs3oJ8Fe/PLDr6eHw0Kg1/oC4QjkSecxLVUwsixun3mYMIDe3Fl5cpor6XxsK7qG9LhTJdF8aq
BE4vKRWVa4tATH/zjPmvOTzrUctCmI/z1LQ0VbqIHjNbZ/5wn2vpvGcUd9ERvmwMT6u3CYLYoOie
arecmf4lycYI7RNW5jDANLEJB6M8VIYM8KTYB2uJdixorK0odAYAYt7J9e62h0JdXJ1uf7K1XZWC
53bg86MnHKHJzIVW7EyN5Od4cjYVTS+bMyQe6gfG4WqQ7audN+NroeDc44IbI3j0c3JK8h5MDRtk
Yi/zwDlB5OlIKNffDMaMkC0jJD5Ug4QNWhecbG+eTWXEERJ4Hn7+1mDe3KrqcerVdWxN5OyUDzVD
KCTA8bUIY49ssPIOfgNjjOm+LwGmaquJhIF+s7EmRztoyvhSi28kzyPDd8aRWEcQHLlVYQCbpVnp
qLLySVN3ETPH06TXTyIq9gonKQde652nqn8wDMK1GlH3WKmdT8rpBvXJpcnwbNh5Bh/BqN1rg7R1
087qTqsHeYosC2e23V9rvG+Bkz6Y2oMhY2iPOnM20bkHQe20WWotomF0dSxuwIDlVM/8Ha4X3DgX
lT4i1Wpj4o9LVhxIMlD5eRAoVmMfpCDeDlRxSJPg60x84MS0gOqNQZFVMurvbziuMlPcXTm7TyZ4
XoNnHwqyfXaIDWUQo9EAIe4VjWMfXEFMUSkdtad5QmXpIOUsWPYzdHm56UKNkqMLkpC1B3+OLiX2
zjFKej9CIc4Cn5He7bdRHWZnVMAuKWS2+brOrlbecp+OfAyXDkddgvQZrdor8iQmxOBdO8xTDAVr
8cqrSGWWpDtMVSnnsxe9VK27Vi7qZwIxZBFzqFPnEj7NN2iwTYZsMfdlYbT+7YUQcmTkuiAFRPoK
JxLBeoas2R6mK8HLBCvXxrFF8fraldjsltraTBJqBTnlzTmKoRvESHlfAajQDyz6k1LlkzeANDM1
5d/+ZUNWuCzaTl3CKnW5OTJsmSouX5T3jZqZwnOquv2NOkDdnGwBnshdzB8x8P9QNbOeaTzx3lZE
J82KKDWZknJye8fspJpOEPkf5DTOl5skFVaJ5d9QciRpJYR4iCjA61gAS+oZfKPzvQcmYd1jZ2+J
mmTSv8EcjdLRQE+pzNT0zUb++odfK6zeerEpmddRLpUO1TzOYsxlDEsH0Cqeg1esQVIGqnZ10dy+
KReGPHEv9sbQPizsUp4nb99NLJ3HtNQOULePOiEkTxVLYJ+gCnaYGrZgu3Sutz8/5EgEPOG8yQnP
YoQOSWj53qHGUYzY/yXaOjNMo7GaYLUDLLr9b5VcQpgmFf+MOWE+nFX6ipkTUlicITK9Ud10hRET
FAd+XC5qatJcblPGXwfqqT8EZoYobdGuocmZ95FGrkXkyvQyqvxl7OoRE6vX4bDDiJM5mPx4eAQX
WIdprm1eOCM/rU7Xj3JCRIUMxHvpymO72uwG4Nm3bJSCaJddNkQhBRIodoY09aYunBnxdHY19G7a
WpgfzlblgKedJ5Ltes7HET2cpir5e8oFTjfmuwMoq7ngVsoxCm8No/yzEkDO9eprxIADN2IhXAvD
4XQFLL6Puzq5Q6WI+jSGx3+LXBstN5hTA87R4jwbNxNlVzT3JT/qWlS5VVhC9DEX39Fl+zOEzIhR
K8SPpTEJZFa8danNumVK+uVjSqn4ivGhjFX9OkOn4kWaomtWfjAWHq/jCszPzZKoOkSH0+h86sKi
gxmmuvCHhCxiX3ZGcanDeX5IG8rsdiEIHgzmGbt799haFIs3epIR28RQhxXK2ryIAqtEbMXRYxP/
/lvj53czbkkMuny6kHAQX42dMiYc7M2sqm0YqurBNLMKrnzBhdQrB7JMulrc8amisWONbdUuwWQR
ktl1023KXuAYHecHWPysM/DV3/AwiUJOZcfp1chTZfjFjcjC7Zuckau1F5PNgp+AH9u2vf7NtKk4
zbGYCF+pX2+AdWdOQD7mwrprw2bh7nIeCPDjHBBGfp671g9LhjfzHCN/7FILY9hoMDJVOtPwz3aY
6B/TAS4NCIYRZeImATsW5DkgZnxwp4xI5rvKI33bMgBCR2Q6+1bkpSdZUhL3HMAPgn3x6oG+vahI
E3Z1nS78Bx0kn/gabrbENoZxIJg3+xUP4MGdR3VAiVvQJq9KQauYLx2zqng1A0eQsgzhEGSKWRc0
eRyEArfz6GjmTs9jGu31LSHpDsN6xlSe34c3hMXtnabFXlCueEysIIQx1tcSp3gwtCGb5Hk8VZY0
NjdWL4WdtyFWtHzS0tYJyg5d3v/+dKTrP+AOnPt2YO1B85wfchF/IzU/Ztjek6lq9+TPUR9VBjh4
YOB3/ESQec35hqtu1riJMmFgU5THRJdvFQHdNzxXa6GwvxHppqJAGdEv67kRP0+l2ZKLrm9uByKG
StAXxBTaXY50oKb9IZaCJrlymVlh8Byn6B9KrSK6t1D65XbZVon1Sw6xguSRjpd+/WbQ8UBB4zYO
aXfPauTCJb2e7///TeF+Omal39dj9TQyS6Be4pcsO/xVjyCFbj9aRFpSvI9DMBzoCOYPEbotbuse
OULNh0DOlnjSym7X9K36KntqXMSE4hpVRXJBw8AvKAYaEtEadc9bT152707zhzTPtoq9Y+kMob9E
RfqRDw6rWlujs2htg6HEGtGSq18qdMVn4jQXpX9MTZj8gWiDjsNgRP2PGtRVEp5a+CfSY8wWNg4A
0m3eNA2GOFKUT2a8ymlw1TRTFBgZKgALqeGNIdMjENgYTNaF3Qwr3tF8lbPxlhWFuLbJ2+2gDQnu
g6TWfThtqvucKd79VId8EWX0AE1RPplgLMbM2kHY5dIfm/KKqOwRJr22tUTEf26ld2pG+DViATnh
eAwPBBAuuxs6QUXjw7Sa3NJ0ro+z5sSv5ew9zUDY7+bGSF6HxGDK5qQA3ddfFKsfTnKj91NDqb5w
cPdSS8+EDRbXaspqZm+4+pcOeLOmwI3WoYGi1iE2pc/baT+mY/bY1RzGncVEd+amO6azfPrHRktH
CABRtOJV8j0SEWjcISOCpFH3SYtVXjPQG6zxqUupn/9d+I2rPJTtLKsw+mk9X8okdFzRRvDvzcEv
VdEU8177GZCJvHRwbYOG7MrhNWXoiMpt0s5TjGMF7W93iSxYkkl2vZ0nWlRO0OgcC8cKCEKNKmRT
8KAcboD2ZfaWI3MKGoeBFaOTNckPOINHhxPr0mAa3Oh96x51PWt240iu+4jtfBdV7XRt8r+3Cqfg
XqN9hftkjr0TZLlBmOvtfq8yZ36o3PpNWdJjfstpFFsYAxF8NDuRGk816Tt3rplaTym718WuiSLR
rZmyNDIZ1gxH22vZ1vQixMswO8we5/DIh7L1By/M/QSDyZbl8UlHUXXfhxV78ZW/zS7Jffz3JSAq
1ND7qJrI9Kh+nxEHrmI7sC5dXZ+0dM1UQeV6smPrLdTCfG8k7B3RBsDEgytUo7Q/eF2bHrhiGTwB
M+K1XP8QUSsPJMesIQvVo61hRCuyEGEJxz8+YrRUbfHLgkbQd0P1ErX6FQmgzQzI5kcU8L6GM/6l
HOmttNTC5lZ3l9Qum3tcb/QMPA6cJfMHHm84bOv/ycFVNSgCqE3s7gHTAuNSV/Z2NPX2cuPGDLL+
L9LnH5JMmKm+scao8PMRFTMbftY3smGyVxNNE1u/OlYCPFa7G+Q3YyMkemE9qqgGW1DIIzKfuzSP
a/+GkTFUaj2QkI3qFaUfWve/AEV4OvjOKOM9rmkwFa28v30p5Flb9V7hW+NYDbVdPGDMZZyE+qzT
588hZndbdCQ7N6F89sZXSAf7JU/j7yivlJ9ZBvPJxPaCTGefAr9mf8OkDiopgiETD9VA6J6zxg4Y
+CMbDNjAUNPVLv/flgX7jMIAWrE3dybneAMY3079Nd1bNpFzNFAi4aVMQPE0pHiDCwTw2FFO3vq2
Wpmmj1gC4fjaqSGminak8lb7NTgC80PyVwfpV6H/D6aCkhaNnzjgQkbZvprPVDhax3RU+KEcG/lh
0087ZbOMVjfugJGSUZtBUURzluw6y0vpSyiR7dVrDGmAhUYz/XQ6opYyI/l96InCKUMoJ/++q+EM
Yf7Sbo2qkW/CJRTGSxN5QOEg35Qbs3c1y6+yc7JLCcKK02ioyN61xdZYEZgSw9I5TJpfk4X36Uab
nFt0LPrcw/+tXOd57npv27Z/yWXEkmrmfFObrAlB1PqMHkeWOAotLUa/wC2s9KiF4YuEOHTfcvY0
a1oMclR+q2LuUo269y+FiteHEh0xSIJpPXWkFcxUiMi1qHTGECXR7cioXUc/EjmiLT0SU3J4n8rQ
YpKaNT91M2us4eFySHCam5Yr53ZW3k5NTs+6HExWwmcwapVPI0j62whlyq0YHNy+qtyIz4h6o21f
A8qWDqykURMerCvzoBvRX8XYOMjnguXqLdlnvCBEKQ4ecp797NmXpO6Tl6K/UNHXH71VUP+0dvIC
EMT5d+5YfADWP9mvVo+E7PLArTzL57F1gtbtylOtlTxOtni2wKE0PblYTtz+wpV5MXR25QlG7vsx
dP9iOjMZxNl/S0iFD52t3pfEGgIojIwGQit8qYj5VLG9XxCy+Cijh/uq1w4TGD0A4GxC2R3h9MwT
uNcRDVkRh0i1B1ByawGv9cSR3A6VSHe5LWS/5dFd7iJzYZHISTY6fLpVPO/LhqJqtjE9y5iJb1na
R4VA5mJ501dE4N3ZkYt75ozMIMCw88o5Y59rzrOwWMaXzqRJdXPrjWMr/Z3kw6NVFC7akOjEZm3e
1kz1D3NttHcuH9tN1rI6m6rB2d5u+3XJzZhtvty+5rl/Lt2pfjDahtm0QV1wSzkRsO+PS68fb5eZ
XO3TraXzGJNaZhLTsmaQ3H52bqJP0mKIlk68kRfEcXdJ1D5VxmjyLrveSebjo5Wbh2a1mje1+diN
GiYAW50SEy+4u1xAlgw71KfFyxzOC6AIKqic9k+ucBEIR4LNogIAAnHxyYDOeuKBQRe1DNTogtwV
qav28X+/kOWhPJCoxliyiR/CdaQw5+Ff5GIywHD9i/GqCNqxkjm5JjApJU5d3ylc90RL+a2Q27Aa
5+zSREZUVR2i9lurirh0T3YCdmE0nEdRps/44chVryJ3NYtxnHR2vC0HWAHU+zMDZNX6JanZ8dSR
KTfk4XXwkBc1blY/9BErWZNLo/enuhNb3J8faCtBTGPZ9qVo/i4IEI452kDurcilk4u3tziUwtPY
/pJVdVxSrJHcj9FeEg9wrUtFmcM2A0sCpPQ6jJHLTYFeTfNBa4h4W1lt93Fb3P9DEkvLC4Y4I2QN
EOzaQGcto0E4PyiZ1qhVaDvx6lagsQZ1xVYlJUOpaV7tbE4ZwjER0Yz0xAsDjWLAy3r7qTkcXiV0
Gl8WBvlcDh1y5yVfjSr3eZG/D6w477ROfmU2c8E65dwvjWe0geOrVADiqmElit4OEkbWd0XPVFiv
pP2Spfo1ieH696WEAl6MxfE/lLBmNE5IMG3j2Q2f4omd050tfxYC7AGZIblrcJHtzabl8nnIwjvP
fTW0V8d8a8VbZ72gUNm0pr1xcN5bAlE1NY8ptC3nLSky/qk0DoQECxAr/b4vD26/HboGz/rX3D12
w+M66P2Pbsalw6hJUllY95XE5a7lJ4NQCea80dsUEWLPRLuh4prwMSbwRxFvN3+hDCVLckRYc2DY
/aV7q2C2JQOgm4Ft/h9757FkN5Jm6VcZqz3S3KF9UZurdWhBbmCMIAmtHfLp+wOzZyyLNd1pve9a
hBWLFcEbFxfwX5zzndpfRRZjjoGQpdpqX8maZA8aYR5EnH7favsJ3eYWdxYnT2I+DaP6qEx3W5Rw
heayMtZp6Ny3lb6YgESY4fMq7OSQ4RUNyx40nufkKzaXnyiUXsgm5OoueUh+4RwtL1lAOzZ63XR4
jDq9UoIjPwmaJ5pK2EdsjXFHa1U+tzguwJGl+Ec0Q5dpa2DVRu48BCmu9oicIkip0mezWVtssGZy
EexcbkOJqB3lpmEJUsZ8Lh8pooei+ZssVfP32FpTOJYUkuWoLV0pf4+tLZq6UnpMaqba5WZg3HWb
li+pf5+2lPu1PVUsr/jiyYovrveff/z1v4Wa5EtBKDxZtlSYTG9PVlgDOTCKjEQHS2A9chzr4c8v
FdVtOdD2/GMJ1P7f5PHnv0ket4nt+K+Txy/d+CP/KLsm/Jf48eWb/owfd/9wGFi4AnovGToWE/L/
Gz/u/EHVw4ON/5iWJ1zB3xTk/UX//Icj/oAWr2yPBb5jAqXhxy3h1fyVrf6wbZefpci7USaE2P9J
/Ljj8JP+ihVG2sNrcChGTEouX4oldeYvsSlT5USh1aF7MVutV2Pq9htTQ3ZnGb6C9nDmWCTorGRn
mJI8nQMX25bqbayG/JA04OkhCMxrGwOI3czEciEG3aWW+jSC5i2SmNP7dMbsEOCJ6dpsUYUGNyw1
uzEQzhJtCImPTOM15qOPzmsfhlRvZqMpmAQMw8ax2lUbjF8aEyFMJb6Hy+y6iYIbYp4GxnRUw4fw
nfhnIZizdDPYQjZcMmIDVFvjpbf9DxnINWpdE8EJjDrWh8xi640TDs3WituX1kPX1ZN7RduGGDmo
toB/N00W3Htdfgt6Ykm70rzD1fxFeUxzM3X0umKfWNThRY/Wzz0ZM0FbOnC3EG6prDE/rWUQfukW
KR5OOKaK27EgPt0GPrzCrkWsY0EkTWmwrwDEpkrMcoZK1wXzUYjrZretiqIBOOMtpzGT6tL7LkcV
rCATiI1HpPk60PZHGPCkJBtFHVKj/OgGbK6+hZxULfoOlrCPYepg+fiZxd2uFM2zmsRHZIETavRw
RB/yYI2c3Qgih1rSbynXXvdebKMiBkXMTATVYRt+B3rVbrsIQwAbQBenAqqDfHqx2+GSJbd6ES6o
wn7PXIX+NLqxW5t5nW2ysaOfnic+wlCtIsO4w0l4SfE6eg6B5YWkaBzdV0FoMEK5wFwbXo8EMcyg
8vCLDq0774ZOX1I5f2+C4i6220ND7EE8jyZG561rebyBuSOwOPnfGrkNvqsOx3RbRRX6lWd3tL4b
JWDSTgz1jnboDRDBt0kZvD1edd+FFTqWCt8XmiiuiTlj1aepWc21bz/6wtZ0HdreAfFYuYTtXAJt
EmKlMfXEqB7CwXuhlCJ3yQVgNTJnKX072TUpTG2n4XAxRYLujTlCXWMvmeEVua2E65ri+/0qgSfm
mF5nPQOvY8QbmYjqAoa3jX0MB4UdjIXsNA2b1qkeu1E6q3KEG6NLOh83X3VzvzcV63ZLDOQ2YPMO
e3J1GvulHluqtap5xT/KHI++YZV8Qvh58MzhEKv6xUomUhZY5LIUR0HXOa8uQwvB0BCrWnCqB3Vh
C/qYRf0rompEEzYzgOZ5qC6Los1OPx1sJcg37HA3j5dY2tbKpMNc2aaL7rN984lJ8fL6VZl6w/hZ
rpBsHOIgRKkbsLPEzvLmGFwmvENb26yfWsxO2Ir6q7Y52qO0uxQjg3TZfhRMjFZeN0N3tnbO8rIT
P/smm/4+QMIBn6f+0jJMGK0LSW23DPZWUDOYSrL008pnF5kg/Ajp668hVSFvz2Z2Yhw/xiptkTsh
0onxEopD6OenTqNgDkOUd4WSH02/9DKQJUamlIzUXmikyhX2cxBvNQTX5FuZdsWayInPYhGO56Rf
rzKTpGIYX9x3AAfp+d4bszC3bZpenbI3GXW34EFiubaBqbuaDB70r+sQ2y27L+YB7KDHMfuWSPaB
RNG9RVAiV5mftFvVdF/SUtCbMPzDx57k/T1Tvx3s2/7Qo4N2e2iNCHh4jkzzZbIXdB1BwBYEOQQz
lGgwTq4kE0R30mhSlsVVv6r5/K3G8qwh+2xUBpw3Gh3uY7AWK5qGZjwOM0NleuJ34xpzO6D9Ar9T
g/Dso+GnRr+6VgO+LOXWTxglpo0dBGBrY/a14SkMjGuuCVnV43jM++R+bDp6Vx8JSju45q3J9UHO
Jbr89lQ05UPnyqNtcD1KFqe07D8n9qWqhqvuz1O1SEZZ6vhfW+Gw0Q8/OHcghccP5cjgQA/zc+us
W97MaeGgBJWLC4v9ApEyW3JNOny0sBBESg3a2CnFvEXr3npno0K34NRMbZK0SC5ro9nxb7lN7x+p
MuE8uuKpUC4SzbiixyrFm2wsUgxCxOXYZYFPrGB0rGXrtejselwaCJyThBVIHXTALIJHHfFAlvO3
KRmfpeyQp8fSWo/dQFeWZO8xevlNEFVsFYkJ5gmE+Svo9y6S++3y5FrZFqnYjj9DMgqmvSGB/Plx
2d14KKP3rmMyuDsMwHIRyDITmWo4ILPPsthK7T1wQDwqXbyrK3SipPdhrw4hK4zFKWqG4WbRF5+Q
YoLxhHft5z5SJ79ssGSbjDUxKCT5kN0ZGVyGmepkI+XEpgnlQg+cHvfetREdgCAf+5kFccKsIoSW
TCD7B5SU93TeIIij6ovAEZ5ELpa2og2JP8mOKEB+chQQJ9T666R8Zn4QrmKgiesxk7SvNngoU33D
VHXnxlF6Z3VN8lpmhDgY3b0TBN+RKzzo1NwiaCceiLhd2SXvxKOALglJKoy7+cXLAoYZ1XGwxy1x
GcAafE5Sj8GzU2EJam25idNii1eBuZDTPc6CxN1Az+fCNza5HO/U6O1rnlpbxmU/S4QjDDcaY6WI
OFwZgFH3hCJ+Jp7hbOq0L9feBPsJsSh7/vCQRD+dMHyvEH8lvfsaGtbIsdxfA4UwR+lLOcE/Zn5T
rVhqf1FBx/BPQDdO3OEx68w/UyP+t2b/u5rdIzzjv67Zb6jefzTZt+J7+y9F+/Jdfxbt3h+m6YFy
pybH8+Urwd8MP1r9z39Yf1iu6TiU88KUFOHOX4p26w8cjkLwjbbjIQsz/1/RTj3vORZ1vLR8DnWa
0v9R0f57zS4ULYCPitZ06SktsQSH/qVml/7cjhAoFZsCi+BfUTAQzwRaXbA6tcqw33TqUEw2THek
3ytm0npbIrY+goyjA85/9HlXEiHTIoz1Uw/fNdM2V/R7bjzIcxlBWmVYBZxphr+uGwBmbc8UIthL
xkjHoalRlqDd2rRNBrCYLCxsL2nflWcmN8wkHDKUF2OeIaWxZ8ZJGFob39tMv69M/ndBSfVGNNp0
SkZfX5CUos9qxHnOgnLvhYQzztpsnl3OJIPF0CpxMu80JoS9DbETHRaNvqoEcBMHLhMEze1fPgv3
fyaq/B8mX/dkTOr2n/+Q/5931+EaOWpR88Fr+a0jYjHFKMNvcDyH1X2WS4NRBjycsazZZAHusxXR
fjXwdp+zydbJu+l0lBOtxpeXoR1qE+ubkhm5A8Pr6BXj37w+l0/Yv3RsXH3H94VJO29aphBLQudf
rv4EOjFvBgBOg3pzatLdIye8CxppwxQOTzqkcfMVxkcn0TZqes5JYm/t/eyGT51fXdBmtxt4usEJ
iEF5dt6NuHlgPGReMj8bVyGcYvbz71MMSEl7y/UmXHBfVelXt2pBgaTu3a9PQN6jlq3nYtfpsSe5
mud9JI6jV2FS03V+mrt72OOkWGXzYRzwgxhYQ899Iw/aItwI/V9/w8BkgcHqd2HvZk+OG8l1ROVX
OZN+mO0Zmn8V/7R7bdxKB4FllFjXwPPMu3wgr4SGgNi6/iADDGTRDJcDnye10aCD068PSJHP/fq/
/3B43MO/v/muMn0adse2bNNeLs5f3vwi9ATcO+pWwi82lRM8VSm+BTeU9+WUj+deKrWyWvZHUsw7
L4iMXYh0FkvWKxoHe6fIu4I/mnNWugkZBSSbrSVshCPSgTfloahvy1ju0MVFeO9vg68SFz5DiO/T
IwTJauHzN0aD3DLt8eBLC+CF/h6StLsvu1lCL0YQacSxtwZqts91sAZxXNwLxz+68dQcFf3nTdtq
OgYB3qWp4/ieMnRwME/SX9xQbmrCHprQrPdUnz+iMU6upWnH13QOv5DiQ5hTqT9DVbR/psn9yl10
aflWdj3G+6ywBr5bkm6PsYmdinloWrkww5m2ZZn3EgGiOrhqXNyIFCedxOyP6Cn+mwvFBfm3K+X6
rpI0aD6jl38buQ2W3VNTsP9DOjrsAFWs4VYzntfJfRdZDFuVdW/3/ZsKqUcmCfEOuh0GLv/qM4/Z
kmYxM7IAFyGGadrZ+sNU9Z5dbHULCBOhy+ubbTk3rHiJOKCcsPSZy5zQ0GRI4LN2AacBI2qU0Rzx
OEp8HiXMISWM90zU+PJG64wBh9wdxg5HP06GfQwK9RykxrNvtyzv0hbyCtFtdd0gaVW4ThE4bBMC
nNaoUtPdCHhvm6YjxoDyGbTdwcbUjrpj2y6ZT7ODQiFPm4NJYt2ZzCVXqmKfl+mt9NL3VCEq9EWH
fc/RB22zjKqguYDeluzl6D+C3EUhXMjPSTT+xvb6j9JBs98E8wBDAvZPEdzavKL2rOxPy2FLh/Gm
x8bQhmiMw4egxKaQCMT/CxYO5cKmUz5M99Zp0BVQH6kelrh09LCKhkmxplnGIy5C0LbV/qYyWoMt
ZKu2fZfkay/T4/2cXvmQjzunCQ8+69HHWVuPZWl9hJHxnEb8Tegab56NM5N/AVDslGeHtKU+tgVK
BEB6ybEXdUVrk36JicE7O5W7Uy3itdSIa6wGEhJ6yL+JyKg9OVhxUhN7Wx2PP1jBqA14Mm5cWGoY
YTe/XqYC4H5J8y+zGQBq1v4PUUG66Bpv30EhOJk1fCCvB+DVy3doZnDNzTpCurZBaoTd1hnEdYoa
pOh4f2ejw64/PLmtcQfK6NAhQn0K3XCX7VVRdF/YY1dHOBEwJFn5W3l2HqplpVGqap8jNRC6KtZa
abWObA2mQxjPpXYshsFutst6FsNh3Ivbwu0EbiaOgydPtYRrYaO8pXeOYvxPCw8/Dpj7ZNDqI7H3
a5JutAWyGF8WGL13JSS54+g5Y0U7gMc96Y8UPeZT59Qd8g0vwslVfANsce9n9Kytie1ngi4XuWZ3
LoID43zvruqfZYfWq42Cd5ZvnyS+0zFasDh6dz+ODlrG/pihhdlqzAK1Bx/P8rtVN5D3QtjmOVBl
dJgCfY+2iArfllsgH+KI4r84xz/zkrTYXqlX23N2hAWmB6ihn52t3lJIeKGy6QWsUzF9S2IImUjy
no22uWVkhf1N4vyv4+AvoW1CCh5MrmX7tu2DH3R/qyUql/wriodwTVJ6TK6lT6tozSccr2gwAd8c
C62eu7nOz5o+H035wC3iqauB9ufYVWx+zTq8ouSSJ9sWD1lRtWdG+7mK+gvwGISz8576qId00iX4
CSpzN/YkpmZW+NUB03FLqL021JDyaoEpWpuhwtkR2g4Sp945VXV4jJvcfPTyrdJetitt8mvnudMo
bKnyUE4dmAugN/QvY6d/kJzX/c1q5PeY+eUtci0XQaHrwqESv6dkF0yNPI819DqIeOIqrjcKfnpn
ybMu0ouvp8HK3SXmYjIDigLTG2XfvAu5nXdtfCEn9EObzjfcczfTgDkO0h7bYG5e//ujXy756r9d
S14m1AnOcFe6v9ddowVTbvZgfogHMgPqbWoWxrM0OWFYTOJsX2SEcLNWLRK/zYDtc1v2f/N5WrqL
314DVannca0lD3PT/C0DXmDzMo0OS0/U1Ee9REhUgb0nubs95/gWbl75EKTpS9E3xf78Z/UAgrbZ
OFWY3hU+PrCSsRA6W8c5G6btwnwrwPM3NuKM5YJPLmQhaYV3RRAy7swB2aUp4OSyYC5bRZFxAkJh
nH79Nz7x7R6DI7AOR5ym5UuvB3GqxpmWohcxRk+LpWcy3mGeM05mBBXDRrBpUVGuTL/WW0Qa6WJs
cCvvLuMNPDltvDWUv/haY7Ufwv7OBUjya/U+62rdTfgK/uay+sue5V/fVEm1T7nvOiYpZ2JpA/9a
0zWD58PCgCStZ/cjByS0mpt8Nw8QtryyeLQKbFo93Yi2iDDseoabbt5sapm+1R0u1iDy4A3kVyAa
8wzov84pH8CiXmRa+Xt/jB4wfRzGpH/1bCWQgkbfakTiq9l/RhbmyVi92BGaJrgLrB8zP1pr73H2
SdJIUf8yNcuGLeCrjPQa36i8I4PmOyZcDP8655vbmBRdONYZMJnA6Rjok1RL2GefnKYBwKCVkR3E
0Qx1HE2vdtWpNOJs6+6TkXEtiMCN29ZYgQfS0tBiHLSwSXjKOVegle6Ig3i1Q/duzONTn1vvVpWs
KxPwnoGp2SZRLC3sMxsRplcsZAMX2xF5rZ9RD6LUTnE1GQ1jT7op7B8jrRzE/pkrsMVzxmtUPLet
1nyyTWs/hbhxGKGz9OeY9OEerfrK6k+5sW88QXq8an+2bsf2t2NY6LYwHBUBEgg8ETGRFgtpb+Dy
OE6MA7Wd1iae630nond8trQQxaqoRnAE5PfBEEX1LJSXbUCBspHDWWtaPdoe1Exp0P8iT6wjQA15
XuW3Evdn5AbykDozBvT0nTnbd/Rjn7YDaHysUVyWejiPwaubMNypmGFtwuDeJCwyNyd332Sq33fg
7OEofeFF4nCzTeNOfaIZhRjviHuPcitiSc4r4PIF8Rhv3Zrzn7zLk3sFaZWsFQyyLatCfPRIHaD9
bqIYv7Hq5Bo1vDpZkXE009a9j1+Nyfra4UaB4TteEcDjWmwlZ6m+cYo8chk+OJWyNXvJLdu65N5r
cCOBPs5ZU7nrAFEdGupart3AZhUPOf/B9rOPUhTBDpot1y9nGi6hagZeseck2Ycu0i9EdccCQOmq
RPB4VZO+ZoYIV+RzGpxq4gyUC2RZHt7NnXP0WvIttY9wD/TGk/Cr55Ix9FvXzGQDVOvZYS+G7TR8
Zox/LDOwJ3He1+wNkHekWJbWWe5fDdBAPAZbGEfMRtUMer57zJPM3aUdpEuF9WXNfiAawXFkt9rY
Dsr5QYhQSLkSq63NUJmQBo23q2bgiSwVa/oxGz26IlY9m7B6dWgEwRglb1qP1tYBZ4yvUtjruTEg
3Cr7TE4Avt+pvYakT3PCs7XrWB6Bs8J6PGCRMt17UnT9R/irFZ4gczsAun8kOOE208oBE/1u1UF2
LgA1kuWDb5wCsUk0slJ632hiF1uE2d4K/ZZIBgDCIh5wrs4bV6KMs6S8NwEiDiuVZoskEnNMN3j9
ugJHPAylJBEieS4qi1yEYrHNMjxJuQux15sIQeSmTaAJpokRbLFwb4e8+ikMpgUEfZl8FHWFhdrb
Qh2pjnWL3UiZQIMokTLyXcZpeB5LQQKzb7LUNelLa/M012SgOUaYb2ySjOehfYoSKuGsOhsDXDic
p2x2/JIoNh6TzfzRzz7mVOpXADtLnMXXaBr33bJkbGZiGJIQq9qYoVMt4APwKEZ+3H7DBBruK3pt
yNLv0pjqi99UJG125Was5UqkMDPSgQbP5gjCgaTrbTMg4E1b3A9diSc7r6vxbOax3sjCRBHpOePO
IF15EzKanszFFDxiNRtoECOze7WEuUUUtJvRbV077YAHDjW1N0sAJn3hOiUBmUdfTIaYDbLW8xhN
NElxsG/jDs1YvYYGlZpw3gwTSubUzGBhcJOs2n5HrqNiNWGA6df+HVtQ8ttp2HfKn6pFfquWq8o2
x30AhpNu2nH+ZivnzEHBt5URbURTMMWmw0BbCiDVWaANIoy4acL51Ct3Pca0VZhooZSVKar0hs7B
tTVtkUIIX10Xt+3oQ2UfWvXkzhjWolC9yinS6z5sLs90ZQRD+c8EkN31nEErszPxYgM2gCoZPkDM
4z0eaWg8Byn1aFyx6hFjYQpMkswTef+2+OkYa0DXyHofRm3rPOdx8hlmI495Z0L8Fhrw/NgjJhq+
AcQAxNShzz4qLDd5JaITkQs/XUTp19pY8gX7Mt8PpwGT5OMS+HCwQEitOmCatNQmkQZ9s8p1Lvdd
i7SWbcPR7/O9pTvCnMQ7h/0GkjZ7bjk+wR586qX0NmKu6J8MxGtONzIBGWr0TCwWrUjTxVdPqdnb
9A2cq9Ad8gNKiFdR0wlW1OfyDWMAmsiaTrvpv+n+lAEEaRj8INBeg5qV1NLyJsJ0GyRGTspkf4gH
5qCdQch8oDEcW5X4NAooO3nnPktLMBMzff9mEDwcFOWmzJyOFFSGZkMxsVoG/0bGUrFXg8kWX73g
mwLjk/M8PEL4BiLGfUO6OVnBIYqEoVkyt0EBbto9+bnnoJgg88C/Oc4AS7zIuHMNr6UVmNtT37i4
v52W3Y6HA5Wtt+sZ1QP62O8y5p+phwAFYT8uS3/yEKNpi+R7hjFefc1Rma1dq70fjCzZd775pWGU
EqbZLahA3LsT87k0ZJMbzei+cQZfe9+tD7qMvNUkgnf1Ofb+Dx4ACKP76Yfn/zRnk8BJxaBXK+Dk
PlD8OXbHFTpNxlqzOptB/ullHMJZvBujBIb0hJVj7OHEZOzoiE53P4J+jLE1AwLQhBXhQrQKdCtE
oBBB8S0n3AE8lL76mLb7ublXbpltSbXnGMeQxEjXuniUDICM9gwHfpRBL7aGq4EhR7qHSGHxmYtD
PgQTyMWhPCtI4jxZ/eHUB2REy6a5i0rn7Gn27pRLNNnSePAbsJkjgvwlDIVebF5bQfLqi9cRc9pV
LCwUoGV66xIunMy1PJdMpM9uQpIAqsIpTndNofXBakfkeyXC8t0MqnJkvMeREbMzh1sFAX94LmAR
RKgxkD6SmlcwRRfSqS65jVTTaWFd9D4ZtJOH4NFoi/5QT1N7cPspWHnTU92wRqMbO2LX8Hady7TV
X0gxkTleZZtfE4YAD5FVv3XACe6W4IyuvZ/n/ENG7cGc23Ybt7jte5mfmTnedxZJ6mNSsfjVJ18O
9pqQ4nLd1OKVDEoqUxWyW2xrzyNJKIKZGOH0NyXaa8fdxbLB1BCyW/A9TcGaze7aX0hHeSaZzIWv
FuOhlVe4M0jV8idgueZkW3ue64LvmN9muIsVeHNuNLIAvYgeu0Q9k49wSaKZOVfm36nBms9dzZ1D
GNemBF4J4TC8j4ahOvWxe0gy6PVmLfs16RmvThMdWNcHFx436XmsW+5K/iQ8P7iMRpSDiMmor8ay
P7f2GG8KA6LCTgQNkU9jzns6LYyVcXjkKPmQLiqOEu0ARX4VH8oKt39bNV/HwUvO5Mrg3GnbCc1f
nFK8V5ekbXlPjFAA7RN8sGSwMVk9PSsLFhiSXwCScC/EQp8m35VJlGdf43FbeR6gcke9RxjRrykh
n06ucDRlO8g2X3sz6p9B1zyk40PoWU+yJeAuruJdYvjpKqpbhzxQOH6UG2nneGvE3uPe1L6zYln1
BR3u0Vt21nHMNl5K+1mkxXcxRzMPv+yb5Ub6EC4rFUYhvxIGyzBed541PnbFGO/6tHQeMHPBJ6Qi
GwYIyywbaGzG2lgLx9HHYcs3mKhzoQdHzEbG4lZX/rSW7EiOKq3GbeSFqIpxWXQOw764XbjkQkPU
MYf2rhyZci7R2HZya3zDvYaLt0BnY3vNwwkxjvMmVGKeYrAaVegiBF+8dmZWnX69BGdyXnURuUeb
MRU7GTIFUYpJOB1pwUdmtGLkFBOQbUSakGpLm730a9hNbELK+DxM9m6U8qehyhdVOD1kUdAaQJvD
i5O24Nly1G85kS2XtEWaEQe2u3OQBoyyaa+cy+E2cUChJ6A37pBnoUOJl81O+2hXCCowFz26dp8f
zIhw+T9/oJqRW4yt17ESYkYAEGDXdbWCNWwilGOLv6+t+kH7ZgOVqXlOiQBd5WHtncOC56bHu77/
tTeYumuVZdktIaS9hT55DLMJKV5mWMcpKd+CDPtaJbrPWETfnOwHeuGvRdB2RBqlh7QJwlNQKHHR
Bg9eqDdHIs7uWj5ol0mQOVmWvlj/Snv59SU1M0D+Iq53vwTgjjZessr1NlGRPf+KWiq8AmkJ3fVK
JiLd1QtGI8qWUWTLLBVeTbh2wIqgE67egikvznJkt8mvbewzY/pwyqE4tU4i70VkbDmPrE2A1wS9
gUsmi0ZMrYMAwy8i8lsnentPXkUCr5lnjUeptWdeyXYMse2hzVLgX6QNUMbVz6ae1pTid7ai5V5k
YbIhnGus0G8Y2MFJGNXbOKJ1kwZgYrJvVlmIMBmRUfXFdB+LNHpOHWFvCzi6m4bEhDVAD6dTW2tA
fZ3NRrvnSflTYJHQpuw2SwImll8qUGCErckpDyB6TdTTsMdfe9Gp2z03Yb+Z3TY+G3XVkUoNp7YE
cSDBTB6CxG7OTQiNDme0BUffIEQyt+VrGdB9An0ZT4SdxATftt3NzJpXZQ3ZfdbW7es4H2bQVW/L
L1GYxngPunCj+8Z7nnv041M1PtbLfiBzKjRIYN13o4eGjpPXvDSRvtQ9w5OEPofoH/CWYH26bbvE
yyN9/CGs1yHyxkuIYhIUP0NRtf01Y0eYynqgHBSCO1lthog/zjrfjLO+JZDw1mkcMcbXGK6BWwT7
mTCO7ZwRIOsTQmKhW8FEMy92k+BQpTb0a9shuMXwtp5f+dgUXICL5qYZukfuM3haZYQsNZwqheOL
5h9XwLVlIrhJ0Qeic7o2lo/xduYDUwn30pTDiWavuNLOVrHNY1WZRE/oYgROgA7BFepiZ61H4JXP
DWQRylAVajh2Xn31HEPdF7Zo18p3QIdRoWiEmlfUboIT0SeP3au7a4Si7kp6PGWu1lSJg/FW4yc7
JqDgrwwlV5NO8jvLtglz4eHFsAqkTGrZgP8YDPWQj3ZtObU7sg0iq1+HXXwLk/nnECG8cTUsgyGI
fkZm5IKCNW8yI19AhghnQw8yvVPAgBBNP8Krs4kQssgO5844znFlvVhaX4Bz1bt65ueXmRLviv4g
cQjCs3G1PioP9aJnmYzRTHSmJEsdyAAM9lWTg/9Y2JSZg7jUtqdvupD0gCGfalfkNytiFpTCqXhl
CN1tgsR/b1hVQaGquyN51GqfJbXY1LYNjHVOdhVKtDfA64CHByRHxkRkRVFl6T1aSVokyMNDWE5f
W6wecTqNz1ZPL+KAxazrxD9WgdlirDcrjqKTDXn5WdQWbdskvhDATf53k54gZwIGIScJRvPwgGbi
lQ2W3A68vTzMvQ8jHk41OKN9UDHXyxffWdUQ16R6/SUMg2FdWdzhlcj5KR6mikkNsOh5yCNphrjs
TMWLR37CUYACXHkh2zhh4ixlHwXBpC/Ps3ipOmB3zoCzv5RveSgeU34BFUmLoWDYrWLHA8tW4oQd
lVp7XlZubGnvjBJ2Sz42qBHycjunbA4b9g8xkzFsZmzVafEaNe6LMXLJ6avJ2uxOvz7xerHfRi5p
bgX2ICbe/ZsdFP0lrVHLovNgZEqiBhYONqxN7iGCBTOQxxNQA9ICV34/OFvNCEA7fbwf0IPAfCqr
nS7BuQCS7m86q++G2h8wP5C9AusnStXRnDkFhddAC15uwhEe5oprEu2NmZc1EunE3nQ1pd77sPwe
rijEcT6JuXnE9ERwjzv199JDFD2pl7Bi6TlEZrb8hEskM4MB7DL8rIeDsDB+kMdyT8c4k0Z9ISlc
eAL9YGdB2+7Kz96ji+qKODoj8BpSQohAaKPXTpyNnRuXKp2p9B1Sg3nS4O/v9IOJNRQAKW8bbAmf
W0aH25L1mdvP7MuVf/GzFFSpFXa3UBOv+GvdOPqsaUMAvUy/CIEaYR1FxTjtgnw8FYStrbANVwe7
ZSrLiDrD17a8Y8FwNkl73gZ9w/8V/82GmY+98wl/lQyKGDx2moH+z6KM7KNTAIAKzKi52B5XpwIS
0gl51ypS2ko72k1ui2e8gcczGvhhiULd1CNh9nBTDVl5V2nJL0ziAo52BB1r1PgpkMMovA54XFcs
IqE21ui3l0/f7L1jQ23utBfi/y5eCjMm96YMbu7EHQRdfFswdDoPmI2WmHvY4lhZ2Z8OA+AvPuiN
UWDhwYQzW4SNQRG4Dy1IX6PFXjh21PhIbZmiIg8m4gqvnMj0t7PJkqMwkZyK+ZrMZNYkHcRgUff2
DjgNdZX9gDbywra/AaHUkaI2ym7rEGG/twVLS+Ijo0Y9JoIXEFvzWrilPKV1KlkG9OG6Nwkg9Lv4
qgfb3HuR9Z0Rg3ckZfM0NfTBc1wwkoGhw9rXZxDEcMEyCLGEE4ZnrKRoNb7Wy057tIvXOEIlKmt4
aNUYpLtuAeLo1IFPQ2jCrlx2olqoUzc0io8XZDYYSQhyATx3JUKsnJC21CYcgQa+WxkBD48gQ+Q5
VOrT1t18tqqr9ivzWPXGp8ai4A76ZSpD99EVwQsSpfqmIIcBU4dOPiU2zVGDcAYA0S6iyVpPeLRP
sZMUDxpD7SrxUes0PHCNwN310WiiRYle2iWnp4X5BwpGvhMKvQcnmx6D1PLPVYlOP0JxTrnhhkQj
lIxits74xWpJyiVzHPC1w8wPyiLw1/u8osYaBqTzEDKGnWUgnP71BbxIvmG2iHi+T/jgJCBn3Oy9
ZRF3Rfjqxuf/YO88luPG1i77Lj3+cQP+AIOepPeGTpQmCFFSwXuPp+91kOpbVaoIVfS8JxkkVSVS
SeDgM3uvHXnxVUMMShgbuqF+9N61Pm6XtuPUjN2sbxPji0Xeg9kDYrwOWdktRsQIO5f0OXZU1Ido
HShmHJ0mU/9itoSjtfV0VgLjOfRsfTeGnMMh/1LRbzP6VZiRBulJrpLbzIHp/wXXCjcG0hs9Hzfq
IM48IZ9jzgmumdbZa70xXiy1/GqSzbyaYHQyq9COqTcQR5XXO0+lHbUKvVk0Y5ASnSmGrdXoF9je
fAf8wMskaKJ1NhFJximAR6Wa3r1Yv1eewGaZVke1sZub8KofZlUHnyvAQWvDqFyAQ803y8d5kg7R
h64CXEcvQdJ5415iZBKJ4TCmKj/HSvJGT0qqEUmj9GRgAFMszI57DGOY1ii9iQ6zEYqQ51Jv+jQg
RZPn7LthcLabhvIptaaXMYnNhWYN40lDQb/N+G6o6LSX577wCyi79d6oQC9Fg5KtskkWxGF3qJie
ohWnn2yTXZp3zrLq7BoKwB9eFaWvkz59T0C1MO1mTOE47Fh9Z4M1BYW+bu60uOO6XGcNEhrUmuQl
9UF3yLKyO3Qt+OzMcTEkut9H10HoQSWEuHyIzj5Ek12vlS/l1FAhmqTpVlb/SctTAf972Cco8JF9
p4irFQ9AWaOfDY2hei4d6aal9JsAVSLceo6r2H6eApCzPrAv38kAxvK+r468ZdmKfoScXipdz9nH
YxDjTeIZWA31rjLU4TAE9WuVIfkOCJw/TsZzZVMvAM5qt+VY+Mc+z5eccNxrOktbuS5bl6GhSzdQ
eSsbR0YKDJ9aS78m3fjm18NaA8k1Bc1bq4eXZrIYD4phLfr4KQzhYFRmgqmKcdzCwQVAaI/jYiTq
+q9ZQalQajxHbByUcZM9FUyyVl0P8r8JXbLlCeqWM7cvKNjZskGBZKHHOEYMOMGwbTL4W2qZdfVI
me+EOI6e9ZFxcSzlDxNR3GEx4OlrpPyUBZnthvuM2+S5auxVzMjKGCIE1q0BaKTNPqWJuA6TOQD8
sUCVBG6x09sJ7icq+EWZq6+jGVbPutFeWjSHlqxy63Obw57FxAtbJhTxzlNif01O0YS0CuFU1AJ7
JQ9rkwaDsqm8dt8OwYkezoMl2CiwGX0OHz8+aM30DXY+Vw6pBcs68C9dyLgnULVb5ddf8p5BYWGT
sSi+NqH1ngX7so+dbTCgvGjKbjzjGrjEVcviQhfTvh6/+TbbhijNX82OhqrMurtLjvs+cUgKbtgO
UXNswsxwVi7G2KkYV40u25PureI9aS1KPnycGDLEc1p574AjHH4sl716H37Dav0sGA4tytjJiJMl
sEJMt1wl7kNvyVgwcoMai7HRUEfEhak8l5kgB5u6BspF3YuLu+dcBDgm7sxvcWgYN6XkWUA1Kagw
uLcmp1gWfu4s2dFSg9D0jjqTGP6ByPyXreLgul2UQNPC3D8GqN7+hw/gitFfLei/PyMSvJmA7he+
zQoz17Y9pNiOW9etL3Uanusn2OA9WqcR5MBwCPyAsKXDcEoUHzYKLfXUjV/1WPsU5uabmQSrwmlP
GOL36vSHSaxlrEQvxhS/lL7aL/9HNZmQlimeLMcXLPKYGReF/ewa+aFPopeIRaGeWJfWAyQ6Swj+
v8z+X2X2aC5/I7PPq/7r+HeFPf/DQ2FvaP9Rbcjvjst+xTQ0GxXzQ2Fv/kfouGJV1TVwvpH0iAT3
py1WaNhiXU11UT8jTkEI/afCXvwHQ6yUxgjiZQ1H/3+yxaLx/5smBNGoinZUVS1byJ8EH+7fNSGi
xR7j5YW+St3uC+i+yljpW3b6jJDRws9gp4FV7XWiwRaMCVj7+ekGn1x9CphM7Qd7uqpyEGSPtoEt
qGyPWmfrj0/BXfLgKsb0UEiQDNTCeENPCq7etG5GaYJ0tLMLFR7waJI7KR5Bp095/q7HtXmQq9EH
sEbrALZXzXRzap/qJ6Mznv9vMg+IgkuT6M3ALdeZsKZjr+a/ZTp7jBs1YiWGIjxMUdk7gFvYeUqe
ODYsJA/EKs78TGBRh4ikNkyPmAxC0qOeVaoD3S0YcZZG8Bw6kCqsmAhuzfSMRRBN6bdKaUnrKdpP
ifG1QEVzJoc2OuXqMJBi+xFKal0WUXfr7H6IIIfQ1rrT01D5RrBIzVNfWOqz7KwcjT2GN/nn+UVp
CUeKen48hLiZ3b72rrNusEF0iyTLm40NuvHM4ESckQ6YR5aYM/aEM2LJozK7EGaEvTQokAFG3VKX
vwdTEoMcDe8Wz9ErM5zq4nqob9V8+iPDqUs+VO6tSonaiMBpGF3F+g4G5bNfZmcnQWBddNDJMy2f
tkn7pHNpEoQBFKyqFaxYkUvhquvKrcwDwAJ9qWMkF/q+9R2Ws5zd/yJ31jTjHxes4HpVbRvbJXTR
X33c6qS6A8F4wJGVzDq3ZYCwsQnqY5Ta+acE8kmAnAPTefH58YsO7ETdePo0nJm5lysTHNNxfpnq
AMtirOvrSh3HnTtWb+hZo1PC1vbE4t58BUU5Nj+GEMEbehQyJnWdJRP2xeDsOZ4cISTkaqBgEke3
UxhADfgKGoTy3pFhnLOtEdNeu29FUmunTrGNPXScu8ZG78Y4s1zz7mQMUbtyP3+as9vZ+wHoet8n
GgHvg7cHdC6Z7D7Kl/kC8dSRMbCdlp9FOtGXJ6hWkRtXu8KrDOL18orhnc8aIAd5rxkTKCUUNatW
9M56HtfCGw6cAs9rXHBRVfSXPK753QO0J/kSSQIz+jzA71oY0WYWIzPbW2EShigoX5SplJLVRN0O
mnFBk+2/DahEtjgvxDYPq+Att7WL30EMbuplzMUVk9PhHDpmA2DKUDwVbWYuzRGVsT+iKXcj6xLI
5BKjNXZu4Mcv7Ievfow+jnXqcKvnu5Upo3/UqtFDSQZFIo2eZO4z+O5wTRhveWmr3CUAK11342Dt
PdJ9/nKg3x7ix796ZVgj/XrZQQ9xdGHZqq27KvqGv5+TWU7MAMoMZdXG5rf5WLQdslsxGxEDXKgW
pbalLGycs7dIi68zeXjETMnwOVW7RQ4M+nGYYel2dnyXUyPfz/l8i3nub1NXRsVlqvGKtzZzNPVl
Pkcx0BIHJqBYitK6d03YPDXQ87e5GPV2acA7WLqhqO5GEjKOdC0KfOxHhkvsbxmlx4zM4R22cgoc
iaC0G9qMdHCCE6lr7GPGaDrTgC2alCF3nYWz2ZFON1CH26hMT7VH0ayO7r1DOfZKQ458DwoE+LZC
t/mlI3xTZ7hrHITnLDmPgrSNUjGb08Rc9cmb7Auj5oUfOMm3QOmfJ3gKRBTKH302urAxWieWOWkP
AOtQlwV+4T/8KHDfJiw2QLfkYQ0ylZ6oayukflZwgMu5YWu27CInvdVSoyhcv5BD7Lefp2dSm7sq
7zw6dF5EBMcPlznGATzr6yiMrpoWqne/zW4z/6ciQVei1cw9/ml/P99CY4La2IimJ2Rqw5PBHhSY
cHCeX8g62T1uTfl3zX+FEhJsnNoVWe9Vdumc4rvNCnLtGZO4KJ2hylHcQIi2SVCMj5n5rGZMDxtb
e4ljQVy8Ax7ZsRRixFQBkALLv8Lgb5X2Go9jeZC3tGMrhluHJp546JFYw7jB9Y+lTnDVWHWkwTP2
uiojcx0tfJvBYpw/BnNbIZV944TURG6pgD2pWKCsFXenfphPs6QlhENvUxpdaYqxTZwAi0lqtPOh
h/FKdh3x9PZ3bSJaoNd52HTte6CzNrLUUb8VkYsYLUQlEuPOJjbE8l9SKDrA/8mB5PB10DoHen0V
4cmLZepBaEn9I5qWKc6one3OXSdu+WZJeazUyWZVRNaC0t8f91FvwkSI+or8qShYe4MQG2OqvKUd
EqhnFQjNH2f9AwI2YDhqU4+aQi377xh1QBErsHcq0RmfDD+K2ZysGWV0y7AoMOQLm+cn1vIeXwkm
QD2bmNhFpHoG3G3r2eijqax3wD9aS0Mk22aEFb+qx+pTVwjgZPIOMGCEtmJ0LjPVdyaGajjESPMm
zjbDn7MURK0c5xcVRfHRr8b8XyS+Er7yF4EvxZzG4t1QSch0afodV5q6/mLaMnVoxZU5eOhaNbhJ
Rp5vxAjWbj5JlCz8+en8pgqdYzOJsRm24UlhBb9hA/yVvMSCKCj5tYF3pyaL0QhPwRSHJ5xN46Fl
x1C4RUF4m9+Wx6aavMWkJMWqkZ/aE7BlhGjKyrc/ABmGZ83DNJ6LtSr88Us7TEeMOsZ1LAPU01Xz
5HTJa1fE7FaEIVZV3btLvUrUbOONKGgVxO341b1yETpBsmVSnl88Jkvr3x/uFN3/fN9cS3CuG4Jy
27R/8Zk6gT1kltuJVRQyYDDIGTmHpaKuxdAErAWs8oy2uHUApS7QVn+2sxgsSlwz6MUyBP2ePAyd
xMzOaRPuWFbYZeVwYXky8LuvyakhltPad0WJUpwc6wXwjx+iM3liR6SUPGsmygM8AxpZaqHYFiOP
wknNr6qeu7fUTE+xnem3PhhWSk+XWVbiy0DxvM/hd1/HwCf5TqtrAuBi5n9DW1/NRiAyNhCozb95
zQ+OqjKh1ZWFuvzMxJJx06f9EHTxzVIwW9iF/RTh2bjNL0zCv0dZl28YoTCG0lgPzfcWyyqcKI5z
RvBhb1tZ0wyckav5nz+/I/NL4HTXNKQWdVogDSyxpy+t/Y4ioCC/pWwX8zusybeZ8aJ/gH527I3y
vaTsv9tFUm0RvDC79OvmeYq/IACEHuWxBJIvTOGQokewkjtpVPV4DuDuAh7mjncHAtFxgPCr4E7D
bcsDwtoSCezxbDM/WjDUmy7CDo+Xyl2YqToe4syipLCIeHWS4tmQ+ukKQd5x/poGJPPAoY9bQ/4p
1H1oqFkSLZU8esvasrqQYe7aB7WIlEXrJHQpYYliUdEUFmGVPOLoetS4gX9MikOw0gINZnJaUCWC
2dTjqrzOByBawgMX12VuaroybK9G7l5Ud+peBB6LGBMi4wiPwAiUpzdkUpL2LcsKNaL9KkUaSp9V
eMMmne1QCF/7Qocpi3CpkpcDVPbumrnucAsJUFgXI5t6R5APFARGcHPD4OdLTCdUllN4sgj4XlhR
POziIa3vJWNT5lk8IuT1E3gElFuWk+/mi2tygq+Vopz7KHWfaKgickbyU0X88mvN2I7o+A4Rbmu0
R4VgiSWzI0ySOQ9uRXub+68GV8ISMXyxngffs2WjkyPw+aP5a9hzlU0Qap8ef1gbh6Fi9KjqUNR9
HdnLGDXtXpHIl3DSzKfE+jbnHaBDSg44BL4lgevtJki07PO8S2F/OJ7UbFWhfw3sHBRgX8vwV1/a
Ieo+WlmukW6oURt+l223YQVCDkiPY7sAs7atTDt4Ho1PwP8WffmWT504z7+6yPGfowih3/y0xCkI
xA+zkvVdFI3Yq4b9geZrgDUSOBsLb/ohtaj0H7W7mwRfi8InDJMZ5K3NKn+NYO1HO+Er02npcANk
L3Wirp2gMO5hkhOWGY7vBCR0mxTx1wr3UHch+rC/eP54AKNuHmzb4kvy66zMrQ281ejY2D1xtVNG
yYW7E828foNgku4FfgaMvqQoUZCkL31ZjHu1sphnKX2GbVd2pXCHRkqPurqPXetv0LyBnkCx/1K4
ySrxqCHbhsHwTLgk9qOFUdSBj3UpTwV0e8T0yKxiFZSk5kQLVVLb548yJ9APesatjP6awpJBP+EW
TjSCKpoUcrorutJJnYjhy11Bpkia+K+Or9yL/BscEB6mGAQeLzoca1g3JPxqBHLMPyvtnKaPvTwD
qrsXwBRRRb2J7fg6mEX6XX6Q0/LuAtzW2C4Al9EPey0sdym+aNrmSKAWMaOAtdh3hVstk8nouePd
K0Lv703RETQGTwZn6skL++noJAgFfDIVVtxCxXJkUcypyVo2VmyWE0I9+UrNpWqDB2TF+qTIimwC
gLqIHeQ5WEImZL+9vZc/mpciH4zrCgnWf18Ciy7IVopqM3+ti7VtkOag3A10jbY3rGnhxvfEB6ME
1ye6VlIATObwHodhcRltoh9aND1nopkMdVp2YD8P+FLKA3sSbcsk0rtZzkcUfqbuDpd5OSHymj8C
l0MaQPpiIgVej2XUbNyqAfqTAQKfq+b5pRXsgPV8oSdEVMx9K/wBlINzM1tIUdXcWVpTYtA2GfbN
sniXjDx4doOpAtU+YkDo2OXjQEE06/JbSWwR3wTL5YUOufUCC/lgTqG/6fVEv8YcuHTTZOqRUH2H
VGw+oVnH65xy6yg0PFWxTMjl4CFHEsj8UT56KoxX2Xn0PYiaVLCLTUNaUM4nxP6E7dVIei6sfuFI
Dniq8y5+JjtVbIQlUEWFmmSX1YPGSYqxZioy9LyjK15LIHMnLJ/Esvd2t67bwt3kVVXsqxoXWAAQ
ZwP9iUpAXv0pK7RG9CbeMsU3DihDts3EBpfM5ZbxbhUicyAGyMz7F4QwzlXPaEoe76MLKmaNMlnb
ZgWi7bR1tFuh5XhoewfLqFrcZ2y6VVpnwKUvprx855eUa3b0iYsBB+bdu47JmW5gvK/Iywqivn96
DJwstge7UY/EWZcPapYCPtpPApiEPVxFabbBEuuEtUk17ZK1+YdZ9r21sFXQRPDEGGKzJI5xTMhp
QiWEvfLoW8mFMln4NhJDrflOsUkKHBXFo5nxrRPkoS0nqXO02EehAin/CL5SlCs7k/RJ4ol9DYJd
brJXKzQSlMz8YDcGcEy144jxy0PohNmK0j0/5yNb5zx2q50gNwR9PWkW5NtFUiyH4kgq5vsPZTL8
8/wC5uQFM4OJ7IZcCiEHdqbGYoVRgnVq4y8hoCkicHvBY5FNHiMqlLJunN2NsHpXtIbWOp2DQqAD
5X2orn5fomq6hF085hL77//7f8nSXrMtA4sGZE3Qmrac4/6ltEcOyWOya4N1WlfjIW2H5onRPxkH
tn5r2+JHSaAl7TpioNSwpI4VXPdksjWtNTXeO6Jjf+pTXDqFfWa/luL7qvHFDXnoXCb5clS1UDw+
NNNJXT8qFiuy3oYAHZNucayUsoNCsbHTi/wzVLv+AguovHkSjpaX+vgl1e/TiM0qjrScPSr1iw6f
YIt6o5DOVmVrWDUTM9n02W2pr6KJrDvgCdBXp6HczDOKnNX6fhIwvRAZfcsrw9yblaNdB2IRXYy/
uH3oED2lSHbhkKH4iArrHlrtH7ENFW+IS8c+jAZu0T50FpVtNTfa2+He90entrxj1CRP87OhRn5z
icmwEixwCY0q+0vUM/OdL4NubD1Ch2pz5eZa8vq4NMaAwAh8XqZpZIQoMLUNVeI6NGqVx2wL2si4
mOHuhnPpO82H3UIs+Xzrzi9Ac+q1p0ZPvh3rmz4RZIKrlTRNwudLIkg3rPholEb+9ZBpmK60Qfjs
14QR8+4G1NxWr2uw2W0MYpGVHfzEzTeg0K5V4Q7vpHRjJy0+53qYvSlZ4z958WvFIaTUR68WyXWe
CtQFqKffX5/W3z3D8vLEUmqwSbA0oK3OPLX9y+VpKolIytqKGa6Eh0GJK/Kr4zI/hGI1z2JrHpVH
GoEPXGLDcWQMfrbq4D3DFXvRabxEVD4IyfPbirJgaXYpIqLC9XGWttpiFiHPL0EhAjpI5pMM/Cfs
DJjK6XtT0nYKyJ3zhzmolO0oS4fWlxALqKDd0tObDtSPfpibUaJa0aELrz24/KLWFYi6DSGg+bKt
jgzC1LUlh+1zTEOrE0YX6CWPl8m8uPAJqN3BVk4hsSe/fyPNf+xjNJ0nHpMXF56H+IdHt4HAbKk+
7gzy7J+IXU/OperGZ1d+hFD1R6L5TPbkl+Y/tNzKYOwOmPvP8cL8Ue2W1A+Wx1OoYQabeSTe1OiK
WqiiKHbqp/nFIqmIJUoCQNKhXESffDaq0NjWMNwKzcrPoPVIavESeinCa5lPuvRMvWLtnZajeGw0
5a31cHSW0ulomPaeUg77/jg4K3Tf7j3G0rZi+pE+ZeQlrJDzdk99gN9Pm6D6/f69IyDz10NSN3XN
FpphMgPBsPJLH19rI9+4CYiYTBETy0OcOED0UiphBeihBgiBHT9lwDh/dBh/m919JulzWvpLgpTU
pUVI+Lqrveaex2kIouAdHyclUGtmWxIYwHWSVsBVcZlboY7j4FaE2UW3I3tLCBKbB676C7ffD+SW
8T4uW8qCtvu5i5h/A+oIcMgsEb4yw6bu1k1zU8Qjy7bKegpZIaI0lkNPA5fXxpJjMx2tMdB0b4vQ
z1npZpnClPHMQyV2aJILxL4yRXIovjW1bR4eI1Ob0bhZNlTQhpTL4+k9GUm6Y4NV7bWmo1WNUEbL
tuuaNWZ6N+/cqo8zX1r63wsAPotRtkZmrTCu1XxsprpvcFH69h91X6bfVJoBxcMRB+2BoGnjtYi0
ZGOYRrBKExIKYbHX95hgsF02QIlMffs0IAyE4uWdlCI7R1UUPsONitfQZ+egp5EKah30kbX4czie
qaS3lOG00kZ2HblynCNREASRYUbI2J8tduemTE+10TqnJpTVTgYTBbqCAJqbxa9tCrKGwEYfa3rR
AenJS1eFFkaRkjOO3Ggai3ORNj0C5DAknGQkG8PpssMgbNrWaVBXaqrrt/nF8K0F6Hrn8ueXAj2S
QlADZ3kTGI//zImGbmOWERlBtGKrpO5+cPAPZ6c0tU0wYL+K1W66mCqaBicINmZRjO8teRZVbpBB
YU31TsG4yF8xrhTI5c9aOJKA3ibtHvDjPJEJLMlQ0mJ30bADfWkaDCbhea6v5zkB0DftZ/VEpxyv
MCtf+tJGfy3bModzcVVVBM0NCVskaEWSjzyZsk1HMVzF7sGL+O0rWr/VkZts7MjIV4gZmHhJ7WfV
xwywQ3EbisTelWoW7cqeGbiXhz9EOgxndWR8NKGg0Ui9ebgkwi4i/UmklNmD+CPzLediDDUXgazQ
vdyud50ZncIE1dtkfpntGd6op7exGb86BAwhjA/a7Tzdn1+MEeAnO8ibZvV3EiqHfdt4/MgM/bdZ
mDDuSQcFS35a51tuJ/9DiYZXeozwg0oZ0DoJLo7oIZEoVAH5ZCPp5bvN33d+0VX+sVPubx91MQp4
Zc98Ym+Qc3EpQpzzU2zLdIqCJOCuLz/bSYALVVoS/U7xD0L3YdTbAd3da9nYNamkKuE3Qp+yo0FJ
1LA0eRd6+8Pi/17qaH4R7ngYoDBiceAqyC3bjNCmmjBgfShOtev5+0CRpYmtbK1QT0g9GF47T3TP
nut/xYAZflRRh7aPUEHe2Y8+cOxN4ZPkobgYEzvLdbepVoPLmnTiehNuJavXYKIgGyPmajqBfNVX
3LTBYbRz5teNkdiHTJiIUFMHacA8DMispt7Mratg+XdoWo1fnBl8YliJ5iZOTeCU6ctgp1a/Gqxg
M1pJsNZUqte6qbxdHmKu8Min3KcuU8ad1pMrCNUf1AF2g1WATW050mQBy1Q9lFgwsQk4L8ZjYX2E
3DBsHIuNCr5rHZEi9lIhFT4Z4EWzIuvfIrcb1ur0RNwhMs//NjHzR6LDDGaaEXkB6ruGJmFtRgYI
JzwqQ1qNz13W2qRuV/WO5X/2L893Yybg/62Q1y3dMmxmzZpuAzb5ZUafN0GeD0xO1j8Xg8L/0s3L
CgbjuFl1LAZGQcip2WsCu76rHtWuP5XQNhGSwpE2e6U9tHYWXnUEoCqOS5rNZI0fItkZOJ0/DQMq
jX4a2gOgpQ0AjgF8Ny/zYlDRrGqbNFhMACWj7x/Tb+S7HwiGAGHak3OKrGnLmBI7m5o0T7y1xv3x
OPIVJcQBPBkb283DHUVz/pkmJFVhgBuTG/NjytE2FYEMrf5Z5Ktds+1Kx0VIH79irfTY1tCCEynu
HXnU5WujTPaGCgnE8Y8GCms4b9Gh7TLraEuJCc6Z/Oip4DUCQXdpqDjeQLnZS2Qr4jK/TAY9eF/k
Lcmnis2ofYqM7dCQrJq1LDfVr/N1WwedfybO5VVpPYCvaX3M+xZDUlTfIO9+efwuJiQ8r/6QrnMe
qkmjLAMKqB+Gw8wcEtXFKQSHgwrRhDSf7tU2zHArYiLRs74hwNsdRn4NbfPt8cBk81MRwTlYuD+K
6dRBQasdJ8WEHvlLp3TdjeY12skckd6ZKf4iiwuXzQC7pCF6GSuvv1i9+d0gHG43VSUZxAqbnAES
OrS2QfnIB3uVhkp6wbM3rBjnfDVok+4IlKerLUh5Nwpb27VzypqWE+WjwLrdqp6yGXLx2veG/XNZ
qiX6+Mwg8hwJHz1a0Gp7RUeGXZM/tG96bQD4jnWGHcl1XriOsnvjCFmXjuYtOl3PdnO3Xulqy6ID
x4OfhFfNhFBv6mTGscS5hcwiqCVrb43ocjw8Bi+lW3twtyftRPPyXY+G9AUrPKmoXGDAEpvpwg/5
npSkVtpghI/zN/DCLtuJ1MFXOAzxEe4vT1OVOLmiHl4S0z81NtyZOEbMGzq1cYQ391amvoHH3f00
v7vzZ/wS3glrM48u6tsFSZ5QqDhBlwzmZIxayjSZwPFFZrpyCBYSz8XWInCUN7sn6nzUh2BTWq3y
hhbJXI5++Ybwe1oXInEID61N+F8+9SKIyXnUEWZ8md0weepAx/alajkopC31M8fHe+2E4k7SOIgX
vTlpbV+fzVtaMXvOJyLz3HkpzLrn+2Nv3rbT5yztiLrGsWGH4UftUO00ZslgCO80Rns5ZikqezwN
MqEu1ypqoILZ0/wp4DOyCsYw21ZhemARYn+Ph+ATYEUAEDhG1qPaELo974ydQZxGplsXNXbIWqqz
evMo0zA10o8sAzZax7wmeFxp/+9H89dEhEex01pWHkbK+N8OIQfqtldvSjYgT48/sXBr7jy5kU6n
QN89hkZmo6HtiDtgZzk8ZmzLoSvOf7ZiNXzxnydnFCrHGM/6XIvqlXdHt7utPMs5KMT8WHPtmyH4
P82O0/mjqmSspsQq8lIV9xaK23o75+h5vL8LGJ3sjXhdZvOzV2Tx+fFGNJb1BFWHnpYH/wJwwbJv
bdpK44vvSWhzUB0MqxDecSSfYDnJezgOsZcwN1a3c4QkmhB3BR0U0JyuNDe9TdjJ02kRlMIsaIcB
5lHRmEWJzBuw3Dfob3sr7dL1PIya5V0Ul9n28fCdRpS0TU9cTd9mT0xWkBWn7bkmufzg6o52ETEO
ZLrUZVqCw0BGoO71EeX2Q55kjVyQZYiYrgl91DnyrDf65stcW9vSLQjwBsi2jNfK++F9LiV/362Z
Egn3y4PQMFlXc1RYjLVMOfH6y8ggHsA1ht2YUfjZIOE6t7yj4gfyIqOjAETuh2jU1kOJMnhe5hBQ
hYCvj47ZVNUnk9xf/1PfWdwAk/curAgiCw6CvfwM3322DHwJuFITupOySajtEimZ5VzIK+goyB1o
CgvohdQPbXrA8Aw5xhueg1YEHyBQnoyAB7Jitu9K5zSHPp+QGVe2d/Jdv2JmlN9//378c4Si0/Cb
Fj2/Q42H/vPv7wd6hVrPSr9bU9oxvW6hDc3PZ78A+gc2hLyvQF2bqqocTDth8h6BRmVuxNNkwJam
iTIhItZPriiMkisnIE8jyTWb/2D+mlb4hG7I+XupTOZqfjA6BY1NmVXH1Pgj5jBeOFjTzuS4j6to
CLUVw79u7Wugg6o5Ca+xaOXm/rQPu3bZTHqygkCIIw7WpUySYPKbwstc9gaD77SmjcDBn0GNAOyU
YtlqyR1fBrh0iCth0VUWJNbOnczv38758vn75WVrugvpDLEWddavl1eSWLETeU7PPSsX7RVBgvsm
5p1tW4kjdOwPJHTW0cHVs29aZFRVb7P7zVkLMJXcBzD7F6pl9ggDQ6ztxvjDKhDRidBBRWlZWG9E
t3bjCLM0e8121xf2cz9SiyR21LzYfb+MhVjA1V4nou+OIkxX875cS3yTNirDxug1HnMlQX9Rlp6K
+iSEVNhOTP6jwdna6iS5dUMBBnhMtxk3/inRLfEvUxPN+sdoGS6haqoMTEjM4sL7ZbRsW1puK6Y6
7yrYh0QK3zZtCa90wrWm2CaRCryoEEiuoL8xHjF3CNXPQaflrLRjYe9UL3x2oOvup1resk7a3CNi
JRe6CsE1C7LPSOWBX5gi2Ne2WOd10d4DrXme41njLDQXMqz1sUKVUIAwK1DvYE94ykwCG6xu2s1a
ygpZz9FW8jvTpmLpGaK+64mLNQFHz8pXJ+1cRlpw0ZXp3ts16qnSQbQrn2BmjMvCHtWnPA1wdGZw
M7povOGRgQqYsiqdX+rAMg9KoH/xrHLcp3UxLJVShSuECmZrMBucxUDuJOOzxj5bVYr7DUJzf9H7
qrhVRVRiAfj+OKHDASmM0bVPFc1Nji5649NjH3KKMGhf0BuS/eBU7qm2fG01FWSJXxCoxstZazmX
Dn6sysFmCVY0q/ZQMLkI5BK/Z4TnTSrS3f/O8eKUN3ruynLRCBCWfn5+XJth3X9qmrhYwX5vN5Ej
4lcHgazj0SR4Suie9UxPj1hLY8hzEUhbYaU0+LCwHu1uhY3z8Rb6MCbCRrFPGoZorMgB1lFFR3GS
GuUzGESS3ytAN0UAhjQzMn0VOFhEJ12xtp7u+Yu+5XmfFh4aUJfn9iqEAI2ghfgyAzzTf4etWQ2K
sdDgPfDcWJIVMG3mDTKcPGSx0RNnTbKo0I4dXAa6W8VvtE3WMw7lWfMeIDhwKgSNDn8hkyIexPOn
pVl8//35MmuCfjlfoCmin0eHb3Lv/CKcH4HIdGPHzkyoLUpCQYyPLbLPA3L+zawvTiqOvS5Iu8X8
aSAKdTlAKVzlhSMbvMK2T/XYMxSTot5JUHtrfqtcsgpWOGSS6OrgdcZO0mxNq8hvnKXFEmY3C6Yx
U3eD3JfizAqYQZEK0RbBokjDvZHKcB5q0aaDBwCs5dWNK/s87/Trik4foU+C0c3q8OExeDCacthB
RstU/uL58u6IrlkpYGfWvjDrGzGw57m+74V9LK2xPXYuOA2ypd+8MDYv0j/ld8hWkVhjVlY0OMFY
az9ph7CjndIj0HIeQHRATfayntTic0kINX7qIliO3XRrdMP7tyNN/YdInPG5K4QhRXCq+48jrRnz
MuHBhswPz8Ixl6uaeWsUg9w4q/+HsPNajhtpg+wTIQIFj71s75tWlHSDkIX3Hk+/BwX9OzPUhnTT
QUoTI7IbQFXll3myDqctbl0KbfDr0rWn0wGMdputM+S1clHS/RSjR8iFe7E89vKBVRPFrUL8RHFo
2BerxSZKrfO+ohqRPUdGN2fLeSE0XpI0VSkRxPmjuCbU2or0OJ9IuIlRQDeJ7eGbDoNyK+dETj45
Z02dCtwu9Vvs5CcM0RcpLidj81z6dICJTt/pDH5h67bGg9zFt73bXiYP4pIJvHu2YdUC1bQtcWUY
s2Ssj8SnfZDZxAFmAy5iCUYoVn4+cyCzMZNuL0iAdNnldCz4rddym1kTUpDzGtW+8AfRHcZTwrO0
fJTtlPKlGhiXJd5baenxnuOh+VwZQX5S6ouTkqJop8B6ZWXoz7WtkZbw05CHACqh7XpU+aqDclEa
W+FmUd2NIPKo0Z9N71lrlU+KxwGmbZL4JTSBJGv4Kb9YSUzWuTkNcXNQ7cl4Ccn1oi1Hw1PPQXgj
v5pzrX++v53/wlKZaIEfs1gZXazWuL7Vd9tTm+dGlUIy2S7H+TqEhS8zBp54LEYj+hAC4Dtiz4m2
AVDVR1oS2J+6CLGGE/RUNlVisXhPKdlohT0Fdz9/ZsXoAvK9p6I1vjrMHpC48gplBKd9UZXxOY90
96umwlDi4dPtOBEoGwxJ7SEFwb4e+zS9KDE8A7MWG/Y2PAaalCKZQd1nWA4unPZZStoRLm787xdl
ot6saSGrKuz/jnjHRkHT0Uc8SFwwi6YXGt+sNP1RzcmFZn5RcDiiXcb3kam7OhuRoyomDz1PKBxt
0vdUMvfPRERWhAzP/PohCIGG4VtUbR0SmXOqxHu0R+yKjHghPtp1e8WufZZDYHymMBGnVByqqjk2
mORwuejVQz3BKorhp3XGxM4zh16tJFPzqGYZva9NHf8lVvK7vV+fI1AqeSvAxwYlcP/dfLu+5U2N
YeHmGKuRGlxy57BptqRAnjvC/GeKZGPYUvO4mc6RO9b/n6ni6ZeoMruXDGIkjB2aqktsf4Cqols2
IVypXRvaMFeL5tqo2YZLytra9AY/6cWXFPrWx0CMV6EBaJKm4ZE6lS1lrJ//fCVr80r0n5VKFwYR
NKaK81lSkxGwfx20bEwrQQwsdwlUwBc0yQchCI6kZogr4SD7MYWglXLjp2mkHwbsZUFU7M26wI0Z
6f3FdPAb6keBFPXEDhJFq9YPFlWl98iyh1NjTV/HxFEv7BXIBWEhAq+vZ395qDvvzc0YYF3uSaYq
rom92XmHGDfofK1EoQU7zWjzPf0CID148lg89aaRATLoUEeNzyEwfNT11OyuvPclcFy3sPSdS035
Sc7fOPXDQEQOenF1Zd2XcfFEXbn7Enn2R6tQvav8uywYb1487hNVUCYxNZ9JtYv1SCXJebABORSN
Fq+lA6+14frg85clCRRHoqv3AyNVEu6kuLykvkdKTbkWgeLt4k7IS8N6Zqh8ATQXnGIjbo+LJAJ+
N7jFY8Gjr26VvTSsjSqR+diPHp1MBXEkb7xFlTC6Dv/+xITRAAp4haJrHF3gS2uzMM+eCLtjFlG2
0Hsqfi3rBJn0Ozw696w7+YVmY0S88KZ7tCJDL9By9YypS92ZmNI+EQ8zZyGeeddr+iwNN2QuuofR
xMoaIVpIH4EQQbYvjByDqur//PNFa783FLCU2CDTbXsO3UBBfndDxuZQNHmvRLslUmAnsXpHIZwp
22yw6s7PGXT+74Xewo2We18K0XsXszPsF4HUXJE8jjZ0mNkfDaxKK9Hq0d7OmrFYZeorVOjupCo4
I3oDN7D8eLoIyVTR3OxQzNAtzXKoPbbBXFrFON563lMgGBVHkMClJkQMB7iuN3mfyPW+FITpMy4Y
LTCgABbaYNMczu3th7F91ApnHSjxwWC8f6fWpMfaXk90MScMbrWK3pjBwqcdttqpojVi/iZqHcrX
QlocmUzQKRS7F2kb672CGJgHMdYGnUdU2L4sIn3uAEZRVVA7MNW/aeOQ4WIlw1xpHiWGep3Gtz9/
TuL/c1uy1WKN5OlpO4Cp3s0zHL1rmLJYxW65KCNyALtA/aYXQC/cknyPaK1HNwEyJFNTcDe0nS3Y
hGD/qllJC8c46pCvd4UOlktU5PHk08kpCXJKEpUasvWSQanSweux/Dul0pP9sluHy5bOVfq58Xxh
OJADcxk2GZlOQ3NeN7lb3NRaG68FnfIe3SccI1cq4BUuYyhsMtf2z6lLflV49aG2bZcXnJ1gGJnB
asbA8uywYQQVB42Mxrfl9qYlpLpl2hdn9AA/9SD6RrvuXuJ28s8wZwZ8xi7ddwkQ4iVawBHtmkO8
ONMpyzHoaZk++ApLTObY7QMj23w1mshP7ozb4WZrngabz1JNyJe2w7zRkHM5HE75QW7atZKSNj++
SqRcO1UHuYvLGTY/LPZic+KoJt2ZtDlWwAXWsVIPDBNVZ2+rQK9pdNXYvfVqCBgM55IUruWbEZrp
VWAGTavWfvQUrnj2/W+lSPcWLN4r5y/PiOZyZ1CBOf4sr6+V/UB79mroex4jRS1+LNsL61OAMH11
+pRrBL7MLxm1iuIKZ9gsoDZVOHMxh2s1j95HxVt+PbSn4cgo82cyViVZ2Z+oOaRPRk09SK4+03N9
bdpK8SkYawp7kkkcTC8a136mL7swRSmApUHuwFYJFxZoi7PZyItKvki/gdyf9XbRbcXkzKhf8gSn
Akui6lDa0ZrMT6nPyIkCyBmIcPN8RZko2nUabQY/sm/Sb1zQUbZmQAfz4FgesJfyHkwm1mccwZSz
Zs26D4d0XUX0qfvSvV4qX4JywHvuDsUnTK7DhnPi/OnnynbAHbn20X+3EFH3PknlCzqOthdTTbnA
uPnz/Sw3Ov/eLNAqRU+sQzJdpxxM098da520IrZGiGHbFbpJM3qL2bAcgufOeCXOa2+UEs5OjbBG
6rYtXuH7QnToPfstU7O7OyKRFJBco/mljRqBD/uJ1kdlX4aR/qqz51xH6ZKpirBQndnCYrSzrdFd
+5cBu/xZBWJbrboA8Ra7pg7aHm2agjOeopUd/looW1+r8dtg+qYogCNb4qOcDKpIOI27uPSTUTvI
PRX1u3c9Q3svCloNa2e0bqBjcSdFXrnLG9U7M33mRpN/46VzO6/LvsIIpw9Nh5mWdnbDPVTQdHdC
qX+k8wxcRubkV3reYEhObItZWPv1z5+E+G1SPH8UUELYlFKqYgj1XQeGHvZOrmqGt417IK4u1SEU
NdN94cwv9txdkVnaUf55oEfhLSE0v4anBm7brQD/5glwmknEZ53yioPMpOPi+RkggR18f+g3gZqV
G/mwrUYoErZFKXVE1brPE89Xt2MsHr0BfqGVjs5neXqsjc/LbIToAwZ5yFA7LoDqhPQFoyTtf3aN
mp5pYWlvuo9eDrB9o8ZEx4Oucj6AZ6yHrHhrxZhuwLu5nEuVs5T9JjIxjjnaNyswadFO+02s6M6R
nZ2yXwKnLMv0D3/sqhYSuaCINQiL/GSwTQq65OA2bScOmWVtJt1Zq933DnocFXDZTQePdZPryCJo
pc2nbCrcTSrP/oVp/ZB/WUA920kLinyJhiw9yhN6m47xpTNVWEhWM4tfMU7COSCfxSkmTGXAKKzB
awpwNyzhUCu1dk7o5dvRw2SeGcLaefUE1ZzjDTSEWQADV5PvOca4W9F49ckXwJGDOi2JDmisKnoc
scvFCDKljGLqwmopOOTYkXI0vtbdSLM2LOJgbHzYTqixeURvuch7oCcQQqRaIyKv2i1PXdfpDm4h
on1Qjt5z1mFwrtth31XgLh2L/BVPneJTwtPpIt2XiuvHzLRHprnzDFTxFfFx2V7UkKo3FOEO29Tx
y/toUwUSlTX93HO8Txswk8icUz3aT1iGEgpvB+PRCoCL6VCSvyX5sK4qWqI4ZOX8OMI8B3HV75j7
fF/yUyqhp7/E+943pFku/YaOYfNAA1hr8/h690xru8QjiN6Mu8DrNnIkn+pGRt0tTZFZoH/E4G4d
vWTCqT63oCpAXLJC+RWX8ziKCtNJj2bRRcw7wuHa6dxoDBSsL9pPjzo5l+nDzykX1MXm4eeJS3Q1
QUs2c9CVpHnNZ1/g1Q8622AWmXq3KAWLG2No2MtvlbrE7Wv16s6Zp6FwnvvTcq0y2BkOoxw1FrnJ
dV+ZLjJ6GhG1T5KNjEy0LFXHJbpSB86wn4jg7vK2Bftc4/Cj31U8mUXTsvhl6hnmjXHWg2jblE1w
7qQ51oktsmb6JsALz0jm2NZh/SCAf9kNVZlWzWStmPMkRt9/FUncPKhuxYBuIh04T3DUwUT6NdUX
C0b0C/pOtIZUpjNsAdBatrgBIzVrb0EekuGJSVCSaEPHaPcSSKB0JHrjkm2rvNu6mNjeP1sPNTOX
UJwCouskVQk8QP7JmNkhQCcziIFGdkgHUmraNDrgwfJtkRo523ae1CgIwVV+RSYVHGNgjyxEuL6W
G6NpMY3MkkYF52tFNBw35oC2Yov4meBbtHIm46fL8AvXtYpHtmyhSrLUsZNXMIBW2gO2gG1EdcMm
oJ7r6oVf6ikoXjKO+K1Nqw7n4R813KrPXhE16xE+IAUimHA7n3NUW+Uuty9wJ0lulifFsGDsv3z2
VodaEvaJAzoTMJX8axUm4a+f3bSi4tJ67YNQOJqAmSGUE2UPxAUvUQgCsc2K/NfeowZVdyAfcFe7
OmDbAey9nSJkdZ1QrXx3RB8ZG2gu5Yp5HemGJGe1lyl9sLOM8rwmm7uye/yCDfizqY2+R+yDOVVu
obUCa628eMsiEa062zcOUTfap2VTmwBcuyBNRD98o/iqFbD0rKtPrZeAw1xQxTlnLgZG3p6TiovM
p2vCqDZdOXZLXB39m4a0PjzOyNvQb69ShGJJV65txTipNs/SypiEo3EpivgaNR3WiznzbobV0WzU
vTEG3LWR3j3gdWn20dzgyqP01wvyWlBQUuTP0z+sE1zF9bqd0QJlHRkoPLDrpAeDIr1HlaTM2R7D
Y+oP0RlkobIpreFpeewZg3afciM5xbPImwa5sfQcfxv+j/8jf1i2Yf/GUPwWVIbPIxyTmDKHLcvW
38tUgtMe9OKIw5LZ20eZhlxsV7DEaPcpKrFUXjHbMjeR4cFGkY+1Ubm4YsSnMRneWVMC5TyTR1PS
svJP6nxSz358pOTNelaNwN/gMNm1Bn03M2xGEmdipeW/GUaqJfM5+ho047haNmuOWkZHFL5DTcMG
9sC+p3uxoIoE72ixV9vI3LpGUK56RrVv4A+rS2CZ7VXq1kNABVoqfMKBRvsV0DZZZvI2gz6xD8jK
/m8R+feyLsMAHY1vTikgLYv376CpiSzGgDkBNWzVDWqAfZIv5v/7Sn5r4OnKVg2dSDtvMB68Dmyn
3KhggYbCidF8B4cGHImavCwTldyhpbe2SORESsIbRYfhxJa4FkV/lu4N+VJN17BH0FkeQAGFoE9d
mtBShOC1Xf4w1/Ti0JUgVIbasHcV6zCPfCi2nu2samG8Zv4pnc1Mgaq9BgkYlqm033QvSf92Fvjt
vZr3/zqzLSrDdHb77xQ3221Kk2XKoZ74yOSwO7nie1YFoGXLjoaEUqUCE19zDdcIK8JA3wLxE+Ww
7BU4lm88GIkPujX8kMPWTjOLk+FQO8k5AC3Na59TkWUX1czye9OP4O17Zd2pc9VSoRjPadzce4RX
KmKx7mtdsf116m2Rnau28C/LM6oY1YVQI0+rWkNhfT/adIDl0Sc5nwBllF+EYbx1xMbXOi4gjuQA
LJv5pa5yZz9mw3d4TdU20JqzaMsGI38GjdIjmzdTL6dbMg3TLdT1vQycUU3yVDmNs14Oikwp26u8
6U2fGInVwtH582ngt1yIq6NQ26rJccOy1N+u28gph9ZyIGItkXNg+et/JlryK/mSjXOfkNKOK63p
LzLzIDf48kX3alo6vbra0vATX3orzjeuwrGtd/zrNGB4MJWAMkR83nK0x+ZY/8Wj0qfmSZ7LS5iJ
Kdfl1RWY/DxEjGbU/VXmht4h4JwnHdpxZ8UfcCpiryh68yyc+FEgtXxiAXZWZkKdfT8F9jpHU3ls
La2Bo0BIcv5utER6//Nbp783GvHWCTEzozSHI637/jL2O32ah3P0WUVavgnMFv3bIndGw80+QTZ8
6Ogv7Jqw3FtoImC9/qfbukBaPYpGH6XzkHVF/RqTdjkps1tSLZPsImDSXr1UM25xnd4AEJ3CJIKC
PHZcZ9QS3ZRsF85HfMdtLuSYONEM3vSX4cVvziF+QXR9SuQsB4cqT7f/Di/iUjGJg9SMl7GPLeoZ
Nh2Vxfzo20Fxx8+V7epML+69CXwxiqrXPlIp04jSPiCu6IKoivE3Dm6xcaQWBAVbJfCO0BT63amf
owKFWQ0bWOvRzoVus535dAcVaMrH0FYP2NSnbQTbY18nJqQnOzQINPMiChBjkHsI/OhYBFM6BOSO
axrAKGbCeMb6ib3MI7LHE2+RcJbnR9BA+2aKCcZd1fGJGuo2S/pnEQf8Zyp5T7mR+/Ol8tv66pIc
ErbKQ4uDj4r78r/vpNOJwU2ycqb0Nt8IWXrPBqiMo2di5RlBgjz7jd48pzZWPtWq1n2nQdEMPapg
+b+djNFz9oaDG7WiV+XRrkTF4SettoNGm2Gepk/VXHptmbm1McMJEq1DmZI345sMEgZLcjBJVIyD
wCMKYdZvorb2cpvvlEF6cME5rONhIBGuZM4Jx3B2yIkor53EmE54Wq3jTFSaDyogn5jeDHA5ucPh
iplSoXOZAKaRh5Gx0b/H+A8f/vwGzu/Pv9Wj+f3jOK4yPKXt1HwPZ9NKthapZQP0FXq6mTwStGMG
66dMR0jx7rc//2u/wQvlP8eAn7MwmyJNf2eZAzejZbnGk2TB7LRJ/i0kdEBe3jB3nm5M9368Z6Ni
vdhu+EhMw4evXyV7GGXKjnlR6bFLrENCoR276ThPfzh05h6k082unRea3cblO81vj/Ti0UBA0+DD
NCf6AWjV22TGgv75t7Jnxfy/byIXC/kaKEA6ExAZBf7XvG5imjjVoGPXKWDIk8w8KGw4GCeSfoD+
oG6A0JiLnO4kG5B87kPSdUDd2ExtENC9OVADNjYo0Krnb3MBBT5NLAYZInfvijWM+8mAuia/JdDY
rMqipG6dgUEEeAocAbh7cRkM7WfYlvVZSXAg2UxD12WPcQiXh7ucHLSpAJyok4hZ3L75XgbgekU/
VwMQ6aC0Xk0sb8jlvf0YUO69MvyA+dy8bZAvsf9lWcZdtjRmnuBuaRjTyMdQX4ZvguHcAZyQmNRY
3UuokJJ/C+JJ3VcmNXwSprQYN5yMXmsR44yqZxpRO7+QTCjP8lv51Vj/5YoX73p9LRcGv+AtVjGc
0Je+yHj/+riwFrlq3Eb08eIJO0+9UYGbsLE/NMk6jYoPHTjx742hn2x85bBcZkJW1Ks0C/lDfpMp
RXaQ9IhQ4LICCPBYWRxjNpF7taVz0Qw/6zL97gCgunAeW1mt91QAGzwskC1O6HuPKfNFfppZYgzr
zA9i1ISuPgwAdvB0hmq7GgVz7cnCaaiNAVUXiTlyFvof8qcHY0mKRCMCyShVzrN0/G3rNMG2nujT
izXYdG/Mm866H14AEIMB1SuSa2rfU7MTDyt5PpczBhX6GyhvcCoMJSOunBb5qx3US8wTaO/qoXcK
De9lIRkocfcCBTHnWvXjQ9/YAIw6KM6LmTTrB4SP+cccGrxEbTfq+3D+1hgABiyXTmU137OZnzdV
iBhygUnmb2Oh3wE7WMcgsepXVvGN9DzVwm84GGKGlmhNUn4bK1MVbWV2zngqYmQx31CprEZ0ltdo
p0O2l/qEsFvidoBUAEIIsp+CfrugM6/BlH2QUcTWy/WdnEQsZ1DyF/qxA1Tgegahy5od/154wdfQ
Tt7aaWxOchIb6W9/eYj8tnc3AIFh9OYZjPyFLey/K5mf145L7WTP50cUH5LXvqun7lWg5j2Zvrom
rBNvaBsI9xLCE1VTf+xsYuWEcdCk0xfcex4NrHSkTWJNpQUI2Ea4V68yNp2Im1NaUQkgv5IvRkWn
kKywdzJqWH3mbFf5Uljur69Ci+0XLCjx4kd7atiPUWIXF7PJjaPfuZzBh7R8EGnbHi07MA4srkQH
3dA5jCUs7pqt3QK3bNTgqjSpD6SyineNhrDvG8EHc877SheTEq9m2qrfkeVgs8JVkw2cmWqgffbk
7YUbfokLTrJ7p6rK/bLdoJ9EWw3TFG1NqszX3MDqTjURiJI6crejBla6dWrM486o3PN2fCQJ555C
Ly7+stP/LcTsctZjYcMJjmpjocf995NrgbNDADPYNkW6weHIZQ0Nfqqh0e6KwnaA+0f+OedBAaSf
KkwXuPpdH0bsnGOswBasGlhUw/iRAFW6pYqLbsH5W42zZMD2cWs2vXfWbe0aGOFOPq0l/AQNjNHY
/7bsfh7kL1NE4aCpJ5cpc501hLYOuXbcaVXZPASRBaHTqsFQ+CpXElHov7wRzvyL/mcdnJkXtmpo
8I41TTfeXcJxZhmNIYpmvUhJeN55oJZKfPGCqFtYVKWBWycwm45bNyiBcNPpl/n9tpmS7JSiPYcW
CQY6GzBLughNXll8Mg27P+SVgDzpJCSXPXj9YemQp5v09moiM63m1qUA/+YH1F56VmLD/wAEMoV3
jrU0yOp4J2diRmZuBxXXcx96D71jw+cqVHevwWJrKLjbmx0QnC4R7gHiFhPP1gt3dVRsfTpj9nGj
qXcrfezYPz/VQXvwUCtufUpMWNHAWnlPGMyKa+0EX2vf5TIdNGorcOg2vZsCtM5MSnqBHs97c1SN
cV1YHWLUzLtkR3OZErBzTl5eO6WtLp6nfM1mvmxcYhaVLmKlT9tz76ewZjD2xhGVJ1KMq4g0wc+1
8ntNu7zwPoel79wYjzh/kRd+P9Ka7G/wDGgqZ1rC+u8+36DxRmzfIYJnHmWw1TnkZ7S+QNCYB8Cu
Upt7Uo/fKKhu1+NklCcsdoAHtCTbZ12wpd2y2HSJI06429sTxqvKjoEe2vYrO7WSLIwL6YWy7NcB
b9M5jh37Ex/LJo+0EARXO26gOSxlSXbQNdTvRNgoccPgaJ6l8ELg24wt+xgjMW/zcaCbdI5AaOBl
1hoyHRozE5Q2qb4PIOg7GsqUqPRecHA0F22kWkt+y4FQ+4uI5bw3x4DbcLBc6A7+SJiP77MNVpHS
AsYzfe3QbPJcpB61ofDn78i6yjmyxVfyS8oObECM69rZKVM+nY1wDA9DZ3+s9KZAwrTzM8Y01jF9
0A5lnbk3G2M1YLD6wcXbx0o4nuVo3PQbEsDO3Sqd9F6UOnS+hFab3AsgfWChOjSDkl5j6l6Z6Ycw
Osv4IRj7hv2QSboUsavPPeVzrgffjMr3DwxoSY05cybcTn76KPanxAYqrYvwFg+99qIlXkn5JHHW
hlJuy4ufUZHbLctncJxMi08Axm+Wd8aXvs8+M6hq7nZaYJ9O054bJ7S4M+DwnruC7hKHOw9tMdNX
88zgTJXz15FTLOzYWNmypaNNpvT8W0EXEbl4vtLIxm05/lLPVXSgHErvYTS66jR1brdB2aa/mvO8
npbPf16xzffwCj5UwMKcn8hE4Td9T/jRa9cGx5vzvmmTvVoIkqORhJuop3QV9/hGs0rjjaYOKieE
0W7LoO7OptKYtLCMwHhF+NDrgfnMjT5tbE4EpIMp64mSKqT6g7Bi0JFta/SRtNMcZQRo+clxxuEu
/7L2TyBmow+RQf+IEkzIOQr+hjig6tlV4pwzBQ0t6sck/SGVzLaBIpjXrboVWkeZtmvNdrwQkkPW
zu3owbh3IqWg4ENvV5ENhstwB/ujSTcgG1n+U92+40IO2aTcch1dDoaf/jnryj3JifZHbk8vxURk
/8/v8u8nfIQP07IQ0DRWWI6O/11dlZGjvI4L5ZeOBnaXdroWOqA31axuX8wmwz07v4Q4V6GKYxMg
8NXRI2KfprAKTwGOgVWSKMOdmBkBOmHqW10wg+4nF52i5t2G/YgkaRrMNxo62RWnnghxYEf0hmts
RVhrUZavge4eZxMOTnBLfXUr+GURCj8btZxV3lHAXMKaP6fT9MFmabp5+XjDjx18zaDk8fAf0dOm
aaPXpktyzceH7AfiYvpvNbSCh9aJor9E1LRZSPrvikxeHeFcBZWKI8GaN53/OuqoiN+j0uJfjksO
EDKhXdVVhp8cPTx3HVjwvW/vxsEej2EdwyNIKy5ltRV7c2TYlFrYjkUHLHvI6M119PMQjxwFRpW9
Rxqnj20Nba1jQ+POb22a69rf/GqzJPCfX4Efn6oDJrJkDlEN3oWd3DQizBnCJpdeG9Pue+xgan7r
ChvqPsVfH5reTOB+cdiZ1KHflirCiz/U46VKVZu1ISS42Tj6mju5PDhKiQm8LsVVuFm3dfTDn69X
7bd9PD+vYwO7h4tGpOz9z1tFULamAc9QmjEuC+dqVHbh/aApN/nN0KfWvRob+HIZ8kVTjlu1dvB/
hlTgsPsjJZ/q+9z1Yp6dgXeSL46qJ6eAILs8KplhSq69G62tEmbWLhnDCFQTtYh/+VV+W7X4VVxG
8Gwy8Vob728919MLG3hMvU5inart1luV81hZ77QvZuzfnbA4eV5HsLnwCo5uav/qC0ZxkR+l31BO
gWWlXyewGpu2xeMSxa44Rg0aq/TuKJaA2ev9zRg+66e/6cdM2yw8UabG+f73fJyWjhZdW0RxlrN7
h8sYYLLP8uj1K1G3yUrTpvAtsKJDSmcFS0aAfW4+3HeJ+xrpa8dklU5j6sAwkpHeLP1wFfSWcpCS
feQmw3qJ5XIK/iQc/yCVgbRxvxZmFj0aBmedeqqLl6FltunlcXyk3/WHOnj02xOi3fVU+GUIw3cv
i7/pFDvfqBbg2gyiR7PqbhO1tV/t1Ajw28UnsBEvNgObjTD88LnZ1Djid4gSAZ1+Lb1tgVa84b2n
sNJi7GtWc9EBKB+WcSUN1mnt2+fcTM61lboPRommRPoRV1z3JWZ88Qptt3/obPWltf1H0eXFa2GU
2ioKsuaUeDZmJrugvig179IOajrMKNnQZltINK8y9wLCKV47FUh9gCoSdAe10rijdcClZ+Ri5THt
nGPjPBmJ/xaPafEMLu/BL1vyp2FOpmWm1OY96UXk1XXCwXTLnid7SU2hnMuCTZEH5Xbd5l6KA4Ku
TMUgnOHaXFSWV9U7UQYOdYQaJhi3naucEVc3LbqZOkCZMNIGdDrN0s+DrQREIoAuZzNPyOeNe3Aq
X2wLJSj3TsxYT+9sbdO6vvlCyslchaGbf/Ys53nSrPqnnt8B/Iixsr/SudusE3KW88isPBBnqRF2
Oce6kogyas4DI3O8r0n2IPPRmUGwFAMEpA8N+2teBAUsBnDHhzImnRk1YlsqqU6Ziq3eBxxmpNaD
VWnD7yvCdLiYEzP3wfhWTlz4q8AAszgTqRBZu0uO6n6YmhYOQk2WnhGBVdg3QVyfQKNan8RsmZDf
8iafEyUBKyHB0vN/0Tfexm6U8OTaZfmchfWLxD/b5Ig3RZ0B46/tch0Je1wZwygOSGU8B2aHaxU5
/SpInB/uPKSWc2n5wjn7CzzYc68hZ8mChDjhBsptCDeZiK922PBb27MJOK+Bjs4/ilUY6E+Mm8hb
Ybj55yVWghdG2PXGc2AaL2lEWPjOxVXxUi3U7soDjC0NBFnkIO8Y/bil2NZiiA0LNsOEsy2aPnqy
R/ccxX3xFiqWtoWP69yDyaC5GtpENDN0Hco0R6/rvZ1fh5Sqz9s3pdDXYWbrdyMnZicnb2ZTdXvD
KOhsA/bwFbc1+3Dp84+06sOEB/xRunldZ0Ad9TLvEicTjZqpCbo7t+6ym2FI9Qe38c440jFmlG7w
HCgkUPU210jShM8eCuSbGHpQmhYWsjm+Y6mVf5e52qmyWG3tfDyIMlKIjwblLhRm+mBkdXRgUSDC
2sNQrMc6vjPahtM7Gc8K2KQPVtneZSNOmeoYjMdJxz7SDA8E7a2baaPqNVMJJjPyu5XXFvmHVC1A
g8blp6hsg01OVyRAazDDAX6+X60WCf1de5AR0SUaJuLTmCmYlnxX4kh/9gC44cEISPaPx8kx22+m
rnznvGN/pIHBpwrLVs5gklKU0ohC7IFYH7VG8VNclP55dJsXeUT+xwiRME0BCE4zX9i1zCk/wfWn
ra2Z8dro1VggEEGlstpMNHPIr2LsTabNmaILqSS1NS6LtIsGb2fGJSEov+9uWm4GKxw1W4WJ6OdK
jwTgObzgrV/iVG565YPHX/a17Z6yySWKKEqBG0ZXL6VXPi8olgjN60j+9jzOLOMxIfwVdlaDJUsJ
z42TfsqjuD2VbUw9o960rxgLvlHMx1Qi9PxfqA7g7eCIr2hj/WV0WvbpgY9pFjuST49d5mf9i2Jw
TVKxoax0tNyNQcXud+AC5aFJnYlsfgLnfFYT2sgX69owAW9PdbCT4y0ugXYbq/CY5JAw5tYxelFs
9Sr93BuKt1YxC13RZ9v70CDOFHZ6sqfaflGL8OcwOkA2h7bYSgZrZkX9rkOwWRMY1d/wXGSrWd2/
eGzIYqbj2B+iXeMrr2LBZxDh/NbBTDhTTs/DtTBpsRo0h0iaf4sQeQ9KTw0CyaeKXmOaapxI/2HE
NHJaGQ8uP1chwc0sdcZk/kHSCJh2FizdyivFmiifiCXXRE+ik0KRiaab0WNKmKLA3n9e2HqEgL/h
pIW4Of9/ej6iMxQZEgZu499Ufwo3LrWIVq1Z352hexsijTuHzfmEC/MxJLzAI4HxXcvY7KQkvX/y
+/Rt4SKADMZegwApjbsJVldYtZpB7XMYp98m9HzVc8nTGe6zmHPOupJfUuBGWT31Vw5Vza3S3KcO
9U7+8yGSrlJqGDHllQ1b8SYfPrE++lBOjLV8xPSB+EmxPQgCA9sOIwI+dszUYg3M7YOntsZL5P40
lQk26yyFKCGO64Yh2dopxuCCcJojjQGKmR+tGRKNZ9z7HhY2/SI0Z8PkcPR4neQvmdU4Z8fx1+lU
XNRco7R6CL8xLWEsp003AfHs4AGmsAnVHYUWrERU2VsDS/amcGZTdsX0hDkHQjVssfpnG+PAn5Tq
U5+Uq9iNDPyUKmkGpxnRcKYfk8pPPBkwb0xUmkbVcKDGQGdrbJkqlTUU3VMNNWSX0kUSrIUttmM6
70J7TnOjDj5Ow1+DPipQVEoRbAaAVBu/yykuIvEZmlfozvui7SPkDcZqQR2AyaMDcV8KqweemJ8j
ogPN/2XrPJYbV7Ys+kWIgDdT0FuREmVKE4RUBt5mwn59L+De7nrxoicoAoRYEgkmMs/Ze22iqBHz
KES6OivDDN6mru59yNKer/xqUuSBNDqi7RB3PhSOrywvn4o+/620LTKVr9AOb0WM8r8d9h7JBEoF
lWF6rpX6ywbcqVb978opmC+nN80JT56zw8F6aMly84hQbu3oYbqjtekn+T2llLnyiYmWLrNHXkxk
0WsZ1tKq84saTqaWo/IAc8D4dpxj0sf62YYL5Nk70OtnJWQRGuCjUq1ooG3jFy1ZMOXgcDvor4NG
xo3TEEvRZKY/2L8CmvcrIrZhAM0sc3ea6Xdlhh9CQLnIxu3osKgqgMCYwjpSzQrXhG7S1TYJru5M
QAN5ob5E+SpvzXCjgwjawQ77NQj9APQR1+Vkdc9ZNt01FvOVHZ3pxP1QihouebhL7JSKHn6jiItm
SiXBtrK9ReS3KYP6NnTl0wA6nTiBg9d560wSr4t7HLxheyY//WHI9BCq2tFOnR+jUSOB4O8PyD1v
xnnpyMSNUpL3mwibFWMVPYmWe1NikOzVFLyUzD5NEoj5NBVU4yIF08k7Fkw6/KdVE6GWq2tz3/XF
+8CfOSre2VHrXxNRCh5mXx8CmEo7P3qrtbLemma6n+BDrYxRhMhJHT4WYgzUrO1X0qkI0xjvhFi9
J4a81knoPqwo/2oQ9K9HCYjLoxziozLHa9Ld6e1t0CtQHdL3QpYHtSzW/exPt7GrN8YU0vliLeHS
Fagy7BO5mZ6rm2FWL04AHL3ldjJF3sMsu8Y/UOgbQetcE3RRl1yy8jSyrAHbA5QfzOVO6maEMqGa
jQXal0uEmDT7eh3pxENT0QiJ4lUZbnvvT9faYMVbrr5eu3eF/oucuvesPXrWs46bGKMs0+iKOAVa
gjgTEG4DplWwPcB1EnN2S3Xpu1z3OzqTwAbJGtHVKt1ocVPtRSjPkaKMu1JRP7vF5echUADZxWgG
cbK60sXkq1S9EYN4b4vkp65Z+qrTROUn4ylViBVhUEAxE5WDXzNnGdrutRIhsaO6/Z0kKlEO6gkF
Zw1c1TiCkulzQIUT/fik5Q3NqxywZvXkmC2f/4iwDhfpDdjsc+jpP8g+S/0psS6BFgZcCgQPCnyt
QXsVGcB+vNzxlkzWVWHTieiD4RQ4OhgTb1C3XhSPG62faOp2/SspTSoYkfh3HCmIrG1fq4IDho+D
pIMPBimVODqqNzsZgdxbJJ6EqY1QQMOcDO+nGs/9oEZ+Y9U6pYTkHKHbma+FJl+5TnQl4LrA+F81
UPn0Ov126uS9q/Kt5pKVowGd2GRlckuzMdq3dvUw0hjAOynh/LmbsZ25XrFCagCBU4pq8AdHhDda
yr6pkz9W5H2A30MNST0bY8Daw7y5zkwgVjbk1BJPMUC2PxIv2yqEG4cPpPZ2XlK98O+0Syfy5JFc
PyYCQjKLziaSZdJ5gZVCTTrnVlZDPtvWdH3WGTMWZhH4XYJ8Oky6XAUgn4juK49uqYHmMQI08q43
bMPsRaVnHelNdJScq1rZyIDuuBiZxnOHoo3KJTQaY6yvluVuKqMD828gSqmj6rWcyk2ZFz1GNPBV
nvVTN1N9Y8UEBWIaU47az7oBbCktJzkEmuWsWpbxvhGA5zJryk1GYz0U1WM6zgJqXwbZulCOqk3+
HmYoeDDAA8qgz7mAY+MyGfG7PWL5ZQZa7Ds7bndtrQ1rRKrRsXmkVvaAI1682sr4SCJGFgDr8Wpg
QmRIq9tx48fdnv4UXj9esrH/7ZGUvJaEhqxijRM7elMmpVMulcLe9Ja9HrENHYGpIxmXHVHylt2C
oYH3wlJllSTQINyIxYJjYxvhXSf/WI+x2moxNleih6nK1yvdS0f+/woHHX9MTotgDR4CmbiHYxRG
70ZJoifTrP8gNszJ0shQ1rVod/io5vaHQ7JvZx5HPhXScMo9AlQHtL+28iBEzKt2ZGaqxPrVZeiw
2gpqd2DuMdyADwYASPSiusOgkp2Aoa09LRV7ktfh0gEic0VaXZAwkxCgfkcqldiMsGpKRX8sK/w5
ecpqNNtHX6tnS8kJmRsuloxex8xZucXwnAv9QfWewc+MdlAIweXp+TPckAzddnhxetM4sDobV0mf
6V86kmxXT5TX3mYQhj191N2gOAqd/A3bprMyFdZnPMp8E1Gk3+ppeBeDGb7j7acWQifIs1H022X9
mfPLbAPL+KZDvGn49THsmJWfIwOy9ZFyWnSm9/UdSaLN0uGlDRCsdtVQrYux4ws3fLBsLM91EfHO
Y5HH7HZlVuGsx5y0EDRpfm5qygorQ7s20oqVcPHRT4X73HVdcmw0M6EkEg0ImvXkqs+bFAztelL5
VjA6ehevcqNjV0d4jdibqDqSGd0f2ihx9iqXbcjyG7AlsxG70PR90HfgtnlPPYcBiPXOBntMcVDi
ODuRWTbmIFpdR1yKwCbqjqGebC51jQmX6LJK++7mzM/WyXZaTwKcbJF9tpH9Ka3sW3r9yVMr3IiR
s0VXp9flzylJQ4h8feqb3pxcpcxIPIxnQ6rux7Df93kRr4Ez7U2vIGXFYi2k5Va8RQotLk0kHtZM
cAYYEe+KQtG3xrw7TdWGBKdVFFTWK0s/7WLKiHWZkdivrRxrvK54TZZnG0uEFyvEn2zbuvWakqXK
as8wjqFrDyDHGuvL1oNjGHT1m4JeeY/fIt6FZHF+NI2yojpsfVEMZliDXn72JjW6D8x7/GZ+orDC
P0WWj89mCogqNot0sxyf2hv1wAHCAUAYGz0addnht0uoxakPFEmNzDZXVoaQM0OrezKITOWGGHjD
OrFLd20iKh7QLL3CWxU3uxZv4Da7dxlXxSH1cPJFU9W9m25DBAR3l0M5P5uL+qXpFeeGD8l8CIE6
cD48EfFy1h3uWcsPEcjSIvBgbj9i0iDgp4/u3ZQ310RV1nA5ojuAt+i+HJ+SL0WfKIH+3xHoik+u
bNOzpwcplQFXYxiocjKd0EH4kRFO92Vjy+wPXpgB/r3495Cu10/OFE3nf06Yj8cIZt0pc65/DylI
NmNZnhQoQ8yC2x8k5Rgr4mPLvT5l8mCrTsOvP5KqST4Bq3sNgatafOs25mJouPGlc93iaUxmwjyD
13fhhOfMzNs3VQKvzjppQnQJpjeNPtpygjK06UqSYa8bqXLJa1VFNkAXretUcYs6ZVopeuh8lp61
IySx3Y1lrrIKgALf9pN1meAvvSMaAFCdv0MrwBgpyKwPvEx9d8TQ7ijyePBX1QEarUa72ArIB5hk
tWUVI1k/oqqwityFXJ/Khyds4xaq2a4N1P7CFU7CqTGeIs9TPxkNDep9jX2kb6Y9dA+5yXwczgSD
AQHmp6LX8ocnlSdeWrBIp32cByJfDVU8/ZiS5iHKMKYI7W0TGmWhH08jX/Iw/QrHzvTNypV02st0
I/UGuKvbdyTydXgZmeX3M/LIUKjbJIyRlDFyeQHlo2wVh1g118rCbdImPe4tLGnwIZtDSsH1bBYV
13U+1b9EYvuTbih/dOlca1Ufz1JFwBr0VFpkFjTUbuD7ZZr0XqzGbtdajbW1Mk1t53gkSMaNQllS
bSvU3m5/6EvLOWfRMGxLzY3vljLofms3+tMQee01NNraR5NSfAwZ6p6yG61dKavyo9XqF0sXn03b
7iun1R6Tqil+Vo/p0RTzeyoLEgobJ98uz8a5uzWxLlCewLcbeV27drvIe+EWP6xCmitvlop5ayI1
ai/GySPb3gUy2FI1b+tqO9Kkf2d1VzvyuxG1Mw+hxilmLnnDjYqZcH4CnizRwpr1ynrNWhfhdNNR
Mu06rXNfu7S58bz2nSp95yt13NwbitRHCjrDpmgs+VloiAXnMyiGOasUdcilV2yT0KFp2qZvQSjz
+zjagkwdLFQmhS5o7Sz9yGRJ9TC8lwiwbwoK9ks+AWYRmnITqQxoRJZv5mAbT3I7JnkTsaZMqv1k
Ng+9z73x2lphtq0AYmPycpVdbjFUAR46g6ZVmCq4Gn8Ju4EaEenVz3mXCi2wXZFOH8sTBZyncTQI
JCQc9qzMG1NaymnZSC464ReuO88t826tjDLaI59/7WfSVeEU/26UmXmFs9TDaqCl6dHAXL6cshCx
/p63HGtlfiLeI39rUHOT7DQR7xF8CbATqHMxIuujSbU7RhRXlPSGPLU+wJDTf0mjeO4Ktf52p/KX
4lrNdSRYZZ0G47oxK4WZBGUOrtru3O9Y8EEbnh/Hpd1xH5sfVkkW0q0PRyIsCzC3y0HDMKgrIzft
EgfxUq/a8EErUKHLwwaFwDkyP60aCHzUIq0qnfrmZH19c+VMfdKbP/V8aPIsvJ1VajyPrh6dljOW
c8kPSHeAL6IVLFql2pSSZSnI12uXSNfnQtLXJS7HbauZ+rHijnodSlGsK62JPtFt73UmK7+N0n6n
atq/UVah94Ee5JypkEzNTkfGRPDch+JNT8upACSvRZXJj6nlOrdjq7mgrHXWhjGwmrSoFuYgTz4K
XjrlhvRzIN8U45XnPbPeIBJRkncthiR8VCFdsuUUEp/OmRMb74RXuxv6gjS18059GqtGrOYXwo0a
vGEIOanCMV87JGSHFJL1ViZO8VWdXcuQX5kVxduAnJWD6KnmdlFxIRJKfg1FYayMySVeWYGNZQkq
0wk5DrRNeFcIMRxXjimHTQqZbTOKkjd43rQUglNksE+gWIznuHaGffgVqHFHAjAXTSGU8kFtunxI
g5Q0z3pZdgYBF4UU2U+30urDiGYcUlcSAx4qUYMsD5cNKob4BOXBtwab3kyoZZdlI93g30fLLu6J
nVl46TGrbARS+AC4rxn0MRJEF35vFt0riwhvVYY1OqUiLVYEGhnMMRRY3Eyhf/C1Kf1wdI0nZV7r
ACe901UYfMp2pNFSPDmqWskStpfZzak3LFT5gkjaqcghM3EIhdBuy6ZPAosF7pCgrE51gkKyODoX
NXWzjsAN0/K+ptxSj8uGzikVn3ljWAPAmOWgdNxha8nw5e8py6PlvOUnoIv878nL/n89vewum5Y6
4qbSiUrr6qm8sXyuL6GMt6UIylvQD4nHOhZiTh1CGMzng8sztYe4T7Pa87K3HF9+Hp7C6Nt6HGEb
5OUSgk5vdkvRKoub1+XQ3x/IEhC4tSSbZjmmGMNLXqFs4i7IG642t6mk8JxHxkYluOEAuQYMdNi9
5jHF/27ofrWpU3+YrYkoqNp2hue9VpIoj4qZD+7x8RrWqrGGNz6SAWz8ajoB7tAdMUanMyfeqtFa
mt/91GSM7IF+ytIseBl6YZDkMuddz56bzOy4pQt4hixlPBk3L3Wt1y+sPlrKZQMtj3k3noJnDxzK
tmpmcE1QdC82gqgooAkKf0tbpybsiKZVzkQI/+pD/aQHZfLTownqFxYudaJCy72AzgsKMW72OGaS
52oiFK1n/fwK9+lHjLnBGZrgwyStYyeDoN3F5ZT/GOICOEuafUnsxRvSPEJknirrtlyPXoOyv6p0
pb8cHUwAGRIs9oj2uSnFVPNrTl94xrSXVOjPshmZr0oStmX6qSW1/RkHWkkyJfT0qsS8oYxK97CG
KN+qBsKOJVBtqq3g2IAzmlk96rrJuHl2KowUNZt+4YavTsteqpKJa1F2t2enxXIIPfS0FWX9VHdU
DKiWlfd+tIs7Caja1u0bYxXNCKbCyw9qTBk6NgDQyjKam4HzQ+ps8H7NGuSS5/5qxyL82TrVR0OP
+5GxZtqPmuPsIAVlr3CLXpcT3DkuIe7L8mXke3KAAxXuxkrR3tzcuwyDHv5MGlv4lI3ce6iTltI1
Y7ENo5L5j0EFaf5P7LTm8ra2rqBc0GSWfRuFDr/SQP6g9EF5hzmfrUSWpK9ODW4atsBp2US6AbtB
Zj+KYSBQbZgXMw01PlgumQJaHkHexqlnHJhO4IOIx1fua+mLlwngx5gUtWIkylF/4Kfs5+9nwdd/
bA9GNA/7KbclMdTK6xj1XA1JGP9qUduN+oRA0kVaEGn6Lq+6/LUvoUd5lMhSAtSoR7FuNLyfpM9x
mxIQMoVpn2DSBEwZckjfk/wR2dHEMBmp29gzxI9UU44TRpGHdKvsUtoT1+58nBXpi4caAchL9ZQX
4b+bAQmkH2ejtwWzQDykVFoI/HJ8WjaoeXGKA8/fcI89CMTozwkolue6vAnmAXBIs8+utrx77xhE
peXOn1SX3n3Z0CDvt7jBk/XfYyQ+HuGZPnCU0gEqbdr89tAeAmLeSYZlgaejVHDSwtl6dPoVfSBb
R3pcUZXyoDCxa1SThAnDrFesSse91bQfjVCja5QRdgsXmnmAkaeXTrLq76Kf3DIE5dRRXJdH2vwo
7gGhWO6grcNBeQ4dOVw9mQzXgJbFddmNu7ahXFG+Z6DyaOvm/ZNFT+BJ5CRV22SerMeuy/g82F2O
DY3yR/Ns/JyUtKwCH8kCs3QGYV1QlB6FVQf33GjsA51Vc8VlSBSV4raXkvBSmFSNN+NPq0M4kSs8
AkABssI9X3H65Ky2LT0ssh0oVUdkf1WsUxU9MZjpTcm9Kkpr3Zvyp5eG+bUZh99ZksSvFMdYAxUS
LetUf2sEL60AxVVNq12rwHphpu3y6uUUUOu3TMxEIQHTESFNa+gRxUoNTHOdDS3mmEzZwzEtLm3V
/+emqafPDsB8rWk45BSzdshHcHVfjCEmn8ywUFQvD8cpcM+kE1etyhMEIL2Qr2Sd+OVPIlf4tDpr
eFbTnlQ+1f2D9rjIQaHjem27ZtoVkVlSxiNWWFLgk3VJU4giEGmubBSjImeoZaJg0mxfL08sxyQL
Ud7l+enlRBmqkCSW/cDI8HNTergjwhn2VVjoF53oTvqQxsB1P+iX5ZgNxO7fR/OxPhOeL3LT2IAY
Mhlf5oN/zylZy6mNph7/vsA/rzKfRhDGcNRymjF/f3R5dtmkIwn1XgfV+L9+9u8L0Ljt/WCIW7J0
+K3+v/P03ls1AciFf35qPk2FiYA4XiKiLMrxn78FTVbvA9IeVlYtvK0pavMikYXumN08WaHSH3Pa
JQRdKr1xcgLEViFL371mBPamGNqeyDdTHhqdYj5tLASBk50eh1CQ4SdKAMigoqdpjhgoGWsCxYHd
mjZvLKqcqKS+OUlSWus7RsXv1lPeOzNGypBkwKWHKgm2Tdt1V4dwURP793EKtEADAoHFULfyeMeX
YWQRbY2bPPjdwbl8UomTuy8bE3KTrNv6bNcWzZ1oPeph90wDrjhHuvfWuGr77DmyvxieBE7X/7SG
5FMBQ7SvLFu7pQ1xkibgNC037JPTmv1uwKAIEOnMWBd/tG3lHvXcTNbumNYb05vi2dW1JtMNKcVg
HYUomw2jnbHSdJE9zUj8pgJNVcrO4f/r7k1T1yuSJHRm4a19zYv2ERBM37aa+ZZNHZ9TI7V3J3lN
yDdDTIk4CdNUZaTTgYU9HpGRcEWNEqmpjms5heUW9dbKGZBPYeIWvoNLXzeJ58oRw+fG2D1jKieB
NaNOkuqu8nBwheyy1hRrr65CpJKleURXY7NW5tmqKYHQ1sVHPO81KfEomRdulufa2EWeB7WHOsJQ
Zr4wpt+6YUDvW3b1ZZsy8h6XzX/sQ+pksJ+f6bCFHv/u2k7ikAA9PxOYQ742CFlYdZgUnsmwiZ4r
kz+ojMWNxIXoOZuy4czy9p/nlrPwrU4uWeUBerd/NmGgt+ugjQDr/t+x5REWrf5cNP1/HPdawGHO
slECSftWb2hB/O8rxUOYMzOzYFjodAqDKqzvYYfyJO4LjUwmtTwV7wbZVJvlyuvqOr73PQka+fCE
Rin4isT7ZJgd8xDK55PhWGtroLlNdk65oQZCCxPaNibY6jmmKnoYh+S34RBwQADyPSD24p4MIcQW
O9sGTLL8UIzjndbeSN2yjXagBFM/78edcKsCrjPfSUjZZJ4YnXvLx9i9VBXJgG2Tn+qyeJoAi52d
uAFokQxIaQ08dU5Zymy9HFRH9d+n7SzB1qtEkYWpJYA7zI/83SwvY5fvCekLDxUlPxlV5OBxx9uN
ehvv3CqafiA4YD3qUMuwQZo3YeSi8+B4ktD0VQKY04YZo0CEHHxOEMxPofaaEwu4g+zCPQwrg9Sz
1A9rur96P3a+WmXAvjoaE15RT0eHJt+qbG+tXuibUaOSXYba+D5QjMOC1Rs0oYoRaMeOMDXnTXcQ
M49YA0nG5SzY/PYOCgEssnk3htuH97frT3yK31qqi60XKOJNGSg+SiBKshgu4nsw1OEDuEx4snoQ
2rmj2R/SNoBpoD05wx82X2dwCWQ9uadiUu0Q53r7wEsGv0T0HdHLcsW+Lx0UJmk3g6ywoxZSowEx
b/I63IBbCk9Bo/x7yO01Aq6Ks2fller3E4TfeupfJKqPQwsGDemX5xX0/o0EgwVrawQanPN3k9Vp
s0lnSGFl1drRCVSiELxlq0LgY3yfDy8LzmVjaUwx0wArtGeEDWy1nkzttNXfQx3OWBxjSDD1pHmn
w7UcJr6VOQM5WvEcHhPbir0lZgM91byLRDN9WhJkLLqltCHE7b+OF7kJU/E/T09RnFAubY5Fkk0n
dLnTaXnkjZFkBZShdRrzU0DSyT/H+8QYTuBvq1j5phyJRdkIfxPt+w07HrVNnr7ZHQEWUeUamyRJ
Am4cyV532+RdZP1HIiCWutUkL4yDkqBP3vjlkWqXA3XlgZLCAnwaJI68MKQxZyhHqceQhlri5AAT
4U/tGfhN5kfU+ABP1bFLJzb0OBaVEbplPrkkUrOTlqtY+paHU2JfgZfnDBf7kakHpc0SeDAuc1wc
jORd1Z1Um0GMof4glJlvaNvZk970fIlY7ZBc/xXEWrvJPPEYegx8WC7o7lMWP+Z2vmVCpx3iKBzO
nVoN5+XRshnm3X+OlT3p2QFRPrA5KAqVMvHOrO3/3RiZ9M4ZFEVaqdm27upzlsMsmX0oduDg4Kzh
paGZP5T18CeZ95bjRU4kgIbDK0i4tY6Ek+WecVGdydu0LYbTsi6DPTNf0glzOgNq2vRHIsRAVg++
oRfTrajaPwvbbzB5k41m8kixHx/1mLsn2CM/mAqagC9Z639hikkPiaV/9PGQnS1LQnPURy4nrzvk
qOtrVVEPTRbv0hLJMSX0Y6nZ7rEyg3fSXuCZuIa2iYVL77m3Szw2LQ14T0KexZ+iIWX35/TnwqRZ
2TQFOo8YCq5CaNchcn4lWvgSNepwyBUqfYk+7h3dL5NYrJNIi1dWq3/3XfLSJy5RCjH+Z6EcDAEP
zazUM9fFvin1a+5yb8uvEJRmSQ+XYqc2SHKIyN5ONjYejXDUyZieak2Zo3WGq5InUOACT1+Ntq4h
2fsumQfiobvLIutOYKfLBDZ0j0uXZPRoradMEAr3MKaNWA/lo6/I+ppsganbCn+nTSkPSUKmDcHq
wpch7FJ4dH5L7ISfuMWX19TrERX+yPcpCZ3cjyL7oYaDs2nDfteC1lhnOrmwee8dop67tkL45ypk
Qjym1J57miju4L5lVilWap7fQMmTkxULe2XESbwWzI6gr5JPSiLNeUrA13luwi0x8E5EpFDi0yAo
UaN4qkuy0r24uIjEsHy9fCMvtd/qEFfzguJrksfF2q4gTaYVrfcGCHlshyvC/55LdMprNvyNlnEc
hg6X8xjaG9gF1luRvrrqXANHxX0BKdfeh7AlLtvcpAY5FS7mfvAXH66QxXtF15GZWp7S2mcXcNGz
RBt/iX7hMtcPaJPI0jQPGBteBkzlkHs3ce2174nAfkPbc5XniCJzRx3oF6sXyyvCQ4VV2CCL3J4o
GAyFzlS5CeU+jBzbTwRTV6jfbUIz3ZsEQDTV1WksoHDNKM2MBSlYnoNDMm9hdMMSWGW9STRZgdQV
W9BzFrdnNaH63zX5WtYs612lv7dSvBphWa/qdCBVJKUXQMcLLSutiBMYtdVIMmoei+xYR+YvJ0xb
VF5AWEAsKKzp5A4KoJ62vymBHwZA0+GgXooy+KPSpPFL2v87aQ8boVHVIY9jRYR3uomJakHOl2or
xNJ4nhG+E9pU4wzoqVn0qL6rEhm+ao4PORjNifKVb2L1sZnMYuKvinUCWp9JcP/WRJ4CTCHZg1JR
rolB5c3y50TB2sFjJXCAtS435FgRqFA7JUFeHN4b11O2BvJBgpe4I7VGhztU0g5zXbFB1lA+83vE
3ks5evaqqrtx3cWshxwXTVgi9no4NU+jTW4ICcUDbYaD1nnwM8zohTIZvV9zW0ZIYQA1nEaFLiTp
NJmfmPKzZX5nDMnVnmzrpHiMVIj2zkVhAZnu0aVUKAIDCxK8QuksEEqwZiL4YPl7DawRKl7ftudW
rcdjEHsrURaswGF5nbGuEIGTeAegUF+DMiMnhjkhC5FjErPSJyqadO6gLbaZ6nQ7y9S+C5orF6/n
D5pITN2mMDIezGxjFRmXtxU0evyoFsoJXsN1YjB+imkDBpnvtVRTpZKV9yxpiie6gCsMtJuCRsRT
VuLN0ZpJuUCo9ItKepRQWmvtSmZ4jdQn4uOTL9qF8mLVg9iaykzViMZXaVPVMfJkWg8vBpfFLNgc
z3FeTuchiQCg/t1fHnVTqqxTyq7/PNEr6JelkdTEYElt3cQqGdaTOGhGvBNNM8HjwH0theZrCG+v
AUPF2SWw1qbUdVRaG4uUZ+40SjiHHLEAuls/H1JIlArtUD3UHiM65ap1Y58xHoKJSfEBhl6eOYcg
VWnPc6/fjNyMfM2rsUbRWCWaaVvG3tygsRErYVwQztbteu9oArdfHAVF4/6sBd5BO3YjP6hSEGLR
sM6qQGEMCAKM7CMijH6uj6U1XasGkmxADmpTJAVo96a5eXpmrIMZoqGAsyZ5PLuViJyQUwhxnbTp
qYkbyw8B6hFCqZhn3SUdTgkp8zbRQcSMgartxT8Y3nfG1GDj0fiqG/VHp/L9oE+FML2lU4aOe2dG
cg/0sbpkHU5bUi8xaiHLEjnf5LpuxFPgaM1TkIjLyFn7dNZ25FkMdBgeSsW4P1EHR5ouiJHCm6WJ
zGOIDBl8UUZmJkHuwL1g3VkfAu0g2pq2BA2GzKelg/BPrWaYum7T1KwRalXWZwtTwVlXg5+YptBJ
GCFrtch8RFY27GgloQDlbkpfz2YwYQxJkW8rzIMmREAyPyqDdsXEr+869Oi5UvzUsFFvYbsBWg7R
gVInR+gLhw+T6rH0PitajVsqFLxlmY7OluXSsVWqX0GQO6xJPEl3y/Ouk1X8brX+MlLYv1OtR8SJ
uMlviWhc58GQfUppPbv1mOyt1uWjMRrjmUGtWRWBlu0j0lTuBuu20LNvsVXdzaiBfB7oCnQAZDwA
Yqi3qwT7jcLEvcue3fT1kxxiB8kI34ImJKGqUwS68MhBvVRjv3YcONsyZDmURbtaH5/aMjMuy6Zp
OuOiNFW1ajUv32Ad+vcJm1YbPYH5xNGstoHDLHc5+e/PLo+MmkJqYhC89f/9aAQDAuF6UWKytAyw
NkjG/3nR5bWcTr/WNkDW5Yf/47/k268fY9deizr8HRdFv2HCsAkJq/2C8Jr6OgKND+lBvBXAHWZj
p7sa9N58xuAYb7TIzG96p8ttO6nUV0JAguA1Z1mWeEUSP5xU1ScACD/P6Lz3seMy3uXUdEbVDwp6
ffgkruiBmHxoUfMU8TWQphodazPHGp1l+Y+8gLBtoUE86XVCAQt8pci2mhVNL6OaUZ2RvXWsK/WE
C857qnpVf9CkVRHKNspx2a0gQa1xQEa7Zbe2FdLsGlxtaAeGvToLPkPMo2e7yX/Tn+8fVOH1Zyvf
ldHzmLrZA4JG9qjs9I8rlO68HBKGKjc4XbOtY4X3mliI3BY5Jb7uD4zmQ0ti4yqrw8yv5C9iemip
VbOvIC5IvJa9ulZaeRN17xzxD68MmCZ3BQBERobQBlhj5tu1yG/JhYyYYu168bDTldS9RyEomLpQ
5hBfLFIRgFtwKd9hjw0hTapuV3ZMzrpm14e0+2v9s9eaknU6X5temtesktvMIbhGBf/ih3m1gxUL
tufgCvvLxS7o20745gTMKYmMRs4Y0J5GK1lX+Y6vnvUDM/Iqaty9oUftUxbK/nUGErUOTUz0/dEu
c6b91KaEbZa9vq4rzANNz9Q/YNL7XnvqzVTmRAodGXp5Kcz8mU7RU942u2GqWTd3+6St1wkOpTKd
jlKL3m0RfGoaMyCtVA5lCR5U9FfwDyTDoGEeU+E3eEOAcm9x9d6SBrqvpd4J6XmtvfLWhM8TxVNB
TNZqyghudGJAmaV4csPsruvHlq8zwPM/YPoOfHzfLRPkvDEav/QYS8T/EHUey40j7RJ9IkTAFcyW
BEnQipTt7g2ipdHA+4J9+nsA/TdmwxGlaRmawmcyT1p0hq1fMAHKBgNzwx3b7l6tlFPWQJKan7Vi
hvhSHe3AwzMMRH/EfTaxHE8DlFJR/0A5Qj3AqF7yJM76RXlG8YpiD+9Jms/Wph2yizHRGqjXOIei
VDqVn+jW3xqALcF8L+VQgYO2MV04vUX2ZLGHK3IDEHevmUi62fwnlPBivvKholsQv4XxbI2Fb8U6
IvfS4i2n0VhpW3NER2RLEk6sZpP37pc6X5GrH+tMf0Nq/NHFAAwwt+zLHPFcl/0OhXnX+vHEevvd
5MBcmhNEPpc4XvZ29Z58z12NrdZR2jvsUauFwe0+D3ITdsWlUuyHZbt3W1eOzFKWBD3mkwKGtXvs
q6lkjjyyhbPkEz4PZ6weBVlx7jC+xCYjCnXCmxdQytfY2ZX7wNFvqgfm0ngj7RnnQnYa4uptoOYK
mmB3Bpr2TfzOiTf5CV7bjni9JzVhSxURAovziUV1nP8qKZwRV730WU3J1dPpOxqXmkE9OimjgFYR
f2qT1YJJtiJaMVDzNZcX1pWL9DliXGbX6rtdsDKWyzBwebyYArWbjLfVplTNfzA8A0v4W+QFupcC
0ZvF6cNieacUNAijRJFPmTtIuGRZ3P6dVPeYa/FOUAGCIPJIQyH0ebRQa1HZJJyJqdWeKqy2OX17
mAHocimHXf0+kO4ogDQQaQTlOMV9EgYn588wWkeWAIo1P89u/tma4zuQtSMquG1Kts04mVcMi7uK
FXjYsfoS8/Jkeq7oDsh39/FksZkw2fs0HjA0P59wMA8quTzjQ7WZrg8RIxMDG3f3ykWExO2ALJg/
bGjnbavStca6BnFk9p0++cQCuEtNiF4tX7UrgWCFwSuWJ47z2Ssja9d02RNvczidHFwZ67QYDmeR
XDM1fti8XGyLyO3OeWpC91c/kjMX074W5d3v1I0wmuNo9JeuNo+apvilnlxs50r3dBSDLLd2ihZo
kn8LKzfOmv5PpfwRKAX9SuNsbHrN03UF8smX1LXP2knpnfBWztkeheizEC0hkhOmy74/u1b2m20F
IksjRLgfXUdLfaXO3oOgPAAYT+iQUfzHyvh77vB26WiNGBr/QngEt68vPpGjHyuLN23doL202Y0b
CKLJoF+EhphAN7Z4t3WUGmFU8CqYXzun/EQZpuFRIQuAp17+nsR0arCElW55Fl/YiPZhNdw0Lkw4
v/IswknB+3JUJMqjS1mMrBQUz5Ql4Sbp8GuqZzSh5cGAEYSP5i4qEOB0ekhOkgMEOUCL6Afy+RSG
+3yYb1ZgxljJUp6I6FRIcVFr3Ah2yEUC7EEMiLAfX4XLf0O2lYPzFc3RhxEmt9ll8jr+W1Apgdnf
yuYDWUV3LsLwWw+CfTqmpAdoIbFS403AJ4c8UowW2gheb5LRRl8DikJKY9K+OoqGkT/fzbeqRxVu
oZJAHnwpQCAOAKVwBUos1KFz1vrhLy0LQhNNwg0LSk9Gyd0sldNgkEHulP5ytVHT4JemSM/JscbY
6vtk4jiymdxZGVkOXFsO0IRvoZ5ig1OaX31LOoP9ilzroY6au6+Np7QXn4bkldcDS4BRvamiFN9H
87vMgkdiUUIg4tgZLdh0F9H/rKNjMvP2DyCYW4UiDl9/ttPxSCtc7YDmbhgcHAtSvGfjrxmIf6yh
wU7Z2s8lAxdtRHkHG+qXno0TnDhoioVkcGWK+2gOvxEDMC1kdBbp7fNkar9EcaEJdjZYukPcJ7lv
zLyaeoYiMctuu0xvpiXuCCN2ZTGcEa5hX5cgVJj06iWDQVgvn8kBtsKhobKlrqr+KE766wH4izha
RaPtQn5o96rptSYXLsfJ/qb4O5mV3bCnvjdF8e8cxHeHWIsNTQaVgGG9mQ0256LTNnVrNhsbnkMR
32KVrWFPn9iU7q4ZR82Hz+NNbmIfROYcaFMCz5X6TSercQxEyqwx/S6i9k21QfsbEZMaCiqcNDc1
NmKcFPPBstS/ahXCF9Z3qA23MXYZQTEesq0I0o2l6F5I/Sl/CwhZAoWiMTBISZFGQ1iY+nqnadm+
H/othgSD4ByggHtlUnftGB3auN13CctWjFGpHe6SON0jHTazfcq3TfhGM+hko4m8qM12nZ7u0yY5
piLwcpOR+LRtI9T8GstwooZb1u6psNl4AFpuc1TgEilLcWBanc5geEwusG3lof7bRYPmYeE9GGa7
rzPpd7axa/ucZ4rIQP2A1nWvlcEhsj8LeqcYDbSFLHosh6NeqBdpzPsofuNnX1Ig7yx89qoygYcN
H5yMpwnG5QSqNRysQ6AZBygsnJj6vh2m/eggto3tfZWU+5DetyK+WOdy1jqeUU67tByPJCb5Gc7d
njFGnmiPjp+uGeY+Qh+Ak83LFvd6o/itQL7TvhbMcicuHwHadIbCxzDtWfMz3JFkFnIFLw17N6Q0
vGPss0vYqaWJYDTehdWtZwsSDMlRqtD0Z+0YLIMGvAMh7g3avH1Gvh5yA/QWKhpwnkDWjSHfgZhf
jTDlwhr2sR4fK4A6g1UhEesPmi09M5n2SmxtC1giUUHyFC/wiUFUw9TArp+ITD6MNZFvtrrD3rSf
0F4IemWwuV7b2gyFwfpX1m5sRh98xr7REVSUzqHUTaKYnV2SbysxL1mOO5OQ6IQRi53c4rzdzYBS
St1CZWz7SgfGOdH5L8Zkkl4KJFKMpzE0zztTpQHLiAsLY2r1eNe3A3oP9cWByLp8vbQV71mJwXEW
W6w5x0zB8JxNXqVk1zSwjzRwQJLBXIv5Ney8xcqtGWdVGv5iwl1UU723/D52lPgsFX0TuV/UmYe0
Ko8mUJNUIsyfhR+Sy06DfurtjCDCGOTTtjB0XxIpU/YlHUN7Ds38kvbmuaxiP8S5QmLbV0lvpfHi
jdTp0AlxsLLRo2ZcUq0n0sJaZ5cqqheH0a1lVgvd4agkqu+QYVMrx7y3PVV8penkpVW9F4o4pSQ6
jrFz5P3rDarfKs1pyRRMeXSckbLO2aTGP+Oiacm6fUHVWQ6Wl2LUBUj80ZbtBXdzWP8ZyWEqeN4M
Vdvls7JDgo5jSiF6UvCcus1hMWwwI58FhEgQngquWsQP6w0uSl8pMxZdPbrZJYk5ATN4rOi6yE2O
wgM7rj/sPUx4E5W6gxRjXy2zJKSAHepVIslzkDqBxAoQEyf2tRHT89D2v1ka4bBZ2IlrDuB602hi
v0I4pDJHlwynSJun1a9h8JuOKX+G2n/NFJJsas6zQOfRVZlN7BZZYRGOKvwBBaNVrVbodSfg5FjU
NnHQaKfGIAphLM56/hfdHqayksykfgrSk8jmT8yF0x+G9cqTE7mlp6lAEMhnx2/CDOCYRwqNjhw+
S6AYSTiClndvkU3Tmyw3k85fhdcE66tLCh4pbDXnvateVAADF7MPP+qhMt4EY22Eyo6n6WFC5mSn
XtbYhzUzaL1rImVcCsUv2SqEQBB4/SvTpldhzg1rq0wt9pa8sgol+HN9FIqq4SkYSU2iYPwnZ8Fx
CUcr5TXkxuieONYwNOQXM47UEzldLpeLjolMHh0oNsc9mMrJW7E0BDhEPgfUzqjN8V4U5HSAdKAA
L+Niy+lDypwGvWBN8rHhlDDaXxKYESxxySFjZPljV+w2A/5ta2feD9WnjdQUrWqQHmjBnyqF/gY3
QnfAjGhyVLDEDxjZ/3yvTCfIJ3frLS0+xgM5BtQO3OA4Rofds4znqM4A2YCXJeNSIUrx/2+KoZuw
FGdj+pENNPGlzFdzdvoS5jBkps6XITxt0+iz5WLXsqwG9uUpQedsMyWiWFmibgcJvblQuer//EJT
TykeyVOgTd9RXolbgvGyd7A2LTOb6ChNgMtLPPsa47h+tN7IWmLBsdoRHgRAt83QE5GuZs1Rd5vu
6eeBGRvnW9hvTkfu7WQqCZUMN+aDrr6/6lnoQyMJzuvNONXBubDjv2NM3pLUFvpRvHxVv6kM827C
Qnyy3kiTY4Ldy2m9Vy8CpqqwbiaeU38NzlnJMRW6Tpjb4V+Z6bXhPX7IF9Gk/a5du+R6HUdXbVYV
lmGpSe/ET2rWH/rfr/Rz3+nUFE7oGO7Xr6y/E0EvD7BuMfMM1jz3fqLqCKvWgf4qpxuG2u/esRt/
GoxlU6qilgcBiELSVZWdhRzxtuLD6jp7bsaoP673rND8iup6wNEnRwyDRu01CxOrN823hgfHj+PJ
vfRW/U+uT8VhvbfeCI0YcG/9EEt57alls+2cCWtAUhkfkDGJoR/1gyPC/mHqj6EZ9ZsrWLUCI+ov
qPRpKPSqxmkZkkXGGH/9PL/7UQ2wCo6MrbUpmZ6ivkGCir59fXzXR5rXJl2sjhARdwM2Xktv9lNA
djd+dxMF0XIzmCE7CpkIlF7IYHANB9KLat0gJxjXwnpTD1gVdNSlXp4Q3KppBmdAUDMLz2eZeBaA
F5hXjaCcaePnMg1f0yJ6VWS0J0pI93tm4Qfkt/gvq4Xpsxw+TYr4yu6Zw6mqwhtVGUm94nuj0OmP
gduz+HFHnxFD/NbknMEm2qefmKBUzA3WHcZDHQ/Ona1osjchfxEZwR8fB2jpneQzXp7pWYvJoOaM
vWHYPlSllj8XM6KBqg8V3A3kLhsBmYdORzTZMsvVx8S8sr0xrqY6/rM48JmbDa+RxIhqUar73QBH
oNFtBsvV+qp8s7JA37MgYoQPz25qjeFQKV0gSeTlwMBH5ZzK6D2ITAfhe/IM6fPUafN0iuGfcrEt
cvTziXsK+vQppmEnIgHDr7HcDHVIm53U+rwRJE56pN9iOV0qG1ctYBWUuL7HmR9ipBE29TjWfnJa
h9xk24+YqDWis76AbZxiiywnGg+a29G82dUWSZ19/iFkWXpGDHDT0XM0BXM1dQhe286SmHinETFx
DPttibDqpt7yZZx/uAiU1YWHZ+isYXszyd6NyLkxYWqsOb5ik66vBS/ya4vt6pxKpCltqZZXZi6G
ZzJQ3eRudakjcHmEgqmHRUd3qbp9Gkud0QqSUzvirWoajWRGpI/RDr+Bi70iy3nKkf+drFpxlh6/
/mq9zkD/YK8MICdF8O805r/1BD6FFNvkKZEh6Klmtp+ybuRPz3nYDmphFueqrdy3zlmQ/+SY27RI
oUFWn24bqi8RQHqDCyzKFQCRmz4z0JpazkHVNLktRryqiSTKBu/GnYcrYfaGMlhJ7zGEwzlsn1yz
fYSq6E5ItuAspyZ6ueVuwSX6qjMis6mA1Oo+DaN9XH5jkNbR1ESI0eAf6LXJXNJIXrjcoLZrpVKy
c2rtg+OVemkfuxRJW7xc8Q3FYOBNbYYi2sHrnsnwlELlGUBdnKFZegbt0TLZ4lWSOX8du/yeWrc9
rM9Hl2Wl38PLYrSZREcQi52ftDwFOvKWNkCZvD6LkdawhFmGU1PyqQ2SOn75dmECDNGoov7Kq1Fu
GrOsTrqK2wPBQ3b5ebIIsSlOEIHJ8QqG/TikpzB1gqNYE2sJiu93E1CIjTUuu+u5Ru6Myfe8ftS6
krUgC0dd74eN2iqKumnSvD6V0jit5cp6Uy1rujCPP8xueWW7MezwXr6USMxw7hcMQGvHesR5YGxE
3km/QPgVsJeB8VdMR1tli7iWK2bm4sZkpZFRDG5XpqfWayYr1elgZ3aCtqyMXrTaSjFMAqmsbOs7
waWIpQ2clmCDuNQIgxU4J3MIwYRNz0GlfUxjkzypFWnrzkReX2i4ghnuRKZ52Psr8Mopbe2Pyhz0
RkJRTTSsHe1hSl/Gpk5PXaejrrJJJsXSi4LR0WH/REH8LE3qSnYU6Ldx182pT/gj4tf8vt6s0cqL
ZGF5jbp6/JVpGloCo+8OWD+nW52Rd7kewj8HqkqkxFbL0Ius5+kIrE/RB2R1QzP9vJ4H4eYHANd4
vvWBbImlTgFO+K1IHFNKqxpXd7lBgFhc7F7p7wPhqYf1aPjhsFUWwjLUJsZ9ymP+nBJuSK2X5n39
XJ5P+jEFDF859X3FHgDk7WEZLcegUon+qlm+2jbpTWsE+V0xliUi36xn17SBFMSiODXJaD0HAeIA
zrg7mSkMmpw687Us128h1in8tK7xEU5dxHb7V82b46UHJJG7abPPMqT+gn3PrkuAc6RMWb0ZGd9B
m9Lfo1l2xzW4K2Uv7ZMMMrmfaMLCF7UY4oeVlMgPybaDNBZuuhw49CZUIv0KKNA6TwMak4XSYA+M
KBEPkAaQKO51/ZwLZPA6Jpnhl5F4Xcu3CNgvzTiFNaACP+EYIVNyuq1PWxNnaNEtxoK09WVzytM2
uFmGYd+w6y2s1MjRf+WOavhrCROC6FGDhNRVRlRPKmXl3kwaxNlmP0Q7AaUcCzgLir5gVP6/TzZM
eHSyQVIAIOvJJZbPNIrgEoSx46EZSvtMhgjhSxHSLFaCSFeykkygtfJeUm/GwNHOtvW6HkHrTRdb
7nasWYDFExljW4gJR2np9qlRtOgpbRuGcTaDFDtvkI7g2XxtxBeOHrnr50WdsQT1QvRTr32abkVM
jQ0xNt0YM1BvsRijjuuPWb8CBDtHznjqdGxZmxo6HhfaOjhpMau3sSIU2FXUFxUs+VmPE/NuS+07
ilkh+IO55F3SYtzREOPQH68rn43SBhyjE7QHIfVnsvCCgzkhqF8jjuE0dUdaDcvxhjxR2R+W5pG5
0GMtPmKBlaoX/byLanEK8cX9SUsFKLo9FI+cgcd+nojRVOdAUNsZbCWW40sOQ7MP0Qbh+as7ZEvw
eeYJIY/jhvD206z2cgogRk919t6NOIfrqrTvukBrpo9uwXWys4CdwGNxAg8mbQSzRXzGU1TeJKuF
IzbRJ4TA8W09Hswq+lqfvKhh9CsjM9xTiLp3Jf3VpCWLT4tiWGbyzFb+HZgNHURY34WumHedZKMZ
kMrCMp0YyYtsjR1ffuFCz7RzDTAERCBzOGsomHL17ytlz06086QPGR6uuDkXavBqLI82cN8tuVM3
Kw61uzVXnyHd5sVS3WxvRCh3eXFAzFmua+tNKUm9lG0S/4TkprHxIKypO5hr41j3e73U7naCk/bn
+RkbBNK51TyILVH3QotgvS6xDlEMEE+XaEcLm7jbnqsIVXn2XnY4hoZ6nsmn7t8bK0hewSnzv6sk
mwzYCAqS/3CTKI8w+oqWX5VU9/wUJdUZB4R6M+dM8bRIC66oLMFCkhlB+IZ4Ge0SZ5UWXsu+TVh3
COc9TIcHCpb5OUqEl4dEq3BodKX6sjbB5JI7THlydSsqNIqojaY/lqplDObi4gw8fkt0QurZ5pC9
hyap4OU71a3228BAhUmFTZnS+K6VCmb5TnMZreZNNdzyNgNe9HGEfRh1/mHErtctxEgFAeYmSWbo
1yE79RYNwM9wwKk1rp5G+4iXs2094HBjkGrANGFLYKh2DQtX98dhZOit6JmXUwqD9Mz3pG/6rca7
wE5l5KEhP3HJEwNGkf7PjA7B1zWSccC7ovQLSoxH3Cu6JjoZWG8zGAQ3J5GMyoR9H11pc4kLsPCX
gfqZRybujyG/tFKaL/K1z0ZCUPO6uNtVsk0lpBr9ZezCEvRfXV570jN//mGb23Bdl2MxtyKADjpP
RR3N6i2obQSETo9GD/KDF+rKb0XtoZaEvyJV4wnX8OXk4HgIaoyDo1UF2jFyrIK/NgrgenGjFWzl
iikLK9ACNqr9IH3JCyGeUc9Yz22Zg3UawUYUy/ULRespcIigh7HzVdZx/Oa4qXOvEtNHFB2/Jdqw
VHWUaFwE2e1F4h0857IsF7/Xe4VTGdBAnZbIA74oNFKw6opZm2sWuF8QHYU1Dqb/TloVIzxGZWJM
5trx3Gb+7EB7ZcZ3FnXPZYfqaKy+zIV/Td0BQ4dlyqWfodfQumINw8ztVxNgY+Z0zPGpmqMJG9ka
KDyzDnKhqNfEsyIt7BKPZXG3D0WkPLu8W9d6R4bNH3dyjecWMMbOZce2W+9metHCPWXLB9DJPcRu
/kGK373O6+nK+0K8jrP7mUxpc+3SKtpNkKcPVuPw5OGkOE+ohX1TkoES9KFxEv30iqQkZ2tNZ4T3
dcEIxSzAw+zSxmO7s8ICu8zcl4emf2vGrLqALzjDk2kO6TIOmsQXRwLXngzHUx4q2S1eAp9Gpb81
ZNEIIhh8rt4s/QTDdxFHr0Ei8keaGb/EUAUoee3wqCr29OFE7J0cts6BPjVbsYwjA1PqF2Zk4FaV
3jcTQ9/MwYQaTkz8I7LzdJJUNB+dfnQYhj4jQ7v95hd2Hhgo80MdpeUuFkhe1wM8tHX1kw2tDZfa
gg7NVBgpsAq6O9Pz+sjhzJBxytPLjE3oYCQStXJbLTkJernXmb/5ua6UzKfbFrUIqlmAwPGJw7AG
FJHHJ0qhkZHBUyKSnO4MW2qHYsdqYuMDvTFu1KVQ7J0YhH6LDpi1y3dZ9X7Wyv4+pzlA4459Cm2V
vW2UrD7qQ8JmJzNuXRSdjZkae31daBZY4jXBGsjtrpkFmaeMsxE6R89h9J1YiX4o1aA46Dx4+PfA
00Cojre5Lv5ty6k8V3PR+PMSmKoX07spjexRgInZa9B5wO+Y5zEkzqNgAGyGOpeHAJxkF+SoWwzz
YVR2ih4Kul1smH8pLJoL0WvtZf1IsRKieRtV39oRL5skw9joLrZyRLf4odUn/u2s0fVFAejbqJrn
mykvpvIBZW/nzJV+XQthy+6x4DGh1ZemzVjaUWdME0jAzINUu5jfWp3y7OfoMAUPagh9jt1J+OEw
RSCUSWeXlqvf68DSamu/w9/LPLlm3yhJlxmocOSA0CWweEpaoRyGES5EM8yJV8WAgMZEIaY1M1rn
hIWny9z6A2ircYLPdTckcPMV/D0skPBc0xtU7aNDyAcuTwcJ0W0ApL7r1TzYFqIFTVN2w06TUbcd
6Gva/aCT97V2FUZpl/u5EwlKyiE5K12R0G6zWWQyilKYY3dMSTvmPfLdTe7XSoI3WiBjuUohOdtk
sQfvpWPCxVft5NBgQ4tBfe9UVyONexqjM0KT/92QdBKzVQk/i4L8VR3a273Ar4IXoU9hR1IfxDkz
7IKFkSdqVLZrbUwTw7yhAoUPi95PB1yMrtbCREt6rnAye44jC3QwiP31ejvmzT9I9XtCwjQ00q0Z
HLoQwrtoOrTVDeyChPjibR5Q0HmDUkYcrKWz1QujecpAg7DIuGWp414QoHKd06skaXdOiXKBAI+W
CoYDu2nL3g+78SIVcWGFQNlt9M9hbb82iMbh4zmXfg2IpD0WyDkt36y/UtMGkumWeEI5NTXk8CT9
jTm9rGoJOAS9PoL0eETDyJ6u6R/Ufh/rzMDCd+ubQ//iIAYaeHbvRuUMz6muHGayP94p4pcEroGe
1e1AkC43GGXJW9UsLLeOcTCzRHsVTKdO5lK+NUXpW6Zb7uoZ84amxy/E/tTHWuJCxaYkf94DvHo4
21XD2q7f0UhNomwm/ftnXKCP5a8s7qmjx2IE7DuTUsWxCa7WGt6LOrpXLHZPepnCgqTM2wWJyiaj
ivEWzuU5s7O/vb0ALut82WR2wTEWLdAsvXlOpIzvYYP5aWlBq4yhn2TCsFGGBjatgx24VhS2qBaN
eKCE8Yl5g/bQpMrnqubqWtiYYc1t10KvLx15tKD8N2MjXvD2otiMjc3YFUuwW/vpFuQHNNgv2l4d
tgngChao1XBtDYfxkG0KH1on6wZSbdmNBH+AWH5GVD6axorEDcsPms3vjEvtZppn4zTFo3ELE+Nu
yrg9pVri7GqTzgDGG+Lcpdyd6+7CqNh4qwPFuiXZA8Vxt8llptyzmXlNoyDE1SqsPEVFcpHejcrN
SkPPscSbXPMbSex90XI99SK7j3+lNk02wEDn5EicvhMI0Miuyu3PMCnK0YILh2GV3iiE/pQuxOYs
CY+uyz476rvFxYErYx60L5ar+aumKOW1C4VzIEV8OBITv5PpnMGfiYo7UBykIjGuaanhmja5rgao
9hyt/KMXefz88zMR4u3U0oWDCt/3HMGaeKL+Tt8WVKJeFte1UtbSDFzkSChjn3nxiHhBUbFyrt1N
WTRypxiqw/aGWaYdK6jxaMu89W7bmU9pl/5j5YA6HVuxrnJu5QMp5b/usfaUXpZU2Jl811fyN4Qi
7A3mB2BpUAjLB6CgCZyYLzI1lKtWGu6MPIK1kIwsyHN0jOGnvawV1rdDmNcZ/IVlMGeUBTaL1LXf
ilz9gx3W+gf9C5Qo4bzaUyv2yCYnYpQYZa83DRhsmJL2sPlJ9uzA4H7MBYGTM8iK5zwbj11IdSaC
4df66tSilC1T4YyH9cxOZdtQ2k7Vz124o8wpK/DY5cgfVGHY4dF5NZJgZ3aY1FNn+OB7JqeEeck+
4Lw8RXHyl2wKuSXsQttHS29OdKv7ROEvN8IV5QHe5tzeTDOmpyYdwS2ia0NP+lQbMRM0a/wnqXRx
RhoavaRuNRCnA8NWUZ7jLmq+YIc9K/3QfE18MCRxs21jACdFFUL5CPGZK5bcu9bM1GKcN4aQxhuL
W/RylsrnFDkCbho8raMvQ5K1jiuEpPOb8d1vnWHWzprJfGL9iIeQ1Ja4+Kw5BZiAoAj5b2c8pEWF
BQsCkFqL0ZtEjuW/IRcjCle0X3SfhFKyagEp36QosYoUh+wyglunb8mIKmfTmvOI7SXvMZMTl0Ks
p+UrYF7Pk1QLMPeC4fPE5LxUzBfib/Ndgx0VkatSM/Aantdc00rUpFEiKveTqcJiSaZdsElt42wG
Y+5P2AUgqbObtWjf17dmVTXFolVx8dGJ/gIzCh4Zl+DhUkEG1yzr3Bo61jVVI2n3/19d66Jkbini
KicGFVkGHE5mxssc1vgWH1jsxVXVyU2cjN+Dxcmzds/Uis6G3qo+dKlW7FUsPl7kvgDUMr7iVwRL
4h8Hs1RMioHQE+vgpMJ8seB7nPVKwo1eOmIoxOUeFbmLxw0zN3YNpKrrDg4c01FLqm+sn82rqmpb
dknOY73H5WYG2gAcb707t4z1AFipO0RwPfBthj/AiNoH1hHhC4ux9E98N+RVCyJMZwCksggL+f9r
2/oRO3bsAOuBOKqQv5bJ1No5UVHKSzdUP59aP58iotrKriePwVLs8383VlqhkG/rD8rqiD+Ye+sX
O/WvmH+vhYtahODRXSXBKWQGp7VDxR8dnxuUoGurChIPjyx1uqdDYb4UARlqaZ8WL1XZM4znhWAe
Cfvrt+vK67+bOG29LAL8L1TqNSi8m07V419VDfKgVTGlE5lpPo2tLvAvxF94/TSfWhtUlGEcAun0
wV7BYEhnsjzXQJsj2B6Rvoss9SkF5/ihDk57BKDoIdee0E070K7k2NyTaJRPfXz/7zPrp+cBq1Q5
cmFkst97RswerdFoOdiIIGo2hOlbQ6fuzco1fRdtlpcKCSLCRhBg4OPx4PxAeSwTiHLdoOVP2oNd
asvvQrndLB81dp0/WS9pYdrXAkngAFTDKzAeo3hBecyQzLxGCnCbxLLmP6VFfRyKNjgZCulc66Vh
VUiQN5NyScjymvmNLWtfo/P23dhuHjiki/2Yh4nHSw0RSxLKw5w5zEW6kLohCsAqLS/rpoxMz4os
Y8+UULy0Jq+Z2gw/3bf1rWISRaLtOclDdOp9dFOKvHw4otqWAiL6esWUDhve0gYvR8wIvswhuSqD
Kx+aUtbv2QLwYA42tkwCTGGIl0owzQPSA+TLUgWL+HKsWB/2zkVPcwcYI5k8/92NK+ixxAVoW9hL
hOqsb3FJVs1xnebX/NUnGFI3UGbNpU3G6oLIfx6SA2Gf/FbEwzA8GXjSoyjTmKd27dPauNnu2P+1
S5VSXrq30ehwhi+HTbccPp2FGrZvK9ZngQVytbbwqorSZoUpkmc8XBBEiU5d71l1AM4zPK9HVbt+
i+UmYwSIlw3O5PoFsmaBILB9/B4NjidmC9KTZZHwbYHZegWmSE7tnkgBJ8DwLgrsY458d/RuybTH
ttWUxjNMYAZByYwevAnS3dgCibXm7pIKhj6ZzXZuZmpFacHCUutp89u2S24lu0vcnXiDYQNRdgGa
iJ70IKfli1oo2Og+/xuDZ/H8u5S/a5NHcM08VafqDyql8ZwlQl6DLmAMlyIlYzhAtlajLqHx8j2M
GCWF/S0Zy/xV1VWEEDGkcro9uP9Ce4pjNXmuUYq4+fTokinzCX9i/R3rqNpou66l3SYnLbTqnRu2
+pOp9x/RkOB4yfvq2uXpi2UbMxrA52RZ5DBHrJ+KJ8TRLn8yMwAU3ucfzdRSJpVwry8zma86Yi4h
yXwiSZbHVhj1XxvHexPpFtNZ8szHBHm8obc4zavybRknlnY4vrIe7LdTq32iEEEvsh5UIxKhEdG6
A9StJh2m7l6or2A1zuYx6YNv4gzjnw4zIEwHiB2q/JCLy6r4CslTXgg75nWWPeC3lHWCMjmYyNiG
FhbyBUcm8cGc65BfxXz5X8HF3ixvF0TH8r9xuZX7omF7DoJzvP4c+IVmp48xmaujTmTiJsjK7Ggu
DIN1Zl1hsiY+MI236+f05U+eZtaegyac/TrBV3IMZZEyUUPXGgN9jthGWuohabqfMLq18aTWz7FN
VQSnqojjBvT+z1rIUAIcC8QOG7R7reefWalAyO8YdgXoRNeA4nkmZLnOY7kzl65pbiP9vH6UZd3M
toq4zJrtyqVnbBEb0pfEppMmIGLN75FGF1n1FCz7mXXGwv/psIVPCKWCBhqwK9fTW15WL//H1Xks
OY5kS/SLYAYdwJZaZjJFpdrASkJrja9/J4I1U89mQyPZ1d1ZSSJwhftx9b0zAbOvwnDsV5mM/qKx
PHAljHRYvAqinmiPCgiqEoGEgVfu03h500VTPuhWi7unrCrE5GkGjixloWGwtkjAwK4CpWcR2DHV
s8rCLxxY/p7kEBd3aWUfvEKnahych7IWyzOahG1lzlfIxvEaTkr13uDv3wV2jlg+yAEniGImkA+5
hnqIXcOAbrdYm3/vRTiRhT1v1JYiPeqCI1Zf4MkbgZ6c4Rjnm3bRmHAETUIQG7mN6h+ol37AkISa
SCn4fMjFnAN4OAbnhKMT9pB88Fgl3Z+pl66Vf4JQ8Pf/3g8iN10ni5bt5w4TO45l8tNdgA8dtyEb
oNQZ7jNdAOkEVzJQq/XspF8EUHYP6sqSrxwC887CIkldyqBmqcRyK58TXwNgq01RChceARh2qPAA
DfK1m50i2gQRguUFd0o8oMt3WZRdWNMQHCyDlloiZtYGKEK8MPIMHMzxG5dUdQhZoiK95P+4H7HZ
75TwkLRUE7KxMOptXdjN02Sc2iC21+o/FaRsn8M2RYAowkcxETHC5xnPWf+GKaA6e4V3UN2H8F7s
ZKiI3yNvtwussyOy8OZ2fXRB8myvqsoeoAkFCf41AssqC+FB2/QwatL015CAUAZw48CAhfEs1yBx
iEUFeMd47BmrnysD/2sE23w1O/V4gJZZMIHkoSh94zQwTs+96VkdI4BonhM0zzG8zqtXB2z+QiuF
3BCX4U7oekFAqRcTIWSiZq3oXjqmat1rnPoxebQUreEMRiHxjbXKQ9d8fDAV34sZReq1soZ9GFUe
GOdraDb+q8qFslP9Ty+TxjuSUo5BMyDWtovukLh2unfM2HvuxGin18WmlJ2mqrqatlaBuTDE11SF
71CfH9WXWOv8RyRD6Woar0GUzh9eUZjHZMEEOoZC/+SnekO/86uJPRzufohAke/Gv4cscUf8FzbR
ahGD5D6eP+Y4+60+SrcumatmdnvQ48B91Bw9g/lXeyfQ386awcF8ZgeDG3EDgqJ8KspGcogMvJRj
TxQadQ2RHfUPYrOL78P4ynTQ+IFJnuY5dVNmRMny4OQREFrasQeyVYKDurZ0C+uA15KEpV46snKH
LPY0ByYQGRJRVrYxRo9TTgLnaiBF5pxxy661RuwjWOIrCFncMbPql3zSgpi4cZrEK9Gn9aElJ3dN
tpCMDyZ6r4zjY6uH2m/vp2cn6F1G7bd8z0F5s3JtJ35By3xIuUc82YA0ZWasjDUgpSFouADVR9lb
xDQktv2HCq8A1/I7BBO0Km5BxGx8ncUTJQlog03pRj8nkTufQVFwjwMRADlj2N/jw1onf6xdA/dy
x2/aq3r2R166i+sUHoyFo8qInpZl5JsJzhhDlDZezUBKkMIRliCbmhM6vhiox8TAJo9Q0mulc0pG
0Z8qv8a9BFjGN/khaychqLau3wKzQ6SAl5RdSHptue4enSoIWItbvzkX+kNcCixecg2YmYbAEh5x
OdnJkU7Ke8BMp28cLS2eB1yMvdQbqJurmmtUEIy2BvghPn6tOS72+KSR+dPfuxmITnWW6F+BaWmP
rWY9akbqb02vYSdHZ5aV8/C9yufCZB7SFd/H3JGZP7pTPnM+mPcqXACNuBiuQ4Zc8CuskrcQZ8op
spgRUoJ1T8gQC3nxL9/JSCpWuc3qLY6DPxEm5pdgkjsKl1uykvHQVyiB9IIP7qprExa8luyzGbUf
I2/rvfT8eTu6sOpUwjH1Mh4Q7j62U65JlnBfA6bet3u7ZA/JfPPYM4dIoGZ7BZ/U3S8hq1kvsqwt
mWAcQmWA4KiEsdiR144QlRWSZpg+YfPrxKe1qjnDVqM3zO9DF1Z7SKt447vJXKvbEImqCbv8/zyo
m5RARqZH7VWrGdFqfTTuDA122Mr0Qv98P8JhDMV3YTA8YXxzMxj9tA6v8xSTFReSLKPGFQDEEI1b
WEnk8EJtzRCDfvlp5ezvKmM3L4++BgTYiMCysAFM924cR2gW7F/D3HennITTlQ8Yr2IdQ96IHTs7
krZp48F53uAOYTVlUfZw/zqDMIj3S4qyqUg8560Z0doJPZoPqunJOfVXZY9NuyBFoySN9g0HRrqO
YhKPU42cHCS4JASRi2XIiqPugLm5qL1l5i0dKRSnTVEnxjrx2v5I2+CufE+HmF34WDrDp3ubwI9E
vh4T/xv6lvAWfVcna9Kk1YmBCgJEFCa3cYmCTQZJi9ieRZyQr3HwaSgF3AE/WqMUXXUO3HkhtXWl
+4zsheu0z/hIvceAxA0LzdQgY0JZgy6k21bsCDwAIzCUEusbKQi3iG4XfoQg2SQfJX5KgI5D4sXE
SX0cGJ3tfUlIyV0KPtTDVtPLbtcsrf6cyL8ue+28QZ/MHjQVF7Pe1B7OU+wZZ6er0wtR0keArcHB
Mayf3RLVWPImvN1MAIaLHtGjPXtReqtioyFsIsIUS1KOVZXeJZn77BrEnU4PnlZfMYkZmVeQRRqN
X+qvKY38jyTo7NKuntf3z5Z1iF0tyKyjgVGwnO92M723V5FWEcTeh9/Z+UeiFwdhkxdVB72+uf+G
7upv28/Aj3kaRkW7R+anMYualC7HLJq1WiaZcqOknv3PS7/jJyew9AtAJKgfz0mwVZhWsVU7vCwi
P0nYTKv+KaQ1GZJL1uQxHMb6OtE2kudn1sA7PI2vAZ+pFkfOo+kS6ywLfjcljmzwZ6wuRVBtc6Ab
G8fAfS3kQ5X0721dYw+3CLfGr1CcWNKsGSPiE8DHcS/R/ueGPFWAKrZ9pzc7YWT9fihi53j/jdzv
ElNLLSF/j9QKT73TZGe86FdNm9LXcI6fgV3P7+NY/czZBvvR8FLKlUQ9BtKdS9iMjQVPyYPAqotb
sOBfhlRDWrCUDIV2EGIkzT7/x/3BFjvd18SxFUnf3KvFRTq0RstFOGTdlKRYR34CvwcTzuhn/bpa
HBut8bNqgBO/PggHdgbsiccUzP2j3Tn+uigFXQOsUzNIkgv5e8Qix1VJHA3AhtbGoqLKPsMisRbg
PcAo5Y3RTAzJldf8MNO6BIPas5mz/XZTLulCMdYLvl6ah7KiOY5Llu8HBweX8MAQZyYyY7mAMl0E
pq5F9ZqUlobrDYgOaGLCwUr7GUpy9zD3zAZaareCiLgkzTEK6ymQXemjuY/qq9DbOvpA/UZo32V2
WjIjqu9aFeTPga07l1GyyUf2uX9nZ3HDEqivFhAodUwELmfXWmm07TwQe84l6zhNfGyLKJwXbB3+
Js+scbfWvIkM58nJfyZkYzegS7uy1R8sHOUg5UImZlpTdxs1l4RdsA24K7GsRvS9UoPJYbl6qAPS
K1NGVFO1j05/zGjfpfKTRdyaSfm2GLj/GnX1XNaWea3d7JNYm+qTPRqKHhf1X9uiH00zilfhdc+0
v/qXv1zRukvZFuBbdR91k7595pBLs/FnGeDbDYu+es+nlqvaKPxDWhjB+X5yIVj8iNPl5mqUXow7
wEqZ2rnrYUoDP0CZNuX7iULTPVkj2SH0qcrGMwyYcabZzNdDygm+ay027Hapm0Sm4hlgcftHaP3V
d7r5icRRQv3m6Fs0zsYJfXt6LTTp+zAaUJtyxF4Prk1/MX3axYT/3C8Zw+XollcLRHP0aQ7IbDdt
tyOWqLUrL2rNneb9wnQF0zQv0za/AEbGhQ6e5jJhmF/b7CpZLLONdEFt3vQAggCR3fw3ZefRy3vq
h2gWYlGFB+OmJiizX+Kf7CgBiPz3LVBN5xG+Jiq3JicfJBiZX9VEppK7dbz3HxEkoWRgC5wJKMtq
p5AsaBDYtBU2o/Vq8BHEsQBuIZAUYPYw/lVa413aKP7jc8C/LgGZag044hK1+2uZZidKhvCkrv5k
lNSQgUgBoxGvLdri0/0CQdSD0p62CwzgaSkz8aoGIjApCGaLX8aIs9Ig2YVIu5bpuaPDwJ/icb90
dnzThB483rfWk504B2WRWKj5gBjaNkE8OnvJQg93rtYk9/GAJ2cE/zMooA15us8rI0t4R2QIj/Yy
Bk/qgT8v9jUhUGCGR+xpaq828L1fKUsf1068ygHfnPz8j1oktwO35wZ7eD3wfRmL7gQEnu3SNDbb
Wh6faWy8RHqZHrwkKeCOtjN40vmoyg0bTwKcXZSYQUJMTuFzDhS02RlVFHi5sbnfktVIXz3wTavJ
j6YoVOWGQ8oZFyWbtvtke9LG2xBC7cKS7IzSiKCjUsehP22V7W490Pqxful/EA79ppP4vNjpcMmm
vCV/dNxDVlzdpT9uwZ14wKM/V4RgQjF4Y0uH10nuDvGqWQDJSjY7cuMTLqJbtTqeL1xgH0XkDtex
RnarlaQO261GCQJYG+DANE/IxuNoq8vPTD20KbUms3TIOPL7HmhWfANOGzEJY2sFIIq1U2Alq0x2
nsagVRctOHJEiRNGUHFSz9SDb0x/Xxq+BpNc/lP1XlUS6Cuq1t8UTZRheYdhfbrPqsQA2tfWC1Ky
5IWFjAxzd4GnmXhO95RU0XmpbPweI/vOpEOwY83C2LeGl0DORmF13wE5eYa0XhhQdhL9J97De5Og
ZVn9UGTdRZ1tmdgghiM5xSQZtego/4YA+mCcolu+P+0SmooO1sxmiLSD0wMS+vcAnYYGXceaYuVD
ze1F4E+kE5ks7wseP8dBaMRfCEz6Y9tlRPsGjrGBqzOV+0IcHfPVN4f5B6djEibcCZjI0XIZpMT5
erorRZdcBckkG4rX+Yc1btx2+h5yaz0oRcW/tdYikIbEPnL/oAPcrPtc12i1hveWSI0F3dpzS9n5
0kQ5AbOJf7jXny45Q5jmh/CqNLFW2b6UIff0VHrycgAM9waDoCNcB1JE64dC29Y93I3R7J8ac8Qf
p9PR+CWK2IBh4WoZrGRfAbNXK9nB5hPpU1K7ljJhNMvMeruYZniObcxb6tkkX86MUw+Rbx3U+3j/
A+I6ufmTUW4Ze5RSI0MQ6C9VabYXVcKXOTNst2g399o2KZeaUB2M8fwbAg+e/x9LsBxvG/lRy4dt
5eUpUk7maWq8VtgsHJIFex+fDrU7dFYwJGick9L9ul8dmY+dlJwEdXGpyyyxLTKcs5hVCb/yA0U6
w20mOesiHa0LFfI1j92GLenEJI4cP+fqJh8GEg7M22iHQ3iwHoDofz2YCQoyC5zhGM/Nb8wN806Z
bLE6AHaQxcNglcla7d+r2PEfY/I8WGab6VqvnBcI8zGOWrSmKrakg7ZzIWf+gRlXHwK8AbuNOFU7
6LTN23RAHmSSA45pjx6EaRE5cuCa1MzO9bIf2K2qo80eZE+8U7S+t1CtILjQCqbVlI3zB2fyu++x
0cy0hSy4jBQbfcjdzSIi/taGVEfd7wPop1+U0VjddvCGUnRTkLgWybtqw6j2jcHsDIRrNCNrdVjo
bmM0T1VsvmEkT4/tUpvHccKwFoZt8ahGMgjFaqr3+WqBk/uybFRWWuFFLwNbxF3SOAMIBKntyCeM
rqIdXnMfMLxv0wUObX0LHaIq+Wzaa+BFJOSkNQylVJRbFEHt2tGGkghzwJwEwiLQw3ICVa/3pvkj
IZ9TfjIrjmdWhb1HcGYbEe5pDMc2G+av0Ix++omfX6wivY+N/02GnW5gqOYGNVGseLZouBfY368I
ww71NERXGFbI/tngrpupqN6BeAKuxPWznwSkXhxRqLp0Gx8IfCavXUhTTxPu96V3DLW6uqX2BB+7
wJPvN92C2ge/1d/2l0HATtONYb84aOCoPtgMes2qyJPutcjNjZEY1QmfR34rM9rzew035wsfIqvN
wvLrvTvb1SZo0+8lgbdwALX8ZrsWn1rcUSh6GvnCLdW4AC3w7MCToCBhVKEuJDsp681kFcSkYYB4
7fKWgHQWM2A8GGGE9firtsBBqFlgpbsfdUIXhEJgKXboBtca9IJLayDjDc1+2DkuSg/1suwMGzFU
supiSnu1lF2yUjzJPHrVh6PzwSxpGg/qPr+kcJxZmqJboHM3CIrIpE62i/Jpw6kLcQzpCOERw66r
e0gOtUMidRsmF1vq+XK77Q/GwkpvY4QbJaoba6fHL1Bal3aeEAbIOXtsVkQBFV+ar5WHWp46MAbF
VQmBI3kcaT0MRPyd39X7/gXeUAPjFt2gi2VAuv7pBbJ14TknK0eZpH6hJIm1eJSbg40c52+FPYcv
ZggaO8rwc9bRrF3nuEOI1JEWehViEnCZWjoHePvbimS1i9qfq3V6Xc7dWtBrgNn0EKp5QKeRMg5H
s7IxIDqZA6bLAMklf3S1HlQnaSrad70Qr24Utxc97yOWGyVGc3/qdqXrTs/lrFfkioXV5+RYf5/d
35vsaBeZpgNod5nPBUWVSHwcZghG2Ch9cdGHG6CX4jxOiGdCPfy4F3ZTWbQy+23aRNwqLmQhDNs4
Yv/QyrWER0bLPuGwW0+QP5m2eQszFT+31mpi4Q3hQlEThajwgndyorJvA5p8YefeB64VACwOGOSx
aa2rQ+rfyqjz8EXKoaHJVd/h+USPrEn0txDfMFpIE4njVL96aYJHvQIKw4Dx3Pms6QBlr4KScC9f
2qKGqAlOfH57jSH9VWMIARijA9FSIVr870MVe39fhuhzdkgezI3OXJkQNSKRBgEDT91QjD6YtgwM
i7WP/Wxbp5Cy8Jsv4iBCtJLKMOMB4uQQEOB2G/cZv2yT6y9qb5GEmO5Rj2x6AzKszEy8tmUv9A0z
bhlGbmP0svroZTFDf3U3xbcmGsppZriWWABqc+8F4e/I1DWmoMp9bI1jI/or1PJJJNZey0hdy4pB
rgJg+O1rPELrWQrNxtr379yOsmleMNwTtlbVNNmSOUDvkT7nE2IjJA7+MoLlZLSlHlppHp5NF7uA
dOMyr61x43bh9j4aooY9gTWnEJ4SB8eKhcxWvfScdj68WTFKTSVXR5K2qm1QHfdeQkRjs/doW/mU
xvJc98WXX7tXdQseBv8H4nHn2NEWYe1Md/xe0RVO0YjagJgjVRipekg9Ezn39XHyhpXVdqvO/PSY
7H/5jLK2s9Y7x17PyXOJQQuSuNLsuGiY9fhA2BZ8jgh2IZ7M47u64aovsohEviVDJl6lhEiy0zTt
75VHU5osT6Nlnuk28tdqXsTFEflPt+miKzvxaFt7DsxIqxsAQGdrVkchIZEDh1IpUTYBYbQNCimH
RbK8zouq/aFpHiMr+arxahTxWdLvelCe2PkDGhfpHucs25aVc1TKB/Yl8ZvFsGodanC7Ww9dJR3E
eSEh5j4ZyniF3daE5Xe4w0KYALpkd5Dm4zUkscixa+p63kPX/1YzQvVQOuE1IXENTWGVH0s9rs7J
sDQgMobvqmj0Xas9V6PzM+AiXN9LUM5fltQ4U9YEMrsPjP+3JCNKH2lYgq3gAlPP/j2Y2MVJRsLa
pBWzdeugh63JBPR2sRQGtwYLexy4E8Ou/5SVztKZ36yFLnj6MwbF/KTBjTnEnk7qUlu868MAO5T+
+GI5AGCW3CjPXSy+jc1gnrKc6PbApLtB+vuJ6YguUzd+RRET8bhlTWERRHYURMc/46g6apLOiX2b
FI46ZgQHhGEVpgsfiNy2hDojWOXacQWINbYF+vMwl+XN8+21epUzaboEhlkd1LnjFozB7RqgEr7k
B37h+6WuzKMaQk1W85cWoF72p/t3w0DjpuyiNQELm25mAjXNXMrbwe+zTeg5GEfjqCaDWas+CXew
Nz53xuOQE0kc+ph37vcZ1PBv/3p9In7KehXb9a8Bqdm+sTCk5Wb4u5bOVvUQJZN+UgtIrPZIkyBo
Jo32bcqGaNebwGA7Z9qORus96YiCmYpU2V/hcqlrK813/c/Kjhn1xFXwOQr9aJQtOLw2vjTQ4r/1
0/f79k5HhFAubvenBT6u+4yttarSrkTyIFc2Zvexjd9UIQdpPDoIMplW9ej6OPbTQ2MjWK0ZXcGw
gOWW52s1ueP0ZEAlQ7Xp0f2Rs7nXSRIs8hCUQsJdLO+zrT6ioZSre0d2GYqkskxwAxcb7EGXojUM
7RRJgrraam9rG/5nnI4VnN7R2E5TM+1HtGfXMMj9K1HTbCrBPYnarDHcNOE5QwhCU44eJTTz8ajc
GhyaZJxYDB4sShB/zD+asbK+ibo6aqHpvsdCXMLAcn5hZ74UbU8ukyk2Q5g0myl/hzq9sfGRXXX5
M0UCxIqTeiyd5MtUH6TmaaOWkn7XIeXDXnnxtKWDO5HNR+bvTu2W3xqLDV879jeTRDJ8Y653H8p0
Kaqj2GCqhmwVis5/9tNqOq6WVMyEt1GkH4nlqkCJG2AENL/a33sI1+SbFpOufqhN00L9Jm3ZtDwr
ZXIl3sIkeYXfbB4hjP+7mGBsgX8uLW6D7TfbyCFr8/6VL8tlj3IUjo+UpMWOVTy4DXvp2SdmUY5/
uQfz1y0xLY3NIwRBUDrEwT1ketUdhFQU5+fQEvCVpbDYTTXuoDFGmUCqQxyy5UktmZloZ6NnboGR
UnI2JvrboWZ/s1gQWCMfyB0JS/VAOwzdYAJQbJuNezGa7mQwfjooufI/9XJa68xlPDvmJmklIb/r
wNvcfzXaOCKyFgmZ8tHYn/2qM3b3MsidwaSwlcoOpSMDkqa5wEXnd9oLpUy7/n+7XJKzSeNjyIKu
ODybk2E/qofamVF8GzDb1csBb1fuutVlViQSqjzyNBLxHiwVducO8eihsG+Vbtr7fwMJ9azCIrcy
ZjRlatKrdgY6HVA98f9TcsyJ3mZ7r/g0V0/W//5clsK6CER+VN+VKOVHbw0iYBowOm2A7Nu20vS1
1txNF1Njttzkod0xHNeZxL2rZ2k3NHgKCTAapSF81g2UjsKyburBGkC1ZkUQOB+xkYUbLXMztofV
O2pgUDe2kUSXIe6iy5jafzKQWMamz/TmrONrWPvUW09kWFqvau3h1ehzOErOtZeVu9IpzHPSyYgG
5nGMSsx3J4q6b2ka07JMsfmattNrLzWIjKGGbRqOtDGE0EdrTwPGV7ZhffbqyPfWeepBIPcQ3hpV
+Cz94A+s//LXpHguWtDrhRkMH6OFUnSGvHV/pt5jUjusRvne/ZmebkYDfDFs14T02Mt9i4qolahN
JmQ00UlAG2IOBN/HwbUZHHtFbhkZ5lrYX9rJe20h/Rw7MzIgjf/HaaueOQS1UlaiFjRJXwqjfnhp
CUe9OXF9f+VaRb2mU5pnZC7c6xB/pOBJ1eSwabGNzyYSHNUC1R3XDSuUYKO+p/ZcUnbKP3MpjanQ
MmTq2oOf1OAwOxRCCMd/650o3lpU1fRI/cw2dP5tFDXcLWkh7wOYHN1CZV8PGB/heSSMgpZqU6XL
++KjZ0cgVz3rEfKIKCGmVDDtYOuKUpqtcLhrJtRtwgrZn8kjQrTWV6e+Htz1wcUtkIpXcRe2OBGo
2hpSCKyWhaCSACYhgiV1H28tuzgVoPsh8y5lfsB4h5WWW7ANIOdo2bkr7lgULF+wUSzzoxudit25
pHNDouQPzpQzHEkH05us0/3XEvZsCqiA511ewyY0utrcLaFde6vEsZ2HpvqJHyhmE9PGt0o+a32C
Jdx85YSGuVMrnBlIzErq4C6WEVibLkFw8aduBuSPTk18qmxs0TsSRqOkUsYC6zoRwz7LyY9tY5D8
/6hyjTYJ/BY4DcnbZOsRHgeZM9zMSXoukK0yOO75qdrlB3tXJkpNNH2kRCNEU3K8nwB3MoOJg5yi
FuqZgc17F/cAMNnyfeMWNm/KqtMehslw9qnwttwmJW8Lpax6yBP8Ii0c96PdfLQlHZ8th11e6JIf
rFpE6hw6k6gihLucvySHryGScJ3NXr4x/7tpiNKoXC9pJPZVbWKMrR0bcnc9sbnpv0WW8aklYrq5
o/uLM2zFP55eaAtZzkWEwrREt4RaOL3o4WKfCKd4rphbnAcxPKllbC3zpNSztN6zG8AZhd188HRE
fpF2VrvqeHaidUJa0X2aQQ7roUxGBx4KMKaxaCk4xgWeelpDDWNnLNVZptV3V/XKJ1sQbbRUMWH6
tNajXxSwwQTlq+z4is4jvCKcd+xlb+Msqs/YDl2ykwhOcmzOSaV5Do0BJhIxc2mekl6ili2e8P2L
aXkXYDDll6vbZPOEoKdr2wS3znzzGEo4pqs376aLjfpOWUy0LzW5a5npg7XS1qrQNmcnuZU984ax
fyj6qP1Vme2DzoLtw/AQ6HrJWm0qKz2tDjVbPe6zzIOnxJg2gVTrJyK2V0ZhXWsrZDRj20kFiNZs
H63cO0yeQ8sXJr/uyhMwXDAHkvZ0l9v79c+e9M2HqTnGmhZd/rHWwOKMFy4hf+8v0wt1bks0H6Hq
pVOyXGoNfHZmGFKcQqqZDUHeOG/9ez81L3Ps1zuGRdPWMYm41RibbzwklL+qTk+PbHjHg5Fk72W4
uM8xSUNbs8+QflE/BFxulLatGXifzFzh7g6x94mPF/lXQ3k6Jy9tOi57owOua7LcBjLjHcsFxYGR
6GeW+aDm+6l7VpPgBA4Y+6d1zH7nunigBGJB8au5fAhVRm0oDAmPF9NbEUG+kUiU3qgG9rlwQDE4
hLjPuuVl4EO+RYa7JbRheYkC3qqkCChcMJ8DBmq43TbxJeQ8P/zPs3EiRWCsJGmsi3TWjXiqeszo
5yQirDhzGbS1+iAuskRva7f/w7Z3zyiRFDishjt7EngqQfm96ybSmxoPxM/R93ZWEmtfokhmiDh8
m/2ZeXJf0lTNPWAW13Dt04iVaYXSqX7sHd1Z12NJ+rpaKy+6jRFRKnU6gwlQFKTOQY0Mokm8Vqj3
1oPZ9MfFccerACQ3dt4Pq2Cux3Vnh36wSWFmn6MGDm2l4cCrAxT2ev5G0sJHO4oHb5h+qv6hL8m3
zotZygkpehFZSAZ3w3KVy+8hm+GR//fY6l2+XKRV1GvPIBmjS4LqpW2Gdp1o6Nc15Opq8Yc/Ij+O
4oeDrZbIEtM+hTVTYGEWDvBP1wI3A4pCLS9z7vIsXM4YyJ89Cq67JAVKloNmuxv2WgRzqvIrfROO
Y/1pU7OwlPime1lzVkcmGqWEWDVv2EbffYGOWw3xUxAq2ypCDIvPiF2JrV0Jgw/S9cxwYDckXb2x
EPA/G7bVoVsvjW/F3CMVR3oMP64KTdLDk8l+tBuG1sXgpKt0zDAdMH/GoMEQq8le+Eo4R7zB7W3e
kDDjA28AZ53h9mdf6u+Bhd+5jWEIV4Er9aOZUwuTdow1idsqMrvhbbQW6+b1FjSNMsW+w79zr3pJ
mSOlkL+aetl79XBCcnbW7DjACO9+quNTjS0smZJU1/sFyDcGPChYQU2fYNlmteuIHFzZtntM54og
CsNnBijHf6qgdQTdYc8wSe3LcsP4Nfmls+sD70EpiONy/sDoIZ6iGG+uhCsMc0f/Ec33/bw7tYhs
8u5bn4Zyvh0b99/90Bh/i9B4gG8c5tN7eVHfC0Dqj5Unio3Alv1qas1zFA6/08SREElqMYqhDsxD
/pNRcD99LfkIEvhPPga7zu0FZ3n50EQkBDHhWfltCo6hN2pI8PJQ7X33ZTTLJ0fVYRAWiFGK5KkP
+yUugge2szGeAgujTCzSfWZrB+9lEakGmH1qf031iKWlM9jZlqmVgozSvjlD/xpnZnD0uh4YmJPA
zFZ1hp3SU9NroHunrkEVbFzVg9G3AVPgjPDQNFx+Vfz3rnYmxmPUh7/mfnZIsKP9tsI5/wn63Gly
4g5iNigGjgxgpCECZC8vDo1l/kbM1D/8e1+9xNz7rdBSYCJSOqUe7HR5m0tbu78VuJ21rjryqcKx
yEi0LrKdHXZMyUfNiffAAFD9M/GMRAnEnYJDrdii78Ten/LYY5alKj+qeudipw6DUsiMYflhkQC2
l/O20XU6UOa25MrxbAQHcaT4xGyN+YxADDQyTTfgao0hUxT9DzNP+dqURngw5/nj3veqm3ZpW+Um
DOf30hT1DzIeVdFjVDbxEcsMA1029W0EXMNtAXqRHWLu+Pp1d5P+v+YtSUSwa9viWi9TdXYLccag
fhx6IJCGxpAIXgBbtEEjenHkmMdyx4yjqbNy41fRM+r+5qrLwbuNZstIGZwMXmhxzJjkAxTury6d
Prl3YJfxYeuqi0534uVqkOsChRkNnCxqiGo/p2jy+Oil9t0H3JT6f1rWb3Kr0z37kE9QpEcHy0s0
GTKTvGp1fNOjZsLW1iId0LX5MpDauVIVxzCgvQUVx4Sqp+rFH5YfWbeVa6bdxq4wDX3j+oyfwOUk
a33WnH0i8vmCFGvjwk14QEHyRqeJWDaUQZk0vwinsHUcILXVa92lLO5b59Oux1Ee80RKCJ3xuXIw
6qPZPZQ6JvbOID2cg+0FgThrsSpnSimxCh7W5xXt/QdqUYz4w+NM9hNxZGBkweF5WwJ0ppdy8O+L
NYwKx4SAziPe83gD1c6VipYSughK2cXWMFzPbEQcP3wYGB0erbrh3joK44CvPDzc5b4MrQ79TK6e
ukXFC12gAZT1kMHShZmaZs99sTxZvYnRL8PUlxTmo8l0/MyqGF+KQ6JYarg/2tiMcdBx51KLuDHQ
zXNnZ+exsbd3RdNYMcEZYmd6KIzG3QQu6tiKeA5V4MWNt67dqXsLsuxkRpXY+2M1b1SBTv+5Hi0s
6Hy/fnnGdC0Ka/nF2Lf80YbWn47F21ltMZB0WKdqcsuVRjTYqo3Hn34vGTdm9VQzrr8qwWEAthk5
RTfdEoMkd7UAmArARAaCyY1twVaNuvIQ8OVT5hcP48cJNgH0DssdwXMn1i6Uzwqda1hJxjM0tuve
F/5hcrL4qXCZZMmmCWX3q2IlNawvCqfIzuDlnJWexjbBTk52jBu7OmSVIPanIUr1PqChzFiXhk0A
TqnnO3XPnRMU23h4bAgBoc6BlLgbvcV76sUIB8IcWCbh1TfuPRH+bH04KT8WKkd0ZjEUedsTezjG
0Y8h0RdU72O7n4OBw1+Y/W/OhEdRlYjFoqLY5hokzn+HANJTZC/LEmxKzDxbj2SMQ2xBiseSMH/N
zN5sB88R2gxzm/JtvRZ+U62cgZE339PkqA9WtwoQtx1M7EXslCQGd0RcXlM8U5tHdBUAhpR8rnTD
9nwXws5o5vuO8DGGR/ZzSwtCh9h9LTNnwloPkJ43EP73fFvpabSIwQfKnUsmAwAjcuMubp2xwZjI
6pKvrABWlStIt8dMdCutNvoxd4O3wkrWnfxyud6d6WH+BegCPy2ZRn+l2U1qPuYNWYSTmE9mSgic
pQRT2jjV/0fYeS1JjmzZ9Veu3WfCCC1oHD4gtMzMSNVZL7AS3dBa4+u53FHD5szQLh86LBBVnZUR
ATiOn7P32q9KYuio8Zr+eUXryt6Fhqi8wct8MIa8p6mvZa/YuV/KQiN7qdFfe7OjGBLWiRHIciJ4
NuxXVK7ckvciD8WDfNaDqdrFChq7qNDSF6UwXJ93kPzKux96W0cXbh4IKgSOfc6C9Oo0fYN9Qyi6
iMf5sNAL72JDDdeP1yjCzfrp1l4w3cPgXg+MJ5KyGgGHI1TRhgm1Ypm8F5EKLgPijRYOaErEOEIS
J9EcUnyGZBEJw34TMX6Oq8lZtZDMgsvzUHR/yO9S02oRBo3w0Xe4/o8hd2c8D+ypFnexx22C4JvT
DSc098XN+pqJHrFBivJkA9GQgPjsRJs12A9VFb2NmZH7c5D8SUZe/Db0Kt1nFeH+rg6jb+v2jwjf
YMfPOpplquE/YkY8hCOOHrm7Uuwr1hYQmyOxPM7Alb5J1PpQdaTttZYeXGjDFG9AV4lWD7AgFnFy
jXoyzHSsuwxT6vlCDMMTeqqFKRQ47N+u6p6I1qXyjDPtCjzGJu19t0t/64hTLT20YrYZ4lTbWsR/
bWS7bO2ZQecCAMIYWcdD2Cth7ndN0hE0yIOS5MEVEd/RFloz+dKSLL+AImhIs9IneTtj2po8y6MM
kuw6dkPlM65zzSoMGTyLCAxp9KhLpqFFNpdcBlgHrZ5uatIG6kOOk1Q7/NOIlPjYBKV9z/JQx/DF
G83t4dVzEJvrw4ebGt5damNZErynbBg/qwq3LSZfz1/1bHSPrGurXIOgWlZB9e+WvLf0lxK1BD3K
JfvZVdqB0Vd2U6agvw6D9ZhIV/nThJITdMMbVzgyiXr4glxUHJYRQleUFgelmbgp8O36+qinL3Nl
z2Rp2Ud5e5UPY5ygqKlwfabl97nTGl+WEQiOUF1KPXXCWSZFqWqGHZ68XXfcNB3aOyl34Dtkfkrp
50exBkVMNDnlg/wSNY0eYKVqNXlx+KmHWAM4IzkKWY8mTgJ15YM+edjRk/JrNFOYq0Ja4yCiuEcY
oBxEs1tFzbE6JTHcfyWO91NBd0gadqHUkXMit+KOmtRbenRxOp/XSRstYuJikFmXEIFWIUjUZXiH
Ac2zqxLobYEllw8O8VZQzGkHDlX3VyhIP0mUKCS0zfPeE6Sfcul+RsbWKq0WZwfifQug8c7hXghy
zY12bk1HKO/AecBM5BdtPOcaW2TPdVXBVj5M4x9Lu7zXhzBts+9l3/5kCFF9X4Lq3nt/Sm3J2MXZ
xcxjARr0tGvihOxnFA8T8SrwqeZia+BRuYRKbt2UdylRkA9S0kLgKeJWh+i7ErzuNplD94VmPVZj
cr6xhHFvRxX9SlTlwp1i5nIvvUs5ZTEp1+qVbBXzo87Cn6MdPhmx211V2tineJl+Sbm53K9FxKX5
OlqGkxSNtEZpY6rph20Dq17qlxAsBIcEqJIfO2HyIyRoFkmvgNjAGaszpBFWv01tkiwNZbmOSWo8
h4O6YMTJf6JUtC5lmN+kq2PJH7KBnDLWU4NPFtf50HametUc7oqVkRdrH1MLSKpJLXrisj/goZlB
PiBcqlMBioq1t4X0s5XVvpFW6qE80M6fX3XdAYcWO48+H4595YUPrdaC89hHOTSkMt4Z3txwchEB
ko/s4sJ5/I7YH8yMUn+f0vCSjDVoBTGxL2dLIw6SCl8WTQXdWh8VfYd4irioVVemV+5DzmVME+MN
hCCGs1bla6i9r2G/ZHjBhSKnxVlRpKZ5reiUHNykxqkiBymh2l30bqDHCyaDjKgsPhZjbW9oGWnE
lU3WeVrII8PsAGwgZ9mqZ4T3KOhEENCcvCwM2XB6t86pFUEbtYe53ZdPQxE0kw8mnZyceCJfzZMf
3Fjo9RBb1ASkCrE0KB+m2bN1H+ktysPY5RN2iFK0RS1OxYB2/CrfIEKnX1kwJ7sBtddqvTMFXW7t
iJJdPWxHi5grR52fgsAU7yhKAsKQgY7J2iLTgFPPNdo+KGRurl1DpQUBqUfGHg1vupP1aEdUagC6
yPdorx/l6VhONFvWf2VxGm3nkpcrOtSJkgYv2oIE2rbtnzkZEi+RsrTCuuFtSdrzdkObLnzuBnq/
unqasxKrjLkcY8Rfx9ZTS7B+BF6FOoozb8BFKB9cdLHrs79fc8SfpiOmjAqS1PbvPwBfdSSn8dJN
c4lXwH6MUjsQZ9QB4lCux0AxDYJobRZHrPN3oH2li5+cpb5xje+DUSgPDW6UX2gqw0Yrf4YsBQI0
p1ZRbItadcJ/XIrMnyJREWLE9fsi9q+IlVSBH0WoLw41NguNmzR0c+uZjjKhO9BDN2FPmoK+VD8p
x8d9mLfpB0q5FChiCnSg1BUGWyDF5/14tOem/pUKjYuGjsZHv7mHFGf9UejwE2VTx+nzZr9kiFSq
2URRS2VxjLpuec9w0/4cuo5WSuBhbcXolERa+1iGmKEyaPSzjjJ+E+mM1T0yEDBk2SgiKa5u9XSW
nULg1Pq1zO0P2c4M2vZXGTiOSKNielYNwXPpcisbGnYW5tQ4p3zOCTGifxe5IZCHxZqeIUPW5zZO
M18xoNDTinlJcz5e8DcnrdN9hmrDl6WCzA7mZkA5C+BOriAUjMY1QCv00sNT9Ju+c9lIMwaVS1NX
MqrK0ujx94ynGrnljEo67UM7nW5WhOJn0NNV0CQSVJ5UKKRmN/XIlr3psPTOe+0q/WG1/eFxvw0I
eJ9Gs7pkVRO8ygfwOg+kx9FdHimwBMBNAkLqvER5rcGt/FZ12knS+1rnOC8V1ncl86qvHI/N72ux
BBvaEtdVc5sKR7SPnDoKeUnivtMwgExcUFwawLxthrfv21SDbOwItc57Z/+fcAtNhxBzFY+BVfiW
gPd60wkCbk11/r0q5aS8/q1nkM/oBNSld7UsYlbUBHJ92MfNa6vB2GtmRDlNrdeviYcVufKUN9U1
3UcOS1Lo4eqaDEcTE83aFkbw2e4HqtMtAWSCKNtphyVOjkure99CBSwi2+3Cr/RmBPgpHJ1NHC/7
pkaTQFwh9mq1djByq9oxL4qeHVNQMNAuooPXe9PdpUGJ+jumzhJesaUQUVvkYGXm2C1+zLXoG02b
HYoIwW1ObYxASNiNaN2NaC2i2QcNXT0hZaGmBG4sgceTwxS4b3F8oTQti83806ya+ZEF04PgmtdV
yNaTBlzV4wOAAxFpIyNqEpkfNo2uF6Wjd7X25lOzI2U6sLqLGhYfuuLSWbGcYpOP6N2cPDR3EfvF
F9jIISQyhRBWt8vJ0OLfu0ZO892am+Igj1RPpYOTZ3Rg5fFAcOK2h5a5oUc3X+Ufm9jKLSGLn6/O
4liHmNlmkufHKjaPw3IiIhK8tObp7n4JmnQry+a+VbZRYe1Be8PV0udwG4GXPaUeUU+z8eQMjD3Y
8Wb1pcfzJnfHctr994N8bYSOAJq7ecjXSzEpaKtFOest+66sZ8RSu0O6a00mAX7U29j6PWin63Ge
jD+nNv0rKEhrWysifss32+n1c1Tazbmo6+hKsgf7mb4ycYgb8bY1+g+WO/3VstNvDf4zP8c2d5WC
fMNAWZ/8O3HQiuhi2QsAW2GJ1S33V6kvJHQzxNhGgQFhlyLxbS1Oh4qzdAnsg2rnAL9xZZ+NwGjv
GeaQLVCiiHgmtSdjMbS2C7LWS9xnBO+mZKGujY9Qadiw66ntcyv/2XvD11xn6c4yAg9gbXcPifJ6
dZbYPYwqGQOEAJ9DTbM/CfI4JWZu3EZwLH8bWVQFrvSUP0aR5bEw0uO/6s7IER+KrCmCBCuri2HK
EkZPTwFFqmvIMaSuKCSMboqNjZlVhHS5zie3TGVlCv6tz0F8zG2iX3JkDOKqcXrSVswQvqvt1L+g
wVH+mMqibySwaP07HUhDzGTVbqxBYjNQMD4NJ8JnETr7zjWMp6y+Qn3wYbgnFMckq3X+YFT9dX2q
wqT0tVPosuNaFQC6nQd8r2LSq+IGl/PWYFCcM+0YELE0EB1D8faeSydHhqR40PSObRrb66EtMlNg
2eL4xqq7c/LkK+vQRh4MSDxHCY1E0EpPXea4WLXx6iqzcp2gNTzgP/xopPFBpJpjZzg507BZRajk
JCzE+yLCY8yA+olAt2qfqOyHGK1SpXRTtJEmM90I8QzJp0mlbHvCve7zAHocvDkQUykuDr6tDaum
IUoE5s9TMA0AdMywfCBtK+/0DE/yaBEvJSFnWxiUl9Ia/oy4B3cmLT+xs6ucKvNrbdL5dWymlRVZ
KPkQWVC28GsQaiIfAhfrODFW1u7v1+hJp6RT4A0ZXKvc9gjEji09gt26D6tDpoqjhVSz1kBPlek3
6egb68zetA747gKh0K3IFxwNSIrfC8QfiR09T9rTehdFJ3JI9XS6L1PP1L3Os3uaAJznYzprc+fu
i2XJzxZqv5NB4rP00SKLIJ8RwDy0E7E2z4kSHwjIZlJqeu6TZyDAjLyQE1P4WYsM/ohnBebZXCyW
abWlCSD0rlGoLFsrJQCOM+OXGZBFIs8ipD+XrG/tXRlM5NAKz7BWigxuO+txO6fIfgvdO+saGzSz
8VoyW1N1J/CotMY0dEniWbmY1ySvtF1WQc2gN60/I/4FSwis0Z+ZzX7FRf6cO9NBXldlPOsokYW6
Tg3YKSDz4HYJFyZRxjfDztWXOKT3xKm8aOk3AimdbTTbYOiNX1JQjYhr39eY8CojNOCjCcLCZI7P
iYPlRAK5PQ+jbqJcsxbn83qN8mX0vqz0A2KoL/ZMFnY95SRn04sdrDj+kUwdKtB0Ty7FUwgE5LDK
85sMU1kx3ie38W4M8ss7oNo74M/yWaHhvfv7mTJ2COhNCFarrMXTmdN6fU0IeGWoh8kmW1SKumod
He+6QGWZyKC3I+vq9g6cS8+wzzO7pmcLXRoTGeuReGX3TEu4ew4AhZwy1jrfodiTig4HeNcRvY2z
K8puWos9GppghBcvJuZFJaLXsn6Bj+OOM/bBc2+Ub0pSW2zo8/lYqssfgA3qfY1QiwTdIty5AUuK
ogGhkPi9oM0RxnmQU6q82IcZjngy++7eknyGY6y8YGzOD1GlzndDgzaMheCHg+3VR+DMyYpTA78k
y9mAhXmOntU6/cWNCqGCNVtvINfHDc3fDIa2Yr2NvvHdLot3OZS3VLc7sFYGh65uWSnhix9zpkj7
tcODDJ3ZTeYd4W1OX1psvrZ2VaXkqqJPqWMag+jf02IhT0mblB2Uw+kCtBquz9I+5eE3mjHNQU4U
PP0Vvxh0NJ19h2zvOiTGdObAVK0ZjFtDvUKOK5fnRUcOUP/e2oRO+Ffh5vlTidHPHjUCDjF44Zk2
x3g1ibhcol4T7vPes24daISXyoQ2CQP4Y11O4pCEE2GjkCf1WCMaYGhVH2uXgEIUqwb/ezReiC3J
N6nIMBjZXpGlPD8qQ2FWIiaQGpPxc8dnSJgMu3GGENnBs9sUP4zXXeKxRt4wOLTSFxhNnADJYYT2
iA6UWOVIBNqzsYoU8qD75jmMlS9XKG4KBmN7ZwmrY5rk7KzHZbjILVj9owJDtvHESsy6Y70qKbIV
rTE9ck9qspwXnXml3TcbPcMw05ZLj9k3w3PsdmN7Y9TcQikqaB0YJ3kgX2Y3qO3rAcifI/oecmSv
aQryW2zC8qXYqF+mBYPTRHrEqQugRNjWpShgT9oVytlRKAD/ftABlfmM3vKDaQo5D9SKk2zZ5WDB
9m09GpuQUAkfaRj5ZUEVPFGW9deoy/eMxTWySXVrawUkhqqiAZaK/IkOnCrCVVACw0LIKYlY+1Vt
bGqIoGb3m2rH43G9W5Pbgzk3eLIiFdIh++St/NeJyUFrIK8q2SJSLFRvEmNQ6AT71N2swQIt38q+
HkM+XxKbpS/0tzGiScKNZi8m5X4IxNUjYpQ9Bg6twVDtf8fSmGAgcMDomNmtt6JkmZUnF60tQRZG
2Ehs0rxhlc5ezMl90K1Q3kRtSUnqV4JhQ5xoRT+V964MU/Ukn9ULwiNzPHSp1qzeHmnw6SB3wNau
/1ixrxTlCUV/Nf+hp2jKaHnsQQxqzyGEC5//c/4ZYcRc+/R8KfUUvVZLr+xJwvSxhi+KwfXLTOc1
DAfK6emK+WF66UItwFq9cM6XIjSbOCT5kXkumXcSxsFMmkxHuChwPofwMAkvqIOn5cSqQLk0B7kv
eBNnleJ9yFrlvlYbE+3FCZ/F0BH0KcV48kGDT7+Hh4UbplXtc69ooABmO/qqmwoxQO39FpnnbdQ8
5Zk6b0HLOTtaxSc0wzD6euAHwAEyti4KgSfiJceLe+YNYhinTMbwXOZcHChw4xPIIegjtNmriORk
+lg32XmPLOAH6+kVK/YsQMXFdplUmxRWKAa0qsAseLS2b6Q6iwAvivzmbNvDX2svTFNMb59dodWo
PshTOK9Bn/xpFY3ud51r3nFBmncjqIhtm4hFlCZHx8x+pFqXoPscA7b+4w8NMvCjICIl9LHizEhk
6R8XNVkMWrzAuCkR3Gs9fiTpYjOU4bchmBEa/CvD+82fCgZuL0CgNrJ7SzAq1RjS2oNkws227dGe
K0p6sazY4INjhGZDcZCzcuotoJbyilGom9afkIq4p6FmaOPiUWbvorvPmgJ+Uap3JP8WxuN7JLr3
KjkoKzslb5AGTi4ha80wv9WGIwiJqUsqnNwnCI3uvBioouRUf6Ztf08WyrcRAnBZuk9yfmI3SE5j
O0EIIWYqsTM8CjZfF61z9UPtmbrPy/E2oVxP9wkZv5vc096M2gpundHnb4QrAh73xscALw23CTN8
KeNa2GaRGrQ8t0lHcdnm0zFQ5+QepuZDLoe6i6uCLgm4G1Hj9IpKZil5u9uADfqN1MCea+6F2s/Z
R5WtXTIcOhe6BJhV5KeHR+moixglj00DC4QGBbXSL65SVz6SwUZE2zHpL8fvU0sgPJfLs2wRt4CB
cWUCoKmVXTpZJVaDpj7H2kBdTTwDAUkDqEC3NR5TmI1Iv4abE+H0DUwdU/WYY2BZVaZeOT0RFaCE
mvOsBwgnekLdz3FSQgsfsrvqwO9pdGNhBj2VW0X5S0H4RQyc9WNdMTooSeJbT/ddX4VX9pvHOTTD
02gxCJMpGqSKD6uCKxUqFT5hc41fDpSfPbP996Zxbsie+5fQXdT32vsI6COd1u+fqO/gsLZ1hzE7
ynVXA9R5IRo52jaOY2/l2isDvodqvMhGkI1v1R/Gr1LPor0X2+15UUM4JOD6NgpN/wfkI1AoeeFs
5aE3kc7OyLzms0wAWIvvUm4b4ZLMh5yi6JZtKvyzX+iF41OFBmdnBUb+qi4LGB1PJ8DDcrdy0IAR
+ISCGrtxVcBtggy/sYUzu1nM6SQZZ9qiAvJJm7d+sqFqTAzxYrf5XGrNuM1UQUhB7xY6kAMk5cmX
h/JBMYHvJYgh9GyeTw64q0NUu/MeDC8IjXrO/bLSkl8228Fw7sYvlfQjphhPxUyM9CQK1UE8OHYy
nfVq+IxFAbsUUXAd8G9Y/8cwJf1TphMzq0TUGFdF9sLw4rts92lLJ8Dt3pUmoX0s1NE5xowJ90VJ
7ncz4yyJneXhGBX3GbAk0mFkV85TrLHHXTy2wbK3rpoT0Z3yvtel9DjtGe5nV3OXgPLhh1/0WT3b
tyM1FvkrsP5QVn7mE7iyGnL2Xo8R5BMKGpq2eS/pZ+xbOtZCyVxt4ka5lvTHf/V9+TpFHpCxKob+
bxJxk+twqGI8B3FQVPcuCmlpGa599XQ9eEDAfJAclf/UlvIz3q6zfEJjcGSWXx7S+ReUe8Zdj+3Z
r0Tu26JawwZMzrcknOutnNK7Cvb5zggfXcuJl2nLd0yF1XaKXIJap0zfrrdkXYuDnZxMpgMJFX2M
rkvMKb3ZmJ6gx/oNSTybWjjqyAfPT508DKdPI6JLPIv1KQOAjAW2Vw6hmYyYx5qTtP6m+Hz9OveW
u7JUOzKQv/ISlyhpQd8WlM9xFz/UfngCWKMj86PwsBnbihCq8Ja3TBtJ3G73MlhhMFJSycMc2JQH
vJ9ZiXaJ+qQ6OmZ5GexQP5k1PlhB/aozIE+ksuhna1582zaNv9KkeZEaWTghcC0LxzsVjg3KK9PV
J4zZ5MxhI01Za48y6qVoAJ53UaHukRdrvkEgqq9J7QDJ7dWhdEIyEaua2/287Jp2sPdjbGxlnVyb
NKhBlluol+iUgcN996Bt+LaS10x3eiqTEAkWwCq4YqE1k5WX0vq3eN2ii2k3WvMytpB0WiuBoAM+
e0vWVXcyqNSTNEUbktMMLi1a7Z6Sv3iGQmqX4TL6VSNSGh2y7nShrZ6Ggdh3cTgHQUoAGMUOrYem
OTVJWW6t2EYg7741cUYXUUOTJ5Jbld5FN1EFEQMTJ/phE+hRBcCA+46OuXQLW0QJbUq8/8IJaphB
+SAHFO18COBSI4TtM6OYPqoB/SOEYOGnHVFJCkZn2MIdLWYysyYbTCnc2OSYmhZ+HoiRymYoe437
FHvmKu5O4uwvk5Spz2xo90xpCKsLMcYn4ejtISl3+1mpfo2aeQ8Gko/gaWAFCiBf+ppDNkzhYErI
h4nSq4fS1rw2bedu11njClzEYZUh556KMwibeW861UMZzZjfaEnoPUfdJp3J+7D5hbcmxpDdUE8L
VyGqEY9Q2e16u3G0onp3m+BaWMyL7GyBSiGArZjNI99cUuUryst9spjOG3Ch6RRMiOB6k3NAc3Vi
dhPRhkxem94xTvi3Dq3Q97pmAMqyNKJtrbI/oIFDPhSinluEd/cchvkfEjc0FfyNxinIQhWykHq2
6AZMLGQsQ1e1gSAyUHSsNOTM6dJ94XnTM4o05Hvje2CZYtbW109YTvJvKfgLOaKNzGTeS5KhykAM
mBmyfNuraMXrMe4Sreo3ns3PF1wcrG7+QhaKV0Ank/Pptm6Gc56ZYgMzNedyqJJ9US/09sscCS86
aRu5FwzqMruyy/ouiUvoRk3fjhtq0cIYiZMcf0RJfliWxL01gGIuQ8kpNKtj/zBrmEfQAINjG5NX
OWRh4MurzIpCY9NZceWrpf2JL9D+RSl3UpTlO5N61BYElJ+a2nB3hQBIK2m6tZrlVlkqYUHupJ8i
RMqb2sn/HMxBf0d8gl2lYSI6hMTI2U1G8SgE6nnBEo8h/9uqZBx6NlJkRzy13XRbh55oRPtdMHnb
Ng+icxHP/QYxxV6unnmm/3CW6F6OrfUGU604dACbt/Iw6UewtuCH/M5l/uIlLp+HwJLIkSf+zRC4
uclmzoqTgz4xQCyb0AQGE3UXGoqkA5Ho+hIa+aUYFaQk4iiuupI3TEol6DpDV0W8oMC4uMF4t0sH
4Zdnvc5GqL5IW1qqsNuNkyX/qSD9HgB6kPx+k5G04HaXG7NzbOVcGm7Wt+/yWTuZy3O0sHaZztz7
StEpm9j+mRhLeLDtuSIlS8zs54KEd1nIMlOX0VUdCJ8j8DbC31Db7/S0JU3Z1GmktM64C9POOXpa
srwikH0Y0TjdRz3Do5KbZ4fh+K1SXY3CSMzyJhz3xzWmmflGXPqcrSjeSM3b6hNE+YBT5RDRxxmT
iDApceIin6xosREAq1gYEcScpWgJhguHPr2gJcDprVtXR/WeQowtz2Gy1EzYDJjdFnQReZYmZF3s
2Mu/1+QJnLMMjTA5xO3NUY03rknGJt34g4Q/7VFFaP2Ry9rEJYMBgO8Y8x1Mjaq+gzjod1K7AL8k
3BtdMW7jsnJvAfUzBKQhuTjkayUtg3B5X6iU4GwtQF/DERO1Q+DYpsiMZwMe+h+9c1GjEe4EMJVz
ENc/ckFJHFFbWsOZudwAhe/uOiP7XEPXObsXZevQpt2vksWmabkxDskpbSFjiyehWjI2mcdn6jiT
CtokQbF37ukEb7urvXuJq3CrRBPFdsWI74LTjgEDGwK/ldQixa1pWS7TtszI7JEuJOhjHeAb9wqQ
VMQe41WSGsG6YcYg+3+Kludn01Yj31HU5V1rM0IhlZvaP7n2UJ5ruhz3ckZ6DyRjk+jF+C6foThD
IjMBJEo1Lb6OzfSy6mSURM2vRR5hsFHd5ElRikPYGQPra5E+iTmPugiSz+zY9T7DBLQZlBxVZbVt
rGL86ZYRwR+BYKG3ExecO70kC+alwAjtDW269BDXc/AKHGC3jioDFOfDcEtrrf9iKVUOjHEy2L/u
nVUWVfdYVEfIG4wtw/AkS9hWpVEUcK8/xLN3AfurMzFkTGUUNAYpHBXK2gaHwEjYu/ShTsBNqV/0
lRkGFft10Duhf9ae9ZQCXuTBqRAz0al4Q8e2HcBf1ZNk2jvxK43DdGeWmKr6rnolxtv4S6H3xX8F
EWoZA2YlNZ8VUsZ93TWrrypysp0Lu/gkm/zcfCCZWBBwnI5S1LTqF5uI4W0uJzMsARNb3vA5sMOP
SdDBoCQ3mwY87AhW5tTaZBApta75FRIqiTCbRYSYYdot2gF9285NsK2GAnl77zzWiqUELKeQE5Ii
Rb657lef8COHZo7hVNKVXHrADNxQYz/O2V05OAdfZ+pISrrlO50hC08RiR6i6XoNPCf2WyWfz7Ww
/Iua4Ky283ersnHPkW4hWwNj57RPWcuGZ2hNqPOiEnaTsrjDKN5CBKMXbcX6RXGWCkEmauyEBEau
xeW1s83mqWAktiUId9nVAx20svqyLLRLua6Z27jrsmerfcOoCdajbmfcYAwlPL15Vxi7HRqScFJ3
QAI+FFdnVoNzRAqar5tuw5kBZFwaNgo3a9fDZHkkZJo8r+iKIvR2fZAgLGq1XS/g92JZiIaSInZ2
v+LZbRHVauNWGfIQvXdzoTOh3LKi7x6lg5LOHsIr/hP1MCzzL1oqaoZlQEyFVtOEKPjSrsjPU2oE
T2PTnF1jw6wpT30Enm3f6d/ruP7oBQGrHsZLa2nOax1UqJXt4zhXDOPFmD7TskOAo3DTGkN9Td2m
ujAxdffEG6i7DhoP8oSpvQb92G0GYUfV4EKD69pqc5F8arb24TF++tlPHhIO8IFFZl1j0cUJxYM7
k9ioFPq2jNDQVm5rPjUR/+qSht+gEtmHdbXDbN8d6hFyAW2ITFAYkwcFQN636jFHn4CnnOauk8fG
uxnQ/UAxfh0Efc+paDTKM88xPheneAncrIZ8LvoYmC3pqOcVBAPhEAsb1TrHjnJPtXfaGM6zBE2M
KhaVNqcempSmPdBNRE4nx+RqDvV6KDZktKSHVGhSkj8dnOL7acASvP4Tdkyk1rQUtFBFovBQmP0x
DZo/JGBsoCEMjbWYdtVo1Ig0B6BkdoX0TTDq6jhS4SoZR/SBzYsCm3anVO2MBgjo7sqrKjNk6nV2
wVrfH8MGIIlnNp/I0ZHUYbwHudnTaahHblqmmR5by/sI+/xPaTvTdINkBre0aEB5tPhDRKSR/qgD
opUdBYU6k6oeqCg6ONciTSOo0uKWae6nrtg/pLqyyd19jfqvRgx3qpmE0Gq2vCe5TqCW7bYo1HIm
KwXtYzQjrKXFm2GSRJ3UDKfF5nFBnLFyFTM7rOi3wYvqFNwX6EekFXYcReRcjqCo6brvsPpI/iPt
fsUdoTph5ICFNTcmppBiCyoeNCXa2FyLH4Hp+NktbDXnu6NwB+3TBhkgnnZfx5Fq+FnIwqXq8GDr
yJj/aDrtc+G3KxSMaNoeF81yW1vRjuWGD06R/DfjnHm5KzA55g8VuSmbGWFI1VtnExJxeNObmkmu
0V/VWDvUOH06pIl6zJir9TYR1eI0/6FZk+H/8x///X/9z5/T/wj/LKH3zWFZ/KPoAfnFRdf+2z8N
65//qNaXT7/+7Z/ItF1XtzzHMh2cO5qpGfz5z++PuAj529p/y5R61iIq763Hoil6ujgssXfo5nyU
93I1W36RtWueSIw5W0VAjlusLIceTTyiq2nwHTMo7rGV/Fh3FnGLh9kl7mJbl+TBj0A7qHU9j0QK
+YYnKINjjrGFMG5jK7WSuYNrbnA/vBB130zyOgrgf8d1sJw1zwFQnnn7/3nj6v/jjTu2x11HtzTP
1fT/+MaBexmGM7D5S+zmT/lWrUR/zUt3udYZ9p7GwnDgVMF4sZo306H/lGZ72yDAsbT5vodUXS6D
eK2pmnyvR1P2kodkFyRjuMdbRkJaHB2hUvZPnhbbZ4dxGwVU6nwM8fRiBmzpq/Cg0+yO4ACEzeFf
vz3T/S9vzyMADhEygV+qo/7ntxcvRHvUY95R0xBMEkbZ9FKH4bscybgWlPRlHyXRcqgqLf1UTdw3
5Nq82EX2aOTsVM8v5sDQmGgDvN96fMmNOtvUevP1NyXQG0g/9IxmK4Nvsth8o23PkoJwX/pgaWDH
Z4NSxFCb9Dd8lvhkGCAiY4cg0elWK+mrtE6BPhjKLvns+nDndNXy6TXBrc4I96gauLqBqC0rESg4
VsRDKSYaun/9idnOf/3EYF6bfFS6QXyXq/3HE4LKzWJJWAYMyAItEFU9cC80EP7cmMNDPiiTpvgN
ItOjPIQtsDwX+se4nCT9Fz1K/CooJ9wZOoLsJ8KKWyJpWzW6y4fRa0zcZmq+NQ2lvpYTE3k3dzyS
fUwbkK14sLzBh/NcgGlqgpe1Y48gdFn9etyh8k2T1v1eaztv1+rmCJQoyvw0xndV1knsM4ZqvqVq
fQOudClKs72jIq8+tfLuqEv+YS/PZLGMz30h3p8gKi71SMGm9eWlqAgHnMTyqtM/3SoNKeHSSdKG
EdzdpQHKIHQmmAL2Efvm65y2LZ6VdIKN3B61rjz96y9Ffuj/cXniqzDgpxmuh4vfFqf5/7U8hfAW
0VUIQsFiEf2eOsMxGDT92BEb2/bz2zRGHhxqdnv5B9sxJhlsBl8WRz+6la0+Ryl85wz6GB939GGq
S3gyFZfZgVe2B7Wxx12PjXTTOcybPcchkzUax0dNTk4cDO6zPKKqyk+DCjnfiD4Yhxn4Y0vzJp/R
JlM3U9pjUonc+jqye+4IyKKpoe8llqLVEHGn0exupxERju0nTNW2stc/xE1+8bB0plVUPgruZGU1
6c8tODPLjcfdaBj6zYC6dQq1cjs0WKnYk9UM0seT7JVOHW6NatAuUuXizK69Wbzuu7fo7cPpvg1M
O7cTWSH3EIgCncqCSJcJEQo0g+XkpiBOEPE+9ZX6IX+cZWSdP3MXCr3/zdiZLDfOZFn6Vcpyj2zM
DphV1oIEZ5HUGJJiA1MoJMyAYx6evj+AkZX1Z7e19YYhUhJDnNyv33vOd9zigJ60vFfJ1/yxvKL/
6y87Tr3sQJ+FHLFch82/Xf2vZ8INi+w/59/575/562/81zn6rIq6+G7+nz+1+youH9lX/e8/9Jd7
5n//89d5H83HX65sII8SHdB+IUn9qtu0+efOOf/k/+83/+NruZfnUX7942+fSM2b+d6CqMj/9udb
806ra6w3/70zz/f/55vzA/jH357kR/R//vzXR93842/m3w0dVorr6DrbtWra7t/+o/+av6Nozt81
GhTcyIfE1XSNRYtUribkt4y/CyFUC////I8q+OhAq5u/pYu/g2lRbYc9X1MNS7P/9s8H/qdkuL1i
//cSwtSduUj416fUYosxDTqupmDtFI6q/1sRIUd11qF331GZd1tND/1d1ENeXHbV3P1o+6B/IjRo
bPL8RR/X1WzUq3GyeoVB4KEE+XkhYhXU1hRln7Xtj8exzfJDa2nDOhzD4hKq6jWm37J1297YhuaT
4WjGsVTP6EuiVRsFZChXgzhbOKdfNC1fW0SXvDKvp31iDAlunQEqKwSGj1ltWld9/p52isLxGWxP
A8xmAQmamiWZkFjJroOWeaa9iJWrnCOdBjN5HhVToyL+XBwHHOXR8RWXNqPw7JrsR+I49XGZ3iMM
9L0+lT2VLByhtMwfK4PMmMWxuXg3HfXoFDiEYYck9xO+iA0L0D/LxNaHEde078K3koeO8fn5D8gu
8AEsog64iQLwOqstOIS6dgdsSR1wn7KnI8/GuGlc3E256Buvq1VSYQut24dxF+9MSzWApSANdPLi
t88Wd7gJDoA1IWEY9krjOHvVyOShlU1yURO92ARKdEWePJI1MKd1MWYAxNe6h5u4P5YmGWdCKDD8
RzJh5q/kfDHoFIYzL9Vf5Tg1kHQoeBJqRQXIDhjSnjXoDQONi9og3xmCbH0bfpXtfdIQ4jwH1/Wo
1XdxNoH66HP1kTL91j5SpxHP1dLWjNpmjRu72S/6rQyfLlo19z6NEc/f6nBTC6r/oelgSGF5I5rI
tH9Qc4pNK0rMVyfum11Rj8pGd55jJbPvIH+bu0hab330bqLcmYd0jTbgcV38tgYaodLBcKSodnGn
mqO7hdUYMaF1ocJDmp2NIPUDgzuysSPd3QRZAiBQiRyYX7yKhps719ujcdwsPKSzCaupIAva5VRj
RZoxW8L3927ZKhz+oEsuFzLGp3X7E0zo16iuFfMYD8hZxrJrH3vzQEzqlnk5HYUIRHFuKtqvQU8O
aDCbaziY5yQGceHTfNsjb0KiOJ+nl5O1QLl1G3g4JqG4QxSPR95OsaejIV0V2IfurfKcjqH5m/Yt
IIzh5OMfe7HLHopuXePzBu9JcxsiR76TxUzlqwShDXNUissQxbudeSxTx2sY1jxA7beFqR4FWEtV
U9vt8U97MG85cnGanQgK3VZ2iFLOSN57K3V+KB3TAKVzPvOM2LrbNaghM0TRZ85fKJ5JY+qMlVWs
RaS9JFaVYwotCW2tRxd/CMSaDW2RyFOtSX0CZTF7MG5XaNFwNle1yFOyViM2Dg0emg2tsJ5bDUJy
odfhPUu1fHda++fQ5MWDE6XfztDFhIBxDYhmAiUbLNLtoTpp8GM5VS0XrhT3ohqfNIJvj3mco8JO
29/YXcQ6k+afPOpUcp6dPIh3xh7zPM68OjY3U5dk1GNujKa+QC08K/MUxbe8CPAHnmI6TR02ObId
16MQzZeTf4eBRW8xMcNLSJ/m59gDaq5tzefsRy/XTgfjrtfkKy8RKkECiz3VlsUvTuJW3v0iXJvG
SJkT0W0DGV9GjUojfocxwW6RxJu3FF1t6jP610i/mvEHwizBmZnuJUISfRrB92wy1+pf26a/+H14
b0coSZfZBOzD7zEOOOnpTH4KcmQ3nTaJq+UQ/omBxmtRy27QZQ5nVcKVvz2bTUdHoWZ/WIuhQg9S
2YzXwTaIvrrwrE0nAMg/FCI1npTAPigFMaZVTcayD7HPYBWyn2jyviEeTTbVAlCni3e22xC5m0pK
hBdY9j4mZoedhjyDubPZTs24iiKiM5Zqbppp5lOunmQTVMc0ab7V+UNeWaTk3Cy8PefqvTmMe7MH
+tzOXdkIgzRww2s26lBzWgKoIFXLV7cryrVmqPVet0xPK53qbrnA7ujsXPWVwN/WtC+3HC3D8mPm
bMaOBeSwOBTiWbtaDaypginCtrXb4ZxIH+JhwgCrmy38PSU+ajdfX/d1YD9llXyxsqaDmJFCG29G
FI3zXx80tOHRG5ogAMjGwSvXl6j6p4fcUdW1Az3Bc4hqOTcuDqPOLK7Lm88hea1gSdaC+lfStq9B
qcuj6RIjupi386mq+ViTAOyaTLBTpXk0evXkJHNzbmRphKNfZD/jNJ+B8+Z321Sei7FRIBwb9Mjx
ZC3GrazgpkBbaTaGMyjokiHcSqfiAYFdRApb3TcQDNcAfsc3TpHPPrIQxoVtfw77aMA1z+zH4MNr
CmJdmFrSrAJlcVA0xB7yAd1cSwgv8Lihw8pK7lW1Q77HM1AMTABMdKMLWWWRPlgk/BIdM+6aqTF+
EOb7ocmpfFOJtJUCCoehDPExkUI7JcCXV85AVFgwlSMRSurlxmUx4rH6repHFc4HdPyMQTCe30s2
xUd6xL0wwleLcIgTE8WBnDAfl25Xd3dOCm9K9MSkFFOe7307K99xDOh3Qe98FpHMPv7yRRAwOBKN
Xu1u1sO5o1b53daly8MohcV+EcN1vEXuND3YJuOoe3aIjSc2whbBSAwRctD7j9D+2RbFKegL+80d
FEohHWWXHvOTUdpDbyTj1ssFSYAUriEFHM2pKqnKd4tcGJCuaPcMXzksYYjaLCRFeHQYOVPudGY0
j8vFfBPnq/KgSAw5VT6hqrTfnLa4lzClQyPqnrE2d8+VY7Nj+u4FjQNxGamQx5x8Z9EozZOZTs11
yJBSTFEVHUVY9ms1lNP9WNIz4ADwqOfmB58t1z4GU1EDOs+1PfWpS81jqnuTGcmGbg5oRL/XZwOx
6YW9EGc3gsLcW/I5IKjOW9a7sAoKL0xAgs0rszZfNIepbs+4F/NXRSVVbRr16cHVx4geNBTfJDmE
ri5eoqY+mYpfffht7q9R6ep3E7Ggd75eQ4Iv6j1FE2hmItruI1X5OXVhtuoUn5xfBgyq4UjUKUN2
TiApnUE5o5JtpXx1tPi9M/lAWL0BoTUey3dY26fIkdYJ2aH0mOR8laIzXqM2s3ZaDyBEt0vzVTPo
ZOR+n9K/tzaFXdHTDELtUXFqZpkcUXvDSe6NKOh24FURx4491fLMelo6HVPfameGSAekORcB0eKH
UzBBL1sRYyL0m0cyetCRI9P88E3k3aG672tRfwxDiWbdDEGD6NXWtKHmN6n2u+Pmou1CDARISPyp
SgCLjOEqGbL6IfJxkSN06jZg/I3IVeMVX6hgDc6mL50tV6zl1k45LtsJVrhsE2P32WDyNNdaTlMk
kJU1Z7T1oCcwqcR5Pa0G5lnnoa6KY1LUxm4oeApL4uNSARlopdqckPMA3Nq8VSgdcohMZ4Dp6wqV
U0s8PdvCzGmFgmnHRNakLqz/KZfjPjPdiewwdBiDW4qNQoF5WUJFhA2muushJCaZZqHBdtpzY820
gxo9imBH8EALFS9tw5ZRBsg2YSgy6dFMRAOTfVyK5uVibPCyiBEA30CUTtpMxQplgclm4KrbRdHr
EsmxvfVki4Cw4IAAxond4Pf8xUDr6s22lKfKNH74YWwflqGYERPXFFVq7Yk0byg64lkwYhxnKfDv
qW6+k1A2zzZ7G0C9msSIbLDPji4z0LD//Gp+YfvJCU/L7f/6CW04mZXjHCogwY+hOeAqygd5oeiT
Xq8WG6KcRuxC8MoSLSQmwlDb/bI/6XoHV472xUrMWhjyIMBLt6MsKBm6wNP6EnU2CSWErBxvdULZ
BcVP6oxVQnf7E0jwHwyORfCVF8eM4eKOXXs+hcZD/n1LeQkNKgVRu9tyzt3jLNM962TsqXaq35ux
uW5sXblbXsrciZ1NnzvJmnW/X1jR80Uzs4Gr+eJ/3NbYch8l2VsoUcvjxY2PvVJBngAQM83O9QgV
T1dryV064+9Q0zTbhfewXCy4JAQxqzAlR2PZv26b2LxnRVkAVWQRf7MAosQfAuKh6U75s6vtXy0q
eCHapizqlaq7+s6VJvUJFrHnyHc/8zASB5v/dRtV4U8YVMlzJZu5CCLDF7l69uqaHLODUvulOjVo
897/kEkYXYES1Zs6JBGhnWm/YxpPV0uvSEG+tE2kPStoWh5xEG1vheN8TSTgJutQwL5rrPUiZmoH
ME8VtLVqrO1yk84gHswk+AvncAhFxEyA90U3FA+J3yHKJJ9g3eo4TBEfb26V1/wa5lVzu2npJoAS
LDBnQMLC/gKxoUUYyUD7ZwdOiheO+MkGf7bPhGpvC1JqzaGtnibNrp5AE67jFhgrZVDxqKpSWzl1
qWwHl+h4ByXyQyNgANZCe5ai1TgSqCSVddBsbH7JHoBsgcTIHpE1BeuREpR2HOMqAcjuWtYT4sHA
UHatUE5pN/NRh6h8zwzj4Cu6/XTTMVhJEdxDyUmRds+qF3XqqktqaGu10UnGSLF/u4loXnJISl6g
fMeuO751JfMY3aUvEoXDAcvWD/CwwYlYLtrYdQMxk0Z9uAmjLH8zleJiqrqXM/zwMKcxfZoraFAc
GIyk1s9gmuEclnYAJrZW2SI6cJh4XY6jrnyNAY4iBKj5dtRqDs1AdEbRx9e4Y8ZeDZgrMFmNXm1M
oAKwfK1vw/06dJtjiTNy1xp0rvHFRfOIWEuU7gr1iMXQll6mJJ4cH3O7+7D1+CGaWlzyGoWqK/y1
KtMcTipG1OKpDrQXVR/lqqGMXlnfImCGEwavCDGesjh+kZb/KwDGb9h1iqC/vCsxQ62jjOO+WT8G
Jr5W3AMY+0HSOqQPqAm7d/VYh7GxImpg08G8U5JLEyHScjpyQMx2E0pQC426G6uY9hIUksio7H02
IcNl+oqK60UtrEenUtFFUZL7fvVcdLN8AHeSL/DJVUDo1qLUUUvTYnfUkQg7tybRc4h3syltlfPM
QOJINk1X+O+pzaaST9+cJEwPij+eFm385We27mU1wdnJHC019ZxmGwjhNP3IQgzwx6blJ54eUs/B
643m+FMoxNORCIsQM76bBw8ADC84ttxN7tReOlr6ztcmEvYSw1z1QEWMQVwim9SFEPyJR8hCntGO
yjNtrRhDf3VlXHtuYMfEjUX5vmjKCwaIkuQXx9zr5QgrrpU0uX3tkbYK7w7ffg3TkCYL4wrU473y
VJvJT6ZTRH6P048Aixme0gSyrRIcW0cBf8loHLrulWmgdu0U9aO2yLxwEW+0SRdgR2D6rRZxC0xO
2RF4vkNTFt65bCh3M7Z7KDV56PkAyryqvSxR4Tp1zcb8TBUQ73ENN8lmt2vG+mLYz3Xl5KeWvIZC
qPnLYNebqXUf3Kx2f9fFNQUyLFpyQ1AWEZBRMRpUyLQy9XY3KKgG01mCVQXNOtZm/5UxPKSxEXgx
QD0OreqqNj3FmfRHAL/hCiMxVlA5kJbJ6ZIiMPMMpz92bplv/MJFwYI/dRV1zkMapcXKyZN8P4Io
AJH5CEYLyz5iW6+scP2ElacTeboqB/3VzTLrGfKxtYWmhg3YNYs1uZr5Cmm+e25WDOElyGAbRAty
nI07pJDgK8QJ9K4oQ4z8QRmHb84Y33E8RKjlK/BpEvOWY/YOKFlisnqS9PCGnMIgOJWxybze3+C1
LVcG8+SVW0pOIiPTpdw6dlhg49TnTCtRGcM9fCCLs85dYMpqSwo0rYc1rIaRJGXQdmXTm7tKwmVo
lgwoDcEprwf+oOnoaDwj82Ddx08BCr4HuGBxUztE69rFKjrGyKs7v9qpjvg2ghmBh6VuJzTV3OhD
+Cad5lt/8afivorU4tFBTZZa2S7unRg+MO2OmEafMH600Gg2sipIwO7a42BVG9ue8k0taPUBgtvX
UMEgD5yI0vAAv4xrw6fKZ12gn5xrT0OkeL4b1U+5Hv0ssFMe3BpoheB7r1UV7GHrHvWgwJfTyasa
qPdC6L9VaW3JCr6MOCbWRqKkmN6zxw5q97ZVyvw4BVWwziAGeTTdaCELWllG1gEF6y9Bk96hzLEO
ULV2hq33Rxfu8ISwaR043SdbFPmFvX61hvrJ6SPtlMf4FjCW7HPxM2oIZ+c50daPIImPiFSUn1lf
8/wmlOJhRdZYrdKtGG1x7NT+jY596pEL/67Ab4Fou9I6N90aSFfQK5cmRWWB0Cw81pN+KarpDfHU
Cyi97/k58FyRvI76+F1CEd+WSG93Y9pcg1H5BtYen1EBx0iKuuTcBfqDxdGDPogSQa3SyIK+SBbl
uySBYFIr6YFu7MEoyorX3tR3k9GzqTfoK8z7sWayEEUyBOwHHswdrauDpHLdF46yA0YSkm1XSOww
IyS+6eoAUyGCpX7CMcUI3P0RavqlmjgnIENYD5p4Ttrsd9xh/yhiwn913gYVUzwPN/uKD2y+ozmA
jTzlrSnqiHKR1Hg71F/DaXytGrQ9IndJjEG7U8XZ9zSLeauCrjR8FM6DOtFnJKNO9NYAttSj49OH
TpUjhqb9lPntJunH78IOTvQDo80o8vvUUEAb+dpuGPr4BP0WF6F5jFizlKkrvamc5LZHd7zRffnT
qExCKbrsMY2B3eq+Tph9yum0d8BzFuX4NhJUFpL5uzJcpNKDO8Mawuo+S7EcTXhxu96+QtAlHto6
6JVgnwQLTVmMR7EpAQorVfKbfj2WithAEDo5lEyGLe+jvLtQ6/7KwB1QoZmYOK/JXEtFSqqty7oL
SFAhh3TyO7lFZowNUhSrSU3pd1dE0YUFw+Qomdsiwqu0vlthlVeunXjuJ5mCCkOH3kaveZpXWDlD
SnvMihupqkiZpU3Pn8p5rTc98VJW6nqRyH+xpHyUY7mj6sL3N0LLUFhQ1tD7vpBGfPWCNzsSzHXS
xIL3cLPTa734WU7unc+hTRducr2mVUI3H5FHmhDfowR4oVJGDRmgHpoucxhCQSqV+RUMub0GIJh5
0rbuA6cACBPp7zabGL2dGuN5gKCJJJ7XuHAJzZMvZEFg/ZbNl0FvbEs2484ALHotJDnPPGdfMJg5
zPlvaq/hJuqSFyT1xVHCA1obdlmvKawdHJc60i9oIGWRbY1WkmVsYBixcmLizK5uCF1INNh/W58g
spXQ0MMbuvUb/x4CBP3LtrTPVidoc6CVA801evFt49hUkwPDzVeZ1nTvYQEvPoMPsNb76jxy/CvL
4UrmYrMt/XT0xjb5ydL0G2K6tmrt5JEEjmozrUYJLDcPxLCtxtbwtKidXuqg2Q3SfuhzwYEnU+i4
2jAhsJNE22wdxtqqAIuzgZfg4FkZyhV7Bh3MVkZYBYH8kuj+SPRLLD1ODs4+hB+8YYi+nshO6EI6
BxJ62rwspxRxaAam0vf83A4PE+yDA+w+2kEdvvhOv2pJ7x6cSN86Vdju6CpAtMobmxp45obZjX9v
inpnKnaNYLf1XPy768hXk5feuMca3R5zzO+oCmsGaIDf6nCI10K04KMM8ycOiGGFof8zFolcy0S9
RNnW77OS2VFMdgAzxZWmNumqzcqfNoUn6WR97ImIh4wws19ZTq1s5TAQ+a2pO7MtDhG5txxOaHqb
WNybLL+ODKvWWdcoqKuKdsOcl34R4YjzCcIqSnDIvqMcpvYrEdCXi7DIN11rQctl47W7HpJrIu9s
Wd4NWXrALIjysiOiz/Z/GTENzDRosgc1So+hVRkwp0hFCIAM2jVtGaYn8uxbzHci2b9PU5NuCk0S
LIHjfSXK4EPEgqVkKniD1igqNbABVhqyhGbhJkXWhl11ao4yNnGkV+77UPjdlVfzziU/0GU9ZGJm
7ZwpK4/24FsoHrIDwdjugdTOZO0X937QkfSjFlfDGsoLBC1P8VOcITMuPG1BcOXxbycm+Dca5FYm
o0OroKrYUWMAX9YIbpmtw1ecTz1QE0S0tNhSSh7hA/celOZBCR16mVAWwKUCf/IrF7m2ZQ0r3VL4
hnDblQSixFxjfJtrJfzfAC/7RnJMLO/zOZ1QuGOzmnSt4KFra5vXclei3HV1mnJw9TzqVPMgOFPj
QIaWm/zCu1JtmR5go0gALkbGBeSBAKNpTVQH5Ci3dvxuQNlfJQ2fWI6ImUGIJ4h1ZeUranU0dZdu
fxZjSEOm6OBCXVsV7LtJVwEng13yRvu1Uo3vFHZAUpn3XVpklOrxJYwI04joT0gJkLbTGD9a5VOM
dBFx8HTQKvmqUCCtDD82vYOtKd/hiLZJrzvWQicMPd2qf2tjWW+izI+OKu4nYwZrMUemaTP4+gmj
+3DX68rsHWFjnAhaWi7yMehPgRvsib0vDoWSvS43DzGCw2TqXpbYRqMam63lO5xB5lDH5bbC2dly
zpwMyWjZKGpjnSLXHnD4a+tFDsOsn3plCjm3xgIjCSwf7jTxlDm3bbmYkvad4GJnpxJRsSucck5G
waab2WZ9tEvA7MtVoQ9AoBlxFVF/P6WO/goeC8Auh65VofoFVZcgzMsJ7VWqFwzU84jpMwFRkioT
HzfnbEQ69OkUVhwzRn6QFn12ujlmQtUJSOUBINjJIbmbcr89SC3l+DXHhksr1rjqbNvYxEs2ZzD0
DSns01QYG38y/VNVdP5JyuAPns5tUBUkQ1RtxmnoXmdzY0DKRqeF5s35aSbkK7oKGGund4IzREKx
rqKBbdr/wtLxh8FvmtNPPSM92XWtccP8Dycv8uh32t0Khx7cW0adgf0xg3cyah+TzO1OBCkWnD4Q
WNPefLCryoCrhgPZmRrWKwEW94zbZLxPq/ZdDpX15E5h+aj7X7M8w24EGoNZsBwoIAdsbcueDqx8
9l5W2I6tgkDVIFwGPy36UWZSezAOwT1F9Qa3WtQDGXZPNryAjhjC63IRts4J7D1yZnpEAdFER9UQ
zZos5DcCh7NfvQmOiuTVF79pN3Jw/FnDsYqG3Dzc2qYo5tmuCKqgeBYgBbnAapueUC8T4C3FSZ/U
6JZDrcxajZ48kUX3OM74YhfbVqqV8Truofkv78LlLnTwaFskyeNqsVz1RYDOenKGNWosfWO5lWAS
hdZNdToYXKMFrfhGHNbdUjsSJ1GelgtSMaCf0r1KPcjgOo1pWgG3YMHBQBHhaQl2CQ0pA10XBuhF
Euf7xdKdN4N/GQmn4TQpWflmbcE4lv6JmKDfRkS+g0N7osn19G5hwS5e92jY3bSIoTVwlKhHyAZC
ut5yj8uFQtuTyJkZS1ZqMGMXhibe1YS3TEwqphdjcD1jD29R0GYGmEsn9UIwl09x1Ezr2703xKqU
gMdA0fra0w12oorJ9Kg8hpU928WXv9dVfei28Wx2TU0kkcvzrs7POy7W0ZjWIaxJHP3U5nNe0ETf
0RbqcFw8xxx02LpSf9uPeXmVNWBMU5CqVOH/8ZitRJvQ2kfj2D+VOQAYty+vvks+dpwE5vYG3qq7
DD9MT+BAzJR7VG0+rUHtnsyBnnA7R8yUVfoZtCgmrZljM2Rzu7gc7e2CYGn9YO83uXWuU8g+t4ee
RtJfh5z7T5JQ9OXTkOB13IB61tb/ckMvX4GOGLftDHRUahGeE/Nz+V9MTtTnQBzymRC/2Ds51OAt
7KrH22rZqJCAZ7uhnAmry0WAUScuwEstIYxZklCqBE1F2fWXuL86BnwDfQzGDq/B8nZZXogCzQTc
S3skRj7hHFfSmMuT+e1o05lyOxKfbVCF2+VT2GCSYT/WGh27RvZtzwEb8M3MS1dSRNlO3DAxMx4U
y+33mZ20J6ZjwN/gCDm92eBoa00M4+aXrlrDjglBtG/jTDDQS4CfuAlmXIPG0hTZyo5G7viWz7Gl
hpICdXJsT8aFje5BbOpUZX6Gcma3vDno5jHdJ99b/oIVYsMHpRHYMNHhOVK9sFHtvSbLYZtjV2Wl
yj/wHdecJSsKKXq9ZCGM2OvyvDg6irK/NW4pR+8ADYubsYgDHfnhS0fXqYavRAmzHVnkgO1mIfSI
5S50CzKq2GhIxnkgswT/2DCBPPQJIgyKrL2Tmk2mZBmrey3LdagdLq0XkUGi6Hj7SuRuh45cxMNi
jW/n8X+Ut+66tlC3NrXcKWbkvCC7AJUXZ59yKhC0z7Dmzi/feg3Msm2ow5/kudveVJtlcITqP6w7
UzfZaiCLuBZqswqJ2u/Yfwprv9n3Gr5xTdWKgwpCGldDGFBszZ3nxeg/wBr1HNMOH4pDaavtWRlH
1sYyGm86tkULJTtocwhcva5HLbbEzS8iAgkadd0nLM9MI78CY1Bebx95Z8g3YRz/XuJCVDtn7kbi
o3cTDwFa69aLqmnx53RYCZKwu1N5QeM0UV71xYFoh/lvRcitJdT0cTFczdeCntI87iykN7Or3w+q
bWi7OEdUDI6z+9eyFRsDc+6cECd6i4u4t8V12S2RsWyXX5NZPOyQ2jKVmbvpy465WFcxyqnrRJnh
gEMP7QGL5k/XJlbaMTBCzxba3qDSW5aI5QOj9aiOHAX4O2A6XGpKW2FQ4mIi98jrWrYNe4knKFWC
I7VQexn07DFIZPcZWMVjMNCJ06ec2Zi5bjXc4VmDM2e5/8nNFM6cGPO1uic83ESXvxRfY00TvEns
cceT+MusmWqoSKu0NCbovDKrH70Id1Fyvb0UehXf21bAPl5XvAqV9kT78vaQw8Du93o7ftzWMs0a
UR0zxrstBWnb7FtSW2LTBx3kyPS9iLqHaWz7T47NWyw/w8uiKho2jSOPDVO0zypCVXAj+GlqNx5Y
ytxDX5P/2Bf+txakzQ9r9q9lGUNnqxqRHnacAhx3jgjriTBCn4KGs1Eo4N06G1lyuvGoGRyOh1KJ
niMDrhUH543mHHMG1ncAEaaVn1ZPCkFB7Yo0EqDwUNy3jQlWF7l3zKYUKzgSG6M6KlrMkXvgyMbi
zwJs9U9JEJTbxUgWDUiJYuEeNOgf6zY03GNj9sXOT1DEwLRSNoFhoaKE9nRNemVaF0RMbZ1SVXc1
8TJNWfxaxklt73eeFSibIcJe3y3+Gtppcg8zVjxVRvyrVqryKUkllrLK2PazF9zq5Qf8T+PO0Lon
PY2YEatd9ZCM4N+QA1ZbUmDeSgKe9jm9ayZTbxnUBEqrJtnn89U07J9Gui/n5W9IbPstGe3klDv2
+zLoNjVHno1uZL5eRB+FaY5vaotFDaLlxzKps6nRAZE4nCLoI933VS8Q/NBkiEpRXvCqVx6zCuYN
gWZdOqQGiHUceuaQHlBCWIX1J7JAYxBJK4tMqWz8tUDKWt5JB8MgM372UTnd1KEixBq7kAPjof1l
K8FEBNU/0QDSMNMNsEiWKB9EBxQJdKURbvwtBoJk3ZRhjTCEjBThXm6LZYjEt0+f6UjQRZur1CKf
6htBzemzcNvPpHP/F3+1dhzh0V4XxSNUfFROTHp2MR2rsxtjskITO2wUEQZXG03+AtKgZ2Ieqt5R
2Pvd48IainT1Rw8nWpva+LeSBS/St9MfM9N5K5w0XamYGe8M3d2rxEf9qYJMvanu1fHV7+PozWJO
pM2aQF3TFfz9+uEWfwKCYbuMvVlNXE8IImbxygHXi9LLMvhbLqL5eeTuj5Uf+Z5WpPd200agn3zW
/Gh8Cads+lDR3oBtIm5yROSwpfmYP9pt/3yDhsr0UscU9k5PN37JgBzahJl5Ai8njKInkxRpD+dA
sKMXOZ1ix66Bxwl5X/Xvy1ED8XOLtcZU751gylYh2pS7RCu1u0xRP2+JsW5W7MgRIOUJrdhZb3Rx
LgWFpN3qYj22bXccBOHsLaipirMwUGHOAiWtwzabdZFBTFKBo10Jm16L0f8OAuJmMIfo9y1O8F4l
vqYqGiYjSG98ID6rUIQ/ahPvCcdresJu+2DM4ypBpFFdKS3ay+6LMbuilvmlCyRHEd9SN0p5MICm
3FvBo625NGaZ7fhOf6/ZGKuGdGvhVV8ZTe0VQhHXOmVpRUSz7WnYbbK6oJdB+wWsOIC7MWEqwyiz
Ny0O2UzLkXqm5IDZZeThDf4ArDmsBtc+ZVnq7G1Gooo85yFtgUYcAI3p9LOScx6pK8se3qg/SPJy
3DPvNGMXiKahDkVHj76O1dAu9kDXyqMb3qdRjMcFAy9nq+GjCWzfC00dO0X1DXfN3amxf4c73yNw
wlqHProiJgcwZZRd1wmxj+uOHm2IpRuYz2EgeFE3ulWOXnSFWFbuc4O4yUDQkWxIKm1kS8iajc6D
wZkX+dETHrAj1fN1FPqxQ4uoTtFAQ++jziLziHR6p6XQ//zZxdzQeSZ5LrtLKc0Q/31h6nVQyE/2
GsB0tyk3PLYvR9PbVaBp9xjZLqLn7G+ZSrfrIzdaB2jlzPJcP5m6DjgrLd5LS/NXZlfFB0f2h7az
lEepBLM++zWzgMpaUtu7eRNckT4rcUUEzsig028/soFWe4eniUqzh8aD2p5WtzMv03RBJPTRtBrX
qg5Tk3bVntlL5VUlvWsZRrCQVO2QCvD1mfE07lnQIW+ngP0Vo/6sujjYk2oTrfyY/gMmRFAjfYZk
hgOgRLrVG+oWtSfYS2wK20Eo5gYdUbpFas3n2l4HFp+Csde9FlDYzkRgArZfPXU4jyb8TFEZE0kO
xw17mECD4IynqtL+N2Fn1tw2sibRX4QIAIUqAK8Ed4qi9u0FIS/Cvu/49XNA3Ylp953ofmFYssOW
SaBQ9WXmSWsTL7FfuussKscE00bCojHv+2rUO1goorzr5zrloyEMoS8X7cxbFFaFZ8bVzRS6j7A+
K6DkNENw7Nyk4fzRqgzYHOBIAysSCeGdYOM72tXdpO+YYxHHXZUtQmOQ4sV0UTFuOXOEe1iQkmHj
80D4wcvIkdIxUeNUFkgKTqvOb2XPBRQn3QemFd9rCCVAT5VrXVPOIYfXMniGA+hRlhEKmpXdc0zf
WDnVEX2ST5vQZSQ9pNtkoMBMV3jf50i+RBMRHn9xKyCzthQ2UL93g1Dh4zxPGFW3FT3HKTgtYnnw
3N4Sxm4eNvkvHNH3cJUmLwC2tEK4veMRz9qTxz8qWb2d5l69x/xO6EA1oeTM3ZjwZE5dc2/JTduo
aV/WOZFSuYPTgovYRzcauud+1qu1jhXDmFnv3IoGo5oIxqqz5O+BHROBmPRB2jLYDbZZkbntXltp
0cVbcZctj40kw2obqGqPy9RLK85unRN4legkAyaB7VmqT4dCIsY7qC3GsDJEU3nhEKhdX3wO9QxP
jsmuU8FoSZLUWuXOtOEOSPa+Ma35/MHQrZkEM8Rw0noXBJpn5caurWvtOBXy9zzPW7NAV2bRmcMa
jX6eJk4YkdgUuBOQyNMnl9ngxiqTl44LCdRCfyIAKdZc0S9WyfKUFBmk6FznfrDsHcax26RNqo0m
obPZIUb6WpfQX/gKO/alqlDYzaLBJ5VYCJgmM3fZ7dlqHPKp+dR1tL58BsVE1W5cAqwST3PzpAIE
LCi4oNWGdnHWFt40q8OowGrW8BR+DEF79jExnAzVnt2hfih6PT/et+lMQ58hH0HDsKdaqPx9UcOL
8n/oHdNIw4WfCtWGSk1UuGHpfaiJpgvqgxHfqZIelPkSTnLdwbHHh+agDVBTFIQXrUk+kKa52LOh
WtPAvnWz9APjK0tnE1areOoeo7muV4np3lm18busg2TrukBLkpzumbJ4C8PmIrBqHR0bWSHndPc+
gFqoouyLaweUV82cMSaRJbtuXENfOHK/3hVGprZzdSnSpt8gcIwrVNF5qfY+aWViclJBgkLK4pvW
zUxHL13Lhjo4nXZjQRxaAdul0HSETx4xy5sA7G8Q/N75b2Xr1EfJKdz8cfL1AhOchFDs2pssNkdg
kLUG/voFi6a9qTJuSzMGpUjxxTqPW3DX4ann72k6DJwa6ds+eRjLSPOEySCnMfNt6evMq8nAr+mr
IJF7G+OehdnPo6kS/sSL3JeZBpg67JUXs26uqhDCg2InudxIAEiMmK1Q8JDyXOIZqcOmZIlQZu4V
VTMw8Zo1z2aobo8YJNze32ICo9J3xodCa0QG3h0SZHpvB+nn2OufoObgoFk3sgq0tY7l+GC7ELv0
TSHddqM5OsNUAxECHD09lETpVz7FXCjJNAX20zvK4MrAFLhrep7CTrQtx6o/1c6ASvrVSrTQ0UD6
j3sHJ7oTgo9NjhwyGy+J5l80gieXpqh5lFKNZkxRdaIdjAQdzB0zeEokHQdR5NzqxGx1+dUM4bCZ
rGFDcSK8Ls18bHr7ZjG07TOOlbHAR5IHDrTrfirxGYm1qFE6nILzjkhGz3bwjZQzWyHrbu77fNNS
DYGKE3K9tEQafE1bsVcVXCbd4suyWMiE0QB5YUpjEOHNW2I++jZv6kNuUYjVDP1PK/AXoPPGysyt
MOPfiWNGBKuwVrP2U/Y3vedOv5pHN1vDFa+2eZQvrW/xgWOAxuYJ0Ej7MIXGk68Pr21GOlDnDl5b
+BVAOvEnrJmxRfyUi2Y4ZFQGJZ35iN5jrJuG/SA+tJUaOuxABfVmU/ZGGA4UGdAsG3NYB1nOY5xE
koBTCqyeGM/Fa2oUnJAXr1cm0HQM29llnX9sy8TeatHMtl5woQ/YULJjiy+jBXKzRtXkZnQZ9gQ1
nTd0AX4WMnupczzrEyavOnZ3jhwpCOowI7tt6ukFTS2YqBsxHfA20whRndUo93zOGEhKKgZn2iDC
wLibGwcdK6LKqqFolRp07m8L3JtgkW5uilgCmiwUiCucRStFsdhWW/zd+Uvj4zeLk9egti4ONSpr
puh7JeSzNjFuIhX30dMe02ghUBd5b4dC80pZeh2Q5T5NW26WqOc5zI/h2MQeHToIUxeT3Uyhbcb2
KYz1TxZ2phzDsytcwgHj8KAKzoFcNRNFGQQCB6THFRQp8cDUJJm0e2P0kZP9e9vehEmfrYwKaKgw
UhSf8blR8IocJS6k1NtRhi/EarxUmI6nRw6+HlT/7QRJJoan1Jl0utHU0Ub8dlR1wzrv6T+ywCgQ
hnNYkeSWRSmipma+aUxzm+l6sKEN59OmBLW2iWFHlYbNrEgu7vSeutYlNV34t6YeeRm2wJ0dVR+s
dqii2pAe60T/QLno1kVteHFA+a0/UetThOmmyavnjCCsI/v2Ju1Y0ZjsWmv8hop3k6GMk6l7eo1u
RjRqU7fehV46uwA+rKokpjss9yxKYbup3UatIlNtyqI5+w7+DKUNn2YWnhhJGyuzdJzFCAqoweoP
BBovItCmYzL19wNwiTX+araijDdWwBc5J1hatalQ4fXqrkxN/qGEStghgiW3tCAZY2Weo4Sz42TY
uldosPTybLipUXx5KM1hnKxHu/ilOXzecH2aLcDPLfxJdcz6Lt7gEBzXRmMXniiLT0v6DW8bSmJQ
iodRD39C5q2pe2wpN4MDwejnUFpY6mYZ8ZkSt10NmkCb64sP16g6IiqJ9HRKDliyyNxapAytjMZy
M6jBsZSo/IsvegYFzpGGzjbcn+brWI5c2sOwsho34kgG9T/NInMTRT66qbsP/f4mmqtXP4mNDVD9
bRdY7KmXGQ/K3Z2YnBMgHBf7i7g4I3xE1U+YUO2v0e3hpfGmkZNSkReS7FpRHrYF3ht7NAyz13IL
UqgyHvbufQOUiLlq6hWx4AbJVl06JkgauJrAZxRb4C1eEHL7WxzY3FGFJ215GdgntexUZXKIfkVz
i1xpjPUahvkJu4i1ndyJNTvDZo9tBjtgPOwUzgUvzHxcRc6avSVbz6ka1y0rX9WRfLQwfERtxRM6
ZSNCmxbjOUxDB85rgMWQjJvOyulYOQ66Ux9cs2NJ5OmQseCEINYMN14WnWPc0oubzSjl0G9uHEJ+
irNAb1CG3BsjBDZaNf3KCsg1ul/jCBlj5E51JmB9LsAzYY40+UVPNNM/+Y21Y8S4TxsylKCl5zw4
VB1wtUHGmFXmYauh/gucENHg07kCEa8OPmZOzF2ZnauQPxAVS9Clwrnkv/EgSDyqyBg2aOXRKCxK
Tv3+bmphQeClw9jDI5DrecfoKl0XpqP29Qs9ZK9OrulIQ76/TmGVexW25E3uG6xGCI/IvqAfm374
EXeI/eY8qZUoISEuBno/h9kRao+2QY54GsN4M2p3GmfM1WzQ+qxadtZtA8DTlFzsagEd2Z8Gx7MV
oXR16jrQXAWLfazeatdg9FgRzcalgDqzEpNbbqGq5jygZUCLNythEKWHTAWwnJ32I2/bZzuj8CfX
h3rbi/7NL9s3O6J9iFjKTNTPR1367E3V4QxDMIMNPKELxpPJCt6T+i6ZTW7zvsMQYkln6wu81GaD
4O98mWwcVgWFmKdlLT6NWcgWs3wMl8N5SxC9MoP5zhBjejPo2t6cOv3UYWL9filH84ThCFtFZpoe
/FC/IdvJ6fGUK1jhPkH6TR/mDi2w6o6sx49AKMdLg/pSD9RXZXqqNiFPgKQed33N3M5wHlxrPjNu
DQ+yDZK1QTPTvnUoDJz6bDqzp9mAz4LauO/7xF1PMZsYyIH+yg79bRFlGdVnDBjTsWf7CaZ/Of+Z
2AIbpp3NTzdZStwZ760as9+j8vzsl710rZVvvltq8NcKgqou0yWrE54p83bpXFj3FTNP9E7PaJqO
8dTkb1pTYwPYzOfeQcoVnEpl0bxEkCs9VzzGk3XfxPkzpA97lUFKsBNTbudpfO5jgp99S/+AJTNQ
lxxLjFZ1pC/C3yKPsg0jsYEmev8eqSplmgpjr7cFHRzjxCBg5p/Iu6fGDzbQrcD6u+OPpE/tnVM0
cB2r/ie66AjGc9t1kb4Bk8AMgdLYHlzDISCxtEJKqg5h9AuK1roNI51qqIKa6Hyf8GTYFA2+GgGN
9RzGlG0x2pjc9D6CwbjWLbilqn5q2sqhvmjkKcSJxq17aCvGg4GAjqlgmyHoJlPLjJD7jJEApvHW
HE/SD7g2uSuI/Uc4DSIsjwbgqrJ8SsYavTVVHR+V9du1x2TlqzG4pLgo2cLVhHCT9Hdnzs2uiOP5
0Mt+q1rrxi2jx7oco3VVGk9hu83b4V6LbxHLKzaq1YObpM9xcwexJbsrOz5TrpKNZuTJm9QYLVk2
u+uMJIY70b8WBjWmwLSiTom1hUe3scauQh3WNLxqUzPDKEv5DIg9ofAsBcS52EQh9XYUHH3J8LGN
zrqW/bZg1GFKhfwSOpK5Xv08B6m+3KU8gmOVemwGt+y24Sk3zhuRbJ4oWENX8Gg7Y6iPsb5rY42y
qNa4wpk+xdyzs57c7lyaxa7B7LMKbEAY/tzdc06JKjXjKeCvyQ22f77Mv+aUBHccUZXeF2+gLzCg
BhouQf7wzDDU7cCCtUttyBAYLyUH160/UebZWsWhzvwPTczcoAmzy5zZOSjLAWr3QFncSniVnKb9
GIbKUxXrpQvJ2ffnXS3ppjfiqtryRCCd9DtSm7mmJV7S7rAC6mFuOgu7V0/WfgjHYtMd0uNUqruo
TF9sIat94uYfKb02K02Q96Q4qtvYXcCC1Z/0jtMD4/kfEYVJuOHzdTEju/pIcRM0SayAWJiKJLSw
jCS/5jrABDqQ3DU77gcU0fqBHGjgcabdz2M+PWfFSP5OH78UGPFz4lj9lkKDAJmmsNjvcIQb48Fd
y2Q29kbifo5oc2xNmKjqPuWkU0TU16z1S3r0i96+h3Xtr1JcQDHQ7fdu/K2VxjGErejpS5FlYL9H
Y/ezER8F0m8fDaCiGPPzEN0NpQufqyRc8TwYznQEVXihyvEy8mBcRY0FtPUFBDHytrEfEd8Mnl/2
vJRBis8Uikk7A/lqELkAmu6ykYxdMbp34GnOSKErheW3cxOOyjPTgYn2i7CN4GGpHWbIH2P+aDQm
zaVVuAx8sXqUuVgKjeVpUacRscNLaTonX1pfXI/VU1i0LbVLnL0ACZ+RVQuXjlNbftYyeYkhig4z
jMVcpPshTjcpPw2hhi7fl7A7MQiZNZNVZod6zZmSt/aFw5tB1LpeVRU+YKvBGJdY7F1Ql+9ak6yQ
KcRR5fl8gCq5UnS62U4JqKHnL7J3Vac/zWP6wBpckdRR4dYVgX5CZvwaMYyaNnaBGglcM1lrgdQV
qwH+/yYWEafnPLjpqBcio7E80Od+1+PGr9jLQtUqmatTfOEH4dHqtZulF9FUJpx5nnxFNUuvjIKB
VnObZgUw0jqb2kNrsYdJIWVm5rhpwKQ/kwXwMVFSwkjSuuM3fO7axQx6a5Ke2wZ3oea6B7NUYkv3
b7yt4GLHY+OQY4E55f5oGk7BDnoWHYBin1cFz5bM5qLozW1lEferIVvKyfEaSRRCpk2614N4opUY
5CU6EGjugo9Tq9JXLJs7ji8aEGl8rZZLsV2gDQVSUrjWXQaBrqCyUmPGqE3lfUQLXhqyl+jSZ33i
/93Pj1Xc76x5qxGj80Q2PpsT0EAC6UT5QaMMIROFXnElYt4lkNO94uJfnMvVR4T0QfbTtg5SVY+V
9gSb4U2z/BfQECRBJOtgkTymVWWwpNJ2mrmEhUk5wgOYFXzqCvKe9pnTkgNRxrk1BSy5PJ7TdV4l
rUeyjTB7RSu0XYldU0afPe8VhcG4oNO7MPc3RhXeOvCbsWjNH/ahHJxLmdYDaSluZqcIGGopazeI
tPE0E1g089ldxUbKs9v+swtojJTFQKRGFIU3iPA5SKYPis7pDRn5TstRrNGcr/Z3nXG2H4X7hg76
Tko6o7+K0aT6wCO8cVxGEDVP232e3GoB78rCLtWj6pdyob7IonwiTPuCGsTogpEtF+XocZiBPzxZ
nNscPrkSu8Q1LWozhMpj1zpcE6M8hmh4qLoxpO3LfmkYFTAG9ONkHw7qaLR2cwpqPzt+I4k0nsFZ
EdIVR1qYZMaEAnd9qVEjXGJtex4JnM6HSZ0q2WkvjM/PrPLxPbY4TgY4xvGS6MSFIwzjNgUTInQl
NZbWzbXWScqYx8WY3AopJA+NQd/0yhdcaMxPi4HtRRBayaHt6Sq48uGvX1oIQsxFEu0xoJunMzUi
E+CAz0ahj6cmo4nKlmbAms2lVOP3PqBIcuvhKs9EaX0Us+jWkWn0ZzTgYBf7xPJmiGpzy1qu8pIR
kuObaxDBismLjd/St+JFZNrmdTfdj030A1tdROVgW3tuntk3o6+j2DueBjjs6IB0uFytMQ5kaXoN
5ugUCR4r8TxMH53Z3jYi31LYZjyEFmmTZd36BhK2kn8xKSO8PPVEsnHJlgZR/wKWCZv3HF5ESEyF
9Qi2aqfDgwmqVURbbYOPj66M6aOwSmstohgdPqLUsZozvhTJF7O97Om6Ny3KxgRiFTocJWS/10Hx
rlU2WxgCGRup7KfpIwfoATKfm5+rzpGH5U3i6q4PV0ASzZUxoOBpiZfnfrXm+UfafvkVtZA39tgw
7M2idxKrwxHJCcNwMl+uPSE+Bq+1Gr4kkNwbSSb1EHZjdqjGwD7btkXSsWFSZVZ4WmcnZk0qjKY7
fENX2M/qayUQg4zQjS7VEsDqY062s0ZxxUQrNy5rZ/5MdfaDVuxMd4Dyr5xfhuWyj7vzFT5sLXbT
zuBStkvMr99/t8ZpklniTWSYH10/qTsXtvzRD1uKoHP+A3+Bvv0/OFZT/T8kNWlJKQFRmoZ9hVT+
hXdYFRYMCuH+NlyLFXJSR4C8yLa5PA2xpQ79nL7HwLpKMxRPMZadDa3HN9NMDr5imV2sudeXjCw8
0cPxJnaQz2x6Rg4VbN977vTVBCll7fj35B2GjaOoI4o6mf0LuNFcaJl/IuGU45pCSddQsOdAzP0B
bgTjzsO5mPHKVQogQa3vqJx6CFttU4Ks2zDCqg6LXV8vgien6oIFA/Y1SrbNUwT0hQ0hh0wMD7lk
e+zTy7aCUMBjTZkXLdJOIxWm/4LCta2//8jKtoTUHd218BqA8P/zRx6IMwdhFQEeThfrrZVZ2S6p
snzXpMzzKU/CjNyaB2fSBInyJDjkNJKeqXVgTjqXJhlbxjW7QpXjGVeuT+UI845cGo+NHR+zxRKD
5Q83pGOe3MV9fX0py3Ct/KBaZ47vH3n09bekBpiKGg6jIJuZAGyJeh3NS5mlnTyGOqXLrqWgcS9O
FCtGe9FdUEOtpd80y8v1V6oVH7DlZ9g7FkMn0GFnRtGd17TFuJt84FY5G+eZ+fQdiiqpCMe2doGc
8S9YtvOWdwO/0sJLZWv167IGhU1ZPLaNdvLhvN72KiZUROUmk4rGuk2obtiPI3vZssQPhqGGO9F8
YaqtnTDsxA+9Mtu7gm1QIoDo//M94/7XPePYCx7UtBZKKOVLC9j1L/cMO8aQqRfFdAOPeIqWDuBj
g8epVfU5KqcLQYuVGWoq25laGXmi5ohT6ohsV4AcmAhKBh2febbVkDuZy92wUJtaSesCdtnxcP2y
UyXpwHKBOejtQ9WlyUELNYIxzEMfqogCt9g2nR0Idx4NljFsepe5b9UQr1u6DZt6flSTnZzrSOJs
nTm/LhbNbCSsLFxEvMjN5Y1SOeId5qDrcj3RrLxWs5GeLBA4sMm76CQtK6A80GXi6zTZCVPGPkl1
+8XRTAp6nZTLNuvJBYUpdUb4vMb9N7P/+rWsxE1cdSgCS/NArSJqY3rndczc+6sP9fqCvRiSe4dr
x6LJ0M/YavpT2D0XGl53ofTxua2NO78SHNvHDNeGZTKTmfyEgHSO2JGQprihSoO68FyWH6g56zJ3
5U9ncelRyBx7qieG1iuNRwLJdEITqXueo/wHW2raDL+/VwTq/M9XifqvBcldSJgS3jVbaQm34s+r
RAthJU8GkBqyqfQm4LGGyKiarSaZ8tJFpu/bGdNOYOuMGYbGPbsi6R7FxGI0cYWJFRY3SN59SfrW
wfBnR8ba0MRz30XtfadN4WWWbzbRyIeKqgAurojdV82xJzbu9YbeoMjS0q9ySL/ccj7jzNROsuMo
O9YoIuU8aIcypmzhWsVwhbHMDU7OwRC7OOrTzRCk08UhShTVTvF4fSm6DmQI7qcns2TPMo2jg4uU
6jcBumzTLmvBSJcQNe9xdhik8TtKo+ZdK0Ic2kX7GgD4g8GQSQaIevoCFpIu0Em3/o1EvYC0/3gS
uCz/ri6F6/JI473/840Xgs5nklXpynaoda7V0swbQMbf22KjZ8MHDeEzLL1Q9+K8UBDjfRAaefNZ
W0l9W+s4uuhP6jFwFcg2eC2Ycdr0F0v7Lkji8SGOjYS1mnOtVRP2XKiBLK720fbH92urw/XF7xiq
R0bww5lMUkOqd+k76IMtAjzlIDB3PR9GP4OMrMaNhNlssIb5xuCUyz6YeUxIk4OA2/zPF6Uh/oRO
S4XZiEtR8qA0KSEy9YVS/pe1C5rjnLphlazIoFlLTYB/qpZMD667mRa8xkETsAdqzTsG01bR5pDS
rZ+0nX/0Utb3DOzxDCctjKpsdteixe3GrT/u6lrvTmPb28cZfOK+pJjHoRT9flDtUilUBTdhJTJm
6IsftnMKdJH363ds7tOTzOAJXb+cori+aIWv/3CTbj0kcbltrHK4oYTFODoSVr2YZLM8fZikG8Ri
HaVcQvYtHbth/rMZ1INV2resuTONyfSV9brNyhS7cPSqYd679JhsMISk18ozphtHZITyR2QxqgiZ
g9DwI4tVpM8XnPL+jdW7T99JBg3XWUdsAJSAgQnKJVYORi1PIDEzpDzq9CE96sr4EXYUnM1wV6Jp
3CH5QNEHfLARjaH2qDTrtKHRaB3qg7lJ+Q0v7FodEXUCkTc2MYCOishheu2zxxx4+73GRgV+vMo2
qouL12+pDhnw9HhTBTDjSle73sBD0zUntrwLeGO8Y9LceHPaWdvrl/0CjkVqvxdOdnP1aorFsKmv
CyhvZwGJm3fQImgUue0FuOZEB49TvLjSQIuBtUgWlJOZarTN9eDQVMqbUm0CXJSu+3jkHTU1lGMW
6teYsSRduq6/g3fIxd/FerNDQZm9uRnm9zQdL0pQIgQ1yaMm99/2VYb+9xUAFq9ERHMkV7ulXGfZ
eP3lIm/AL5Z+lVAwYIfhTpsCfQ9tiTNlWO6vWDXa6Ih7yD3zbNuTuS6eWcCahI3V9ya8NCpQ7J31
mIlowIcj69NMAcmNsIdXqQIURDhnBnjwK39I/WZKYIDmbY5mZjTPWq63x5EkHji/pWbJnzZGQl+t
CAZg/vh1kUgims9RB7rY7NbM0bOzOTiIRFaRnSPo9lRmI/q4kxsemjAPUHqcbKOxCX/hcO2uwWqt
6eoazn0qWgY/rrpHXMcyxrLBVsG8caph9X21zqDc1xKT9Pp6oaQSBCt5GLIJOeytpDQY7/eG7i07
YQGj7hLN0AuStBq2xvLl9XsO4uZeqyI4pmSLgioGeCzVvOlal9thpGHCUhtGMlRRjYbcIK8G2HJG
YzpVSiNO6oTDcYqZfUjKbJ7oNbplqQEV29kfGK6+cj8u73WNo3uR4He/kng1KA9YNtB6AMhfu0Wv
PScYfH9BII1O168CmPn/8vgwrD+LGpYl0rJ5Nlu6a7NXVfJv2zt6sIzMrgxOAfQiwhqs0nXMv/Yy
AvJc+fYU/AJaQ8C5s4OVDSoSLb0hq21W96YyLqNpxM/ddGmB+F1KPd7ncwiEBJGW0XOgxC6h92rV
wl4ABq0XZwRdzJESOiuKxRxS5aibpzaOvWrWiQfadg9FJorYaSJWxGYj73ppd88l/ZnNQuRLjaXg
fWDREriDYkqZkGYf7JEmpGXBbcOxvfs+LdSu5gXRQGJaF9axo6L8URlYP8e8PhpD27e05cW0Wr3b
SxXa9eXK4ZQtuyQWZJ2pGVkG3aVjqStfJ2bq28xmBaKZsnxNWvWkXOJgoaWHjz3GjJUWqXChz2Fw
a+nP5Ocq1zRBED+RajhfX4ZA2myBEvH9vcAYE6zyWO8k/Lojqk261ivhnhssq7h0nOTIFCJcXcME
btrgrKp7ODwSzXXBANstOfMp7+1bLZrQi8CHocfef48njKk/Z9rnaMlpL/XEwdFv+pc6U7aXOjTJ
lDjXvMIw0p0DohLOQbwATzGd2vlj1A06+CVR7AZ22+xlETSaRfLmWq2PbNatByAla4xp5rMp7OC2
Vhjgkvo7+Yl17s0Zx/Tk+7DR9El/j0DJ3faL3zOiWUhn2u92eydLOJvRfHWPnxptT1a7zjdnY2cy
vO9xuOOxu8UQru3/eVdg/tndYZu6MtEklbVsDHQLYM2f62U4GNNkJT7OIhIgqSn3doLroJgfQm7H
ElTrvmQ2zHSTiOzoHAyriPdtcCcE6qcfvoQ4p2N4apORn+yhE09+mt+6gbP5XkUM/FZGA51hJGIK
pgA8Xkmur2OGe1Btvv3n/4z7Jxue/wx3rZLsboSrJG/W3xocZlRVxkhNvLr2xiR4T16tEmHsGgMx
Sx62wQIDi0Q1Q6rodtZQkYhcDk16WWFqbIajgeRLwoATdpC5eBKuwTVyutFhBm6LxXB67W3YCSld
QksJL2kF1Oe4+vj+k6pvNQQ+rQSk2G1Tw68hkFQmZMN+3lzTBtPIndOxEYkWu1NEO6eoUixh11ij
jdvxVEtjJ3U3vmkiCLylj4vLjGBIBqidT0xU6IcZE+vGGR/TCTEnpuhdaS0ljIExnI1rpWyVfpHa
JM81ZNSVjxUJDG51VtVpPuKiKW61YdeHLXDbAnaFEawb003oZsYbwHmz3eSDNDehxVi89X+FiY8w
XA79XnPlYQb97Y1xKV5dUHQebu78SN22d1264+dA+sN+dFBWr5D0KtV/gl1zT4SHIiinyd01KFeb
TMzjOpD765cl/LR/ubCdP0/qNhkpIQzHMRCIBT4o8bfOHRkq2Piq/VUsbMxpXgJv5vW9KcVCmmZ5
WZV6oN3FCx3Kd8yzTcz6wcJm7MV9/5+CIm1iirtQ166F70FHUGMUmk8hJekGEQLTHrp2VzEP3MY5
G1FCCr6XxnWPJ96aVjA7+rupW0yqqFIGW/MDT0LwOn4njkWCp/B6SWAe+78YXp2nwa6fyC2YTG3f
F6OeZI0zB52ajk7MR9OlNBOkJ64ZG6CrbiuMEqZZLSGkG8zUOUd9sc7LsdmlY9ZQLwhM+drG+R2Y
VuVFIS3DL62AQkcDoJ3Yb2gRuPenySt8oa+usxq8+hM1aNnTQPrlqPUFmufyq2BQVNNTPv0wOzxy
8htTNQ54pwDySzCfWn/2nAjWR2p8hY3sOBTEDONxebn+Z5TWT/98zwsKKf5y5Lt+zo7OkcYGrGxI
x/nbqQbUmp3KIv01mi+DsPvvTR6H73LNM7XfR2lYX7KZPVeXhC+2Ge5BPk4fRg9XoY3vvi+JISJb
Erc9J4+JsZRFazkAbLqYfcYEGa2tpLft8h1rJGz5+zqz00/8Nz9n5SSPWtonx3KUYgMjwwtYpH4E
wTB6iWDTyMmu9Hq6TGcRnK8vzvKABTr+z+8Ce9P/ehsc0PiGwFhswMyz/zYDZeQXcTRmfjnUGa45
g3NH3Jvzp0yhsfvBR57r8zaL09ep5rMBg2PR10cCFk50ucctWcAuYOuiC1xhEVr4Z5XvQPGdhdPU
7zLk6ZSmFlDSsHwr6U9DkY2mu+uLgxP0aIUzYC7/zcgKQoH8Qm84vbUqeFu+mP/3u5wVGiLTr0Ne
J/hqwFyRnqy864YkWvYnytKeEOeKW1AlGQodFd+KeeF2DoIdd5SDhAcHmYZSE7cPMK0w7nAsQhUu
PqcMgwkZyPocKHdlLTJO20dv3SgTgh/lz6HKu4sttAfE+uQmH/23fqYWJOXzPVuR1u3Slic7odFm
dZ1ORZlLA2kifolrF5siuI2bkll8XOyJ31qvlS8g5SkSS3VdQ7n3O/nchxbgvxgqOgnTvaleGTj8
qhcqRCnakmdITrI6qmEq4S489oJwCDe5W343dPatsHbX296aWnOfLiM7hP/vPyTJgx+DbgmFxfld
O/0Hj0y9BMYluJ17Y8Q8Mg7+77HN9k1KIrWmkn1FKro5ieWFg0tzIoEjBz05MXo199/nW9Mv7F2W
q+k5Utnaj/vtd942qJPh4ZrpnEd5cUdx60dU7PV14J9pEWEOmSJSf/8dyWhf9CyuYeK/lnjdX/HL
UAUGSR2DabmBohH+gHhRug1D5qnCERXkbMC6J5N57XMWhkTrO2dfWmSVXZH3d2WhJiBuqXUsleoO
lE99V8gX+pzu8i4MPK22n/JiKu4pRG23Bfr8PivMx2wqtHvZ2piNqva8aFTQfxP3qAkd5WYU7W1h
Y0mc567dgCK11nKCzwrlJ123dWfj/Y6KI8UybAgVvevREuDVpKafy7zSX2brdtjL3k5/qhwL+VUZ
8/WfHXBNGIlJu8+qeW8KOZ2p3/RvgwH+pyUDscsbaz5aOoVNQV/8bFm2CCZMLxb749sGttkeu8su
DybCR5UrXlNY5puqqdA1FQiEiVOFMb5Ok19DWGT/IXotBknIBKoS9f+wd17LcSNbl36VeYE8kfDA
bXnHcjQidYOQhfceTz8fQMWcFvVPK+Z+oqMRVZS6o1hVyNy591rf+pmqvB0i1Qkj0HR4jtkGfelX
bwzPYHDrU2WQLxfh2d24jdftiIatd+0g0f0U1d4zI5KmA9g0tRLfNQh/4Lmse6lb3WoGtoYG+abv
tGPdliwMdveQuvLuhYHzi3asEpaOnTR7ylx4k1EXr73OGV8qOvu0o+EaKhyYcLS4cQ8zDADho2z1
+jYvgv8/7unpL3FPOrXN/z3u6TkN6h/f/9eRmMXvWfJbTtT0H77nPin/oXSe2qasLtNmOpXW3Xvu
k/0fcAwMSBUQxRp11JSblr7nPpnyP/Y0v5LAN01JpcX/71fuk+78h4woC6Usk0XVhAD+/5L7NAVY
/WOXn6aU6tRRZ7anWraumh92edlqgclYBF1kk/G11Tix9vVN16I1SBGXu/2kPs6p2/Oll3jU89JI
zimcvqXf0oPIJwieCIOvGtKzvzQOVOP3anN6fWBnNd42i1wqjbS0349RUWTaMS6Daunnbb03sZ4s
E02eOwsiBEoxnXznysUdx9P5kqmke4I4ei2wJJL6UYpryWB4WRBQusoLyElzB5MWF+K7Os9XvYqL
eW5fJ050y2Nji4WoPPG5JU/lkOaMYSCf0oS9eEb/zesqfPxmZUAakXLvJ4TcazOLAmlksIEWsG2M
IPiKXURZ2mmVbfRY/zrH9mDS6lpVnCFboG9VkTBO/IG9p4twW43otlRHXM0STWpc09jcWgPu2r4x
e6KAwZ/t8yQ6ZtOIwQZcvzR8P7oUgTaCN1Y+R6EZfA1zXPVpYWkcGHndjme8zGGGCYgeoZBxEZip
syLgO3rhBEZsKQEJq7yWCvpqFtnM6ghmoSZ96oZggntrEvL2/LuVkKQto3PsBRvT5/nQBzxgCALv
oDflsM0b07k5E5O/b50NYBDxVejqwijK5oduKj+lXjfPtoJkeqSW9y0Nr5OtXD2L/dmLEPvPbRU0
CdHTsMZ3hTZhwNxHXwOziZlxRDSJ5/TghWYFOvTpATTqYcd80t+ZNEliiAG3Qk+9ZQpA4qTiNNhk
XWpvK4xY7cRWnfu19dSv7QVcZllkFxw82hKtqPKkiRJvnJqLxfw0Mr3kshC1c5n3UIIB3ItZivdn
KL5IR5bJgabVIRzyBCchmjdSzhuxLTAqKAafLCjTY6Sm+5ExmWmPI3rTsdzqelqgeTk6yKTPc+7u
fEnHKalaBA/I5KGI5awkh7zO8l3SWD3ZNmC9hynIBkS8usKjF9Ao5JRlKdaTDrD8NveSoxDRjxEW
i2zsbUIVSDUGAkIueSDAzHr5j/dzdB3jobKiBAQHB8fvSp7s3Vrar2EdkbSLaZ58JeuRFvAjEVPR
JT8Eg4Y4QRbViY9nPMB32NF7wFaeRwyXEWZZPAiiJe6uDPniBI1pIexxXNGeyGUcd7CwaGp1hXkj
+234NvBAhLSsBS17fZJ1JFUt2RVZSlCGtesqHxJ4nD35RiFzvE0fBdYNf4FpRsUt0GvrZlJuP6BW
fPAKErVVd4wegBYieGzNmDO3ejf6sTrOn13shd/N4HnEnXdC86E+p/wAMn66d5rqbOcAwDTCOP47
c3dSugINgqqVpiQMygFcbwNIWVj7rXxdYyP8ErY45NqyeJJ9CPWAsb8vpHzua8pkW4ThFyCtVy9O
/K//2F2u79O2f8b8ftSVsBZazrRlaIqBC1xVP6zVboR0ZbC6khYIzpUh7LKThwFPE5r1oPeXyArC
i6uqxrPX3kWpiZfCzj/lDNO3yq2Z8srm3E9Pd3DEwB/ahiFtv0GM8bfB8h6jOjOe7Rjnp25FexfH
IYkDMG8tCIL//osoH4Jtp1V9GuDq7H62YukALH5f1TmpRDT/Bqx0JeZ/HFkHTv/DTgsUYr5cCVzV
QGpUgs67aqEBdN+Cllq00nsYzcw5e37D5mO2dEVyO1joUUhTpXKvkTZ4D3iyML3XtbJGf4NysI7D
fVg79q5sM5SRkcIIDJH2fX6kgMJGT7OqG+Fsa6wKzz5bMshxTyFnfpgSfIbPKbncJcavR5rDuGlL
+3PMCmyVSnmbL1KYzlErXJq4AA1A5IEf78TwLUlj9RWxwFJK5EeQZd8UhoErLc8FNDwzfO2DL2UT
WOBKwu7SRkypHT91XpqswfbKpA9JYkrTgHV0aZdj89LlALUxDRQnacVf55mVlcpkX+kZ74LyApUT
ELppfIq7alzh+bcZfCBWkeDsexbSpZoYLT0NEA8dga+rDBt9YLvWjpPhtM3YFPeai1MUawUyx7YR
GM2izRiG7g5AaLewG1ZG244Afqv6XtCgP9VJPGycoUluAJ2DFSQjZ9nCtFrqshkgwNoKE5sUey9x
EgbjQIT2Rw6M6tchKOEO4wJfEfOm0uj0tHUaBIzhpkeCRZ4934uZ37TjyrNtb4fIv7qQcxutfKXn
O0yv6Oo3CWPilJOsV6b5WVYKj1Ia94WzaxNHW6LOxiXNgP0SxRcpovKlht8zIPK+axZKhk636GAF
GKoEboUn8pNsdJYU851dKE957DoblVPKyiFal2R4/WobTPQ6uIKrMbT/0m7QPwgcuDGodNAv0THm
Frc/lmNNYYocISG3OJ42HzzrAkKsjQ27LfdNMHaLmaml5zQ2y8zeS6mi3rArHCv4OZm9K8BGWxm9
Ykl7Mw0Q0dJFexpwqA5pp4YwxZ51d2BWiHuQD22hBOrBUo3+s5oyAjORAa/bRH802qhEh26aG1HB
T43M5mujcPfYQ53sKT1uKt4fosGIzXEgH7i5eTFam6js3AsO/75YaL830lkrKIA1h+XOQFtg89b8
vlb00iy0HlzjMoHanKmVD6+y2Ax5J0/j6GrboKannClecENEsAI8qx3lYDurpiCtg/Z5eJINDgRN
0oLHDbrvQpt8LwgEezp8zk10UYKOvEu/sTNuC1DJSzY3umwxTpww05FEGWiQIqKL3LYyN/Zo4+Qg
DPSkpmzTRu3CPhXN3vLKAD0jzf0oFwCYfdM+/fs7QXHPr/oPFcb0VoDjZ+VUdd1knPbhrWhbgvhM
BBZLNkih1YD8x/apSICSUPa1hChFxrmBAmBHtb2sk4ovvK0129IZrn3QTVwUhvdMcpzd/JQx3IBu
VfQrB5TKwqZq3M9aKDx2D6pH+FNfK+LFdMkULjNB7N/01M3zDYKhF3Mw9FOXBdkyHWFIYujk7OBb
MBf6ILE545cA4+Plfw8PnHm/JLXk+2Yx8yj0xl/iYwR0hrdUM2rtGRvRIiE8Z27UMBD40SgmmhHd
AgBeAiLMR/qHIA390zAAKpC1C3kQPvxU69Sl+K41Llr3aVkmN8Hb9J0DSLp1fxR5Icq1Yk4IalOb
EJlcUth8m5ZiEM9h02/stDM3kZ9ln6KJwu4/Jomn/2TAvRjMSvmeQ7zOqgYLXhi/9Tp9gqwZlBOD
kWzRg3sEKoN+mfZ2esS6pixSDUxQAsq0sDvnPioHLBThHYeuuq671kKDJEJULw0EZFFISDZ+cIQo
jSNYUvNWLcbKxeA13onYMdyxna+/kL9Dr9CaIupjX93oCQLZfARrHljaNay89mmwqvapEczthqS6
yBajUBWSu2Aq2tqqZbstMd2uAva7ixr4koDCkMnw9FTpx3WUS+WCT1VA9zA3itYVJ4dkN2JgvVtf
/8xEKNfG3LFLfIV1aX6NVoJNLbfb/JrZaOJRCcm3wfeBgndqeJSJYi+SrPse6c7Upo2nxu203JrU
yQC75kuY59+Q4tILIs5nb0PcOSuUOZTodn1QyPJbT5vitW3cVy0aXqRBL4yYs0uSh96bEYkztq+T
qPNLWdTZU2DwEXTwsxd5VX0ThtG9Bl5xk15sPjZp9Vnx6U8bSG6YQE1frvl5W9kX1uJ6AWdvwi4b
vYAeR/9QYQaZEKK7MMvMulk4J+f8Vsx8v5Jc2QvbZYKnaUGehbWxbavYOxEJ5kPTrfEEZJ+MnoGk
VnrDA4IBbxPDeMDbhwvZq225E7GTv4mJ2OxNuIoiKj8Z3k6TwvsRjtZBLdybM+TyIoQVXcqMMzmS
iV+qZvpCGiHi4ONbT+jLrK/i95iyxid5nGxQCtnBYIhVYYxaSq/CT1PDgguiTGxllu8LQ70k8JQ3
mZPJ6/snEwVFudB0NzqGnm6BBkHXY9eeQyprp+GHKPKrrxKeNgbBy2AVd5FxYvFs2b2kFfKwkW8T
HgPOqcfSTa1bEHE7pQMxNPNTs7BN8pCJuRAYMpeqIgKAHCHQDDyGpyrUHPyGSriRwcBya9A/U+qe
5Vk8K2+o7ImGSFOGnuHy31fWP7ddU05tFmpRWiqMAD/Uo57nt/wL/3vEwHwXrJ66aOzz6EiCDCi1
QkOTMLPJXHbJxkHBHvAF0fJkbXF2WUcVTbsSncldd5Eck37w3aDsBASRnLM+AUXF/3lWFTIDQhaN
0+PNkOY+qGRzizqDDiUnk6Bw0x1ZiMUyDszPsQEHtIqkri2suMNZjvc/PpjT4kbES8loSYkZ6GfW
w2zZIFsi+tub8kfrhTdFoXYHYmEipTY/TLCrqKhdtaRqrPKxx4uKb2ScLsHo6IfBvQ7TGta7frtX
HLiTFAMR/hFf3Sum4d/iqj8UYa0/lrDumzgObiQFHmZd0PznvIe7LqkPVF1gwOmhngZ2YwsdWhcV
sPwShADKNhImLqPKwpBUWaU4N6uoZgxduZp/LaV0HyYIalGjvZspf4FrXo1QJi9MMIFHadq5Toz8
aPZKclRzf9xW0o7+opL/MCibCxSL2sTQVYoU1fjYolKkL1Vtep/8aUY1+OQ6Ds0YcYrsg3ssATOZ
HrW70+vnZFBgY0EioIce91d8INAsUxILGO8cZ+xoYBKI2xmavS/Q6ZQFBMW2VX72dohJnoVm3YXE
27ERexs0diGuvMY86wW1WaNzq3p24u+gO3RaUj2Pjqc9CzxNlAjrOCEqhYNT+xhHIJKypuv3Mi//
crRTf1cKvL8ZNr1MyZjDpEP54UvTpkYYKRZNEYwuGobWPju58BQGM1b4gLlourEam0J8au38u7Rd
OgUacDIkNwwAZ/GzjTONfB9jIks4TQ+r38GWnphG/eBpkwssd/edmeDbFn39lwIcKeufNRbjxqkC
p8OqWtaHpUABg8JnMJ34SjmSQBkC65kuRVf9evTfnxltiUklRzi3wyxsLGoDC1DTGOd5MFUpzALn
cVtCGDkmYpaKORJQ5VM9tMyaZt26pn03zaK8z09aXPtL3SV8aX4K0KE8AIogxqODzvvuIaI5cPQC
gt7dKlYudtxlqxL4x2WkZDwBlT5DNvZOkIYE0DtXkCBAsgbG6t1cJKR+TaoTmewrn/bavY9Ykg9R
2IkFRr6XWHQ5o/iFrHz4iklsPldaZL02CMYAMQUDuMTM2XQ1rsa8LIJNMiWhkVq47DxVO7SD8jrO
igC7V98x6nV/wRgyHFO2u61wdKRCrBqem4pbsJ+LIq0AmqFowBcVcHV3vUu+DkhCjyZqzqQMmPjZ
0XCcLx61Z7Fw1f5W9BMEG4HPJmN9Xldkjz8pqnfuemsr1EB3dk0E6K7NScIyJLouNlrUW2E9nEMh
YnNVEwoiBDq/udFkQ7nwVZpzpKxFGN99tvx01GlBTuKjpCuDvSchMc8tpLafKKRG7izndduU6EhN
oG1qJVCiM4m6ZXwblm5QVK+FOXzW6KyC0I2pe0LQm4dECcuH+dKBSt70CQk7VYFLfzH4iLsyl8VU
aSjNx1j/pmXdCHUqDGEHhtAAGEYsYfKX2qptfZNvUbKn8uz37/hx3cr7U2IAYU50eaTutx7Q5Pgb
b4zbVRk20W4WeGWWZuNVKQpwRaK6q0m9dru+uSRI9v+yIGiTMvz3MwvqKjpWhm7hd4PEx5//QzeK
5cVsLMlmX40A8fNc3Tl6I1ZG4fiPRh5zcW5lb691YRFD1dK5fZeAUrKDu+or+IQT7FqflhN6hGIF
23HiLuB9nBVw7OroSJVnux/te1uYL1HrDJ/zTNpLv6+yUyzlNs/D+A45YaPW5DHFyL0Wit4tYkVR
wYdg3lNaYzj+e02hTgvFh1/cUjQ2BaY7hsFZ8vdf3BVpFFVdmiyjsA58UIEAZGmxTPYO74fTpemT
Q07NJRuboySOapVKkqMUl7NpYmafhjBNjyQdf27tsL8WqVTvjWeslDnRIVAn3iV7vz9FCDam+vPf
X7v+5yLoKLx2PjSdIT8zmN9feyc6+CmVGy27fvwy6DXggagr1gC8appdB3+AyNfDA11FIFNuKVyS
Re136U4HlLBVAvJPoE4Gu6iVNVRlhBlDVUCV5QsQEgDKl7iTh9gz5GF+pAIS3fpO3Lv7uencD+1w
ccz4rpNQcNPK6EV0RJGVlW9+sj2YIHl59SsnfxkmSsL87iJNXMiR2HS0kQPcfyf5qVZjckn714H5
FklQanW0NPKb5fRIraNu8+/vmTa9J79/3ny90YmohoJQzvxYQ7YM2M1BBfVO+wBSfEAi/UHT5adI
kCYvCcSADZW4t/mR52jwp5BKbpR4WLtWZ7wAVo3OlmfRmG+7n7bSvc0RD3MqA7kJ+MVyKs93j4+Q
G72q0IZq5cTiIJgEXxjUVK0EJAluuMD/vcg1JBOqb1JOOE0JqzYpH/Is3XRaCEdgcLXob/2JP/d+
B0MbsmTbUtEJfrQLdl5ueQbwFc7+AIIyQr7DVlQ+051J29HYawgF0aZvDO1B7UP9QXGceAtDh7Zn
HzpEh4Wvc6Ou9S39oc4ohPwuaraEUJ4NtyQp/P9cIhFMWQfuy79/hrOO8bfP0JJSmxpNuu7YBKN8
+N4jsm/rRJ+yi2b3YBnYr73fBzcE2G8o4j5riMV2naal9woO5D3MJWJFxMBlG2b3TFfTRZYE1U7T
0zUqzORkQ2vaGuiNcT8G0Z1Zk7kyB3K6XAdwAODubDk7/booj7ah4n4VdqKcGqvODrE+HEPDCR/7
wv2Cpx0ROE1rv9eqkwW2vLK1ZNV1wKp9ZGL3wZFPlRcDkk93KuaoN9PGQ+Q2FRqttmZ+qef3HufK
NkjGYvm+ClUcbrxIoubRQO7BzMhX70sVLuFvNLii03yxYkdgo4DtWU0y2fkunr3PpKy8CkAUyJlg
kDFIJrUntunKRf3fbi7lj84XH4ytkQLJ8UyT0vhQlQU9QindzFEuJa69pgcH407z9iSaf2th6kHT
Nstn29e+WV3/uZPQd2OMQqt3wQzRAsKdQqcNkNEWFfAQFtoOB2uFM7v+y7pv/NHCtaRO6Uv3jmGN
gWjs97XTNQnzS+nl01rgruv4iOe2mzcqEKmmp7rtIHlumONUk0pVt5zvRqXXG0niDagKLrUP+0ym
1rNmTEDJHLjjGBXKFmNadRlhvw6tIbJlVpXhtWsBj/Q6cmcrFQ+h7ln4x6Kf8zNbKA5hTSQv6b5a
XdSucs6WFis3CC/7bswmj+GCtlx3gVSmgzPPGtYtM2axL8uHsse+EEHHXZaT7ijP6DXHMRiW+Sli
xWfosvJB2nW9F9CX/v1e/HPaNb2PNscpzp+4qj6up2pFYQ12F1vrvGFDI0VNi9qdLyBCv0xNdqQz
t8u2dPHfdX1+Dy2X4kLmVIBp9YRgVCzLSVJjOcUOZIDYz12o0Djq882NyJIzq6XfQShY+1/biEeD
P80KQD+AY/+inP2ffiOoOozNmXrxz8ffKMW1B+s1ieHzevTyulocEaWusf0z2WcKu4zSmNBL6qA9
nB2xjiaaAB/1Mk5uIIiCdan5aM/yURy0XhpvRpYdbVnXK8Nq/PVcjPoGELv48dfyxUEESPunatTf
/vLh/FHcEMFq6vrUmdekQ/Pk9y+5X46OG6h0iNU6fNN7OtBx2xLVZLr9WcIkWToIBr9lKfhwENVF
ZFL0OI0CYdZSi0XEG971RxWJ90vqaeXKGjLrwhQBACKcyAVExROy1pTfjkybv7z0j14UnXtS4YSH
opN92vhjjMpksfPoJYQI0W1ScVHpn+b+g/nCVyn+1A7psekhKteJDz7H+SImszRUOBNAe0WQyuxO
tMJH2rOQV0KyfkUcX2k3ZthSjZQMs8DctHVQ38mB9LZubHAYSJX0ilEBJiLr2JJfq7oN1nAgszl9
MMOdhkWdE4hrbtkJySRBYLmnJwKRbzrZaE3dXXtd3UydjQEzWjsU5bYf5UUtC/NBZaL30Kutt3OS
2j2JcKweLIVDdwYBwegBd7gESj+VgIdduquh5vU4x1u4jeFIENcUb5IWCYn3inZGrRjdGs/dtJUw
nvCKG09OBL8rCNH4lF+H6YVXJihNr/Qz2GK0WZKQVzY3gwwf+3VPah2p1AFdCenfNTxXhE6pw5q3
dQxl+9hPF5IEJUIemiZjZwEVZGm6hNMlVV175ff6gw0ch2MR/Y8h0cQmhQIx0VbaC7KEbfm99Uxx
srI0WCJ4oc/YFjs3QztO0aqu8y7NnpIuA8cFb/OrTY8o7DpS9OriJNzWAf2Q/rrkRFjugL+CbDbB
yUKvuuZ5V20tPcgoVlE2DuOQX8ZBi1fkIzh7vx13eqHHlyD0XoAGNSf6tQasFHyL4esQZRDvDZXR
LZ5usJakPXt++iZ7YrVVxuwbw2nSt6LU74E9XgLw0iuhOwVZfvaPeaCbDeWiLQlY1ZUSb3eD2tQe
N7NxxshC53EWRgIvMV/AE5DalJPa3G1mZUudDuY2JmVp4TNy3819Rr/QDWKiw1scNTAlx2zVtwV+
IGqSnWLGxifR1i8SjcmiL6wC8xmGY1pdE1wi4rziCC9ez4kynh6ax4D4W9/RMuJbUwC8bPaOasPd
Mc/zQfLXaXLRhe2l82z9bjgmkbIkwKDE6l/jkNjjuoqbI+lwT1lsZysR2iX9/aYgs4T4iFlCnk1j
Hs8etb0XBQF0S6/e60YNzY447yzx0bQUabqyGVDt5i9Ik3aYAybYcpNugskqJfBk3YhhovTtbmlW
5USy6xl0K5ejtjaET6KhvYF//XM7WbYaLSsevKi6A4ShzKlsXM2BHaSr2RMliX85sPv9nJ/ZlkI/
X/YGM8dYORp08Y+jU5VkYnj6gbpdPMa+wwnEGV4z8296dGM6Lv9eoU5tRk4ak53O0fUPx+nUUekX
KpPhpjWwI4q0A/RpBqesq394fsCQPDLw7k+PPC/IV2XRYEEwmbKLeoQrVsYb2pLaVeAYgB4zwaDd
cljN59EGXF2TSeUIyHY/NctP3kCcKGnR2zmMaj5vq4VNLJ0KaUdXBpUeDHAhA+f80jHzEOF1+aY1
WbVSx5JeWO2Y5xEaMBFxwttz8H9svdp49ROG7NKo4GVjh9WVJemww2esYtHWMK/vuyOmIgw9dcxd
2DJ6nx/F0yPhe39p+n3knLAjUF8welemTVmxPnZwmTBzKpcZJdtI/3Q1j34kpK6ja019XFP/WljS
eXdbp6X4hArZ2lXCHaC3l712MCCbMXUnqw6GZc5PHvQG4cUwtNl1bmxiDE/QaHvq5S+b2bTP/v51
sBxoCJNCkq0Mu8bv+3BOHiXAI9iyUUogRj4jg9ytVqT6uZlUdk2Vr4FezMmF6qQTogHl/OpCpFXd
7irHeHNhy+zd1A/5HmAK3MtYbKgK6U8Czfz3F6z8KTidqzkFbaspscd99MWVtSZkWFEEAcnTnx2V
yoCJiXqbH6kec8AkGM91UcpPgQssauTpUUR5dSYGggZKGAXHCo3EuZgug1YjbcGvs7yH0mhf0AEk
d5SZu6GMzmFBIYKVyVkOZTFcCxkzalPzgwdcdDmJRFKlNI54xZtFqEbp1eiTdDP/bMRWRk/Stlf6
AH4dRN6w7OroiZdAOOGc1DhPwXI0UpMxoDaLs5/n9s125dL2+vEeuPkBu239aXBKD1eUnR7ypm3P
4FvbM+MCJh0JC9z0bP45JM9wG8N5BitKHpVUIvsw35RW2zEPLEplH9CkQvURFJ9acnC7EMV/kxc+
FQOChtzQi40IM6SehIYtuW+cq6sSJPJe2AbeXWPwvMBFFm50JCUr0ga6U9WbF0j+1oEpRApKX+Rv
MbEZC5xQVyZhxmM1Mqyu+zTYzkc+9TyL1COBIZnAd0JpJktJUfNmdwdbohN4v4OwjjH1mH3NiYMw
j1ChcjMQS7+TU9Ld7Ha30vi14dTHrxTSkEsK2KuBl7YXqHCriDH2XQaZTwj68DdFyccTGm5kGpEG
nkzdgWrrfLhpUiQUfdL1dObi5iLarnhj9kdG9Ri4Z0t9yRWvP5RKZQE+NVkMPeOq5q2OC8vEycmR
4dny3JchrOy9qbbRGu+Gfpalah514D96tXmvxGMvuk/PYsNG9pTmb2NRbnRDdA9RJFIgr0251szI
WTNZC/4yu2NM92Fh4HfU1Kn7iKZbNy37g2MTfdjgcufEyz7LzRWHkpXvGex5BhaWKGqTr9ydpLjN
gjbRpOtuSA5z4lU2W6SzyQdSqkQc4tPviTzzgA7KrvVRPkHCbCYkAf1jFBTynrsEu6aKjcmPwTLZ
wJu5uTvbP40qnQ6ZerklNHnxrin2sWBsywmQMcffjrrR7fRa+YRhHbOD0rmnUsnlE9D4XYtjmTuM
TFW96EDUtMYR6wiNE2TE82kO7g2Hf10hhi7ok6sCUeGXxybnLlLxosB7V+kSTuAnQ0e2Z+cZVCTC
T1BApMgU+GuFFkZnTEBfYwL9zujhy7NRhd/rqrkMWdLdIyTi2AED42AWGRCLhsJOj2+2GB8TwoDf
4UI0nO1tGivBaqRAhSAXPBKJMa40X6t3ip0+WU1QXHyHWY6ozOTm6qSk4hj14acCId+wWZMFVFjE
NvhG+Ar9aB9mpf0lBtWw8SqAZlhNlcz90WaED8Rl+tkeimdXf55bZhSVzAwwvc/fPdKnfIZ7urPs
zMntNcfpNcW9dPig7RidzuD3/l8O7B+MoQZtP+4qlFocrqz/QdTpZYPdZBaSn86JnxqD2CXX7ffV
5PbWGPgsbVpEvIPeBgqU/jPte8CsSX10QIxRLkQGGTB1dclaLz2gR7Q3FvCIJxKuHjriA0ZFyT9l
pWMuWWyUm5hmLbFvmydIhOaqtawvkIzsoxrKdKvoAdPhiJwHfJLWk+tnxkIvC2NT0P/fZbqS7Aql
PLo9c6l3ZUrelYsydYZDw0IfJUry5NMzfVRSZd3bDZgChcq6VJWfccFkiEgp8TIyFNwjzaw5x6OK
0vv+YVSRSBKJ3B3zMPTvXen4CztWxi+JJBALodlzaRDc9Y6+U5oBsJBdaA9sbhYeVjg1CFTdWygi
99aUDAulopzLKohWAalgz1nIF8Qp++JhXoq5VAeGylwU0NQ1eKmnOBT+tb+S9GgcS4r+ZeznJQcY
noauPvxl8P3HhIMPnKMAPnf6GXiBP3a6nLLzPEOX2NVEWT8UeKm3HlEn66gHUtM01ffaBHqk4RGb
z5CVlYi9po98Vccsc7eSbioS1Ab8tMYrNCP1c0La9NaD63AaRfolyQvrSjUcLRXXTf9iLaFf8XE0
ZdqAxqaOtWPQYXL+KPsUjhyiIUEaddLnAAzHsvCH8FZNFxsu8b6T2PxCNQlvWuWEt3IIohNKucv8
N+YfAd9m8o7mZRGbMW1SDeRE2ofN1p4O/JwVtL3TWd/mZ4PingZ6pVuncQn6BF5xLvTHZtx79aBd
tfK1mz5+7lFxG5zMPhgXo7zkgGTmbvfc/P7QBqe9SZwM29xGB9j/FDAgstJy76mQckDQH61mYHYS
gR1NAgqaMOrHHVHdHO5qYb0gLfsedlb5M3Txy7tiEYdOs7R6C9xkHJmwmALaHrTt+TtEkJqptjUy
Injj5gqjXd3n2vjlv2HuQEqZ1zJm3qfFWCO2rwnMHhlZzC0SD20uUU3MvJTGXSBun+7ocVzk+EdW
FCAFB5LWvoUBsOHISp5SzmbAIxrkdy5JsHxK7p6wtD2+Ge1TFBVPqRr+xBl/9RAHfEur6IppENzp
NGmDZIKnIHLvmsy0rWPItYgrfzNLrVyzXFqgNo5gNj0UjxD8xpFsDeFAPNKNCnSb05JJGTbLjFb0
K6WVQXSIxHtXek9qCaBO57CyTiJD36NFjdYss2BtG6tF4eO8GXbUXbuhvgjwpuuyLk9C8ehqEBPD
V/EYR6Q3jMOogAC0fshWvzHwWmJQIoDdNONt4OA57Rln7nx80TDwCH8ohIG/qXChagfVejRH51Nn
TaP9lrZB2xqI5OowuYQ+Syx5tZS/2BDJ0ezzQxub2YMIK+hgwmqe1bzSFlUM0rYmy5fhY0/uatIs
IRBHz6YTeic1IQKomZ7aFLXYwvcK6BUEWL3bHWpT+XXRZCP3Oak5MiJwpmLMR08YRvL8dJh+5qoh
XJNE1VZkOa1wS5QXFKvK1mrjfuUKlKNt3nG+DG4y4IjlYOQ9e05dnu0hqN4fpZJsLcWP2vX8p9b0
V0rIz5t62lYLaT4AbdVfw6ztVy2I77M34NUVQNuPbW1g1JSJfguEaS5d1Y8+lQm9bo6txsuoONcp
A54IXVVu9aZxH9x2H2RR9WKFzcnRmvyrabXEqAVOcyHMxDwxfUhWJAxlX3GKLBSL/qUX19nKMXyQ
WAFLiMkJ9yXNWb778rsrofWbkffkCT+6Vzr7UteVx8RDRTHkTnDGxnWndt+aZUzmgqs5CyWzxjW6
RZIVSuupLNzwycxt/65ERnmPea93fYmqZn7qOrQqFHi/C6rzYteQQ5B7472xI+VxvpAr+IKJKH+Y
nzmYozaKMI1VUBSPjTvGB+kl/TKQSrEmsLE7h76gLThdhoJhCRzM5uDkurXzwWNs6e8VT21fHAL0
EmmeeOmq0/Lm9P6wUTmTW1SWFgegfVaIfajZx4H15lmWhtwXbalyIwCFZcq9ikQuj/rUM6mTUR5z
wOskqQiDqxs6CKtHC3PCSGBDXomz/78JO7PlxpFly34RzDAPr5xHURI1ZOYLTJkpYZ4jAAS+/i5A
p7uuVZv1eSgaSSlVokhEhLvvvTajIPzHMLcwAfnX5YYG85g2+QxK/AgKY9PItPlipPkILSz6GRYa
1glUuyHYRA0d9aaoB+NhQnn0QATb9OCuikFPd9CaSCyZGZF241aX1iQAgxEdUTsIantRq7s9GwDd
gfK0ljYx9HmQXIKY/lELlAsRgiv2FPTqFehFxwIjEXKgLnkF4utsU1vH6l17X83kfdhNxwdFkvtZ
Co4Z0xjhjeCSNGOuUFLEXxWlqWVoj8YE04VjH2q29CdRS0GKHasIs5scPHkaMx+kWR5sKwLTZBIw
8DEnHZxcT7OlThI+QaSWRZAVVnqNi8aj+WNR0q8S3rnAD5/b7EjL7I3tzNt0YDLSyB225QisqzLb
Q5/r9zqRf8CjHFLhd4fAcon+qupk1/kA4jXQ77TOPqYo2zatN20K212ZBvDaYDoWqvywJqheWhrh
S8P6DfULJfgVnsC0xzf54SjDRHBUukdMdxhLp9Delw74poQ0lTUxZn4OpFJraP6PffVJp5Cipc7K
NS6M9yA1mZJ08c2uxg+daOqVlkXnnuPiKh84k2Ht5I72PJLxNue07kO0ZCU/65wo7RFRNh//pvor
xlE/6RQB5D0AaVSSbqwABxLYYHfhfeH+s6hMgqs16fnGz6xki6cO0p4mjU1tgN+wnvFIskV2Iadt
lcfbUBtACFdW/ZCzxq/6QNdXrm6/6gH1Lx2baTegsdxAE8kMhlNR1SA3F7Aio/E82v0HGZjgQT3n
3VWNicTWfkpj8ck1+Btys7Rvg4Vc1lI7BOfZXHPYK11rjdUAMYftAksEErXALvONiuxsO2Y4lmqt
FBvLD0+xmC4SrNi1KjELKuW9AaUHikVvumVD3HROf4W7kqwQmfUX2mw5E+PeAr8uSsKz4/xMZGWz
6WoN3fDgaGtthAdBF5+gnbuXTD4gY/ZH9el24zmDzBI6frIXcUuGN/1YJhQXOFzhJvQ0NhDb39Yh
utEJEh5zWpJHhfU2iCIiPUQ+8YdnazOEDiaCXSUczlg78et7KKHMUa4DsCIbj3d00+CLIYVbrm1h
UVwNNAOzPv0lOtK7gmrC8xXWa5i30O7TsypfBzNWp9w1BVnvZrqu7InX5sLnMcjXk3TP1hBkfwVk
BHsu0YW5/lz6aQJqxv0Q0m8QSBGTxnJvzc3N5OC6pAAwy0ow2vgCZYBVfSYMfElcwprVJHwc8Iew
/PgG2SGtQN/axZwgdO0TtM9LFZUf5ahvapl9tYE1HabwkfriwBVWHnLoZifUdkcUZT+sqCeWjwwO
h4MB6wU+0opCUrjWg4yf0wmaiF1Lvl0MK9X3CAfoPE1ci9KRao/SZk/sBh4C0Ua7iEnqTjD0XMk5
46L1NGRRndUfq/KH78O7yDxWTCDNRJ2TsRIXUjtE4NF5S91NOAFU7GqaM4W/s3px68PsawgIbutb
QXttTI6uwpLacXRYexIzg8L+WOXmgRMQnzKphq1plvxyDeJuZV19L843tk7IVFvimOk8Mv0s69Gn
wzUPhebwMHcs9a0AYRyjEwHQ5p2aIrqZFAardqj73dgPe2gUale4QQgAMWzWKmuOIzXUegj1k93U
v6YUXYJrbg2zYbk371lAA1/a8pBPkFb0+aSHoIIzr36OEMOzaLYUezJl1BKM26ALX81iIozP1zeJ
BRQtH06NyptTX9PyUSJFik5cSFjAFcVT7nl7RBREqHqcrSU4PyZbuLDjlRVx3vX0r1TboSeciRmE
TU423EqZb8YRkUdeqXc/tbJ1Eww7u6qjg9mY7TbMfnQ20phsYr0OuzOxq8O+8mpIgANRQlbQuYfe
Qmzdtg9d3blrjfShNQOl9kxW+CnWmUO0nsBhiUhqJE0UQQ6+siZq+o0dA3Lp6uYr9JpgLymR1qXy
/47N0F+Nxj2SHbxTqXEnn5God6v8Imj7UlKyJS5xCGU7HmVNQuIQHiLbfxtg7q3sGA90Fjckf01C
rAVDaFI63Y2B0ZEAjOajciy61MnQrO0RmQyF76bokAXWuR2yFunAagIObSZELAOdl9Nrm3FQKaf5
LIK3BPIyjasn2TDGg9EcFW7DOSz5nEZC5caWhGayOgm70YZbENdfokpvadcR6iDxgKXZLg/Mt1L6
00qEJZbPijOFhosmG0LWlMJq5owvuquQR4IhOHF2G/dpFf1OVH7FxvkUh+qRSJhHzhAvnpj9iYPz
6rAGSmEVBElHp6FEJC+H6D0sgw9jyglPsH4YEekhBIz3fvhed7zGIfFetYrJuMXGw3A94JIEg2U4
7h+nJI0s9eK/SSO2xHeCZsFDIJouh7EenkrXuccRMjd/9GiTRSbLLMtgUpx4S5/dyrrjptAvcZhe
EuzfGUbQCmulQejXwIKmOvGErgiq61eX1CfXlurKeu88uwJ1bEGy6mBiF3SJeDhWlrMeveRdt5q9
ilK80vW+IKxr5XUp8OvwPOBiNcSeo5rpprMqoyA8NVc40uNiXRTGrxiWwSoct4mu92vRRy2vdYZr
DZ1Y2U0TEE+EOUVPPjlfOls0xTeTg7CY+LWF/eV5nE7pHxAhTZN5o2hvt0XLh81Rv018EDKT48G1
YyYsWmOwHveENVEK8mXV5DvaMIogWLVvpvi9QSq01jovwMvn7Kowg3ZOz+2AzQ5JZuHt2a45cbHz
mIzFNvWmcc23tst/euMc9zjSvkx1GA9p97PwOXA4UtQbYMW8W9Y6sgZmmYNkuZisVVbGbNRFuyET
6VCPATlYqSJMhDgfz+6x0chp6/mK3kBhICogXM6P8MnVZOOFDAprSXCfqTpwfhV2XrifX73Ingmg
VpM5rXtmxtDMlMXcEWGmnpdqN+buA6dR6xLZ0YXSc9OUzHuSGWzpB/ThBgoPlyVNlg5O/ZDtC1gh
vS+Ev2NiUgChoF7+LrFknbXGvjujjP+aqugXl2y87ZzWAaZDzhQwCUIXUDAzidojOPZ29iFMXKRk
Jis+gdtqXVpnI/m0nHOXkHnu+u0pkBxZCaSy9rTOmVWgl6APSHK31bw7yIJB3/KPY5PoHzkFOAXJ
1ct99hy9+hMzP1x5lGErr78njIxWqFXPpt5/tr3ckPvob2Fy0UROt1Hj2mu7cX4EE8caTx/fpxCq
u2Z6QP4ymmBtod8djNu9b2BmDf1irTWM4+DzbuLGjDg5wy+eom5tZ9To0UAyYuFpBrnXqG/5J1ZA
A1pu9WFadYlR0QHo291UTN4uxQYDdcjfDV7XYXKoj2UHi3vUqj8hZr6o4zNq5LOYC8T/yi2Mw9SR
u8ZlEm3iTHxJUsdW7qTtIZMYK9t/EXUZ3ViCvZXr/prxDRae7K3S0Rc0WS7uQm91PHK9u1oeVvNz
QGF5449VosdPheOaL6NL3qE/uP9l2Oj9P3OTwNNN08PO4NvAwP+taNZaJsEhClWu6Nmf2Nc+MDaT
U4UYytMiAMn7NnuWxRZ1WrytO5FeMrJvD9geeXUYGGAzJqdFlKV57kYLjAeTJt2ONbC6553A3aYB
CQnHwNr5sdOdWosXbs42luVhE/6fUcQQXMI8M86JNr7UlRY8xBNexiowyDFdPHzSlYTtDJ7BtbGq
6mYC5mJucsuP7s4Y9iuh19kpnrUCdK2fqqnFOJ3rKTG1wn3M2Hx8WdT7GFfXaoH9PUAk0bfjjOFQ
rf2zXQYnWBfrfQvi+TiK1NnbWWseakf7iRBhfJCyhsbtOHSohx9e3YOl7fL/3HiluibCcv+Lwsz4
d0fTYxDEdBoDueubAIL+JZNUkWjpRuikV+OVqUMLB1ZATAGT0dUgHH8PNAMFJ6hgjQj7zcBEaFbi
orOfGgfvm5ZzBHMPiGP+izTY+Lc0GN0mWkWuVzPwkJP/W7+ZoQ0gc1TSiMoSeZAI10o6Ze+OR5Zs
ryvgh2OIu88t5Mlm2PitX4PyjI1Ip4bNbLf+L0N/498SNn4lH58SVRjuBNhC/5oCMsFyvRj3HQ1e
tCMMmkjEKEVL7Ccucm8aXvSh+6Mb3inL28eR2cfV0hML+jfh0P//oTiI+H+b3D0bJ5Id4Oq2Ddez
F5rs/3JJ9GEYR2oEmpppjCX1diSdg7gmWe2EQJEj26k/tVH0EPV6d2a2bZ8jI3ehaMf2k59DfdFZ
zHJ4H5si0cMt2MXu2pSIFObpi1m4HZw345cjAGCjQoq3TuV0t+/RjI1rD9FDVkY6sBi8RV3YW6/e
xFlpeQiK/s33hmI2pkQ7VgVcwkSb7uyw9ne95b4vxO5mloA4LvL1BTza9A2emxLKY4fEf+Vn5KhX
PhZkPY/5aBq9tiXg5/t7qSMGDmOlv+2GvgYkD4TALoJ1xBTrdyB7mDTY2fYw9iF9Oxr8RUfOiuRC
bevGjjeNoh32DSrCNOVfVSaDmz7fFDKzEE9iwnWaJ6fQnsy0wK4qCBJAKD9LPSLTv7tsu7MxHvtw
St9zW7W1wqC9YCHMDMcAFsmz8vP4oHfJ1Rsm+rg4jZ3JEmjtDOPFd+WzjXrlQanKeOHog8JTEewR
gqbHphBCpvf1nRMyFyxC5pXh4KitpouKKOwJ4+6Mgp8MYkOasXXuCW4ykZPKXeirUkbtq1Fht6aY
Ci4pQcWHWm9DKibBRNHRrmDo4ltLF3f3vShPvhXvhlzzHuMg2PhuYp3b2Lb2PaeU0hOfMDftY2ga
/iO4sgTwKBzUjM12nUHo7FedoAllW0N3nSJoTyIqL51flxernf5zL74ILQaHCmNpNYUFEjH0UZfQ
rafrCIedbTVhbiGdI5cPhtjIKJ93yy363eo5yKARDSl+ElGmw8GLx2JfB+KXwgp5s0k92cjYsU/A
Z5xTU8YNDmjrSBINYPTxinLLOfSxU7KiBQ5FXUKS3zx818K63flB6R9JA8CO3Nk5hHqweH4yx+aa
PtZ33TdfW0F4tF43xR41+5IFNKTyGcjI9Mxkl2T6BmxEgib7+6Kb72m2elKNXh2WpwxNoKPyhrcx
SH9MdWXv6qAHWTRDx0XbVNdAYILFm4EgKGEe4jQ6iQJFiFJCw/W1TuIJU6RyxGMz3wyFf/qGfYUh
NMpoyIbr6BfiKc+dt6S5O5mKOHo29EWDpDYxjVrEPCpvJNCLqVhWB2cs4wZULG6UZhN46zYZIBNb
x8TMjbTRzxWDelwe6Q6nv3DWWcTApPh8PzAGCh+We+wc7hEi+Z2MF4TgYfBCTESyGR0ZH+Df/jQx
ub4m7V11nP97Moe3ul5oFz1rrPNQuvkZD3p41azOXpteZfzG96ZIiCHzuaqs7LGAl/JMKJrGCdme
bn4n5arPsdWFV6YN3RlvfFCvhOihRxFEx5+wSI607fdLFh05zeBoCkULrqLe3cB2xO6SplG/mwyz
Y+bqjI+O2euA1NjvcCBGt7D/5UWTOiUOMlsaCpz4lse4rEh9VPLv4kYtghr1j5U517aycITZvfPA
/goPIqcCdL3W3Xa2/ojdUp0Wiluv7b5FE+Q0e8BlcvGsHOq8Nn8qLfv1+2voFn9Fi5q1GKeN25pz
8PhAk99MnN1g0yic/1072sXTqB7zGY7gUWXuEpd0peVhpsr4ih4u37SZMrZZoYtrTvfT7jzjpW+d
/N6Un8opWJjmMYcY/7YhSQXUNt1Odp32JywpglUf3GrU7g8YSptdOEKwSufpWpuM6mLV9qfhS1re
XPJaeEDwQt9mzqMC/FvftDkLQz3/86zmm/G1ZiluftM+mGP0oESknXEk5gIPaNblm9CO632N2+9g
ETm6Rk79M+Cd/4HbiURp3fnFTD0G/XTPCJCDzF2Pz7oaEzJdhCSJSqXbNptqNrMeE0Qnqq1ZFtq+
hFAaEj9hrciL8HGeg6AHChvI7+suHAGvWPVI73G+AqsexgaN1mAFZxzpkaAqODGcuRSNh1Sp8bHN
hFXJiRlrgD0ojhi+Rqu8LMYrBKGx2hsOf8hRyV8lPkvS/wJUrvON93/vBbZls8r04N6i0rymeRDt
GbUSOkZdj+5atChex4TMCFXfw9CMDqOWPhZc35dqvslMLH2mX+/SVtB/Zid/qQMNyBwSevh8jGAA
qLgpc0XmA194Wtdj7/uPSnO/AgH6K4yq4cJAWG6RI8GQnx8uX+hC8eJj0znkHv3qVR8b2QVo6bqN
lXZF/0mUccERh9wQ/jKUhwR5IC7OFbLtqY7laxf6JE8bVnf73v8w5umH//2imowo9r4E9EhEiHEd
WXTUarlryjcKqm0+pdZFz53oLamCv34fQeZexEMCE9vKh+QQydr4Pd/RMyu/hSERriVpnSTQSmKp
JPoap96TxURbAL3iQEOCHHO6oGttcDmZldEEqarA66TX1W/Mm2gwdZ3eW5q29a36au2/8YCkSxAH
cEhbLp5+CqjHOeFvAT9c+zKYXjw7JimtSOtsB4t9uuLeN7e6MKNtJxvgBnpL22I+eMUyHTdj2tE4
I2WdFJH83SQybZMpxz8XtvTRPKlXcio2UmvKk8tVjmD0n7sqoCPW6N6Pb+PD4oEYCts5RSgaWKlJ
DT84y2rW6UFMK9MPtpHmtHuF7IIgBDRNiyq80yx1s+uPBsz5G/Oa6agEO/p47iKte3QMyCkgm9Jt
7tgUukZlkidMVtG0KcHCIrhnbp0/zI1GInE7m9a8MZ+PFvZLhiNs16O03uaukmKlI4NcNTGmBa1u
4zt27XSFiCm4uMtRnIO8cS5wlbt1EJ6R9K38OhpO+YxEIUHOZE1sOE1idv3Gu/wDehHez9B/V33m
o6nz6XfqLOXLw9wVdCoyGzPBlBsk/uIJ3Lsh4xMEVd4mzZ3yFBnZ52ICR5ysvu3glemNZz3J37Le
NC6GR+1pB+CD5sNcp6zsmeyMXReMN6Ugx3luj2+8k+Gx7hghLQ+T1hufAmPqDzUuKiPPix+NoX8l
Iw6O748HfSuqcycfHQZ/DEgN/wFCw50xiUfKU0YQ+MRB3Uha59TWNMR6X7uGiZYij6zUL5FrbLiB
wfF28HcLJ6TKO9iCRZx9PxzsoT0kpk3jYorqu6r638HY+u8GOK+Cc9xpuQH8q51U0r/LNrau4LjS
xyCMPglpVj8iNlA+xdLcO3WtfngJFnc9MREU8F3wW35XJpHtVXJtDEJeHcZWmx6rwi+qBtotIRsX
ZbN9DDCh7nTUsq+REq/xROsYtxEaAjdqbmkzHCusd0yciuwNIc/aNmXwJEBOHCazn/Z1RYRCCP2L
xcC9tJgoHyIjiBHVkxSS5/WxVe0WsZxxrYmtvpKHoV+Xh2nJezHkzQdixvJWJrKEalpzWrbm6PL5
4fIFrXtqFoqT8vuDGtyQ4B9V/JkIQzQK8/c0jp8tZu8FsodE9s2ndHpOi7F54IBmrRiQptAkZxEj
kLdm23SuBS+hag+1S+KzUK4O+quz+M3VtG2ygVABE1aa9lCVbrnjFMdcsgWEWXo4uafKPHGhftdP
nArICrCVQfhYVj2gLrP3oWdyyu+q/hgNFaJbuPXXStZiX0X6cOVcRVStNnq7zBj/TFxlV47F0zoT
ZvtRBfHN4Ip67ZPcYKJh0h7NqQxgZ77EtVZsCsDnGE5mXFYBVFyCnz8s5JDlq47opoNLrvNOosPe
4hvt55M9aE0nNMhydP+WDNUfiM8w3xiVbeyiHe9tNRI8iCFoNdNgzv5c4aC5A+/ZZafl0fK8N2YW
fOz5W5x/7vroN6LN8l1C/4jcQD+5SvgbhP5qFeRedF5uvPlelWIvWi93E935989ffkYTdJ/aMEBi
m+NtFttBnWkkM1VEaIwz7qDJwC3AqfxWj5JSu+tc370VXuY/GmC/lsG9mJgKaCLa+onXPoXzjVOM
5ZrSa1UUVfOcxilNeNjpYeXUq5zcEAVWYafPgJsF577cLA85Og5rUZkjbYHQemjN/EkUuna0Xa1d
p6ImHjMgQtghT2bP7my94gGKqGCrracFRE/NAVLkvg4kVAUEUkxNCohCOls6X9E2si31K/PcI9eO
enWK+oAlUOJVNSza/QWZnVno/vUFwh1PiHcH8FBUgHkfbV9fU+46d0cvXjO9Cc70tp8YLMaXhT7C
VbBnSsdn3zDUQ5tG0wPwafVgF4KpRRM8zv+VufvoEqhwqqJQe5NG92YngXbzgWpc26j4CBFPMd52
/9p2+tVmWfyaoRrYicY1Tla/CzxvfPX6RzIS6vcSAt5D3Ccv/Gm3OkrWz7qjXJg5IpNv3lwn03dh
jQ3EcxoS0jO9A8A3BC+OzAfCpzMUE7NS0DKC/KCMUQcbOdJGpyKOm5qCKaLnmtUFKMx5sDmY9Q8b
bPFezAa5vOtAnGWxv1008xMkirMaGGowkMM+V4zjKioVSLiC8X0yOsUfAUE9BRL0KjTnTx2373Ge
URThBqSQJDLayYvmHsFXfGZDQM/bDPoeH0byCxDpQphYnsakBF2CtHotdPpXK4t+DOOg3Wgt26/f
ZBGDPtOR8ZZ99KvkuQTWdAu0/eKuQPa+MfKwe/TQhp3oOYI+jXAn0yMNn904qN6QI/fstTY1VVLG
P7kswpU2eRXrOSFhbsVUox3GDMZFTRQGqqCPWA0Hf2j0N13QKjA5fqyjuv6KwOzfKslfYLkHci/a
TZjbbhTbPFfrVOEZpEcoUqys4As+Oi3YUAd4fxnMoHkLGpMeNRT+tNKuJJ8TVJ2O6GO8nkJAdes+
kBwwsXadMskP8wuSfVuviQ7OLHhPBQS2lhU5j6x4b5vwUKRjpPusRZngzNZkYWxkb6cXkef5niHo
B59VELdG3NNqyHfpSPgbIqy3rMjQuo5Tf2Z5jt9Mj053YoFaXL5aC/33UDnlJWKe48/HdYZx+oXw
sZq5ALO9LKA+Cojv2mf8aLoKiUF6NR8RTT0z4kvuCrfSJnWr4ojyfQaJlBg59rFV93tSK/kjlyLc
qlqle+U78lBCEHkd6dYZlHy/IW9i3yhVcdN1dR2RY+7Q+k3HqiJ3Pao5tFW+uSsVcnlzsutr7Y0E
1bAV3sMg9ld0jn+kWVw/+PPnIZ8/D9r8ecCbgGsyweUMp4VgPirBmYJsZp72KHByqkSk1HDdCHmb
f+MGxeGf091yxCvN+twvaOYuQ+DXpCOeliFKyrUpSfQjVi09J31vP5uhhqK6yl6IPIFEkwTtHpA3
tXZeViZEJKc6NKP4aLugfQkCmR9s1rQ9Vf4hZjp2k0HBecgo68+YtyyVn62WEbdThNHerrtyN1Yx
UxAtzf8WzsYv0NYmdvHRobvaBEFQXCZwQg8ZOMG1E2TF+382bN2/In3Ubq4qKe6bhno/ydx7OVnh
PQqMl4Lt+kryVX+tKoIPff8CcWR818q2uLgu6LUmbPU3zHobYci3haTdhcWwcUtmi1Zh3FUsnmXn
+C9e2l+Swsvfwo6kqLwznuNGPjkzqiYvRrEOLbVtMPa+9J5c+0FfnXvqW9SzLSrZSmghWQFmfo5s
1MqakzpXw43FOsl0rMBzxrCuBYeqHfYDM52GVhF9LhizwkkUVtyy3i0PrYU22w/25vcSQ41xIoLO
b7moJasKEHDl81mdgi0okuY6NkJuWFs5Ec+6ft6TYa+1ElAsAYFrBw79brGzkdf7x4ML66RAD1Nl
cWWCb11h9cJeyix4gWgWufW38Pue5tmkX2pD9McpaV9G+ZDW6OxwDz3QxCXZYtSbEw/i5dlJPkRZ
7b7SEEhhs3iEMgd2fIWQXb9N87WVs264pApuszpiXKs6590gmJdDq99vIn9ENZ5Ol6Yv9I00M2OT
21mwI9I8dJge9iDrJ9N6xyqA97r0tF3qElQvel6tMSCXTc3kL/InxI3ZNUK7+rzccBXoOGvtimQO
1T8HD+jXQvwh7nbZEnq3Lp86YmORhGhzqm+7VqNPrlft8dOHpvvTKkBXXeuKg2l4Iw6A/thB0frQ
E6yUvQXXg5MhUzbOSssNM8SMg6R0t8tDHNenkczwtbSIwVSL8Xk0o8ciN3cSv/7dcP5jzOh0puqL
h6jSU0Ic6VjPEfBTi9pSzQFji0E7cQvnJJbQNGfosyt0pGalcUI/NoEDUGsoc6Kk5l8L/YrNJV5B
iPLbZB3Pavqaj+WGoGlwCQvpmYoto7U5X9mFKrJLB99ZH1BnTVAlOJoOOH5kdv2+a2tZds0NiDnh
wHLbJIzPo6Qwv/1CLLVyU6vat49PBn09Mn6nln6K2WpbMVvl8XnKK+CXo5zp+8tNkBra1uGXX//z
nAChdc3reNfqtFBprjME6EF8bpxktDdmodqdw766YUEXHGzS5lyMZKrTKf9dCyu+LFEHvd3VJ6YO
JD/Mo73SkANm8rjZVz7Sm7laslILxUSSNhuS9spLGwSUBHOlP1ot9DQ7/mIOEnKqCGFmT0b4Ynea
KdeZIhNi8UdNpo/eM46qzfJQGFN2APoP0zSeM+nk0GOulsZL1tbtCaUI67rqy6d6SMNTlZoKbnjU
/6aq3k6Z6f7APNXtxDwGK2OHzXAubgc+iP/rpjP7x8Jgyj91+p9c2OGnnv4ZkvG5Y4c6yTbb1CzK
58TgBAOwczXheWMnxxq1m0bF/jxWyQGmSvzUJfKbIOQjX7+LDgdYjmAV0gCynkzTEXe46Hdopi43
EHCf9G6G2uTqNev4lb/bm25mJ4/LIVM6P5zcyx+F04rbwCiY3S86+/NZ33OHFAjR/Pg/d2uYvRnU
4GvkV9duUvqDrAy5ylQXnBKpMzrAiolhLQIKig+H7iLkpFvZdHsDFtCp66j6lhK3UTo6r0HLLgy7
7nGrAi7sC67j7gZgQ++RRdtfjB9QxpFndBllk1yyNvy9JG9GslPb1jPsVXYg/cD8bAL/7mn69Crs
el/p8nN5+0jX0p99tJLu3HGdP9dPQc0qG2+skWDAVa25Zy/oxG8DZvaqiwgAg3Fp8kHxstNAKsQm
9Ri9zFOHjFiDRyyu574zKQ7Qwa3xGEBD8kWPppC877Cgrur86rz0fkliYBCj8WpzdPeXrmTi7mRR
/HPCPLYuGss+hzBt7yKgvpxjF/U6jC9FH70bvI43jusMdfGnLY/0aT2OVfGWh7qEGgiX08//xH6Q
/g1zENYq094TK522NqIBlK5O89BCjHe75GWBSw+N/TvxRgVdHZ1TVtXOeWrgaJJDHT6Uod9vbeX0
z2VeO1DTp/4t1eloirJkmpFb+RaVXnP2PBAl8zlw2c9a57URxvBKROcfrQjmU0NCMdtfsc+S1KH+
MksfWdob846im058M5R7AhT3rQASZeeCOZgXMKsSSL/W/TSgFJ6fXL4cGY5/qWh9rOxJ4H8Op+j6
z02FQsfzJXDFxtHyv0g6C63WToPJhk1FMd9iAqPnMj/rDrG/mzr5lplhcy1tHePVyKbith1il/nh
8gWlm8246tymuXaNE5wqP98uX/3nW7KBYW47aq8DZMdHBRD1qJWIREtUUI/Lc741yitv4x7UDyEw
OjiGVI/qvVdP8jLMYvvlXiF+Mv0RhE4EDAoq35eXjmjbnaZq5DmIRJBuocmMGMa/5pDPyTmmDV+P
2l/mK6j3ktqDXZARFOW48VkLzOLyzw0myBZJu/d3aThGBbGImgtRvRnOqiIWbvBca+0oV2bvZCbL
28CxYSN8WN7LauJUHcCoCs27Pspj35Hfm0d8SOI4/bsY5soutY5JBobc1oGSKvyv+2UfktLJLkNu
orOVV6xR+da1ZHynR3YsgbNf2hkCEisx4hgzBwSRrAoBIqHunSBe/9CbJ2EX5tphUf85avZjNZYT
L+KdNeUUeaj/FfXKPQlYqAdybNejLj+iigTerArNoyf74+CYhNpTOZy6DA5lTEz6XVciX1udaH/6
UQ4lQ3c3kztTurSpfvIlMJjZPYBjFF/VAGXbG9PrYATtB9oXrgWyjq8pe++jo/E3zwcrPFrEAW0X
8ctE9bOyXCYY/+n9UsNvpcWcD+2WR+donFBDNd05DbABynCAMd+BuK2t4WaQS7cPPGijy965NMDN
gfB3gnT/aL0WnGvXP8uUARsdVOfMdPl33jWKiQmPajtCaRbZzc1IPsKkHR9VFgRrXHsnfW6btiok
U46x8XqUDAUMKIO/tYqX2AzVJ93tLwmr45W1Md01DkZH2v/yqtnbJipXiYka/Ts5YnJp8qIG4PQz
76NKxMyD4z+1uo1Be/QW9nunV0AAATJa+fAwzJ2MBW43IMiSVuf9jJxSbnrcH5dWo/gwlD2unSp5
HcdB7r+H3TLvk3NlnWTRum9CQa1AyBOQ8ESIIdXXEUUpM3C6Y2dWNrrrBTDqzoRjP//fwooNWhU0
sDNi6e/Lc6nzh31yhE1RxA8dupT1oHoYqFU8M4uabcuP3UWp47zM3eYj0h9IJfPDRIXZ1Uk585FY
qgSiB1ywNcLbWbdIx9N+HkzYNfNXfS+PzlbHGYXZu3GvALEEIkh+BBjojumIuo0RhHlKMM9uHLhz
metlr8EwFHu7KYgttEb3yZ8QjZYhNnQ3sg9Asox13g/+Nml9Ldtafn8b/oexM1tuVEu39atU5D21
gQlMOLFXXaiX1Vhyb98QmU4v+r7n6c8Hyl2r2RGnTkSFSshOL1sNzDn+Mb7RKua6a8SrMhruwZlu
5nutLUJMz3p0ZIj3gnVjvFbSii6FKTxi0a73rqR+uk5j8+giHJ1SjQpjqlLku0NiedmpCk3arRM8
qzRBEMvU7mabw63XUJX6sOOyJli6hcOl9ZUL0x7lRS+H9z6J3OfSDRlHeM1Ct0jZORYfnjhPf230
Aoc04x8L6llzVNKg35KHea7sgZEVUKJun1r9FbyQXarBgnFvB1HQY0ExDf/me61VfDQ2g6tZrhul
5p0t9dBbynkm4jBZWYSjPy5YFpjHPOr3ZDvKVTPVdvnAHnyppddaU7V9PfFT0YflaRjT58Yi9YJN
4KMrqMMqXW3czliNUNZQVrURAkyaEv7vVZKPRthrIJKCbKqSuTRaOfIh4HzpKUWGidIbi2OQqge7
oP95YUJt3ZWhw3k5L2nQrHlT59RUWm3i3lVsxIsJxjd/LcGydMyL6nyrnG1Td+SMoOKQwtRyZ1eU
ENR2429jBScjF84nW3NB8M+qf2CLcSlvszIJNiOTibdW7PYt9DXOiPYPZYgfyBpBOhfmnoookqQV
1QuJ7n0JsCEb7BG0qufDcFaLGjtCGOUhLl/P2IvC4EyCya9VEv+OGtA7jTKKYVEqmr6PVP/X7lTa
Y7e9vVVu9QE0LwRoC2x3hrivaHQW3qoOc7k0mA0xJtX5hDYMzsmrbGYboEd89WE6EvQpXG5/V4N+
caWU+Fr1NBiY9Gff9kmI8P123td2lke5la76K3+aygt0vaMrSrkywDItXZf1CQP54EjoG9jaNDdx
8yclG9LXyKkqTA5BwuUhF2t/9JS924RPccfb2qy6jVdr4jAP1W0PGcaDubDP8+gpjcuPAQTSvRaH
SCC5ml0UxoVsHatqRzAhOVi5ham9FFcl1f23ylLY2rNbGGOGilOOYLZhuaUTLPO6JvTiFz9yHfnU
YCf4xPzoMdb8bO+wptqKxMUVhTi6nXnFatwubs9yvcungX4+ggrj91iRvGveuqB7uH15hDcWKzYx
sFwqCzHKag887LZgqqXygl3f3foYng2oMFalWz8JWOHU2VM5HG8LbeI0TTFBSOcFNUXVuFZk7bx0
Pa0klGrZtY5hXqsumXo0JgOPyOYTKWi7GyUaW4Jz249bHSWwBc/EaiRpuwoj1dtpafQS+4FyRu4x
l0o2umvFwI/ctYyZunCaH2Dlb3VsWDZmpzM6xosaV8klt5WLnXbDHaIOZpEuL951EOmL+cbPGnq+
5+4HgpgDstjN9IAni0oc1j4Lf/KHDoWp7Wdmf+cwIXKZTdJu46JflHamnQxlyxUgO1eWvjcRAPcz
OIvZb2l62VZxG4OkmXo3Tx9MtS2vjFcjz+GjPI012qTtiT7bw5YG8GId1EWxKgmDEP/AESQCf915
LlUzDNRvUkyBhWjvl/JcY/55c+UQQ/VpV7cPEdy3MDR88oe5ePUzFNlcsSkzMfXhETb91ihH+mhi
EkTzKEIlUBBkHsCmDvFSSczXTknCn36ME6WlDk7mzAlnBr+L3XRT857H9V1TdSsh51Zmbq68glWE
WVn1cb7xVfVDZyTCkpwQPyfXqN4HAutd4GLlzrqTBNzECTChjG+2T9462cOSU5/GBqWYsEXmkG+Y
vsV82hLj3nFU6EOldZ0/Wm5lcGVMu/vKXUkTqpxs3GlnNr0hv+wm7H56KcxhU1M6SHD2SIwC4NXt
PeapSrhIBBEBrp5i2UyShKcn8a6KcXwXnK4XNUbkwyhysQtKoDpdP+LqZU+2N1VZXRUf98p8qOUE
6ObqH9/ztWNQQ/GA57yoys56wRuwR4xHBS6G1UxoqNiHrBXGg1f0K53MNc9NXvI3RUmz5ampSude
aglD9NmVGFvtQ1M4zp8OeQGUG3inS7IYkYi1bhdTapa1VngYy+L3+R2aYb1iqtEhjaUhHRal19FE
YkOWyK5FaTPT70Tt7sNBXceTV2cGLKB5UesbPHABoB+P8zATa4HQZ5NAtXW6Ppzedy5QoD8RZbad
h69FOr48hHnzQ7dc6BvTqqnzuH7FMXRm2vKyY9jG3gPD1Y1SiJ+1SYYlNMT/GNeiyDg2AQPNtNQZ
NceACfmtQesHhSBLFQbQM4wkoWOw1MJF28Z0oCPIUoll7nsrpfrd1ZrXtk/WjByjJ79K40fACqCv
cD/4yHw361QYNd7h9slIJt9308FdEDa1OP50pf61QM3QG4qpPF50dGhqUUEztgZazsv7EK0+fuzc
2v+heJP/m8bypdHb7V0gqF13Rv1FlizOUsehTVKKHhwry90/bmY7w3yYdsazMlXcaV5B7nlCvFCj
5T01gK23QdFyxTcaa+PrXGZlCIJg5imMeraoKprW6FITFyJozrq0OWNQ1UTBWpzq56EkVN3hQaxR
GHZhkwWbVoe8O52SHD8xl2kQ+mufOi5yEGUOMh6sA77PvFhR0DayNZiGypwrDnnkZtsKCuJ7VDyV
bpZtsqyPGbYEj5rMlC8B4qBip73QUgNjBUYrtPxJpFJcESpMIENMBAZJC6X1bGKogk/NZEPwYbzb
ucZlIyef70Ge3QVpnW51ys6f29a5hrWh4Z2gUdlG5CQHU3lQbmVKT7c63lOnhO27NeCdUqUzrk2f
EmfH8o2nwn3Pq1b9gv/4s+dFPytYh1m5VsUyBfz1PN+jjrZEzcBwvTf1olt40wilsTgHlcZwjROr
fZQ1pwgzji68VRUMkQxpvd56K3NH381UK19Prpgchv3NR1bgsuAT7x0Ad5gQCPXhY4ywmKq9Qn9S
0chzY6UmKuBShx/I9cBX9xA2lFWUhe9+21B16trFmy1L+ygJOZXWQD7XykFTsh7ZzKKTIUe561Rw
2ZbHB9KA3bnBwJ5f6A7Bb82+QZKmX/q5FsMpw6Xl0XPktWG9nj1bCkTCzXzPEzLedAxPl14xfrRW
058KOw62rh/BVAh9RqJt+ejm+M2GCmQRaoi8ox1KpxhcgN1OGVQA3NSuWRJq10gHIsLJTri1vq0I
uS4rrhb7wKGgdj4BBb383pQWJEfm+w+JY5zkmH2qlOrdh1QGYfiN+LikmL4jQ7q7ujEe6zFUDrHf
JiS8+YFq7GRv5Cc+M4NxN10RSz+S/kNATGrLgP6g4yrc0a5TsMMLLnpsttTBxj9nMmVrGd9Bypm7
nm0sJkD6CBXWxTBNouQzau0duZvozXUbLDd9md3l1P4uKtP0mP4gDNTm+L1R3QDPHQC8qO9BNBe+
sdAjQjo31I5NoU8alhf4R6fWaPXnWInCVSUUuWd4nlDUkBjLHtAE/ZJNzigcA8hqFI65s5pyeESB
3kQRriod7M2xM+P6EuQEy1QqVNY4U8SzEtAdnPhvhH1ok+3y87y35wTPJqp7VNKvbnITJdr0q8kE
nbaRSMpC2YJVfPTiKnqKY5UP5hShuZ36rEZ/niXxIg5pM3JxVMySOI25S1L7W00tmn0T1PaLFQ1r
HOLDh+VhscTcpuyVRnwqJNyYAKvGxfLscqV3RnlgEeU/GTwRFD9eVE+PXpM4eMmTsH8f6zKE0hCO
j4YdV+t2CDZu29zJ1jSAkosPE2cKInTtnzlj+ufG1Wo2sBbN7GoGw5UwHy7upH3yIwwOYG3e+gbT
l8rFbqU645nrxAPt7EgJZJmviWfjDpay3TbCDB5jyAHsHE46BSXLwaHqwkuV99lWf9MJhjxXiRy2
WIObJNnYQ39GUEw2QMHorm1s4gRhRW3L2BfL3qnlxQJpvIwH6DVFQsgywf1/EkppXONy/Dm/Ftm/
H+8Y1RGJC5gAeBQwz20V+BEPQdhB6tO6o7Dc70YNkTF2bXFWdXJFqkb+ODExMaZWi8LHu2PFqhNf
Kw0cLfIufhXAzYJZYYBH9y2kankZJqSkoHC56x7E8Nrw9VfF1xjhBKXlHyFq2P3wZlL11bZZt2vr
Otzmuu6eE3xn5wYlKMyTc9EH9boz4BgP08VCJEil+LLpdAl0fd+3+nc/Bi2uF3w8cQamb9CIRzDz
r5pZGwB3KTntzDp98ZyRAC/yFcmdNHvQsC8voljv79oMVJnI0+oYusk1dKvyMlRFcZRNUq0UjLgr
pYjtdeT05p1g473sAxcKNOL5tpSGXOdOhb/Bsl61wi6PiCXVsdfzeMN0nt5i52tOrogpvpIAWVvw
9nEPBFddQn5bGv7idWaK4VKE4gUPbH5VY/rMdN35NEFo7lwP3+Gsg/whi7S6sslV5TiaOfpkL7ax
VmjokQhGSguOkLjyNMeIcapLL391SDGGCF2Vaotndq1QAm2D3Rq8nmWSJeNuluS9ENNtCI/SYzsQ
TKvFOCuN/eD23dLOrH6TjS2n0UnZpKKhWep2RmoniC+KL/13gERGF1F9o1S/7kTpWtUi7yVU6ube
JwVIJrBh94fpjSLlhYaAdA2H+t2xJ3nLwbLpuaF9vK3KcbtOJR0yWwSFIQBGmd3GYoyx6f0sfqxY
pTrCO+dTjzvdCPmxHEdWqtOhRn/TbmS6vZJ7MEdFCq01pkq1d3UMkZQIN1to/+UTc3yGn4mRfQnl
YeBiv7zlcW7nIiPgPBcKVz22cZKscjDQT8LNnmTEqAFryYe0fRZ1ESpNUWCaaKP8cX5qsMCtMeTt
OXdW1xZNjvao+IXpnXgexRTVbhvecEow+WjqZsvJCs8zvSRPFa/OWiqWvaGkgHwvqPtjQAG74fjp
ZY5MsCVxd9FIHDgSAd7iMG0xHKXmo1Kb+7hq+3v6Ds1Hy5KS+bOKSboCqlITXrhkqYHHBnVYZZ6/
H5JguLCsl6u6NR2iSjXMGa53WyltJv0Wef6ya4brbXTmkstdeVnZn+oY8QvXQ7ll7WFtWHcP6zlk
AS7m12FTj83zeJkL3rQY51w4Mn/wp86X0EujKVlOVijBB0GGDV2DvvmjbRkJHEoaMb3cYx/JF5bJ
7OvF2lQs7SBgMTopvZitxCIgaHcIBYF42qRvkOkKOfDczeknVe/4u116PF1d4saJGYBVnoRTb4Qf
wvZPZjuIn1x0T/S+rAyZieOclXQLukjL0T6Lksxhmg5AE2DuDZLhPTW69oOisn3LTc6OjbdPbrtq
D+eRLSyT/2B2Z3R+eFXJ32CwV9t1mhgYnxg+vdzuhdiX5tO7ppfRIvcyzJNxaT1ELPhvzOb594ip
OVihcY1twGtXaJ15YLZW7muveMoydd3hVaXkyhpXnO2Cn/nYkjIu2u5OUq2N6OlwwmizNx166zqp
GezOKjUryNXt+WlsgxKp6cqjhR62Ia4md73mbkqtqF5GjKB7u+wrluGmvgw6oGihXqwt03O/ykJ/
yFX55OVD8WQ48U9qpqLvRKJ+dn0BlEDr3hUruePqZryGA+21jBqZyfd+uPRluIK8EF9b4SNiDw4h
nbpXt2lmmdCfKKBz+vzdjfr4vsUNSNoWPoXGNWtDt8jv3dSG7PilsXMqB3ZPmFz0fsTIzw77ppqp
XtrwZg8MqBVu++qxG8ce+XALvNrNJRd2vPCtMX5hO80zl6blfQNOcaeHE2MFnJvCwvuxcNzyzqNc
fFFMFr75Ma/9khkdR5UpX9QiNjZM+l48Imck8grx6ug0yKu6Eh61uSyriBJsoAHskgDb3sqchkJQ
S4fd7dxCrXV4mjH7NvvvLen9g5fZ/WK6WH923bvbeCzshpH6gSU7lBH0QY73JdFblFot0h97iXof
xZ2kUxARPgAQBp2djIE6Qe7Z2WBcnJ5LUGP3Nl6VQ5tX/lrNOv2jDeWiaeJsy24Yp/1E0JcW/Jje
Fe1OzJcJ4mQi88TDkGTqUrhttPfKR3L04tn14BVFzKhXRJDktvRCdvXBEB0Nm79VS2VzNcqOGZKR
n8Y4VVZu3pFe0ux4uLvddRkWr5HroJkCLyyD8iduNPBFRbqtga2SOWdWO50zVX1oiI2cZZOr54JR
/rajwON4ewI7ialfhhgvM3zCt2SQWVTH0hLGOp9uZhx7B79GFTsHJWb/NwN+pKvp+uZzHP3hnCgR
tnkH1v8fs6SaiQflYExypshT0vT1Q88iFbM/g7umekhEyM4pt5tFTBPQ4fabgX5duJMFac7dVP4I
LtdX25U9i9exCrmH/r5d58dy4YHbPhpG7O0iZpm3e/NGiLRLxYo4r66+7WsHncUl9G8wv/O5zUmx
aPn+MMmW+d1cTOCq4Kk8D4pWqCW4LYoWKdeC1jX6rgeMekwW7JjMHy5GPoer6XObd2/g9OCrp55c
zzLffN5pXb1aFb38MZpERVqzMR9EFsdLO8q41hniHISqulQtJkiZILSgYROqSGGAeB3zB5EIwHja
hKZwB8Vbpo74qcIWu0u8qF6FSRVsY1FW6IdRdYwpCWafDQw10DV3yQ9XzhXRYNbW7PIRFw5KZiVf
052UboqvIaoPXJPS+ZG/fkmBUDd/z/zNyF+Mfek9zzSLJ2RMrYvnxyiaTMXX2DgrTg9E3kWm9Eey
LVizEKHeeUsR+wXCdu/YobxHE8uZaUjlnXY8FmN/BODne3IKxYdybWf3tkKzW4jMeG9OsFqc+tVR
QM19xg3oUx/a+ieyUu6hTrMPl/3yYb4JA53KMPxA1J8a+9bPCW8VrrEnCYMWWbNyL7EsPEcShFRt
ca5XaBk7zYcgj97cHp7murRYvlGym74boYs/C/vkoCruPp5sIyQ0m8UQAnYzuk4ccx2zR1ga3TZu
QOE4k+O/StqXuEmch7ILylWiVvZOts1rOOb9XaTZIXKJqj5A6qNvDtFc79dWSYsrCmx8xxsygtlW
0lhg4r9AqF03NT0Ls5osZQh2gsw470egiFCxBW1ggjdwvqT0i2G83hoJerT7MYiWBj08y2JZIG5s
2zL/3SEh9zEoHZFtmolvMdPG0jyGvQhquNXkCnhT8Y7v6nc35nfp4u5BLWEw+x0hD2KYMNqJjxVB
8txPB0rLw/M3eJ0Z3u798a1q3vT3okr7FXGr4pUw8WrGfDu1bq3jso9hBsUl8l238jR0XJICHQQW
o7zSdYAGbsH9SNJ2qmT++3Fj5OvHKtH15ya6VxqnWUlRi0spB5gF/viZDSrni1xRLzLKqjsFItMG
uBNEPwbDu17t4kVTTRWOZUNFlYYs3eSnWPXHqU/XW2cNi1xgpOGrWshiQfHQcAqKJHz1A7qTBaMg
W68LvLHZXeF40WtOeSXAMwAy83e5Rfqjce10m3eQmgyHSlBtuoDMN7XrPeW8cw5e1P56KBf1A2V5
7iF2RnaZvuFdSWJEx/n7I8l44JYNq33ejvQBNo90AQOhqekf0UfM/VF3tiyzxagDTz6xmUqy7olW
xvQYC8KProxBmZQ9wEGivczHke0iRB9GnPgOu6Lslq1F6ggSUvuYVXh4dLPio9KXm9n6Md/UoZ1c
bEFiMEyiYZM2328Tx85v/cWQ1/ZPSFQGSvJXEeLz4qnqngo8uItO1YOd0uMvcaYbpRP0vZoecgzJ
qShlyZAP2n2QCLnX0SSpAcTL0TWt/IhGmtNAo7yUet8j6LbaOiGNfacWcP+xrk0eORlKfH+WdaBY
GtWo7pzlfEh0jwqOZNDBKDnlJgvj8dDHiIK4jzOGGFb1ruTNyMsQrlgDXzM77C5OmDLlDlBiQFDR
JM6ZqNRTQpk0bM3Ly8rQ/XXoU5dj1Hp3nO/586HFpUFvkyvqufmg0SNiePG2dh6qQhVsYrhpRT4e
rOLOZtizLETG3kZMrU8kpq8Reddt6Xsd1q9Mex/aiz5a9kdojkxerGsN0Ogkme4ToCH4s+jKyN/M
Dyp+6W8HBVNvlBe0oGM6L8pwXKhOnG50EfeLrq6yu8QYiCTHDrt94xTkrbbCv89UxxATWGhKinU9
o6JqoWMCe48UW+4yOu+XQW5F9BU1xrhuifIXBqfMOkmsh4wy8Y1fFuKuct3hZOklacFQjC/Qxb7r
hqJ8VQavkUT4hZz+qaOCDllKtJjE/auTAZzoEue+b6ye7OY0zPYc2B+93NfEdRfaVH/dS23Y5xMK
IaxNpq1MUoYyZ7fMmP+s0BSExgufX5f0roourO4GCWQTqWhYWm0d3wWVhKzexesIoeJRGFW69XJw
4ezWfmhBRB6hQWCrk0HcjblRXW7KUK5bi3YcQUVA0iH+RilbPR1SgOmsZJyJbe3Rzq7rbXEg3cyz
B1p2R4RU3QEoVTdVpvmrOECrdi0jvYBiDeDeQHMyorb8HqTm3uzI+zVMsLZZmqfbofP6Pd4s66IO
VbBsNav4GYJlLFOcZU7sHGE/wTXsg2xPds/equlgHrT6YQrIfy8H1V2NeAYOvYqZatDHfSWxZqkR
4zm64IImJ2wh+/pR97x7kYr+navUUNr4mqdNM8bC8o4sIVl623PuC6Hzh0/3aml8Ji34+tE6TkHA
F7j0B7/x7SugB/MZicrLSCyRJCvR5Fx9GXdUWaZNm248zQpOkaYPex0uBzzSYdhqTZst5lE0/ihx
7DDS3MD0lEZtut7L7nv6egL/YS4DZk7G6tttV4oZFIQOWu9pvlExzJK8fJwPJEk4MjyasfGKabqY
wI+TWattvEgfFsYcaEb6ZqSAi3T957Stzn6tYVNNdYh4t8pAvJa5lu0U5tpciTkUiPDLyHTUQ1i4
R1j/Emct1lmujbCBir2nDMgyxo/5ogz/Vz0W6pAuBmVobgbDpp0ihcSVF9aUiZ2jsMNQuIeUU4A6
VX+AdX2JCse479ux2LWyjteKJ93lPL1XImkeZIgjZX7KdIuGE6PyV47R062AgZGUenEsh/u5Lpkk
jzhlfXGYj9gYAWidcUy3da0UpUGZHP9qoGucQF+UbebgutViyqW07z1R9I95KulP3tFYIXwBtZWg
ZC6MbZM2qLHTVTkmVmjFyWMJuawa1fw9AMO8cRPn3AyGcxzaMNwNtl3tU00pVoXeMqpGRSqK3Htt
LUqEAgNMIZ2E9gMVvOs58RQIb9O0dX6q4uCijL3chYoKqsqt6pUxY5t8zeIiYGW/3w5hvEwDdyoh
0sw5A3rE3toIbJl+Y25vS5pMax9noRtOor2kFKW9Cd0UD/OHjAEqO6pOJ8rkzCRoC9T8mpOTYV/M
H4lMSJVsegxxeB0VqGDot9NdG/336E43TNbtrYirl9ZxmVzIkOSwY3hQ1or8vdI69p1pdF/rFXuN
uPQOyGzkscSorKAzLGOb2sF+2mYkMSVp2ZAI1CQ0bRva8n1phsVuqJVmW8kMEm6UXoLaSBe5HIwd
waFny54G00rt02EAW1fDiFwSRksDxrNDE+fGQtQQJXAHTBPqZnRXkIzykqlXUtmvNzPYEPjx2i96
a+F13n6eAWg1rkKSW4KN4php61SJsRN2xmnaAiiZmn8GtvLgWbX7XXNf2MicsPWEP029/k4+OHyO
ZeBtGSwFq9slzRmBiLcVy6yKjeonH6qLT0rzhZ97V49dtmwLWT7HQwenQS2tL4PEpCRPNzLfXKVc
C8lw1UN5mG9aaPO3e9Q5PiIxjtuMfYJ5soFRH53MRDh3gqk1ZUqA5F370vAG2c3bXTPKjU3kg3fl
afmdzIF2MbImJPtly8NgiddQ98yjoYMcMEa9wG/U/QLuU5xAZSZL0NvTgssBOV/LnPv5BqOPuyUs
2C2S3v312PyFQcaEZjFmLBu/++DMg39dFukhSnvvPG92M4mDVTMJ2XbBap4d9XpkXoOYwPFkDi/i
7qXyNQMftYOs6FjiMN9TG/NpgMNSrmmvsA9RFsgluVrtVY/9rxqE5Be71yWJklVqjj3pRaJJoYmj
Eed+B9B1ijq7gRkt5/+maEBGVjEYIP7r66ZlfJKmgcRbALX4Ju00A80kfpx8ZFMqlr0A8Zq00g9F
0sO28BNAI2NyIF9EtfB8lzMZky/1Dp6tOLWwYtBiquNsDyvsdGBfZPRr2loBYcrIAqHoDxMzVxLu
qvp1z1bGgAnXQXWebirdP1Rk+Q8MGH3d2tZ1uiEGhD7YCIVXKqaxmcjjkMhNB1TyLP2mvoNDja5e
tOdhesifAOYeZ81VPQoqF0tAIkp5LIJ2OFbTTdvE041ZLQqauta9OZRc7RgwpIb53dCUbJGpXG29
AH6jSl3OIatGLjoKH6q5kztQMfyyrbvoidEeGMEx650EnSBq3KVa4s2KkDMeYeYsguksQiDMO2KT
+O5RVLKZj/54XNF6Og80ucCiQxout6ft1iAA6eaRjd+XoYOCbv7ZU/8d5aX8bLnjhzxCotzkUpZA
OrzUepI8KNK7zsag0m0raoRZyeBNSKgvKd9UrEfIxp89oJKljUp+VtMRqA2fdtEamb7A4peve8fD
hjO9anU4OAsqSCg1zBLzHso0Q9NpJKrjklxWLV33MzVPCSOTIdoSvC9tOGnHjrKgSc+XYsCxob1m
eIQWuZUT8iX/BWe8AACtYS/wGjYc1ogaUzCvO3QO20BHS1d9IrKT1tnVQ6gx2OT9v0e2nYDTGuN/
9NHnzOFc5wY5LrOGEx7EF+WcyvbEGMF96dn7Uo/p9lj2g83sEbeH8sGLEVlmg6HVpfsUbHzu9G8w
GN0VZNqfnq0Ud9HE3wG6jqQ3pMCrbHoJHU1JTpaiHHMGFI+F9L8XmmbfjjQVQ4ZNNB2RjC9GftCf
sHa9zEfzTYtFzhxp1J2PZKIBDE6BYJsBXK047q95X/yuIV2HIQUXyCC0hCE0quDs01Y6J1/BEFaw
4v9gPbzMp3qIROm4oVYGO4KiLQoXL/qSlnYaU1N0SyNyGfxSkGFoIx2+0mw2OrQzfdyyKot5X5vG
oZDvnSAMswonbn5tdha6JIOCNmT+wAmLyV6S4uhSzes42ureMJxXoqUx8ThaAFh6dqfaTt7wrdt3
5K+SjWDeuuj71ttaU1e8XSTlZaz78tK06n9qupP/C21o2LoDiEIahkr/4d8LrYJe0xEyeLPoxZBe
Mj/fV3DKTiW+zUssn4NppjIyBTjobbwM0+gtgDt+sAfbOqWJKxaJ5uy6qWBlPunn4L53hPUEFZ08
1igxmPrynLl0qXsmiul8LzN65iv4YG+JrJ6ayFtCCxPRCKoPe2/Ty4QQFQFFo1PCra60l5uOHrvd
KjeMBa7u/EebJUymh555b5o1aPgYkcLpZtBDeZJ2JO8AZP3JT+xaqDhmSMEukRxGWXYYcu3G/tTA
fECuzVkhTrm02mOMheomLkkNuKqS+PpD4wKzO1qzkTBu+KKod60FvPh0neMBq6BHvOtWkcMedocn
3BGrukvEuvJzdVtDipnphv/12f8f7yuD5D14WVr96785/szyoWSaWf/t8F9PWcL//nv6N//+nr/+
i3+dgs8yq7Lf6//nd22/svP35Kv6+zf95SfzX//1262+19//crDGPF0PV5LHw8NX1cT1/Fvwd0zf
+f/7xX98zT/laci/fvv2mTVQIflppG/Tb7++tP/52zd9qpn8rz///F9fnP6A3749dl8/v/73P/j6
XtX8W+OfmoWzR9U0Jg6WdOS3f3Rf01c07Z8sVjSDYjwhNJ3ux2//IAtf+799s5x/qpbO56bKcBf9
9s00/ykYEGm25MdI/s/89j+/zV9etT9exX+kTXLJ8GFVv30z/srLxBeuW6ZBH7fFCZDPuPM3XqbW
FxnmAwSR2lPT42xQcfqYGpDCPqXqpfH99DPJGXX1OHLPPKKxTGPnxVXBi730YRwOo4kDVrMzHZgj
3bH25AAdNCS/eWDZVoO7V7L4Ae3aO1HdNUKunxxvnqLtvJrlEf45FyMwnaepjrIEpYW5ZL41aNFD
pGVAduv/kXIrhhFNnS++cLX0o9CER5KYO98v2sc/vWq/nqc/Py/W9Hff3vTTq8zzYkob3ipoHDG9
YNZ04voTupMUudP3NQzeKgV6BLdZyXeFw9Wv83CnGTgeXsaBDUAfG8vaYATD5a16yCVENoVAAAGR
TRRW1nUoE8wQbWFuGUH42PDgLnj52H+E0BoWeJv0ta/ZXMQxCp3cjo09gwz6pI2s3IajW29NF2Jk
PaQDlfKwJdNKE8cZFDP6UP/nw9AEiuvKV7WhrLDW5UmfbiLMQGu/iXKES3hgiyjMHjKnKJ5M1dQP
fYYoivMLgi5B+qsv9fV85Lat+qQAAtSjuLhSB64+UdCLCFeX2kFOh/7gipU/9lRhMCJj5MVZstOn
CuFRjKf5sHqNjaL+Dxhc43+/JLwiYioatbB1oID89SXx+9CWWczQySo3ek4YjNnIK9DkcpsgPm2S
LFRezZqgYuLgVfNLK3xtQP+CvMZw/qxow3AwhPdvEB14qaVZi3rlHntH1SH7Fvp5vtdOhyKrlRUB
KAe4vmLvAHoDlMnsbOHprnvyce+/Al/RFJm/UP+k37tCfKiDbr145BFYP57UUdzPVrRGj9/9vvox
Jry/c0v2C8era+YXpndqiv9QgCb+yuTljWuZuqEbmj6dJFTHmJi0f3rj9lAfMNTQvl4SErmJcLU+
tHvKoXSWs3gEEKQAPsyypW/AGpLxii/SQmWX7qqG+l8RinhuHGlgTpUI32bIoicCuLvtEmQZvW0C
uZC224BeILNEd3RJKERSLQLC48VELtu5KtMU1fjZGa12UgGZ7sYhNvYjcf+THfTKf2Dtzq/9Xz6u
lgVhV+BL5G+Wlvq3j2tVRX3LWr9asRMdth0xEj5WKeFuEDIwPB2c+Az3NsJXqAMPfYmAB+gRE535
4sm82AQKpszAQh0fbdfdZ36MtZ1OCIAKuTxHUXD3fwk7r+XGlTXpPhEi4M0tCdCKokT5vkG0UaPg
vSk8/SyA+z/nzPwRMzcKUr1NiwIKVfllrryrOA1gLTgrx1ACjxskSUhLZ9eKkbl9Gc2y2GmpVxMB
xTJlJoVCjrudYV+S1/zf1yf9/7sZgC4by4pt0XCs2vZSIfwfv+YEn0FF9JAI7jSmPrtB48ExMmoR
XIq9rCTEnhlVb7GQ7o/WmciCgwCrNUM9eGl8y4CeLDduB1qr6x5avKYPzJt1zHvL+/VLrNoxtaC2
+wHp7LsQUrvFcaufFLOuAr3K0//jJ1r/xv/9VwgumeghMVZHd7X1wv6Pn6hoXLISltn4nBeZtnfe
o+xisnNlxYnWoHMs7DFK4EgLt6aZywMr2BVPnP9v49f6Cvfrj6RSlHPtlua+Mut+gw9267YxSNBI
ILsmUly4H4cbQzAckFH01EA+3mr4jjaiNeWl7OL5YjXxIyfRhmYROMBCzvtVAVRCRsz2UH3+m4Xn
Ff8gHMpuNBDc5Ka2E/eH5wC4cuPOYoNKA4yMwktupQNDSfzThdKU723mbXBPD35f1tpFxlb84I49
rUJTrXxUsX6ZFaP9Y3gT3Ljp/1hNddvjCvnvn7frsOk2qHj0qPf8n1tvpZow+Astp8utp6yJoVKg
TqAgmL7hYWpjdzyqRTnd4snlkDEYHxkPwWMNotbve8N77U0tC7oSu0RKpcUDogbK0zQRg47yfpkU
qnd6A9a/xauVaXd6g6vor3TDvlVsj892DFKNEdUSOWDw1ID1XczxRBJG5iP2eLhr/JaIGbouLRNN
JQ8rCdBL9cLHMt1g8KXQZ1iyn5pIxmNLWx5G+Y1a6AgOuA0XA6uIA29xXzLxCGwc+UcsUs5R9dr4
gLGkfgIYvLWxMpzX0GgxImW05Z9kbvF3UN53chWE+cnKfg8ym49rnl+zcIa4GEP0xTH/b1VpnTtw
ETfVTppF/4Neh8wve2iBwxj9Uqycg+cIwKlXoQC7KfYkHGoLLl1xifRl5qfR5pfVDAfQVPftpCI/
gK03aGOKirt5qPed5tBQuCzluaHXe2g5adB1HOQrSq9waU7NX6VtX+7UhDUdCSdO7JPGeus5nxzp
F8W2mrh/2k4APFMQUT3MXbktPsOqhZudRCu6W57uxg1sksMlZsrwUJEQcfOX1Q6tm175qEfwfvp+
kFdV5tESF7O/0tAtiafzpKCco9rkYmz3hmk0QdRV9hMbDdtNufFWN1Dvee0pS+dnqtY8AjDu7Ev4
RDfyb58l0OQfDNzp860G+G2pbb4yOzrXy/cLG+ztYEtyokju/V7AMdvSfUfiG1/cyTXG6t00IzY5
qoWzv45C0KiLlda2PiabCZTZ2v1BoaHqlgrdB+eyWXNUeW172/tjDYwFiIaqPYd1qP6Y40XNNYzo
1pRntZstvxnq+cMS4hlERwo4cwn+TShmMH8IaCSjoZ/Yc5nNbkwZBdaD+TYz115CR8lrLFonML2Z
IiijOsaei8buWWDcrXD8yR6IFDH+/zzp4xNohwE/JlQ5fZmorW/1+SmMcBevnr/iX/9AX5Dgt1T5
OmPKC6I26+D2cuf2hU7P5hy4UhY/TPhYLP55zIRtEYuzRqRIm/gWmA6/JBBojrZuDGxo1SulV6S4
V2uNQ6v5Z2ZmpV+Blrh2ZOVKenY4j4YsW2oLk5M5qDSd9IzS7XACJ5JM0t/cr0xezZAvd0nSIE97
8qSeP8WKrv6TdmPy9bu0u+iyGu/sHXdnJxznsN5q6Fh4HNVa361C9wT8aR3kuuC1atNzr/0y3JuX
MV/Dirkr8waT+zJ0FBXmZRw6ffPNXIfJ6wTPeCVjsxH5h5HdxyhDdtzpvk5Z1f/+mLY0a3kQ/+cy
q9muYdElYtkaSCHL/B8P6j7seodOIm1716BFahsP+th4ewbgGRbFmYLf2a4vzkaRw9saDrgboiIW
sbuXpes+VfCCnDzSv56BUiDrQJ+HAWWEUs4qq17ubi117Aw/XZCt0zKn6uirOzPFn2HPP65Edc0C
M1yFHJuWvJw2qvkFXvRJsrc7lGaMq69TFppA8dZ0LaCNSM+2KwRmHj/uf5WUomd2c8p2nlznJasr
ZQu3iMmu5tUM11h/Q4IQO70Y7M+Zse0IR/SXiIcnwFh/ihCzuUTOv+md8sOtuHcxqj1qCYlmM1zc
zWmfPpAt2ClzF/mrCqsbII9qTSeTiXUtamjqaGeCHqFn7++YrrDL/GLkn7cXK2EOc2qaonqXeOTH
ShVx8L4Odonqctkp5bGLmWqDcEOMUzwvWBleOQabXZPUiW9mNJdhTbylrtSPsZv3gUqhPAGr/o4K
ClXH2VALhTLXZn8kz6rLfZl0ZLGtckLFCTDPH9aQJxQ7VyJYifIqQXY8KYN4jhh4o1tV9haU6LSB
NNpdTYc2NCNJ3uHf5dimwt+r3RCRQjlMhft8JzEhYYK6rafD+jiGuvmR0mTujxW/w4SFG61e1x8b
gx6ywm6ao42VJvHU+FDrZkIjyvRbcLJ6au35j1Fr7jHvqbe5N4dnimf4/7ANI+Nzvc+GjCOP11qP
eFJfVo/7etms+KdOx558/7GLlGVS1UeGTVJNPwSumkPumNElajUPC3apkjWw0+GOwZlGwBl1hNZ6
H/U0jfyxthcQqhv5g1JuRZF4V9ofvWtCzOwMje+RlBF6gg2GegkWgzowBNVjC76X3Iq7kfEYH9Lo
ToBo5mgm8gn3lGpB89FavjS1hhy+rmOyquNdprOhWG6U9YvN4Xl3/1PGDuWxSJg1NWxNaAJq24DW
W22B1ooDruUPJcGNWpRd8VnkGARAiDCfHJr6UM+s2Gwzo4uXd+peTyUZftcIIr0TX7bR7MSi2Ofs
AJvRfViNk/cvOmXufVnteox1j3lHLJFphHjUdRM7YTVjpi9NWI8GKj4PtblWNwaYihFSJG70/tGx
R/e8XsSo8TTNHhV4Ggw9ev0mIKC8pcLSAlQnX3SiO6qt0z0R/Wu2lvmtal3xs67/tLNjXyrNwXnR
/cost/0RYf1hLMxEmxB4Idgm4010FB3Lkj20vwwx+spoxodY5nmQLgBVr5TsHKKSy39EdBapru1Q
CSgDkeYFM7d8dMMM+mTXcqFg66UdK6+/XK+hc+j+2Y9Re9Qt7rcml9MhbecG+7Mmd+z03r1kHA6E
iV9X1T937DJQDMAg+SH1Fta/p2HVLyzX8JU8xjtdd86hXo6xjYzfEtn8GejKpl0Zwp5fUQO5aScq
VHLRjYdxmUd4E8YDZTJubMumAJYdhd+uV0Lx1om3kSj6ygbnmSDjrc+Hg3BK+T6k3mmwwEsoSv+b
xxnCDuXQwnbHX8owNKSs2l+NyipTFT9w7UJMqL2cuVDcXAu4ScccQFm/LTSXD+Au+xZjJZ+pQhgC
rFjPK+DvfoshGcsna9nlkKj5WdQp9Tbt5/rsmFsCME0LReX+KBn52O+ERf5CLmSP/mVdR/OUc0ZO
SGs3IuqvS6U2vM8qnqyJ8iwgYpwby1HQXt5zBU5pa59G7vJgJnG64rd61YkeYLZAl7cjfkmKuVVX
N4UlLpCV1BccgvEhqczXZMDkxYpmvlMM9ualzj6rWMHH5aHTD6+lLH+a9NX+kaS08dNnu1x6MxmE
EMg6l8y1NerxZrjWk2OW3qeHOWcnOBTuGY+4nzLSL0DItk1uAyYrmXkaU+3sKOKprwN9efMyuwsj
Sz1L4SADeXN7RePN2f6ayevkqCBW4kx/gECvvCuqeigG0exnbHZ+1JTbaLabL88ryU14wMrS0Aga
U/dwH3AH6ehFb3k9eHs5x7oPOfPGx9o/dPp333KOlFSy2OH0O+0iMEudaXyUAkUPzGa3FZXCrLcn
SXn/OEcnjXfdpI+3vKuumjm/sul6aaei+lDStgBqynHEEbNy6VfGZ5cr9d6d2YSWzNSgnVthkC9x
lPA30bxum+a6wQWNwaNQ4iByF6M3/XQ/1PLBdiP9n6QKceT3cCYug+eHLpYofvVowexc7KhDJEnS
p00MU89E3SOXnPiTERdnr7HzdwMEDYQj9WsClI1HcrDDc65FT+tRxYjQusr+0xqLUvjU/7WBJzqq
ZpYAi4ln9RAl3XfTOD9arQYHQz78KZq57/79aiwsEku2883Wf7rolMuQuCDHIkT8d4UyKTa3Z2Rp
G9VMlFe9M/qLJhRW+eUi0ela9VNjsE+6Fmuf6ZsTtRY2yPRpRs0KIpCZpyLDaWbR5rNxBlGfrb7j
7LvKYEpCBlFTbPMqDNpmXdm62wrUp8OZIC8okSNxWhTuWYtye5urHG+Kvufkuewhy39tJLU8qcnQ
9mJ3fxpG7yXVzRN74dIV6cf6ap77HWlVumGHCsRoPMthC7rrjNGhIOO2PNGWRbOuKF99rpYk+1hr
M1elSZhPJq23mTJiV24qmjfXEn+m0ujR3s3qC+TgM+HASvik2MOgGhUIahZQQ88ikF6ZTdDWDJ5S
dzAfk5mbN8lrCv3CsfK9+N2Ine5VLecSMAgBGQaX5qMaKt84XainVVxSDGAWTZshdW1/QMI2N6Gw
qRyP5ZlubGXbk+rJC9c9E9k/qVE3P0KHal/oOWyUufEr1cI/o0EaHxNI4+uXMn5urME6A8HTHixH
GMF9tWuLYsTb4qUPsHmo1ZCgBoxpurlpvrMdfhhq/AqWKfASyNv2KQ+VW85M4ZIaqBlx5fU/Ceht
xy4NbziNxk1Tu/Ta6bHy7oJS8O1wIP6aaOm+ISeyXbMKA3R4f2IORsts0+D9DJ88aiOkmr2VrS0e
Q+RsM82pQLXc6ChqI3/tAJEfqiH/FapL7YGZiNM4185nWpMVT7QHOfNtOkOaM/EWsGmWXbwTsltP
Q6mSco4lFjXB33+es2Qhw7FpJO5fcIpF5OjM4cuN0+TSIeb5bUbJZ5VxUOFJ4Rwqq8EhnpvKKR3S
68pIqrEdH4dRnldY0vqlIqo11JTGjZ0fDfg9I6ue8WG3u8ay6sO6x8ON0z3aWHf4lCmij/qc30Q5
E8sqoPuDaCH/trQCSgtzlL1AghLL/tXQ4XroDFc+lrOXP85qiwqBYAaqt5j9LMSkPGBH2alS/mZg
jgzbJCXWUo7F911fjqXbt8d6CLqRBFY3Wt5uFTTqKnxoNPqSCvfNpjv+Wi+Bxbp6G7mM39yigmXk
gQATctc0aUQjL263cMRzMkcPNZ67/RpM4qAdnfuVtbzEljD81pf7rV6lWn8LM7t4hYh4j+cvKMgx
rp7UTjnBSFee4rQCmNBhkzEVm/q0SLA3Jo504GAWP5Qa4/mwsQhCqB6l3IbG6Qqc9vZucWEETdTe
68yLXEpal2eea1tvHdGg8/rOpEP0IY3KU1xVQDwKmFb7pqGAhfhITJGC9rkKYhFYEvot+anKSVyj
2LE3xqhmm7v4hGti3AClOd0FKa9+N50seUnpcWL8Ybe3drTFpmsze2uLGoTIcnWJ9tC71YPUSQ7T
gD2/VAvno5jm8ah43fxC+pFt8ZzrGxHyNisZsPdzJ3YaWgAO6iw/RArw5a8Il+wOm4KAGxJRNLu+
zNaXkz2A8RF5ecAWfFRqz/jAqlYchdJhKqjlfQRhsrfae1kTaKVuLwoOXroqEwAEFVgDeyanWOhX
qLFMqUnzKudn5zj5MRT5cSylp+0c8rnLzcC0vCFTHnB8jE66HVlsOFtOAiFGvqE1322rGyhB7awP
Yn7q2RuznTfC9I270tnCZPDAX87TA27H9tDCadukk713Rejd3NIlGrRkQUKM/0z6GMsJMAQ3seRL
Z67QgzlY0011puh5ifVOnF5IaFXY5kwBi7wW9WPZJnGAH6t/6xyj2lijEf/pRbMt2pEgmij6h7o2
c8Krww/XS7NzF0PwGJcMIBukbTuWNIqun0OV8d/OOnqZCrZDNv1oH+UUvqn4847V6L2oikFagChR
HbfWhaZD6PZOSj4y08tHmC3fK7vtHldduV5p7l281v4Jblb+AGHAytCiUmgmiWDQlO4LhIpLPBba
V4c9NOhpNzrwiEw3hH2NixulGVQkLtgyrTlfCeUXZpkrvTXVK/p2fg6j6Xp3umV5jwdHsznAeTHH
O+ToFzaalb8i2u0B+bz26I1IRkrNXTdNgpV9jIuJ/wOtAPwpKOTaI9hizxi5FZU9gEXul4Ufrxae
NvnpTCyN5GzK0xzXFJvrtD2a0UBVm8H11bGlcYzR/CsZ0fJfVK9pYjjbROTsrULkGAIPQTWF0nfn
cHw0kFecFWYY8rTxewmpuBnL4J5jWf+R5S3WcnASkORh68LhW8srDHaoRwFWq2uV4Rjj9icyq5Q/
XRZEt5t/KjJ/Zbj4M0Lhc6uMBMTyik168e6kRXrMJT8+wK52CyjBAPiamJd+yQ3EwIj3INgxLJF3
tRbo4/qqB4wQRLNab1ck2PoBU08T7pKhcwNr1Npt+C9ifum41PvW88mrxUkb4Xdu7bGEv2juC1sU
6F8LK9JViEqZ1eBbhcqwUNfKfw4UhTkxPHM2E+VlF8NdytuA0dIkbkAZWiC4uuQi22YtYAyte1IZ
Tz1NUC+3+uQhM5OF3lQhFapePJe3vG0JB9TJ17p5kTMArLqN/Rh+9HuKyvuQt3AaW09VPjmDBTY5
KaE7dLEXbnMoioxtdVjED/g98wvFvM5uxQA7MOIv65dUs85hVkbXOB1+KIkVfvPI3bRtOD/dJwPh
FMVbuheCcYjU31OWUYTtGs07gyFmp9Zyk3my2+TRDA8+tbiE1pf62N2mQ2LgYIZ0nfxynA5QWkQd
BpYpv/Pgcc1qmJ2nNul3xSxhtc0A1e6KMpUxKT4AcioSxh4vEh3JiS3dM9FkcVItD0BTvXBzHBQ8
ojZ8kfdtIFxw3SkiMAdR9qTrSQazqxmDLund07wgfHj4JaewtfA+LcsHZVOo0gRP7k1bS+lW9F58
rAToHlRb5bbzRVBF+KSO4s/9SBJpxvuazcTeyY5M74eNPaLPdxIJbhg5oeg8IEpNe3cKMuTryuHo
Pz1IVZ92OheH9dtp2NBUvWIvDGl5ZzB2C+ij/za1/CywCH9lI3anxi6nowlpYVsrFmjOOXo0zN48
t5KTvosYecwjTdunY1zfqLy3N5ZaR3805Ra77k7rKZH8t4AzCVpxcpqQCLk5YBtn7HCCBLu/vtUk
CCvsPhuPmtFwM2QC4qMiW18Hwoiq3ZxHiwtr8QuWlf1yVxXHGXWagufsUNbWViznGMkFM43ueCn0
0PVzOOw7ByTIpdE2zrJRZUaaENqiZCxeNq9u5OA10mZfwQ6/WQUaRj7ZJem7F6bPuLQdQRHsIl2v
06N8SNLtfYpmCJgtdlYrlxykNwQO9IfWRQ5qOOyO7XPUDCJwrWi4v+pS1yI901UPOTBcjjFvOb7J
mxuLvT4V03tHDOWxC3GdhtRqogFqsM0R6NYv9uxZjK+s3Fdiz9gXepluVnnAqIsBp4n2SfQX33iQ
qU1+AavB84xM5keV129rG0TC7yMeIeqvz9yq03CSLE9N0g1V16Qv9uB+sYMqL+zM+psAgxRVuvZa
muV/ezVN7qZVwZ6HLc5jTaURDn+uEQHnhva/fE8BKD4th8qiH58AXSBwNs0V91l21YdHBSTaM67i
/niXMS3pnPGXlo+xbmxKmdTgT8OiDTLc3VB8wupAcWS+WQ8fK8qjUNTfBPIhjy3VIXXRF5u5GWHO
qomzM51eCUzT7I5NxExrjRnkqo2Bdh1juVDaLAkuyGCzdqwjs2XzXCjPY2QCUxQLzHExpTNYT3AI
Li7uClYrPXBFoLG19lcuxvpFdWR4yKRNS0izaHte8aQtYx8zJx8otPCaj3P7RkT2GT+xel21neWd
7NP54X7puuaLbffnFAPoTYjqMMJvCtbFHEdT7jP+eV6/5VDKc7LStN+scwQvM2+hbLKT012S3Mob
VjS7YGXHgjXJMD7mlnJWLbJTRB+eVrBu6oWzH2Ho3kWhZ714kuEEpjZCIiGljE34/yZp695DNqJB
T4DHr7fwQY2+U3eRwYEypRF8WgIE6eu0Fgvxm7i6mWHR8aehNrHXeQQKuJSP0CGQ98k3iIyBtOSo
HDG4un41RNpXWZVflUtdPYrLZxsVhEu83t6OC7wZKNnDgHv/DXp5fYQBE+/K0dkKm/7huKmOdeal
H2z6fF1PqWTPE/Xg5BVm/tCbdo3eHFahVk1FeZnD4apzngyGsSuOrj1bAcg0HPI5fLz75x+3jfRn
sFMtJRweNTfrL/y+IhaeIqFxEQy9B+ag+2w5eyKtLKMcR5hF0EuNnPmsuu7GpIp1HWMnwJgzWfGt
uXGvua20LyB1GypHqvwwEArH94E1Dve2eChjxdqES9zLoiflYPWaCPTcSF/u3cix90jQ+zN2Y+V8
zzKo5K2cbhqawFgAPMwsw+c1smdP0c+4m9z9CmlAphZXBJ2NrUxbQxYQT9BcBktBfU3YhkvdnK6h
Am9znV1QMLwjpTm/zJHFaHE9Rd4/Cd2VxWG9cNm5Z6T7ulNh5nQVLPnaHFTZziKNuYtBrTH/lJ9q
BFzVxcYewPDMzjiu6P3p2/iI9oajzvOw3Jsx7viyz4AjKupeSWyL2hlaCKxa25CzBmoSUvXhxHIm
vUPZkA0Q5kVX5LTXK5KWmuy+QWPZf5TJCzJzegWF1p1tkiKjSE3moXn5mNMuSfNUWe9Xl2Q9Jt/A
3B1w0Y29mxvhHUcMO9sBbfjBUqfKrzwekiw5X0xRnW1qA+ddF/p7MpFcblG5UO8r/Wc46qxh9Noz
RwPMTnQzfMZStzNnUO6FGX0vL6aWnAjgoZd/5+3XqP36dvrS6lOcgKrGjts+Sze9Cbuli5LJLNfF
gkS3QaLD3rSOuTYc1qsvr5Nvcjnzbn3nVd4/chjj/2mnK4bG5v60XvoiLEfOQqN2RE2zdgSLC98Z
G9rahuo3tqdPS0YYVbrxJcTIwfCawkNRKAGWALD+y3onhdDvxonQaEmdR3a1w5HTEcSgMi+vwzpY
f0/9EPc7xIiQ6nItJCRXUCj1r1dm0iJRpsZ4ooVmPb2vX+Ic0xID92uumVTBuKIKRJvoG4us24sx
cmfS4PZmlUQkAEeZt2Tu/oIWnV9zawB+6LBT7ohdrGuah2Hb87KtSTnRqV7k2GysL4hJ2lVRzEvU
CRtspDZTlqi4H1bFyMV21eiojHzrPnJYEkDxQnSICOb7VkO8rRDOPcAmMz25jrF5KFBh0RGTlsNp
DmR1HnJWQE3drRBCFjMH/tdXpBMHo/7zb6JDaYFKxxw5d5uXPoGVsxhqB2bPW12zMNSWS+dB2Zzo
QiFGqckh30fYRRB2JzCYs2XskhAeQ6+12FNqJpGVwJwQE7i7OLJ12Dn0+QlmHKCCGP5EQ6J43Z2s
16tIZe131KUGHi5QX8MJeqm8Z7vEF1arhA7K1nkpXKU/uAv/QWmz8uISituTA9J2k65lJ5tWaSIq
YfRSDfWbtdyB6Nv1tZy006h6xEfkeAkXY0CutcWTTmfAJgn18CCtptxPLHgb8G7TpVK0Jqjd1tqs
WHFrbS1cGga9QluGqt6ANjZMt6IV+i4UhQTaFnEeXMWCcuy+y3ipc5qIc6yvZq1eXnXxYRLGpwmE
eQklE3OWDTBNsHclXDs6H1UIxtBsTl0zPkQ5vhBizuQlemxl2My+Sml+dwP3Bvxamwa0TFHcExxj
HvFrqO0ui7UksIownwCRAPucktp4zkgrW15dXfU9HkUU4KGS4hzmUvUBJsNhllOBiO5SyOPWyd4D
tr/N6R2/5EbT7cfe+q7mrqGnomxRjmfBQXERhLMQwvGaoSzcqt46Y0FQbJGj0JkWTjH2COLQ2JIW
hIs5V8pOGaWyTXvrc5U8+4zHmrlku5cdw6pFq6kuLytBqxm9R9ual2zsYntZFYXOzhu/5tC/tYrW
2LngpU5e4tZHev+yR+JMI0k06viGSQr2kAB7SA2dG9WMH80UsXDFKwgrPEUMUYH0MMcpxz+j2+ev
K2GHN7Dk81d9mcLwBgBZfhg7DmmrCjixTABgwxvCJXAqRqYU60MGEux0Xt9WBWJwT7fIZj3ppvzY
oCUjYk5UMYYPKefbB8vNy3MNWHweu/ltnnFbx9OcgQ00oi+AvxiHjJkkmBsbu0ZM+tlplWIXz+xG
u8ws/EYM0UUldrS/39b10LonU42rcMtwnr7VoQzi1SDEaKU93U0h6/4ICOFnEv6tFrUDEFN6a2Zz
OnaFGCBe0AQSxR1cUoAYly4fvC01kjsz8tI3a+SSIl/jwDToso06RNah05jsT0uAxFyCI2YzFteo
a6MHvdIzDshtdllfqcvb+yuvAUIGupMC22hikCN810zUn32vzn5IqD9oARvugXlCAEFMprRLI6ym
Raf1sJjbcVA4soYSv/TzLZQfB6fSHbU0QiNs9NA0NqabREHXoGqtJpxyqC5jXQJfUaK/IuWQXk7P
eSMnrHfUryiz1F6wcUyE1XCpGPLOcNIwe+CXnwlRSie5rmqpTrExOTTkt9qZTgJDwCZa6JdFOx1C
W/QfmU1sZiBWI+JUnjQK6BdSNo6TJGODbugvZX+NpJU8rJeGpRZ//9mnD654RgyH+jNVHOMZDy5x
V9LGubHn3wvAKebPbTGbLzgzNuuFCmrDYErHSDk13mWYFZ+9oWr7sJpsP4Uu8lBJ3JDSVJLb1LP3
03D2BOvbyrWzDRGS5sLJvPdlEfYEtqaJYsOqZz5ETy2D7hbFY3aD9S734CwvkxKSbg9NVhQ3qxKQ
vCD7nNiITJdC4cDWpxLFU7ErH87KrbYSigFTBV4ps1XMr0u/QTLJ7f0tqjXm4uSN6gQGGR0RX10Z
4RWxzZpiCSF9uaLG5doSsdTAWMmcIBxqkxN7mo8XitYNQf2CTj+tkqcg8fQl1a9o27Hkshkd9xNj
NVudYpJPcQxRuJZps7czAmBF3EZ7peLT+Ufm5je9PuHYHedblbNWIJnj0C6lxvSQNfPZ0hwniPjI
NtT7aL4j4F8QlSxZdNhNuoLWhtKlP6FUqReNxFD/iEYSy/AMqvur9Xv3Px3ZZ5ZQJPyk18PnvlNY
oVJNO4IWUZ5bqw6fbdelNzwodPhnZf8xWj1z3jIpH4ulhZPxj3ZlSBcBVtG0K+5sx7cX8NF9gqtX
0BSXZ3FeFQ2HUWfyaYJUnicdpnobDa/UTQ+vypw9UF9/Xz0y/U9vwRY01ifISBn6BnOK/Qh39UWo
sn5l8YaxtZIAZxKJfkl28ZCab3fQSV9RG95A4sOna6B+QdE92I02nzU7+ZtO8VM89QA88rY4wUbk
88k96jjs2K2oeH5Z9w3g2GUw08Y+WRCqLMbRxGozX8nsA9Vk2s7D/ROUuHBezXgw9pGSeEGB0etW
9WxqpDJQ+NcjgtTjLzi7kx/3HmtUaRwrftANgIFup9neRzdKfdva9kxgnl+oiatU5cJhoR5wgoRk
2XCCME6e9mRACD5WFY0O1TNJTMijnY05uzzIJMeBEprMs3OQqrOHHh4XNZpy/eLNWrrBaxpt7aKI
NgBp/MJo502Ya3BWbDpCUoO8XLtRHKrVWyy9F4spFpI+9QRxcmg9gaxRazel9XTAD74o6nlTNhwl
ePgLirT4XWtRqyA0C0kAJHe3U9xBza4LxsEVEs9kH1yjhg5Jvr31GPC3pbLBEP9bz3J3N8Bjg78T
bvWqSXxPbWZMUzPyurKh65otRuQZu7KpBz7/i5H0/Gxt/1fLrGjDydd6d63VfiN3QuH0mS1X0iQR
YiNOLt0QjTjq4y0RCi0I+/jBUsyWtD4tsYzqEYHn4Wr38RfPTC6XYjwbou747GUcjLH1052rn6ZA
iIocZS/S7E84zI9zEavUnPqIvsqZuNsmVRNYxRafSKM6R2koYZDYXX9Ro+/WKndimDilEu/aRsUH
Z9x85+TlGPQ1HrjeHBYjNjpIjGcehzkZFN3Ym1417XITt6FpqN/G3LwPYbfJpGufJkv/ZsqUP6H+
W/76RekYHxmTkh302TvOE+2Bk5pejQmsaxjNv5gXxo+utK6NhK3BwY208uw7EOQ2IE8eEKXHU2/C
OgK03+5MQ8AvaH7CSn2sS/YYlmy/hxDth8jQ37FwwGy6wF4nEyVP1bwpGNLxNs1mkEqPE/OoJ9su
Yac2W6wH8WD9mIiZOilYVjVhnKS0H1MU4R8r9Z9Gw0MlUuFSenYeWG1Z+63y0U/aYSjaGIxzxVFQ
U58gxMqDCouNBbyFI4DtUi0xwYfuzuom7TylKoCeOEcqGIfHimrhAnPaFGrZDfq7TyrCYSJHkDZT
3femHpVt3QGB9fKZ2gXF/RPls/M4aQF+knY/tpF5BkikvAooEw1AJ19Th98efZF0SwbwN+irQi0L
M40g9Ji+ejga9kcHSf2Ie/QFA4PznHASGyFbVoW+myw8mqxX1VZWTP76JLa2Zdft+HfVHUJZF+gK
+9cmfeq6+Z0rRB6g/3C4ARy2KSI3pFIONs/YUyVFcm/ep4PWHcNSMQKeaH1Qq85LxMGfM3JsHLpJ
+Rmio7JQJ1NAOr71m7xd4LytsWk619pXjsATkUjGlbpeHkeYsMHY+zTmVlyLzrgvDJvzrr5gSXQw
oE4ZDGG6l7n6EyHw92iWezTG7IEox2ukMsSdahJgWvo8AsD051CMW71WI7+ca2/fFuImC1X1y7Qx
/ErxtrFVt8cymn7ozn/RdV67jQNbFv2iAoqZfFXOlmPbfiHsDsw5FMmvn0X2xfTFAPNCSJRsy5JI
1jln77VLd1fV6Z9MiWbVKti3WYELPFMF1xpokBwPf7QIBFHrdPvB08OV2/I/aSXrDQYRhI+XCaPF
0ZAbh+4zh3z0y+34LqSWQ+yqhhY2gNcQTpqz0XtoqEbI0k0M+hY4P6ZBaW6KsNoaAgZY54f6IQrS
5OSFpCr4XOmUyVTR4ujZ1JLPO8qM8ur0P7Ez6mdG4/yrlgaAraLFoOcX1JYnuh8z0mlEV1Qnt6Dy
9ymcf7Do7inPcoIgUBrHKbWaUeurzNanWxEyywABB3AEYc8ijN2GCqIMxJxt6DH8qG3f2GuoBjRk
g4emkDf0gRqcNQ4x29Dpf9sFLp+YFyyCDCUeVlLDsO/OygXqdzb1F64F8MAsq99qPikmZSTXE7Mq
rp4HrXcQDvn+p9Z22oGlqk7wArILZXa/RwG+yAmJRnF1TgPx+CONu3gGvCPk6WK8ZvmOGAoajRBC
fPVRMFyn9TJsulCrbqND9PA3eFZxNLom2/R2Q+DAqMt1NQV3JkXmNip6fVUX+mXglfJHip9Jod3d
BgEGCTLdyiVJ8VAmLYQUUQ27zh/Kkx8cuth/6vTehXiA/RYIVtGRWN2Y8Z5srOI+B3CJNF7nZhm+
trHxu6j8XwHlzGZw3ZtLIsmJI2lDWlr2UISSBObRaw+uGD6klbobm/XAqm1PXkFsGAK19pipZEfK
AxfHcrQOsgEKpU/dXrcgFlhximCqGY9WHERXZ96YUfM6yeiztcb+I6UV2kGyr8EQPCUyvaATy45d
mnrnomaGC12MCGSUyGD6DPtp1tOQL5JerSah8I/099AJvtwwyq5cnCyiQdofaeK5QNDGdGN5L45f
Hu0SAWauSfVYvZbwabZW5X2MRfMzr/1HkAZygxULMheXd5WhKQgm19oOdH0AuiOSaWqg1LmjLq3t
EYvb1edCU7xZTUYIShzeA+T64AR1jiOKkj50/Xujt8V+cpk3J3Uu7jUtp63BmnjlIxGCuwiJ2pnE
rsUqBw53vMGHctc0Cst9kOAENX0u3V1A7k7qKcA71nSZhOJdR8l4cpP+rxc1ScgPdGw72EaGx2iL
KTwmoeycDmlIcNK+MBsJpYdFfpPC5GnH5JsEY5iJuXOd2jt+IWM/kEvO4pnFeltXr4WVoHeFHW7r
eX6NmghRqkMoZpP5xVUe0y6tTnWLa6WXgJ19GDOmSi+24c6Iqx7jUkclwgpvnTgRXxvT4VTE6Ge+
ItyEyk+snZOdjBBzQs4/GmOH3iwlF1Oj77CrS52LlYGMQM5Iid5MzC1GD5y4dmHd3JiVuqa54bZ3
tHjL1CbaCNk4hIRzJp9EhKm6RUrlTxo1tX7HSc9iyJ3zIbagP/LU3GrVSDobFy/UnKqkD56MBybl
r3VqyJ0Te/EuV/07lN/6YkdTfyDKkKCHIDslYt9H0klWYE/QCw7jPlfG1RjKiegoB5ih4+00Y+5X
x1ik2inYTbw8FJ1SkI0MgdYXrrVJgg7Xj/HkqLbaFfT5V53BotbSk5+eKaa1GBNzxWjB22C3L2jN
Ef/FsCjQO+s1LGCZD0iz9ip7KuoCEbVCRzLh3kFXDnMb/czJ1dw1VX/C4EaXt96SLpQ5TWxM1afn
POhnpYPWbzO7dc8sW9aJkZsnIq6adccCbNPF0lrHrscbxQoTVdsPgxnLJhUQrZuo/uNQ6vlNvLLj
bao0640gjz5H+ASSFFtYhro2lqeydKMNxRId3MbdezJL133c7IYuZTyDOe3o6ExFDaM4h+WzoJoF
6RMfyxHZOJznInBWFl/CM013/ZLqTEgSO6yBImYbaqf+hXnIL0W6BtIqX3tyZ3U2mqQNPvOAria5
VZQkX07vpYeIplmobHlQ/Q+3akpSpnLSNp08WtfUCZuSlsI2TWAyW9EDF/DkAGbuN5jtB7RH5row
WLCGU7H1LfUB0DQ6QeykwlIgzqxWr/cNDa8V5WtwFqbK1nrW5dilqJRLe2i3ndAsJkZA1WAFnOpY
sFrS0kMl80eqd2zoQeqewiY42E2aXL2BM09fUTINUAP9PHH5LMOHqSUhy7Fivqo2wpfcPpfkBvHt
gDuHfyLbMdr+DIf2u5uvb7lTSkiRv1V8b6LKuRppjEdbJe0l8B0KXcQNWNdVPr6VKWG96BnhJfYk
OMupY+FWEmXTI8da1409rAaZURxjvtnWdXh0+HquiKJKDwEf+RZckT1HjY/wEvHkaXpLbddiEfWs
S9Yl0cqNezyTUaKjWChgxVvWa0t8xgPd/I6o1KAicbAJh2HdcOFDAlKXp2WjGe1umsrqmKQZw8MW
1ZLfUaoBiqy2poARjYK62GV990w8Mkd11v9g2EOgn87107Xc8hSJkmNquWmksjzF8ynr393lFgGN
Rbpabv7X/WLZS+Vdbl1f/f57l/ZGcmojV77QZBcvCcLPimDpx3C+l1X5O8difFsei1PKGyEL8+RC
xHtNOpoFdhN4++XRkq8aY+B+2MLt6p9Sv0JOpXc7u2G0Rrzjim+NzyFInswEub1re/DybnjTkLpc
W63aF0YyHd0iaU8TdsXIcm+58YJBQP4YwgbYRFGYb53NujJoXmz8kLdCQ7jch1m1tqL20cTEe+1j
B+U3DoeQ4IkHI2NgIvuoJv6VINwsozgu241yAee6dNi3fjbFG7QweKNorr7X9hm1OhCgfFB7y21t
jlKNTISuePDGXrvHBNIctDD8LLv2J0TaqwVV/5pHZTeLNN5IkmEJ6MruSVDNWSgnmqqryOnKb5Pw
w8dl0xGu/JD6v5HojFsGlXTurCza9zJnTOTDxqU8H6ITbYhbNcNwVRn7jCmsnjox8oBheOKHLuxv
z78HZqC/MjfTXmirCLt46wKSa2Us++d8IiDL7rwVDbFiTwksH/1whJyPzXWVyyFdjTROj1NeIvxV
jI3MIYsPuU77ekKhzGGZ3X60pa5OZSZuIT2WvSJi9wrF3ts1pkfpJ7LZsZTryF7H60gX4qgZkzUn
qrnadXmg8Tt5NsDZLvf+bZxo0K/L08TAvAv1pVot+/49Zbm17PN7vFbE1mjbf48uD8iRoF5QuMmh
pc95+j+/YLmr1Rrna1Pb//118wv7rx8l28PYDimq8n8/++/FL/tyYeDhIQd1t/wGlk7DgVyzxy6Q
Zb6q3cA+hWRH5rRbS/u03IcN0JqcgHnIN9hJChDNDH9EiD3vW564PDBIMhHL1ovXzK6L0KR9y1SA
Xo7jI3mXmDYYTrh/tEQRfjFLLfFAhLTapnM+4FOcYWjtCCl+ZdgbTjfuRepzD7a0+ur692ZmmjpS
zcTZ2l5bpftYjNveUp8+y7rrv01fqvyaKc8/WGZzdbvJ3CjPgfgcliOigCqot0NL5JGPNNqnxWm5
x8LHXgB5+qa3J2JxkjUKsup7LBsE04jBuHyAHLG636Wrpbcirn+mRmRt/KiIH0m215F9NNWD0m3w
ZkOvXZMwd/d1l8cXq0+SY1U48qRcGym93pXHpI082HF1eDCxsV5jDVhmp2JzndM6OLZzZ7JsOQUO
SD+9uVlp55qBe44EGjoKp7EWf9rM7R/qeTORwbd1CsryZZ/N5P8h4qv8wICbpIyk+MGZvd6ESAI4
pNj4VJu35W44iCfbHbRNTAt+paNwuA1m3tzM/72lwp+qhclm0vjt0yq8RWmT0s1pZHiz6+49TVkB
hAY2dbRxA8LvYo/f23+ZW2Ax1Lv7wDRJlIGzCxXSCnAIzp3D9gagD2FPSajZMGBDalz/OUqKEzWB
R5OXjeVRdI+6pnb/9jWN+UeFpCvGeuuhkIk/XciT5woQsJV4T4mlvCcBcgwWEDE92OzwXUQjknM2
k3AYWqC42dtFzcpvhnFmg1Y8LBtIQOWD1Zm0d9vnCNP8h6kjfbQC9F2irbIX1r9kPbMfbfO0o/c3
7jM3bT/MiRx0SWZyGvX2GbMh2VzEfqqx8H4KB1yERZu8jzNY1+2uG6PslSN4HxAoea5AjuwhgK5D
aP2/Ig9mvTt6/muip3Tt6J6ttIz0r8J3sp3wE0ap5UvpFMFFOaDlLXp4muHFzy46+imU5cGIWSym
qve2oe8A9DfHON+ltk4QPZr5chWK6CPFtLIbfdGel43IGeBSGb96JVxDJ56Kxyw02oOtOgN8cmvf
ZTRV62i2tVeU/2Me/GyN8CAQib939ZjvBNKdU+en7iPxVphPQV3+dFAiDwx139D8BPvBFuExBJnx
jLgu/Ps73Gx6lSRJvg50+5mFqORA7Jf+0jrl+/JHDM/9JecwjzgkDjhSznQuG1ewQJ1vJoYe7jIv
g71MZEADbX+tkUKzM9M+f2wAQT5GTZut3Lp4MM102kGZaZ6qsGueNF/uJF7Ih2UXrcLyLDv1a7kn
umZibtJLinpIUILJ9mkhICZYP7daTFYfEO+e63fashBJAxJR+4Lix7E+S/0DnEKEcim3HtxCPvlh
oD379fA1CSb2eRJYd9szxKUPCkq3yCy+sq4jypBivpbE1GMdRnGq55LuoJZ8eQoOYZVmHyWO/nnq
P+0F3L33SBtWUxOTgSB7yAE14lDdi570xq4OCUXyIRJtcajnqIoSlsXK963oZ9HIczQ6v7oxERcG
o/AmhNykoWYdImtOg3E64vX4lwdKvl3Vu0+0ZKrnSBbdiagWYijnu2WlV88+oElwRaz3U4PEstR/
Nn1wrJ6ByGehKPq+pBIeWKrZmvZtTla1rpFCHWJ3/GJ0atyEReQovpONKCUIGN7aW11OjNdaDB6G
573On7LRmas2car3buh/pVFAVzLoX7HEMEbOLHVM8RaNRY27ABHjHSbImsTUOcmgB5w/Ffdqrk+G
mHzSbr677HOKoriHdvFacQSeUIsU92WXnTkBqTg9l/n5Gf9+gDCPiz0Q/Lr8+LIfLT5f6ICrW9cy
HVstjwRluHNqRizLzzMktVnY9cm2b5U8LRvIoZIMezb/7i63SkSRrOX/v4eJpsdcqA+75cn18uTl
1yw/sexcNmbmfE19m58zFKYyjcJLBE5lRuMO8aaPfWsr6ka7LxtvTJtjwyp9ZdsJwWV2tRV9m94n
jbEt/SnzFMhhPJkOF94cmdrjnMqh9MF4AGvGpCbxtY+6tp21JcmYh7Wfr80kdnejQe58IOzu1fAq
FmkDyVuVVTkUuRkas0CXyYkB/zxwTq/LZiAA5e+t5a7WDP0Zbg7N8CY6o5v/z6bu+VhWy/0hJarA
KbWKALjisy3inFzPrHjJDGAxDIyXO44/ssfEjdFFVndR79UwDYepKYwnfFjGg++Qyta7+tOycbua
N4DV8XayPTy3jjnujJhzb+sr1NJuU98dY0yv6YjDeSTv/WsqU4xpQffaVaI6Dq2DPXDer0GUavKv
ZAIaVSPVPiaqM1+dwgKBN3lvsZkfbC9jOFMn8sEPCh9dpoFQqdb0H9BdLzRC7J9ewp92M0M8uyi8
9xK01gGjhvfkkUpLejxPmX9RFynvvXaZmNecpBl+0gkek76+CiA8s2+ieR/T/MZqJPjtBOODAGv8
HjiIhULLiK+RDU7Jkaa27Q0AX7Vr/FieWvOrW+UFn+QU5Bt0QcOtc7jccvkYd5XkstTFrUt9yjog
b30kCxysW7ItwnUcORCvYdDdbeRV9wEC4bmgbzJ6tO2w9fJAptOOaJFALM9Ynht06gB+ymEN+Vkl
oXHBfW9fEeTWONbmm+Btyi1AzgPYIx9KiwfuIjdIiQyQZhMfEXT0ndgZFnafb5abvP/tpd8vty28
UpvcTQhtF8PGpj7axGNf3xqyvGqKzO+QUQrFvP7LysqjCw0FDw8O/TKMTBx8+TapJP31XH11YTOF
q77HPdzb6VvfznD/QVwK0Ol/N9N8d9lH2bZXGi2dII69HlGM89/P+/tjuvUa4MQ6qDHrqfNd2nBJ
HyDNaRHlLpvAjoILp+/gMo2GdSgMi+kCo74imd6DKYr3Q2tEFyHpXJJSwwNKudrGzHqBwY27uVW+
5pzp9/h1aGbVNkS9gTCWW47rnsz7gpO/T2Z0uS303niwnVfFufyeNJq4l1El7lk17GNLDNd/+zOC
Zlceb5Icp3Zfj/EJN0bzqMswe3Sf0ahMO9OSjMz02rhOFfpHwym0b3Q1FCR1++lYNvN1V1knhFfV
o6uA+y3PcNKS4yxyX7ORmM44HO75aFobhbP2tbc1RNJN+x33IHVHVSgyjgrjTNPRmTuD7TekN8HM
WU8LRKYF9vNeI5LB6Lx1XkX1QXPR3Cmkmm8M05kYZdpshqq6jYer/NGssc1Wwt55ZaS9oHbJdn4V
ym3hdFShZpmcBJ8sljUeNSJco3rzSW3/nLdl8Z73o0VYF4JD9Dr5O+413F6h191au9YftLLTV0U1
RI8hdcyOlh7Tg1KqY674ulF+s6ZuknrXMhrcU5qETBi1bjOgPX3u0Pisw3io3zIbmyUGRIuisx0v
2WjdDD0Xf9zWYrodV7+CMCtXsmqbS1K7iOiLKNlGxK3fHRYpO2ocFMIiEzSEs/YaDSaXO8HAigm1
wTqGayffvFPiYtNo+NxuU1QktDfc9kUMpNRngIm+womwndDwghXacOQ+UQDJs35RZTShS2synJe0
SkJZN1g0QPfEZfYCdzc9k+erZumi/NQT7do0vfaiqcjmPWVstuzv4uGM8TEnXU4qcEHp3m1s4w4R
o31BHuiu/ColYtZW7YszteUOb0e7NakcaBKSWc2FytsKFsr7rjenHy4duxUA0n7m+KVA19bCS+UP
vSmtaxH0DQoGf9pjKun2uWftfT1wPrEaT3RTZXP3dCaNaQVEQDMScW0y+ikoetZk2BXfUpTnTPnT
W9K35n5qW1auZta9sX64LE8YYhQ2HcLmB4tkviuDrZCXJ/PvhMEWGrnsQqNTceF06p02pe2RRBJS
Sqp59aN3Hz4Q+pUWJMXZ4V8wgumxzbTxMYkd+1ZJb/NvFxkWfA/s4mF5wrI/Dix1QkRDXcjPLBun
GbSVi2Jm3Q7Ma0I+VmRWIkkuSPoe1JiGj928gb1hPeTa5789cWEHjzkhJg5Sm9uy33YiyO96FhOj
YnS7YIKGraFohYtt9xcE6P2Pupm7Qy3Z30o497ThEJl3k0o+Hg23LjfLD0G1VsgCyvy4/BBD07es
m5q7qu3y1WjMVWQX7gYNzojzoMBiOczVCqAYfKGGb66DuMQKMVc1yBV/Ww6L0Roj647L6vBJjF41
2NYXsnu+wgntWowz41NmBX+W/YTkkSo4yfAxSrLoUiFz2jTzD1S1WKOGNt6xfpG/HROUKLy+euNL
dLLc2voSjo2vrjGMUxKyqKEUtF5BJGUrwt6Daxt65ms/57nqfVFdLfi/r3QW/mh1pv19sOxnvGSx
rUeMcU5HygRD92i/8ODRcb3YGtBxlnXRDpYIgDQvHLZe0x6CAvqJLTv84+NBCKjv1PKfyoH2VWot
wtYipHDX0p8pjI/Zf+7E2XaAshNm8XemjM+w6BhxAaBf6VhI59PuptXGb9Nv54yfScJii4kkkAY6
YLDnWZif6fgGFGfnLqDwx05CT69GrJWE5CeY7XVsWv2gMw+DB2xOG4mL2Oc7epgcqz/2Pd19s/Iw
UYnzYE3habnXG1WwkUasNj769VugsZFcCNaGN8bbmaB26qfcfZoxPHrCmkInSjI1NbHuSw28TJZ/
cKWlnkZTfvO9lzIPPQ7NuLi42fCejSAXSxT6rW8yUUqGZ3isW6cbv1kKW/rIhImAZWyfJUT2WN+k
BpmalgEZR2Q7i7Q/146nXU+zZx0J51JzivxBjO9jEIp4F450yWe2xadl95hHMI1prp+f8iQ79eQO
bhw9Fq+QK86RSvUvvcMSayvTOFp+cLW6IGUYlD05EbpE0pcIKYnyfdroL04+PEFsXJtt+GrHw9WE
g47s4BKNzYsIxTpN/e/Jln9wdeLjl9PZn+Q3xoyr0yTl1UP+lRL8ciAjsznM02wLIc+51iVsFlKJ
hIRFM/rmQXUl0rwegUYm+cjbArkWmHLG2YrOBP8u+I3sUBWMOVXMaEnCR101rkEw8lBvRsSn2El9
Qg8ECspC3ICIeNsRdweDvxxyA+nrLRVC3RHZ1TXYvnVvhJqBjXadxeHZtXx3JQWtGNCT7sYVXrg2
hoTeNytB2EPGXtZ4TZCETFysg3Y1IpU6EZK6wRJoM34t61VH8EKokT/edG28dsEMbJJR/a49NV4p
ln9mPpyh1ur3Co5OyeVvHYWm3EaWeomhDb4mU/ySP/nMAU6+4JLhSOALQ1vk6FFcUvia4AdTPP0a
ODQNYv4ZWITpHs3DtK91up3pZgww3jixARItMV4KNI+rmANy7YckT+iuZMxnTPGxAsGxCr+6wvZP
2siiR5e+trWqnyrvxCowIkV2RI66JXttfddG8cZRAdp5W5vY6+y8REOpu2ujVxeKJnctC6JPB2M4
eikwCvqnQBmewtxARBVYMQNaanNNTcVJV/GT4eE8kP54HPKg3ZQBcySwXBuuNV0fMk+Q8iJD1V9Q
vMLIQPyHGuY0eO2LS1bJygoJIaAB/pwA69oHBhF8wwxUdjz7D4utfEUC+u9s/pdRqhMSktQbVg4h
iYPwCLz3por/mJYgj4OoWK6drDeZtJWR2DHttJHdQcdP02dH8xmjkc/hyio8hBW2M91Mt6VTorco
iXyv4h9GlXzT10Fq3Me0x7ZJFNyY/1Gt/oT1fG6QgeXkwm5NOYQg/dWlVxuCcbamAe4Wd0yO0RJk
QeRlb1zr2lXj2PlaCHWUpX+EJrwigGTfttFvOSkUI716lWoSK7qM4xY0q9x5jl6fen84Z1T/6ylx
CDQfo51bNv46T9obk5vNIMJnTwswn1bG1RMBU+ZWfnBh5wym38dRuVC+kGMQrfFgZyWjxngOJJ/8
m0nb3OzXeaGf0C9UnJAkzj65aSPzu6VUWadZ+xpF8ToYkgHlQRquG5psnOjPU1eWKz3Q9LU+Bj9F
Uj7O/+SYRl+2fwV2SRVExvikahbben4ouvFTI1Zrjw/xUnZxyUk7TjAO5hgEdcCpphXpMMCIVcpQ
u9WrSdm0+SOUfw0xGMxF2rUvbL7gse+vwo6z1Um66ketpl+kGLGmLYFNY8mzlffH1aS/KjSoGeC0
yao3OUgdvt3JpH1xYkUJqJvhUZBCv+8rYl7TtN4QFsNCB4P/1TFvysrG1cEoeB1j6L20hbrYGMLR
HubP7Y203ORSMGXX3bSeOxc/K4NmUGJDhes5B1P0zcuFIyCog4HaFoPUNoW5FTTZl+sgJh5aE95U
nmIbCbOvEgHVS2S0N8vVf/gFsd/OHOLbMQOqRLgacoe3GG0pin4OKjM5kInC+L8P30zFmYXefkzs
i/Nky+rXILyLIpQnTtMftqcf+raRq7zC0YGWOvTxJpR5AvBF+JiB/VVpfBhABQEOAg/LRvL7JhOh
i2H366myf4upItA+YnyEU3idkD9ZtemwwXD2IRBJ6G1yDJMR5FZ3sbFBDz2/qlTuBuPKkabhJZ2y
h4lxcct812y7+0hXcA3KZU13ZRPZSUgOt8DEBhM0xLidBpfBKa5hMjzaZts/ccwRyepJgNnZL0iX
RGWYY4C6ZE1++nOMUANxrYwozskOZK0QkGdpnJxp4rwN77USc7JLDuetjNJdUwFh1YASNJ6PZbEh
TTetf6HCoB/qobscm3Ifqe6mMuvN6aizUQRzkBIQYMyyB3KtWG6fXXuPGJIP5gmC1jqsSVfWJ+LG
EC1PQw9lGb1nF5HZ0bXjWs/jl64zkRsV1CqmqL6V3uA7tcOXsO7Pfgz9xUuOBHGHJbCdILlX81io
VL+dTFxrUX1p01NQmQ8WRggrUsSK6HthBfe6/pr05gpy7LdVZg+yD79SVLxp74W7JgF6HPxGBO/h
1qg4vk3/TdAiQ8x85KUR9NTUkHWLc61x7gUOEeyR5hNLIkcAOsJAjtyM1Np8DmhEeowuowgdoHco
ObwAoTMBMNlqMtCvp6qOdlNGYC+6DI32DxIka8gxitPpiOQw4ZbptlOdcL3ppE4gp8WYDtuWJMEN
T/9vsBWgWWw5kuRMouEAnkSK+qNPWNp7ovxTmunG6adhLV1Zrz25L6oK4QV9pW2Z0QGhp3YEz7op
WZMdGodpUspZ3nTFdzP1qNm8/JJkAVpp2j5p3G9yesFniG8s5HvSVUxISw+2zOuNl3feD9/M3sKm
bv4kisyWrug+/xpLO2e8M6ohPYqornGofbJQwwPvhdjx2rLj5M7BSxlUM2N2kJlZVm5sLL44Xikz
e2hGARFomyWvJ1cU5ZGJIk2YrvMazLdyXcjTEhueCeMz0vS9bZvGnylvDzoCqC/WWKuwKRg2kq7O
KxBnEQ/2h9LRC9GBHfk009/67FsyKqycecZ3Tyj3O4+MGp4fLXOXcYQl1HUsdXlsGrgVS3DcvFFB
v9a1p/8gJEqre2jJkD6VI3F09eA0Bw3FylvgAmyCn/xV9D1EylevCdJNOFrO9/AnDuLspy88xshg
+T5L038fNdfYxIaNlWymafVB9vQXkKRHJCRkCVxpciWJgEWbAA8Os9hf+zDshvziifxtiQGOLeva
9CaAqLondsvS8n5vDjSLTXsaruAli11TFy5fG5HdBajga1bH5NjJYYvCZXx3OUevUhwJYEhVTGwc
iL+9XTv9amjoHmtaZ/+a43Yir39zK4fFDEiof5u6J8kSdIydOsU5t+HG9eNHyLRpnu1jpCsHyUc5
Joq51ojX1EXKKUR+7oTO7HChQZQtWJ+RlnXrW7uoa8aPnMWnm2rTV9ACb+2ZTG7ImA0eW8bYmGg6
cQX09uXNxewQl8YPbE9cPACUYQuNHrKyTi4UUvquKb2fi7HWzH4NeBdFQ70HeHS8MBK2X4aOKMOp
gshfqMZ6QZDU7Jy8t7gqIqyPncjk5Tr1o6WjvLJkthndPIKKxDL3blggaYCLNzvWdXB1msK51u3w
QmpJ9lpb07sK8vE+VBMukaY7RsbYvOGEgJLp0phV0XSSfl2eDUuJVYpnpQ1soJYzhi2V3tXK6Q20
LvjVNmXygSrt2MX5U8I/c1meVKMnXeGL2hRqrB/NzNVPJamt0ilv9UwTYjkhEcbbzX4cYySofE8r
y3HuTRjLx84EUr3uDWSHS1bIUKEj6k2PaQSggQllzG6A/nCQdTLiFsEzaBQ1l26JYA+Q/WeTY+z9
a5sDPbRy+zm+dX4dfTRYe9oOUPVUra5W3b41siDJzmrIN3Hxci+cWV/pn1hsu7vmlTV0WLAT9hUU
p7yA32T6FHf8WYsqMxrNJzjNFgaGWq6V34bfU6PtHQablv+EzxzHVxgZzxj7WMxz4NNYYhJAP84g
KD6I+wjHL6+QYib/yFU4f/X+FBP9nZqXbBZi+hXIpzE23wiJUt+M899Eb77jzaufwC3Ya6gFKePW
+ejKk3KAdOTKQ1uV6lGnfRU3fbdNSHPjcj1/B5LARF4pkNzk6dA++Az/FzOa5//OjTJ9+eun7H/T
v0AHQO1ezdj9ruLsFuThMW1tcQ3sWZ2YdS7kVmJjpBs/LRvGwOGx05zfaT6epBLqeWxsHbBy2dIW
i4pbgWSO1Ul76sk9+5hCz0ZrmVYYUQXQ1cV4myWeuJqB9YVYzl8BDdE2dvtHL0YXCYVVIqKQZBgq
cXEqx7p0jp/jjsoqPpWDIibg5e8bESjyBcGwWs9ZymqCmWe0F9m0Hlt8owsfHSX+h5O2w90kgGP7
F55VI6+GV5gxHBkdgIux4j3FhhqcSnhGDDbG50ljOGpQHZ9jF76H0xs/yC3IDu3kbaUaRoA6kC/8
itGHbn9lJRHtck78qeqJdlsxQRDtYan5cfk4tirkU+/ec9senpBDEK3dlOObQQBLU85wTjsfdxgK
shcgQcYJ694N+pT7MpSRgsDrJkcbFdTWjwKPxqqEd4SKcLWQb/sCS0zXwXJtI0w9nd2LQzgW2uXv
1WHEkOiTjbxqEqPdVu0Ab7uhu7ly9Ny8yOXmYDuKLjpZdMvBCsGSLtenVol+r3vOOg+G4JAHXXwW
4gDgxbsTUzit8dpkuzz9OSWVS5EZ28M+6PgOTEAy4UTbX2VDXKJn1fqtcdHrKIib20op+0101lNf
wGoN+YZ1BHk9uZw2ccvevN6bzXXoAJa3EnJeh/d+KD+kFqUMiYv6Wc3SNhedOVG97qkrGu0wsipd
d5jMb1VF/o/pwLALsix5wmMbo0iFYTmmibnhH/8f9s5sN3IkzdKvMqjrZoJmXIwEuubC90W7FFJI
N4QUkrjvNOPy9PN5ZDa6K2fQwFzPoIBAVkQoU3Kn23L+c75jr9WlVmlYUv8gBaWY47g0QFRHSEl2
PexKGiFJIlFlGsw0q8HU/TN2F8ADc6Y2ubf62QcTESC5a0XAtIQcYUN0RA5jlgbXTNqu+rkInHuX
ek30yHVAESKm6fnIUD1+NvaE5btYN0tkvYBcc0mjErJGVYIaC4XlqREcBpPS4LBOcjZ9tpcY4WUN
Dht9/feH32f2tb/k929wV2Dx/0mS4kcWiH0AH/PkTf60a5hrHNyefTOatX6Cuyi2VpY1u5jJZ07u
H7x0nGJA6kTNc1GkVMlTG76l7pB8d9BTMWVF3rORLCTQH4gD/N5kg9h9co4Bz9HhN9H7P38BZ+Pt
7cx/TzKc7ZXjJGuuLekOfAC0ToqEyj/75v6lbu6/FnJJ8ffGG6EYCSvpuMHlf+Lv/TAhT14+S2Wt
vShsTjPdfnRtRze/4+s2sc8zA+9Ptgg8+dNskcloF6IIAqEukT1ooaw7hDZKTBlSHIOBhVbGEX8N
rB24AmPUvQd5t7fdJ33pNvv9i+OhT3XSt45Zl6WPM1zeq36eX//zb9h1NK2M6OLTSE0H26+5yk0o
r5TiQ9JHbvM2RXa88mXzMOMvuAndaLuUuX1jVfR+DMUCbd/7+s13inLpHrqIHkyTze2rUOVzJ2Zi
qI5T3cqeVqHp8vtBpKrNAq741Fr9yckuFuSHMi0KRA+7vWG52AVGmJ1vT5IxDtEtFaE+NRL++uWX
3J0ssoB6l+aDuczENrGXnpvagODno02Pt2xOY36xjjL9Wrd9Gb+HltnWeAU+g2n5hPDb/fDCBrqL
p9Ozn9nVjSDos7EhpbzmMj6C3Is+y1G/eFMyPscp1Id8USORrGIXFZ68axh9aeIIJ8I76U1sx0R8
pvZGBynY93lbunH9RXj9TQMlHFw/PACnxet8YZgllLXomIOY6SuO1rNffpH/8Fzq2+3eXg5K4UF3
LvgYQ+Vcf9nWa1eNZ3t6wW812KZ8j1iot0EMbDz04d3BsuKHiMp3HUQp1I/HKi0LoFN2fnZJHv35
y+/f88OEoD2hzBtmyg9/WtWdLsOFJPgvU68h/SJ9LkfMtrFLfTrd0uVZIcLz0aP9wiQFJwcdD5+T
80Tf/KrCI/s5TtweQi941pPtb5peFujVfcJlMhN7Cgn0/QLTY83tH92+IoSqAU8bM3OfNhMYlHDx
XiirxGUdzR95mFFBUOjy3nJjmDlL4B9CkdbntJ7OubYspgWFd5hc2zwtUj1nua8/JsXtubVK/35O
W/s0aQtfHvV/lwNstyHYz+Oce+KK/lzOZ8lwky+Qj6baEQdvMikRJ/YqiBHeg1M7w9pfaheOc2uh
cMRUOWiFftYXGggrShTIig3Xc3NLbkgemv5rhJt7JoqbnJvLLxbkDF6Zyz/arsM//v5zWPLJ2QnH
79/tHH+1RP7V8ve30sq//d//RzssKY377zos02H56gDJf/5r8yVf9WeRpbD/cCltxYEWOJLYkcta
/WeRpfdH6CnXC0PpU8Im5eVP/iqydNUfAXgwrHiCL5KupL+vr393WrreH4H0aJgNPOk51JnJ/5tO
S+mK/710xfFtcIl8ayLg3/e30hV0uLgVqcT7a0inwfgjMgmY3Fv4pwIj3WJ9DAPhQwLXgoIdQ5Gs
C9dniSgtMvZN6j4BWlpuyDQii1eMY6mXkqvQH6+VfOBaRMVaBerME2rbXlyzuR18Btn0vCgUM5et
Ajr6Yap/JbQ1bCvjaLoy5M/eLPWxa/R+zGoEwQm+TI9Dc1/YePDtYqxWOsChIjs/3LsB03ZR6oPn
6uVax5hIvSDfeIWr9rT+7CltghxWzx6NaJa3xU9+QTbJFuFjZCu+eDIi77AIZOSgnQ8tBTfnvi33
ukixpot8Z6zc2hAa1+u6BZIwMhlcCa6PlenNqe2zYFXRdcWgnqwyGe1NksTd6ixlPqzTbNA7oOgf
lI7djnHEUdCf6Hpe3Icpkl8NxTYUT2pantlN/VJCOMcb1ZB+lZM/cFvPvoxrqMKA/JW6r1Z+JfwB
FmOv7JUcgOb4fvo4cnfYNmbkokuLtRqQARNZcmK38g/dNoJM0vgTs2iz7xhiBDFB+bDvGHHD3VxI
5Ky9rti1un+GsfOaxM688nnR+5ZDP3mZzTyygg5NeqKoG2wC874pz7ottYXV2gzLcQJLR2Z9hXNL
gcR+TzG9nKH+P8atjDZTHl7biu5I0BD22u+zzSiKaudbxIKSrgFkH4w/dBewoTQRitkl2btgpPfH
HFOp66+lx2G09pbbXJJB8+szJ9gZUdQPtnPy4XblvM2FC6qjwGSWQNrP5C6kzTcFplQKPK50rzq7
pHGKFUn1HxFU/UNRjrzhqbgZhuGp61O5xWu3w5M8b+Ofred5ZNF66rexWgcdfZ1tVT8G/fQWlHQU
hokBuyBxrzA/XMWzHTO6weJgoQEhA5xtiQUEBcejbN6d9q2KEQvL8NxMxOWKaL5x7OTQutFFXqZk
Ip9kBh4hYIA5Vi6wvJdGK9D9kUfTLN5YDvUXWEwvH4XTAHNvyPPSVy0y19tSAMB3wPkXMzqX+SLn
qgUGlEpsuLZtZ17S2SnWqQo5pbrxTe/9VO70uLieA5Ep/JGXVHF7sfpVMqYZdMKdwpXrxIGO0Q6S
8YRTdQD1YaNhG12YXjv3tpW8tda9JLyxRY5/lqaMrlJ7fKSSiW0QIEKyDCNqtH/JVg0HbzDYhXuA
MP5Pu6j6tRlDXB+K9jJaJeZ1YIbgMB6nZUy5OInzBQZGyzo4hkHX1bVU7kGU+U5x4t1S8EsALYmJ
hDXzfVkRxsDSu4o8CWSie7B4cph+o+9PsJp8LyLO0/qcHdC5qYJ+jZiSQ0xpX81CyjnvzcEdmnuV
9V9TOVTbuJ2cqwbz947pP8NDNwlo7uCt7GaY1251x5M28DPHZ8yI9XURrJycfhYKajcamva68jDd
+pDAIrF3nCDedVXoboTz2QCw5O1M6nPf+5wLLOZAbcEaMsTYNyekA9CaHR6kkd6IABFqUtEHOLZN
aIBohpcbDENMkJIzsKLlxosy+oKZyBAUwH8ABQGIIfeVqbWn9wb2pgzaeK0khWP0oPD2QetiILDC
grjtOrLRweUmv6ROAylBv5RZ85HwJcck6rG33Sa4qvnYA2bwPQYeNhXGiRje6tgHQz8IrJow6ZLQ
sMAG1GNRaJTM3YPXox5WZMXbdKqYYWQHW8vnNj/R+gvbJsDJzGAo2obz1O/8aQ5WWtqryc+8rShn
YBSXtWHkbRODzA5KO58KeA7rX7spg2WrojE58YQxlqy2ELg92tMKMvxT/eLqiJpRRdILoUa00ykt
4x01O/zAYdjt00BAzimrHRO8cQWHF3mcyTIwXQYPIDOT8KuBPbGfBBNDqZb30FZmWxDEDMrEbC2Q
navOTC8VOCTsChuo+2T8UuL5SqW3xrfuFBjBNQA2xqqDPvljmvLip+mO43W0dQVXVmswe4/tMSqa
s8dvhDwM27l3GVt2UDo4J28dfrv2LjMGq8VEkYYs41l0KqzzgNizn8mY4cjOMCDaRgKZoqMiwR5+
6WfBqq2GTegXa8frui3GNLW2yo47Z49YWyq9TeKGGjuF1S5r/fDVb3/N1nyaY3NdQl59iKrxrbOU
t24czXS3c4bHvEZFqcLgylvCVcifYQ/pT+4SVfto3gdSYXCImIVPDa2SWT/8DLzpyLJIqSz8EHDH
1oMR4+fl8y7ZXJjcmXXkUKxIPezGSrnnTcJ9KoO+2IEKvlYApzfuHLqwuBnbxTSP4RKFidMLtYpq
57kmBIozkhhtLMYM/B1Izd4JaDzdQFy+NuWlq67FQKsZpOPEmAWJUD7N9WyvZR5sZIYBhYuG+ekQ
mlIdllD1IrsF7TXD6tM13brtnOBmFuSRpssP1tvh2p11dbQWAtlF5b0v3bir3GrZJ6PNPbRkdu1j
iwlGQBUFjCIBWCII5N5O4w2pa7NK5fhMUFmeZjnlq0B2X5i2kegwekap9511w72n5sPv8rMGV/Dl
D2pvWDbCRUUaJqck7Qe8O2STwhCsmw1/9SPLuPvWi3XAUIggFcRnm4qvlbjYgJgB30/g7jYEJ0L6
IyjCsCr9NLvwx+3FandqxlqkeF71dBqaMrqWnMgCQWI5H2N/r8MSA+NIMhPmMx53AJg1Whcq+OMc
T6+Gl4tilK0zu1hH/PqK/zIQ81Hy5kWoqdMIuksmnIlyDJSZeh9ZezYOpwPEc1VYpzIYu+0S2D96
o/R6GFMyv1Ijv9QF+57vrP1sTPZlIe4WtGSLBjPhttQPCbMOGnkdlAFlPIkHOuzs9EEAeCWEdKTq
iCWKeB6K6kEvCSr1ZYMsh3CbsjJlJf0hYfourAUGcZIl2IoOXml/FEE0EaFgHy66mhOCevcqtNmx
ycvL/g+J255OEFivfDlNBzjkeDDm9uiMJZ/mdG2Us5OyAQ40Qust40msl9JaZ9U0XftWTcXGYTF0
YkSNDx94mfg3G9Z75bLTByX2XCQWyOZxwwTniv/yHZ9FltiGaS1HK5e487TvywEwUw8HhnTaqsAk
zFhE0VY3pA9dYT8ZY33oyB0pjcVoOZcU/noVc0fX9HdEP0IWPJ8Xv/3OtAoeVIM8Rypcbircbi63
7HvOeAykGHpA6OOjlBC+zq+IIyTHtK45ijvjZ5Iud4US1PfBP5qn4IVMUrW3K9ijzfiI3xCLUB2t
orh4cZulekkt8+hWeycBws+nlKqKk21myp586sHE8Et4tNqp8gS977UNAFmYzNnQznoD5Ya4b2Cx
gfuO2eaVs4qBUVFt02JUdzAQSYabPgLdXvmnGiISvFeYflW9GX2+ikE/6IfKOTRFyhSbrdKN3nwX
ZosAo7zh6rOdbfiE+QTfrE1kBg5LO+uRoNnagH3I/Tk/B/hOObd5RxvZA7QG7ygDjgbZZM9htNzX
VY3vPAre+5puTSFsOp8E1IFauO6u8cIaa06cXLkpgkxcjv7BX7AfKMLhXgisYWFlfWgb76FHewAq
zCvkG4jsDBjia2dc0F0IfFnUUJTHpiX5786XNtwamo033ieCuHuh1HlqBjbZ0gaovMwHKhp+Qd7m
iax+Br71FeKxAkrdsBTV78K0QCr66ra3ixk1dr5qk+pDtQjImR3edfg4DsvUvgcI5Dvhevi39Izo
YuVU8QKJX+wtiu5yalPrgGf4tJS0d7UtRQOcSu5FSN1rDgClbmb2pbFlJ8xuUAwfDfWnrko88kWC
m9fozaeFIzg2Q9QkhNhVo+P4wI6WKvfzcl3UlMW27gbi8XiPUm1zSdLcaESE90nA0mzw2KHwfbaV
Vdz4gjNQBNZiWNQ5K1K1GVMcp+kIeyCRMHsu8AOg8fY2MJSJMXdbUWDCKky7OpkH6lPUVWz3GxVD
SpghqvH1EIAxKK/0mN91NbPGkB6/BOjKOhITU/li+dHxGMXGxhhj288EHIpNBCEtHdmcNJdmhiLU
fyw4XEJlTpDE1pBgaTssorcOtZ8BFUBTz3zMOIF2FvY7f6wM1z8g++TuOBEU/HtMxGOPnMg8D4qP
WRJUR0BXvVkTef1GVnOC7OwYyj9VW3OOCYbVYCqDV84DIgbxKom51qUKrP8899TlgOriJHeafzLZ
xoCTomIXanrR9oi75F4WLHudu7GnMISrYDXcmzepiNXKqcWlwJQYJ+P/Y+QMZ0/ZfBe86p7W0U7L
lM6Hyu+uYEuC7eXLRqhRhn1m3VxMB5nHcyGX6LV1YRsP2kcwYKHQbaeRD1jFKXMDOZYcJ+bJKKEP
gZ28pATFoYOqXdPB26qnAWMU3GEuk6TqiNlPF/tmdvID5GljBb8mC6jIMBbLaql4EpriE+C5wXzf
AhXrhuPc8aB3RUBPgjizc/+IySGtDDuq6XqcE4iBjDrIB+S8OMA6mErgHSPvRpappj4HuQ+6PhPW
X32XZGRNj7MHVB1QtBxuKZnIrWqFFDLtvQsH1LEsDHrxQiijyM66c2/rFhhckNo/u1I/dSnpZ5Eo
zlTa/7YClpIQp+KW8NVPhgp4FGt753vTaSziOypSL0LntV+FyUa3zMwNfl3M3mExZ4dmtB0e6XPh
FP0Zmf4tLx/68AtHYNL149HvNSteyk0DwA8Uxnr5zOAMHwvK7rAXDuCrXA+WljZHbf8IjfOJMfWb
QeFegt3BGpZ/u/ns7DOH7TnB59xzNGI1mNZNN14FSOewYZZdyGTftiY4Z36ILyB84uVeMJHhqhNB
22+MIocm02lbRxns2cmB/Ldkt4GaDnUTP4zEYEJvuJZk4ypjfc6ueHWs4El7C/amTlz6XpgX93N0
6tKY0c3wa7bL91Bi5+SjlA2CT3bzBvT5rhZZug/iTYtoXjfWpkmsney786zpUvEtML5p+M1NOgXV
FPvrKkopJgII5urmkc/lN/mvZGWnxmysAD46NHYQftSWR2n51dv+L9hVjOfzl6LjHTazc4M9d1fF
st1Z3eVsymbteMsA2BJvejT/6svsrYWRFtT+E2P1iBuoPAJvOXJObHZm7BiXIFuDDgd5ROP2drnp
G37WHEL2FubObTIXhyJlCWbod6FDJiS1xgTy7toUpA8w8P0Ig5QmlhQUnFMSnErCZDuN5tOPFwxc
wPY4B705vYOJU7bYXgEhzrG363qN6UTY1jazrlrt+1foYTWSI38qfhirfevc4C4eKtyXWbPOHBKv
clBw3SDj9BUfGpLP3i53fxXQkhkM6ivX9u9MbdfXc8WaEIcXHvsqN4V728pPYPxPkyXzHZ0AW3+Y
mbM2QP/rHqGFqa3PklCVgi63RD/1W7tcTl3BrciJrS2oO3wR6C8uRSTruMuOI71eaxngqAzap6Uo
ezDzptqBCborfPXGtvsFdQaaBTi09ejFt80ggU/SpbImUx9RyVesymOCXXiiGpRwknXFsQvgFRwW
HTvFTpn+OMXg5Oy15UdindnFs3YveVi9vNM4vjKlI67Qo/YWRianUeG+9gjyFaEhJBI1p9yzsN3G
2Vl57XAaRtfCkFiSeRreYIjP2C4WXHoO779ygDdOEi96Et3pee8ujX7smG9i43ZL9IQawlUOcy2n
Sx1sECelSIxr2tVXlnRrrgTx98T2zxDmREPmQ9JrwEdYgIqA64HbLceEPX+T5Bd/DJQoJrDdQztF
d5HQ0VYRTl+1Xv2N40Hssw/ar5YTsl9NMbada6DyYq5Wsq3Dq5hlqrLC23IxV2GhX9XsQmazFGsu
VUv0w2XtQFMSi70Ck5VnZ38gJJLk0SWR4/yk/6tbjUAf1mymaj2P4/dgqTe4uw+JjVdbMkhCb92g
64h0eSmpesobsDkuxHCMMgXfUvAQRu3eZa5xd9GGVt3kMMwLpr2AB38N8bbYjHavNrhCcE5TGjZL
hoZMfo6NF+C3LmYMU1O7ZaHrVk1ogYkt4qfCIl6FBB+DwLYfkyBAteSEHgVp9Bs/wWWzIwiWSXEY
iOum40viNNTyNsUOCdysX7n1A2MDEPH7uRJ9TgIkB5poO/46LgiSqBlkDQVMV1VLeRXcfXYXTS2p
Q5EClJmzJoxyG+dctt3B9ci3QQcpF7smE1813OkU1VIRs/lCWbgUpSZEaku5NReBULrjthvjdAdD
pFjpZts3UbFrbC/ahRMVcjUUUy/qH5YmAQqenmU7VGg01FkKytdAXKYb4Gp3wjE9Cyc1sWEGxmnM
OerEzXMQtb/KxH9ZwERM8+it+oQ7+kyLMKOEa0WkdCVTlw+7ca+B4KRd8BP5h5FB+6CjaiUqcJQt
3Zxof1Q6I6iR31keUtFxc7wcdoJbziopBzp3l4ziDRcHh4JKksS92JsXXJIxzFGMsA4tkffccK+r
xcmfCMIgBnPcGY3Ddqm+pylsgPwEP6knw2qjnAugK10tNhW9wD67DnMl3raNpQNOnPZuoaSpEhRu
+/IWu+MVKSDePVPG55L67ghRtBlEfRgy9Z1DgQOFjApPsp87mfWyxP0u8ihH5poKhbX7WS7Bm0s0
uZkNCdaWya5lXlsd7mRYAj0ES7ICbThwO1SnqfK/cGvqVdNhXTMkBnZp+kM1C+czDUuU+vmIZisU
TzJ/3gg9bbnAMZf+tIi23y7sxyvXSwAO2Sjb49gAJ61HFFtWHlKZ05pzUgNXHUZ3KNdWwUx3ohQ2
BjqQ16rbjJqjyu/AqZ743lwCSqSuH0UMpLdJfopBXV3Y9KuwPjmQP2rDAzsGZ2t26BXxB+x92WcL
K+zRVvSY6GrE/Yp6lMehv+G9Rf7KYNPhr/5AQNNkDxR7RlRk7ZVxSVJFsCw3TpXlezWq5xR0A2Zd
9r6AJa1a3ohjkg6bx9u4beQ6F/rZxybLTjulbBx85J0YAya59H5tW5q2g5SJgGme26IZ96NMnntK
3rlL9PkDLKwffdVh5rQTBUaviA92+qMJHdykquPZEOCO5jKodzMLorjAr7uQzhzPZrobh8MZuOZL
RwT4ZHEZ3Mol25X+aL3M6UQVwkAeAtLErrIS8ja48a8bTCtkiM0GNlp5UBMwFvId6C8WEroba1JU
ns+oK32v6agf3eJr6QGz8nT0tyayNtj038pabJC+4J33YpeCVW1IrO1bEQ3XxY3g9rnJ297cR5BO
t0UcWddFPODE5iXJ8ihY584IeBYZC+vQAnywcJ47M+5mr73ul+iYlPVXjpeMixnPFfAeOrk6YXNz
6Z0tIe/0qLKbSAGqsdrRP1XdgNJD1LVIWjigunCPxBZIEb0re3JvmzFFAnqf6mjcYcb98DKHpctY
wB8x3vctnkX8J2LddRPuTL8/+ECCc25YLmpNIy4zJDF/o91Yq9GrT0SCiV1k6MK2TemlKtCYU9ys
O19aB8ST9lqb4REuxbVRHBwc0j84+Lpnt+5+5U3lbnRdO6ANEFjaAFxqm3NOyafmhppf7LR+/hwV
86MDPgTmJhKjP7IGkTJUTG3uG9fcqoaGUz6OqzCquWLWVXNy7ur01rXxnjVScAQb5I+8OHTGRJu5
XMTaaxRvF3twlTgYyZvo1Vgo8ZaJqnVtypYoyNqlBJDr1o8wFRdPjfuJxXFeORnWAO3AAAiyZaNp
YmNxPyY6Kvdt5jzJcqY2eVpeHIXDsv3OnYZq+vamKsuapdGL1yJXH2PzmV2EPwjM+CoBwtnVgzI+
en91Q43w1MoriacDI/mX8ftdNdTMf3T0KmoXKq1i9EkgnLjBSOjbaZ50WIykRfSwZooNxgT1JIzN
Mz6FLR7+a/+VC4i0cdwEX1qgKnBRnqsH03q/Wr/msB7t7JAklT8flQ9gK8HoU3XuL6cExEnIZdg6
+MEJrpTvqXZ/8khTLM0LSzuA490MttDb1NTvUUBFbFcHN6LZuqG14fN+o4flg7jXprGzm7oSGsfl
+F0s+JVn/25aqrvep2Gigbe2cuiEDKxY3IyK6zLTmT6n8qgwTXrIvc66iy4/5BDovQMnBeRW6LEa
Ncuzik6TaS5EIOMhYTP1nhp7PsX58GqadrNkJjsNQLZmpMprzTe6t8vsyADxOJcquXaD/hVsY3FK
uGL04xzuLFJbm4HZEDf7tN5BVaL3i+SQW+MzwejCMb73kEZ4lWz0snPXBdW5x5OK5B/hpL9wwBzM
ixvV9xDmLdWf/AzUmuu5He1nrYX69ZjENGWKYNm1TvuUqWQL5dmlsdsGx+2mFyZAw9FY5j02LZ8H
P9IwI9xrjqv+Kssca79sw5QDUeLZANMDWG8zJaSFc0//BjkKzuLHNtR3o29eFzBKg5+RY+vhYVyy
oITW5l3vHQwtNDTuCK5UJAOpCSOnFNCJKr2RQX18404LLBlr2SaOYNLnOYQ8ba6eHaD1CivpVZ21
MQqo0njULoymntMW+sGhqW1/bSds873/UAtCPoMYxDaOGXqH2XDKnOGHnUQnDlNAhyyqzvopsGga
xnxnLra3GB5+NyU5wWB9xvgwsxjxeZrZGs4cBuvVBCl0U9jOOht5wvOG+SeJIrVSmfyh6TZpauiW
HGDjTSi5QLYTOP5A5lexhGYz5BNfy9C1pfhkXQf5tuRezS2mtplfg7ABRRTfhJpVf5LWrg5KiD+E
qwAzM2TpRLwVfhBhnbY/Jq+qt07FjJSxvTrwUBycwmLLs6LryJLxyWIh4ZR9cOdSABCaOBsBCicz
Fa163T5T0feYpMPTAoMLYnPykb60JZ5I4wQGsXbCXW1z5y7yD1cyHFINXvIwka8YvYG6t9vIxoRx
8drSF0gZj7C+89om89SlMx/yT+mFL8wL6AOwljfdB/FWOb5ezQ35EaIWhDR3xEfJUBnv3p2GvaNJ
tsohs3gapm2axu0bhjHMGhSaM84cP+fyu27zL7+Yfgg29cU1FD1E7w3niyVn1Oi3BOWMznYcN6nl
NP0D3GceA5FlR2ZAEBuad28py5PTl1++b061hiIotaRIwHKg19v8NHDff0TSIF9nqLBp+4Iswy3X
iZ+JvD3nnnqi/ZolJBf+Kpqmo+rwZMo4o1ca5WmFVSU+2pnFht4FmwHi7W0lB94ztq9IOB86UCfg
9F+he0HYD+7GSvrgAF8X6QeHKGD8jXuR+2det2oqtuR+3RW3lk2YexkXIdc+LJ7NsHXBblpbXC0R
O7EyI1EaySO4+E9eTsbYWVS2FdivZzDtF5P/1k0m5iItrdOVhb8+y/b1zLicxAB1T6C8IVXgza2j
I8fm4MCL/mYcPqJWJpjOhoxFXYbwIy1n7SWv4kgsdco5ZTAuhmn+tsL2o0axXXUX/jEUSHE9jqRy
Uv1V1vKtjThbVhfNNXQJraKMOUB90V8+dBXdIxRdg1Ir90S90eoY/DcRopoEkLLodSaK9KDsmAFd
GOHbznuQUPzlyM8+AXZMm1Klv2JFjeAkqhhlOVsldlVc/f6Fc1dx1ZsOcOCFgFJH+PuU7vpzNiRf
MmF+s3RNxkXJxY2X6jfpxUchM9qIQjoXUvEVkuLf2RFEV0/zF11zSfeDkQEMxFTWHtHRmZMN25FQ
OAWP8hi9pRyWr9qyYmQevXOaWc2Bic5x7b3b2lmpNnpMaOVkm5s4mcQ3DRUO8D82o5c/ZzRpUluj
X1tf7RaDvmTmZ61KTZ3e+FhJN7vHRLzh9nMHk2R5GBtqs0vQ6C4tprvCCR5cU7PnSHilsJEI8qv4
I/A9QufUPqO/tslmacecnpDFbMjG2CjD6sYzJqazmy/KkQDq3E/vZIw6bS5R1NCtl20aYHno2vws
rfwFV1F2mloSbQBiGc4rLmP4hvNV5ip0oi4EP9A56YZ798F4xT31ZoidvvM5ah/FtIz1bhgz7NIn
BPbpmtTkitk+C10LMjfFXd2VvGpGcx3yZyL/WCCiJQfwS5IwJWbdCs2iHHovePvZTFz7Eeo0E3jO
WMcW1Dyh813mVfRzME9al9IvV3SZSeST+PAOsJcyo/LFmu5r9GIT0TeWlPNnZKMjAQghGMTZRbfl
r2y2boBJXdtdordGJAUM+eXOVCmFqooo7sLMVc/IO0JTXQu9jg958dblEIWDOtpRbHnfOvThNg6t
uR1F1bVBi+EZ5RNtj1jUdfyepSAuXPnQlg7tZNDcEabBAi9kx6h86A5EWc2Ldxnl58ADQzsWnIKn
/Dy3zTae2zuup9/QYNN9SBnoCp0biaqkUbdekpegH+RurJZzOekANxmAFolZS4HxrljTeP+eTQuw
XWOyI/A0fZQOl8ZRFW944JxDtNQ/wFICLunu81ane+3aUGGD6p1IJzE9Mb8vwVBcZdEM5p8cY0oX
Y2vpUyqzniE4gvHaulzrIQ4flBnfGKnkOz3QDVyFC3VY7dqW07JSDSPTJNLJKhrKQ9YA4UgH+1nP
wdfUDe4JnKLcjhug4vxsgJU2JRnotVu6R6/Lkuu+Xl5dgvMrDeP2ZEarOdRVamHefXIvCnJaXdE/
icuimy94AVaQvK0YlbbQ4msWuo5pWYTMoNCnL6B8kaRvXNIQeL03CPsRzgwfdOy8au0CP0+S3fYh
d8/BeN+eFNcW9eQH0RVXpGW4o3n2Ga+um1G/AQIq2IRtsWnFcN+Hhve3mA86GvBuXcbo/1Z7JdGx
kPHS0GLLsdzwE3AR++D4yHgXn5P/kuQBlTsG9W60ajgCu1Y5TxlhziVeUM8ND/t0GaDm3Ss+/HD1
bxpaZLb46EGxj4tjAgpquM/ymMPA4fiXjWjplh2/aiQcb2So5FvpB679R7iZdzKgTSIMeC/JjZ1U
QZ0foIi1ZqpOlEhx60moFJMTaKliOOXVq52T8P3/buGKuM38NDdf//zHLzhnafVVDf/V8ytszxX/
nVd4ywCz+fo/fMmfRmHf/8NRyg3Ja0hbCCXC/zAKI+b+AdLRxinsOoKBNZ7f/3AKK/GHUF7ghniM
PfBGAd/CX05hx/0jlCoIA76AB/BiIv6f//4vIZI/Dd7xV/2X//tvoRL1j//R1MUMIOr4+c9/ePB/
hYuNgj3WFrbLdYM///X+kFZx/89/iP9F2Xktx62jXfuGflYxh1N1zi21ZNk+YTky58yr/x6gPW5v
z9RM/QebRQCUtiWxSeDFWs/6f5QdClaV8PCAKhRgJ0Nupm6ussOsztmhS+d011Bpk133UTnwx2nI
NHXZaITD6kHtHvl/U6XVSueSNr66vTfliBm2LOkcE1CxNxKV2CECY4bG10S4v45yYBzR1PO85RoX
Df6O1yRTHqVd4wAznmSmmcxJLENhn7fHkG1kSj1yQPYZlRVu69ysn5Ux0ZahCVa+IDwGtGeBspaP
x0tRRuMl71CniFbWje0LYB8H5ncYocKieO1VPtEP4+w8s8dM4a6GLWilgqaSpuqbSXreQRGjlZ87
z7l3GZweEYvowXaNvdpj01sM3S/CCbiLA6w0shmC7e0IGz42vlGfgi5bUTMoczbkoI/AGFVRZYk2
erq1ouj4Acm0cMlgmIYtCH9c6XXBQrhIYm+rsWeraryv4ZTVbCxgKCPIp4BwJ9O3KQeuHTCEZxm+
XQ+ddQYBtL4nc4urSsOvdnrTUPRjL+D5/pUDCY1mAytujHl2euqHlnXOxlIoUcsm/0bEcm05bWVT
nW3jqc2GXxcDIH9Ji6C6ykEt+DJadvY2iGo/Owxr2aukwik7WZ+86NjkALuoqtkwBKLWxCXsYZsU
zcfBGcqVZzbx6dHVmQahlm19VJ3UuqSlaZ997XUW4PNmegJuS+56EQy3IYSzU6cDuDM/729xJgLI
UbiGfUeJ2THcz0CyxqO8NhvZmCt5ba1Gq/o+2SOxxoNZH/O5bo7y7HGww6g5UjjFVM168fsgLgaJ
8ud18hKWe+3Bsd2qNIQukGkNWLxe8e3vdegcGtzkHyuvtZaK1tenLkuUgwsDeRlHyLX8mOgSCJ8v
k2aRnlSTTOmrWAnpGao0oGSRRaAS/tWnWf6txmB6lF2epduHORu/hCFbk82g2f1LHdSop922dHem
2l20vCu3GjTYI1lhSGOHeP4Aqi7+FvARLJDDMuUyh19nj77HmRgN2NRZ2kHHdfrg7aswI3B+aC6D
NKD3s3Xvg8jQXOwhLdd+5zhU8YnuTU0vOIUZ0x4gihTm8/De1WGFH54e7d+XxOILNBRBm8JBmCf/
olVCPicVF3M9ij8+EdDxGc3iRQ7K+6FF7vpEMLh6kM2OFeXWc4lNkpcUZnoAF1yuuhEuNpwasKge
pEun402N6fG7UmNVGmJ1eq6QhIk505eJbWP+gSJWO3fM4NSIzFPWOATRRBpqUqVGYdYRoAsyD0xB
qV1agxBXlZsA+ETQb2UzKfHjBmyriyQ8MGtd8BOFq3FmJZcjJTvL4o/skYc5Qa/CfQYFQ1SFkIi4
y1i3qwURMhrKZw5zEwIT/t0MiNXkpoPy8Oh7XJe6o7Fx6wraxoSIQXX1N9S5xUW0qqE0IDW0uWz1
VetspzLHUlCN5srmV74KSuzflKrTs2s5V3MeUsSW3vCiqi2yqdlpXlALHtoxa96Lhsy0qddNJCFu
cK6ABgF5RwIyemy0GdgtF3TF29q0w9vcVsbZYXSSoz7sggUVB7Z94yHZgEuvrFNJyMwhApyLrRFx
rD4dPCKGNOFGlgcRRb/Aa0LxlXnqvS/OqZFaU3T1iXA+F567BdLVXGpuVzjr3l62CgUw0pPoK8W9
bPdltvf77haKGzoWh99j8vqhdZrL7+8jv+bR9bvfqA9JO2pH+fPFIIN3dYFzVhtwekENoYpdxenJ
NrrwRionrF5SphEvVtU5KoNhGU31VGw6m2D2gSfm54okZHAr2PkjJSVjIgUR+uiTZ0HebMgu1I6P
/hTP68pgV2DBtOOnz7YWWEoWvz6SgoMGMJVC1u+2PLPd1D8k2g+XvIdL3Pv9RalSKh3uyM5RMVJF
1moUK7VrbgxKhTu/CRG18QjfVoL6PVHU2QDwwREwZ/0rENjxqJOm9SRHaxLOb3P5KscMHj9XdU4w
QPK9E4vyTlMPw6Ev2uEjywfRi+T6ByjlZP5QxuFE1C4fu8dBfhR9TMVHyD2PjyTWVT6nj8vslC1l
NDb7pBWCmbKcPjLZEtBHICigC6Y3R8SlhuyNjXU87My2MZeVaP51mSUuG9MXu0zO5INgoI7JfoAH
91IpUfo51oOb4YQf+qSKjpOIuW0xqFzRBQPAqZMX2dVbbbnDLIzrRVwhB4IElTLEVjaxfvf9/36j
vC7yc1caM6lefq95LOUn9aUp8XgNCTlhpDepL2TkGheFuUcxUINckHCL6nACxC8vFhO3F9Su2wiJ
yNluWsQrhZ3EP/1q1KaDnTQU48vmuSD1aBfipH+6YwbQjf97u4g7KgBu04Vw8RG8a5V2C+s5vFJ6
JzW9inx0ffWhY6P7R5P3eGL67DN5hbgOVLu4+iQf2f2UntlMoo4OR2CtxLl/wenpX2IIV+SPfTCK
0jEWTELMPXD0EDC3OO3FQWUuuM/ZGNxO84BTvhciX32b4e0UgXOss0Jzro+yLc/kIRbMlCSNS6YV
SGuQQynNIUf8BJkf05PRNgf2xrA4yFPD0ZuDPNPE2aMp++TXugQ7YYMgDJM/7ayt80I7IERIf4gT
NtDTHwJZKE9ED4qY/Msgrf390DknAJjGE1HN045SEjdXZYpcPfUtGUceInI0btqJ1NEivI/iXLA6
sNOOZiEVyo3hJA/lFAW7QsueH13ybMiZt5Jtckvj1tmN8uUddfqRDZ30MGhEI64GUn88fVf1vr/1
Zcq1OLi/z2SfIpKvVfCXms49ZER2dbZ147MkU1DHrM+wUj8jqdLfYrF95LtJx/qddw9bbh8n3dXP
1LDurTafmLlGfXRTQ9y7+H/UZ8xqVv8C7fOiB2bLfhi1d5hS0+ckSDHDudoLM2Jw1uRgLrCFTJ9x
HwEHhYfnuQR3N3k5FpuoDr+pEYDfAGf7/c7tkpm5OM1BBMTbs2CuhgTOP97xhQfbqQ/zz/Jx8uh/
PG1k3z8v6yy2y+TP2FhDtQHdm6wa8dPGnlFt6prqbxe6X7wqqLY2GSTMOEzjvegtKkHdXKwlb8PJ
JzZ1cbifNC8138dglwdkKQmnwCs+IvbxfO3mktu8mwYCbXP2Uj77+pc5UsOvGAn1pYo68jB4CMQo
9mPhwjJB3S0vg20PkmdrhfPw2iigpAZqa0aHp4pIude/LtC65nMamvYlbD2osqW6jD1K6qAKCbFK
MpcsPzh/97OZvlCOiusKSiNfxS0BXSQ91iElG+6R+93iZhpFoH81rcTvd+gCk6esUq9uqaHksIPm
2ak18DalfvXsms10NnMvRJwRTpCQwCMoLvLQs9xjN5YgQtHVGjpC3qYdNuAY/W2hk5gc1XN7eHyV
nMOIRaITDr++CnY8ZSGSy59SRXfgu81QUSy3eGvqhBlOOzTnAHvCOW1T6+aVCpRQnIDrtprzzf31
1Ga2D9/OcJ90O4kOWFWNt0bILpBEItfpbaZZyewi0tKjg/wgjFb5CupkUSQK5awab4iRls2FWNv0
GxAnUAaTVywhBOEOIijqKsFYtlqkl0p5lQ2lM4nBrXtKaCUVMCJkp728zVCzsVs2kwgvP2NyVImy
dqGbc7xv3Im0a13rw6WCHnY5BEGibmR7dggWYN2JcidJx2s91NXOdAeVV70a3SKCeWDUG/b33v+U
lHq6MiO0/2xYh/vRnQjTlfNB5rJRl1svpmVYt2TwACtv2Utyjwb4lKNLz9KwovQTlMEd87r6u9q2
bEqE5mtbl+jGitnaTW3dXfl7ZosKvOF3kiOQWH+PHT9ZOPM0X5FuaLvCUtg0Uc3xdQrtn6i44q2B
HHv+wG4UELmqbi5VROF6boj4HKaeh5kXou+UbT/olrzhTmgkkGV0U3wZMg+RV6mFX2c/OBeTbr/l
NtHoc02CkmqG4cfIICmmDD1mDiVqfqW1bqF9zkzN4rVJQ7UitkeAz5JXRNPDTLK4vztxF5ev2j4a
XOdLXhsN3rlA3QdN27+MURk+SY5K0PgYeKhVvvgFIDjNiqKdOYliv4lwHWYJ6BfKvWdHZ89Vnilq
N6+oZOeLezNxq4NlB7xtKImiBx1WiGi8D9QH2l1hDyAZ3dFf5wSZEXPJ7KtVMYAllnkbMHrf8P39
hBSS8jeiy/KteW34UHuSDmSIlRQLyyoXLeLaqzcY3nmug3fbSS7x2LPZGGtU4h3tnTsTZSjMOSje
nXkksSrGs5YtmcLHJ16Rxxxq7U3+flSnf5+HClGC+G0h2YIy3FkZQUH+zh8JwXFQQaXkH743BlF/
em0Skhcl5vssghyrptU2E0gdYObqz8kcsh0fBbAkbuWvaoKDF3EdsQnFDNRfDRqwvdqxKdeTNouC
Eb4TWSoYyXCvphezEui6ulOWetGjPB3VJ+6k7NtfV3RGQTQEei60fn3ArIQUQnS18NkQem0iY6Dg
E1rGdYBUtNBmq/umD8/MUVZTkCHdCFutPMde0V7dBE+4Mbon2Rog31zDrFGX1ASiVRTPCI6q2I8A
HXab1EN8ujIGDALq2LMiE1cXGH33ODls+Nv4Z7quWLV1VZwsX4enK0/lgcDg4lTGHcRFr0TJJZqy
D1ijijnYjYHuTZ9aPWRdBbdpbWmxu6tVXFupgeYxdL34+4g/gQSTb6mvQrodo+hi4Sg5YFd0V8FQ
E2M2FACZI+V1znmYPIFhcb2Ul0SSFmfTqN3PERC7pzZq41eUUxVYlEogyCxrq5SJuvPNpjopPZHz
IhtrclDrK+jbT/LgQjw6oegF1Nu1HYrQhM2MPzp9MV5T0l/bNpGwYqfWGj7mIUYxF+H3YiIk/aMc
AnTfHeIuYpb/pI318FHN+l8Xyd7AhGXnqIu8gSB8n/s0uYf5EI/N/2zLZSLy9GercwmDnN0PFQTo
ix26ygd0RFXpjB90bVaviVq81LilPyS48NEpTuUCc7LyAZ+gjmk9KwUhqzmGIxtVZoR3YnLVanlf
Fgu0uI5m6SpXjXLUCe1K+D2YDopRjWIbWiC25b/k7J80ZTAdLKXXV0peC1RwOR1knzxUYvTRNIyg
rJ7+aDu3JFUwHTNBelGdCZx0MAW3gdrU/Uz2PUblWaPjIszs/ku1NdG3XWQBSFaGArGQ/tUrO9AD
OZtBHWAkDNp0xRnYnZMWK6GooK0axIJiS7bbKX7FjophotvMIpM7XiDo4Abitu90EibFa0YN2vms
m+XZkq8gCH9vQaD1d9jb41r5paobqvJalHQN+WdpR342KHgYZv1B8RXUNSNa3axlJ97uC489fdEp
hx8XeqkOMA2FCgsWH654LFg9kx47J15QoIaG/iZbj37sAb+uiOwogvM5DJuWOI7uhw0/H/Vkgfhf
9912R0hE/qK7dv7iesvKiIxnJLDcNkOe7rGRk5+LNZwXvts2S4DJ9frxBTxzz0E55SfZ1VZTfCaG
Zt+UWKMGtWK/D568i/C9eA+KEPXNVNJ0ax0zVDce0YABHAhVhDOZ+FWbeD4fTTmaRDPactaVC0me
HD3EKZmBbtS04HjKQ2PO+sYycNihua5eotBa6V5gkOlGiyjRlfqPliH+f3Ksyp37lUS9YG9pMMgn
Be/RnJqGqOkQgoK3LPKoBv6r6tMHE45rtYoR1UJjhra88AJf7BtSaiii5rXzPdDRHUUjszSKaa3n
7nwAh8bmR5Ese/Zqn0DLKmQPjuHFmoPjvaqFPeCj3fEMltNFz0U1ZrXJ3icAZGMNJeCBKmWing1v
ejeVRztH5EHBuvoUtLymwh7jaDXZ7i0znEMHFR6TS99ucCIVZ00cet23T7gdAVLzMk91VFQl7jpq
+QnzEftjPeblO79l96RraJwScize0ZYEW/hs5SoSzToLvEVq6NFejk7ueKsNtDVhmuVH1a7KQ5Vg
qpDEvajLhptNbja1Qzj/Rhg+eYlZHUO27ElVeIu6U8fEJN8XepYcBxXyxmSXPL0r0MK9hgC96b83
CmEfWmS9lLFeLt06sJ/kzeFaZnG4Ny1Yr2jDfjUlifExKlmMj6YclRdbIl9WNlV3xuFdKMFisOy2
/pr7Ix4SPgXs+rJDjyaoe1PJavqclqQepH0fHcl9Tm4u/ZLr9+gv1Di5iesTsVLUm0FZVHqIpNoQ
qe1lYSHkUI8dfPNnSNIQwgnH7TWL0CKjv0IpfrFFy2WZdQj8GSS1+BJeZCa5hA1zHDEaaz5+V6HB
Rs+vveWVPn2uB3TEVYwzjXj4GTT6wKPcj6dozzKPyDu7NM9Rg7MVXe2L7CJZiQh1dn1WofwKQjjZ
DQq18+i8EgpqkFvP1wR6Q73QHXH80SUPmU7VCllygfA0IwJKXscf3rwP13Z0/4q/+2v+/cRbTgfV
aUntHQIYIT6w5oVsk32gLUnm4f2hsUtOmHzG09m7yV/ApHQd95UbLuQvIMk9zC5suqPM59cTz1Sr
zaDWtnJ0NkXlp7GsoxxFK3hQktxGkBuE938ipevlGIU1KByq24+frCuxQOZGiy339wBoEDYDIb3A
oQGLKi++9zXi6jE5BfXOjZk89bGbXeVhwk9yzWtlX1u+mMb8q58vKDdaaP+6Fvz0ry+wveBg5kV6
BIA8gnD2WswOrkNqRZUtRgqC7xRhkpXm2GRygTF67zHla01IDIbbQE5p0FbYnSA38CJDe6+yv7DJ
lPoA6D4/mOIgzx4HeRlEmz8HZN/jEjn6V59sTob+6k98+ixD1pHVYZMobOXe8Y7wBNeDN02XxyiZ
HUhPdNO9uG5Q2We1N3ZI5bkTxEHRpl9nssly7Fef4YV7XK/N9t6fzMwULMgWGL8pH8X1qZzb+tRU
BQKIXu82Dv7yveyTo4+D7MttJp/6ME9IR/jaxzd4NDHqgKeM41fdB1ESFLw5VqW/n8dOu4haz7Wa
LObRMEcWHl7aNUSoVlhZ22vpl8NBS+Krn4svytv4sxFWxd5iI7EvmcAP7HKsx8xxP1o93jpRL2ms
JFmW6F6OQRbZFywr9lPH8utrX7rPYqs1iHDy28iOl9wyLCoCs+xQ1cUYnTKP1TQ22FrQ+teJV3XB
Jg2A1HoN5i4Tmeih16snpy8R2kAW6fDl1CAUZDsCXnlJ+90dyoypDhZQhZa+F4u9VhzkWagG+aoN
EKFQdygorbEAlAPybABWCHqGZHU5v9FKEBCYX7M170zr5pIUeuqa/v0+bwowOAwN/Kw6ylCJkU9z
DYnMvM5l8a2Z1fITzINopWV2t5PNAUa05dofvcTpd4MyQS7gYUiEq14h6hKnwCBmZglBsvaHJnhu
7cy7gh69Vzl+t1RRApniybsSLHoviMgx0ZLVkt9XyurIIK78/V3++XWZN3NbOvqwKudmWQraqy05
r5YbMZkUp7IzFyMdn9Rl1xPA8bhwlEBY2X5caBvlBzBT9uaP7+Xb2vN9gzTzYeiU03QmjHA6BxV1
VrtXrXufHDDFKL/n/uSaH2WPERgo+OTpINyVAnb71Ky6Y1bpazcK7O/qMHzDvd68VeFYrbOJtMM+
CIezq3BndSkSS7SpWvY0eG6+c4F9PlmVSUWdgMRkywM6ERptDxQHB3kmD1B/PECvOXEkj/ZoobH+
jyOPbzHamv7rax7fEhDYwfISY9sJqmTLHvtRMR0kgvJ0NDv1iND/PTeI0JCXNOI6eSYP8gp5rWyK
a/1u/HUtFBc0/3Kg8MPkiM+xgqx5bIPy2gg1h6RYyy7La66yJft/X1WyAtr7RaAgPjaFHsARe2Qu
YW1oBlvYd6IpN8TkAO7qD6HTZvvZs8G9mgOG/HsFr7LycTfLCjgJlf4m66zqSRaREqxil1aUk3Ao
AipSinEpB0owZUiPEQAvLdEpr5FX+2Jvvw/mVd4N4ZuiKEX76hUjm5lPperra1Uf2HL0Ca3m5wV1
QApUJkv2UVGPJx53UOTNKd94hU3A4jhhNpGdVEXGk+VVH2wHq6e3UbR3Vew96OKQB85YgqRiz8IR
WxXyIEfkNXbesnMhT4ExO1jI9pZiuBuX2C+XWO1vMMdHK/tWOjWRAJZFalBFAc50/Z9uG7JJ36ss
suOW9dBsBCfZJ8/GsYRb7hCvbRNNd5/z9SVPYrc76WJC6ItWTkuO1TMFDDGW6aiJa4WkELWHNgh9
P33N9a4CL2JZB3lQ59LHBWGMHos9s9lg66qfm0mx1uQbaqy8xKRFqRFJYLkAwJAxDys0cpqtL4NU
W5DvEXRh8lm3y3JJ4iTbQy2YEqPUMJFZ8Ys9p8mLghF6bRV+vZR98kB2BJbYMCx2j76RyRZBZsVV
SO+w1xxCHwtcbpqUFIya+qhpPteq5l/Z0P3YhOF8nNxCWcHWWtiO0r+Oiak+o5g8y/m6ThV/j3ip
X8i5PpuxkAONotkodlO8t9hwnuJwWGgKONEtzpFyJcvPdRA3R89EfCJqdrILwcLWhWR6CRtikImY
4cVeAQxYkYXRvHiO+R64RF3ed8mjMUFrMO3lgkp22QOhJ3UU5Rd9RNUYxH3xzak+yLqerarosqpO
eWnzQFk6ctKAtyrYG5HG38yImDYbIeEi8u9FUot9qNvEa9YKS/EFrHGVdWpg7z1hhZFn8jBR1s3x
eDHyOPx1Ta33yroLwqsxYhO9X/zXJf/xez2usa0MqbINtKBYsj9oLVvSmkDfAQR2KoX1e6O3/aET
BzmizUa99XxzB0aYdb/sk6MDM84nm9r1iulIweI6550ft+6KqhpNcZAD91HRHMc63zfEOvzRb/kF
Xs1OIAhdSP29Gk9POb6V3pkId8xJ6JAD8sB2MB96wp/voznWAd0zMEmJ1Pt60qFLpmO80bClxgvS
uz9kqNUob+n+s7xk8WtET5yDbhsf5IhSWC/qpMMjikg7ExtlPm9vhBuGstUGU30XJPT/2J/blMbj
/pNZbuQ/ryccYFcqAGjEj3L/x8pT+WPIUTi/CD7Ez6hC+4dFVmtsGQdmqC31UePfAHUCjL7GXoRs
toHFDciA6Yzc9rZHgsvvPjlQjcMpDqr68Oj3KlfFkQvxZ+4LYlXH7lskJiXA9SA1JeJUtuWZPFil
x/QlA0rGAjxQ0hMQ7XYved4sA6fznezdN92+LL1jMje8w2WfPHiFBxctpwY5DcZ0Vuv58IeO9D9o
MzUdvOw/pJkWIDBddS1Vt20dttdfENcY6sQQs4+2cHU9PTjEMOILHcr3pIfKqBKYLlxhJTTIgbgp
nlDHwdes58nvB38969YnRPFf+U35P4oqfpp83fsWjSTC1tWEoh9JKI/K6RXFBnUmnVplbaoTaCnu
hcJXZ2q2bnWxpxYbp5UCxBC7dInnJSvbHIBxGSbv67SmoD+WFuKHEguwMZg/E6j53IH1l9jCxOLM
/vSSpK229lr8TtZI2iI6r/G+GZ0OrIaf8nYuDhTBl2B5fg0MQfzqt5gz1parGuvBtF7LodD3MkZF
z6r8arNNtW2m/Ms8BTtsf+S8gS86UhZyFkNQsPiuunfutOp5HC9/TC7KLDDXSRDAzBETFsIg9lOf
/RzIkbhOetewy81ZrqoNJjfOBtF3P4Nd39XaD3vyLWcZ+E57qOdya4lFtuvaGu5on3UMZBr+AVSt
dLHzl/yzmXr4Th+jpUA5yibLa/1Nfu08EweId4/MhIQ0JtvtvuRm85UKUvdloEeeiJ5cpVhO8EXJ
vp39PdXU+BiEXX8LTNhPATkiUC5sNI7TePTKceLpHzIo+v/7fSr00P92m8LboryKvtm0bMGt/0NB
jLM28YGja8QnijuvwmpQr3L1Jcq85jLPOVhUe+j3Q9EgpfQ0Cm9jqD9nwMEWyuiGH0tN/UqhsPsx
kANEHMZXgEtHLamgY4pkHnkW1wn52u3RiqnbdFHiLZ1uxuMv99whzelMRcoWa/V86D2+ldb35wkj
0EeqggOQiJiqmuXO+8DS7XVo98bNq4DNBFXS/VBbSIBB8j8+vob4sf8UVmPfth0NVBZraM3WjL+E
1fk4l/zwGeo+zV1iTkdEaNiUWDVx+xpa/q5r4H+Derqomolfjz3CC4tR4j14PH4pvYw9P9EnDyGz
20semw225FBdPgbG0Kl3TS8yUjoR6gMGk6QirVAvRLfb0Rg2K5aBlC5M11xMCo9HJbazc272Hjoa
zpTB+3WWN8TC/vd7w/q3Rxi8IdNBxO6okNCI1/nnvdGTRuNbRkF8jDH4TE2IouIT6JBd3FMFdsts
Z0FbQbmj628p/5y/RwM8fYt0dt+QiPk7irf+81CROTiFZAXLpjw0QdwuELhPGzQr/rPsy4rgBe9+
fyS/tloMuqKsRlLA2TmIgJcAZqdgjkW+LKJXDG2fKPr2X7G64XXP0/ylG7wKjqEJutdziwu1v1fb
mJCH1wVRGmIuK0visikns49RWdx8NPknRLv//mvVNevvm8viVkGFYdi2hwTb+ev3ymLQTXOM7WRr
TCA+Ev3iiENQWtoFs47+FGles3kMtBmJewrszxXbYOckUpqbPLDWKJ/CCZUYgnzCkhIURsimHPTg
lVoiVjXXhlv6F5yL/cFMza/sv7WQnhZDryuEesG8aGvH2xLOal16Nd+VpidUyByKtn3r2kE9URX1
b7EadKu6CyPh1PdOweD81LPWXSh+Hj+HI9G+/DcdplRFP4V5b0OZwLnarqGgJMrG98E1v0+K4mOp
NOpV1zfzDrfal1Y3zUszxdZFntnshD4xldROWCCjg9mC8k+Guv+ka8UqjOfsG+WbHiFVDY60c89j
CK0s7SANGK3jfw4TACOaGSjXPHCrUx/GSFPFQG5G733opDfbUocDn3dUekHrf0ZfAbsfx1kUjZ/a
KsdjRJVl6+hFQ7S9Cx9qsJMTTLlmU5aETsJ0ttc5YX9LmHfhUe3CasOK2FyNuRe8e3YJXgW09k42
Gy/k59PrSy8GFQ1JrBl/yJvBvT4prXeRWhI7rvyLXSv3Fns6E/ZKpBhQvtnRQZg4Fd5ANmanbGp2
huP2yu+ovbaKQUCKjavMMEeNbYoEE11npMzOCuWZVVdxkwe3Z/JEwrS699y0vDme0gJaIRAzNNqC
SUSd7HIHMZLKK3rvVtV6yLQBoHsfAc1J82HhkBuNBdyPvmt82P1WdT/CZs0wYEKRnDznpunmLYnN
5JLdcm1WzmoK9UM8HZjaKOe4jz+UUUwr9+9jmWF+qvhUW3IR63lev7MtVveyac24oVbaoL0NXhB+
xBtQLV0/Ky+6kkc7e3DnbaFa7kUZeHwYoYGKyiyKXSY3XNBKt2Z2tsFOqRugBEmXnVuc7yeyT5hD
QE6/QmsKM8u5plrkXCemNNd57m8WSCX25fyjLG3lQfw99pJ8F3jDQe78Pfb7LAfCLNFO5tLQMuXg
h9O80Usgn6AS053H0vCk1VMAkM7NX3DzIii3FfMd4D4ZKqMZfp8Cc+Ug2Pr23x8oOJH+7YHCJAnP
vOG6KlU+668HCgFBSTeoEzCWXmSpaob2lIUwE54abHFneVDrxtybirGtRBeP8fBAJQX2WekVHyoC
BfM6b2/QeZU3hCwBux0rZZ5M3ljzc8yy5aMbT/XWyMiovTdtnh6WJyqn5XKC3bxVWtRvThcRd5sp
V0TF3o00q7UTpslt8sAyNFGwH0av22Zdb58j2w5XMBu0VxG4iqIfEGVmNJ+Q2H9vVTX9FmgubJcC
v2wLdQDxuUENpfyE65awS6XSdwEWCpBEcZmAeFM+8fb10dP0wcZtUX5QNiReB1LOmcpz06k1Oy73
MrXuohJHonDvbImBicil2VKJhcNYu5C4R6P3Vgl0wcvjMJYUoGJVoIrG9IToeFOXqOKVyNePbZZO
a28iuWQ2QL0zY8XSODoT8atVdnocPG/OTginFO1Q5Z3+dYrgLsaOAjDFthKMxlYQrqckjg7yAPsQ
IVqtsOAtVfsIufLXQTYtvDfAg0SAVJSZa6U1+FUaobtw/QCksVtpr2Xqwz1SLGXpdezZ+I55Zd+u
3JLQ3ILRcJf//UbUtX+bTdqqoZkeUyfT0DVP/2s22feeNdhxXiw+puMUnuZy6N9NNB9Z1nZvTaIU
124s32V3lvlEQXsE/UUgHeR8O+95Gcmmq1e8ThKNyVLgHLNi9H+0frJrtRQs0WzOGA+a6TrM3Ewz
6sUdKQ7mRbdsn+mGYq/yufSWSaYQS8n+SLnDO7fVArIaekO1N2GUT0epv5GSHQ1hyMKfXG8tZTw8
TtgYIBF1FSQbVJGg4IsmLkBdlKzUmDAZ67xUAthdenDw8yI8zKOR2aDfWv6ChDCTS5l86rR4+sYn
DRvvoP5sG2VBQdHjBr4lfYMQn4BeyEkBTwYTinfOHFKQFkF2dumx5CmCc9szXvA7reLGcy73VqCo
20TFcloMpflSNUa91pTiS5Ra9tFo+1+HsU6sXdrkBOVowPv6bhs0MeBCZrkrhwyhTe1DLcEEw0so
CtWNp8YaEDKaMFVXdmibr2mYr4y4d97yBnCuHRMKMExO+SlE/4uNT7NPKpNvXBpi5upkIiHM7ctr
gfXnaeos9dMUhjwZBj0+qBnISPDE+rKdy2VTK9F3IwYfMY64TKy4Gbb9VioHeNYk/PRvhpie2e1S
A5/+xuMk3biOzgoUPfneCJx2lThz8MXSXzXf7L6mVXMCnnGChb/HCQKkp9GatctjZmfUmflMNBSm
xWJKXshmvjp+HR8scZBn8hDA3Ab+QMC4r9KvIzlmzv1COGAizHrOszM1y78qEHz6+wV4D9a1bXXI
xWFok+ogm/LMC5zPVZXU71awNVQl+AG9dK9T8/GmUr0oCoI7Uv20J2ZXvLSdat8EXXWYPb5JRTpV
SZhG1CwRvSlP3WTl4RJjWwOyN6DTwQNRk45QpYO28Ud+HhKbWvXJKtQctsAQbxzSenGAy2OvJ93O
re1LopJuZet6dAnJINszJwTaxB48fFf+3Eitim3ZzlBop+G7VYb1xXLD8kOBqBwE58HGPnIg8NRY
hARrnBFy68dEQzS8/R/PkH+G34h1l+pYhojlUU3HM72/Vl5RH2pBGKOFdAPlR6jwtx0E5gdW5rQs
4hYkgOgDUMfOvAQAmf9H2HktN44sW/SLEAFvXuk9JUqUWnpBSG3gvcfX34Viz7BH59w5MREIlgHY
GpJAVWbutVWZSqrhhA7LP+SWZqxtGV/PPtM6bCOGYgl7k8Bo2EQbJ67QXlra/7rxcb/4+gQ2gWTZ
Du5AtqpNjlf/3CqhccXDL0ZtqlbALQ29veTWOOzEGt52G/WcFH57br+LDvLXIMq98iF3RvupHx+6
2DEvohHwEJknEFW3JmUhT3FVBlubjNJcjLY8UC9O90pig4e9HdkQHhTCz46ueucRMdoh9/uThVzh
kNTBZF7pSj5mJW846wYb4fmV+rW7JtNHClST/EuPa5q5i7CUnOVW8xJLHdwlAByVDwAxic0rNZvW
twY/hDkVKsOjJmXOCqosGjKbxOZVcvSPflK7eC4S1GCLoUx40Qr4pMSkGxZzdnWhpvNzKChTMDt1
qVREnghSD6TUIhXflCanBNJF3KuW8kl0iQM+4jvJq8qNWzS4H3d86vsmHXB3oSQRkH9LPtCo+s90
BK0hco1Jx/8rT26cuVjJtf0YbEvChPPbUlsmJN+QhoG2ACeKGhhklU13HbvmFaKDCa1behqRor1o
2LKQg1KaHVsZEqW1B9vUd2p/05ZxDzWOzMe5yaNdnBvB8t+//Rqy8X/GHUxHIXeD1RSfmWx+3RoG
FXGt0IDL6RX4FhRJGZzFwcGk4uyYmB75pgtiAEb8WfQNqM8av1Vn3KS51ZE5sA+3ly7fuw1K30fR
ByPXPiSuQl2RQyntlkd4S5l9Ey7aSjIOnefoZ4gcKNuaMXxXklMoRerO1mt1N8ITgso0tVXSPLt/
/5OV/wwzTIEWgHnYauF75XwNQaEY6zyrhN/Mhr3A3EeGzIXdkL13IUncDnlpeWTijGHh8uVe4l9g
bTyrDb5FrXkc/C44jnyHFyn53anonUSAq6XNXCcoNVeQdp1jj9yQFBrhPJC4sSyaqC53waCea9Dx
sOcHp8g+crkfll3o2FuntcunCGw1W/Rq3HiRoqD7VcwVVnDB0rVGYxX3SBQSpUofpAG728KMKWsa
1OTBh5L1UI0tRPSmmptK/p6bVO7igFleqkbCS+LvV11aNNshMn7AgJSORQEmpRjy/sUxBkxTplJ/
tpD9i5EP5YKFbXC8CR1JWyw61epAcAHXw6PDIdfWZ2wHF+UvtqsyVliR92SolXQZvfI9NYr0oKq6
dFGtvtyxUGfrJJrTISu7Z8XbSqVHpVBR6FuxZeOhc861tN9RWWYe0pxa3dmYSbsAi869nDd4UaQT
WnHKy7ZRJh27EUJvW0TL3LLajWLGxqvU1i+yiYFJX+AXcM8lf0ktq31AQSTYm2LonA+KOx4iX41+
ZUDi82iqH/X9ne75OM1UfBY+EohZFijavrM07UHyO+iPNfezVJEHVnkGz8Cp4qILsO4qPN9biuqK
LxUXYhSEKsa6CLsNqqAsaWdZMIdmUVpRLdtiV9aEcXWU/LY6ilfiYOOzEpR9vb/3V7ivAQ0vwN9G
PcLsKmnOfo+OTU7zbIPmDe8qhQfPv/9unP+4VVi6SvUl6QMiwaZhT+N/RG6Rdtj6ADl/Xmahgp1V
Fv4UcIdeoB8mCITAPohmPrA1mcBRmgkBK/Tz8dy78cACDNZN21vf5JBAYphb0ko0LU09tyqCLCVy
2nMURjF8ZMk/BZrxixW8eg5kdHW1JNlrSx71yaYzYVfv2ktJ67zXumZJbxZj+Egi1FwNZQHOmuKH
Xd4Q2sXQrj2pWvloGYm2FS3RTxEumbBEIzM9ZeeckbKxsCzdxb2M/F5LrkSUd9dYXsxcy+ou3Rio
RyAwR3xhsYhVW2Md1I7fYfLkGWsjV775MtluBY3mMS7d70heOoKp/Kyxg/keO3E0ERCVZ2QX9rym
mnEjBsdWh6RYD2CM94GT2rvek6wdChrc7kSbuBs+bVb6JlroxiGvmRo/+6m2xxNFRWbTlatBrWSq
rhC2Ced5K42/NTJUt//xnfi6DEEjx01U1/h8SDwZX8PWhEwGuFWYZxghtUGukmDvHaTuirBYdtE9
BURkIG0Tt4xO49TVKU6yl5p02Q3UUkxFdtkoE+bOGh+hheon69hg41xDR93VNmwmFoCPQD/KpwqB
zJLq3GCFwXj5pMWhfHCS8tLbO7zbymPap9jyDpbmn+TpUGVIChJ2h2vWIgRzU90kZGI7D0OdfUvi
xtqJlkyJ/EM16PncH+VwrVc8zi1sFZZ3yQyie2dDtO5FSGmCrE5mDfy3fVN0+loduvZWVluYMCVN
NK63strRzh5t1MePpmU+eCOe6DcdiYeTzNYN7O4Q6LL/FHfZOzX7+a2lAN5E3oMWQwwS+DC2lqOY
W63ot+VkgCwOMRv2lIKjwnutlNhfuflAIU8xFIi8gWv5GpuFKS5AAKQ/SUaqIM0lO93bZQSvCQpW
0hQXGB7LTkhaoan6/2NdYU7rzz/zGdMXw5zMK8lm/JcIkUdmpmGbQdGYE4MHzd4K1+1hwzTVWWPp
Nq8ypd3x8Jzrnj7+tJXwM0ud/KVsFEpCFRRAFCyZ+97I/FVbF/6VUO8B9dB2VJT8NYPVi7NDpDxK
lVStYt8Gg6WH5qKQ8gueVMqLXSlAzcLsiZ2z9VyZ2UyxJPmld8vgECWN9QAM3TthJHS6aWKljmVw
OqTypps0sVYSKKtSVX5hKIXzU5xJL2MfBtsRnvuiqxXpBdHHcVTBiTqj3+3zMPQvRKp9ZELK+JHI
PK6kLroaXVZe+/xnRjTtGyAEgjRj/aTwxy9CcNfrcgpW3pviQSiaTdm4a1SgPjChv61JH24fwJ8I
H+vrTdzSbT4OxeBRZVPe9fUHG/SKCrvZgSziJQ2yyhGvjDS/2iRjz64HKC03sysLufjiU5gjWnFm
as+FtRANZ5qdEbIauBE9kUjZeEZ5yty2XnkGoDXxKtN7fZME5bazo2Hf9VpG2WfQDPtY70Y4uC5R
uqjbNzLVJWL1IlFl8WApoEpVHEEoFewWOctscuj5J2bow3wYeO6kKcQVqrCs410dYdmRtSO6tL6r
JlwT5Ac7/WguGYW9tGxq2wNdaV4x11wA6s/3ldvBTxO7VUelnkQ1xmhNMbp1RK1pHYvpoMck64sa
OHIwLuCAVc+j1TnP1G5yU/cpOUgj57luQazqE7siM97//ZP6mrMBA2XLNrgn/rNAo32JbBkWcU67
jviCOVIWfdykYKCG0+jjJgz/97dTDaCl//zNUvtFEI3frGOYhqMBh/vnAz7rWkUJ+vyXPsQGvklP
REek7407BHMZp5gHWTMwgqfUd4UqI36xreFZzCCYeyUL4r10cGRBZFF3mIMDrMpxOIpXWgJ7WG5T
ng1po29b00HI6CfQRMEGD1FSv9z7qTQY/lt/Zfn6yiVlDY8PTwGf2NbWHiPlmXV7u3JHuVwq3DOf
DUkfd7rhsQKamhqbn3OSqvseWMAeN2eqPpxB2plDwcqLlSMV3tOhUvQeP856JVo3RqyqQy29TxEj
4uQ/hkXnf5ujizfwKJP21ZL6W+jryO1gymESZSyUrCtec717FQUXQEPmVT26n+R/HCBybn0Zgzxb
lw4PE4g5JmLhEVasVa8qdJ64iin+GdPuSJ91lg/ZLuh6iFdEj8Pp4LJ2PVdeKq9cC5NF0XebnWKa
dxgibyX67pPFBSkp2wdt7O1vc8X1Wo2laeTUOlFBrpwlCTkfNP7tWqd+nUWmRVu8n8OqJ0vT6uqb
IHfzOBxPGKlpp5Kik3mSGyi7kvEK39V+UqUs37WpVy9DK+0+mu5FilXvvU8UdVVprLgnY4UXyva2
Gia6R19zqZrDPnRZeUYOlccYzg0uTXO4p/33qP50JN/8wFe1XmRjkhyBOXVHzShYGCl69hm6FH47
3fdC7cGp1j7aslIeiMCPmPtUA0Qvskes2brT/VBEY3CSncW9x/57Ql2RhdFZuuDxw0lYNPZ/nDmE
2F+NbigT+fzHQCg3vAPRR09tk/39wmJaHIzqTs/Cr/1iWqCF+bLs4ReLpviX1MnkWkHZ9zaMAneu
KrK8N1Wvumo62jhf0t8Ua2xW5D6ktVuo1ZtpY0axCZK+/R5i2jMPdMM6Eclx933ZhMsY9Od77AI4
nmaokjvpW+fjED0nqVJc/dS28Dqxgw2mJe4zVnEvJkvxzw49x6wYq/BJr4tsGw2WsbJdOXt14ngv
OY3zyX5KntkuSNqA1OE5l5qDWYbtq+zn2UrVo3wHksJ+CAYwvCE+g9/bUVvYhB3e2E3BsW1LbP5k
3T5FHe4vYkZYbcLCHj/9Bu+tAvnfUVZt/6jl+Pbohat8WNpP6uq77+JLAqB0OIMyLaa1RLfswyF8
KzJcj6YZFtp6IArF+Ai/ylh6qrYcpTo76kH0+1CTs1l3ffN5769YjvRoLP+a0ujDW2G19lq2tT9P
vTdNWOQbqzgnECvmdSYFO5GQSP3uzFJ4eMzZaj+bKf4/U/rCNR1n78SQc1lYta9a2YCCTvNkLUYJ
7TaztlTxFxSj6os9xNFL6pLPl7XmQ0xC9KhtJHagC9GMKeGfQwcNdwaYaXSj6oAHcY71iB74OWZ1
drYX7ftBDYljoeUDpXqfGHmUXol2bvMB8pjmGn8clFpaR/p4khBbn6TeaBZZyXoJC039VBeNaS1e
BjnSTurUISaxYWqXYWsYc8urkhnVBhB9PHlY8mgsN0JeW0jqVteQbhquFZ4VJEbUX8jfTA/36yB3
sHlQwe50UTSeG6/S1lNp2z4BZbbnPlOsHUpAHyyjRYvuNPrVQ+sxaxIZU2yiS7lDKBqh2yFp2/Kk
AHCaS2NlQSRRrQM8c0ouWz3y5l6E/98fnfdJ6jQzD4tom4TJQfRTI5nh8OBhq0ze98kZXbNblGOi
74xQprw16o+N2fTHcBx/hUpEklQv2mU2aN0uaSiEUrEX5ktp+dRsQaJPIpaWiRbwzNIx1LAtHXkJ
y1nPld+LEEhWaW1GDEHnGPg5z4ThiwMWGskMXKT9HBRd84D8aYdLp/MsulLcrzR7fFam6Tx7Dy0G
D+fb7JZKh3H0nb1ouhIMb6UOu42YK5HJX8VJyG9kOtWxyOajBR3nYrJBHuRQNh7GldNbDSNyf/S8
GzEozh/x6hyz5Pav6NXiJKv1cHtjOyaw7Ba5tlRZm+9HvbafguzgmwPxpKkR1SaG0bGZb0VTxdp6
U+spt9pptBuH9tIF37E6s59ET5lD2tPt0t15Ux/OCd3azqIUXqMmHfEO++5i/cTyVvMO8Qhewugi
6pHrFn11U70UlVr8JIG+pgJCe4+IIM7Zoo3cvkJ5C0ByXOOH3l98fmY42bTjD7OFK8A57FAQTlIh
81SVU6HUMNa7LuUnQXI2X0DArd7cLEP6cpRMTdtHeLlg4yVFyHIo/j19OhiYnJLRgAY9dYqDaBLS
qp3qEABEJ794ssmL/SoNgrBgCYIZXAwKFHVA+orXHvqyNT49V/NmiJrHbz2udnMtBThrmmUFLLZL
H+HMUyVrRGer9L2LXuICpRrJNx6oaM3gPs/bIk2/RRbRWvTMeEcGVfKNKMoi1vP4ipTJOHV6SG31
dFY/BJj/JAWemdNZSBhfiZQZBNU0i29uchCzAupXN6aRhQRLOKltCP1KdSzBe4i46aV/nSw5e4Nf
7lzM0jOAc0M7KNvbpYnXeH0BG0/i5y7Z+i/RjUuEuirsmEQBQedNVRXNwmVTC8HKSR4GLy6xjZ2M
a7O8/rDC4TRkQXTtqL3ZuiY7hEYzqw/gGkEZ6O+dnrYr6opM0hd58dJm6lac1zRsqDupbQ6wvtJH
EB8TN6qqPgrSojPJlvWHHFk3yVSWK+KKrWPuw46bTtdEMUkVBU5F1oEcDpzJBhcLkbZwtI0Cg+K5
k8x4HZWqBqw87p/dxggPkiFP0GVG8TntLuBdZ+QDwgbPkvjoGK128poLvvbh2c/YNXcyLM2cHMG8
S8rqxU/BRzoJ+eshGq64XMQ/BxWzh5K/cubyADCIXmjYhi4GrXExgD7IaRlcQs10qdn3q5UxwusX
Y/HUR533vHEoFxRdPc6nawX5Gd5wDALgVxcRBIV51PN/Q296703i63Z7de/zrb/6xChmd3/OE6Pp
1Pdlnrjel6v8t3kdm6m9AZRjnuHvikc1dSn9oJD6VKhNmxm4fO8y2T9GbgPvIOIecBbDWbnSyEWf
7j3iVR7lT2VT+jvRqsU1Kr+gTrnAqebWBq8en/H77paU3eEyNr2bmC4G/MKizqOLf4iu29uSiI7Z
F5XzP/rES1CPYPH5vfB9//0PE/1yxe1cyZJwIwZuc6cpDrC9RahUlB6IP+j2t/z9l98vI5HimbWK
3q3VznrpRrX9bIA6EF1zzMcmHqCAe/GwrDTcAhT9h5hQUrWwUNvKPnCfic4q+ca5b6TtZ571G8vp
5dfKhCrq+LWxGWGnPk+Xlj3A8C7mBDvH8YDYP4owljh4WlMDNGnHJbHB4CmTZOti3sa9KRB2HxfT
xfnGWcz9cr5oivOdJ8CAVK1pOjHY+7V/nyvmiQt8ufbv926nygaerMXGKwPj0aBgaR9V9Yto2Z1h
PMrA/zd+j5Ol6HNArz66XlktcRf3lqIpDnroZ0TFfX0d6/yk5rlffdgQ8/ew6AMcOzJ5kbeeehSH
QWmcpdo7xkw01dLVJsGG/Hs4wqAH5r/nrfrIc8FRkfJGbFEsTac0PmwCzFVKerOfHESKMt/zS6wf
0V6Vt4Gy1t8oWDee2GW/5gPOybbvnGodXwIWHbdWXmJzXjeVc0oMm+xlCuxRTBMHvKkduGvBsCtV
CeE4rds1phNcp30nxASdtn8hRsWzJ8RirtGK2J+xIl5qQef8iqJ0E5m1+rMyrb3ihN2PKqke4D8W
37V8vBZ9EX8mxvAR8Ij9aHSIPSG1/W9G4Gb4g5L+7bwUIHqfma+lCizAzXPjpQQpM4/Leh6ASKWk
lAcmjJNiPBDH6a6B5uOm55jK3pas7uqNgzsj3moAP2e0gNsy72FXbiUMFa+yoRlsBZ1oK0Z5ymKo
mufVRoxWaWMsKFNU1i1+v7OumYLBY4MZqJrH5tFUCiwwKyVaylMzcCzwZRTe68foNkHMup0Q61K1
jT3/J3ZWKVDD9zS2wde2nbVO+9L9hpk3paSe867VtrsEXEFFsxPKLwEITz4u593PamrXKSfejU1Y
PRtJ+lCmjvMe9QDcK+5PBzevs8vgocKb5uvQd+Z6EQT8eeEw1zFemdAg4wobOOxEky4+i1fFiEEJ
ceFw8WWA7aSx9koXoMs/z9D6uNhXqrrD61MhMjeNikOK60aFqMHHlGqLLA7ds0FmRp1osjXg2wM8
V3/VV2Y++6NTTBLDnYlTIJo0bsrcjtOYHF+es+79cq+LtbHE4KvKT45WR+vI1+1NIGfjk2anP3N2
pZ+yJlEEJvEstbV8k6e2svbhlF01xbmYuu18Uh0czzxoOhfqe8lf2U63NZswP4sDiyDYWVXjbcZG
6b1lNYKCUlkpL2F6K5emNMn9ydgpwKZ+5slnPzvdRoK/9hxRILbKLOdHIzXlQRz6DhC0wD8j+cJk
in3KXAxI2bQyFSP3iffzAhvfxz7vVZzhuMJ94N60zcTc3iKAXao+eoWXzA1gcNe4gxZiJ7ZxjVXo
QLabYnTcjuXcV9Pm6mldTb7bz6+N1oB1NdrwGns5joGjS1QzwMTIyYI3FfXook19dMqIcUCPS5h+
zImR5jsrlIffL7+2ZdYSK68PCO9g8+LNBKrZGxGhZWOYs2gExHwHNN+baJjLhabVwXzEP2fXQHXb
mXLx+5WfDjgm9NPIfVi8En114Q2bvN1Z9WjwvDe8JVuX/pTi7KJOu5j+5NTNEW13uZO9qj/1hJbY
zqUaKm91qULs82eG+d1rWEpXYf2oBS4/OH/6yVeWfMWDK1+Ueu4+1KkxrOTWsA56Wrbb0O74UTuR
dJAd/PVgTwWPWlOli97LjSv7HapZdDv4kHztgcLzfAkLAjw3VjEXx6OahhjkQe2qDILbMJ46WeKh
TEscfD2GnT6l0tqePCXGGg75duyCt2JYXKTgQe3a6qPoSUowLlSw8+Oa3kD0uW2L7XrAvy0ipfqI
YNjTTeVkhbZDaZ07LQpVrIs5xCYB4Rn4+Cnv6Swy00yxPg5tHHDMFCxs76D4KBzqH9h3z+2iZc9t
hsPvkQGXvqVdhtFczP7jRBXvi5Wusbe5zxYXExOtFGa72wYZxWi8wf2t+ulNeyBoG9PTv8uR7B0L
SduqWO2sc9YwMdoFY04g0j3XkpldgNpX+6oJv8takl9UcWgUfFu9QV2KGWIAOOuT5lv9QXSBgoC5
7cOFS8LueD/0lvOL7wI62MRoj1WdeMPMSOrfU+RgrHnAye0q90HjWk1iEvLHCAn6A8WH0rCLvUJ7
QGWoPRhFN6m9KZgTTTEAhf3BlsYnHjjq+GKkxnMYFC70MkB7GGaOyCMJtS4ijBz27DKhsfpJjbEj
ei2zjeNHd7TNpx7/vnnpF+TA7cx68sxC3eHcgFvtNCoOtfTDcxDv/u5BKC0VgQrAnPl4pRjbyKc8
0m7rqpybQOUi5Ulcqx3xMSdbRGpyuha0UGeTVcQyb2cCNSL3VK6jSLV2AFJ/56VFclocogJzxdm9
/cccKf6JrCc4op9kfYu8ddPkef+mFus+b4r3OkCJVSVaug56u3hv26MfZOkbyDqc8iwgVcJBTEZg
6phJ/QrssNlGJN64TXK2nlOgEcvytR8K9FqFoSEwpN+3KHpsI+kpCT1zb+elv4gn3s8gU5XXNzho
S1Ljs3i2MizCogAtWcdC+KBlfTR3OjgeQM2MJWpSc13JavAt8QvEFL7zkGGP9eR01JBN3ZVlZNsW
146FaJKeySDJOja5LUbrlOhyYb0YSM4wmCtg0U3dLEmMJU9ghPMkBvdGp7nnXE/zbR+Uv1BcS2fR
Fdd9tdbrBpllK4Wnkcf17QBrJNpqkf1075casBIzW6rdw6B93qeWGszpe1PHYhKVWLS/n3kbDLR6
i9Hpus7wo29KkptsBpTXPluZhey+BCWctMqWo5ltFPJriEpprRemvRTNgoLdmWwRsRkzXX61VarJ
+Ppf7cr2HobCeRs0Kz6Psl4sSlacj1ledXvNdr+1rm8jy6/tR0xrC1L/QT8Xfbo3LJw+w6gvtbjt
UjByQKOuLcMMdb1oigFTDtaej8WmQQpORdImKSdTk7lbs2Kc1U2hnvw81BlBd3eyqAAhomRvxTwx
GgHuIK0Iiix1rBTbNCs7Drkf7JvaVle+X5RPFv8DyKHE0Y9q/F5P2Ok40b5ripq/1GNUz1ASnZ3O
aN+V8Ztgv2Qde2orNNW9m5fBY2v1PPAnWkxSp+8QquQnIwZVirxCWtZt1K7GXG7W8P/WJojrH1ri
vrd6Zl5zN0JnIAUYQ3oWBrCQTBdIoqhmDzFi7OyAekap5GvlGFS6+78kCqGPYVKY16YsPuu+TU9i
rGNBrXaBemtB2LzK+sAmdTrPaEEg69Jwa1V6fVKJk7naHJdyZ0UOmh2SH2H3PkgBwB9P1h6lQdIe
y7o4epSiH3XoNMFcN0AAUUcRp+ka9kO273R8ZDFjyQn0A3VysdpbePhHvGZOWxCJBQQuRgu+HDEy
k7OFz/pL5C5EL5Qc4+TF2YIf3Y8i0t1nNSsoWsjNGjJfjjVrhguYF2j2A0QFvP7MIXtr/ejRnCTF
DbWJjdonP4IMTP1gpRSt54GxdZp83jWu+aZUVUbxRBevRVOWx3mTGcGr48vFLmj49DzFtN4sq3+l
mDy+tJEPGbvoEWP2lfWWpBG+i2TXj5pTF5euGF+0qR+mm4EjS5XufK1MXxOiky6kzzXhCHslWfF4
Vs1QnalaXa4NTa7Nma10dCbVpR8xR3ZA0PUTpBNeUrPz/OqbaEUEKUkKWu2DWoPQEn1BJNUPPSZw
q9bqzHk0NUWfnic1AreLN+AcFcepcyxMOVq3mW5vc5WstYMbxLxhK/WJTInfWmL+yGyAL75LmFTM
7VTP2Vbm9K2e5lpjRay88v+YO6Spw31V+rSoQdr7UyE/UXCFSs6pur8EoDiLcPAl5Rs1IFVKlhN6
mcnrPzvtfBHq7GMLvERnCb/O69DwHbGBGZ5CT5Y3Rm30W1nVjKPhdWgBhyR/HqB+USMcBp9FOW4a
HSu8Gcz5hY+08WGUnF99ierKaytn6yr1D5WqDIJ6VbC0u8A++tLEg6T+3GApThFVk0j9g9anwJeC
3J3rE6I+IAdAHrmxF56BWHqudRjRinY7kb6zbigfhwpiWob5zaKe+grK6tmvu67mz/yqxZKsCvpr
G1sRLrt9tcPBtL9SRkBoLE6UrRgtrd4h8qC7GzEa6G3JusvPN2JUAoax8IseBu10KQd13NL2dO/W
nByHlm4WNSsx6idqBcc5sJe3c7tUWmFDWy7NbugA05Xs7+XR3UVdLO3EK3HIB9vdldOhVgd2YPf2
fY5resMykVBniYlioMRpUS6k+sPVASDaeSc/e7GmwSgyKsrUkvgsaQVe1GGTf5TlsBgkWVnj6mav
2rbCw4mA2F7Nq+jSxcEvjQ/1Q5dg1deO1p6xaoxAnDjpHFf57COOLb4UkvzkE9bbyVXuL7M0ks9l
CbChlYxgr2HcfjsUZlFt264FOtoH+7Ys8Aqg9un3qHglRoa65YYvTpbiKM9mYigNMyi5gdLjxs5X
DrBd5OPMCpW41M0Gy86h3oompekPEBDax1zBc5qCTPKkPa53PV50W1OrzUtQmgNit2QnWuLg9Bjq
WalirHwEQ5e40PPLaCzuExRCyaskMbVbHw6u5oVU3koHckpxZ0VsJrQPTUiMjPzJS2z7w9HTscc0
RiV5MTMKG0YdKJEY1RNt2Do5ToZiNFJSe22UmbNI+oJ9ifwU1oO6i6dDMua/D6Lv3hSv/t8+m13p
RiZ6p0T8TgelSA6jGycbFrH6wcVGD6JxUBwb2ywwAnXsY9mTCiHq2Z7GRu5XvQc0m28KvzuWmWfS
JsZS9t3yoUdDuSQj6z0iKgiR3SjKY04oazFG1PnBz4a8DXxyZZtQklQdeNIouR72qiHffVn6Pg4D
eQwr9F7JSvk4F6LMVXTFXdmI+ffQysxdB8xlPXiWcg4LMolhYDVXN8K/KArr9BP8zxbiEnqrjo9s
SPko48Y9dUlnP0mtbT+ZKc6nXZ2feILZT14SEPAypWQlBp3AVA/oPj/FfHGI5Xidt1b2IFplw92h
zilurnULDAvU9sAZq7M3HSLoPTNkisZaDBCbpFBumnIfuPeJgbzAafZ2xqjs7KD24G/W/UWrYClm
cHJW0pjhCKk2OBmwIz2DcBsuftKoW4X06ExM7qEJn5B/ndkg6f7SMtwfReJImx6/kXPTazLLKDl5
zx2r2SaOHp3kwafMuA7YVmrNDDqYtZGdMHwUfTp7o/mIseVKNMVAU1jVMjYdGfwJp4lDnwzteki0
iNjjX32ZFvFU7S8YWqGP1bDVpb7D3AsyEF6obLf+bhqmRWISVuBclZGGL/0003Y8MKwEq3fEf4ZX
pQcTuey8jvjESKaUm6yvwm0KVwZnntJbKDXKTy9pjiDd+CwKJ1mqjoQwpaBOfS5eohCsKan2zWeH
tfVBSD4UWf4WWzZ82cmTogu0W0sIPuxkuLX8LGPnlo3wahBGziyz1vaaYqfXWgYcTvhc2xpTUyfv
vyhayVmL0QLu4DJV5WLlDaW8lHpzQDmItSk65PEUGINz8Qzr3Nt6/NZQgoGn9Ijj19RUxwI70LZA
XBIpBzckJB6RZwY/oEuHjnuhXHqQW9tRX/R+0WEIq/CbkzQqZGWs6zrqbX5ZbbEpVZxqpFKxN5Aa
Q5Z62hscRXNXR3rF9jDDNzSE47nhBhE+iimseCH/6BM5vsq3Rqb98PTAvdhk80n9bTRddS7iYDVg
5CkgAEn+d5/CPs02x0dxima22kpSs2rRyYqWziMvXKHsU8+dUTiXxLJcMp91PxeT+6JTdmwIcA5s
ULmTWFXngODU7Tg1MzLaszgy0r0YbSo0GsUo2SjoKZWox/rda2PtpDdlSMFpeKqrSHmAn0/yLqIY
CQrHTM5a6WAhQELIn8xsy9avOAQYZ9OMPkS33hfDJlRxHBdNxJAaZTjhW1frFcUq0ZXgvvIGWT7G
Aj7qKXoDhiiVG9iC6dIGA7n1YmPY+H5vL/WuUd66cjyanmY+FbB6jq0MmVtcwvAiYzZaUnxKeA5d
/r9LF9EmwNI9kztvPvpls0QcrWClXub1mR00QHM8KJZqKNdn0ScOuR6UPGyTiKK60vCXKnUOQDO9
bpVrhYahfEj9GCF4e0UlKt9LFfM0TDc2elwnv/7xIjKq9Fc9NJtSsr8M1VNPyRCmahBpcTesJ+T8
/VBNdHnR7OYQMJPb63uvGBLNVkGKlOD5sHCpiuiRIPx15v1q5eJ+DcGtv59+mzRdI5uuYWQJCsdc
LrdDLGn8WIz6RR9U0uaqaf2kVCvvu/9j7LyWG1eWNf1EiIA3t/ROFEVRpnWDUDt47/H056tiT2ud
tfdMzA0DZQBJFIDKyvyN/btvVdaTPnyPYyde5V0eXNLSyXdR2et7S1Gjc4hQwtooDx0iMQcDXtNC
1Sf/Zhltd2ateglrxb/lrqpeywwjhCjzb3KColcEKaV6lV2JxwtF7dqznF5D0llU4WQdaocaS5f2
FDzU7CWfMAQrx5gKvWjqHRYlPNIkNkXTdxrrwZf6o7TCyKsvnTMe5Vg3GdlzZ8K8bWd7WM4RQjJl
eoNvy4spcrYRdMYnOdPufeop0cy7Ps9ABqvVIg6S9CQHU6jJy9qKgxWITxA7MbhcY0rsDQDz+GKh
DnxBii89++RRZKtn6XAXGai9VUfSFCNapmTD9IFQFwSiVncesrLBs2gK3Ad7cmJ0mrxP2W+Jwa8Z
8gj5g2+mqVQ72fLLiE1TBrG0VlLw9pVGzrRQEEgXTdlnVI25hLY0b+DWgXwQA0Sl7QpB8ng5KGZ0
YEEY2GtquDpggHMqxYczVKxvUVdqR6g6C7ManBXqbsZJ78P2wVEBm41FbX8ECKRDigl/VilOkgrS
FVePQhniNchCqLYS3zB7Rp1JTOmC4TA7bveOoVtLJT6wjo7Yc2Nbpyx7ynsLM1VxahhtZ4+xqoC/
dclH7SrkzuL0huqCfwx7gHmx5iYfgxH/MpHPfdKsrDxDJ8InUcz3bMoHvZeCzwohSqcTmb98UJ4J
8ZVnKAR7q2vsx1y0UhQmVnHLrk3OcLnaQTNJn8vmFM7mc/Umj223CG4OCmvkGnPtIPsSBby2aXX1
Sl6swiryccqCI4bJfr3EjuGJzXlxlj+3igx/RRVh3shT+3436jOlwMnFmYWAA91Rv32FaUUZsbPD
szeOPIxZc8RRtX+SLbW4tIldkZhHL7lLW0DZKjGCtk+1MHmr+L3A1CvxJeRdvHVtvMFcNTJOKjyB
TeLEPl5PY7zs0mL4iLToDMEPnJWi/GLb3/4y1Ph3nFjTcRxia2XFZXYJYj+9lIqynVE7IP2kmyQA
+inZBvyRqB0yOvTpwVInclugHB1faV7ZNhoXvQgeMxeQZGo1/YPZgWyTg6XTrNIaa4isgwlbm3MI
uomwZ+r43hPRJweK6LFLwvhJNoZayPMVqLaL6bILpd1+k1tpturRLsOxh4IKaoUdhq9/rwE+b1vN
0F0xBRn4rt1+26tQ/FjkLkETDS9FLpa8THtkfzy8hEny7uCVwT9L61/mIgmQ2lDaB09UT10X1ea2
JWUuz2QfrcPB95ujPNX3eIwikk8HeW7h9NOy7/xgmZkOAKE4bE5lXy/IQgfHeDJQ7HbCmgw8NbFF
GQbWBm6vIFb79qtgmy9zCAi3KK4rSrKZ++TmZosjb6U+WnqnbwyF1KTmDsmuLtHPgU6o7ztDd/YT
Etk4E1rw3yq1hpWFdA48k+7RYye9drNKewIZ1uJK0Ic3wA/dkmTR/FrPmkrZ1kVqgHofj03sXyBD
9gs1Hp40tcp+2UG89ckphAsl/IYmEloK/vCEEpKG0UzRbDS447/ctLkM4dR9N/v2F6VHfVPjdbLM
Qke5xE0foOfaKqu8zoIn2Yc6hrqF5RUsv/o6nCGgvjbvrZ4G6NhrhX3W0/F+kXufG+hLW6XYWv69
kpua7yR5nYO8rvwgWA+hdCNv5fuqxqYZXLULh39NEFcihc2j0Hjuz1YIVUc6FH5tio2n0BpgZmVO
sO7FANV10rflp2JWKtCisTzEc+1dPVX5KcflifPfE4kN35qu+Y4laHiNWje42n72cyAxAaQCQf0l
aLQ+LawnOTaFVc9NjUWYUWM5pfhZvfHVusSeVszNwgAr9BlOnJwtrxmo4S7yvPo8i5/gl3Z/zosZ
zh0/qhKPhtV6IxqcqgtxUFyUfEe1mtkpbe7tpDLROsapp3ProzyDWMl9svdfP2NW6vQY2NmPr78C
xlQCNijsV199pUpyrYlCcyd/F3n+PGqbyVKxsBK/UI9E1VmFDv51EqFxuXNB70JKifyDm7a/7r87
hEqUUVJSD3//FLfv3jMv04+yCxLd8ARCVDbkBTWb/zduDb9xeSOO1ONqaZRoSJkWCrx+NwM+ybo9
YV3zOqShtWtQgcIiadY+ymjTIAy7Rymr3leqAt4VlZtHpGa8E49HxlIGNqg2fgNs0z6G1JjWsAvn
g9GrzpOEDEkIkID6NGYDMC1NrV3JfbW1AmN+qwMSAuIKsWulJLh00kGmYwuT7+J+6dL/DFzHgqEc
jGuSPgCFBICocccfE5I5e8rNA2KV7fyuYmtQCpU1w8TyFfpdc9aHYXqYNcAfrp7oy2hC8GaE04L9
CVjdB5gGMdttPV6YojkiZPfgaw3lAdhNED0tj71tORxnPIirhTyUH1Y9DSh7/h1x/radJp2WxMDa
8muOpVjDIiNxv6aujhGvg/IV6h7/5yMXu9Sv5lTp88E14vu0QexjjYjHvK+qg2ZkGNI68YNtW/25
zZPh/sGC2e41P7x9dcmjSFAIBlv/XtpoFHkhkYfsz+OSvKg8LCvlZ+K21e7e93Xh+7CcU+jBtBks
xN59ZXiBxlF+GweFwNRpDLjZ6Ekh95U+xEi+7CmqabvKssZzkbXZusnG+gaLxVwYJY6TGcDZnlX1
ik6VgdjpfC0T8uXQr3zIvGhSSmovWW/yt5mt78iEOu+a72IDlE8vY6BFD9CxEIIQ/VNOcdNFz+uo
GGr3Xqv37gq7wUNusLh3peK8W0MN6cVV1IepbuwbeaON7C89mM96BAEbzMdmmrGBs1u1Xk3V4L1o
LLALJ7TS71WPu6figDhyld2QgtEjfRRdi6quPxqKUcR5ZnXjHxOu5zyPH73GDHam286LaCjQ225c
G7kU9HMr5DHvP8HudPdl8inyyJ+ARM0hlT/BV3ZzbkUnOy2VVaoOxrbORwj2swcpVnzoPSIYeRqM
O9UZ86scIBsLGMrsLrLLibr0WLnGTzlfTiBzHaxDpBnXPHCY+ZhJ8eoF/UvQqPPWMHyNgkSPFZvq
vVdejg53PgHtGLlb7qMwts2nJgUNMJg4uXrNMzm5aZGVob3NoyB/K5OiXSiYqDy4TZu/BWrD+1kz
bp3TTU9dUZxl99C2/qEp/HZpGHb+NuRZIOQtkq0cnUrLWFTQY05yVJ2zTWF60/M02yoyQt2+m2wP
I3veRAEK6Ie+MgogRXV7lR9GjTyo76PBLZv4y7RXFyjn4AA/TUWrRDxjDzmpoRJfUG40FLY0FgCH
hW91GtKFQftS+Ua6IU8bbDzRtIBhbrMhT/C0EqNxVOxI7KD4FrTs0aym3euocC6BczcvLbSSQ2Xk
CvKAjML6DE6AzvlixLk1kjcLIvd469kUbOX5VAAEhhsfTCa0VTpd0Ck+ypaVO9SBw+L+g4WHzs1x
v9VqOYO+wVCB9OhNXiTg/9lnuM/I07D5xEZba54GXC4biFAlfKq1rkTjFTYkFB51Gt56hdfdQNj7
I6zDPfE+UQnpPwItRciYZQ+g3t3PGqAypJFGvzhz/oitkLKsG8RV8l7JN22nowxbm/E+M4imQhYK
HCl9kjFmZFwgsKNZPIIgMqpOXYyesFJMmxoy1jScO/mRRNpDmT7ykA7nr27ZDMiCbHODCFg289Yd
zvJIftiWM7I387BTFxdCx4EXmTz0dZSshnQcVpWjpvuawt5WxH6HOrHV0zQ76cYNdXLQbFeWaCA2
H2oFv8otiOmb9ntkm+MvbCd/De6Uw/ssspVl579ZxXScDsPE35iq2lyDQHkNBs//Bid7XpHMnA9p
OjavHdVG07SUb1ocjBsjsZFDVGvlW2pts2ZIv/kr+MUWund1/drnWbNt075Zy2bcwwUwq7bYymZe
Bz5S7B3LtJjsFIq+MBGmPN7PTbLPIKrcxZx0B+wY0we9RutNHrGBfitdM9zJrtZvLOrjGb7bpB9v
pfNdZq/gBPTXuhs3sjW1sD0otjzKVlL54xmm6qds6WZlnaIhFpBs0l6FpSXHWAfZKlNkYWTM+zgV
LBKRQAsqM9uZE6YFcrKfdT53g6Wu5WgSw5VSjdK6/9QSqcEVSqAhwDmhOFnXKLTWYbeX51JoAIxo
Ihkqk291OLSLEg7dSY667vSDpGx1lr9Fq3SX3MBRp6oN8zRQWVikbrmd0YD53cB8ICt/P9BEDyCF
TbELqgoTAbvlnsAxJaw066gPVKYpoHHYtqyN90PZDkYr38GdO2IaC/5zVUy9f5B4tMKf/wOjJgdG
PVuBCMRBMFa2uHsPlB2c4ZvpltTyqNdTNnwH7p+9khny102NgWA++g4ZPOgmGbSeGv8Aq3lUzT7a
mNB4H4NQvcZqbJ7ApzbXIqjah7lvzp2atlfZNbWQHcsCjU3ZZNWIjrxqD+7gBg9WMpMjlYdeqxxT
3iN72QqigphrEsGGrChMSpJqTzle3YfARUQp17v8rCjhnyNIX3+O5GhEqvz8/543+MNGKeKIJPV/
XikQ5//rmv9t3r/67j/bZr3tkw6jPvaLC0N3B5BsHl4DQn6tdqF3Vq8O7ujfW6XJ2cY47gFTSXSf
GmxaXQdGVIre/6JW3VNujfrzZKBkbcxNATqsLN+MEjJYUWRXAMLes+W1a9ndmKCHg6LBvTd2cU5I
UigDaR9vpjiuL9mcXghgva01dMESLgOmrEAjqKaJNpp9ojwsxp2vtpvDTy4MnJVx4sV2M0L6pDW7
XS8dsWc8TaELBejP+Sk3hOo7GxXQ5aqu2Y7OSL4e47iM3j1rGQm7ybwbk+M0ZjQ9b3rXsQi6zwrF
LOXPrKGz/8waBXtOXstXFJ4FMQuHL3kyyLbkaBX1n5MyC2SYqs/NDvOPYVNZLx7ylaeaO89CGedl
cPTxlAxOZR0Yyxp8B9W2qHah8Fe2pb9yET335eAcZQsDJ9YpJIBanpQtTixYJESNdtRsKz8ZwE43
dp0mN0+phoUFJv4n3K8FG9Dm91C7L4FWKW/RgCNll7v5Y5YW8b7yIAKjpec9FiaBrnjU3vWYCESd
mt9t7GBG1SU/JsHA8mcN7ST+LRv5M0lxaMu2Vfy1Qmp7UQnTTOxkvd3o4tMtm3CtE0CUGVrjYjSb
WiIgvbdOsonv9C41c+tqkfkBGkumOMRpM5os/6FQwRA7ffPTtgOKHqCCGzD/xCG2MNKSH5Gj/wgt
1z3WRhQ+l/ZUbng/VEuV1KNwZSHlTzbEmbez7ngklN3hWx4W217J4p+qgRlhm9XdM1krZQvwe9pZ
oA6vmhHCRRRT/AltOUoUHyQC+5XSDmQj40Y9xRrZLTW3n+aZ7xwf3+SpdQFd4ys6fyoenj/6yDbf
bwvz2COcuKrRRfnUumFlOkP57tZOt1WbFGQ6cMQ3smkbOaHKCjwwxCVTWIeKPyQ3LdY5JzavUsla
tArAWV8tOaaHqv4ixnrfMK4Qn7OjE+spEj64A7hAUQCM1cU5FDaG8miS7oZ/R+VAKfwNv6ZYGeTg
nE2/nuQX3g/OBiGnDNkYarMAQejsyngXq6p5SkSLZcKkOIiYZF0PBeBRr3v0iWWPLVKma4x2+4+6
z5bAHLMfU/gNAhmMDbGMkApPFlqNwFaciTU3sWo8S+QKIj++1ppMjvTRVjdHfTnhbbKeepCF6xb9
GVzN7f/Vzsrym4/bGXp9aE2ABUU0USpOqJFiHDCW2H7pT+DjybZDtnV0cReOirFFbRjz2skypYX4
rRLnQPuIoIT90rpWwE+K7MWredpUvB2O8VhHD4TS6RpNsegtM7tXw5vbX4nIWrH5+qwGXVuabJYv
k22me8X2wp2RmfpTlQD48bs4/jRNZ9GYj1abhpQCE20fcFOtkskIviEpQ/5/JulrKW5NTJpdZf+Q
6MgoJPO8JcLlWw31XV+p3a1BdfPBKHBslNOQS/OX+F0mR9uInLcyvjjih8QPXaea5wkzrmKsrWfp
RYY91luNMu/dl3Uc/Wzj91O2loOlUbRb2wUMZQgXEFV4fxh2qaPdzE2fhY2SrIeB5JLiafH63gar
8N4S5O7lKa5WYSuCxPI5HXEb5yK2weaj8kMN4ZigwuqE9FN+caEq+/Hl7n06QhReZVaMlK60RvWE
FNufGalQabufEuaQsIsSXWMxLgfiWCk2IJ2m5Z/pcqYvJFDcv9Nl39eAYI3M8f2aslf++K8L33+H
P9fz+9lx2QbwC8oZX9eSR+4a4Ap58gozmh5v9X0EfnOfF0WEzAqSVG7EXgZA10W25AfKSnVtVDfZ
wJX51qd+fb7PnvRyqfc9Gofi5Db1I55v01jLpq+i1jx76JWlJeoryawbb1hPp6sRH6S9bLpoxSE9
0l0rbtirICnJ7sRqnf2/TqKMjdp5XBpv/5eT5oxUsJcMpMZnCOTse/w1NM96UWamdzF87MB9r0lX
8qWYR/4mbsf6DZEeZZvCnN46vjq+VzXbI/Fy9F3MExTHpCoQBP5TQ2i9aMXAaGhIwgPntLKkxicA
mssic8zgIQYC9yCPGq/RV2EnNPcHfTi55mNZJulHFHVPcydMru+faMY/yQEVXuKyivv+OdbNed3H
uv2QtmG+bzNcEEyW6Qc5IKfIyUalFNewc58A3uITOGvzM36P1bYLch1xPT+8UJsaSOu0w/cIoSJD
z5yfvp3gpVOAILP5T/id/5g2Y3LjAS2PmBu0K+nig0E4y66X3ILW+9M/5oOz83ii2DnikPiPl6EV
9mzpZn/79Va8vzVl+/6C9Cssa0N1oI4gFKDcqetPRZJtBoL/cP3VJGc6kARq2o1qOO0Sa/XqZayM
P0eyL2zoI2HQLi2UF9AT9dct2m4oiJXTh5ansIrxNT2rocMtzh21CIWizL8G1EbFg6pmwS2zYT1k
ukd6KZo+CJwPXYPiRQdl8CD7UbWk3x4Qq+rqe3+l+6Rg5h8gGEGNox+7kK4j0n8EO2DnJAYyUIJR
ExuHwXe15uCRHT/AqyEbPU8bCyfUxdhV/fOQw0edBuu1IMdTLrOo+4ijGgew0u+eI1j0W8VF7Oo+
KtREdXwFdHKszxE0r5UyayBpyBPtTdDuCxyrxsuoeuu8sK1nU2mt56mB3W1WrnmUTZA/+Xa2ymbV
G6H1TMIuX9hza+9dleCUfQzM6yTlpVY71SatxvBZb8tkPyuVf5dqgvpZrHK3bdYZPDwyZgNql3n/
Goo3ZGho5B6tNNpwU4/10fON8QnnBcQo8KzZIOHwrCdUf8o8Md90/bMXIs9+Y9o7B1T3Wja90n6N
+s55yvE+eYzwtVnI/l6HDKHMqXHoVdRPtLDsdnZmmfvUzH7IF9vXK7ZMKONndlWjz8qvZfeRfSos
/VilbbwEIDWd+kyEdOp3GTTP2PMcHDytVjLwdvIgWkYbDN3T50GdSF1XbvKco/S3GsTRJPrkqDK0
f47+f+ZhoPCkTzCFyqr1vmkWaLAoyX5U8OAoqavuY9pGzbElVkIMez0q5YQyVWu8xEHoHnFinhYy
4ro3R2JWC5nEqZ7jV19NrVWsUfgilesjI0N+EKVc5zVoTdjjhv0zyO1jF+fD1iNCXyEGokKzHEn/
IGmQnUDOtQgQcoTSCzxIcaSQBVhhRndGiqp+iZBVku+GSdW8Vdm13YEAhH5tOEijZNmvos1xsMqc
wNSMcU/hzwyFN6DOu9IbzfGGyXW463Jcfry5mm9/J9Re8lFE6fTfJrTBry7u57O8f3FHTFY5xmVb
ef9Opl8e264rFl93PKokK9MvcHBo2QurJnQMIrj+Z8qmbZ+oFmtj0pJUo6j3W0aNbYtwlQ6NrNkk
xIhLxcbPKVZHG+JCi4w4FaGMeAnHotR/rDurOsKeQmKe7yy0NXstvxdj6laq7tdo3wAzTv3kKlF6
8qMfgOfgWAnbU0D6dIP6fqxb1fe5wutRKICr7Jk+MW30ltxr8WM1IRyh2JGxaZqSRTW0woXMNghY
tpnaN5Pa4S11CeqFb5RsdW26UP9Xq1TSeROrZr5hS4kWf/6WRFl6FikDymu8/70QZKZexN0GASIW
1XIcF3nXtw9yjeUk6Bo4JqY3rVBwJxFmLk1VN/eP2Jsq0OyZsjVC/U+fJY7kQAcdetX0KqgzTfgN
1qH3gF71dRQtjNatZ8/WL7M/Z2fZ5Ycww+u0tdbKFOdL9JL1tRLFOMRO2gD/QLTh+PhHqYxuSu9Y
eSg/clt5q1Ov2lU1HjQja+YikS4dX5uMrxG50/gakEcYJgFocfMn6vwswUh4GMsaj8d1PdQkC4sg
3SFuZO70IauerNQMltxC+c+YFJJ4usrGwVOqLOxL5MfeOiQd/VopETTeWelQ7uqKXZyh5k+uvb66
4VBuC72uDtPgxeeJksHKntX2rTLc16g1/V+aw5alnJzv8qRsHD+MsVbWMm0Q6EPziOBjeEqKAF1H
WrJLDsr+mVTcIDMQchSTgfAk+uSMkuwR/PQ+X8sw5etDJehnCe9+1GEf3GMYR6uME665VC5Kb3zX
vPKgJe78bHZR8QgiLcVCvJ7ebdVW10ZT92uMXHR0otBS/fpwhashUYB9GvGh+Dsmu7+avpgV9oWz
VFIiRjlQeHFL/O7nK/53C8vKvQ8r9ICRZKi2NFgrPuYzpvSBXprfE39auAiz4IyFfZMGZDLEkAPJ
8r99SWeoi86GqVW0qDIjYWe8uKY5HeIRYrl0BPBF81+jX02CqX9O/jq3yp21h/rAg/Q0kB/su4fc
Vx+/eurKtLamyStdE6yIr4E+h01PcN9tOzN0HgEC4WVwG8DBLRIS68dWNGvF6DdNghS0mmvBDdVg
9yGPo1uDSvhNdpEl32lAMS73+d5EMQ3myVYOmvpk7V0FI2l5guXUxhVBWDn29eOo/ECeC7PxKW3b
RQ1cH+FL83eGgm3gadnHSIISvByqmy0Vsm2BwgNAIKQ6G6qY/O+z+DZ5CGoR0qQ/dCIMkDr9rrPM
Cm2M3njQKNENgjJRChqF7ALM8O8ul67u76w+SX5Q17VOM0Cza4WAclAZ2c3S4/zG2view/94kF1o
mVmrssa6XA5qGBAB9waMR6XBvuYqOaR0TFY+kitvTa5TTzQ7a1/zi725k3sCw1Ze1YbMo5ZbR9nN
ZZEtFydZVXhBKggXIG12jpIFAlzsE0ke62AK3ghCm5ukAd0ns2EKAOSn3DeBtTiVuZPJMTkg+wxj
MndejAB2k6MCNcUzcLIZDy6R80uqDvqRNYx72YSoBa0YeqM/4Kv7r2laCEVGTqPmvapS+N45GAhw
bAjPO9B+Ggeue5vaziImavzRwvgZtcL/1U+oAk2ApjwVposagtEHdjwcJstZAJkxWQZR4T/jwbVI
oJtGFJia/zgauUcUJQ2eeV83ixAQ2kUupim64IvYHJO9bMoBttbK3k3DzxKW6MWrYwS1u9hCAplw
bsn+zN0ac6suZbxpVl747Gr4v4V++Ci7EuchBU7SajZJV720sYYE/b1oB3TsnOG76pJozec+fAYS
HOxBDCVblUw76Q7lUhZatUr6irIxEcjZanPzjCCws9ZGYt0Wy6Z7X4yJIkVsTYH07RYnOQ/6fLRM
bbx4HeTKTkqNeDuRk/Eim9gl9vf192tULsBltLB4HOqFLTM1RsbvE3XVLz1H0WcJLr1YaYYzQZqh
4olsQXP1lHEzjw6YTNFSKa4fJ4htZWDjsmrj2SO/y68PUD9rU4f99/W919zPm/mXYgj5kFAv3H0k
0Fbq0PbtwlYDb9UTAC1Yk9rFmKT1dQAUuCzqXNnJXN0/miLmlE0N5CoaB0qwQ0yboLTvtdNkp9qp
o5y0bVvzQ7ZkfzrrGC3Iw4xi+DAr09ER/s++ghZHqxfl2s3r8MHOTXbLcgQlC39NFbtc8EjA7xNl
JhnP+KPfreMY6ga7Bv3FHIt1MGjOZ+U++UC5ftXBlCxATjsvETA+NiJENXHpa/sxRXqkR+fnAg+K
vC1xzHviB69TUzpnUq3jKg9+U8nC2envgaL85p7XI+7mP0MKeJv2TtXFprA+jgZ32hySTkeBtuUV
Yhp7SeTNmmLX6p3xXBHbXZzA+pDdXTK02772k00j6L5JltaLMTOKs8BXvxpRC1AzGd7KOi8OhgIX
3PEckh5gYn1MEVdZFzmHpHXMW6B5J0XsP/Pe1Ng11H/6xfx/9U8GAWdmm9X3xi/5n4X46gFQc2xW
yKJqkkXPsn4y4hEJ6XzQ1m0QUq0SitIk1OcjTnVU4EVzIs+9w+kprNuVYUfdMpObwL4VDOmhOMhm
ZcXoUynKZ69VANV9GKwLM1fyA1h91JNrO5Kjcm7gRhiggirY/CPY6DtzNalmtfzqk7kTODXw0oZp
PbpC9D0hMhZPhHxSeJcSijng6u5PiRhojZZSPE4PB9mnGaq+uT91eVcYeHhrMLlq9NjyxibCE0eR
6AN2jYEzYpeLwI7dZaaH9acf96ug65yfCpZ7OGyO1Fkj3dyQU8LDIIoyciJQbyEvG9X3ux6vMhQz
yUJS/5luLMl3qjjDiEIA2dtNSYlzhSE0X5DBw2z0vnqBUBY+TyF7YTlampixkGHexQolMGB/+bub
ouNu5/ZPuzKf/N7r3sqmrtfDODUnvey9EwBGZIxVZTFbIIYb4F5v2t+jYq6ffYodT+Ng2I+lq12k
vRF+mPYjMsMXGfb4pBVwSzYuaVGUu6rRYW40RN68NuKdVZaCx9Ie3bDHm7xsh8e5ywA9hrkHdDS9
WZNTHFjikdb6G8sb8Qcbkv6aQDIgugc1BWwAjK+YMGsxT2LlGOsq/xm0TvgQSJn6XpgmSNl6Q/9Z
o0GEoiUa9l/d2L0UZzHm9GyZUl78SPANkzofZw30khJOJQI5eEiI/H2LlMRSR1AWoR1z2OdYlywN
HMW/I4ZLMh7atuV0zxD94OzH0bBS0Y+HURF6+xKO4TYZMxAbzskD0bFxozLYyg1SFI8QA90Gdwdt
jt/mfm2hbfnmUrR/KHRwq/dtlDjJCcnx2l0HVM0d7obc0tMav8fx3swqEuZzie9XWOaL2NcS8Kco
R+Z2oNYgTgMjPVPC1F84chHvMWdvkxkp1D3xBFpz3hzDEdGSXmZpXJUIMezVeT8YCm4fBltS6boM
3QIOUO6pp//W7PHn2hhx920Io6U2aayBSCYTMtcUA+/3blXW51KtgHbV8IhSgdtR3zvxFQbZ9BOc
SfbKmlquszzKHuLcSY4K9fiNN5K8TMt4XgDMAAAW9res9OpTaM71yQ5CZZk7tr6Uza+BkYorUb6Y
iKVIAExD1NWGaJywXxFp7Cq3wi2VO4joMsMkPqQLiloWe95DwwnkGAzfqTnLuBLZhnRBqdrcI7jU
hUvZnqfC3Ee8QDZ6Mtswdeu2UHaxabXLxPZysiat/oRP2i8yRdkD/FZ/iYieAlmjVTZUGVoKcLxt
4nxeoSCgP8oW/kvGIdFn8mZqyMKeobC6GJ3sLQ2wX4kUVSddZfpHXQmVo4tO77iX7dbsHWAYUeUt
LH9+YU8+LZsxL98KFmjeVjw4shnO5PsMHJLOcWYXb25OhtYDQ+LVwaX1/TfZ6+f+tO+0CZBCg+eZ
BiZ/BxhjI/9ffdZd5rjV30uTmMPMIV4W4unQ8xlEC0WoJ2O0KnRm6/6zgUceuStSv9kPZdChPAzO
eGmmwT7EWWusvXqIvuEFvrETE9RIopLXn6J67flYITY55iUil6VnQG/rwsf9CyGLoxvDe38FTIZ8
cFTe6qILzrpYg+yoHVauy0Y488qc2pBr7csG2LP0NwCqOiDtD35CDMoT9ERDN3Yp6lYrGxjaJs97
gkETK55/tuX4SMIfLJGJRAFEssn05k8EM59445o3yImQsQzsfVk06s/0WUv7mTIXaqBeRBpU69Ma
bZbx3l/P5AvtXjfOKsTQcxS7F88JfgPmcq99ZhlIBgP1UKkO8K7LSLtnjX8q0BHYJIpqPRWqaS4R
6+nenJQHd/Ja/8eMJ+cdgqgTj6NQWP+iVPoBJ0N/x9u8Xg6u2zyWQPrm1P5ulSmPvlhUSSS0izz2
q/sKnDcuDiG2+12+HOSHPeNR7RpZfV+F5QxxDewkspVaUvxsM5soKzB/x55+MBzX+ehtvAipHaRX
R7EhaTdWQYalrk+poE2MkTk++y14T2ew8rdi9tY2+nTOLavAuxfoenV6sB5SJ8b8GPlDYOZpc3LH
uaLUI9xB0fJSp/gwNolqvPHuWqd6y+svdjJyKr6FEi8cfHvQpouuVdWl+C075Ifk8puTrZLH7aPd
XEPtl30K2l9bvax+F9RJujRcDYYzAj7HWzRkf7+WCfu5FK+S7tiI7K1wdNBdS7+iMnu3uYVdU61T
lCfWMPGE73yjwIfkq4jh13x4A1q9Fl+TnvN9Te7wfZz4DnojmZ69PE02DkvyCTn84ohiiLtpEeu5
WuMQLfoquIIOd8x94qIDqJYAAv1h4qXh4wKvtGOwwR8ZBF0FiD9xfONMhZtth2bqvE7J6XDjf8OA
p3+oWU/2foO6moG17dukeOEatke1s0TTL7VkkWRNdZajTfZEZjh5Lfw4vwAZfEX7Pn2zLnbI0y3r
cGoelufW9m/SZWZAwuE2DvchOQ4F/oKiTPAYJljUADAOl4GRhwc5nSSDvsbSPdnIufbUdjxC5FlC
Pe2O90jIUULgldAVpGNULNJS8qgKlOrBQAH/qysUg22kVf/D11ktN6517fqKVCWGUzPH4aRPVA2r
pSlmuvr9aLpXe32pv/aJShMMiW1pwAtn+Np2QYef69pFhqaQJuD2KSneF3MsCkNK7NXMrJBn4ULg
GHZ/5Ze8vYW1voKmSWW7W6iNySIhj12BAirWStTVj01XWtdp2MqKee2O055QAcKwrKenzr/DGaXg
dpF6W/2y2QVKsO9TkR4UM/S+Ewe4EzhKzAx3TaKXCJUnNE6h8V4szOk2jmo+6UpfbwcVSXV5J/fs
4s+w7AvjFW7x88gN72LnDfAEyH4yHotKEwOvgjba/HbkmhzN7/XvTmy20mueZp953upYhZqM5rMc
0ehrEIg/Z/fVgH/roiwDwd312rbInbsagH+ybeuatmq8tzOcBbgkWE+x3g2YOvv2L7bSOp9dHfkj
8/ijqIIUfp6PpscdjGHoVFDwmf2C0ZBDZfgw1aWVu8WvyYdzbOLr9e5lIE610lVwsleVjTPE1hFY
S3C0an3c1i4IhM4fyaysOn4zZvSQ7+TZzx66WK1pc7MUwE+nlu1zrZnXIQuHs8ir4RzMh3YcFZjL
5aOclwcMaWMwzKmCbesYrs3JFUC5aTqMptAPdxR3pdTd1ctQ35A4cTvlAgpiKf3RcH2stQqceNzv
bzjxuAtuOHEVuhB+vlMBEGZ+8gwlni4USA5PwJPlwY0Vaj9enO5ScAq3Oa2ZKT+TR4ll3qeY8XhF
rjC+qtTm5xlYUgE9zUEH05eD79eF9YoG2lxV9Z2T26oN9gxluwFA4jz3gF7AUVrmL4teVk+K6KvB
dgDhMKscK0elMalrDekS1bfiFcCl8RC0xg85XQ4i2MVN0K/lMA9tyqGJ82mZ7pNBoA5HTaTf65Hw
cvZAn2CHYyIV4XUMGIZinwdovjbNs8y49Bl03WaWsbsnZQiyTFQx5ohJrniSoNa25UlN7fPE17rE
NMXUjrfTUWAPlwZZtZaTt5U61I//GcrH6FEKQwTGv33qymjpAW+dvwD3z11QCBgXuasZqyKdwFdM
pr50BEZpdda953Xm7DByqxBZJimjiTPjaIzag4PWmOoJ5WIqG0JoJzlUdI2s1nCyfJuOE61K3lFb
NzOsr/zUW4Fum6l0p5pg4DWnVBH2fflZxEa9xbjF3MhttAsPhQN3U3Xj6hxYRbAkj6gPXd+EWM3P
+Lok8e2jBaK7nhkt4I4ELaWtrNXLw63CX8wXnqb9s3Cv+md+B/bMqiMq3XOoxY1BnGujBP2CruNW
D5PyObJAseDimP1SWmSKgcp8s9VwmNVG2rODEQKKATCYO5DFH4NQ9xUaiLu4UvOt0sQj+b/uI/5o
I/ulWFuLLPm58tzpsUNSgkBcfbdjkpCa5v7KJFpWU7PArz5/9ScPLUXFS6Eky1NnKGzEYzR/bdIU
PP9nJVfM9Kw4vF3mu3qWXZVb5FhURb7W4I4S7P3vw+QzmI53NnpD3U+J8+dJ74/1RWLsBqV8lVMe
d4a1SqCwnTScwUHgfLP1HkpYNVYHhAgIuf5n3tKL6lAg0fOqJ+K2PxOVstJwj7zNz/uzUqdAM8+r
8/PI/fN87o/JuoDZtEXaQzzDUuj8rHtu5zw08XQsAOE3bpt5zvNy0hg//S4Xx0jtiFdCyOhqfJYP
Koq62VJIi9AcYv9A32550wBtdFtcqStm26r2wpWnt3NGF5CoeiK4hlrXr6uipxts5DD6FNVeSdhB
FtibzERfHFUofRnXvvo05KX25AzdZztN4hQkuvaU96I7WaJ6wzZFBWjnZ+6ysOJiK/f6Z4R2+i2M
p/AwAhO8pKpAwinL43cC788C38/fA5CZwC2TXyEwceTLK3QKM6Pc+J6vH2NHr08aYQc6e7n+4oZR
uUjqPv8nq3du1iS/Cdr+4UaQvk0aOgp0Evqz6UbaISNt3o6eXT9RQlSQDdH8h9KkGtshugxhq6De
GqjgifshyXdGNpNqaPJeu9CYrlNXFFx0uWYzuE93WlYvcEgGrTYvkNyqVw9wMPB/kCj3OReU2qXq
jZWcyudtcm+uDJ8dbOiDnJcHlIhr4Edqe9sr5wJdKMesijBfwdiPXhDYYtdwN4MdiVecP34E+D79
EkpytInbP4JsytaBULKTqw/qGcsQRHD0sKcZk62dQit+1SRWi2YMTIoMOpg/PXrS/WKZoOj3Ajim
fgFdA8X6U2o4d1DTL8FYamCeSUiKyRvP/5kLSqvCwnKy1nIyD6A4YsZ6rONh3Gtt9A78In4w8Gd5
kGe26YeXoHsrkbV/QKQ+fpBniqh8vHOL64Rs109j0rcFTi9YVkICbWo3+50GxVsh/OrNU1K+FIAJ
6HWFWPoWyS5O8+kUtyE+HX5gu4cUVLuc6+xhwpkDHTpEWfemOdhXJfBswgEaCdBCdvcpeeb7wBeq
JrvIEbhudYddJtoyVGw3wHd1FNfM9GJbsQ9SS3QVXU7IsHLSnSykTvEcm9ap5XCDU63upDtOvrJ1
pVtWs67xTb3YtJO1r5XDUi1zJBQV4DTINkSPmLUb5zwu3pyAgigqRN+dsHAWcTDoD1kQhGdVhfRv
t7HynaIArW47+tDTNNvqdVLsugihpy5IToZm+3S1pnpTW4phLkSCvbLXV5AdzeQhizRc0gIrfjPx
SdyTrKYP+li25yxD7aluUJjMOuwiYqtEs2g+kwevAZNsq/wGvizIITbj9ppEPVrKzYqn9gvesL1J
/j4ByWC9zuCk3LZ8eZaydP1V6Xs4Psb/5KDRzg4+geemq7IRtpX7U7FTeyvnHDHoZzunJbYwU9w6
0vI1EHOXmZgLyh2K89CIo0W+DaFNRQuv0JZxGLi/9Sg50hFzfmpT9646ofINe0pqagjYfvTTTIc3
aJoRvB6xrgQDntr1c2u40worsPoxauxxPZK/PnTGpG26xDHOHtygbW+I6IQnTrp3URCEGDLhJdYG
8b6AZrTPA2/hJAhnefNBnn0Z4vn7Z8FNFawPhaNtprwzXzBCL0J3eJUH46g1ormd+/G1mkT3Ihcq
AJkjSupnx0GlLCpVp/hIQjSQumjwN0PZAqdufOyqItOtN/jPHXU3GmtaGX18KuaDargGnLfipxxN
qPovoPuCW7B42A4zCP9I/qEcdTumBOXlJrWjQVtbvesfKw/xBS6x7R7d5FFHZBWfdwvX0nJCFcgh
h3rv0/AbeppoLKYrU2/i341m/gZuM7wh3fs7TZx+P4Wv1I3H0z0okzGaDNflHBsSK/CONWIQOWxo
217UVY1SV9Cbr9n0zk0xekc2WL+kAnqm6Iv4vSWZhlShtYR1rFJH9Ffc7audXMWyjoQBs4ezXI2w
hyNSHV9cVBSevEE9ah0MrRSKcdV8UJbii2Qq77eTpvlwKqpYOSTqtWeV0/CYRUCb0tHfOxKffcNh
m32JC9MMW5fQ7QCte0oJXrQyAwsbxz63DugKgazXkfxKjKi+6qBlVkB4bFRZuJbZmRv+KIbsGOTk
4osx2xo6dUiSZ3VHrY7MNEJ8GdClmyOU1ZuLUM3t+NxY+hYAaP2oEpQv+0m3tp5AWYN6NTlulFHD
VTxre6Oj3MdyOQ79YVuA7aPdPBlPVGU77As1d414jrNu8Tx6qcZhRLdmoPE5ryIPbl/1OALR46jP
cfs0JbXYW37YHjFYEvvaNpuvZ8Z9tRdrQ/TlgQJ0t/GQpHvsMOZb2nGH46rbfnf0RP+nH9JFMDYk
dQJH1qI0bKg92o9W0xN3nzJeBeR9p17YC6Xzg0+rd5SdxS1tLYdtX/4u+6q8Us1sHtGd+5DTTu+5
65oocTeEunuaGpqKdZm2hEEqBUJpGj1N3oM8G9TuraYkfOjmqTrIraPbpwf89ZyzXg4KFLnQXMuh
oRjOWZsP8iyoQlyzlHGNKej/IWp+n7OyTNmrTryTvLL7vDy7D0suXevUvH2cRvCjoqJw/cMtCn7w
1RPXG/OItRJ1TQre+JF2tW68WgZ4Fg1B5qOsNNyHk99lL0b90tgNZkE0n7kshom7pbn0gF1Vt1EI
x+0D6ThH0BwNEltJjFRCP+0aqGtbmNv986Bhc8ti9Ave6DYcze6zhrG0AsIynUx8h8/llDxhchEv
CldXvvl6enBCvu0IR017u5eltST4bvI5iqxVP8B1+FsP6v1W06PqG3Y78nF20bSbzOnUXafYzbsY
UkpyPE6NsH/Tq7o+mI6gImXEdLN4HeRbghUdk/I00mvAXVj/pRn/iM4NoLKD13BTT1uSOHVvrs3P
HigfbC8H6kMwafm6HC3qDfMwD6m6O5qaHORwQjJ/gZNrepZDx54ecqJqOmTUmzOu4yuFDsMmb03n
UMcFhk66EzNXD+jwVJtBoXai6vmvSglRqPm7tRiRbpNbR+x4vmlctlEbBC/WVL+GvprLkaCnrRhH
hd7GFs/4e1bXGNbIObnaEbS85x53+2E+k/uCwtcfPbXZw88H0+9lw9ZCyOpdRypz0SAD9dDVavxm
F/8YOv5At7tI6J9dgb6QNEexYd6fcpF+3G1WcJsEWKENf3YUKJCcKn6/N6MVuXp/fPXvapegEUwD
qN1+kfmXX3WhZ8FpND/k4P6DsN1sWjg4Tmxky0x2y7hFBQRJYbMNEvUHCRAYxqXulrtkTOMTymTx
aZL3PHkqD7Fl1YvRHtp1UELvvVUWVLX8b/1AVhL0rHO2SZF/p83YVce8tLXX443aU/Wtt0uSePcf
wig3WXSEagAqCIy3iyCJxw9q5tE663sKTmlUHK02szd+VHRHo0pUYJZIuBTg0JiQs9vG08rHzKrB
PEVGRWntkdZFdikUsfF8k48iLNc1pFLcmywUKzodlS10oX3QLBoMb9/sN1HcuNx0OmXsF26mUzvW
igL+Yc9VHRECwhpUgVEchmqogkhZ+qZ6ETHVXrxSu+c8ga5TWYZH4Ppvc1X3zHGLA3QBJdwSzsKN
uZkVOB3vEkmWac1vUGrGC1SDyIFG4s9scVX9LOfeZBUkSLIHyWGcq3BJZvTneiyD/aAGj/3fqfui
nCtGEexVVTzK/XIxizV9NYVgJMoccXAAK5tGdtGGalA3mB5mqwC9+51GF2qR+7Vyloe6SvR9XZn4
DP87Jc+aGF+3xBTKGXnRAx37EtFCpjqKVUWZlFf0TKhDd/opanX/0RVCmW3Fs11uVuGytkr/US4o
3dCtXIebvRyKesAbsHSPeSJeZK9XD0xnF9HGvnFZhIoU2whbZDni9bwYe2O8hEinXkZNjJiD8lEl
g6UTbbKQgJdC2dccl73ReltTSb4hlP0khr48y9+jWcTpvixHj88fUcvl31W1g8DRDdR66zXezAUE
AhoIBUV3bG3KZNMYFMMXcrIevPeEz5+Agt6H/IqgsGs85ViXBHwj5Nei1CJtqftDtEvorjyXY5ed
9ET9mVFoLJqdReXjvan97lANaGpItizkvXFtVJa2lUOMKZpFOaQNAHK3eckQ/E/BDlvAMeAY0xn3
Bov4cULk6CDrWOUUjHswVjHiJ1iCzEABN7bMZ0qw+QLV2OKYuG55gkD9j5bYxdbFpGCVi9kZ0w3w
uvInrlSMQkKHlyKjVZ639kWpGdleNHJPwL5d7qjsyT6ooYDyEmXPrRvGl4Kk+tmpT7hO4LegTtlv
RaHkYnpq+gJJwBfatO5DFIZv7SFvOoNHjZ5k5wjIn7LuQHWsb1bhwqeQ54ontzdBIti4qQG8b1ct
Ecw272vrpS3rbDuU2JGHkYXRQ9tbByqps0IKw96GAt418FrnvShG1y9mshQ1LTG0UKnJzn8RJLaI
ppCmHOVf1Khzw7PjBiZX21AAHBTjG7i/qKZ1b9B4y/oreh3GtZ/he6gILMfUbg/UsMFyBUWyDD3R
HfQZTnVfbf1pp7VJ6i9U52VCf1wWFpWQbt+iGkV7nufkp/d/zcmF1KzSBSW1/lgh9YPi6gR3PVca
Z9P65UdXGCQftNzTdWWo8UkeUEcgaZGnmuNj7VGHKyDzGejbj7Rygw3mKvaWX+f4Uebt2a9z9IrR
p5HoP7B9n6MbRcebQDdJyGeYJXjJalRItSykw9uQYQYwZWFDncCOi48kcIc1jU71GE9Jf6H7jY2G
HVNySyIgGXpJe1G1tUcJNsuCcOcTYCEODHDQxx5QkoLjyavOjSvqhRxabd7tFL2yV8bMDQaUy6ft
G92OPDU4Zr7lrpTIhO8NXwEQg+a46UECG1P492OmjTdgI4LwaBVCL75BH1GWD09NYbzFdgTIeyy7
H9PU8/Eoqleum0wjnwS4Up70RRimL2Am9WOHUOez6dTA+Dp9diwCtJ5gYQCR0XkJXWBhoqnDh2Ki
yK7NpWuFm8iqMHr/YKaOiqAFzpdToh0li0HPZ6V+sphDbmuCFrR2hJg40dyfar7d4HbrZBiXOET4
GwQf6cDfx2UfQJnTk5eSFjfAmfGHmcwW1W0/PofcPjdpp+FplGf5kXCJcAsNNcteGF7oI3xfaJvK
aLIXC3eEQ2rQ9+3LkJ4fTtJPihMvvCAKEYZWd6USOMfQdrpNDGP3SYQCe7bQMr4XLZnYnJ0Suu58
Px3WVZpnm2Fu/2bBCNpH9W/XWTVN9V3bIBYpL7s0OadHL7SWAzcMP+9+4KTZrszI6E4hYnBYvdsB
xVsW0I1DeCuM3lu/LrZhl3S7rhiCVzhezyk4Zx14/GnEIfQxTjvi6qFdVLQvH9V5Kgttaj9+s0BG
djIt3k/t3w6FrvugV6iSRhj3yvlKTs0HM02dZZjO6mi4gB/FfLgzH+5zU2VjBGij6iMby3lzrTxY
xrfWc2Q6Bjo+c+DPRfEddhkUzBmdlUUKDkeDsZLQLUfRzcd2LhsRoyN3MNpkC7NsPnj1aF9rOsDd
IgRG6jbQO7Iy4BYHxFMeJLoz9NJiayvTr0yjiA+/RDyVRmUsa53qmITOWmH2ZyihnnJVcXsUr/ow
3TWlnoExn/uNQRzoGwzmH8bMOUeG7uck6P1b5qGiWXhdvszos1yUHg12d+7U3c/6WlmK1P13Ltat
n3pHrI1gZP8doQAHXfyehuZYNMvR09PtDUviIX+AZQNXQiwN7AO9yHoDhD4V30zU7G/5khNE3qpG
qt86O6lJs20KxCGuQHz11VE2QCW7RJ7d2qO2r55zXARpep/AnO2QejrSPNX/cQrrNAxN9WlopBJR
44K3H4jvkgQYErJ8Lzib2dtqaIddi2TCsxUk6PRTkPkxxKVrHyZzfDAy79i3UXCj5kmAVGxBXW4c
7BcSu5EyeOGau199lAcQXv4aY9LfSkREv7CKsT7Gdo8dgRtOCXhJon+6+Mpm0hHdt6tOO/dYta/D
oLTfmqz65sQYh98uSnrZeqcG7a5NFqbFRp/tPkINoB5C8P3RnIe2Kw4wsYYnBRm03JrCY+Oii+o0
mX6ojKg7OVVfQBbP1SfHoTnt52H8bcCxG5NaipW1Ti4yE44yDHOsShtP/Qjqhwj8z7CaF1FoECvQ
rfWqlW08s0UNQbEghRfq5zCPBir0hEyYAAns6kfV+qbl/YQmfTPuyn4I3wF7bMYqyb5PM+XXdMvq
WE2Ti2BI8U3OhzXWZpj3jZe2HPhK5o69kAuCex4h2GEqm+JXY6boOOhYLEerOCOzWaiutZ1qQ/wK
tOa7wSfymQUZ2Kq6S15B4BXAW4fysVOGaBMhyogmAGBQWlHOgabi0LkPbYIcuila57P1ARMBxQhP
wvXUFytAMWCeT73GW6tprO3kcNO7ENfUIdJ3saO6a5x+9zh8mI8m6JnVaJbtrkn1GVT977AWERSy
v8PRq5odfXpA5zOon+sEKgvXUp9FFrLes1dd7pgIms08OpJ0kAtLSvDFbkrGD0cHK59qdrO+QT8F
okxxoNwoXkFAelJKGkUY48IBwDtDzH8aVk2YcC1uVOPbOPUG6oyBOAF/pO5M327h5mH1Ic8yv/1z
Bju2+oDQ0i/kmVx14kgAPlgUkepdmsTL37Lmmz83wqM21U/0IGxKJyK89HS6sKKw69dhqtAdA3o3
DIpxBiU++x4yjG0Xk61sgAY4Q+9qAQU3QC7xIFf1YHxSy8i5yufAEPT2oNxzHGoIZbruRwfwz3yz
Td0iRwq3MU926bsvRIs7BTbgp4tv2NZM3D9tY98e9khQdS+Gb4mzfLhsJ8fzw1PH71eOBUxSku8k
DQ/nIWOn1TZqV/NPQNV7bN7qQDN2wUCXJQfCxTcwdlZfVyRDT7Q97pYaNmNRqgDbSoKZImBgMe5W
XNkKcGgLLi943SVcwKMkOWSRa72NoRac6eG1i9FtrTd8k+wdMLduJYcJ7mHr3rabrSA0fmic9jGh
Q7vVE2hDtO7Rz/k69rmk3dZJwwu82oeBrigaGr1pkWykvfYEREF9amZAeDFh+TyPrCpugEZhuyKH
8pCkA/pvQ4BHTIL6h9NZixHpx/chjIJN3zfNNtSn+AA6M1pOWGZvPEUr15KH2Hi9doE5dvuSytvg
OCmvfkjsKb/FpsXVoyYp5B2p3rEcYQ+0qUbPIKre/ji44XycBoP9KEMYT9FdsLiOtqBlEi3TQUEc
BSO7263YEFhscutH/DHCKqUA7bugg4Qa7qwYb89fHW7R5bkQcUv+DmoPAcrPaPK1tV7Ezk5u06uF
Hub2PsxMbyn/DLrZi5hLwaN8z02hmMDPvIjrW/qgRf24U7tiPKLLwXdcnn4dk0W9aThrWGbqb5qy
tZ1VH/vmAbjx0Rxb81KjAJmYg7W/0fsz/EeXMNdp+0vBLT2caMJbLr2s2LzYPtkf0fO0DPoy4sdU
8v3sAH/fntn8u9xPqbU2h9BcQI6rj/KAzEBzO5NDrXHq4zQf7kMV2vlxLJYe9l+nZiP0sDsp87mc
kGdWkqXwerVwvK0gwFUuxHwrkMtBY7P8n1M8r146L4UlZ9YjYJrOi4/yEIYR7Ah5GvRpcozR9rqt
3Oe4aNIgyL0fcspSW0Sr5wQYWtpDnw/eg4evxgMio+PWgKnC/wLNxDVGVpASQ19siXOPRlQ0R6gC
NZBhpb6dfZmTC+q8ann5OnXp30LSDB5H+0erd8aDHMhDPFeSEZ5CaU6Ej7cp1WyxnFPRWx2riFwh
cwFlJ4gS3B+mVSr/n9QlJUvKatPZEzGEO4pw27vW+1hHHo5riThrKZ+lUZhTvZKnbZ/tVbOx9nI0
tBWRca62a3ov1FwwappivT+2rmG1aKG66CBQzFrNbggrB8vbjUQLyYNN2FWUDvVeLu0HDPVwrGx8
c0FqaF15bfUQFY6zbtI0XUU4PazqgAvZkCbxHsJ+YH9McU3SmXdpcLHmohfVgeyCYW+zJdWlwTsP
MXHNLoCdFHVRNra6jQIHP52/u+Wect6j2pTOyf6xwNTWdOAQMnaji2sOdPD/nsk5roarIRV09+b5
LkKUdaU34S8Dd6AddX7UEw1nfEJiqV4PqKiVZTk9K5E/PjsKcLHIHQvglgwnPyr3uooEjxza3jA+
G2jhZbSaHuWjtNmfpqiUbCt3eFAWT2Ghf8rFdCzNE6qGOzGbNTpZ8+egV7FzuM/ZMb+7MiZWgVIF
YWCc1JM3swaCwXsOIkvZZs5YHnzRHBV9Vl71xcHGg+6XFho/o9ZTMKlXnI1bxsq+tUV2jUZ+ji3U
zZ/8pXKnOtZiiSCMfY17pYOc5QdbF4MJJx/f2tg7VP0gflDDKAGHxsNFa02FMFoflm1GkQ38d7Jy
Sm/E7HMhXcbuh65B88fqdNpks/2Y5vnBroJ3DqkTGZVCAY8tiYNqGqEWaXM7XBN2ren5aC9+EFX7
JGvqJfQiOgt2Qi0pdV/lYoIM+Evb3XYG8zo8hocRQWzsDryNBLEaRZteAjLXoWmzN9PKk4Xe9/Uv
M6L6apl810MqZ0qhtd+nwiPm8BrzOczSb6bttYcmRXV9kVKruyh+tK8Sxzn0VaUCKKHJQeUTTfbR
hW8pnPQxg4L6NCgu/+esLFZ6WflP8uBpYmMjLvggR6VaIx1VVupSDuWjais8oSdQXJL5ORLQUbvE
scM540UsEfbJOnbDfad51sk0vP6qzwe75G7u4yewjqaxv8oFr227Y2Kat5Gc79x8uPIWHgj/jGOU
UraqHQxkx15BS2I+oOqK8Nt8GOLJXwUmQa9cCOPAo1w/7+mMBhkPbwr3oATf8tyKPvyalmoBWuLB
66Jy1wMP3Vu2C3OupOXblgHolJG3PxeaZWU5z5LuDPh3rkPfZ6fOcvZV6+0VvigwExydTE3P8UBv
7QG8XKDkXOO9cFdD2unSZnqto6B4zlvgsfPIbiv/GeH3hVxLRaS+tM5JLqkeGAWal0gRTa/ykMGn
9+zkNpjixyAukwUVumzThrFxQJIFBELe0j11oyvuD/WBzw1BmGrq1aU8Taa82Nc99a2nWRRkcLUe
9fAU6b4ZfzmOz3pkNLsiwm436/1oXPRKeOizikOq9WgMiOSiGG4O8BiZ/TXI5+qQIEK/8MT4ZOIJ
sfFLq77WnjiLpshf8ViHnG26gjDfzV6DEbsh0aX9pot1VjVPbIUp4nUwb86S9JB3Hu1H/SkviAeA
y7oziJVOaFLmD0qmKQ8VRNEHtSiVWZkgXdF9LdfjPLzN5RQ6POenG3y0w1C/WBFFENx6hoVTKjRM
bEhytGs9NacQ5OjdsRniDrk4G90mmS40juKuq1mXQJIEJWcQFU0UiDtTgSNTWXCQZmmBL6oCcs6y
ohOU4A6+NTsEkeLKMfEv5Zu/tx3HfLIBUz/ptb8PpqJ7V5xOOQTgJ5ZymNrIRdpp42/lsMbAhtDY
mC5yyLdrenQzwPiYKdWgZOFwBmr62xdIFSauWp37KEFAuS2M1ej04JTGLSKIzj+lXtL8H4viDeNF
e9V6dn8pYG7vyYy6DeCkxyQK0/WtfI/wxLWfMLyQDR5FoI7vERjuZSkfnit+bh0/KtdTLiENs/7V
7CLYbFr4M3SsaCHdKQfH9pa+0YMubkX0KuJ4L90v3QSeB4pT9U4OUZXMYcB8plrm7woN3D/CcuLs
tVzb6QCcVFgoLwn+ECe3gzGE1YLymYQiAsMxTlcNcaGH0Iffq3So6po9XjFhUGSIoXbOU5mKF2NW
1R2L1F6ZABUPwlfNS+akvyze+CwmN25vQbJLXWqPZP7j1GsCzc2/y5I5MdW1SoWnQDGIqPAhQGxv
LbwOuPcsrHlHx94X7nNyi1wYLPXPI6SARt7lOthBtNn6bEKYs/Xfyc2bg2q5PqgjJConMEgrdLrS
g1zNQnrJXWw/m54JL6HKPuR05eretgdosZZDhdx7UWR9cO5Gz70M2Ls2FmE/P9JfJe8DH7ZJeUJ1
GdEOUas7Gzm8J2FhminvoZACCdkcXOV0hEDDYAwfel9xD3WAgZ7fDvVb3l5E0j1UKuSiPA1fEekK
3yJwL7RVjeAwEuNcI9+AWjXvEPY3ZxD5D6oeqBnQZiOsnygpxGW2NoZQfDp1TGmUuzg0QMBydZ89
N72A5yygVjtDnnNhpBAlt6AJulP6YOtpSgRczXeRhta0B/wkqr1ZoZoMWHR6tOjALPu+137gn7p0
hQJLXR+/t7VRvbWNXUMg6olfOkgBRYR0lDka/kuKxeXCn/cihp4qLeZwZVk/+qNPpwYnqQPlq7kZ
VL9KLbfadggSNAgsw5DFFxce7NJtKfYDhoDKbZBOtj0WHKoV9ghGu1m2yFAGopBoRU/yAHs+1HD2
kINAocPgiu6XDeDxtv71OfIfpH8oEc2AnTAItVOslSDHU+zHC2QVZbPQjbJkkVd4JyMwrb3ZzeXG
F7XHf3yZHVgWmjU4iaAAPeuRiByVVt2CIyCZKEqmRLdhSiy6aLhHRb8R8HJvslAQrjeJQzdTbp5H
FuLJmwgR7INOPgR5waabnnqRY+5cRS1fxyKJlmVv9E+NiikI3ifDkb6wOAEWRZXTc82n0ss7fxP/
SHB4uaTN4F/kmet8Vk1gn79MN3xUi6wo2g0iidpymqpwq7ktPbYodtIXEBkO4E3arG4P46gIUZq3
NPvFaxKscgCLywum4SG3VDWjiT9fFj/ok/LDtPxioWlIlXlKnF86KJsXHFh6nIWuY2VjhFyWGm7Q
3BjgWVQ4tBh5uWznZY/OxlWohXbw7eybHMlDCAplq2vVKqypxN4PTif2ERig/X1Kno2e9WcbVpFj
w8swVoKfI6WbY9yYTN0W5O4/E3oLPKj9dRvdn5DOZq5vTLza91b6/3ml2yPky6FRRsOl9d7vzyLf
AaINlrtvQhcH8VYnkprfVi6iErvq+Q+LsxH1BYx925UwwAHfHy7PIttHHPH+t4EfwhU5xXoewyTH
RTfwf/452vwS1fxi//mTTLmTfOO9CwjD9daBXyiffbTTP/+z+ytEVbLXAhplte7/TNW8Oie6X/7n
IOf8wUg3pdf04JL/Xb1vTk21PJPX+CeBKfT/PseXYR4B8Q1yVKC+LMjnlXMNBNQNInD/fa3o76vK
fYB3vROecGgdIj10f+j9zX15nUJDj8Spw4jGVySAYXMgE87zhT/Y4W1sAYBdNnAUl/c9ZV//2S3n
5OYvc3Lhy9z/te/2cvenli+XF8V/X+7Lc5V5wTuUz31/m19e6stDCm96dTTfOLZFhU3t8LNPrPwl
M+v8/5F2XcuR6zD2i1SlLOq1c7TbYeKLatKVqJzT1+8h6Gn29PjW3q19UYkgSIAU3ZZI4JzX0U6+
GulQnMM6LF5tDRAPWhCFW6pMPERUdkEtznmhi0zn+omD21VrjKhdNm76FCf4BqTKAiRcK7cfmWwK
6Ct/N4ODaUm1fe5poCsd91Qi8wibO3gF9x5lcy6CVmOAClJl3AK4PfYdnFcJy1oRGQ+gp79QiVzt
gAatu2X+RPrYfEcE4Nh60oDXGHyLT21zRbW8HJszwpC+UHO6zPhQSAC18CxFBo7P7HT0D6TfdoBf
A5cW4qWF9RKRCCdfA6ffkHe8XeJcHslWcv5cEzA2bdRzvK5CNcOX57rpRmyViOJUdtER2WS9nEAj
t9znkf8IWN3szdhuAafh5HuXNzOiwKb2BWBmILkxtelnGSKpGFm/3/Ss9Ja2O/LHGJgHh2AA8Fua
6MMHRL99qxCr+dOf0j12POovAzJSVyypahFBg8+5Dj/RPGXmpwJk8Q7v55/A1Xm2Qy361AAqdm2U
moWo4to9m7PVrdLWDL8iKXxLqkZv/8L7iv9qm6DvReB/fiinYHrUnFjHd9nYfbdmYMCIXhmOnPB5
E3vP+oB3btCxeDsctQM01S38hfQRgB8imSltBeD1YLJLb0fF3sN/enzF5CcOrFFQSIb+LiuRuskQ
5YxYr37aVshqRaARRpK5+E/XTpqO3dfW/wiWlXoxZNbwTU+7S+eM4z824C0iALYC8DXBx048N//o
IX8arLT5FiGpcxG1pfPR8Frkl3mO/swAfLju+9l/yGvASQAexTj6Lui2DOwK76I5rM9a6rebkJXe
ZeagMo657ry2LXa3ED+dfnHC6XsWeNqPYLK3iT3j7Chf6jiwx16zA2gvXXd/RH3zo0e+2Rc7AvxH
XOEUaB6B5D10jnUBUkm/KVuAGWCjHCA44YGZWJN4qhfCWy4A672psT+NED2gN+OLZo+w6uTVNMBk
70fAryP8ZY7juhXHgeCBT3H22el3EtQZee7IsCrMlYP8ly8AHMcDY9ikY35yY6TvkbJZXo20Prsx
MtgBYpREczISzYV/ANpY9hlvl2QE4D1MGiFXWAJueDJSIkVcjaQSI1FGxEjaAiC2Zl2wMyDoAKdG
+NRiJGQEvInKyCBGYiJyYkVa0f86EvLFxM8BGcEXHjurkSTCiDbdj4SMeNH8ZkSNhJ4J4vUvNA/M
G+IFCEfsfelW+WMuLlk3JEgCwfk0A03So+7FwDCrgE68R0DOJ3/omL0gxSlGclZVWWvSUx1Q0Uk2
g92bD6RZIIcFcRgjwq2Hbjx61Aeptbb5K8FC3N3oNY6Dk5ou7Dc3ir2OECuELI74UYBXskcbIDqb
0BxBjCCEdCE/Any778ocFCxCLn0uWTgdzclCDNgfumPumg84lFZiG6lYsrMM57xm0HUnqpRTMWbG
p7w0RCwZ+lG6+EQE8Q+warfkgvS9iLGRrceMr5UitQOTlYfvjrFb3lXo+DPfFdhRXdxV9IlvILnP
f7iTd4AKPmPPWj6uG0drF5/pc9meSaa85ZZ9cZMOdB5iAHJQfusAwrl3EHB6nR2yg59Ca+EOe1BV
mDsOWPr1PM/x54Ehx8WzmHEyRFGkEcSfJ9sxT07cAgxGCJGsnqxHxzOQw4Uin3rsMDTls1Vgb0Ln
7TNYN5LPWZdlO9Y0g+wY/9TBEFu21TkMQToJy9S41kBkhUiWdEmNZs+1VwVe+2TtZHmHkun8RbcK
94IohE/SgcI1keWQ+7JrJFd3SJ51NOSN2/VHY+LST7Tsj5Vjg5FROBQ2YqcDv2h7GpQ9sS1oa9jL
bGn8Mpg5IqIwGh87iltkxFUbmoCU4a0vQBjfg5bw8QN+xvEtArWAWezQswq8NqJo4qh7lQYlWBBF
EaBHax+B5vgV9WswwoMyieR10jkbz5/sDRWrAJEkY1zUj3o2mK9dUWFDCJ42blwd8JvPwY+A3jTE
1QJzUUdWnygyq18CHmoA/S83HwBZgo9pIbfNDgG0Hs/BQ4+HNo799woZFheXg2A+RIYtaRlpZYNw
HWhjpOWHfY+k+qE7Um0KrGazr/H5HLThA/BYcHxLD3ME/gX+BEzZSWAUwKLJnUsdNDEwyuwDtZ7T
Kt8PDdB9qegHRbZ0cBBwIlMYUwg4mU9JZNRnAMMY0m2g9Q9rVljAQRVu653xnNnh+BRUfQUC4wox
IWJwYpnGOvYOaQ7UMqVaJKjZ/HPbxZZcptSToTsI9AeHB8CcMakA9HowHetmmZIW6t9fprEB+rG5
2FNjuwEsGS1TsjcBPwLhtmUGwns4B5SJw4DXRLlMtTn6JB/jdZmSpRwZUIsmTbFMQbL+3jIltcLz
8Ww4uNzlwLFMvczyXoAMxC8dlimZ5DHOaJywq+RKUssUOxpymcrRiWXaimVKHqllSrVd1639sTJe
43AGuu51mU6ARsKrJZYpqc0uthRnsUxbm8llSq5ZXVMd9KHjAK8U67LlztICvPeBanPAgNwtU+qN
lmnteNmWXPpzmSIdTq5ew3ftPVDDWrmUEAneL63rMk3SBGckQfVRS+y3ZUo2Qf4I0PbrMh0rAZmE
ZQoy5hioddaBTKplSg7xFKcFDsjRT1T7xzK1zBqZc2JdWj3YXnuzT+WPXl/Pz7A9PjmxJ5cpaUWZ
Z+4qhlh+8gcYIm+/plTc0DId6xJoq20QbZsyD1+moJ7WOLgFHxHCrp/pUhTbBJkcsuBgc2bDgwDh
YUKfFLiVL0bm1k9D2WvPQQySULBEgb/l2sVsA5cJfDKA/0Aj2+fFtkb+zY1GPeRIWnC6R2qE/zb4
PZz8eUlFaqX1ybFBROYDifAONSASiIOl+2oFixLbKplxJv0x6TKAcyJ8h9ySarnzIbVL90SlAekQ
+1nrpwUVqVVSd997HoVSI0PEzsHUkXinrIDZBmeoupkdqcFsDO0RyEjhjcoA3lH8cc3dgZqVdZyf
qnn4qsxg9xNv3kVr7ck5Ddut51GPX5UZ1roaTlKbcE9mhtJB2FQzydGTmmcl9dKwq3pHRfB9OQ+V
7++VFQRtAq5v6k3k/OJpMhNZuYAy3FCPJJq4hSjZMorfHn/p6Rcn1ZdqyrwknVfARB421KBIYv0p
Dr4rIwjV4mv82AVyyQSgmn9uAcErnjR1o9aUVzvbAacYO68Hv3CP9NBnuvh2Eq6quAk2GRiEpQzx
EjjyjgwEkUMNWZT24T+0mnIBT1cbj9RR04EN971WjbCl7F9t/XurqQsRAZDet9KELerozhb15BrA
Z/qPrTrbwYZn7PNda+nuBWBT9ank7GQGvNTwSYiUxWbOliWr8ZSpJC4d2AIWIIUBk5QotgjJvrTe
EK5tw2UrJcPhXrFPWgTZUe+kN/tz+Oh5oLC8dkd3gOs+42sdWdmdA9MZH4ulJnYfZXfCu7ps9A2W
zrQkGV0sZIkdHZc/6+Qxmci1VzOwrEcqkNYc6eECSEbuXsmw8T4ihx0BA43whPScWht3RlQMC9Ij
rzlCIB4KBH6rptTACBF0CzCZs5yrfkx9HFSBiZR6ImXXnfhmHnJNOkwyy47sg2U0n2+m2NklwM65
kDnpr8vBo26NB9mXGLwGwqxVF+AdRMkKu2ZboxtcOZlUwSIrOyMXZSfVxKOR8s5bO2XFzmoYUWtM
ixYwIzs1Az72MNfINWuBL/97VnLD1PZmM/9SlmPGgsfJP5GELqQeF+NL3cbggL6uC7NGXnlv4wBU
yWwTFI7pgDde5UzThc2p882TUbXzqh8zbeU30XeEtTb7KU7HR7pYrB8fcXJ9mEZTP3rgrOfr1MMb
ZBBlD0pj0rsE2AmA8eozBCbqon3fFfMxz4MDqSEnHBXlNFT7lo/f7yxYvVZtNUQoLG76FJ2M4HUD
lKdlL6kio+77dkhXuYYlctN1OOOXlMcD9mTIlOwox+aUZgzG7kZz7IZHBE97B3JTetwjLwwfYuVZ
NuaZEz2GxfqmK5FcemqTcCs7FvNCd3GE8+vZ1j9I30jGgkLbmnoA5D6ascnp082gu/WS5pN0pGIe
6qvMNfQVVUhf4llgvY9ltpkrd5BWSLtpwQDj1R2oVK8PiO641n7w4ygGeYWYfqncMxACed3pRhZb
gHsBpaZqPnZRic1oEBOIHqUqQtXdA3IP3opU02WOvhPcQLJzqWgHOjgdQPsgHw4p0jiYpcdrc9RS
2a2cRUQOIlaeG7p8ako7xVfwYgxZLaeWKujRZGHynbVOLeAGMCyWxUju9V5TrdRAS4wLkov9fKHK
iT+91dzJsj8rSA8nx78bU7ku3GjvIjOB2v5rV6pnpae6v/dI6ah273U9u/0PQyv89b1Xqut/7eq+
ibL0XhMlawMTWP9l+vO/OK2a3XV/35hGp7x+b7BTjvVm8GT/X7pSOqqr97qXs6B07trpE++XpTUP
iNvFynlPT44kLOtymYyWvgydGu8Vs24f6I4uecBvZTHCjvCt3oUpW6v69xqSLLDRI91pmffNb2Jw
nFEPmm2HQPz4637okDb01j8gx3Afu3HG1nduUJd/tyYx4gDP2CIutrJe9ij7ur2X/f5lg7qgC03E
rZ+3raWlolrNgFzb3fb+t1eyj7t5VUUamrKoHFBjHkLmWsgN/j2ZpINvCQgZEgLb+fC3VdXPXTtl
mVSUFdWC7u6akYza/geHSRmAUoAptMHxIdbVe93JIaie6e5GqGqUTSWjO1VxN6737Cn3OQL0t8AZ
QCLiH2v+/2VcLhALuUYgz/CSTcGjJSj6QFwPGpYlsghtRH8wtgfkMzaJAUr5UuLUZ5EITIEU27au
oydS17RyR+oipesv3QRwykzoOrMN6JE/dWve+S9NDxRIgjWI0S/p/gcfRL94Q/6/+XDXL/nLGzD1
GtWMs1yByC7m4c4Ho0n9/WSOgPoSup3wtxcwDGIe/tWHUoztT927fml+/6MPzG3xVWkCjOx/9wHw
zP5ev/pLY7v6e+fDe7rXeQBjg/6x0hC1BRwdhFwhjybF/kGRDT7yUPR52ZsJ8IezoblQTdCE1tG3
uwcqKXlV28iNj5IewEZufaEKUDAku9SPEI4sOlUtRrPaTMDHPCt5aTLkI3MEGsx86AF47ffsYcKO
h1Khu6hyEpzcltFWVcx5ZgMgr/2QXs1QpRm5n1ttrgHA89v9YszqLU6cA+DdXmXC4RbM71nSI6bm
Kh9y01jF1hyCPALuUwUHODnyOLxVRTNEBoHhg48703SkS6RX9a67R27gD+Ulyf0ifupANH2Uo9RH
b94AcL6V066UO46XQnd8VBI/DeJVHXu69IZmGUjdFvbsGWDOfg+GGkQI51xUngPgxWsFAJ6CXTNY
2UI+XFJ06uiIBJLypPSSaQThX8OYdIkqfq8NMkoNSazWh3KzNsqb9aHktD5qsT6UrBDro+kAsqlk
dIesx3fXRz177Uq5SmsEeRmyuZL7IYglTXPAZhs9pYr39iEy6w/UudIzZutzp7P6oORqfZBMreXr
+lC6d+uDKizAg9L6kM+XZLQ+eh68rQ+S9Yx7e+baP5Q3JM/K9MnQ4+qoljKtEQA2A1z++jClLaQm
iTWixCEYZFdFiDd8UqCK6xohkZKrNaJkLAFRDq2RO+XrOlHyyLPe1on8U5iBuXcZb/+uQru2DkEI
bAIE/wGTla5z6fFT4LR2vDJixBUgp2dbsBGywW/GDd1GmMR4xbvJX1pliPdAK4lP0TRa8YpupWoM
vCow5tWPo+hS2pC3qjuy5uQgkBgBBAdElKpZUBekOHpWPW5kG8sZEDXXAxCDfJNKpH/Tc4BUkHVl
AgkZEEgY0r3j1KoPXPcwNRlSfJS5G0s0DU3Rv7RO+zZ2cuFmZm6s+4XlLxPLm5EHi2FKv2nAYpSk
SF7IUVDfE0Kud6AtlRMjB6kU5eR6mJMAeR/IYbvOwY1V6hKEryOw+iokmCgl2ZysATPQWQ+5Abg0
enb3A+jc2Du4pQhfF8+T2tSjFRzaIAbYR4EcuSoIH8CgMqyamYcrKlKFlllcR6Iq6xBIZ10KvY71
haoOYj0EjcEAxuQU4RiqllRY03pI8jGjjayRnTlVZ2188BEuZPmmt1kzTzV8om7nKEx0eStVEv9T
2ODjm2ozskU+3vlNytJg783dfqqdW79lzdVn6YOaBAOzI32+6Yduld9UvPVR+D0AIoUqIj/Pjbcp
hMvWOOq7WcyvdJnaIX5qvJnqm4m7unzTv/RRuIzYAPt4P20DUJ4RTcKizbsu207VL24cICWvLC3l
8v0kVPBbt0qAMojFceO3Bqj2VT7kb0tEDpVcjrE6qGe63Kyd99wmb2Yx0++6bSAJGqh8YPGhSbjp
zNXwf/Y601Sr7Mm7365T6WZiyfVKrO6CgzSHcdBx1qNxQUDrY1A1zUcESAxIpLBTQIk6zUeQtloH
IK+ABknU5lFQ7FgbWcAOQZHnyHVj9TAgBwPFJKqBBptgd42KKU5+l20xpUfZ1gkRtDvn0QMVKyB9
JD7LccgqzJb/aE7uvoIIL30Fu+VCSoVrvVVI12KnH85976WyklwLeu/NNQ4WrhvXcFKUbvrQunUN
cPy3riFg7M01nJ8AmEu4RoP+yzWee4C6Ea6FprboC63+iLTUnV8BU6FINfsCBAj7gmD0AJknjb9y
/Nm+gI4eMgZIV81PAT4piqQXIX8ZfFpSiyTURxk23/CkmgOJSB3JgwOYpQugvAkDUha44R6Mkoge
Ej2STDPr9pFn/6jOSNwB7iEo4wQAT7999BLACQQt84Ed+NtHnFHVO8QAInz56qOJyLkHbjvAY/3t
Nt0VefUYThUQLq8OFXlkLMMO0TJKpie1BZwGZAorJ3U+6OcW/1TvvMw8gWnFEN0hTJGrGQLilpnN
oq2SeVMbb1vAqkmXqAJv087JnbIDlXxtiDSMwd3EgH44k4xsAW7RXwA53tiqiWh9Pm5YhxRe0iM3
mw4ZpS1OWpRI3pk4QOBR96A8R9gessg1t9ypQVdup60Rwx8iGvj302p7PTsiDPlVzYP0CzyCM/DT
HqlEF6CWgAxac4MdeUmyopq6ddIBgUkWxXMsTK09JIn7VTWlzoFay+uikCuCJEXmYmd+KIw9qZJX
tEizZnpbpFJ2XaR6lwNwxreN6sLSm2VM7f9coORkWSOlTpuxQJV/wOsP98hVAgCHeKB08YBM+8gA
e6tEZNmb/dcIBG5HkkvRdYWqh6VWqJJpVnmzQm+mF2lbaoXKqZwZ3tr+XKFFz8xtOHF8Vl4fFq3Q
ZJpuFjL5ZZXjIeQDAjuuA1IrVFoQFdmcgRWaR4Aov67kqahuVqjyPrOcm1UqvU9Mf1EACFYuenJr
KNiA1wYczaoJuq5S+bCkh1ihaVe/rVApAunVotJ5tVNzAyjX2xVK7iC1OzsGvHtV80ByA0AAdyu0
MZFjPgcVIEuvE0ErtDedtxVKFdcVquaGOv+9QtU05CVgYhHRbOxJgSoKDiROnA0g1kA8Gbcf6kXq
zdXJ64xFUhjeV7CTsHVnpMUex0n6Rx38BAjhY1+RtB+ty8EV7N0AI+tLdiZ91+0LoM/G9tEEPd5L
V3WfSD6b1SSSFONzGzv1k2tiyFRhhSZQw/p5eqjSEWgPyYxsPi/zvo6GD2LQwIkvAbZvHjKNx0su
XDKC6R+vDe2n3tGR7pMDBoga+AWAzxGY+DIPwJkNmYYPRqEfjREYzPT8g+cDpTMGF86a5AHIqLKy
FWDktbZrEE4kh4b0z8VUFPxLU4JKwBJIo9nc61+jVzLDx9ADTAAQEZgJ/tMCAFPkVjwDORbscSIk
qjZopkg/4wCaoZlC6q77ygdXzhRY/ECTi4yUI2Kg7meqbSNg9oqZGm39baaQsPE2UzifsgH9BK4V
ehZJ6b7NVI0zmQeAgfAljVC3jX86T7duZorkYqa60G5fLGd+mylytcrik+vlbzPV2BOg4cWj8AZ7
bWga/wQc67eZoiFrWFEj+BBvZmr2ff2r/0h++XXubbK5i3dWF+qfEfWwwH+B6aPRILQQuf/dBf+e
24vdcHs/JuGvAfiVgELBheTdMJ/i0IhOSt7ids08hCCRBlXkmjhkn8FOYzWGj9QetDdy3LVl121J
jy4zYsDJjLIgO/5tRvPxVBccAfFrIC0jGpfKpei+iDlysUU1NbZE92AX77bUg+q+/z0KZVZDTjyN
Qran7kFChPNt4Si1vzGB6VDyJnX8BXgJgDdw1b1OFlkIANIEn36PQFrV0194mQHLfJmFj1Uyag8t
mOOOOFwBXlQeIghYyHzT0x4mW0N6MytvK4zMxU8g+KvWpEIXasF6p90hSBf4+6JtkEyatfDEbWtv
7Qy8eSRnJDfxQb3QZm3c3tiMAj8FAAq2aEiTHKS7qMgbZDMAmIu8Eo7THdktm+yZGX10UPpU6SQJ
kK6Yqa+owgNg596wjM+5m+sX1gF6ZjS9bOfhpRnJInnIt6AczJepqCadAPCBD52Bk1GdIbg9BOkm
3Rl9+C0G+euBtEgf6ELNeh6R3uRQdwlwm44x0x6K0eix8yHaxlVySF3XOEmLQGbDq4yXBuu3siX8
c40IeFq/PSBzWQhoh6FC1DbEJBnCSaCpVuZ2AOZVsEAWEubRj4OFtD4HafyInMmF1CadzHb+ydre
AoEKBkN9YesSUN9Dy9eFtm+1IDwlDSjcEf0LzndxIZmJGEWgBIhyOU+IPy7KkAn+aR10Hr+VemQq
D4Dixk+p6ojusvg7PpG0w2Tg9Xf1noY0YPsawo0yZCje2Vc+SfNUlm1yxOcH2tzulY50RDlGBvEH
5K2T3gWsGY1AQ5buyhuBWgZgvaRdtHRtALsF1p0cJDa1n2hrZ8rLk4kUAnmx/ixSLcn8FilliOQB
OsNVOQBW/E1bqpBWqJ3hbSqXO8c3kyliDhGtJsxLJQM8lIsU4Adr6SDZkQp0K6VxkBgb/Nb8ko3+
Hgt50ba/2gx5638M8saimyNvmLlZsn7PaTVqNR2IDk22msa+/O2+UmcaEBdbgYDC8ImlBWZ9Mad8
Dy534KsKEV0CvwHCWmmBIPoqA4BJ8FhYyxkZtXgLE3Iu3hpLvKcnSKF5zPp0ejTNFORkmn9CGOgk
RbzxTZCJP4DUYHx8E2ufnAh4b0gg0M8JuBvOdDdMqX7uEGOJaK8E3wS/5UoNmPnmcU7mZQSsHwAe
/akSDBWIJcr2B8mpNzNppje9oikA0jmy8cYs6VD3AMZi+IQB+ojFmu08hUEBflSgEer4g96VQMF7
sQvTRYIl4oYnL38hUVCJwPM5Q2CF0PDmuTp0wANeUFFeUvYEENARSIxolURRsrNjDU6IBnSxNXs1
Ijv7QqVCS3KwR4UBWAPRoNBcJEN5Nx0Gjjmv6smcN0wozHFtP6aTt5GtR8RgZk35gNDkfumOzvgd
eCULtzEBUG6AFSTTrPHF9It6m+Spsc+tmV9IN8I+BLLMQTLppThxs8NvbQS6hKBcWT22jEADWeJw
z7WqZeGM+A/d2gWYE8H5sGiiFtyLVNbs4gfCrJxDaLPq7OXzd2+YiqXrW8Z3s3WQZTXmv8CSyBeA
nwcbIQgcNoCPyo+pb1hnywvBzVWm7Wdkez2USJj9FQXuCXnc/mfddMSHvvcKRsxxGUbDeEACXZYt
4hmgeQttDK73FhhfEGCaj4eBNKTe7f3fEuqQLtSQuvAArrnK/RTxW4DLNIap/aL3DP8YJj89pLGd
PNug716YmqN/L5zsA14K/Vce1tVu7kYcDndl9REYCA/WWPjfnLgLlmlkTDvXc8YPE1hiVgUrQlkE
GkeAcHKv2+ZmNn0YBNDzaFXBphTFzPXcdW0jzZpqa/yT2wR6qq2pK6tskAiQvNiGoJwP+vjAxwZc
zN3k4b28XVFpru3+meHdcJM1c4nlhmKfdjaiWYCw7ujddEgsMAjJWx3518AnE1KtxGmXvDVJGjTW
dKAqdSHZTbW8pXrE/mXmkmmTCdZz9+R7c3LK7KycEHXY2ECSS+xT3brGfhi8Ydc3APrPYuyeRUkS
fKgQSb8oE43/5AzIFAUYXRZtbe49v7K+6UPoCH7c4CUNub7GkddwBsypswdjRLPTnOGnrjXuUx+n
aw6C2Q+174H5BOykyzKpqy8Fkm4AHFv45yafW+zt8weSG5lRg/Qp87Ymd6ovdqUjh2COPwK5F+8O
aWgubSH358xasFnjD32Us6c8WGdtOferojWacyYueYToN6Me91EaNtmWKrDDoi20EFsWc1c3ZykT
yqC5wRdUbxYBUicsfMXh/755yGLQKqRmvyNFqUO3QCqZxFZ/B0L7OjuSTJpBnDpoH7vC2JCQPJGe
BYA2QOSrgdyYq20NFIjnhmNjC3QasWwS66a+i4LshdqGuXCMWvSJhdsRIWqzqZ2oqfRDWTKHFPDM
bvi3w8Kkh4jDJfBygT4j7MrG8lZUl3qSA3VRRxqDKFIFZ+FucLx6C7x3/jwzpz0GDf+Gn0D+TBc9
HELEbbrTSsmcMhCTE1aACUQrqghxXIxw7vBCokTPP4Er7BNe07HHMSBKCPjkxgO2FowHcC7p5qK1
A77AF1u086PaeKBqutONLDsCmWEfTL1h3rRrsL+6LG0/WytlT7SlZmw4OAYg/5WExEDniTY9EleW
Y9PMD3wZu5Z+nCKwbtFdXFZvd+/JQB19Duc52N7pqiJo3OYKIVDo9L2u0rnVFyaQuVZS5Wp8EB6Q
SUB4HyLsIm6bMe0B/EHXIQR7WZoAYEyWA1Z4QCfFKdTSrvwacNYWdEnBtKsIOBufxi4szurS1NVb
0dXxr1azARNFtVSR1T2Osqhs9bN+dDQHAHBC5icxMEHf6n2OwLPWeWt5qwCMT9lK9akZTQn2NLIr
GoZpd2uSFIOw7fGDDij3EcetC7e28p+aVy7zpAAZkQ8YXWAs8m9ZgD/jusqyl7kq+MYE0MUpzZvp
gH1xA+tp6i9RqoUrM9SdT/WgfZ3bcvwnM1eyH3McXj3HCT7HaaYvsyxon/QB+xVDq1fHPrDZ0fdz
fZMNXipwcYGPlujeF7PIL9HYtg+z66VrPXK0dc2iHsmHU7EH6HS9B/pIfa46O9rgpaB8Nmx3WiI3
PkRWlfbTHofpZ24iapqITXUEBA9TZf1MvOhnUXvJZ6NrR4GJ1jxPom/8KDob1uevjm44lwhokLpW
Xqigs9C9hPHwI8yxNUMiukxeBipVp5jXStaKrfOk8Sdg4aIVVfiD5p/1YFyTyI55g2z8HXLFy/Nc
99ERqdjWxnXG6kXnExD6PKC56/xnJzjoAZX6Y8bv/8eyA2SNatMHpbWpfb96sToA0Bmx+WebUbSp
RZsMPJxnG980RyCQ/+LMAEj3vgBc6+dOG61TrFsMgGIa/xwVTr62kaS7G6OEf3ay+eKZhvcEjqP4
uZirR2oUWZoBGgktXlPRKDttMdY5iFVElzinCd3Q+NSOPDmXLLAWJLYbq1+P7pjtpNZcvvjZ8FyC
TaK38dF64j6y0WMXUT6dA2TIDu/Dad4XwyX37HTnm+XJF5miYDDSDlnHZMkRmbMk13STnU0jBPK8
yB8mGV2aHCSzlvjXI5KNldwq/ceUFyPiAOswXJciA3YWubCy7NlVszRtL1hTk4BSiIselMsh/v2t
VD/6NLurxC/KlZaXzqYLB5ySCk/pQkZHb4r2zHG/38ljC5SwYETak3zKHDg+gHX4ocX/1qSOQmm7
bJI1G1L9dDcCz9FeK1DY7+/k+LjuQfjl9luqQDzNymhFXoCYAK0BOHkWD/2bhaSP6rXeRR7+5MQ8
mHFfbTlHJpQsF6GDNxXf/iiLM2DNT6WPhAdK3SYnaxCrRekFn431dsav6mEUF7qjCxAkrEMmgmL/
VXanQkVSpmaqSLK77t+T3amo7r3e3xUVEC5Vn8ozu/eN9QgUpEUxDyayOzwTDJpugNQqPdyQDDD8
qNAzYE/P+HIgmaxAZshjN4AyHi1Ji+7cyfrqBwwQeEJOF7z9O6vB0KI1A2uolOFvKNj3Q/yLNMgw
3Vn2Bvgp8UVpIqKhWAxxzfdKFYet5trpWbYaAfoYLLyOVcemBZr31Sjd+a23RBBY+6D8awbgPjgp
IlkKD4BvA1K4kxIcoImJt6ak89HbmIzuaZ6tfT9HbYsEQmsfeK57UvbTxO2W/ZBaG9kDdeYLunvp
j1U17UNYsmWhaTXOLeFZOKX1UWpnE/6eeFOZazVuGiANVfpAk4DJUDbpTszYZJuYOhp31ODLBfj0
IHSgkXSl3hw6g32VdvF0gNY+PspKen563xk7WZ5iL0SEoREsZWdMi91jiw94ZdMG2B0AwXp8CkbG
/NG3zk4y8qMs4aXEOfLKcI51i+QXbNIke2wnA5xToI3rIbLW7D4RkZooTqLoiqKqVUUHudCHJsvY
Qi+6nV6D4skrwLsbzsWx4qw4NuLiFHUMEEFxOyUOLxdZ6/8WkKos0y1dDOzEb8zZ+0wlj5rfdyel
1ClV+a7uLsAjkeycFKFOhm69eF6pverhN27X3UebOdFTE3ZnTQ/ajwiFEmesQHCjSobot0MBMJcl
1SYe1lheuoCzB7FrWLND7RTZc8Li8BEbZZuE++kziQYfFH92YtZLJTPMIF1mjRXvWtGK9JjurbTY
aR9JbWQ1DoSi+VV2K3qbTBP/102rXnEHGwyf8sDj62EMv6d4eziXTg+UJYDiygvJqAgImKUXRfpR
ie7UusoIl6Anq9d3FVSkjkHpaG2b2vv2r538aQuvaQ3e8/50R9lRzt7159sVztUD/94OIPu11RBm
0aoUNCamXbdLF4mD2454ZToNaDx152Zbqk5cPwERQppu80L8xP95ATJMuMNm7rOSk5qJg8d2AfAP
4HC541uzjCGauypTDUAv6IoqSIWKOjVR/bAMsOH4nqrWkZ7PO2YN4cIOD3oZ5j9dkCkBNDKOAd8G
cu8CyQ17vI7mF8DQjCA7H61vw4w3XM3Of/Gm+eEhUPSDzzuG9ywglATlBx9Jyue60PkaicvjpyKI
XpLYLn5587RvDe5+4QVQlStLs/FPl1WHwc60DTNN88Wrs2ZBPdfloQ3HTHoTI1t+k0wA4jWnYHhq
ASy7aWucRICvMsUudm24IJ4DpxZV0wWEOQL9Me7WSoZEQmAsdkG/aVMdTAuAvciWGV7PtgjPHJ9I
MZvbEcdEWoAXRcioguN7HHvgOSJCUnF2MobGC5hXfQCNwBu6JJ6zn5xsPFMDo/Ea5HhV+jJywu+T
ndmvbtqZz2UDxqPMtV7pkrodQCcq7UKlMGMFvkgb7UjF/2HsuppjxbXuL1IVIOIrTedgt8PxjF+o
OYmMECDSr/8WG8/Bc+7cW9+LCu0gaLsb0A5rYT9SBSB38PY0RdGq2HvcNQNtXg1MLxlyxfG0LBfh
p47Obe08ccMvEDd7rtDg+KDy/E1pWfRmiqw7mWk9bVjN2ZeGgwdtVOgRk0Bg9T2nRfVXr0kQPMzo
zeY02uArjMMYRMh/zxchGU2dYy9G+nzUlqLa8b5+W5YgbZVwFl/ocJGSe2QCEwKYtlhT82xrfpzj
TIASBTxuPdjY9L0D+VN/XAcRVei1bFDS/kte9+Ba1EFpHYy/ZNjxq7OeOHcwn+mPtZXqjwPi8oFn
AZnQQkv6DpzizQFM5OZbh+hJId3oLzt2yy32jiVCUq39UuMR3bktuCQd/HrRAV9dLG4mT0XufSd5
JvFcqduivzEWogI78TR/ccjQ18tTJ3xELKAEw7yY6exxBg0ghMwxsLcP0+bgedWXXG/7S6GBKK2T
Bf5dvfXNdWK32IiYlRvEw+tDaDEDoCn9+KgBiiADRhK+owi+bs2mT7eebsHarrUdaJrqBzL2uCiP
eTKAaJmsYwQpkZDUgb01r4VXhAmwUO6NZuDw40+5K4sgSUwAPtPZ6zeVyR70KdCN5ZCCkHCMAkbn
yqwUoGmFuH64Aw835gAUWs6VR9kME8u95brduDYfZD5Xy+LMNFRlKbcWNqbbxQOou8EoK7B6oOVw
W44IVpQIllzpqJi59bRsAHZdE11+k5NFB0ztjUDW78N19kd9/s1Ab9PeYU5zoiG0ejSK0aGaGBjo
6bAHPPuiL+v244gUNLWBdKNt1GyTCgUfMv/k/ulwUf1ajqa8A/ZzI53G/2S4HJJ+slp7PCtsr0B3
KJuAzvzp9Gg1RPa1eU00JA0rFtb6vgbGdNAbk7tZ5m3kGBuERqKt04TyJhNN3vRaAJeim9nUmniS
u8VySFqgihm6vf+Y18WTBLLMkRw7F9A2gW64O6CPNWf08kp0empm7ZstYnoUpPg0oKErYJK1G5It
AZA1skJCUFP6VteF59Wt6nhznOzYPCjLbAJTA7htD1zrotbKnz2A5w2g13zjcQ4IaWY1zy3wgRAb
LPpzaMTY2NapvQ2Bav4iC+B0Ang8/xGjQm32LjL2rU3GBnyf5lusue7NjYV5YbqLR0IJXhYH7T4B
WqNTP5Y8O4yzcDKM6dq3AE6fHaQLVk0wIIEwb56SGx1VfPBuoCpBbbMGpOO/dbSEsJFmdTpQu/+m
YEhs46VR/7EuARgLiTLoqt2J4XsOZLyfhec9J9GAJHQNKqRc6u1jWFfRQeoDQMSnEBzAI+CYa83u
XjUJXNy+1tzvXvx90lq5ncxC23ddYe8S5pWo4WitalsXoARx0PLNarf08AxX5bZyELA1ygJzzkv+
oGIwLTdmtRWAOQIdw+huFy3Sb+nVAzvMMkVTw7DNFS9gUwjfMMfiW8HYrgNWdYRPjWauXk9/sGz6
JuI2+iMDdtSmBSvBHQg4zU5LYuPSKZ6cEIdWhwZ3vhuoI/Ntm7fVS5oqNAoLZb07YfKwLNl+0TwH
0QMzqe+s9cR7laPoTU21/QzuhmYbq0Leqrb6EZmIZ0bAv0+GvbJsfWtz/B8A1TuN4EfyvCEASl0K
XqcBST0OKqx8HhZNATaExDSA06dr2rWwhH41Q9vY8CzTDlXRHWLQVn9xdDDticixdtKynT9B31pz
2f0F5PIa961a4nmoO8+ymF6rWZ4C3n9TgvD2hlc941abJopq8LL4Fx5Jrw2A2p8zCy822CbVW3vq
5WY0EDpG3rE+MdRz5kCM+jQM3mDe2CAUCuZNsUenNshazLY0b3hz/uRBdquvU4NuzDKKP5rQ5jtR
aNoTsHWRrVc5+6ZN5rbXePinAOlg4IYIHQKWS10RXlXBMFXsnYEOHHl89g1laXiS9cCUQWCt2+IG
NrdD8mbf580Iksj6O62IUoaLqVvmW84TE1+8VJwHlP4+JDOGfFq51TfPCVpa0EQyDmDf3UkxkG5M
sZM9O7wcgeJWTEECOIJnkpXuizYCWZgkiH7w7RBN+KLP9qaOh6RdbqYwyfCjgUuiI3mlAMEHYlhM
HQNQmk5joA4OFuSDRIwAN0MX7UmWMt18EBFSQL/WYE44bbjjAGd9XsOrRXOzwL66WhRJNLNJlAxY
oFg396LkOqQmEm6wJ6fWwF3FTXGbTMw2Ohc6i86AJU4E9l//nOOGE52HeaAjUgtgjuM9bxZK3Szs
zaqilUpQWe87D2GbX35livtohvs1M1Ldt6tsOsTWTIrYRbjx09xwG/Uxb8GjAio3G/rVHnwZgAea
h1VGU1KAIu9jHdqV0LCuvZyL/HJ0RoMIFMWsWacOgJQPgQvu2BfWo9rMaKLwS4gbGGCYR8S05mnR
5EYwoHTlQFPXQu4wbGR75cA8+qKmdGdaSY1WScGfY5Vs9VlsyJpf485FznNeo7Fr9zChDDqgEwLc
Nd8Krw/3tAawwkCA1Lr9haaT5h3LqBVPAABHEXtq+OSkmlK7maL9yaXzE3ts52yLGqwFqv8O6CB1
bls2POVGY4CHbriOk1MVmwnQHgEeI+6Wuynmw2BtHR08HWRchIiAlAlq6xZroNgzYOM35oFWZnaW
3NuZ9iRHr9mGmaAq7cI6C3RaC0wmb6nRi4uj8zePjekxQ6wTwWs04O7xNf5ZmW0aorg4F3gFTIE7
j4hleEK2bo88nXUyhT4itZ4CoBCxyGuBu/sG6B39Hl8p8wWVPs3GbgHLQlPb6t3tlHRs28x7DwdV
0EdrFAoRNhiXpTZeC4O/00yBbAeEtIavwipGXz4YeWpQo99JKT2rAMPOCMLT2RP5rCyI0JB2oKmm
LA9vDmm8pSnLIu2k24blL8aZUTx47vDg5EwFreuYuwHR7CcHFNaBk4FONkm09IlkvVe/jJktLiTC
djZ5RGUU+g6NLtvE3ZQedS8GgOAvh3WRDECOGRht1L8tsDr810UaHiIHHvb92dBioNmborinvA3P
lZrye2OH+R21VMjRJCPSTb9kdQ4ARWFyeSAZDci1TBvw+li7yZXgTAVGB/pwwkxtaRmySVHOELjp
vSpC7YGGrMg2aFk1r6to7KPhgvfhPZBe9cWKlKIu5KHWUen1m2KKeYybf18Fq8KdfaPS5b6ViGq/
rg5AeXQ4WeMf8SCnW2X9WWuhugLiFrdWASy4mwRI5z70rMpPomaw9mGVgUEFOajBfgJFgv2oJcD4
AlE5btaGQqSxRpy7zHP7iYYeXVM2C8PHorSsJ5V1034QCd+AExwePGweTea1V9JaQBw6Fa0C/e28
OvnXrKoB6BjVJzLRxkJeDQukNb/OYOd4D+n1wtiThalx+5E3jl+g5vNQ4DHqa5mH7KIcLmXlerdm
fsGjIZ+nwnAes7zMT7/JTWbEW5BNgflzNiNbMhl07E14q3brGqtrWwzvthPGx9WelF6N4gowmCJp
+c9r8PCCczWRH3UkGLT9dc3KKXIf28T4sK5OviiANHahm9qL8eoRzm+sCpUy//yANEU0ePLzSCWA
efvH3wCNNI9u00Uowx3AqhjJxBfJCIZ7t590POF1B+iXpqufaU7DOiUfoM/gPleBMe4a2Z52Mkzc
kZ3eQ1DSznxZCetLbg3jsWhdwIzN01KBiZLnyPw5nW59UbpAPZSnqxNprbz7mo8onyQlCpVAwuG0
L7Ir8+eeix0ZaZHjXYGD93GCrK8+nwCIEx8nIGM6QVO26jQaif1lPoHVACTa49Z3dALHra+Pmri4
aNv4NHhA0Q76Dojgvyl+M16nqChpzvqAhw8WInEmuzoPtLk0cDkRqSQIGnyQZxTb31YGpk6DGqBf
F2OrfDgkpfdxVWGEMik3e5pGM7lntRmCO08HfiAove80dFrv7ZrS7DY0HWY7ldfi2Kai8jUvTRe7
EX/ec9KqR1opVnzc5yUypVGDKMiYq5PykD6qI6QQOI/UjeSOjfDtMHc9wiic4yV0RINpSrTLhNbb
b3Ly1iIB6iYNCXtakRzWZdHiGCP0obHl7KRwdQdU5MpEFshO+GGq3Gw/JGb0xsb6XI2J/nX+qSNG
PkpgEugTYsYy2iZhyv8a+iMZVBLMo1GZ2RfpTb4ZW+HWiDXjVZ9CkGAZHri/rZa/qsz6mBK/BRIK
HFB4OcpyZmPSihQMZAOI50mEt0KEq2Z/cvh/+NNy6+r/5rteym/npmkTjRvAJ8vjNKru5Dp5d6Kj
YZ6uMlI0Ff9sQrLf7FaTf1vKYPwSmmNyBI1GNvp4jYiuotjHelJbJ+6U+aVCJ7j8mvUif1ANaE4a
VLZs0jiUNEVAvbmjQLi+u+AdJBHNYjsCsQorBYIrLkuw/5Lips8Dt4E6kvYjkgTK6NtAcxK81WfP
aQfKQXpmS1S3nk3DfafXAxJNYeZsU2QZguW1IHFAstpnzDourwBG/2/+i21U1M42MXsegNNX7IqZ
PV3uSqAthDM1HQ2G5panOGu3PB16G/FDKEAoMs3Uhrk4GTnQUmlKGu5ge7v7pSGZzU1Yf3IEwJx2
QrYTtJzZQeDDfTEAa3gyiqzcNnk3vntGjhJQ+a/yepYDdfx3ew4oS5CXxe62MjU0OBh1/Y7Xn7s+
jQPy8s2msao09h2zQgGaLf9yHbzrT4Doe1F14qBvvmyQbBMe8NorE+hLsQsaCR7t497ijwXKOtBH
mhoBa7MsQHaxe9IHEBdgE6wfaNpEtX3n5p6nGSr8wLRo7QeZdwAeQ0BRqrF70kyUXhuIAAFvDjJV
ueqhAdUquZNF51nghdHRULyswhEpLTslQSAHh95Oq6vk2gOA3b82GkpizKpOsK0uupckQYcMY7i3
Ac5NvSCXWT0hWLFBhUP30ktvBpXKsO90mPKr3FPf7ey919zip+vw9zE12JekCC002sjiJsYmBgcZ
yOoVik7uKMaUAP6Pi7/sJD4oE607oWfXO5Y0Q4B3dXnMJ4O/GZl49JxCu4cWL547EQOjr+JvE8PT
LM1dZ0NWCNp/dqpS+WhLZ7qj5M96qp/HaHR9C2Roh3H5MWXK9Su0Qhxs/LzjDelp7sw/LJR6NPfV
B5vY5k6K32S6l+Z7o8y6n6TNzEKAZ1nko0L1UDQO36MsB1m9RH0se0am6tsw6tkDggPtlYFI1cTW
hQUki7p2z5yanWmWhTJ7oAGEf9XcZoSvzyxbtS0KQJgA8YbODB9siRNYRHvvotosvDQ20zsfUI7e
xZqHGvXMW21ENRzZAEkGHD+1ZPgO4bWjAMnOWagxOQCECN8IiFC+qEvfckbUjs1zOlqHVVYAQNyd
rOwa9x3I9aLmsS5LdkOfgfbSxm26aZzCPQLRW3sBAzPCYqzxtqQtTdc+2hMopcgVXKLeDT2qj6Qk
EZIWsVmnL6ybl/b6L04o4xupbMMBi4hdZkcyN7Ks26UyQUBrvgydjdPJ1ZHMIm2EJuCHqkTQc74M
skAZjg9w5ei5iQd1Yyb2HAk6c4qROYfGnOKnXLH4SeA3lFVF8kAi0BgZ13hAkaY1YAtR6pOzHywX
LZBZVWYbXljg9dKMaI/0EPR9k6FOF2/E5AzKXPkYIf5ECy+iTLOPlcflJ1mMaqctx3vbdll0KKbc
B+azAOn6vKgpXnWU4T/SAnwa48sw8leayfmyKzbqiCZqcbD4mxFiLZoTi8OHf80PY9eCLGy2Zp0F
tjqj39OMrgyPmu7AHdC7IJSe43+DopCgYWm3WxaIhPPWTKkF9jn8gcARUl3xD790fhK3/SMzs/Ex
nKzhsRPYB0114u49C/TePgLV4T6xbLBTJEPcbH9EZE+6LMKfnmzdroJtnzVbZKxeiN68KMzuqGkO
4qBhx1+HsPuYyrnggKaeQC0vkZ+vU/KNUbV0bCP+H74CIYmHHDfmrQTK8nUYEFv26bDU8cMZzajZ
jb2A0CrnjOM8gNYbmVcU7Jnx2G/CCpScG1s+F0ZfPy30fqHbBmYGNiyaikaZV1GGd5oRxR8b1U+z
SMIzAiLdM0fN0oEWI4u8sLtne3yiBclccP6xIOkyac3/PCn80cJGwxunhwabPexROjc94d/4iujn
kG7HiCHejKj6YkOGBSKQD2Yfd0HvOWB+RzdRulX1TE7neu3+02KoCH7Etw6op7SYbd9VZWi3dZXa
8mrcJNR+MXBCZh0qQJj5yzxpCvzAk2HcLBeHIOb00I22vgG3p7ld16GjcHABSJLXGsCI5o9Cwsxo
D5lK8wtdNYksnTto/WqMTe14dWCKEOEXVXQXdx4q1wW1xHz0bzJ3ag9el6njaoua0M9e5E+yPvKq
fZOqP/+rbYH2zk2XsTRg2IpdY1fHbi7V+n2s1XxClRE3Jj8ea7EHmwjaGWajEeVZ1ziezclIotOO
6WN7JlmyuMzqBFUSeBvA4mORhYvfx4qVQNlOGgUf09l6uYD5aCzQEMI8Hu6WU9FZaHEbGdK96dg/
aPZJS4dD1Rw6VPSfaLaek4zRj4/XcLCkb+hEy4nJpsLG6jLjWS2yT9cxf1CbVxP6VPQWGZz5T1Kh
cRO9gBZqfiKZ/fmxzmy5nhAgsRcRG2A5/PW51wuuXF5sI7cBPysttSzbOJrE7+tAl+5Uzdeos+S+
LtP+IpGcQMOXZnUXNQ9dMpl7fNtfpvn/ziTybPjSzTZkTjak6lNks1uA0O9WZ9KuU7IjmY0n28Hq
nPPiL/FgA8M7EozzLUWKfrguR/MUnVNIwYFddfubYrnLOBNujIt6tqb7zepM9yDrnyardl3w00l+
rUK+n04Sopx5+0m4rtNIsPpECdS/nT4eE4RNEUIKgLGtgF8xtCfZuEbu0yENeWMjpTsPq+yTIalp
vtr0SYSms09Gq+e6Wu7yMoj0fvp0LlpCOenRydxxUxWNBI9O6569Phvr5fDTvCoYmuoXnYmqZg5o
uCPpw4y7ZzoanQHowp/8VxVHkjBAilFsFnWcNSwOVr1WfEdhxnjBhrm7eMg76MB7BJIyeH78XloY
LaYGlBcALyVxWueq5mjyogex2+JDMtLy2Xu1I19PoS5+WWvx++e5yMXOBArNdLNExDkST5p+6juG
Lco8MbKqPpVtWyBMPOv6RjzFruoCbVIlyAz1EgXmUNhg/JRlml5phpw3egvN4Uj2JEqNhO3iTnkf
J5kXMrR69DvkAxAIxxo08Ggb48+wnN1Kx+xUeyb+Mr/OHmVNHXjj0CDs9fcV1U16kzKrl7M3rWDX
hoGoZxiifMNQOLcLewGm018OIJDv5iTJtJyZPsf0DXuBaLkKneXh0Qzn0OZ8oeQIJuIykBEfdhXi
m2apV48KKHi7QQ/BYVnYIMpJB/QylVV/aYayessIoyC0npldyqcqjs8kTsCdjCAJUgfc1ao3WgMo
8GxHWvM/13DNUuGrURZfOsOv6lp+cxNlbaIknG6A6vfOYzmV20lv6z/zzNnp9ci/lfWoUGlqi6es
1gDPjNfb/ShqFEe3/bvbx+Y3nvVPxTTUX9gQa7vR6MJjCmSG+5gDH4osFEORopW570gJaWjJHcLL
KPP+ChJ43CCz6BTGXu6XjVch/qVbL4VK2GZAJnkmM7VfVJOMO9V5KKUWyn7BO0V4FJmdIlw3G7cO
WkOQXhyewLjdIvqYOJexQq+bO4KnwvbYAx3paMEJODhIg1KL3AKgD9UpQbbrspqAVts8RtL8C2jt
IXok5wW8Whd4y/5mmeN4RGti+FyU9qued9NfbilQmz+NyYMR1clNqarZkKIHdH6P6hegcz8g2TT3
yGZoPMcbseuTMLUZf6AjqVXdRhRZtiu1wgDDUlw86rz3TqsJR6v0rZs/JC1FbuhjGA9Rgbvfh5tm
dIHeCHc56erc5OYPULnlR+YaP0U+sHNstSCjUdWfIdMjcMRW+t1tva07z0gEtBEt0soXmjCzOse1
Eo80sz1wcmjRHDmazXmLjDfeMI0jk1X02gIoaau3brJnqBF4jVG0vAdnOSCaZq3eSOsICjc058xa
y60ctJrHQIeftZpEgsAudaTNoUy5W78wtQNKVNJvsNnfKaaDHWg+KWAr3tFa4GLrCj/hWQ763OBI
yqFAY16se8MTAtHxJc7y7h4LyW+Jy1CYYqk7DbKZ9GtXh6gUgyidrcJy0C+2yG7Ye7hA0Up7A6SU
9gtZ0DphZKOs2DO+kj2JgISEbaWb5tj6/r2QAtLH0UGNwCIjRWJj74MmCMcnN5Kppu/2Mo6rjag5
zqhrYBlF5w8yJiNPdugKxS1/6nFloZfs7M4sP32AUTpqq6REMbaqHIRVLbyZ2gWKGOgEdIV4SZdB
UZtsu3ykChWZG1k0+m652BbVRQky/xsjEsl5AIr+MnQlcE98mrfNz1xPGNAEwtHekAgojOEuQXLb
N2aO4U6TIG0Ba/uFz3HUDh3xvpChtkyV0/49nWOwZEza33y1ealPxhSS/Z++q/F/9a3mq1pP9Om8
vy4SVAty3+U8CkwrHQATi6IspXsI05WAv+01D3RLHp7qvm5Z/Bq1M0LTPHWVSB/70OnAGZGgn7fz
kkcdWW4ATkDRdt/rOLRuNCFxUhTDLu2RFCLZqjCc8VYMXJ3XJWKko44ciJfLWVZbtPBXfiq84bAu
Uk8suoBz5EwiK1SNi1rFEm80JW4pq53WD92DGPYgDksfRZjhMwjF263MHXR9ocZmkdFVuHWxQ5In
u67uDQiBgULhoXpgXmBVRHr27touO66fPhROeypF/mUVkT3iW64vzVHuSUGn8iJduzptF5DF6mCY
2MSWKkZrzny+5Y8uxz/GqAxvq7tTeGrXmgh+Mq0Wmxat3lvQiWtVoEV6qPwuD5FTygwb+dFZWkmN
X5ZDLwxBsa1QLaRJyAbHdnZRAv7hLh3eTdGkSASHPinJq5xd6eg3GTrKm10EIuvFWEUhR+En1iTj
5Tpovl4MTcmw02JcJs1bdMVvizotgrzNrWe37/Qgqi171+uD9WwgeXgp0woUiJb5TBZDEe3sInLP
dtXlN3vimubXo5Xfxk6dY+7IUx3nUMzaUY8MDfee7DtI3AEYQB7zQCY0cFGhrjTMxE7PGh1Lzc5k
2I5juIlRQRes1suCk0QdloPS5s1EPosnKibyfY7Y7rIGOdFV0GoNuLnQ7NI/k2hZcb5qOpoydzj3
atyu9qt76CkUy+TxLedu9Dyw7ie4RsfzyEX8bIXcOJnY0fo0paGDRWFM4zlGXPKZm2GHelTUkyKL
6ZmBnXRoqBIcYU30tKFrF7A5AUAEcMvUBnRMi6ZNAq10tSAvBqTBFPhvuYG9HU3dwWlvNOCr095K
Zu+HMBdnUuperm50NKAu81IiTkKmy8KkaFo8v/HG/he5k3ZdF4zdYls74bCxXNcAc2fCn42uwmtS
D9TBPEmrTcjsYoc3PA115lbUPsSNjWomR4E9ap6SoR0DAs7qALiW1LW9KBYXC9SfTq+Vp05jCNDo
da7vMsSqN8gNYA7KxfLR7Z2dN6IoarGRWqgtNqnRyF2B/tUNegejK/KS8dVRgDtGUXtmbjOHaT4J
RxRC9MshWXaVl1488x17uHcUfxpnOdTtUwN0hduAnkcdkagnGlSVi50LbIdglf0vpw7AK49MvFEK
JmwQ9Igq/GX5nJZBDFa7mN3oioDUQzeK/WB0H2pU/I/nVMV+W7jdQ8KK/sFq8UTTjSg7kIyGetb2
rfqjLQ0DfbGY2S3uqOSA7ckZ77rqnOo5mvlj4+S4CQIJyPACBAhH60AyD9XXWzUpMMn8i52c3aSd
PyutMvarKx3JBI/0sLGrzapAyFJvlqVIWJqpfszKdpeiOOxSe6V1cLz+RrM+Z/ZlnAea0hHJaOpO
xrcijsv9v9mmnnAWrxzAE6aW+WE0VGDwQebGisvuIQPqNM1oMJq6BKgEygDbUO+fSNa47FnEeDeg
WejhMljOFx2JOgke3aFAzQA5jV6hoXo9jQH5PSCEXbmROONJikN0AKMUxeFHktFg43XI3bTScQAT
qeMt30mdczUPxWDb57hA2LFq6nij8vZD1hlRg736LxsyJDWC7GMceHr3IwE4/I4U61qrxyrT5IS1
yJDUjnEE2PlbHDcK4SCEU5ZhDsh8mko0xfR4fJpzbNeeh1VJsvpvC1IuonU1OoKF2bXRafX8/VR/
r0Hy307VoIAgKIe4M6y3zKyPsW0qXFPcnQortIHdPM8zOuyt3NlYBlDP4rmXfFF9OlwcyJe8Pg2r
/bLUolqln1w/nXZZO02B0Ol62CbNDU94vdDQGjof0mA0VdC3oj5F1awoZsVySOqUZdhS2Mmxs9DC
okeu/+92y7JI92l72xheaZn1JHS0mPTtkPu60JFhlOENt5cD4yBk80A2dSMRDWYSRQHgUaPtKqMj
HdQpxypqn3MrBYk7yhkOydzWSMPa5cgRHNsohTLXVbbaJUZyAnKM9lh1AOPp9akGUklUvTkGsFdK
RBjd0Kruduc+kDhqyvFkMvQ86CGyleDCwm5DFfFDAoItY+rdOw3xUCUnHo+of/glM6as2PV9hYhV
6bp38IS49zZtm03bqHGPd5Yx3YBZ/ZWxyj03ZY5pKfe9WYvFtta4h1px9H+RKRdTc0hT8GPGlcJr
k8zLjesBCC+QyChfELNND2HEn2nmGKV5iZHKLE5TXcpNVA1aoDNUZvr4xZoX0pNlkbn2TiKsi9aG
PrpN/xxac+dWeQeMZVf2+6qqSp+Vnb5z9FfFrdTHtrW5THoM4l6QKQai10IANgn9pa1CgO6ZuIdF
ma6/GHnDz+0QApFz1vZdmt2nYtqVTEQvrbsD1gF8MhEYinl3silRUfqx/uwiOlUG6PNFVTLZzuvX
FZB7Wr+SOaDp7XqrehfYGshHd1cmEv0Uhz1CNngq+KCeAKXf6CKFnqF/3g9pdIwxuXjzENltexY9
mJ/NqQXWSJb/mDS8atX5d1Mw5J1T072jZzM9dGUGAMei0x7Beg9KtJF3Xx1wwJOPSrvET83JfhE6
a3YWM6Nz2jvxrUMDFwrM0+jPXC8ARI/183x4bDXG3kLH9II0ClHhNqXG2WrRxG4UlfUK8qavhj3l
P+yeBXYJ3g1ThQniX2ZXPNRodT6EQ4zyy1Y3n+x5KFvzp+0oBLZ6VKiif2i6TJX3SjMa9HbGEG1H
NLzMFgBRS+8NEPnJm9aJ8X3YmgwBQJKRmZOK3TDw/qHM669cVn+aw+Q8KrAq7NoCe257ntaVcMDt
WNgn1iR/0IwGpzD7RxOl+r+MSFzk/DnJZH3+5Fy7Cl0Vsb1bbadUu4quv4RhXmycSAIOaH4z80oH
nVyeGf8XoRz7eodmGLzDzeZ0RNakIJmwciwhwZfbO8mzaLvpDBLJ4mXiQJ11UQq95Z5WvCDGl14a
WaU+aUmGijfgWvBnmrR5VOMbKJszTS3QuOyG1u0W97EZ1ElHpLYKFd8j7Vg/sQEDIuC+EsAZI1Fd
ZAoVgUg2oZikfiLZVGFnXXSTuyNZaGb1U4KWRK732QNZ2I3bAdl6+EozGuT81MeTMF2cIvDc3gwp
dy3KxHpUmKriygF0cjUALHa1Aeh/ioBdRqJPJsthNbVpEOYj2+izC0pJ8m0lR2fTFkih9hLpR6Bj
jPdET6d7wkFBmI6y260yp6+jjZ2oGAUasGszc7xbPCt93bURzTKrY4xyxbNRoxtYNBaSVGMCBMx5
oKOwNOtbGuGNPZuAY4Lveovy/lmNv2rsp67l7fsm35ZidM5knIRNc6MjM8pPHGU/J5pFmdmDnLFl
DlpBi3fGGIrAG6ah2V8afo526O8NAtMRm7togJmbe8PwbDJElG0R1yeAyhm3xJEiqPRMextcfrdR
JbgD+QMC2Eyz3ItsU+8i5oGOEgt4r6aOLNpiQ0IalvmIFMRZgGf9dz/Hmzq/ri2k4KIHJPfjW6bX
P2SBSn6aebOIjkJAftzsaKgDgQLIYNGWrNB8smljozwkVv7VIxn+zSVQdjtvvDbRFsSjqJTIU/GE
DE4WiMqRB5SHZ69522EXUvMKH5ynr3YqELqIQa5L2iHvw2M7iXJD2qrNxgvK1nKfptmkugcUxj3Q
bAgZf0oEcryGEW/AhdTvR9CBn7R5QGMCP8neKxhSPjh0wDue6ImGXUOP+qoELwlRku7Hhl9dgHaf
16GatI+pNwKowV81dETqDv1uJ2W8rzoSiyj62+H3uYaH9NZmw3QV2lTdrfqr1uoIXxeiustZkiDS
iIrdYhGRHAXOKHxGfSfQE6s7icowOxRdYlxpRvKxxAMJ8EIXEtHqWus8VHX7ivB/v+csL/DnCY0X
vKyO5zDr8vj/CDuv5chxJUw/ESPozW15q5JU8jeMVs8MvQM9n34/ojStnj67sTcIIgFSJRVFApm/
Wapt8aEPsXeQ8+WZjtf9M4IDPIy2ywlhiRCc6hnqnhoJ/aThrq27NtiMnvFBOpZ8b9ohY6cg8qyF
qbPSUeWjnFObK90G1mKplbZCylY8jkk3AtVSh8e268iDo4vzOJR6Deyv8iEXITqYiSi9ggzLVrbn
iGvUQ2mwxmq8ejBZVlnZhY8e2yrA29xicPvePN2o5myfwCEl9N7cdKlnQfvmDJFyqCyeKDIch/he
T4lXIjaops9KHmzQ83LfRtsUO6MvjbW8mFkFP23HmO4DxRQPTTi9fl0UU7ZMQbhBzopMfRcMQ/VU
KtSdvj+KPozVipVW/eujoL3UvJmd+Poo8uy8MchYOtBhF04KewfVBvLHZc/ioHF5AVVAwhz8Zevy
r9KqnJ/JUEVLC7r6fYxo66FqfbEpNNt4gTL6kDa1/VMk+Q+lT/ynyimoaXdush/zOHwcNVhAcoaN
sEAMHvzDqhoPfZSgPwWgss7qoKaUJ/3g0zD/kjMDVijL0MnLpYKr3FxAi642tZV1AQ0QjCYZGhkr
i0Uz8FqXke8JcmyYMz0UVwPumtuEJhx/v0IFqazx1UHJ1gn+wktQd+IkG+pBqB4o5Vr2Ojft2EOU
QEgye2zZNcyHcihrw26r6xsoQqjbeX28L+MofONhc9LafHyENds/YE22RgJZPBh6QibKREEyax20
F/U+uJKEDy9sNnZWY6FMnxu5uSxarBDk5KlvxovR/ogSqMpINlZF+FDNjaO4wYPfq1vNMcezo05f
IWDgf6tamR3kBBlXDTWDUEEuSsbk6a5eBmvZ3ObNV6OSIraNWv4l+DawYfMfkIj1H8wWpL3mDsGO
Grr/IAfKzr+LS8M/yRBoDVxV7Nfvc4IppZ6l9flFE/7FCKLgLoALeg14gG7DKStXllPXV38WIY3O
coj1YXP1EKQjGTtV4BCZHtuA16zYfpCD8hSyJ6QSpkFd8Bi/oBMabz3fG/a856MHKxDYBQgEG8f0
AwmM5jNTC3dpUCi60wDkHSehqusastdrkAdnKEvKp+bVyMIW2nomQZw8vJJPwZREJ4tLDxsZlH0o
l4icxs0PXhAFrlDzHNmkJFt3mUkONMnUYKmPIvtJPn8VTdH07mQBbtG1nh4pqiR4wjFjzKb4DfLb
cBGDsK5NDXxDMSk/mZZhQYgEjFdMZLOCUjGvZmBk9+w2tnJQnpAMsyoHKc+lO2bdwgoocjWj+l51
MOCM1O33LeS2t07bynCYWiPUO9a4Vt9q77HN1sas7Cvl2QD1NijDRRdo73aQIJAKmfquxl/u8b9X
bb2p31OOcearzgybDbLA7lIUELv9yfSPtpv6R9n9jlH3yyEznmQkRL8SfdBf02591HF5NJTluCM/
tiG15N+bM36XBam2MNpMP0g4b14iFZpT5V3L0UJFSmiEZLeQowJUEpBkfyuxvjL062oS8CuvhvOw
dmg6pKorHCeBurCG5fYL7lTdbl5ht9giMl4tMPUgYJzu1g0E94A/kFYXTme8fp80VGZ/rmvgwmtf
rV4bQZmM/KR17SxQRpHnfxZzT4Zaq9xPYaleZK8KM3v1Pb8AO3lUWdKBxBk2YrKMu5lJcBfENM6I
yFCAJpmMG0Cb7uSRbPSptEk7c1aclxCD3VEzly5CkztrKou9wNZrFbfR+NZNzbgwNMs/pyxjn7Mg
Q+HYG3khhF/TQOlQp23dLl4iOG9vXfXF1rv0CLo6gRslvhoI5clJxpBwHvhD/hpOo1d5gpwxOBpV
MvwEDuzPOjVtbo3pgpc28rDi4Td8xdBVxWAdNPhexsZQr3hj/3ZSANAcwPqyDPrkJJtWQf0gmI6q
G4+IxZs6LcqMfBw5nP+aGOY7dO5I55eOWJoWUuytr4Kn9h1XW00Nte+gU5N7HyWUe3nEu79LnPhS
dspXJB99sE8QkJd/TB3rbqt45EtlXJ5gVMDpoilF1XW+bJHHA/uhXl0qveOefTG4ZyCoKzj6INPn
kFIChlzIAXAwxmoyS74/pSAoChLpRnihYO+d0ejhllRuM+X07yvKbtvzKIgpyoI//fdHfc8Dr5Me
yww7c3B4pvfZmZ3+7KizlZJW/KxUV3/2/u3B1gefEMOU5b5T6rF1l/JwtKCobv6MpvOsxPOWSDo9
hpQGTiG66S+hVj5OapLcu8PQvNi+uWwRlbgOXRE/9+5zURv4UvmxAMbNM7OuIStGBgoTrpZiKKql
sAYzzeF9C7scZcOOMuDQOzr6KeFqTtXc32JUOBBT9G3KdCTt8rWCBsQ08QiX15ET+9qNVkXezTUa
/zMC4LIp5ttDNpO8f+ShL2+iFBTfbcgrwp+di8KZDLlD6x1rm+xXGewVC4i95K3You4WeTAEe9mV
A4ZXoL39KxZEbg+gtDHtj6ZxPjCdVi5x+085K0BZdVk//Bu5Uaktv1MuYfuPJGDfJs0RzpBs7Fil
YIxg8QIdpuHN7tJ1C/rjGUS9fw59ZMZlnHS0tzIGrFfK0Bjf8i5Z134RA9XBdiOZgvoim8BqsUCc
rY9+hZo5d+BE5El/xWVIzHGPuNrBJvaotAJNL4IVCg/6sckn/WjiD7FqJgeTCKXUj/XcYN8Ui01c
Ot3atAG3+CEymxGAvD3yoZ+yp6TBbBqLPE/Q8klkjGq2uEeLQ934vlEv3fms3g3aPRAFXPaEaS/b
wOuPcRSNL31IinKIqncEjZKd7+cx5vZq+Y7nzH3TpN7jEHTiLvfgecl4l3g2S9ipP/ZZdzs9chx3
p/tKunaGCfEb4TTvWd3mYORHcdIrV5zkkWxuU5BF4rcV5UbpIFYLb/J2JXorqOS0kElyz/qpZwXZ
Qn16xzGKf8pO5Ce8OJK7IkhC1Ivr5tNoHuVMtYiyZQ826V6L8TCq/TDb1FkQv9p9Afifa8V68xM8
4QifgJ82+sLbifmnARGjEjwvu1V+WmAk6ruNW8V67PunxM93sYijq6olL3YQoGFeGeG1y0t1j4ea
sZCDMlYqGdz82rrN6Ifha4Yc/DXj+xpxFRartLNfdU0oq470x7sm9L9UuzLvlSyp74cC4Q4ZJ9cN
g8ZU3X3Qp/F7+SSjRmZO+7IalFWSJr+dnKrY/hZ2Ez8U2bDHdsT++z8HhV45MjJ5tbrKMv5QnqFn
W9OAFCZvYnmfyqPR8rJtHLGE+B6Qt7I843sABtN7CaL5wUSL27YC/2/b7N770UGvIGQrKYRvsrHt
psPQe+E2V9kn5lVmL0KeeD9tTiqH3v/bKJt3wy6UF1BSPncGJznzSdN8kq+PxuPkN/YiUgvx839/
kjv/JHmSkXru1kWEBOewwHJASgXV0WUzd5RHgdbCZ/ruy2CjDd7G6MqnP+J/nCu7SltWx7CjuV3q
u1+yVGaDSsnerUrzzp6b1PFZipTpVgHHcfwjTl6BkqugqCunfZ/QuGmCWGBeLAp90Fa+Z7KkmLdV
TWg5CAjJnZTcPjmxoa0w3f0aTzwl2wcYZA1oGK/w7XU2ErYwWXF5SkEySFyDDPVKsKsjFcXYGfnw
x/xxgggWG/q4DlIeZ7ZVPyLZ1DzawB3XYejnaxmTTeaPD0VYeifZm5KwOM8nyfkyxLd6Z9rePXvl
nT+C+pJ8zJKeoVrR+rb+ay1hs4M06vK1VHE3ITWU7VKV/KGSj8Y9CSjjvsrQ/8bdEHz9d8zNw206
G+nJmGzCmLdoYwz7KDPIfcvYfLmi774ul9S1WGYqJBBZqlZcnIJuhEOKFt4xNs8yztuLajbSP1+0
xamtHielUteeAt6uq3JxScuxWcMHIiNG4X4Fu6N5rgwEuPQ6cd5Gi02GrmPKMHbJXauGwz8Oueqi
MnVI3cquAngbLvR43I5aqn34Djw2XrCfro1vHtS+D0T1i3U6RsURmgXeMqZtsE4LrE/b8w4qz1pg
qviCVbqj7IA3amj8mT/lhLQzPxt9hq9iPLaLm9bZz8LTeInFPmyC0Nt6YK3PWZoPG+pCziUarWqt
9WX46A9NAeMCnQjHqsSya4TzovbmuGhJ/c3qBBruFNcBMakHKihL4BbiiiyeuGpF2ix7kXQ7GZus
sjrlIv6UPXkSa9aPySv6kwwNNVrykedtmzjK94HatCvfrqpXVLinFTI3yk52R6F8CncUF1Lv4Wvz
N3zS6nWk5Nw55YCiUf/8G/Qhm6ERsn9DSqhBsGOl+yJDclDGhW6Dk5CHsRK627zzXmXPSNKXMskv
Re6ixZamyoFsrI/mJ93v2HdXjsp5qjMc7CxTmn2UoCGgOqK44x8vWzZ4E65lF4vt4i4cw+JOdo2x
w//D1U8BMFRnkaaquS79xF7e+nz3Hhl746NJWvLe0+TNWtEebkVDeM5h1MkJ3/FeaWaj5NJehnsl
SDVLWeTC+ccYVPUod15ZgZm5KZynFO3Ge39EjmLekHXU+3ZK2JRrv/KMV3MGN0eW99tJeq7z5A66
6Kh5Dtmjcvzwh3RETMjr94VfmC//jVeW2u/dKra+4y3OcGtPPpep7gVQqaivGGZcHqiqPMpXjAzJ
I7Wuy0PvT3/G0fdHudIZHhtdKynjpO7R0Y3kMZiMYzJjuP1Ay46lAblUdvEKjDZeaAGOtevitUot
JGvKTD2JGeFd9hnGPL6P2hHXoEx7u0YXahlI0LBEgtTMXy33SW4Akf2YDjBio5Xc97mOky673EEl
jULpPCuFcrZoOu2jnoR4KoPuhx9q6U/8uN+0PrSeVBY527aY0t0Et5ECUf2jiZLs/z8BBfu3MsyC
HVRSjwWoQgJjE3QAnjH78F+zikJVrlh/mVF37zWa/oqWZ75uvXo8IVtjsL1iqqEV/mvbN3uzR+A/
hH66igoxnIO5GfLwq/nqkpZI075eUT+Ix4UMytlyYh9isyOvEEoWuxwpWvOvajBjuN5DEGnbiiLM
w9ThNZhmI2lAYWfWmTc4ipjG9MMYqBGxpldPg9mqJ3kEOIynrTzkng4Pqcsybp4iQ7L5oyvPlXOh
BmzkjO/LNVGk/Xb1Nhx2gW+/QWqv3COA2uwHjMvL5OTWVRuD6hp7SzyorauM+KGBuRtStXvZRWoD
eCh09mXNAv2Ks1B1DaIVqqUeWoKt3+zxBROLruyKO8dqtKMxIQ0/92TIV5KvI2TfNJSljJWJdNEl
1Pua2qiyUUc8rWRINqC5UDEkGY5QSNT449KYJUJ0oOfHzvgoSZMdZOc7rM5jMiYbFtdLe3T7x0ig
QR0GxccQ43Ew+bq2c63Oe6utx8wZ8o8kNIptEvnVtpi7mIr6FaaChRJMu9xWk82kxvlHaFKyABq2
9MkSLR2vmB4LfOH3IkrshezeGgsKlJJCbbXmKdmYNZcgiDdy0M9nCqMv1NhaJqb9Oeqxc65qB5cY
JTSWhaTNyODtsGmf+btCKpjnUR1yzvIIkoNzno2GbqfJAbO1gW7bPX4hMX9H6aZVTjZHeX6Imwwj
T2gd4N7n0Hz0Pa3Niqy5nRa2oOQLZWhW3xN7OSzNu77PkcOU6hHNCMx3GUfuhFeIXb2B0BvWlD5S
TKooxCxKto3IgCxrJXcvtxAbo1lRL4xxvC3L+xDJKpyWsHzyemHCoYrAu5ORxTMHkagcVb/5+BYJ
Gu1uyoTFbaHFSGYEk1OtC2icS1moVvV+BE5qd1/BW7Fb1r07naJBqeBq/13XlgPyEnJAXuJW8La1
hPyl6F/ZB04r2ydR6BRF+xpTp5HZ0EBzUbM2+mEjuyJpdpNJZkKDj3sqBlW/ZUNTsyYD4Yj8oipd
/pCJ4Kecj+bR12Ujl7ShieOpNTb9C6z5xQiO5QSBSZxYcohTjoDzYs6xQcr9d0COykbG5LzvWKb4
67HuIc4P6l2ru9NT2/FCC6kB7Bs2b0+DkSeoSZjaet7LPZFWzg6R3/gLOaomdXOZGvt8O3U+3zUf
9VztrjISsk4bor47D3aYb8JWwUfX7J7nNOtDa9Ti3u+cv+radN4cKqdrlPLb3TRXp5rJWrNFz581
0DDnWw1rjotYIw2QO+7BtJLpTX1Tg1F/cCMkNbW4ftB6/ob2KJK9U5moFfQuVZQ/+0ndZztIsLNz
YfSpIaXbNVX3Hgt0lNrEy/ZAS7onVVhPYeuEnyqLxoVaq8V9qOn1yVQpdSlIvH+OxteZSLGRBkDn
SuTilLResRvc/uuom48spXtT/Q7mzyySzdI+2wVme5/WTkN5h5Bsvrv5rwEZC7jGKgM5v/ye3Lu2
gUmgEeHI20z2osyAOlLrwF3b6cenfkj8ix16B8uYkFezQJl7FGYfFdsYnjwFOohrltmpEsn4NGr6
uILm3mzRDEZQXcvgfs0vpDLp7zKwHKfbHzNRhrvOc/oTOHn+tvPoCDtjzQ62WchMMep6aCyQwc6X
yJB56z/Sx5XbZEg/JsiCtpaDBiUuwwhJH/UePN9gjNemj8qL4irJQpTe8Kb4tbbGCrPYye6k1Pw6
8XRFHsw9wCzZx70dLpE1az9TJKoRpvb/dn3vyQlz69WzVJCduVXf6WEQHwIw/NvcpTboD1jQ+zCG
PocGXXhTVNcBnMFC83UKrghS7+o5Q8njP1k5c1cmLOXoOHT6TlAzff7udmbYPeAKFy8KQV7OLB4l
tLvIUeur+iRZx7h+8qz8GpTIcDTy4MCaPhx0WTCcm27aGxP8OwkF/3+d/X1pebace4uJfVy+QLYP
/7JGPgvV5/qpLmN3k2NncAgtQ1yMKbGWEyLrPwbFR9a4s29zgeSXx5i/Bwme8BqKfpuVLQjtudcN
mQrYFgqer+k8GBTwaWiOD6tkdJulA5K3J8uQ0CqTEeAE3CYoFPRkPVHrOcuYbIZ0L0SinVSlN5a9
34SfDkzFsOKL8p0UETiXVXUeW+HLSJUs19zwM408xCNiCwXcSRnP/z0zthD+tFJLg/yYLlpI0m8Z
ggHb0INcyEPJ+jgZ+Mp84L7nb1RMr7i3QwpUbrmQ8Uihig/aO967eea9TGbCP3C6ilVc4rSyaJ5a
Y2l4nosWd+I+FcW0j+Opvw+qwX3SsiRbpIpbneRg5VEE0VvX2smuQiZ9I3SXL9jQ8isyfQs2C/5W
5RdeNb0RvkzqaG9IxhpQ8OgiZGqt02bCzGfu1oNwV0MTOtvb5NYNoU3p+1ZP0pUHXOgc1liJIfyt
DgtyJPQdoHZhHfYb1ESNjtnmcJodB3n6Oj+0+thgBvNR92mwSU0NW202Ek9uGr/kJjhPTzv7pp3c
Bda/jYdZ4EopUf+SA2EKSakwqL1Qzzo7MU5GgPdhfulavpJdOcDrGa+veTRXW3VZd+lP4IfGwmh0
98EOI++hH0ZgRJAV1yNaB/Fy6oELxWns7259PRX4bqnGWc7WEOa/r6CeywvIxjWSk18ikm5DHem9
9mKDhvW3iNDdV5ZeHABFuHdSM/l2pJUY4U2Fg9oIA6j3TXuhd/cdVfoKDlIyHoEDll+HatvbK0fV
0K+eRzzfiJWlPLzNV3vUrKLOHmwL1LWTb6ywd5ZiAgDU4Uvw5IKb2nV2hR/YjGhrO6QiUx0x8i5y
wOd0go+uVxc5WHn635Y1p9ZcQEWGpsUXx7E63H/QC91VsGAonhFETbw32el26onU320iXsCJssr0
hs1vi5pDGSQXw+i8dYwt2ELVS5NtgdMhfVrljwUZyVM1N7koYsxe50NzVJ9KTwfDwQ44bgb7krpe
SYIAJxFb982jjMnGJU99zMLooJeufclhMGeR91bhtw1iLPsZ+bPJA67n935mREfTN4d1MQTt+68Z
ArfFRT7P0CimHrn6MNeEf5shr6EKP7/HqBOts6zAhtrBfCsoxo8qCo9l02bPAPCGw3c81qLf4kmr
OSvM1saP/0scxu9J00V0gR5TH1NL4MSpFMlVNhMEHCOxcGGaQw47Msj5uK05sMauZm7rUCrUo2K/
QWv2/2kU9z5oDOVD5425yGNHfY77BGBB5nv3Y2SNG1GNGKaW7OeHOK/QX5rCc+Zn7UbHo+w+MeYi
OqbnWCXF75Ni9oAcWAMaLt4pSUFxHe3ed7Xvp11Ra9O6RvgTtiQlsRjSNBUXGjctJoTHQ/wK6fHV
mGdElNRxhXSdvgqn2FhCizfAHiK/PY1ev3CMruoW9djbp76heA700U/0Kb52LrUiU1WROUvitlqx
jykOGtqyZ9nYPLTqeRnAO1Q89JoDXO5/Q7GqbOUEOXWaz3aZleUdEG55kqG4t+vc1hQR//l1Zcbr
wBBJwWujCI9AVv5xq8jgZe/74j5UiXWqxzAA3+BoxY2+tdgbRCCoLwp+nhutBpKL7l5O7XMOpqE7
bIcO46vfgp5djDvLV8Lfg2kYaPvBHiGjJ5yNmmd18abQPiA6dHc7WcaQFY9OtTNto6wrUI6dtPKi
W2F9rvscFcjvWErV3B02v4XUWE3O+oCLQrPNYtBSydyYZvBJFik6A2+sntza1lY2gqTUWv2VH+sF
bj8iwkG4BhhcR/f8+K8GgTPYOMC4lnLga24iDpbpJ6cxjCoIUYmCRH/3jAEKgrl97V37ubEeYt/R
r0BCvGttBw6AHoym5FCmtPkurX1ex/PMhDrQg4N5qpwrQx0p/AXS9ulJWAnpmw6/zO+MgUwgJJbN
p4pQOoiow26dpj1VRTkeOqW+mrZCwdB2ih8wwQ5RnD/IBA4AZQr/cFKvSekqu9JSku3YJM51st7y
wUQodsjNDV+N9ViNdffoUuEqG+tRNrrp1xvk6UfS+HGGZit336Txzy3nRziY7bm3kTdunuLOAZfd
cn+t5CHKg30LvBhpCwtA6VIGI+Bw9kaPMVeTfTJ6pOxHyHVminhj1UdHI+uCYmXbzoDh4fjVmCY4
nb5x97fRsZpGKIs5kKxl3rfobCC4Mbo4xckjpe/hbwEOpTA/H82jCjIUiE9Njf6MirR+b1vJSfaC
dNDvsy48YdQWL9UsdNZeqrNucRpEUXMNV8Ysb+2E7YtSViuYUhAaZrzEN1TiuwsPq0xWlNV3wpyL
7PM8RbiUr3wtmV5yeNXnNoPPMNMSqOSx7OCVBiDktkKPS6pHJLtCu3AohzbvEu4ysN/zkPO9SNyL
id7p0srMei8HUzcwN2WGyZMctarYRAcMaTY5KsRUPcajckPRgIXxD2PkIcDEYpTiS2u+tG55V2PA
+7POhmJhBKJ/dEa1hm6M4W0Y/R3gxQb2H3oLD7ayurPmhvdvt+b/QCxlrG+U8s6sq1JbaA2cKhw7
s1UxG1TIkVEM6Qp2iLseK9HwDlbKJx3rsM1UKPGJPBfOEdmYbiLV1/ah1v7ttpZ6Qfzz4fZ1lYn2
3WvmHnZgD3pn81X+p/frvLRQ2X9FcbCXNZ5Jj+KlOWTNTna1jh1aooXZQu408Js2yK48S9RE0t06
1CrvfRe/lcDorDVo42lRhajcWjnrvoWWpwFiOPNhTO52Y/tTie7tzH3s22Cfdsg+2L3Wv6T4rGS2
qn3Y1C7WLb/hvksG7zmdjF0xx/MmDLl8Jg5NEolnA79TL/AKiNllucabkoeWEZvZogb3ts3Gshu2
ZQG2zhvyAm3ZedyOAlgBnTpS89Hr4zA3JmXjo+yaIPdWg4F+HSSTZ9ZkHf6fnnhAQk481HrwMmlw
zc0ZqvAr1NpBd2QXvp/0cpMD2Trcmtr49+i/MZ1/faQxZobdPJC1rXJI5ubWTcdzn/ekYxRTQ5Bm
3nwFtf7DquAgyF5aKRmCmzx55Aarx/YHKDqggyIc/9YGHwuFrvws4wKxG0vJHtI2LHdVVgT7pDLS
e7VrtGUOmfqD7el2cG3M23UVQMHkRZ8JemgH2WS/jkRtuYc4E18Dsou2yN6ijIO+nVafqkl8NcWv
IxlTBYrsNg9bUpP4uoGV0AFFuunEczihVNqUxZvAE2NVZ6Lcy24out0kRvsKKdW6aNn0d6B/eqFy
h0hE/aq4qbGrkZFBC5wuDMZkVZOV38tuGoVPrWtr98aY588heF4ZDgM7O+e9ze3XjzWYtT7bjjY7
LDmKMhaAGaC7bbHzXdv6oWiU/JwSt1MzZ+MlJr89KegKHp1EzbZ2YSmHSP7BOggGw4PXF4uqNPAi
yELjvcXDpYzGj6gOkJH5PcwG7X/CU8+P9MePsLP832YTlrNhWv1+kX/D37MVT8F0wfWSRy+oPqvB
8B5Np7MPyqhQjO3c6YcYMSByFf29tT0Dmj1WHtqo5i9RpR3kBFVLzSU72PwcO71ycUWgLeTAQA2w
UtqdUdTiMHoYcqhzgz9Zmy5kkPWbOMijQmmUXegEyzAe4Iym9Z02jsEuglAlFrcYytU7Ug2vdVcO
F6XhyRa6U/hRiorncx9l5wH+PEVp80nGO8/TVoD3+4M9jPULyoZrGTcHt944qZHu8DkpN6PaijFA
uc148kvzJ5L/rP9b0oEmWUA0xQCe92j/WCIvnzO3yc9dmvkLGa+13l9mkRseMQ+o3lpnJc8W3IUH
x6ReErIve0POEjW4qIvuShh/m6mdzEUYRe5asc14rysQwdu0XKWJ67yPkZFMiIrbnQq6m0q8bOyL
oNx7jeeAWlH1tkADcK/TdXEy3QcaXn3kfXs24mxEwFMXFB8y65pofra1OsPa+2npXijpjkvTNIvP
NLZZAFjjJS2cfg09KZ6yn4HghZ2C2DwLOxXnsYnyVTOa6Xtod8tO9WuYJCFkpxCYzA7bA/ZwaUnV
7lcTBRPKbl2ZLNw6CDaJPVoU/314TROMNXmUz0ehA2xVHslYA8T7ZDoxWndgVVZDj9jmkOT5/TQ3
0CutuwReoezZ6Zjft7GLQs+Y790S44pUjawNJm31A47J9YNeYE7vNzjVQhERD7KJxk5fynmyKyeX
XqUvp9oi9SyrtEMWO3ee6pSP5bSTT0n5bEQjNlkDqSDXBeF+Y+QV+oWyDKaWSOm3G2RfTMR01Yfe
Nfy90NRk349qBQgMaxd51MyxqRPV0QRJvtfmIzmvVtVuR6oaw4hefwSBfkz1wXhN0MQ9xHEecTvR
Nd0CwjkORnvZbRIDMK0eP4I9xMZ0AlAfpM9eFllPo9VaT2WX7esiGO5lyPKpDiS6aR/lYJ8DNdI6
Q9nK0UJrAsDuoI6opF5r130HOSsOslHQoEoX332/4p+4qBKCnskDzw+LYUEiA2NjsJL7UDG3yRDG
zWMahOqCDIS1zOsZHzffpsMsoJEpKmoZobiXIWhN3SrkC98GGB5c7aL3j1TVX0PnOfdGPT/IDV0j
RLq3NBtKy7yjc1xBobfXyo0cnfTxvgqyT9+dYbuxlR/lAkZ2lWSGScxrFisCXiRHNZEbz87czebJ
clROVqE7kHTK9uxUsztmWYA/2f+37j512uxzCipWWW3b4Rub/2NNIn4J838kujkYKKyKTIUTJuHM
LaBwJWmHrewakDUWhquHlwFwxMxmaBaTZffnzm6HszxC7pLXrCuStewGdjKcTT4dogLw16OEDJ6O
kYOCSu0VUdR0QXZS/DUa9hreRPGRdUm/CnMPBxrYBeHC9obxahnpeA0DxH0VPct2shsrMQq/gxJh
ncIUOU+botOUBM7d7awq99eVLfD8bHSFzX2abxI/2+vkpB5sxxrIUjgntlTIRPXT+Bw56YMxTtNF
jtlK+dIlpX0nx4Je+THoZXQnx/S0D1HJENVZDk4ORhqtIHEhR5MCIwUN+5ejHK0621wYk5cf5Sjm
JhEbgGo6lHo2PjetgWuqG8+gRz4RYGwkXwsh9nKU/ySoRIqJNcw8ih+8WFVHdajUjWNZyYNs0ibx
VppN8kzFD/QWm/KsgnujeUs5RQ5YoNO2oRp4i+9YwYp2zz9VvDBrCr9LshXk993hdpXbPGVWgIns
tec64HqyyVooDWoY40YPK+MHWRoNZDoC2ENq2Nc8C15L0wWXWeD1G6Y8ZAKkCaFOZPg3VlboL71Y
t3G/re2p/aEGen8ou9ey7N4N/ejmXfmO8+IjiRX1kY0NpIxCwNGc43piwoAfIUogOp68pqABbceD
GhTm8RaoETjoQoF24Tr2a0Lmd9NgL7IZRGu/RjYeS7nfQKTENurFLO5l2CbFh1Ug+2zZbQ2bzDDF
841fp7gW/mocit23btPjymp2ibX6jv0xLzMBAytFjlsRFylGrErqEeZw7AHTyzGRIr2smndTwa4y
T9txhdhGfjYGPT/nbuXE25fKNbMzpI6AjXnVwhWfQQ2BxXPvrg75hAJQ9W2qPMtQa2uNB5C+UOr5
ypbiHXU4HPv/w9l5LMmtA2v6iRhBB5pted/ebhgtR+89n34+onRVupozm9kgiATAVreqSCDzN66R
Kf3CnKfj9ruZMhvBl0gdru91S00YDBtcGxqQVH6Kz8n8go/579/CNGrQXGW3UGvjMwAs+6Gzk+Se
o/YvuSswtLhbd02rX/cUgaatYo3HEVkth7wVRDC52lQbsSxLVAWrIXbeRv+M26D/WlvjSgOctRVx
7ewMS2sfDQPlPnyjxXelAn7mAdLNbRKXqKy7R6NWh0ueg80FRxx991LyFJ75XRntZtkVTXc3pHZ0
xPwYDojjhu8e+cbrjJrcLDP6p4FUwk5lH7Gb1GR4cuog5uPDTQAbHyHPB5QmbXMtb+QFZnfHxhoD
XjkDpGBQhd9VkdrLYVT6i+fweHfSjLyq3Zcfahxs5Uy7LXB18sv2sQkcZxfwLt3qQaQ9A4z+Jn85
gz0ApWX7tQF9tglmnpzeut09aUMk4uZfv2Q36Ue6+QXZD88OGADnps4R/QHCvCr6596r21XSI8BQ
tkr/Nutsc1zrP4Y+SXfwS+ONm9r9hxOn58iCHoQdfXG2dchrMo7XGzS2zCRWZOYTMo9MQ4moQRub
Ly1f5nrw+89CpUSK5O9rByxl74HPXDf52H22QUIttvde+s5NqNKBXpZxWNcHQcn5pURIkLw7pt4y
XhbJWTXFuM2zgnx5OSuHXsVAA+Wn7+nm9u/YjH/II040aavwUZrFRqcC+/WmVqdN20YRfKI0OKXz
RgKDuCUHs/olx4b3ri2j7yJRjDerypWtAiBmbc/dyYw2bAddQCz4AjwoHBL9II1+FGplLkxVHx46
JBr2TZvU2ynN2+fC8n/JGUrsHpCmbNg+q/Vah2RwLBAihXs9hSsdnYIvF2eJySiOien6Z9nEYxZc
r26xXvDvBCz417Toz4L/mCa08uF6/gwpce1sH5jCojAj60zFDjvaokRsPVDraUV91jrXc1P0+rPf
lNZOzmubsZlWgdrqS8vL+Y6HQP/J5KjnwlJWgXCyYzH3ZOjWKHaJWZXpXqf+tQoLJewPodrvfMN8
+3cAlR71LBxvGxV8sJISiFrmpMcwndKj7AL1tHC4+9OXV3JOrOri90g8D8uRazPVJqeuuY7eLjBS
AkA0N72LGMv/1TdcEcCBShYlKkfoWUx7lf3j2rR1319CStU2nJynJZRlRVl0YWLs1SJC1mQz8ig+
p0X8MVkTr0ZFL86KRyPjty7A+3ajpgont3mKNWXuJo4ElpoWxm4CYNAyC730rqhLXvW2KhB6El26
+CsoqP8d/CBCMmRK725NZgOesrTHW6SY74QKKViXzJkRA/20GezBerJr/hT1mJU/KYH15Dd+ah5/
V6PS2mdfEzncONEfgQT45z53inWGDO5rn/dfbtzqP0c7XFZq7X0rEtPHD830HmJehdvJ9419rGYR
mutBuprw4vooQDnLH6DbE6BP1f3QQx8vKzLxyL+Uxd401XCnqEr1YDoj5MAJRn2OpjvVyfCu0eC3
Z8Ir0F2JhgVFr+HenqXz5RVlp1TDXFGx4fktwFIjMsZXdmslE+fQqAuMHRw4rP7mZYh4IULOlnYd
xsMEL6sql06iRBf0EhA+FToqrlqQwd0awmSuE8b31nyV2faBGnB8kiHZaHPhIwCMvLjF5NVUjm+i
GNxZveQZdwljk2UGeO65UR32AnbMbrTvEQSTMR+w3z6rs2AhYz50i3vIlPUlRs/CtRSd+tm8tnR4
MmZxepE9OVebN1CtiWGA0Ktky8bTPvgcEpdgaWbDPMyt63TWFALBDUJq7iuN1e9DMZeUCtDWjXD8
Gg050ofj3MgrTP78XWwCJ/BF0l9wKYINqLfnONGWue3/qCEKHiAZB49B5QQobXxpgWbcy0gSZOnJ
QUjGZ1O50TXT3ci8tMw8S/LegBHSRnhjvJCxIQl3KQrhmJSRm6YQkI8bOXAdnSdrbFVgGs30P79v
7EPQDMFbj9ZtKpBXLTjeHwcjUJYqj+WPMWcrjY6CeS9sO70jm4sWD4/eDwSIMVFBkvAcdX7xZHjV
g4yj4BCvx6QwAeeEkHR17Hbn+VNtNJBfeBPL+8auvkTS2juhRjvs6saF5cNmaslfAJbf3LVC0aE+
maXjqhIZsh2zrSMem8re17lpM/s6ysafGhLgiWvszHmKjTLKA658f83I3P4hCo3vVn2sSf/8CNgY
Q7ot9McCJaDtoJTefrAdH3W3kCo9WNsPs4uOdjV2P0kkXdS21t+NtPjlNeFnqwzxpRtqnhcKYpRa
EZjPRhRGiwRq/U8fL9yOhyVnOI2/zxTCHPDw0HabLNkBf7dJv/EIT6Ys/GFEqCzgFeSYRs5u1D8a
emr/CF3gMGC4Xxvd0tfsLzmN5mV/RrhZX2G5HnzMU+HBH1Nl1no3reCJBJK79BLqY8Jogyf49vqd
onabotTCbZt45j7ojHSL6Tyi/HFpvptQsbDkDb5qRajr3BHavsXC+iVis9Ubk//FA6VYkWE2j6Zf
aY8c1j9lPBAtSXPyMBTl9LWu9sqLqYgDcoD1VzRUylIJzek05lX4UFVqvqDUWH2Z6BbxKXCte5sH
5ynsOr4v84Bt2MdIF84KM8UQmbv/e1dvlMF32Anj9jb4z86+Le10Z7TZ6y0OsTnAcoyqwMDj99RI
HO+MyIWL2XDAOtZzp/3TyAlyqi1hwP8zzYKjQvX/z7wsZBdl1Cm63Ub6GDWOd3ExgQ6bKHuUIRI6
GhKTKfUHx7TjpQ/jEYlFtdrJ4RSe7FbtsTeJq/InAN54n88GGcj04kERYD+CcQGKLHNMNqWY2aAa
BpRzqKmGGpRHDfaHyjdeGv6XjpLlOlPacq/7/AniBMzEHCfHNGHZ4KVHX827p6ZUX2Q8GTBOKtKs
PBt14twbtciQVOFzAOhdXehmNN0pltZdOgVFD7/IqpfeVPqlk/YxRV6dnbs3ILKa5Z+eieSR52KW
1tZa/tnt0LqNPkcY6bvGQ12ynqMu4nsjHHjEL8oSdTxrXF8Xa+rOM/3pBbUA4xDmmbrCvTk7NEPZ
LPlyps/OL/L83pO8tmo9X9icRzEKi7JnJY4BWSYNOdO5q/H7ngKLlJ3sVoXuLXMQjByszObYR2EF
DCmePiNPv1dJED+RHGiPiutQoS/18XN0zfvAN5Qnw6WsRlUJc5zZs7NF6vquRezMFG60Vrt6OCRW
j/XMoFqLMc6WXdUI1wYdG1t7T7Hvhyxqv02W+kODgP2hiBEiadQVbyXPg6ULtefZQB9n5bWD9liK
SVklPNvuldIMNyIW4yU0phICvG6cDJKFu8ZOqEM3JJ+g7wAa/9Mk6BH/Z1dM3lszVv5Wzv1nmjQc
+DfGE6RaDLAbt5o3vdyWxUPNQGznKIXERhwuyw5bjaotdUCt5i7My4LjlWlSG3dV/WIJvFz0lm1B
qyjapZHz5gHZ7SbroxGtt5Pr5aBsQLsNe6sE2zNPvS6al5uDQXlkVPtx03uq8oDdaR4vgncOgu15
cuzm2sgu5JSdjsbV4Z/4rav74a6lTveWqAjA1A6c7Bynmj088WoL7sR6BGSogZuI9R+9ss4NmwLl
jH3vXcfHCNfD1yiorQN4Af/CPk9d6Z5TvXPMxOrMaX7abXtQkWr6SMNgmQ6Y8/zzM0asoP/jZ3S+
9ftniML4+2d4bNhXlVrW8mcYUd3Kn4E+pvFRqzU8XIBd57hES2omiMaafSkL4ZzbmSAKpB5mWxck
S9lViqjno6eEZPkrBV6Gk9nQa7JG+zSr+miZufkrcDB2zRPjG4bYxqLEzOMJ66lwE5sRvjZ6zum7
NpWNZ4H1jAugL1fOAS5yi6Ts21XZ6gBKZ4inH1Z/d+tRa1cV8tG7coZ4ylHZ7Wr9d/eftaLvIAfr
0VdWY1JmGJjuRj1CPUhppb/7Vxc12Xdqpdwlt/HK7J4B1K9i3bePcW5G1+93kutPXRy3T5lf/huH
tdY8ARUT62JyX4Cu2GQfW30LI9F4sDzUXTEcQUBnwjwgH7yfYxQ9cT5P3o0g6VbxNOgXE88DZJIb
HyeiiNL3ekSPY6GlJRCtufGAGNznQfmG+0t9IIWF3C52dSaS3vFCmEW8zYogXJkzhU02iQ1ToZ0e
Jw1mG5ssfeWYw4i6HBM0JD6ACVgQQ+BBLYeW/7HJ9u290uC1bak1AOWkLtDL6RtU5m31vh1a+yzX
OpPVbJ0S+GOAXAd6a8Co8NeqsT5OwE9MeGxkEmVEweB/9eU4BWtlIyseeRbcD7Fpb81s0NeVHSiP
MNNLBIpBnBhG/hnHfIU611skcZwHC3d2dgkr+zs7u3Bhogf5ZpZkvOGlGQ9+B5tI80sInJ5j7EVB
uilyS+8sJnR+qu0wITknifnSZBJxE8Dgf2JWpVUPnTfmaI/0SInMXTkZIEK+6+Q8rMKWouvrvQit
FADEmH432L74UT68mn3rbQw03/eOmhqPY+r+O2OaCY5yhmtY+mOXaGdSJGvLgpQqdTFsxOiXWRWM
u5tMBua+BUTERymIgcexu+unGKwQtZsNuZYckLQaPAEb+VnUoX6UvXYc1INagEuRwkcyFmviJyak
2nVGPc8oBgWz5nm54yPbIDw/RgYzn3YhqJ1FPitB36gUiuh+D0i2hRyQDAy5wh3bcHGLySv3z4r/
Gug2nW5lFzdOsOi2+1rdoBOIw9JMNbKHFKGnMQSaN+9V0Hz0naVeo99ZeLWCPJRro/FXVPU+1JR7
GWtjQzlfZ8t+09m7RkmhF8k7aL2lbBxVL/cCgqirlAaiN/ziQrPtnTqgfo12NUjweBDXUfmHs+dR
u9XJ4U8g3TnoKufwkcKT/4un+/WB55U8rHX9LW+snJKjpZIZCMed1nflHkXF6WLaoEMna2xe1YJi
rRb2w9Hv4J9oeLW36Idrnb8SSdQuXJEbex2XDwSfUu21Vzu+qRB3NtM0aa9ZjYZSCFBmL0e1qkHo
pNLDsxz1c0wX62h8GGbsEE5DhT7uUKZkZ1EW7aWZG0Xo2TGtlK3s1frUXlTPQ4gcSsMms9QHgF9Y
HlSOhvb9fCmbYbjrFOra47z7rQIKwdfB67wsADybQw8aZ1WuZTHU4crXy3HFdxF0OvIzSOj3TfPS
RdXOQnD8cwx6d4XU1kS+29afW+GD0CMOt65cqZo7cawyi6fe7V+SNBWfnkqJHh6SfgpzA/kpZfgh
4wpyYEsye6TKYkW9j6ph0ejTMzSX9tmG5vCktx9x4ItmOZYlD22lvLSe1TyTWhFLPc/6nZw6OYm2
VSKrXLEDSxb56AznRvFRXuO5vccFNXrTgN0oM1AhjLN/45S8x0+4cLyrjEcpJB17RX6UV7euFYVv
kFffazYzJK0d/UE2Xg853VUFh7k/sSCxPr22T4558eylOKs0lTtuxZz0rcNi1XRJ+5qAFznWVRqs
MKTpP7IxLhce25JVFxb9spxVtPKMPWFpGclGdoMs7O/dErrWPGiPdvakCw06nh1Gu7qw4y3KrOha
IqLyUKjTIcGp9ix7sinz8qkH6H4MHRWo4Dyra5Qfnq+DRZp7Mm76fc1BGTqdGMigGNhqlt8G9Ok2
Dg819KlnQoIjWxzOg3PptG9BOXhrMCaiWptzMT4e8AwaimivKkixbSBxp8ODAWs3X6ZVPZIny5zj
VOghH/4uTY+4C1RA3uvgDJY5R1KBT0PaDNdL2ZeN3/OCxP1H2dxiU6Wn3QpSF1j/wNjW9tHylHal
N2aP3qWtvbVNvOhF1X0Uhqh2U6kra9nVR/byVg9bplv7nhN+GLh7lBMf2s60+U6JFP7eHFdVBHtr
s9cOie/V7yrCHHO4tjgWzGBwlFPoxpWWLipkO87p6EU7mckeSc1bkQ1tqez7GQtlPyDqxDOrzd/s
xAyPaG3XS9kN0YzfBL4bbWXXR1BnkcXBdJLdeDTWU+9l+0FBaWkMImSbh7Ja6LMGR9ghyUtBKDk0
kJU+vK2t58p7ZPTlIWz9duUMijiZUEa3uNtYG5W0B7sB4PpTODqXfMh+Xzn9QfWi9BqWY2GJjWg1
G9fWqv/lkAmYXueKXNJVjr1QQlIEWHN8U4tSubvGcqusl/YAhLSqFO9ONuM8bLUvRW9AEZjDMtKq
qti6pTtiDxXhqhexJVlkgbJHGd+D7l7Ze6TG2R5YDVXOCP+nkzFk9wJVlIdUq+KHtvPHS4w3g+zJ
uGymE9QH/wF9rHrtdNig4FqcHO2o13Ic0ILk+FdfXsqgH3t8wiPxJEOYCZCpoLiWHOUoMKy09L4X
AM/PfjqRiNcTY1hNvR6uig5juGtfDql69MOt6mEBYQxh8DHnca567kJ0xfijfe0Uz/qR651YsO/x
H9kWlDsrAMca5EIcrKThrAe7oZ8ZD30P2rY1w3vZs8tuWMaeau5kV7eSfEcBzYZGwwKSFRVpA07n
M6JLVY12a6DB9p7a8AtcN33Kqg5UJcdxUtJoDYXoliIcgSCrkNNaLEsKLXgae0fcoYMEImnWGgIF
gpwlsudbuaoah7OLicujWqFrODhsNDM81239CU6x8eRAcV0GeQXhf+4GLoYVrpGYC9kFbm48qVnI
TsFKHuUqLem/R+o43reTGz+RQxVt4TxG8Eqe7CKkaNjYzlp2e8PrHpDlW+i1VoPdtvMTBdloHysY
bE+IajyQYgL0yX7oGwJicGms9mfSNL/cOhteUOpx1m5peccRFY2Ta/GoCrJYfXWd5ENPrO7n1Lmr
2jONL9Jr7dLP1vnMfWIrod7HSIYuZMYg9AKOdCkG0rC51PuggAsrUwbJnB1pXCW53FbcBuQKDatH
eP4BBy8RCeURZaHl0GjKa9nPkA/qQAvZTXxwOwNmgryCQ/+NYx040kixt3IUMQFtAfZpPMlRTcsA
0Mb9Y11JRuUixStL1VrrR9V40UJMTv2cuBTVnWSAfOwGNRB7CrxuZo5fNUxPxUepRqiduOhut3OF
rn6Pq+Kn0TnqO/4X8bK2+uQ5pxyzcmo7vhed52xQhJpOdVAjHzgzMYCxTSc3q90Nmaj4XtXZKwV6
FT+HVDKX8lbzPYvBnL5rgbqzRxPLr5jqU8hWESsjrSLD6+QTuHFvhBLQUDADqTeeXKiWEIU+9bkj
m1IO/jVFRhvMVhpbGXd/zZGX8oZagS1iWRsk2vtjm4toI6qhWQI7n+46TRvv4vlKgdvHFk/kaxm7
DSQhPOCmK6kezZNvA1ZYPOL92R/+iYe48PCHiE5ebR5yE3HwoBLNe/NmJZ72bmuOf5zAJy4rryKJ
HJbADSavQvFF9V4HngRymuGX4UGF00MmlFVTFAoyXijC6yjzv1BNWcnlZUwezic7v25qQ10hkz6u
M5HbOPMO1oMJvWuXJ063iyPOVpqeYTUOWPUHD7eY51DocQpxa9d6CPhfu87sNN98GK3oz8x+bMhB
zzPBjAaLJIeaZvQoCcpG+3Mlu+1gJsewT3+P3mJFlPEAlv3I6Eh1kUbBJFkcwT2jVeDz9DvKfq6l
v69UdQiXSEnUq1vsOsWxWSIvVarwCw1Fx5WuBMpRmXUry1nBsjE7uyKJ8z99JVtEvkCmb47cwgjm
sHs3gMlTxKpXkUDaxEXn7L2i6BOoSGpixZ7eG0n9JcO2mdeUvvIUn/kuZC8454V47UFsASWBtA6M
dFYbIiiPoC0HxBur6D0tTXXpjfQwV9zy6ES81UXiQW0f49pTMbxMum3nR+byOla24t0KlBiPE0YN
12xPcNdBwfRTukQA2r3eiD9ciFdKOxxKlK791v7gc21uDS0JtnJP+7/CsVoH2DJE0UtmtWGAaHxs
hQcPZthEyY4jmcVh88grGfXLPzHQfspZjhqF92LahtjJnoxr8liGPnqA/mo0LGXQjbVo1WMwiQBW
mZ+LwSZ3p3WHmk3b2YsjyF9yQPbl1TTx6ueokm/KKCdhJIM+ucuVEwfwGzZOEZmrEkvvozG/wJ1M
mO5O9mWTzyPySk1qFFaUBC2Usa84DRep5e5y41PX1PbgsTM8uhGAeHtu5NU/sb+6uW/uFGvY/tc0
GUsn7/ug4U9ttx7i+MBZUQCqu2fE+/T7yB+3w9yTDfDzjZ7NGeE5FAFxRXaEUq3sOg5QLUT83TWI
6+7Z8rqvJg/U7eg298BrlYeo1b2HdHKNrWaiTy27cqBvTZJ/ltFtalF613mgWtinJMiyZwnEldR+
yMPavd5oUAz9NN8WMVHuAxM0hvnv6wsNRuuuzzt3ofVO/ViWefPY25R32VLCx56iKVlCMKma6lFO
mLQkWYJube8Vv/cparjT6whQbZkBoHuVsX+u+j+j/87j0PtoxMVe10ZsWiJNzB6SO0lORJw7hp5X
xgfHD60XdRB/xVNkUjiGaQ+NO9pneyq/JqdJdrLHacs+yyvO9+h1pF2xy8Lw85+4nIHodbeNA6oF
ajANF9lQVBwvEGfZKZDMkSFHRSP4OiXS4Wk1gG6uI3Lyba3j+OmiyB2Mm1r39/3kKJz62Ul28084
BAi8VbXmV2DBHhdgKg8aNeQ3DJBPmd7mj1Reo6c0UXep3/RvbVxGRyUe26Uxz4Jw36w9KHhbOZoW
NYhXLXYu1NC8V0rP8l4BbtIXATppUdrZ8NalSg3iBtcPnGXOWLZahzjwcBxprEunhfZFXsmmaFLo
UG1W71AyoEZK4c666J6KWZrASXfig4f04LwQsJ91yQxji9Lm7F5CqCl5i6gpu67ANBdtHEefeRKg
O5HgRuCGZvwYl+yglFztvzm+8laLoXwuEV7YedgUb7qxmN60WtvJCVnCZoINSnHXk60+mdDDV3mb
9MhB38ejr58gP4cLow1jjBArHhXzVdSpv69kzBumgT1Lj7k3emyZZa5Me9SOt2aIULYZW9CmVedv
J5CgVCkbjjOIygPLRZBBXhWTr55cHNqSXLM/izxEyAAHmJOVTepjrkafMp5PXb0sgbGddWqy9+UA
oFIOZBwbFwo6DXd6E8R3JUy/60A6byhru+VB0cf9eQz9M3vv+37U4jvJQ5ZN2AJargQpt8gr4zse
qeEmSZNZVt1K7iwVG9C4wirUgSlw582NHECOOt+aoTKyG+9/x0wh9mh42XdIIJJy9rV2B6U0fAEw
YAA4hw1kK22IoFkjtlGo9is52hpolLiCaqrsArtTTqNVAQuYJwcDal4V4jZyMBuibYvT4kJy+7I/
BD/Z1ad8OFkz86/vhuboVetSsCk0yynZ8j7I0y1w2vqMHqG6agxjXLYt5OsBr/Rnu2rvUhVWo+U5
yalFhG6ZiyD+LO3CX1A2D8kk+0AQHQe2Q6o1L1Uar5HliPHe0PV60zrQIIq0QXoELl11Gfw436VV
Ex7SxMaDN4MyltmZcpZNGYy/r9rC6I5Bk65voX+mtVr1Nui6uvsnLrtCNaIVqVG9/FYHj02cpFdS
YjMgNCq76gwZHz1eiapmJyeJEZejsisR5LfJEm5+62advZxc7I9K03Xu2AcGC/YfIQB2pNtkjKqA
C08lX9pz6BYXdVFukgjBPDlQeGgvleFXaY8cFrSo+ha01cqa7OBjnMZ6E1YhbKsk0Z/yMvuSE1od
CaAmLaPHClebgwYqYu0je/uZI9w336HnYAUReqoOHUxb7GPCvQaOY6OnRfW1lG3T1FAcVD/at67h
vXSQ48x5NKoKfzWO2nBSHTd5iPkELOSCEDeIK30iM0NU4yLXv+vtXoeKMvVxeG9H8c/ar5tzDLXv
hbqAAdd1io5Z0qcvg5qby9RwYJXNo3E7+Ws2eoA5/VnpSAxiQJLPNQeQ9WV7ziJr06I5fbDkyHW8
ruL3oK9gQ6otenhxuzcTN8YniqbztHOu47ElQ/6ADH43hGQ9hiJ5NnS92zd2ES/lKFL+7UMSFCvZ
00QfPzd1gsjdmyS+3Dgu/Ht6PPZQYA7dqb6SX/z5Sg7YtQBuPA7T5gpIJKuCvLi7pGTb32micu9S
ygR3UeM5W4PH7oKkmHtXkb63yTdRwJvGtNrKoJyds7m4CAoJDvY6HNsvfNbI71lRfVfNV2AdbuEs
q2HnMFPMM+W4nCmb+QZeWp0T9vTBnAEjKdgsgRv4xzhy8jcMQU6TijuVUlPCLxUEUOZwbzvWSU0L
FcYE3bhrMmwEKPcja8uTGtGj4WFSFGvGoImnTOc3qhT3QfaSzDRRpsjj62A9zQ7RCIqjqu43D75I
oSi7xn0U1NkWHHpy7ZZ6boIFG5LzoFW7OBmxyI2tdt/VjguHeV4wNwbzliTJw20pBUKTdnkl05Xs
NdG6cZNoXcwJnMYZxnfLyDaNoYrnOGvzi5Mn0h3nc/QBSHOaRsE4U42XHkD2Hq6FtdTmh0CVU4fq
jPb3qOE32T7vnaPvwrDmyw2l1RrPZMqKBxvd0YUk3NUgLpeFHk//ORDOK4r/WKHkmrlKQ00HoJgV
mLabAsJEgUbQwCv+YIshW+FwPr7j5R0sM8fQTh4vtdcCkX05TYvy8qA7+t/T1CHQ8d+urFeLu2l+
C4ROTUiDzE/TMWM7BKYwXPZ+TNlwjt0G5JWpGt62AgH1T/zWnagK9+ksFPNneSpK91zUvVF+c7C6
2CVu9s33fdTosb3G1Acuw0Lxa+yFCoy+KefhYIWqzwkU1J56t3Z3jWllLLZ5lPNpmbTuqGpevbNh
G2Hfgpq1WutwUfCblT0Z74GybfsIHL2M3QYsH7qPwVbwFu9AT6zQl/LXt1ik+O7ZJ3fdQ7NwF3Kg
QT1zQWZq2t7m2e4QHwZkOG//GjmYgDQHb2Ij4lGykS9slGgnp4uX/8ybILYXVWdc8AdI9i2g7qlp
KypZFaC5GKmDtavW0eUaLJswuoiwHtaRY6VLB/q6Rp3LDC8B2aC9q2hPsvfXkiRDx0Jgnjsvleuv
t5L9IVXumlKf9tc76TnGWWNNjZ38w0shYufgaJOyuHWRk1F4Efq/GnNAvMb/woAbCA4PZPWIbsdb
6WX2g54o9gNPbhU8m13yapkA1c1Na0/jSsQIRYmETdMy0dg++D5U+mt/isRejSzY9vNspS/H+779
akWGKEVNdc/XC3GqeyUuScbNl5PDLsvnP092bRQHy5VbT+IUpSrf6Uh7LdrIOsrR65R5MJGDsh+k
hg0gAEG462IZnHO2qA1Erji1Q/w2CkD2t1tcb33rC8ur9uFUH+QPlnF7/inyauybaJeMCK0Hi672
7CXYIn3VhK26ab2sewqKtLgkjbgEXQsypcwojxjF1B5xqOtwsgMuVltVsZRdCyX9JxJuCwPY/4MM
JVGvr3xfuZSohi58sPcnpNj8E9JQAejRW58PV7RyOB+sGp+sU2D3VHvk1Ot8OX7ry5W5Pr4VMFCh
dHNLGbreV/avt7gG4LGUh0RBLgsTpwgUr3hz9CIAPemEj9N4uZZ69SoK1o6r+puymtgFDXW7QLmX
jTPShIsmiXk6/VG/HWcx3KtKrkOK4s8gRcv8AqkTQ3F0XpaNUmYHLXGyQz9Ov5v/z5hXB17Mnnmq
NxBnXnqr7k9Go/cnCwydBolgL3u3RpsHb115NYYBe+MCE83bejngB/5wnSwHmqB+jbu05IitxlAo
UNRMhpiyPMYYSCvQGBhuHJpJ+9aZHiWXSQjjlJvFSS6Q0wzVOlh62Y4/9VY14EbrzVEf4t9NVykq
IhoaDpTXSwDPoB41sa8jHIgW/+/pt3sgT5evydDnhzxBo0Tr2zehNcYRvlG8jEKvhY2qKGs7b9AJ
nUcnk7S6Aer0rCOpvKzcBK6zVg0HGwLSQcyNvGrsMUFTzNLSlONFTHu91uX1NSLXqbE74CI+z7iO
yeVy6DZ+vZucapfV5fq2qeaHXjt9aL2uP9WDaeyNoQo2IYpIn1X0fQrV4FuJKDYooUYcYU8r943C
J7LlyPPN9foPuK3aqrA80KSt0Z41B93xbrSLDxtXW3TlyBFr1lS/1E4PpKAoP8httNjRteixzNMy
rT1adeE/O4b/q8pyUFVsq5vs3rI7djgtqNom6JXnwkz8A95YCfQlugnkwBkr9kP2xkgPH+zW3GaG
7aGNgYuYxVlXjOHOMBLVutP4FQ7WOCAryOZNP1SIjxhLGb1epk629tALOQZD3V2wjMbjQQzDR0nB
YDlhNgqc1bef01LZIaQ0fiAICWEi7fStnMbefdZ2sF8xP/kKPft75E1kbBNql/XQfoYZZeZFlJGv
SHobi5F+hAQzzo0MXpt5iSWyeDfo3lmG5Aw596+18tbFOKSHQqG2DZXyQCU5exos8S4Ur/oa09Zf
aoYlLqGFS8dgtQ5WV2giylGgW29orddPvcjFwc3daYkTqnZHMrU7Z8msoQ2P8COcMKW20d87NvzB
3gTazHO4D8Wwr3k7rWSXVDI6e2o+3mVAFB49O3iScTwMqg3ideCA4ugJrWqsU1zKLMAgzCNofncV
Gpr3lSNX5v8fys5ruXEdWtNPxCrmcKscLTm23TesTps5k2B4+vkI9W71eHZNnXODIoBFypIlEljr
D5X23dedZtVWKAFid5dcgNkAsJgnIq/ZAIAV7yLFEiZOqDBH/AmLiIUkcMXoO3JmePCahThpokmv
nWHoi7wnO0eZ/LvAQ/Ajxbtl3mMbKf+sFkQlO8buKbWCcF2TM35XeKmwsN9TUg0H3dOx+dFBCOsJ
N2sz0qcDRtPq7Whw/Dn9SSPkkS+0vRl+lVF/DX+KmrsyJGlRwFjIwPsp8uqTkZuIY7X7QOTxsRZ+
RCaoj0Hr/NuVR4gp+yAL/QoicKyYTbGgJJtTC7UunyL9Tp4oWKnLCxmx1qymLq1g+vGdBFfMj3be
fGim6WIcmWET2qf1ssujX/HUsTSdJ3Ejo/bu5zw8ZwcwGWtUwCTnSTnU/xtvWsbveIxiX71mDMjV
p0ZIjSbMke6iUUAyXZX+RxTm/gMiMSAI1RSN53F0YCuMena9DSbBTxmiiAmPQhmC+BEh+AlcUjAb
UpaMuvrC4lF/dDAbRvzPyezT0KnaKkKSYym7HbxvbyM697nyo+bQ1++dGTSXNlOGaxeqw9Wq3GTp
D4AX72N9galCN2WAgOeQQKkKf8GpCquSFKE/i8Kj7S4UQZpw23qQeH2Q+DdhJNIK8WbqSTFZ8ehR
zQ01diaz6RBUnAx02dxUrZs/pD0qb12gZetPE/fZ1LbJ18zBmqtu8trLT1LXnR3VuNdy/1327qLv
ppGM/DKd2/jdMOc/xitj2oxR7B3S3OjPKIsMa79Gs092UTsYUG2ZNcvlYUglce3O0x3veaTkj9i5
jLyfbTWhgojWmIy3a8iZOvHR/UOZd2GWnb/gO2e9ySOtrOzb0fTn6D57P/r/x7XeNJGolLXppIvY
OfkNwliPeJbGz3XvZS8ZfASAagNaP16Zv7SBi+Q7JPq1nDX1ku1gEPwqtQkpRgBsaW2Ph3yMO/Wa
q011Rk+rntYY1uLjoebnto1LUKeVZh3jzOILMk7+n0PctVLKM3JWnccLT0eIJS6e/flrH8w/gGya
XkIvMQ6yl8LHvmYYAuzsWHpDEpErQYl6GYvJXmV/GPXW5QZmbQFekSs2LlKFY9DYrSiIUYC4KsEg
D0VvbxB4usnjGC3J2Vjf1ralfCgAiTGe/Wppcbylns5ap8jx8SshVoQFOFDPAZlZBLa1HvG7e7Mz
/AbmUnxplZSIHet4y1R1bryL8fXe8OmWSJLyskbuhhue6OVGClQ1E2jrT7NQ8suNVKyS58JmxBRh
YrNTlNCbh7yqWK9YaACNwy697eOHWEfaTyuuyhDDN+vxBFpYPBrIONYchpXH4dy3HZh3ASqk+25Q
3zTubTgTld22bBEOqSdTffQo7bG7aeOfuB0uUMnTv8GvTlaG1SQP6KfgGJhGeM/aY/8eNd3Bbfzo
J0Djf2IVFYzMM98qXZ9vVaH/EDrtpjTZOMheSonzNj62eCerIO/WnybsEp8At4i+3GNZWeRH/wZj
V3QEY4wofG5GUj1484ilNmrgQMuxP6RCg40wU6CQocZFLzX+n1mkpus9yjrFCgTre9Pk1bXtB/Ul
qtVV2JnGl9BTxbFDlX5+XhhfKL1l6xqxtp2cLfwOXaiTO0zGGxJb/boshLE1naD80gJMXiRVjplB
P5HLMgD95FH8WgVYInWOcg3zrvxi2GF7qMgrL0GD2Gd4K3jgKkWzgvI1HHylDd/rCRIbC75yMBTA
LkO7xtCo/Ijz5l1nj/uYlsVw6YqwYDXEOFRj0CMxIgnQ2xFFMtVN0bTqQwDx6HYUzmOxH6kPxYgq
CgaB6sN/xcnZoDen/45DRRdMC2mQfOozczEiur7ibuhjRYABaq1o4UUeDW5c7pQMDejPE5qXPYjp
LIcnR6DUGBbOm6idfi9P12JyQ/8aTWDKs64nxPMi7mcoTCMe4M++ijdVbKEW7an1O8RIZutEabY4
RM2xn4U/WyX3ro2LFDwLhPKjDr2rbZvGP15HKTasMkh2aAKZXu29pPnUIbcUtmdgN+Vh0gZ8W83Y
XVoqtsOFBlAiwt91ryipcRmzUlnamik+ggTnzdlvakThH1iy+lXTqgnAVjhdPeQD4rCPkQ430eUO
6zJew79nRSH7ZpubQIx/emPWnzNheTigQUhBFwEgKAqQV8hlxY4Kc76PeSkS+33Eu1Szj67IH6Qq
dy6inQnp7z3F8Kmog59S/SUaM3drhmBCpJVKx3dp2SRxcpKzJWabMD/617I2h8t8Er+bdAn20t6N
oTFc2QJ0GKGrSC3O3SmLxmuB1/hDJYzb0DAPyfFMUHlsAny+ZGylYnDkBRjDzNdw52vIWDnJYuF2
Dd3Ng2Zt1IBeoC/8PjUBtH4Zp19pEcC1C4OQpazfTB37utl4dBioUicjfgW1oZ4sr2zWw5AjOyAM
7XhvutnJzgAtXd1mZF9Oa+He80R8i70PV32GFXpKJqyoi+TJxasEclAab/isyKJ5lvMFz2rnqGFS
+aRF5XRV0mQhe/IEpTPFPp08cRtrWMFsw7Afl37kwEnADWdnuZOx0NMc4Ygmz7tbH/AVCrADunv4
QVOkDdnAeqL92eO3ZTRF+d0gh78sqDFCMp+3GV1ZbBrXit/MwH/LSWX/9DF3turO+0LmuV2j3WAt
A4ybNpMHXE1Nbe8jtmpj4Q9V/xBngXjMIuc7qDfvA3g/t71AT46eglCmW7IEDhvvw06Md8hZEdUk
5JdlaI/IPe5SH8A/LP5y00a8Rl6BRNRgWS8OsnLHLk5nTweuUAUl9qtaol0Nty4ucQhPSE7oxlgt
ndmn1gf69KwnxqPaUPJ1ch0ABY+ww0hpFFw5R/fmfzAWBQUmrFaUL+7BUT4KuBdD3P/b3i+p4RFQ
GOSBwN9F66nUtZWWI2k4iURctLlpDKu7mFHmQWsGTWopsWst5GDIamlplHW1uQ2yecCNJ7FOwhhI
iE+9euYxmrwZVvkyBvF4QZ44fkNicx+jMP6ozr1mSpYVH92z1SHntJRjOvWbZ6TklnLM1apql2Pt
A/MJi/T5go4aDRfw4i/yggr6eEAfcLWRZxdG6Rx9BfO82+m+nh2qBsUVeWoz+hperUirW0G2H2ag
ViE0g8X4GGYkDrDMWESp6R/QNBN13TSvnqqJteabCZBRQpLxSvmlWmpOMKzq3O3PdQHf+HYku3Nj
GFieyhCY2n/PmnNXjuV1gCtqih2yPNcCgbAVloOXdYe7AWICxS6Y1OBRNtNoAQCrKm1desrvMUe3
eGhVo0rChzE5oUXpsKyE1T9Am/1hZVNw1JXEfVTnJoq1RW264dWpLQeLbRdFAnvYyblbVN12+7GP
usX9pHJwLfy0G20VQ8K9Fgb4KZDw9Xs+ObCs0TtSmkC7aphCyuEk15SNp4U6Fpnkc+FDK5tgpNYX
iukYCbe7lBDIXnLHdJcUHNOdnKxyBeFBgxW3nKXwrF6rFOn+FkuqpWsbV0XnTcnYqFQwpM+yfitj
0QQ09qOhgMCZX8aKa22BAkuN5VHDstmIrKOGcN9GpMo32eN5DXDu86Hsl7ZuoEzraktfsAu7N44X
aqg7/BlEoQZ+uJ7CVpjHPk/LQc8uvVkaSv19oqZU6aEY27+urcwhMm4eHzJNnPws1R+otjRnjNUW
oWlrD3LoNj5P8rQXq75z6tXniXmWD2cBtDY7y1M9TXDCPK5XarhxkMxayu59QsbpWnKiFEppcI69
vyoIZ7DRIflxXQMAQtn/Uld6NVMu/EWV+SXpPQh4zZw8V6ssXsjZoIN2l+XWi2qN/2ghYjtjWVA3
hF5EeSAavZPs911TnkYI0H9G5LBs6uiL6hX+04jQxQvi/cOLgSYddUCKLokxvgCPm5bWNLk7OUnl
wtmYUR6w6+CEXDHao1JPqBrNXUAq5WM+zlsSerIRLPjcGmuYKIGNk6VXs8q05WAVytfSsTZGa/W/
AswtctRJvtSIOaG20LBPrSB+ah0WLqj7Vi9qhhDMKJxsaSNOt52SCutcu7Tt0yjI7EE4Zfmk4eRS
holzkhP3Bnvu72lVl9uM2pq3AR00blu3+ZARAV7kW8wBf6qoygtkF+cr347lfFeGpziZkv39eu2s
vS5fCCl7kgWxc7ZRG1sqDitGNQi7i1Xo7a2poiFdYtjcbD5NZK0NxBbbxG07uCzV5SmDXooFEvTa
9lP04HjpTNGod5rO2isJG6DpIcJ9PP7bnyytqTf8eU151JTRFxPK3238Fmsa+tWt0ulw68rXaCuB
HIHbHAt0blchj1uo8Pz1cjLsim3gIOF/v7gc732sVVBHPH8ab3g2aLrFwuLPHyPjAU+BFajIo/B0
T8WDqx4n284vUdr/biZ4+ZcoCVZlZkFamccdHRWFcHLKNcueaKV4ZjGf7byorjNuktat18No2i9q
jelW0jfZUs7qUWifsX38kJNoTA9PdVahy0XoTJZ9QYF3VQjK9qE10MvUH4VrlGc513votwUterZG
XpWLBDlzgeZlFLB1tZQj4oXUcjsV0clp7LdyTDYypEGgk58KqJjSnwJ8PNoW18QQJjP6T3Lo3iD0
xtvsEVlWyJ+1tZNfEhepPScUz1lmC5i3Q7tIA109yDHP9QXP5MbDfJyQMOzEc1KOqwrsz1WekJQm
aaeUGoCc7Jt+nQD7XJptpn0ddYo+Q/vNHzwLzUOEsC29wQ3Fsi/wQrpvoQkLbHJ19WyiIHIBUEt1
YT4hSKdfFGOrJw3F26Wrjs81j/hjrbXdUR7ZffL7yJyP7t1IRQU6G6utHJ9xlZtWt356leWDEDGr
cMtW9EXGywh5Nc2OzXJBVYDWG2pzO82Mqhwt7OcMCsACLIb9Eygbns/C+m7gjI1cHiKwntdg+QtM
iEICsa2eNAuZDUm8BKERPENlLNr86KlqybBHPO13rLzun9hP1/0UmxgnKiYPWVGL06SFv5shz712
UUUqekxyqu7Fe5HozfavsXt4hCDwScYNAKP3UWuw6/v3WvdL64rwt1qJur5IULxLRvTgdHh3SNoo
aF41tXFGgFp8CQQkFYYTDEhR1SjB6c0Kh1OPb03f9t1WeLrzhbvkr8SfXSd5Wr8iE7WUUcqg8lMc
1HKJRLfzxRkpYYJeYOUWVjhphgpfujqv1kmO0jhWc/lrNCCLrDt1u9bn7tRPDesJzGVkSBPl5VLA
iGJ3C73lOMhDJI42ZkAFX44FEYI3i8ZXkGus0D/cRsIfHlojQ3iysVGf8OvgfdgY9pS8B340nkIT
zmOTZ8l7jUjymnSgs5OzHktgXFq1pwxNgsds/jXPJ+ldhkEbiCUdJNbc1JUw9ybUPzkU+yC0chzB
z1Aq1HVdpQErBW5asFV7fuzBtAgR1KGWJMIHOeHK2Xga+cqnazneTpB2FLVRtrj7KiQfqBj6nWZt
9LbwwbPMg/kG8Ke5SjLfOJrtIC46lh7ehC4T9D3BD2/yADCpxzwkaySHZJRh291Doz9rcl4Ota1j
89tWvauX2gvLB7ikqZH3HHBVcPCmtqv8znvOOxfgiamHS5M3uY4hdO78Gp59NbXxuohE8ALNyT77
df8Stk7wIoeC2qdch3hjnXYvYQ9eNUWO6uLDeVLSTDlAxYsumSkQxKvQr1vGmdNsbn0ZKAwv3pRF
mKMUzHlwEKOLPCdIKcy0jfkgYrgku6GdqcyRdbb5QEja2E6wwDm3R0OB0+QZ8qgz83bV6BmaLD2m
4AvNSGN26Fq6A0xDBTtL0k3YJ9bZayg4JvGr00TDqzf8YvurPEe5GF7r0MUTPfSe7FHrX4vGogLV
O49yzqKqkxqVc5WnZYhrB47r73kUU/dIxnc4a+oxUhL/0Zh6/7E2lsIVEErnjo/+2Smp62fFebXD
ks/ZDwYoEsI49sJFUT5sYGaPvBdwMcOD0rDCv0FiZwysPPJ8mw+4tS/e0Fnmbdbow4AvwLdbwH08
cuN1qwP+ZfMx7X9XJcYgI2MMB9bZ9hObWENBceUTXf6/JqIynx5UrV95vYscIWZWze1Q9oPewUoa
dwGsxkZ++WphJ8AJIR13W6ge+HsJgRS0oxhnJHuth0BVIJXMhnv9kJ36tCjecFVPdjHCOOBi3BHV
+o7qDMDqlufHSjMUkP6Rhh6Q7Z1lD4ZZcXKn/O02N9Ttk1OO+MhZtrOWY9DoXhvNu36CTZTZU65U
1VnCJ+ScRE3cjjK8qNXqfMNXqFmNBhW4g7uOopRgHNr0Z2LmGH/Oj2E5Kce71n/q4S3wL01QMpgx
hwGskF2jQQXEaK7HTrb5CaByowPeevV7kT9lafJXr6BnzPAiOTdHdmn8Le1RpSmA6mCUktcL24d+
9Lkf6HlRL7wuX8JSSw5yunVyB2yQHm+zPoZJlgxZ8+jNGR61FOP+9lVwvGyFxeXwFGRZ+QRL8JzN
+pehJ6x9kGfFatQa80vlIN3SQM8FjITuZW0bx7Jxgi1GSD1s6KwBMREWLyZOABt8M4wjTlvjSXM1
WMXsPF6ztI4XbVP6v5BuNsqx/jIVLVUaEHZPUmgieZvsIbupUpAwc3e1azgLOSWDhoH7LNmkaWfZ
AQCDzgp3tRjElYXdcvRV5yn3AhfZES9YqyN+a77TuLcxPOBEXea3DqhjksmV3a5kvGxqaFK+0Sfb
CZLoQeFmmTcZ8qwZGdXUD5ULNOT2JSlnBzrTUvd5iMNt4A/W1repllvWUD8hcivWiPSgzxNlHZ71
VnTSu97goZWJfZONzWlK22zbwuPYjZma+6RnFXVnj485v0EXoFqIGnTaVgg0+9a60Gv4DS1iEou+
86KjZVcHK9PtBxknm0yGoPG+aK3a2spuZzfhJjdcbTF1wjwaAdtqeSQb1TAZqyuYZbf5+yjJZMwJ
2bLuqqg2tkpbqDCcM2qRvlPC3naGahcWmnJhbadc0MZXzgZFq9q1g30k0vBglf1bjbTwAeSqc5FN
oHfNWYX1fB9Sk8C9YMFBRs+fvsw8z8JMrFkO7Fui81BatB70KuScAxL06cnx1PCHV9g/Y9POPqJC
s5D+C7XXWi19bJe0ZrZXbNYeH++Fr128NZX4EYhGd8YCiAJ/WlRfE3t+DhdpsKgqhEp7lJKMgERb
Zpnhm6hHc1WXnfegYUaxM/0Z1Arm4AEJ23CtG2r7qnhNtchGw/tRhxbZKTMJuCFUOI65Z6GN274U
0A/j2mNZa7pvoVc8IO5XPKYDKTDd3QL5997SUvEuZZG83WJCwEmBmTVL2c2gp6Mdnqcb2XX6wF5m
sE0OshtM2o+qaj1u8VzeBY2XJr774qFI8KQP1d5ua/fN0gf7ZCsJTO45SpsMZVn5SbHBFNnTV9kY
AxRC8VmJu+wB3cv8Ab5ndms66nNUsl28Pv8dt4cq3YjBBxyjk9c34xYYaehGex0i7K7G9u5RxRkH
4K0wf3TwYDpR/kKXp8BgAArupHvaxkVt89CzonsAitaBrsAceSoxPHWV4pdwowu5wObdw0lyFXWF
da5KJcGCz8AuBjP3F7vDSkPGWiH8ybQNf+QWdXt+yiXFXriiQHkpSswi77mgYBLzdCWXJ8bv4Ux8
rvriF9LQ/K+MLnudFAyZ/biztujWrS2zy4/O3AAm8SjVA3k+Vkb6e1AemRnm7At5yFP+XDjutJW9
e9z9MrZLniko+P7KWXk9Lda59L1/P/l2afn6EYk3tpON9tffcDvxfnGtCvadj5UoS57vI+WUR2im
4bVtRLxoJrX8YBekrqA6QEkbS+3dyuAyoBtNoblmoxmm674ZvCcMqABXBd91wCWPRRDhQNc2f1+h
hkty0G1HfdfGtbxwNQqqjXXKEz2OL0mkQaI2hf6q2yRhZFdWhGU3BBG4r2YhrXv3PiuDw7Gzr3rU
Hf/352el3eOikDwpEPOPDv42x7QYkmQj+xFuatgnctNCbGg+lKNBAAqjUdVyza2BHbkVHew5RMbJ
CH/SuX/PBp5TZZdnNqnmbkIPxEoq/4HtrP8wlamFfiEFNZXs90mOyVnZhD5WSmNoWmt7Dr5PDGOO
SEqIaLiIkqdW19FzKifQ41mXPJWelTwhB6Mt2UoWWzkmG1FQBbKpqTR5e646uzy0rdtv/cITjzVa
JUth+/pXdO4OgNvbf3C9gHtWV9/MBnqA7dX+Y9Ma+bbtFbb9IqrOCY+D9UAi4TVF2H6hZf34y3Uh
xHC2GSvf8XCzuWkrJqpwXvMQGOAAS24/OBa3xpVsB3+iMM0PK9LPhojaf2wb5+ciKL9HposssLdq
Y5BJmRWp7PH4ia15Sr9ZYOcPqET7aIlWcX5Boc2LaaIKo0IP7M2ujrXiyKq+gdvmwnnNUdBK3B45
/dA1LoD20/WY2+6TzZ6Tzyyp37zSHheFKKKvZVd8cINOfsZ5u/N85ThSej4AGfJPQu+Q+VLrDz9L
vCOKEv6pAmHgOxkqhHaPZabTtB/IO/wystS8qmoIcqxK40Xk2O2Ho7gCZpxL1oXF+hdFfZfhdY0g
dlcPWzMIjbUcwqH6KYOb9uSNY/eQJIFKrZQrCyTNqYa2yp7b7zqsVf6uGj3RFh+gDST15Nn2nBlP
EyTfEmBeeE7wnBuEChujCn6mEeJMDan+VwpTPiLgyfgwAizcR2Ak971fCjy2FGtNdsK+Yk1sX7vZ
xBXBMvCkDMkGTva4QMgPN7E5IvP9aV9IgoHh1N/+S0H8PlYlQuMRhMp1oVCZssLpUNjA+xsXU9xP
RwF44M9jfbB1eOIMk/cBivYY4Ur8ywGBxaM1++oESJmliV1c4TRpO3wR7F1ue+E1SnWbb/ZQ7HBm
npYZWelTOCXRSWnjolnc+zM/khWhF2381EGm/U9gUugEuimOVxSaxRYamnpQeniLXhlpL16bWRcW
Byc/MlW0TZv3UJAbB4+qYQ5df60SHaGQOZKHjIadl+JgI1lp+2isfzbzHU2pW+8snOKnvL+ZWeyd
E+YUbKoAyzQI+YdGuyGLkG6As6Rvnj8l66j2x63sCrQJV7pTZnv8uRK2buhNKm6moaKQUiqWh4Dc
2KjperlDyOXRzz0VkNLooHrvvJoajl2TYz4HiWo9wy/KeGN+d5RjLeaa20x02UrOqpPnXucT8qR1
FpXWYbqU1Rq1pKZYCt7uD897CewcPQU4VIu8SfynuEKNCApcDu2EUKiToCzhM/8JTfUcakljek+m
Whjbfg6N+oBfrhYdXL+Oj7IB6//7SHZTJYqPmT+BWrzHaOp6iEztwNaJcRmi+erv027BcvB+hrwq
335pSVoto0LxQaOF8J3V8FVpVOMsm3wIMC637DzY6EI1wYv6xpmzfk/LGDnmxtQ/qJNW2/vJppdW
5757j/vZBGDCeNoovX5vtY65bOcu/sr8Z8iqruSsnmrpFnPCdi1nW01jdQGpYzPrFryBjs3w43Xa
7a1bjfVKwWgK0VhYALGBCQsycNbGLTpt26oooNfmt9SZi3Wsa/ZserBDmIct03ww/NTG8EcZTo6R
DEu1z7wPNdNACmCw0Su6OPZKF58G1Ll3Rm08yF4Yu12zyFszPsl+OR9h+x6htos/aIFfA7VPRUWR
JjzInvBjVpby0C96TFH0NnM2I77Hi8wkZbCSU7JRQDqeG9xsV8qIsniALBCG3/OgnJ6cLrodjU7n
Lry8a9nN8IJxXqrcYBEWzuoOz2XQ3+NRNgKr3XIzITp0LJwC9Jen7RBXIEaOyRi1iapNHFc+ZB2S
l9yM+UrO8hV2mtlrkWnWNpxVLuxOfeugd19TTOefnVBH+5RhhOvKvYZA60qeVLp2sewdStBydvCe
Jwh9b7klupPjlAs1sSiRCFt/HQZ3gq6C8sa9K2clnVXOlp7GrBV8F64leLi17RJKs79KbRaOpqX0
5/zPkeyqetFyH2r91X1CUx1QlqY9wcAuAXSNT/e0hExVYIOso7GIS/dM8pDpCtnIyRShWzkpe1pE
ue7GN6xR3cj1PD228AJf1LHp1prmosAB6u8FTw9/b8+GaHIWcbXgGurlQU7KBuj8ytGc4bGM0exJ
oogvhuYnx5KiCZLE7mMVoB5lepkBtaaz3mJ9nBPCxmPkR/6rNe3lKOqcaPFSgIz00HozZmkbxbQC
NJk4JcxTdQsDt15Pc9fNBCK1Da7Hchaf2u8Y0Q7HeDTqk2ySAhuIVQEV8qQFs6dTnW6ruWdPqbLV
Why1Cr+/tuboXCRVce51GsRxyVQUDS7Bg71Sc4RwHbtXVoh+oXiPHdNJQB7nu9RXOGvVT1J2xvf1
80B5d9XnQTKAa55TWzjEY1Y8K/R1WXOgztW8ut68cgDjvFKHFxM3dqTFSOlVVfYeCaCwyFtZ+EMd
VQfkIEaspAonSywdfcxWEG0t+PHlnny294tV5e0g6ItPB3gD8jT/Glj97AxY9jlmg+RlEltBNGfu
og3sHHKoAnu96N9wec22rtcFj7IB95GvoUuYKzA7OCbbfWBtIxuQrv8npjY679Cq2btF7v0xLezg
0UfX5aGOlKW8yD10wBoMTfj0cg/VS+0ldvzqeH/RStXMhTpmyU6OyVi/n1fzFI3W8mpKOhUwi0Ww
cSKyUWll1mDCWwGhfgrRiXedY04BYDPZDr513EuWQz076kz6N+GO9i/V/+YVNYDjDpCoElTFt6aa
sN5j2f9iqeg1VXkHMxCVo30zwktt3Fmi1atwiXUs7xnSjLMoMmTjPCc8q7GjknyoXpysi/9RzfZr
4FE7GdAeWUlouKZAl0fQk0rejBTPMiCErinGFQks/dKN4zKNFVxZhjKPDo4Xs5AKFMzGuHOBQGf9
jI1gvByLaBvG5fBgzpnhxmnY32P3IXvxnD7uxNDtq5kDKAoXvZR5bNTCeu191Xh7kEgNYzUgCfCV
JAkPqUz7wc6HR35Q+dcMQMZBWFG/8bpGe0Op5JoKI78EyF0sR42bGc+B/KTFTvIqXCh0eVs6+6FX
U2BV1rAKR8Pkm5HTHbDq0VPXX8tZ2wVoUCMPBiw/8teYxk8bNAj8g5pjplEWpfpUz00ZRwUMRvY9
KD8HK2eWEoL5wV3AVpc65ZcnY8qQn4iRwMFblqX53JUTAfqeeuH7Z1uM6tOgT/ahTLFTkhGVsYyh
Oz3lPLGXkxDNTg6j3k4FR/9HniKvkvHz3/RQq29X1ubLh5Z79XWRnWVE4XbDsXPsH/eTggI+j+Eg
9hc68JyDKMsOwNnFksRgyI8+9R8LLf1RIWX/tR9QuPPLRDm1jR3ydxbfQfoMXyMX5y0zEeAIYidF
e274JuMTPHFYW472ekSsPEod5zjMoujUbcWsYv7nUJRuc0CWZxEPDTLmMvIebmjatB1K52XUAQ7E
DpZG2NIEK0BX7So1+xZ9JOls1NQ4LiqCvAtxumKAMuiqjxTg6S5IM2dEV5EvIw6/qFiilzqyQgmM
M3VH/exZBRSTTvWp1FU/s8QBHuDxESzQvduJ/luB18UvnpsLKBBmsPACEpxumnwHlDAsJiSFX6kY
eSujaYOLH1YY+/hddLB6yzkVZEc3wxhtKp7FB3NW0xi6dDzJIzccnINroTLwf48PbVGwTEble+EO
pr4uLaCnIwJJS1vXnVVn9f25mRuPH8gIR41DPUQQMtZxsvSKeG26kf5KgsnaeFaNYeacxDALdELJ
Vw+3WVGYLoWhuL91tSH0N0rS1qhjpyggV+zIR7d/giLyNiRe8HXy8B1XbXYaupNlb7gpbUylC74G
mDuTZKaYXol8J+ZQ7SBaw/5g1w2Mkk3nRl5gLss6euG86s3o4oiedit5AdDX770GvZH64rPvZRYO
o655a0Rv7x1LLQ/3IXlkhIN1Ltsi29l1+/U++en0KRbTotdYSH2akOeDHDdOviC5/+/LySiqD8q2
L1g0k1PV9uqIgxjVBARZRzt/jKsUDxal+sr9O3+UzVRm8Um1x+t9KGOpfB6NZE8pFAQY8g8WTG0k
JuZLyLCQ//E1Lm7n3KIqc91Y3kFtR+VLmIT2Up3VU1w10J7HxLh6OC5+xb7ExK4Mya6kGoO3SkRo
YDGeQjJce6OK8Y4y9e+Z9ctH1gXM/HIwC/cDbcF2DS6h2tdmpL133TVydfejtPAwDOAFbNAecD7y
pt1YGlJiiG1ERycifZwiDDQLLsQvw9KcpSxlMxlDypO4c4+yi2KiulZwqTHLFMVV/oPyg4xZpE08
aukDol5PgA+Pf43JwKDBka8XgVimU1ic7KimyDU3VuYF7UL25YwchCaOnBbKtrBsiJETsvFdc20E
WAndY+XR/XpQkvZCz/DLnM+U47eXkHG61/ZH0Tzchsi9s501FQONcp23pI3q3y8mrwDOL8QrJ6ow
l+CfJq8i4wohslXYp/1aG2IYUJX9zbBa43UsrEz2ZC1M9uC+f+PuYbxSWcr3pV0tKahEx0jzw2MH
v+oou7Jxmlgmm5nOC0esZlTAUe31L8KtcDcsoa3V/pBvQi+D/zDz1tTR0o9YxXyRwLYbxu0vuJtq
pt2mK2blPQl/u0PcRABlZainXVxMw4mbC0ZZo1oOp8qO1AU1Zuwn5xk5ZjvucJLdfPTSDg9A+lk6
WZv/w9l57TbObG36Vjb28RDDUEyD+edAOdmSLYdunxAdmXPm1c/DUn+tb/efBoMGCFYg5ZYtqmqt
9T4v1j0/5YA8yHvdm1PoVYceo+3XfEzeMsrwv5WdDZ43GH5EurqNwxF/prbrl+HIv4XfYFFrQ+FU
ou1IjSHOmRDF+WSQSrEjbzMZqXgycoV0CZvrp3gqoqeQL/1RmJd7T1ak20KrxAMlA42/dGztPef5
JE1XllrqEtJ2kA5C9tTPhuJUu0px1H0QNf4jUfR0HYZ5/qqSg1gUGaZ3scC3QfFWYYD0js9qhL0M
RkZho7Rv/qDwjEuIUw593b1ZGfqWzqvtlRyN/chae3ipb2Sz9ydvyYbWWWiBmfEN7+DiME3JUVUT
LGHms/+0Tw6Y8xXyDDeOZc6uZ/+fXiqn5VoZrXze+12UqckKiZW2ldUNaR0lBzgTcJnmigfTbPJr
apMBseJDpMHw1pRj4wo+gUNoHSh6Dr9ZcUWqCTLeJ1PToqU+CQoQRxiY4zAgSaBWZ6Gr1bPPr2dJ
frQH0Tz7lHklkbYI08dd11B1PcwHrXZDUmNVAvJMbTC9ZFubEqM5Cccdn1iWTywTszUWLeKxL7ty
GyqKvvS9yaRZnwiGTNdetcer04JcUQfbOsqmB71za/keNgbzqKd4W6jWLawFI3qMCo1SicYFYMuh
7O1oP5K0XBhOw39HRGW5TlJYd04Quk9yoj4zbFOjsnfyEjkQxvmhqF3xIFs4I5BuAMIgW3Dm0wfN
LKicS6rDFDXJEXJyRebR7x/6wRmptyhC3EDbcM0GznlOgKOAQC2913jwgbMZcf7Z6ZsfCrGRr12l
PhDKHX+SpqG+0zFDYj9rEflwW+0JTUjiRj8Gpb+OBRVpZpwANgsq5X2YfzvTMPZLXRfKvsXS+IQi
9tHs4AvIw9RT85C63Uq1y+TW5dTw/11qB/7qkBPr3MB3tnFAMtBPHC6m1kM7RQZIezlB9keu+AJE
jAWD3oAQRBE3FyMt7d6ePnxEPuvKyOf3uqnf+6FH4EW/Fda4hoZVsYdtHL4babGmVrF7aFu1PRJ2
nz1q/J8OUCAs0YovwtCqpQnkjw+/7W69Plf3jd7yg6VDver9MP/Ezv25yHr/Zzc4Kx2Bxj7Px3Hb
ZYjmHNJ4x66ZyBeYIltWVhGzdKGpZwLOTz0Fe9mM2bli5qf6O5Uo7GtqkFPD8TTcymY3aPk6Y/fx
rLtWsLIwXtoOSSqeB94GCiSWsjHNPZMbTZti+u45MY/NwcPcda5AJpvmEK4iUlV7bkEuiqjugv/t
1C3kpGieSW0bdZwWAEPZJ1w3rla64/RwSWv8hC1wKqGX8fbNHyX5icmo211aoVVtb5+nnNqEBbHm
bP/r82Xbn9KY90BeIj+HTqzvmxDlAg8wPqW4s+CHaicXeT99KoqLXX29fxxLYaorq0tYoGXGWRld
zJ2ybi80NJyx4uhn2V+NVrj1VdTxzTzt1jefFW01LY3Ec9d/XMHmC2o1dlTe2kVefbJVvIsdH7XV
7wOWUovJ8sOzzAPIfitm92nDW9qzqcsVvqxyb0UZpbeSwzKHQE0IHuiKhiWgnEN5iH+2+ZT1CvXI
fdYrS93EknSuSsFmEhY0LaosjNfMz/7W+j1mWRNL8K9tmmJWEgw+KgW0fGtDQeseu3ZxjrxOOeB4
4Cy7pB8/WY5dsf/k+3vmJryD4Avxqf4kZ1XzrOFfZ/VaZr2r5VZerAt2vPr30QuVU1t33inDqnBF
eai+lE054JKKotYkMb0T/urMKftqI3CvwSFyZBsjZ4by9DYuQncneuwb5jvK68owwQ+gSMQaxSNG
uFXUbhIRJR9Ni589TuNvkFF4iCAhXcv+JMjRCoroxao179jqobtMvSH58O3ie+4lHSQ4N3pss5io
gOyvBnZuCfUjg2Z0lygrk0WiJydUvP0B4+QBMT2HKe+AukOACs1s/NUlSrj+VCSu5QxAM5t8JuWk
BU6eWW2NVGlAn49CN3ukTK2+KkXtb2MP3qZsDrYIr1RdYBnBVFMZIxbUVMTIwcZmP+iF5pNshaFS
X9UuSUBXwgyWfSkuCiwzqbFM5GulgoV3C4Y4bRFqOzrukb4eUTfkFONiggaRL003/Zy7TXNquxxk
y5C9SWX0mCH+Ce34UUqkseJOL2NUe+vEds1lqyqAA+Q8s8VHbp4nW3LyfZ7sk9rrOijMR2CKmKKR
KLPjawQd4MXrMDZrqL881tQFvAArqTYZmf61bA5Oqc6agB+ydbugYafRxVenz7Lb1X5X/rq6TtWK
JYvIAb9ybyfDpH2+WnNapOW8bpJlyXVUOnM1BD36nNJNdrERsgsQCJQ8U8k8KlKWA+UWF9nlTliZ
8utCDlt46lY2E37mS+3iy5PbU7cRxVgfp8auj2arAJWXbWDCI0rMuVe2MXWh3or97/reh8pIrCJD
f9biMsfklENZR+2+SspnJzYjdfu7KQflNL2jCC13/H4Vz5wSs3C94zADTEx/6Falj93zHwOy+Udf
VeIBrbA1XqG6MtdY1wYXpYt/nck+JcqDizwjC0hWEIH4//M8EthueQlz3d64gYdi0akrdVlErr0x
Z8WiPMg+J0pG1Ki6OKtB3j+NqgqGnWeZOzidbMm9iWy5vk4dM0+93zOd2nUeAxc3Gb3Q82vfa9XG
Foa1stMyvyY1FaMkPOSYOk8Ap9qvTMUUGzkBo7fqrBLYtlBFn9M+fDbwG9iS7bCuZNjyReel1vfJ
pki/1NOvbpVPyyKj1jOMW3sv5wZmYV+pd4d7Zyf29zZxF84817fInMq55JTipVbm0UKEdv2uBuXG
rnrjWkye/+z14pR0efNOnkuHXqZMVB2nF0tX+n3ctmCVTKxLAy9Zy5Y8KMh7n+qdaZrx0703xY62
NeoJX1ouk4fUHM9N2CSn+9SEhOoCoIlyu3s4z81VXAengCKD+6VNGnvLCgPXzb3PDj2xwDkVYUwt
zrYhyJR6c5LUlKfunCGVB7vPul2hBmeNXFy9IVI4NBAF224Uh3GMvU1eON6zEeZikYHC/UbI+VaJ
aJfeB5YJxltajsE6peRyl/Vip5ZOderwFmsWg9HOMLU5amCOf3U2cihuRLjWZitQzzOjXdvhD6up
OKZX1bRl7QMlCV3+Msoi82EKffFI5gVrpHkA4+hTYubF2xTjjamxyMfLuXE2OPaNH1a/TC0j+FKi
p9kYCN12uJCBWUtjHlNp+MXSICNlFMIdukkhdu3H19Js0C/VZrNSk3as3hIkpeBZSYQOnaWsq6oS
m0lH7F8RFfnQp2yTIGJ5M+xy2sv+aMowySint76xZlY0ZXGBOR4oadOoHNPiD00l8+tWKWQYXJG8
vBmW0fzl53oG8orBGnjQjcpjbyj4QM0XTAn0FPK0bAFrPmZ9oHyT/XVD3Z4FYuiYhnn2ElrGQ1m4
zhGaHdZzQ/1BPsz60v91Qiz/1vP75P9/Dj9WQbX+hL9REZLzH1pcJPjkl9AyGpH+rXUfm2fKMfkc
+K+uq5hZCZtEmkVJB94u1aq3C/fVMkPEbYrIv+ZFTgHnlAZIGk+jaXg/q7G6TvwMH56fEoT1q+ZB
Yw+8rIZ+wx5kPDXRBFIxztvoHBorI+/Hc9olvw64rVFli3fkbZYcSFzs95r6zaFQymV5hgqmtItj
S1rp2HoFUk4slcujqbcGUNt5SI7jzZsim5mHxkrvdnUY727T75ffZ8u7yQElncxDSPE7FNQZoNBR
fslySjbzsEWDNQ/Eo+bsDd95ofo0pTr2r37FEBrRPAVtF7Pu/bJJQYINq+RRNu4HE9aNGpJjvHfJ
s9zzv/dF41H0wr3uB5ffNxZ+qEVDU3m698tXMxKAiCgizdtPcLvR/ON12KhuajUvlrJvqkqX5XDk
5zvMcZPb/+8+W1P6k6fCExZ86T6EsaccIFSwrTEC99qNCrKjOp9+GL6YfuSZU2MwrzlXWNHqxo1U
Y5OMVkLo2MEHk23hncUjz1BMDA+Sx6PmcBBb7dcMOag05rQJc1gQrUT0sF653SSzgfJi0Arl5/e1
3uj+da2E/NxvP9/ZuY/Kq9rI3fqzDfmYohBzjCDfCVWdFkWdWKQLiZHB6cZATin1izpPkYfGEu8B
wb3DvSsuhmnVQjhZyz55wRj1IRk2UPZmTPBotrXY5NrQNY+qoporNkG4fBq+RzCa+oaFPB0bvdn2
IchxckFYmZSduhv8EEaT2RXPTk55ZK+KYpmEwtvKKXIAjAAlojC+ZVfQDeCUx/ZH3/bdkvwMBCiD
epEWUQHxRe/iW4136SfKBcVkjnvYJwLDdZ89UANgD6/Cud24ubFpqVhayun57MceYTdw8FPn6/02
KfnnxyZBgk4qYu8Zs8MmDE8Frasyq59+vWTeu8Mp8vJ9ETn6KQX6QtFazHeUPJWdMeg4ska2WMTz
sByA5NMXq/scGwEf9qdODZwWHolCZPd+w/tl977Q9o+jXqX7+z3k2X2ubHrEdY7pXAE9v/T98vu0
e59FlGlbxvb3+1wnQDqUxKwSrbTsHlQQ9Pu8Isszt0KdKt2VPAXr5xwzvg7/HJDt0duVvJunFAXj
cJtyO63dctPjxHu7n5aq3YPZCpCY8jLT6BEPJyuR4s1IdVj3ILvlQc6VfenQRHhH4zn2x8C96QVI
Or0m19b3u/ztxQLVxtgqjjAwmH+C+xyzQSWwIOcVrpXW3kVDCNPTLYpnoWnFc2rn0dKFm7CL7DFO
2CuV/NyTepFTnLl0xXA8gr2Jl9+uoFo5ZTOnhDtsGaNneQD9brqO/iQbNWUOh1QJfg4Uwt/GG/JQ
68LpKf3JL6phkxf+Taa74+g6m7woS0a4dzdcnTy9H/7W+bepw3ynP273H97jxs2TryFP/TL56+Uk
CM+wss+kRvmsjurlNijnxYTbSIrPP9btvrJ9f0VfTaJd5RVPIiSho0boLZAQtW8TC5l6Xu380Y/B
xCaZuVh/9IeZ+Wd/EItumzS5zRveUAEEHm9bVMonv45o/T4EIEXbRd/lAZVWPDIZnMTsAkpdbJ/P
ENdCXj4PyBvdLpATQbEvsWxstoMoXibtybFR0rugN18ilBfQ8JXwoMxNt9OnbTJQKRK2fvgiJh0l
ZlIf5aAxtT8qNexOmLQ8ZhnqKtmto1lbkdnFlmC+xiIKjpqO/J8c7aZRvU7BsqDyvV4iP6whZlEl
JAdL1mVsM30UAfOra+2kouvq31CxjM2q87Xkoa7gdVZ60KxEXNF0vOTBLvV4w/9hWlc6dVZdZwmA
HHodLY3S6qmEr7P9rZ0oEAyAcyFrhohskq25jOL5Niai2DoWIn+LdcjNus3ewYSNVYXarKqO3Zcq
D4rHZmrfbq0x1p4dL16qdu++hBPIeq8tc9x4gJOkVNktsyAIMYqAXdJ3o3GoR/SveG5APaRcF1pw
bz3BNzWv0GPMJWWo4U5eKyf7bUp4SE4eIJXIyfJW98lE4x5azIge3RbomXAiRBb+KM4mDMtlxJbg
m7asKyX8zi6gAtymuWe9Ec1Bh9KycfEG39ier63aULGPSp07wLs4o6gk4OPYMwpqObgNe4FHacFQ
U7JuY3nQoopeByKb42h+fpYHOVDMmj7PJNwejNle+A5GjTHyxGHUtok6wiSK/MbZx0n6LW2dHi2T
GD8NkzpsY8ugFKOggsEoPb3cVlajPWi2Wi9wydU2jQ1RaVXlpYXbl8rHYK5HJRVUwd50g1s96kR8
cSv4nS7l6IjO66kQwyy0tk45G6BFy/5k1WMLcETBWlxDCsuAmo8f5AgXpNIV+GldF25GRclXXlEF
1056gzfRqnSm7iK78J0Xq6LBMLVzeu+c+vB09bFKvxVau4qHyPps6n5DEtalYCYrP0lfZacOqsdG
c9eypWBv1nWvdoPXsz/DDYd5rQWFKhkX8jTNSlhUyvi9xq8DMC5bplodV0mNF0rcuoJckZbuTQ/5
cVSmKLio5Hnt9TBBo1S530f+q77BOj8jn6CZY0M+uRuXmhPXT1kQ5lvMVjwq+SdkgVkebZJGibeF
OnxmcwzwaT6YlM3jWzOfAqmNjmXUtnPb86gMCm8DmpydmMAO0oIcYDQveQc31zesnarlaOBAeOsc
i13nC+LQ8N3dhTpF7rLXVfZDJoYVw5Qp8P3AJ8b9JWiH+Jq6wBN5ZBM5jTX/qEdD+hK5LeEygG/r
RpIWo0g99X71Qw7mvvvWREFxQjTxgXZovOGnyBh7l3F8k+ApbQZSCUrg9n3CX5VsyoFSj/SVRwHO
jGuAWSUP+biBBqRAmCCesqD0ZXy00ZejMTfaJVr3cdbSjzD98lJfxEn8MeattVNbK7FW2aAmp8lC
+zRPEar+Hcpis5Mt2yIgiuru391JjsrXUdTgw6Yy/dfd9LBKTr1p3O4mp3VZB+yhyJJt0XfJpi+i
CH6K115b/K0uuassZWtoS5gMjYcGHX/1vT7p3bX1bfMQK021SLtpJpv79mEoW/8sJ0c6RXCF4eO2
60YYzvbGS+mp+MjXEJWPgPlw7JBYrrlpevbLLeYlR/+YPDeh9ia7cpqKBVXqc1BjDmX8LZ4BonKl
ESs+oIWpTjL64eNWiW/uOGsHLRKHXdo8J7BkeXgm9dpKDPcL5LpZ14ulZ06dBblPVRvTZ7dBkxRj
5/q5DTEz9ZyPxrSMN99Vg3XpeSPMCl0chGu6GxWrKPRrnrGoMD79Rh5pIYl0bqd85CaVkZZ8FBhq
36Ov99xTgnx1IeVHsokCH3rKXJ0vm97vpojV8+3aPKZofIjiblkrodi2qY01GDZ0iyEo3Is0B1N7
hYLaQEd0CNpVX4IljM5wpYLL6JY/0G2Qn4iUiNgMde+ymYYlj/o42ipZK2Bvhi0O7aTzl06kqjdv
AMpDfjUNoNEvAL+PhFhdhCeP7ew23s8HeeZngrpzDNNM5zXQVb/dhyZfzIVuJmCGrPYg61fVHtKd
bOpAlF5lMwTecFD/tZm5MAYshDQLaSlSKk289Msi3yu4zhE2hBpVmEjw5agxk3vrnacJlb/HVuWZ
4XRLWY98r1tmw6PhLO6/UGED5LWdAurCSGX1aXBt1co+OqSLnmR4lRpfvsFVmF5zl+x3POfWJSck
s/p4niUvvP3NGgjQoC+oH6Mx2kvLyaPHoCowaJoaaDJCVF+tcmuA5ltXqovCaUlhcLIKLGoWHEtb
Sn8YaQAjz9AYoz6egBr8MUAt/k8V2s7+3k89qb/qogQnJhu0EVsPEha+gHLJmR/UuwGfg4d7f+4W
yTKwUzh584zbYagha3gtmaF4do0KRO6d5tsVtajXXh19bbAdIu+tPMpfnEmN8b3lT1Z8CfAAklXJ
cux361+vm9wq3ns8yReZ2yfLmnrlFd/beFvfted3iXpjjk+szMztUIl50+mrbk9QszlIbu1Q4brV
dRnqGqE+x8Sa1uyOCmzOHOwaoa5scypaz3JUVywAQJPoKUKcR0eMVmEwZGwv54s1CyhFoSrr22Sj
ZpVQV9VWWiK2s4OiU4FNGsbxZz23ZP/9cO/T0+qaUYK2k4P3fq+uxoVpayNZ52Cd+aPxTN7Dem1x
o03Sqb7KlkO5vpezTpUtYyJa0Ri3BkRoqyV9PXbT8AriT87IzWY8h4o4mNBQUTECFbRijerx+dDo
3q+z/6gvHAAsiapC1P7fT5ZTOlP/pLPF294uMG3rEOFlLISioVVi5QJOutpTioyJQh6kz46dYofa
jsl3g6osMyUTRRqGfCqkfK0nkOtoMH1CG2/5PBYNfh5u+Blf0VNW6+UPQ+iPVpcNn2LMBFau3XkP
emoqh9hICCmGgsx/+D1NMpW9RaO/WTXQtsZv8xcXdNQK/3nlKUgQn7CIsUgj28PGDEILbyHT2aYe
ecyeX/I+VNL8EBeuf4Sjru1Y8lqnTvPwCm3FItVa9Yk/01MfusWjXKuled7sQLlgaRIfrax8qyMr
e5/G0l8rLIkIUdnxUQ/SfoNXVfQCBLFaVGk//Qg+AlAbP1K+VBdTEapblMPpsu/K6UxpyGcBBfQ9
r/TskBFwXeJ4rryNExDMhNfeyNGgzj5Txb+ZHbpecJCgerjT/ZciqPH7SOroWsVjt+IbMnuuzJYl
XJ9XT60DsqZsIkQDpUfCVy21sz/UKNs0z37sYs/YaIESPlIVkG/1US8BTuXW1s2T6dRRGLQssTRw
M6/4ZAf5OiSY89JUmvHoizJHDkN/kTTuGrM3qu/ZkLKCrc4RcqUjccLPWlFjdoBqNVtTUAUhE1Lw
szwUef7uWYp/cmMCAgZMwvNcN2WZDlIWtHbrNienvK0zU9/1tvZUT0P2EBEeeUhtLBsWkZtpy3/+
43/+n//9bfhf/o/8kifIC7N/ZKSActiq9b/9UxOG+s9/FLeB/fd/+6cpLMcVQmVvZMKBt0i+MP7t
yzMMt3n+/2hju2TT0UfLGtbwfox2OLkgmU0lKnk+oGPFA6HCF+jeJ88CzTVJzhC3ghz61yUmxf+s
1v42t5hhzNDo53QGAb6pED/HUDV3NlSaYG0I+Acai+6d3/q8jfos72CV0C+aMh2Aj9CpEmEF+uap
CzXnWdxYMbwhyppXsqlYlfIoz3CONvZDZL6g3HMMbGD+Gqh1e11Rkwixdx4QreuuiArqq0CvdqKm
aMrrTfOJeJN+KQocqCsiO7kZp1jNZFc5FsSJ9UR1ULvLKixmnMJNcauoRLtuyv7FsnI0RyLtE1bj
/hkxIrShZrDOBkKlc+AK9aTpMSuYzL51yUHRR0CdwhAaozaVWB7PVwTZ565qD0hqpxfKbknvFnZM
JXwNxkt9gNVufhFul1J6BJ81Fa3+PPnBjzCbzC9V0jeLDJLtTs0AR6X8L1hcFatBzcpnS8Eu0Rya
KzBP4pqz8WJbQ+4DOmgd5WColajCrYgq33kU0yW2CaLiD3xu9rabbzUrcFeyaQ2+tu8nE19PFRUW
8aCI8gcCAYPF7y6Lon6n40qgLPxZ8hpSEYOIVXPfKKxDbpEk4NX8riCXkadwE+TprXfS7HSvW8VP
z5q6U5aX3akJR9ha5FIouTc99ZDk0Xgt8mxEG6MGK9lsBr7RMpvaTcbIbo7XQMQfwnEMQsQLiCUY
xwj8NqG6mOXC9uyv+RCJjU7V1UkLvfxvB9kXpF8cJ3ZebCWC2dHa37UaAu5InHEfVMJFITC5b+kY
KmsDidNWNsvQSGEo99lRNsGvbdXuOdWq+EkegjJJDqPa/+Qzt84nGzYRmI4NBiXWlg2s81kZ3yF9
Np+GKoLkhExqbQDT+Tz0eFxWbX+11P2oRJSYRCpiQQUKYFTB+CbzpmM7lDSs/+b8Eh6h6oLIvECy
p/IotqAodEMGUxWXEbVxLSQGhXOtUpIZU8buf2iGaVexaP88xa+9k8WfMKbJDoVh4fw9d1tW+ZM9
onYhcxBfGg2792buTxSs4/VEJxwkivZ9bJuFZtXdgR03hvOG7h0IlP9sJjd7Vu0he7by2FlV2shT
uRiNB+IKJ6Tb5CXRAuA1614wG0ivE4/QTd8JYGRzU+lc6DCbWXEYjxBv8aRe8xXR/xj98GpPQ/7F
8RkUlVG+16aFot/22pNfiWLtAmYIXBzGbAMmvzxMs6IZyv9LiJLr3Jhaee76wKKMQ4mJeTj5iPLc
UjdYQXz0euqfhJdH0QotDllfNdmUFFuaSIueexSTz3pZ8g7j1bCXTTkQWe1Sy2x9WSez1bCjZc2i
d9XilHtZebLrbNma9XQwG684+a1RrNk2h9sGA4Ul8NDincrCYOGKc2SFcFZ8Y1/5Q/EJpb5Yq2Ho
Q08Q1rnF/W7pkbD91kffxq6w1ug/kqM7RJfes9RLp+vDW2N9N0yMMB20EqzBlOKR2l7wZGOcbYRR
sAaJtAJKDQPyYLSUeVjRgD8AcHRV7U8dDG24oENCDkFrVrbq1B+dWT13TTJcB6yfT5beeyCW6afk
+jPaqn5dlwBQRp4+zyzl7E1nBSRFNSd8ln14ggQIrsdyl1AiQ/o5ardOpmUX6peNvdvb32Rr1LzT
qHfBU90Hl9Yc3B94KCC5crIv/ZqHZTz2V3RIWf9Y6llKPIXSHbs9T729Mpy+eK6qMt76rKgIwUY1
tguw/qMpx/EZBArOXHb+E91+4CY/p55djB216mumsz2mxDV/qNTKOugAyZYFPuQbEfc7L2v5Uxmi
8izPXANJXK2M/opFVP1MiJBy4Miu8K8V7iKOMWI0EtgEZW34EE2sizMqOf41rIDG9OuUWs6PXNTf
x1JN3ni8leuCCMSDqveQFUrWIH4XHFAtmYdgIksrz1jnm2TN/rWT9PE2K7x4RzDui1shnhyN0H8B
UK5cjBZ2yNySXSZGCqwz7JNsjUpqzp4sxjpodOXqsk0+kWH+mAi8PU8EgM+GmXyJQ93/sKsxX1Hp
nB4LzW9eIWnA14+Dj75KsXUh9r+DThnmcf3Gu3hyjbb4iguUvyxDtz13eNSdkH9g0Z4O+dca+2GN
x+/eanzCy2WkP4a2e/JdAxvXuRUNotqqZtQsG8qL1wBqlF0kYvFJSY1VTWXaa1BG5UOi4njUh6J8
B6KwKvyJ0p1Yu8pDVCVvDn/fD7LFtnjaYHZgrsKyvI7DqO4oUMpPkdpmpzES2e0sRApGEN1uTj0b
uy00rqXTBvmmCHES8NUsOWmJF98OspnxrU4EbO68D4u8N1ZuVih/Dsh5Rtp3+Fh0mkKQVimXfcIH
wHHMaos+HUB+S+jlPLjjV4X80v7Wqmq6zEZfJFUxrFy2B8RzLGo5J4hB9tyUQuaysq0T+wEWU3NQ
AbnXr6ZUPctmD8Pzz8khKc2VwGFgm1DVgg29+OzrvrvuW3ViEWobn9E68gfH94njlIt4DrQnFPTs
2RlQKmVVcUWceBdTW3u155A90lN8qLt5fTc3R3SqB6yliV6XU1Qth+lSpLW1K/oJT1+8ohAyenAL
5u9IzEjf3c7LNl4TQc9DJPuoWM3wSHHgugZTeHRdTIDJ482jA1vbSE+eujIOdwmegdilD9U7ErYX
3WhQD+vT+IrVCFHHqHpP7EJ7ECps6RAi79m1m7OFh02F4rHzjtXvgzcJNkmaf7aMdWuY6pkKaO0p
Svz3obXjzxDyxFroQLZkc/Z64L/VvYH7WFI21rAycecHQpfg3KV0j7dmoAMITMA4HamGzQhehcXG
hGv8YMwHeebqzgIWVX+ULVUZ9X4hT4mZGBvbAP8LSy/dlYH5YhYCx41hVuln4HBYbPljs2kCZwbW
sjzDZdNa3X7rAnFgHKNOu/1NzE0X3OFB/sWgevjVvI+2LqYNalcL7F6b9iVq9Q4EoZ2hp6KZaSI6
FEA/cEegGQ9hTQ0kC02zXwJSs56qOR3UOmG/r1vqZvIeXcNsxPSommSQa8EzI2y8p8mJDH+hzMZW
QCADRbnwCM8/ALX7y6yMx6ueteM6R070gI+ftW1wkaAwIHiGpRBte1JeRw/JOtUw9mRvaqG3O691
9nYDoY9taH2xSgVMEAu0XOHhYLFsWMMeU87yMKS+f/GGeMnWMXiMwwhcSAJobVcXJIu0hFQdfHhU
R6XWkVSs0xloE23wwLXPcWfo6z5X+suEUGnteLZPhDvAntDNm0s5hZBQ6jjcyKY8sFKj2kVTz/cu
pQXmhERzp1h+dMpmDMrgwATpnVhZj40Rnvr5IM/kQSDlXjeIQ1lh+9NBqY3xINR2xLfwr6bsk4d7
n5xy64s+2ahxmmlyEfX6NoF9YAJun546OHwfqB3bdVr19b43RfSphR3Tkrf5sNC4bGOe71sbI65n
LbXxugwRzvuRtxvbjEQDHGSWpmSa7G7wl7JPHixDKy/GE3Dr8lSgTdlAHdjGHXujwhchlXwO0XIi
jQdW/yvLSJV9HzeEnClvLQ8Df9zaWp7e2qFZoVmchyg70Fedi5Ll6OTxSLKbF6FS+RL2wnpLnh3S
Em/I55Ha+dCP1M5btlY2vseGgvZBSUlP2FTpUd+2inK1eWc3GiOgCO21yI3uPbCyhYdqGB4Koecw
DnAMi7qUmCh998N/3af3/etQdRSYUy3IUzQA7eCBqCMkabMozvtD7JToGsgR9xjAQ+kDGFXygYcE
/liMln3qW41Iu+utsyD3t2ZUNKSSOIBs/HWmk84jbJaxrXEdoWy7yD2qoovWg1IvjVk4Xo8qKUIt
6p+svJ4WlBLX30ql3eptaH1yfVNb61HvHxUzt/ZgC6dVmon22qWDs7N1DZo2Jh3XKqzpQwoe2PGz
rnXFQxgZ1quR80vIB/tZtlziHRWIhyuABfu1HuC8xnr2UvJx3jYmgmaPbew678r+YCuK+VzGyY8K
s/YvqWYUi87UaiwTwukYl7FYYTKYQLljh4VxC5Q6FfoIoUJ/zeKZVPPc1wYh5puTFu1GmZ2GwvpS
mB2aVTvHotJzPFLI4Pu1DEvHFoBWpNoHHcL+qh5r7itSYz1Q8/FYZtpKjXKgHaxAhinxThiiDUsj
LbrVvU8OdPOoPJMDVgzlf2wQ98s+3gpvbbCq2BXUNFFg5odf4sQ2oR3hpFJXnf3Yor1bmPPA/+Xr
vJbr1rGu+0SsYgTB2521k7Jk64YlyTZzznz6fxByt0733/Xd8BAg5WNLWySw1pxj0q3401tkWmtj
J9cRzg08i8saTx2mTnJWJEyq07Aat60MiMEmCGPt4cTepLR8zyYg1bO9HNTQgJJ71GUVrybnzcHZ
9ipTl3KoS6ynGtJMHLcOpNmDGo5u+VaAcL8biLd5kkA31bQObPRk5ybhFnrkvsqpnege5gcAFxbN
Hvg1HbHbr+GIAKzv9PJzaPiAj5lJhMKw7TTUkEhxyss4J/K9cLV6pSHOvQGgSt5DULZHnY7E1wFo
09+zdmJftYpRdKWzZh9Cw2q+blFntbr6j9O+bKNtgX5r5bNE8+OSeHQDlqEnOnayxeDA5NSNO3s5
BNLKdqQa0f8VLnbvkSQZOOVPZaY757YOnYdwhIZCXmK4olVuP6Dtsx8Qd2JdhKV+w5rcfhClWd8G
trNTF/m72rfgKK0badvFbQHk6jave/MyxN0qTux9bxrprRVm/V1GGOUdPwgop3El+zt1JhwjXEfU
Avffc3zAwVay7AeC9R83m3O9zWC8s1QAs9jRsbqR8/jelDJ9ELoU547S+LroyultmQenkj2AgRXn
CJE1eDp3VPMlNvZtxg4OCANOPaIUeOiVTXlDYdk51k77kLgfcxH5hGPI5p5AAP2qgDFVQ+cfoIOH
5h3eDBgJIu781NrEU5E9EWQ50DS/cbuu3PB8al/Jk5o27RRHN6Yh2lerin+STeTfTlL6NMh+qpt6
k8SaWI6stpevaUKr2Vvm6G7V17SixGGS2u3p60+06wOJw/EjNfViLbPudyjs7vh9QJ7/z+EwhPTV
4uH/m8vio6Vl0z1xXkTsBFbGKws+hbMcyo69ipE/mAtlwigNc5/OaChisrbWVU0RxIwmJPXAFlYa
Sd1DHovfVZW/CiG7nwlP1LVf1OJxHpJs6w22d0WdErJraW0SAKQGSKjpdpY1baglmDy74FiRFBY/
fQ1HoeeLR43QKXbryH1cwqsXnkS0QCbUIQwGY98IEwazaBa9S8IvjJ2772baJwsWX973g4Ojhw7J
Brpn9DomDaJdJKtDuB0og9E9R3rX1r133xlEBUg76n/EFt2e2dagubI8CFkl37WVvPbU5A5lTX7B
TAADRozlNAlZ3w5TDHQlnEk8swI6geZids/JSVxGwoZ5n0G7XauhZTbaQxi1BwpkF7Z+Buv1CXxe
XMYfuuN0x8H2EWsuB2myNbCIzNk3MEf2EfWX7SymaB3CP3tpGxYMrPyiH6lhoFn15uznWIENjVmd
vWV69ruhcp3U1UMTutWxWg7qzG0H1g3qFD88p+oSvL8D8c1i746ulq5knfBeUqee7vYgJgkWg8tJ
9kVYWSfCH6+jpHbbjgASWE2b7jHwcnkkNM09fg1hLx5KRxAqSR1JeQnjZpru3UGWl6bKT2qk5umX
JifZFW++t3iGZxGnN6NDU8pcDMHqlnnom31BrxU/CAYwq5/Fkx8/Z1qBJ8TDvOoElIc6TW6pOtm/
Y94telzKD4ogH0PvJW/+VGLk1xyxkX0dXILmUDSl+GmSjbxvSzcFQiiMN/YblYmbABLnfsLft2/s
SfuJ4gsITYQUurl3CAPZW531plqB362976GaG/X6dTBk/NX8U1Pqju82oHBIXOE7/vn9Z5DnUqzg
adSHvsOR6U7kebZlvqktOb8DxzTXbmIYt3bpCaL5MuAmvb1TvYD2B52E9FadYxjlwbx0CBrjSQt7
Gvv/nlHTPUTBcUAVpEbqUHc4U3nGOZ4nn1jLtNtuGMadPlbekwPI91D4db4JqpHSbz83J9/zhpW6
SmBsdVtb9JKWiz0xmo8C7YqrwVBrCgy8CATuv67NeAjKRLCeWP4vKbHh66QL2psihf8RxM60hcRS
IZ/iQP5GdaKB/3dI/rG5D2RzUfMVYtNype4zfOsHuLTh0NMlR14tSPpYGhzqMFDCuRZmpu2dfs6+
Oh9q7vsWcrNDY5yv/zUNTZbmXBt2+/+6UNvRuMsS8nDVhSpGej0NenUicLrY1ARqPc1ZQTCZFfev
ZeLzqh9njNBejEXZ8D/NXLuhDQn2oBEEU0KVAnJQ0ZGnZL9yzWmn72rXcT94JHTYhA2SKvkYbE0t
16+JCcvZgsp14w+md/FAsm1FM2WPdTBkhwRE/CVv8IKs+gWOA/1Q2wmLDozb9gKyI5fVBXWm5gYL
0EGl2wc1P2N2WVdhDWtdBM1VHfpq2jWO0Z/0Obv+3002x/3vFpvn6qaQQtJjsxzTkv/ZYoPYD8ia
bc8aNNA6scxs1bVDfpwWjW/a18lDR56wVvCg9mSCfcvELuKXH60vcFB1QE6dGJa21MaR+G0uhNl9
ijT5nf86AzHuTa/VZ6MR7cWqeMlgRA7eLG3YmbkAchnFCanTSbplPZ7tdMPSc6j0I5TU2iX9Vo9v
tLIVd0mvbRJpdmeMmlTmgdBO9G5ysaHdPq+jWKflFAXJ3vPd5hC5A2pUfjFPU9VPe5tH1a0WacmW
yPvpwJe+REuJLVkOtFnyr0Mt+n7f5v6zRprA8f/+Jsv/7mO6OkRFIC+OI1j2ut5y/R99zKCOZ60G
X7Fq+pSf/3cTk73O3s8GCx7KvxublEgwfo2kXGgtwFkKZoUx69vOD2gJLUM2VoAuiffe1WViH6kx
yDWBHMCSJtk8BfA5eGp2003klvadn9cAwbSg+ZW9154W/jJss1g3plGiD0m8G90O/F1gAv0ui/qX
rrfag9PwZttpgflKb9M4q8OcSv1s8a05Z1KMqOmhF7jCaR5GAxysM0AIUUN1KALHXIVXgJTpuYcz
9VKHGOf1IfgZzJ51qA1U41bdhD+p9XwSi2IgCkwjVj/ghZa72LmZ8OKh5OcwQ9f0WudDHmXjvT5k
/ioKmuFX/d4Fo9wZIp12SghAhwSmfNTfq5Fp1iQAawAG8TIEj74Bpu7//plaruv816+OaxtwUDxe
nij8LMP9r+507/thMI2VRe3i2oVh/olwBS681463fRibp6Bo0y0O+eataYhBX+7Qw/hTJ10+rSQG
i0j3t1HnNZcqdw8q0sGEhnlj2sZbXoTANzpvRN25Bg9n3kN2jh/cyaNtFbi/I68l/cMSr6ay2moT
4SehF/6jNQ7M26YaMjg7IIbjxSGfBIZhbW2IT905ldWfnDH1F3USwNhVH/AP5BkF3UrQ3neWiMIK
x+xlJL152LAQY3k5RhP18XxaATMOPdc7l3NbXzKKmJeeft1IOhK4g9TBPG6LU5BU1WmgWx5uNQvZ
dYir2wk2kZk0lANod04yDQ+gNy/uMBsn5PBPzmy1Z4ByxpMU3QMSLeM6TYXxxH4/XVdTdnLjNtr0
MplO3wc76qaT/57zrn02CoNaVZcQNJcAAtaDCdqsmzq31Njt26q3rnExkN62jAYJ1cx1NDIGxhb9
d2qb9wmL2YPJI/3gtWLZ0rtihZJF/CKUCF70JtCkx7acFXylxxE1nOUUpq/DUu5YIPyTviFv0d17
t+oM4HKzqYWdbRo9PlJI88+iAssV4bNfhVkGbGPoxPMg2l/VOAZXJSJqR/9nV6L8bUALAJcJaUfr
ZvNAHm/BBobXE+u9egMSH3cZgKaLzOvwIkCAh6VZnRDlmGdjvtNTlJNQv6Ln2kGGCa0CgtcypEwW
7jrL1bbqKlKlHB1em22yTO4IgR5eRl6Uc1nYOzGIeIdUNbgd2C9hOiiKXR6EwW1cSCTgU5fUe4O6
/+prrC5BEyJFBsXo3gZvJNYjz5S9PfdHuLo6BTqW0egvTWqcBB9WFRJ79vrGA0ZGa1MInFBK8qUO
He+lEbD4nRqxMDcPfpVNK8FOC+AIFJGp+9PhTz+FfW8/JFU+nb0gfqlNfE9W4c2byuyfSvKmUNOm
09ppc+22oEfzXCX+VvBpf0cDSlxHNsiTUVfWPU3OhJWsP7wb0A2JvkOuXcHEwcp3Nq03QmNhT0vP
aVdqSizzvVV2vE7sao2wmERG2yRUPIWiq/FGoPm8DCXYKbIkF1L1dIwcdzoK/uBspcY6Mr/VMHW/
1KMWbTRxv1biXEZffE4LtzSKeIi3pV3zO8MwdfUn28B4pidHC0rfWf0KppZTXTKP5nZc5M5GzalD
3JPxDqll31p4xKhORTC03Hkm22M5JWYlO0IPUio/RIjpLhL8+9RQ8btrA00LYiZji62ivcDGhwrv
Gk997aSPVf57cjJ+mXWoUO34qyYWK1zNRbPrmkb79PPyTzv15FNAYrv6fgMejvrOVuEP6miczqSk
/mUazBq23oPRuBXkkQan/TQ9qBHm1PoewEkImK8f/B1CwAG4Ezxr7MF7rIP+scbhQ/NpOf0+ZLCV
1jPdmZ1wCAglf01uTapx792JbZPxHiRPoUi6x8TJIn6ry/EBA0O0XfoJu5iP3TbVNPtclz4vNyzj
kCsb+7wwQs+0pgCvFrHT3bixPAjL64kBtQL9NBEuu28MXt/LCLi6flJn6hCHZkSUQ4UrIiNNFLff
nB5DqZ2zygWYUMlsM9Pr29CvSS+F7Ub7Dn42NOYgu7htk17UBXWm5tQwFbW5Ahxq82/jy1Cz/72P
GqBcB01foSfKzQvg92Df0V7nU81+H09ubeNGiBKTKM5HULTBYdTiuywYEpptHKiC3fVBKfhE++OG
lez0o9cwDbfZXF4mxwte8rlircp8l1nOjaDUAyg8sc9NSM0qIbDlkrADwdF07gnmvOQDSQtf8zU4
xmGVhSC9fFTEa3UzgKF8HWZtvXWmgm/PMLDrzrzhjqLxfeB7+EGWHl9u1g9TpvsXNZXX2e9AunJf
2e7PymNrzPo1yTf60HXncAm0Q5+N5MIK0l2Mwj9e8aLM10EODt7wskelkF1GI6iVx68FVjt9XVMK
6fxfI7Zc41aXgC5k2IOctj9D4cEXrvM0utQYI6zf8ZC6P6MRwhe7I6K9lqE5gfAYvfplsCSisSwu
k51N1OWlFoW55Rcz2DZdZR8NcL+b0BFH0Rfee6whIK2xtFzHmYpXMgz5Wl0AV3XEPrPptCo/imwg
RfAfpyjLeaw72Ws/1N7RrTzvqM70VvegHXJg8fj3TF2Isx5rUAM8smp5TjW6F67BZBkbvFaZhMMc
fzY0jHXP27uTT2Z71GBeRc7yhFQ8kvtJo9oaE3ONkOdQQ8y91iBVvg4VehsALc4fuy7ElcB2AofU
1ZTkNTo5zfH7XqFuGT5T7S3sY2tvGOIzNKLaOWodQ6FZ8H4mdOKozdJ9YCTEvLAMUC9/dQagYzzp
UfrSBnVxqqsxeywT8gpEa0ZHNRxcEmHzWSeOG5dIwe47/YyMmW4WAJRHHzXXzcJs6oo6hyBWWBdd
ogNSZ7ld32aV2VDhLM2TQU9oXzrp6KzqlFaqIa+CEhsZ165/akLnvrd4QC+oL1MdotKmZdLyPmRK
i/XkvuzmAqbI9XtGnY2gU5EYtLdfX8xqbR+ZNiydOSgfp6L/IHhSvoIsXKPm047qkCxnE2mLMozH
Wxfl9k3VucT9uFX5Vvrv8QjCOJtjXCtIF/Hrp+O9mPpiVbip/z7X7Z+kJFUZM9BD0c9yxRoleKWz
+/fMXc6oMwSv6kxdTZK4gmJOW/t/3Kvmvv8kNnZHpGXlDUSCbWbHxqVcfF+p6egXNYxzTE1Rl75O
S8yGOvhs8L7O0jSz9lRJfhp6pp2t5aDuoODXnDrpbosauHsVJ8YZYFBN82oKD44OLWSasFMBsA5e
CLmGODvW06eD1TmdZmsvpd4fbTs/dAS3fLh2YK1mAiafsHvPaOsTjH20te8dp7zUkZCvONHHbTqO
5ikRTXnNZVzAQZEeQUtD0a+CALYche52j75xuKDhaWmxj+4uMcbPWSvri5eAQ0las34vvPAWRnrw
3EepQX3NdLYWEdL03OKnsNRYhOnJfFCkGND4GXV1xA4KEaGuOi1NDVFn2q5zpY4CJe3XiYeHMXJ8
WMwRK9XQ0gmcqs0Xg6APO6vHx7oYu0Od0JUgv8k4yWW5PRAzpmlNclQjNU+R8+9FddaKiFz4XhzU
HWrq+8u/723190B4+lFMrcS/SVPGo3N+Ugd3OSsAD4q1OkVai/EQzkJkt8EpM7TgNJtmQLAOQ3VG
PyGgAxwEm5m93npJTUokhaGp70MM0gAaMx6Gc9Dc+uavUWuDrXKDKF+Ik5FFjyB2lWVF9RCz1VqS
yj/8Atx+2llbOvLpTl8wRkFW/j2oIQsxfECYMHiH6PQiAvvPDIYpK2z7rfHRstV2ljyw2WZXHMY5
LFCdIqaXYeiDxBXbcFViy8u2vA7jVRh3RPZIO6CmYU1viStuyiCanp2sPPCm6DZFaViPIX+FlWLA
k4azaojReXVjdvVQ84+ZoH3qCANDEctmYGPSa/YqqK506CGmlGTpFlebee77NcaeCS65BT20bcev
MzWnhl0BGK0Osnff0bdlYYlfth3/qZMkfE4CMezaShhHq995rjs+u/2dbUflK908QD199ARf5dBm
QruvHNYobkGLTRmfAzP8ZLuq3U/NEFy+5+tQ+/i+vwXIv0JZSd+xdh7DqkSEENS7OSkzemNVFa0G
s/xhV0DZ2gWXhffR2rq0tWlTgMOaXY9V5aAvdW03e7KycVwF+YRSO4u6dTQ62Wc7LM5iGT63mvNZ
hvVruHiqUm/CysATa+/AknwMdN18QIGX7MdqQOYvJYSWZg37bHpT03K29H3p4QuwYvvidZAVChF3
R9vQMWMxCgLPvco86i1W9NZdSY0hM02EyBqfST3QX9Uw11JiOvtQ+leSIJI/VdIco7kMf6EyffE7
I3pnGU03lTyZH8Eiw2uwjD0nc+2snYb4HopYYpNA3LiTYCFXWdt8UmANHxKrtNYyibpXkUs2jeY0
fdpjsB8LgroohvzJexKX8NA8eVmjsdrgjx4sMnFJl2zhympEWhbhrbVYLFG+2SsxEfbkddqFBWV3
TDodjH8WgJ7IQ5i+i08JJfV5GH0YaojI73poFBsK7n8ceyZWezl4fZ5eyiH9aeuBu1dTtUaWq6Md
bNv0HlJWp8c+MYbVSE0vX+daTnWqkfTN7Mh/cIgXOQHF/6NuluUYkcFL+jMO+pUe6eFHvLz00EKW
qP7m5o7emE4vHrzRmM3PmLHrp1wXwCVzthls9NtNMS/5QAGu0wbM5j2OX3cpYPmnPAAIEfJM3BOY
7d6ykIVdYsfe85RGNTmFrv9hFOUeUQBqH1iu68IqSIKOmz/TbP+mPDddNN3Ur0FjHYJeRNlaCsfc
2liKtr1vDGQzctCa9hrKYrioKeFV9o51GGmaXnYwsPPeRnn895CbUDBZ6oWbJpH1itK1XCHfZS9r
dgkRhfDsTtGymTV9TZyrInlypUFROmxSwi9iGsAxnbaqB+CmhjYa6ftK+6UGuWdti6xoLhipIBVS
NnniEe+vyjT1f5TYXTy/yD+NkDWmqwUB4igIGfSqIjt7b/rI3Xiel53nrKRLWOLYc7wkexUsnGsz
tcZNAEDiEi0HqIKg7xLxmM+W/xh4xlOWDNalC7T+UhRwTKQ8U5kYXzWW52dBIC2JgbX+EiTROkAS
RhjMaP/4PosR8NIfr8uHgMId8CB5rucZYmdqXVNL0DY3yYtbqQv4n2mTdKeWdsm2aDX/FKGNPQU2
LiGyEZwLH992HSV6+1BWRfuga2QJ1QM9BHdbeW2OXrUynlqHtmlObMxODS3N0TZ52j8AosN6gcoN
WzcW/sgepkvZR8azHUYY41DO9iyZ11rmXkaaMw5rozjddh11KVJwzQO1IIPHhOY8RTjog6bJf7R+
Hh4bIyyRgor8h5c77RqZxHzy2oBwmzLyT1XAr7ajC/ZK9JaeLNtMN5qTEWnWtT0fNGQjYOqLFXnG
2n2MHOqIksHY+lPYvTnAl8166D+GIop5A7sSm3Nn0TRz51Xl+TFm8Cy81ZossdlxevPWCW+DGg1s
SbsETAIHTa998FreYB2SEU32VF87Vyse1QGzFS91r4XXas/FI6ZO/+gVcOLUVX+qursFiQccRdtA
8sYXPrI0X5WuqG9YrX+i0PXYs4v2YBru+DIaIP17eml6ZG+yupzZOMbyWCMuOk7aSNCIhRXK6vp0
78mBHbzTUxMlXGoYeufqaQY6A2Ow94C/pnuBPmw9xQJFh99vxWxtzIEEdAJmw2sYpaRzLlHZ/UAy
ATWndzVPRzY7Cc/bkS1hXZHShYdohtPytb/BMFwfNFbwYm/1MTFfxGxtm6lqVx3QUcxobnYel4Ma
/q+5xj9QMQZDgANtqykY40JeRGAZnGKnesoW5iIc5fHO65tiC6FI2jf3XyUPa67LjWXW2rb1vfpe
d5rugprqqMQeTdaF911N7WlRgihNiFKNGI4WUs36l0REYmjxTXu+VV8k3dg9+CORLF9flc3WDtlG
vWnT+qNs4b0aNl6F3m7KY14kmJX5uz/mBuzRcAzJIUa7WSx7fCu2smMVxdXGssL8nA7OH9UaVM1A
y1p6XGpcJDgP66w6+iFgZtrT1BUcfDdyGao5LwrBMY40A8l/tA5haIV3X3MlWT+84PbqNnpQDW+Z
2D8WdOfXbh30H7SlEIab4ge22wZmRA0eIqT66ixFYESK/zw0JjIXQ7POc6N/ppjYfuvx5xCNDyxi
vGNXJ5uyGinnGawaAEWtXJK93IxOhuKzh9FEcKDRGf3qe5yliGGkIU5qyhBJe6qicuNYnruJDVBM
PKzzn+OKX0dvb1vzDJ3eoMoSaqG5ZLqTOmoFFZsDhmmCdiZAZnvGygHlfApO6KKwUIgB3Zca/z0t
1VbLJrWoZGsbx7yFUJ35L0nqhcjRCSTWJDmw6LloHYrEvlFX/VL7jYXeuCrDT99TdGL0NJLN8VB5
4hCMcYOjs/K3ibduG1c+8L2pH6u6migeAg9rM69+DKYeLmXqH8ezHkvxWtUmRdjUyPC80KOfJYAL
I0x/qPllHbdL5kg+Z0LcyOqlrXTrI0K2j/m7SW9rXknHwetitmyT/qI5OL6avPgl4EZrRmG/9KMR
YiYdFu2fE2/5Jsi1MDxvXfMKe9ehSgcdfqdpiHGhCJJc28oydvOErccYIhLel3vthIxp2lpoxEmB
Kz3zmhsoxFeeRZSk1zQ8xy3BuOZdcyCr9D6V6WcovfiXn+p8/BLtNUIwt7VH5EgJ4SeHMOWN4kCl
+IBGTsvCq16T1m/2rBGyQ4aA6DnQimtUNvlHlpHFE7jxjNGuEGevSdONlYBPTup22Lkh77TK8s+1
14z3FOhG6gHaBt0EdZNlyuyr5s7uL6W8x5k+/YIfNa6MoTIf8yoYd7Iach7s2GHbGIkdVs9z7Hqg
q1sSgdb9PIiNmlSXA8OR54JoLt7zVrdVSWdx7OQFvG+0HaHrbeeeWDR76mIAwpW/pj9oHNVB+jqq
Xz1z9KMxZjRV1Km65P77JjUMRoOfQNPB1KGFnts6CedjBqi6bqZ1PVQ1scEtdY0sRnusLjdkY6A9
cbzjYqIwuzjsN8nARrMetWeluZlqfbzRcoeWXlRpf3U41thR3PT35TIl9C5aAQkvQflRgh+WErw6
y9qf84QSNVZF+kLK7kzkL8CSqWTvSQPxpsD3sw5MYT2nRk5qE7W5dTlqv5y+8PdRVKJwsohhzh0R
njTPzM7fByum38Edv/pYZndBhp9IE0ayCYi8R7SyTDpkQZtNi5fX0gPcArIn6Sa0ultMBcjPpOvv
FALIKZrkXBfun0ofuxsPue2Kd1x8qw6zFX1WIEQP4EL+ThnLmWNIsU7LT0k43jpcLIpFE1SnXgQo
MdRYmGsvLJJXzR1vzABI9lSSWuM0QX8/mCG5Akmf7yTxyuoO0Sw2vcT8FCEiyAraHK8GSAoqx/17
Tg1HbWzu44bMA3Vf0pbZjk7KdJzyP6q3mSQ66M6Gd7Tde9UZQqGNAIsGXNlN3t5oqTLlkYccOKBP
Oep6j+GL4lmwHAzkFutC8uwdAV+sDQeopYaDIV6Slily8n/oqueZvAk2GeFAwtvUXTQ8Zxjs4U/0
G79rs7M6eP/+kf2v4eBp074yneeUqs8l/89Dr9dgP/K63TTWU215IqB6KI9subJPqHm/O1AhP3A0
gx+VQ/BMwbjceP2QrIsC0Zxw2ZgLTU5H3QrnxySPQ/RBYbYO/XZ+VHN9ieAmnddeqlU3juV2SFyL
D6cksM1Mxnqn61a3Vy/bOejvcCxUD3IeujutGfej1aDqbdgoDF7pr8as9g/qnc/Ptb9drko3DU5W
wyvc0y3jkegSupiEGHpNZd7EY99tKDObR0TI6CZ5gm4zmfZ7Vf92UxLJ1fCrAC4Q3X4P/f5fN6ur
6mudnkiJobNetcWW4i0HddZLUh3T2EzOFMdf6E7P940LjKJyFltF7wc/tTzMt3nqnH2YO5d88Ws2
ieH+9PBNrAddM08tkMxnvc0gevnGsUQ5vC/Fm6rLSH18MnOJO10bWOW4UXftBbkEcVNHH0bfLUwz
80XHb7/XUL6Q/SehLxrkWJSF80K83tsEaOHW7Q3nZa7Gle/zF8lyVKH3RaPbO6cEgI0j9295SA1h
pcVA5J0f8cQGlUpdfd8sB6l5+UHNqaGZUyCQed7sTFqe1cbGk7oO6qjYZElARmA903LhGRAsrhMg
CXN1jnJaRJXPB8pxy5F0R0QceVkn57yNTkXZmgfRZ/6R1/k/Knetkb7WqeHtvqtxqkL3XcjL51YH
4ITHdLQ7HVdnRENRusPJGKbwxvTmkJfBVK0Dp+Gv3GU8rbQ8fRpoHd20loUgfJkqUzEcMjP4bbES
2uH5Hld8O6YruA+ASaRoUOtCYHNy0nm6pZ79oKqUahSO2QPb2+bWLrpruzwWK5CQOxIhrXU567x7
u2jM7qyWBGaWPNeMH+sehRhyTte2trytpn04l/1r4sGoMiI9uqphHO3cbhJ3bhSSt7mknVR4q8/E
4YzHJjA3LlkSZzUFRthm3xkUyLki8pWJQbkdyHMAH8fKPDQHIHdUhs4+ySIbe5xSUMvuAjluCQj2
ukWTTX/VL5+0Ysr5azTNWU9Yd9VDaW3ZLZn7WIdeNcN0u0ytUbxaabcuJjenPjCyXa/6+YZ2dXkD
PRTvYuQNu2oo/TsXfyDU51l/sAeTEpBpPkdJkLPUNuYDdj7redIMMo2WYRI1dIqCodmoz0Tmhsn5
q0tjhgjSyxHrb9n2/rEirMcIankmlklii2VhszELlhqY3gHOZvqBMvWmoppNlHj6mJaR2FmJ6x3z
emgvtof+KkJq8OKG00fblP7vOSLTvG6Tj9FB6yZMZ/f9scAe4F7TegYGHPjval5Nlfid+FTocp2m
OWHXYjIODqbClzofSYXVM/2k4nnQJr+FwxjeqosF7iUZx/5DW+Tmc2d9fUliEGIQDNgudKd/adwc
0KlEWSpQuh/VAYkFRYz/HLKMp/4kvfX3vIdzZ+dZItrQbSpO2CLjayPoswk3kj8jER/CBerWFzl7
NkQ2jUWjVPZF/YiCZ9yXCXTWlEjHR6OrrOtS9Qp6txM7pAu0jQqdB36DPIb0Nn+tY3p/YDGI4HoI
u4MaqgNwuWZGo1CnTXtj9HO0NQudeByz1q9uOwqxSdEwdwMLokpLaNOHc7DCncyDyKXN0TjoPCqZ
O4jC8KPvXMI9NoWZUAUeovnq2OFJn4Dgrp0y69ZaqWfEPIf4oqIZ4I6joZ2iYoZSvoMGFlnhIq4l
SUuWOir/Qqw7i0TyDhf2ZoLzf6OGeRjcAIRoH6cwlHduIZ5zh9yAQIdem1m9tasyqpLdskUNzIxk
oy5D8WXboQtHsfgV4rq6ceIBn/iU5duxKOgn6lq/q/Jk3M9RHmLGTm9Mp6meei+1L5XX3FAUPDde
2M2s2RsXBlOWrAfBtxPRYnX0hK+h7AS7qbeolmRQHvKEaroZlM/6JM1HZ0YLV1D+21Q4Ft4BE21K
zfBfEyw5BxAWOuiU+sNfmH9um1tQiTucT4y+FGJlPCCT493JxmTLpqE+I1Cvz9QzukNFrbTP53eH
XlZelEQwmSTBNNLKf8GQyXB/NfFLjNt+E7dWeStBwEG8Svsb6SwhDER6yXC4Y53Fc98dbIuKNq6P
vOb3SgecKKhmx9EpqvjWUYuDVOhALDjBXn4oEIs9J/xOHsKu7PaWr9svvllv3bCzX7w+jI76RKk0
8jxCTYrAX91nmf0nsb2Aus78zwMJpe8jRDBi8cL2ksdAuuc4qz4GV1v3up3+hHuFZM6ZOkBWpfVI
m/tNupq9H11rhM6E5P/7kLIs+hoCtSfB3Mv2RlDpJ73Hre5ofvlYoABgo6T3Byqr84Ptmy2l+jb+
f4Sd13bcxrZFvwhjIBTSa+fMZhDTC4Yoysg54+vvRLVs2jrn+jwYAyiAksVGA1V7rzXX5zCKVWb5
/bubE3htECixw8K7z2j3UGsZRL+cGhLu4roK7ioe8Xcs8IKl1tVonRKedXIzOTEVksEWw8FM1ugf
scLDrdnWRZK+xSWMFXRKjUrj3etC5R7c80amynimeTsSQDNhU6nt8B5n6MSoyF4ICjupKeQz9Gzt
RW7kOFWU5lzZ3+RIOb8LA7z0O33gOe/ranrMksR6yGuTu0WLXuWR3FgKcgZH0ZodKjDtxMeIJorZ
qiv2gxGiOxaNfZ8MZA/YzlTvzcq074c4tO+dSuy7QLPOjZb9rFjA8qgdiGXW03u9dcf9TTxSqqBX
QEoB1tTwaNgmEI15T5hAPuQek+pfe5oOiSOLocr4TflH2SfRk9woDfDlFv+kPLJ9ZiJ6SVqrPKxE
it8BM8Oqz1VvBZ4cnF2JtFODcvHgxsG0U6Yo2U1ZpT1UWQEaTtjdJ1MLeglEdrZmYy7jSPFXvYcA
0i+0ZOPyJr2L7PbXnj+49TryQU4K3r6prWSXslXzC5pLTJaZhgdOzEgUonuvY1CMF9OInEVPmtr7
1wmCJ3+doIY2bYRrtYd8fKHwjdiDnQSvPO8z5WvEB6/0kOXCW+JwjbdKNDnnEU3Btq/oLbWD7vIv
mD4q10B4X2Tw+FA30htxwvvJC0GczneyHuPvqJsPInbQ66pluqxN9I0j3ZZHG1vvJnUiWtDDgDeo
RCynx6m/SvTSZ76ie9xRJbadP6lw8DUJ1zIRZArhAgQywFL4il5d5Sbxo+iKg4xU6V8jcrjrH3Pk
Hx6F1j9ilz6f3f7UcA8tGi3Iv/mO05FUZUQ4DJhjx356leneaR27zL/iaKPaVX7Jg35RN/qa3Dad
6Ag7PoR4IXZFJpSL6C1vZZq1/YTFcAIWnYvvve8demteG6Go1x1wx6OuPI9e9OoOLI9Gndk4+Br9
IQZBtq6GCHLM5K+i8OCLzLw2VHSvfjGIa6X6r21fFkxfgvaieHi4AkzG/pyoPrRmdsDMFq1Ud7pM
afIHPfND7zXBB2BT/DiNWV98pmiXbiBCV56I43Dv6OpzLsbhCsIlDu+TEfNXmTYAPRGbnqFyinum
Lp/yBsr/Gu87ysldCfDdwt0AwDZKUenSV4gI6+60nmBGbCuZOoSvo8b97xFBdObD7V7AwMSFIQ78
T6BLy32ruyEKvenFoOUAV7h9jeCiLOkZ5I/CmqOOoSuuRaC/UEZBcBNWNNvUYzN3FsyJzlyXY6No
GpY8M5tKwqxakyZ6kV7IfGkwTNU8j+dPzgDiuGDG4m76kH7k0OnfAxKalnoZKcc4nWg1aLTRa+1F
MxtB/9ZjxYYE8tmGU7lxDC/daNjFX0rbd4GOtOVJHQzrIfLS+4gv7HWsS5AwsypJQaO2UsrEoVQ4
mAfClqElhJ75zHMu3FY2sUwFzeKzVkzvSRCKc1L7/pZ1ar4IPYO+UFwzNp+wqu4nDHXvkA7hslVj
/wWLcXVxsy5caETnXA0VEqNV9SkLIR4/iFjBrzaGM150BSeTqpwmszCQ7BpbJJYaHSIzWCpd1t2J
gdcnyFTvTFZG8eK2PgWiaV2rDpPqZLABQQh7VY92sbyJsCzXG9aeg2lusMEpuNmYXwrbT5ajJaLv
SOTeI6qQDxXTYlQIoGp6Z3LuIqVp74JGhZqvtvnerWrIMuiiWWnfW358DgUupYUD/QBZw7w7mDGf
mu+OO6MH9W5FjfMajgbe/25AnVWY/SucnsKznNccQfUB9GWxsvciXpVZ/kwCVn1H2judJpFmLaix
oXqiYUcCbCryn4byMJLtuRTdkN+ZTdzAJ1OcB8UrcSBrzcgCUkseQovwFN/Li2fDy5/smHBj4Zbv
thMQtBlbKjJcH0g5kSWEeqDjTvSo/WFGBGWi6njObOWTtxbP+CQBUTgbN7w+XVJ6mr4LgmVWQWD3
Fx3JxDoiE2jv1Ul+pnYRrTsfDQNlkfxc9hNVkyjrUARk5iPpEvuk7oY71FDmo2XZ9iqZyLWgvA7P
TfTDkYR7mmZ9iLk4GbQn32rCO5ZuV4gnYm1DQTsYIq9XLKCqbc0s9UkoBY51k05xOx86uU1/zHEJ
yQVfdW4SVkwqmttNkqnN1VNy4GKO/zCihX5I/D4AAh78GpMntDCH7BE28brAUb9BqmKKne4S1tHW
anApWlgges1czqDtzzedKsQSaEF5qXlFLRWjzD+olNONCryfvBGeVC3wnnth84ZV9Z5/qVcFG0+3
uxOCjhinFV5GdFX3FqaZxVBYGuqztv9mtNUqEyC0y97Z9dXkXIzKdLZZRpVpDOhlt7H23CU1vJYi
Mg9+YdBkddsfRlqKS9SQhzWZSb4pJ4zOfZn+6Cfk05FmtfcCmfxhcqpsk0JkW5kWvJy4r73VxIfD
99QtD42payffnMZlO79xaYd9EHQTPaAGcU4TugO09RM1eL98ynN1fXsrpBaq6wgmeTGBXRNlx6dS
M7czMyc+xH0crPQ0Nl6qlhgb0BrTHke38RJWGX6R8lJORnkd3braJmMc7dMgCx/oTdI9qhvrR+a1
TH0BIof91JwivVxLrG9V6g+Faj/5FDUITU4+4YTH35ss+uyHchP3Wv+mWOkBaIp4icaS1Cq3hldB
rWGRTOGbhbvhkDi0m+DpZ9Uyiexg27eQpVvLS0+GV+nXHHHfJglzZ5eiF3mOlXprB378nbqvuiK5
Njs6aZ890iB+6ZQgBmENkN2ze/tqIJ9fux2oO3koN/A+xN6yaAO31wLY4iLAmvHMkopfHf38u7bU
qp0eNcfW5POXhF0auYSAjHyPJWFXjvndT6gCaya19XMxwbAsp1RBUSrC1xSowwIKt3UEcs09Z+RU
3w2tZ1JdYzysgH9v/MJGFzKPDZOKMSFTo3NHytaDU/UWTWPjaCURBVE/omkLwm6rOlm+loeN0eTr
NB/4K+ezZZOaM6VKfMsxSaJU94qDVKqPqvvD71uLuSvTuDQcKAu65LUIkI0bae2wHfIzyBTTlqSl
VuvareO1PmjirsCtsXfi7L2MusheaB3ftapxoEi07Zzz1E8v/CM/dS1q+YKl5MVPKvmZDgunyWm/
Vy1SF0UxrlOSKaDeufkXmpOMrPnmXc+oHWx7yR+uaIZ1lOfFujeF9qD6gfbQhB08ENaINb/Nuhyu
NlKG254r95TAOA9dtJSenKAU2cbwsmbFhxg/yDEMBDNddij2X2MaBTR1fHCRvu9/067GupqthcEk
0Zsb13VBIdwveiZl86FtljzVnHm3KF19GQfBduiMdFW1uXGvjIpxTzsyXQ2KVmws32TJ3DBjX1jp
5O7SKGjumMfe8s1kqFkdTBnisbLaWBb0AOHQfhztwH2taytY65aW7/v5UDV42DG3f1bGoVoBCq63
oi7q+8AJtKPOdM1xYVsLTAtbkfxRl1V9x6MNEZRK/ejCkIlK846GZ3zwTJ0CWOj6Fwp62VKh+vx9
dPJ3XuXigd+wdrRZna/kOBr8Q6534hsG63Hf5sNxMslN7szWfCAjjCyTOOfdJYwLxj+VhzoA49zA
qaiBg6rTqWyW7lQ8GKkhTj5cmK3l4X9boo35VIeoOaR+3Kx6V2NdD4GQurj12VNdZGoktEc0HXir
OzCEmcfCDOzIUcmt9Oe8k9UmZgdavr1VZHLkn6eUvrpdIy/20vII8ZcHGSqOuNV/1upEkHs22U+O
YP5VRaVF8dchxTeu+7XXVv7zGJSf8lpSyhZGUbU/kAVpxf3tjSpfq/NGvlEje522QL7QOnYncBnd
Se7VNx6lpqW4GfFy/2VAiELd29P322mG3uwUZ55g6/RpTGSOm0i1gnvRxdFqSPTPKNPTg0WK+6Wb
151G+J5abkzxkBE9fMHPhFJoLLI3EXnXNEHkVEyRQ5xBlJ5IbEtOPlkyJ8dMrX0KqPOxU2D71PDb
78zMV/fQerUtEeDFw0DXLNGQXSKvtSqtus/9IDkYQ5CsUzVB0ofsILE16LgevNUwc7sD2QgWL7CQ
1jVChNRODRTT1LXGDlQ6d03KTNYD+d3hQUf/R7cKxOQWGpq3DfTg0SwLE5aZ7ml3TUk8Z0/oPGmu
qn7XajgjWA1SQlNZnvLGJFTcDcI7HqJi2dpT+aFU8SLUhurTyEJtMeZ3Thmm34aUe1Lp0vhZpUtN
Z8WMbntBz1g3n1WLdrgz6mzgWwQIcpy6VTT147vb6NY6QQKwb4ukeukQp/kar+BomMlmLDIvTd+B
0mmZwydxFWJmdfJN4CvqS9FpOu/UiUDj+aztvbD8Si+wL+ITkbQqzK+GMowy2quecusV1lmxobU1
F9s9d5vENm6udtHVKJWUYOM3IcwMpbKeTFu7InQJ7+QpFhaUZeKWbJP5pEOFj//1Ot3Ks5ZTvTkg
Gw5MlOOr4UXxdWLKkegQueWR5bXxdXDjbMv7k7fQfAVP7ZG0VbCUOgJRRMqA67Sovo/JEr74npfF
AMO4sTRcm49gipYRPj3d06dTRQXjYllmd+Hp3vEPsSdYu/hlYAfTSDTFOyCFeilYdC6yxE6PPBaQ
j2oRGSem3T7SjO6XndVD7fCy7jGvWSBTg8RnQe9Ndm/lRjYsHIN1CEDRcZO13wuvIhSiDzoyy4rG
+SzIDZr5FWWEUiMIgx6gkNLhV7GCfYaY99Rz45FqMxzkkdzUHiTtct5oTXAJU8PewxVh4uG71qpv
O/s9nmoavkH6XFFb2gdep/ENDynxISxb1GE7a10Q8xxTSsbHMI77pdr0RP/Oh7hIahIfRv2HmbnU
8aJkOgKFIFuLLy3hKlb9pmA6wJQJnDqk2eVEPdmzGV24MFOWwlv5tEcWk+53D1lYtA+dCzrAp26x
rR21fSjnDVlITFv3UMSepHxWdyIYuhPTtqQNOkCYMKhlida2s18nxqzI9mpc3s9Utm2FvXI7ebn2
NnZXfbKc94iyLRPHe+AfxpmwGg+lGR22RV/FwUYOKgEAwFHxIoru5TMpVeFHiZ96obpJthnUQFv2
ZXR1wqD8Zlaa2CkKxhuzTZ1XjJDLafL9j8wi3UgVfF96pppBvdARerzFimPvch0zBUyPeOslrZjW
HZraUvCbaNKUol4yKJsAX+ChngMmeFuSwBwZ0/NUed91oSg/a3yxtU3/1qyjH7qFZy3PiOetGnCB
uQ0ktozBHDsUrbyA6TlCz5PZjLGD673KtmmDfH+w6+5JbyrvVBvFpzyK2vozaaiqCbIfsCCjTY08
ZVMwL/hhmcq3KNX3PWqPY18G2RPycn8zZva0Nlw1fRJjGp1EzuSb55j5qPvhVF9iMya3M520XagM
ztYp+vHRa3khmaIxrmAqw3VR0yYRcVd9DzPQ/H0tVq1Xi23OR7gde58CGOnYV3UEDtJpVvmJOM6s
MnU1UsE/ED95SIYmvXMnZ3rEuz2sW00Ta+R36WXUp31tG/pRpQh6rKJr2Bb4JOyZ+Oz7d0ZmDG8W
VGuphMOCoShYWcgztrEG4wIP4Bh+T9rkqiSN/aT4g7oHGGSv5XhGvyUVynsZuPmm7dp5rjvRGscy
lsaJ95i0g/dIWs1pyPXoTg6RyjOt3AEyQylc79GgCb8PvQ7FZVgu8rDzn+QGmSPs8ORRHtg4NdCf
a6A+ymYPTLk0sEh12saP9ZFJ0OxXQ9hPTHoIFUwpbHosLMQwWuiCWKN5jmU4zUdLg+BVdwFXy408
HPv+Q7HTlGe0nj06hnVowqR8JXlV7MKYGV4g+Dkw3fBJ1VOpQsoclbHdyAp/22kA5Q3FWFhzfDJl
Og8PIhnKWTEdRTvZdwEhBQmVuz+g5SqGq20IxY43konoDJihDKOqDyJpGxj6sMwUV00uFSkGcwqc
qajGOR/KozxCeB9uagoM1GoaXhH3vSXeUkV/l5lHAbyK+0RBRRz5SXkpmNptoUKFS9kxT3CxWAmU
DPLZ60kt3ogMFxsvdS8tinWSrSMKFo5T7zNNKVeuERR7LVrn9PrrJRoBvmUqwRLSNuoTW75m6R2i
IgufrLLVTzA5socwYOrZ9OV1UtP8wSzd7Bikzg95ziFCb1kR5wS1271MtUedsDWczRS0Jklsc2W+
UPN3LQ6reyZeHwVJZG+a6LSVSVrpIXPt8cUame2Cv3sbQ+QFuad2G71K41fEkFFNRpuilCnVw3nX
EUNw8uYN5QpnayT1c0eKx66xIzI+XcpC67As3mqt32L01nfSAQ270TpbQXqWbudM2CP3J9laAyTr
a6rq3qZS45jIeg6neYMw5hsIfe3Ikj148oLNzTrPVdss7A2QhwkAfKMJTfp1HmY1vvEeSPKF61nF
ThGY3RorCOu1Pp1BLul3E9q/K6UyZUX4Ek7hLOpPLKMpgKpmd2p5o9328uqIk5J1PcGli3x4dk1y
4nQ6AlSfdPgaNBJXKqtFWu7OtHORnNJ8mzOHWErbiyKKx7lfo3xrcBouwI/EryOp4AtHM6v3qc8+
yrHVP9ykvo4IZDdYbUHi8/4ooNCPFfB6Nl1v/9qzPf2R0ti0zSk0mWcQyfXJzeflphuCVGw6comK
vntWyjA+N605rI24wpSG/fupzYZ7oUAeH4MR3zSQzkWk++ZJ6Ga+Igqv3BgTETqVmyG7Jvowsz0S
uVmKAuUqYEDphZirBkkfL7pZs8YXzqPKnntXUvb8le40EfrylmDOpuF2V7VyWMrT2XxNVqr1gQSK
V2SOK71VsOnAE1iVda0iZ3f7B720P+S4rVKczpvYuZh+dDdagIAQR4JH+Xc5tOlTfBIF3nqeOlGI
sKnyk18a6qEsxNbXmRFhTwTfJ4wU3RPB2Csw+zVBXoV5KIKkWZbQkuDkmD5wpoCK9LxJ5vCF0Dar
bYzEhHnHn2NyLwY9NCbl4b/5TevE8vdQGlZfPtSxbmZ62pCsmKR9FKab0G9JtZPbJCzBvDmMW3Ss
FlcIpm6ne1t39kxFaW+MYLJcXQOL1eLCO8jN7fg/znUz3vL3q7rCYFEx/2iKaHLRJ3xM2ezGFh5G
FxFKEoeBUngessaFCs6mDLvxVM+brk3mjUnwbjk2e5bXeOBineJ9bZtP1EJo+EEwXvUsXp8mofz0
Fb5+cWrlL6GaPSVTMVz1FFumPtEQdHVbuchNGQ/sqT6mCA35yn+cgJE+ZC4Jn/NPUOV4UkLwHWqA
SnMFfy/hVWoAtS1ixztislkoId9Sn57GxkYMhfSz1R+s0KJ1Pfc6oqaEkPP/XAG533zWsupVrUBh
TumPATP50kma9qJmE8hCbpYM6dCVSISI57hxLEeluMoh8hCLa2zzBeQtUe/kmBohmCByfLbia96y
7vJ6G8yScyUiXhK6b4vpC4xdb+5lNl9gG+MJm9pL7pc+uQwERoVV+AcdkvLFdh1k9vmoXwOzxsUT
RDnmPNArHnEqpDVlOS8kb9kxoVmPmYbzgcrgt9zlgeiF8zyj5anoZ2l7atJ+zohytUMw958MPVuV
JdynNOAbyD8WnYitNgAG9CuLvoTWdotjBRxBs7cUBD7U0x9Lm2h1TXNuR5qKLhuS7LCWJ+MgBPXl
Bs+IRCrmXE9lkOqXIjTeUk1Xvk2F2pyjkknbpBdM8HwvO/VR2BOf+FlNyEynxDxmuWU+QpvnEeGV
i3BGNxueMI5kWYjbnhzLTFofUwDIQZ6Vm0mBNaFjUkaVK8imiuILAPkfgTfhjW1xANqi7X6BASQt
wCI89iw3tatC/ojApFZ4qTI/ymGtkHOyyOp30ijHp8ZJXw0uPRRRmW4MeISLYej8rcWSB6NfWl2n
Zqiubccq+98hPLrxHwge+Dm6bajC1jTbkQEyfwMrxdHgKi5zzUXdaxYrlxgDn5jClWelOe77gmC7
xi5+HVd5Xd8r6o+aNWJZBt1mwATykESETsdaJr6PqbnluSz+0HAGa16KQ8VN/KVZUXgaFUBs+oR6
5t//BUKbAVtfGTeWa6q26tqWo4FGMgxT+40NZdfu6OZEi/Lwc8qN6iXhqmhtY2VJrd1X+0sJsRxW
rX8snGy8yLND6ChLuvcW8bt6vFBEQhDXX+Aumm9uBZJWjih5y2cXeH8kHZUyOUTRtyFDtYvXXz/z
25/jWyhKG398DfThMdAJ+f6qCklJgqwPNXVzO3k7mktG8jLeGy1Cq9xCUk48XUGVbR0rSOSInfKX
RtmEB9wZ9lkA7McXwcuERDubLi1jfWkiBOobdOpjEjxgjYO3/dvZjifG7ed4T3H110Xj/HOIux/k
j9zGS1QlJdQTKgJUfmKWiIoT7QHu1EdEKPVRm2JkgpPY3YYcaxaYQLsA0FAhUhrCbWDxsShEdDyl
SmwTygIvaz4pN4AvsRE8Vbi9nyDN+gug+eNJnurrjGCaNnQwH3N5n0bGnnbbrRmUZkx8xt4YASLg
BU81dPxB1IwXuZEnRi3krG1+pt5Y7+S4TrDQPgjTfOFQg9sFVaxvmBn4b1GIbqCdwxObMlmFXm+c
lJaZiKGawQ652Dph6bXXO0QdiW6C9FJhfkqEx+QCCaK6mWyTQkWoNbOf9HSco4F/ShzU1E3TriMD
eFFgT/QDUf2AKHDbcSr9ayeJsvrHXyP/uAYNzQ89jq1NZajUqeZ8gqFFHYP3lmNxQ1DwhNtQgfwe
psyxNqRLfbd0wVoiLANau4q2MBPFeGkDBOgEk6fbVDaQapEslLxECWK2xnMAqEWrxUtDRfHcIEfA
O+g6247Q5JW0XhXe0XQV486VEq0CGiXlw5hXkRmPeJNOJYQS/Izcy0lL4LAZkyRSNlSo7LkKas4b
uec7sb4qi8pb3taAclBeKM+0Pu+4It32yZkmtfYGrIUJJJj9g5eUykvk/5TDtqBf21LL2gQ9VxF2
flBgCD5F8LWckP+xs9MinR/Cql40UAIOPDSMh5TH4lnthjOwgwCpUdQxhdJid5aaigdnnIYH59Ew
HD9bAk/WNqmSVqvYV5fQdNdBbrzGIg/fMguBilel6eMIoQ/IYR3DD4DTNgWJC0TOJTk+AzdfTm1/
H/EUXiYN8SW3jqiTMBmo26J4MewfU6Yb32ZWwtUs6yc5Gjuhf8gD21tqeT1uJtMV69RjZTMkJeSD
QNW/ycNeicw13xvjWzyfNSf/O/5F9PciRwqYdHy9G3fkueD51sYamCzJQzWwp4NXRU91EmYrRNHd
dRBWsZ2MrjpaQ0cHLS7ybTb449U3o3Rl6Y3xDFUT1UwD56yqoooVvzVRmPc0GgJ/arsjUrEXmklw
6E3aMaEQoFlo5hgQeZbF3USgcWVdLePT9saXqQHxISZ6IjXgFtqlXXajEjtTA+GvIzRanh3yMTm7
Y/6RGtVuKKHIyIojUJ4MkT/BQpTQzm4EJwbYV4reD9ly7WHZ1DubG5Ra673Mk+5z2iaYvM/yaKgm
+rwu325pLZkAOl1KZ7zKNGk5BK31rkF6GEOgdLoFS93qLDcKjfUB9tRYnXOqTkcTq1Y7H8mzSJY4
K49HNf3hGZTSgyGMznJjk5cFm6T8SMdKOTpVHZ29eZOqBu1VeUxoJbof2M6Ai9eeKZBOwjheR5pZ
/uhqbuaqTNDTTaS4JZ0aH+UG71xM9izZdLdBefx1+usa2zuRMQGArcd3a8X57v+9MuihMmE5eXN9
+lki60ijjJKnIm3Eo4+MoEyF9owkyrkIQ/uQR7jbjIPm4emwUaCYFDJPXhA/8b+vbxWaFs2Czmdx
kicMM9eweWVWu+3D2j6agnW6k1rDejSxJ3GnmB5W2A7TpEHBzHaD1/8xjfgnYZJZhC50w6Jfh1wF
tYScZfxtImTH6OdKW3XWZVG4q7yPDHUJWoEkAaKd+YL8ipU3DXM8+VZ19fIa79scHC+H5EaGyX8d
yrPNRFHFZfYHPULsq9K/1khagkAJH/tRWE9ZUT8nqC4uzdweyFP83blTRQd5GCH4IDrINTbyWgzV
8a7V62QlzyqqbR37iEBGKkAWvAdl/++/lP+YWfE7EY6qzpRGnnLWjD792+8kjcp61DsdnoQdNgih
GjQebXOqwpmsHJwqzzEPZcYc9d//Wk3956z09mH8/S/+jan69RfXWuJb9j4WxVMcxMVKJ2Nyi3Kk
oyWWdGdKJI+5ST9kWeT+Z9G0eO+xFTySERHviBVSl8N8KMf6aY8HikC9eSSD/bdy2tTmUex/aqHI
v+P5AgQk3sgoCbf1ACzYVlvsmp2zEnSHvw9G5awiEiLRYGT1I1OBFzmewS5cuqQ3XUKAbXcV8rwF
vOdmo3VKszKr0bg67rnoNaodNPi1s0inPbVT9V5uotJzD8zAP8gh034NtfhGXMhpC9o6RKv0zdRu
4pEmjPyJrB7xIuL9XoL1sOaQo+FEYc0LxiF6dNvCItjeDFepO+rZoZp8exvk+rdOaSv8Xe4TPRgN
6QU1Hjn0tRl7gQC3KFpWafPufLEqcm372yXy0BAQ7lh6WnhN+EbQZK7bhdylq4K4OD/J74wckd8D
msHhXiGQBFRKORLSwybI0ImgWaWfiJPprqzLz/9xJ2nW74sDnW+0g1FJxUDtstT55y2stWZs2W3Z
r1G4N0fNp7lFdf+guUx46cMMiG/V5l0r6ehWKXIYKZ40yFda6DmtQQALzgsoSgC0r6XfY25NqSNJ
U1g8N1nrWnmn5posb5hOgu7vTIHFgup1c2hGxaFhzFS0Qjd17qn6yqNpnqzKPbkRhhtvykqh4TNf
Gw06EvAh0DajnNjVyGeQNgPyloe+m9lbUuqfJ0/zUfwAgZEYFZ9Xw0VB7T01lth5xMy4dM/ke/HW
k9ONaVf2I8q6oAr3gZ60x2QSYo5qfpVCkiBRp0e/vcoDuXHC9JwU+YjIDKYCJkbMWzFd42AM9S0t
tnghBr3Z6rnhTujvwCCQaoXUPzfiDbwz8mZF+IuPIE9A9/I2Gd2Qhbxz28zj3ZUGpJrxiACOON/O
wqIKiVgpi5dZ5jZLb06KslHp7MLa/OHi5sXywYZpHnPSIoOMpA5wE+SgvPj2E/KaYjzHmVkc5NDX
z0amMR5Lx9h8XW8VDn/cwMx/7bhtQklv/e+3ovgn7NZihSpcndmZ7uLvQdX3250o7KoLDNsONkaA
G65VwrdIy1iwTnWgH6eIov1+6rRsVRBfgGMr/ZCV8jhFwl2BaUEkbhAMUiv6RcwbVUGxzh0wuKp+
kcNyz0rQABllPS2/LpUn5KYHg1xEJLw5tXlx+pzgKeEHR6m4dgM1hw5FP0MWk7D8PGapx6K450vj
61n/Te6Ff+1ljtXdxnzWH//+25Lo378v6m0qB7pj66pDcJehWr/9thotJiLAbIuNPptXmlWTviWz
KeNrI8maMc+3XZw1z3K86Onp3ribpj5nmIQLYKn5WW6GItKWXpH2q68xZ1ZWfh0mPca6Ic/e7Qp1
aTFTl/SuL+/dXswdbvPRLxQx98MINiPF5SjH+lo3tn1LMpg8pDLFw6YkW0I2r742f+togfbXiCUJ
64OvAWVRjaE+D43S34/D8EdO6kK7UNo/vcmoRMtj7E8YlOXufz228nNnkIcmw0JgdvE6cAjeYNk5
LSrFrnYVYQSEkM3AJZCm9Q68VsKqeeavVGUQrf7943N+f4Hbtq7pLqU64SBxtH/PHRZwtmYoOohY
t793VPHpmmF8ezerXk7UWTuRbCLf3FZ9KqKIhL/5ra6VI48Xs4i38jVt+/pwNjJkGPJSzdU+vQzb
t7yW/LF0Fzntn39QEd3+IPmT0/wHeaDSWMkQrZaCGtxiHdf3rQOPQpudZnIzYARCWaOYW1SBzW0s
Vz5hBgNDDf0MwhGtbwnlBpPbPISYtYuOnAc5FI1+dueP0Uae6+lvJKWhjkdFCf09WqT+mDjDN2lu
zcy6ug9w6fy3oYyr5NJJXiVCnMn9+OnPMC64NmdfqEDF05bY7zanhKsC18G3QtYI4QneOKknKUuT
e54s/M8lf/T4OGc9c1z2uFf+x9SQxutvb1YHZLfN1NDkP6wiv0+Yy5xOTpfQU7OVd55Bu6hzjevX
pkKeYmulf/7bUAXdux/VaFvqubgOWNspsNXOCoB7cF/1+qOsOOiO6uwqh5y7fi5AeGE1t/At5l2p
A2CyIdNexpWkAe9Yh3Bv7u5WN5KFTDIZEv7tS2aC3caUGHbLNMc9Xu/2oM68KMtog0e58afgc4Li
fJRHhqq1B8uBkRd797dXqjS+5p3S/3rFyuNCAbt6Axf1CasZD/xOm7kzWR+ywIRT/PaSl692FdXH
2mnUchkLA89vCGxqcVtG4jXX9oExUC8vKvOmZkpz69iFQ/BNjjsi+TVuO/YRF8IjQJJwwmyiKOe+
Dd1jNlQW1u/wOhWpfyc31HqVS425/s4W+hpjYn6SQ/KkHB8c4sBxEsyZu5lPvPd8sYFqAfMXDyN5
odbhXlt0w+Cco/FVDhVqOJ1hZPx6aHQ2HcURwNbtmTIfWkVhn1RTV3Z+3L0EpWYe5SZG41Atvo47
z9K2IE0QTQBp6h2Yg5JfLobYwKk0sxX/dowNpT1qOP5m1JBr2gRwKUVEzpWChi5TooapTPk/3j7m
74tB12AtOD/ATBeZEpWJf84aWy+ofBLSHCymZXmVdytgpWdiyNzD1/38f5SdaXPa2Nq1f5GqNA9f
ATGDwdiOnS+qxElrnmf9+ufSpt848Tmnu96uahVbEpjYIO1932tdqwEaQXcbMOBv+3q7BKiQ7But
Zp1aOfo3U7vRU0/fbat+BMMoLbhFEI766xLEDzrmNTMxcQUi9JbgxtRJ9jWygacu+2klMw7GM6tb
Dki3jzr7mRCb5jEjdF0cgwLTXyticsUolLXp0q6UydD3Zhn45zFzfLSs80NP15slEqXUHWRC0u47
9epf1m/O56s/vz5dURWdWze3AB78+euD6F8FZY2PuOydnZX608ZKUrSBM6hCICsEvEIALUh51lD8
ZZGbeHOcd0WucIXbdSdOGc3h0asmqr26qZwtpVVhoANLSBP1bM0bsV9snJRUhmhKTKiRnPv3Pk7J
EFOfauOQmDo4MrFfPDV1aOWbIcJK8XIfB8Qwg3RDr9nHxMqrcc/4+2eVYOg3Kv3qhe3Vb2VY2UuH
SsBO8gL5Nlr192IIuu8yMzq73NgVBjWJCHIr1I8s9LHbt4lkwqeCkIl+xQ5mpy57eUMJWQzzabSx
sOuQI+C+WzjKHhD8qQ9BYSgPFqGnqwQHFpDDNo2xiihcP/uwxOc+j1GVucNkwfgOmzmDceoIDoQc
AGUVcCYfksVv5AAVYCK9dewz8yli47NeQfjrLSfIb0hDqvj2L7OCP6NSWIOZqoKCytDJr9Nt3fj0
ufBsGXbE0BA77hDKuuZOkCPxgYI/p2Tcqe3i4RCr3ZZ7f7uchszFNVa+Sf6kbahVtmsx9M3uRADT
eGsg9pwknCBlAS/QHVRn48A+OWhGQyV0tFHVz0NRGHUq31yIo6ZOrzwOev7GPUGTLLxqF5xAcLgP
q7l2r88JDn2TPNxhg6pl6w8wbp+E3lnjAxWMsvFKWIWxmlDh0vxP9gNBVLepDJ4KKs4rudHQkcyN
ftHUJzd230Z5dBCjOpbR4/sGM/7EV8lcq6yeOkcuX6KcdVaObvTcYHW/OKRz3kWBdaOxAJsPeF0e
XpSpqJnj9oC6E/+kqhPrhirHt07Kbne/Xupm2h2nRl4TYgVntQC1iwJpfB10I3T7XvN3Q9KPr/R5
idhBx9rIIJVjC2d8bjbSv0wKVfnPJdD897ctFj+KDXmUv771qazTeGRu6gnzKQSXF7T9ykaVqZEU
VquAdYmDYx2p2UKg8WGU9lf8ia44iNpUfep6ICTaOF61CT3FnR5s+gNp0TXmwioIfSiRXvrY2PKT
+JDElqK5juNPW8o2ZL3UVuxiJaSvHeTVspQhHy7KNtKPQVLtFSgSxJeJSUw5bGiejYe0J/NG8eVX
3O87NE7mO2TRFHLMiAwrMKqt42PSjqGLYZ7HKptOlvmehsWBFm74GvJndek3zCpaSgVzC9PcjzDe
F9OYoBtNM2+VhU25S3uMfgsUTHTttTnIjACRczlypyeovXxjGigtgUkVh2GCWdYBDIMHXb6CghVr
ILH00bNKgz41FiuxL2NluTKywtpguxpcFqYDtQzbJ7/bgfk4ysVz1UARamBb/GyCb1JR2O+pSjO/
m2SuufiNNy253nupA0fkRF6xUiTQM/1gnvpcm34S6rIXr4/mUXOLlA+5RllytjBkguv9/3ah/xNr
DA60On5MzhL0YbHBxVk/OPKM07Fphz7L5bCXpQQVFDX7vZhUB4raPIxa44oJdxm09SMa2GWgtym6
uCAgTKIMXlhsYFNKLMR0vry2m8rciGGmvulQhl7RrA27QhszN5zPcuz4OpVtfqsnxMJxmm+ZXiBG
QkjyVjO1WrZRVp4AzWo3LtsnLU176DqI/gDKkgECtuqtmhOZycn6MsrDsAelxi13Pq1AELZo+c5e
ZvXTpQvTcBEHXrmB+jnhaA71DamwPph/2bhNVVddmVuTPmTpN0hSoJlOmVkMVGUMaPBd+RVscXII
ekjDAGWXfC19lOCjnCwjxEhkCOgP5czoVJVyzSXKeK5lE08sNoGL0fsG+gjHWKBkaL7igYdPv3TM
HoLNzLLNjEnaRLnjrxBBp09hVkjnOC7PuRKqZ7N3zlESJldkzPAutIDJJ6gHuTHHVdnHw1rs0xqS
vS3IFZJBvsY/3y24J/yxwuByMcsSmJ5rigES0/w8jeAHSg2lD3nFTSXbNmVrWoBCtJ0TevFBHVv9
jHhiE9Y6feHZEzlMA3L0ciDgvPbNm6zgAaQB/xQaAcDkqeqJlGibs3BMinMbu17kJFFvdY+kF6hC
8q6ITFTGSi/viIE09gk6GCLQx2B4Dr0QZbPDsjwxOndEpBEchrKhD0+JcdklCHTnT7+w7Gjz57qB
ykJZSs5XYp84Kg6kWu6tWlneEQQYrpxEmb4pCKCqmo+VP/rWOimmfkt0dYPRWNp5eiR/a5zWXE56
E51sJ3+xVZDezCTWWhorFyFa1nhnNCnjdHfXMEe9tUFijx/l1Y81LEBzmYmSuPLb5tM+9AUpZlMz
oiWV7VXQU8eZgwICss7AsnnJJm+pUkrdfL8TO3MzITIc37PUOMWGW5jvDjqlE8NUk4uDz5B/RQDz
gKrSGeBY6JZECDzXZYmPp+2ThdmH0uZ/Upg+oEy91VWuj6lxUQAbNp79X/hx2z4h2jK6xyF1rnGD
2t6WOigBc8zFQEH3qrUqNf5Zxi3j/GpKSdkkxqQs03pqNuKaIjYjMC7y0ZoL5XgDLU/AtRovCyST
SWldRR486nb0Wj+G9VgwE0N54YrpgtjEhHytcJ3Ly0nMK8ROc55IQKh+oikRLovQTvfjpMhHBE31
WiuU4HF2SWCpHrpXdci+AmB3furDD2smwC/GQHeR2MWPoipnGFWxbLDnbUXNzqMajJ9VO4qDfqk6
7ugEzabrTsJfQK3PXAd6JAH5i7o3euhEQUwrkEjdNqDc+tRaV5/a9q2e+eE1Fe7FCEVqL45p5Mqg
fQfug1mIogOfhJb4ODB9Y/4U5brkTp4TUARr+ay3RrVzautspuFfwDnbJxS6gDUyJ93Jdj/gS8LB
atde+EMmh11SevOb0vfhCtqf4t47xP98+VDMeTb5UUKkNMF0Q9cVc0ZWWrJhzpeX37pXI0axKkCt
sZSTTrXec4V1Ym8VEszUvP0CxGwVkRTwtQkx32cwHXaOhcSnL+Vv8eCh1W9UPuuzu/q+ySkdhP0t
Sox4aRT27CrJNBcyGXpwFtIR+Y8Qc/xZwx3Om0mHIA2CTOLu64SrSCSnEHOokYpu2qvAMoiyjbvi
mdbeXrK98avY7w1hv68VJX/WVWtfVQZLZ+KKFhkehUsUZtbSHlNyWjoZNdvg/eyMaF9ofnQwUYy6
akSeu03G2Z0PJub1ogcwWrsk4e1hrjgqaZkRa6dkl0aRjHVuYiiE9xav0SUiAZl5u5YTbjPZD0/S
HcCjJukKgywtaEHdTae31gMgMBLoTbIi1q1V5PUtJnoIcE0HT9kqdfKHgtqO5zRLeXMfA9MntUpx
XvB55VwCKaiJbx+5GnO1Vr6IkVMESB6IgK0sbS1j0/tEGSRtNDihdaTi4+QBITYJdpexcc5JllsP
iUXmpeBTKN3Mv5QLPtOciyPCfMvk+V84P+r/3BfKBJ2kDb6P0glu1C/9rU8VZsYx2itjiKUNhCpt
06gllHbSaN+yuDtpZj3gEPOtE8ZMczFScDo0pU8FM4HXLaVBvhN6+9opDFCnYbIS3zPAXggXW/uh
8+1xFXWSuqthGrAeKtVtJvnVsxeXl3rGtZeDDHU2LA3+bZ5nvJLObD6MOFCWtDCmjTwXEcTGRFtp
pvisEzkrAYv4zrYESL4ZTL3b0rRSnn1dPwvzT1UQOF7muO+i4V8KJ9xKPn/pmJsqtqw4CIpsQ1E/
fenIWB5w1af84qC7ueYMHNL0gmQp8VBsmkgnY8rRDEph88OPI7L9BcbpXiXtFaOjzAKuMR+Bwpru
YMgeuXjZeAEfw7JQkZV1guyGMEM5KnZTS1CyPundbkyp2hAEApkPyBSWdoIr/beMbiNFplG9Zkxc
163kqQewws1BVWTQl4OBGlxTyquYSovNbzNry6sXVmbmV7UnkgyahrdRkH+6eaQ3x1Qid3n+Sw2D
1q4kopuPWd8Nl7wCWkzyt/nkTP0ptauGy3YBAn/uIAAgRPufevpCp0FKelYU0tnm8iQN+rRLBg/E
gYA8zFefAVax0jS3suJLEkt14eKG8p4qTN+dqT6bhXWm86mz7G0p6YOFz/cAzfN93fls4pkHVQ/w
YZ2oID6ib9cA6zssfj0YHrFzzBp8cG16lo0mvxCThOo1dvZqFsh7fWYFVF0afsls7aEjdfE97YHW
WaP9ZNoohmMryZgqeeYV6ua0UIGAKRKvr5kTol65iM5DOFlLbazS9xx9YB5paxCxozvnPFwGsmhc
z7FZE1SZdBGblh7FtsU6lcfTsSiQyKrYGMUmLqwvlUEbzAThsIKOBvATICxX9aY+2bWaPJe1v3aQ
Gb62/LdVNW4uYhiO3o84MarLQHHq2vXVs2zjIazsh0pJu982QyZ/txIj333an3nFBUiEuu9JYWOi
yBc90fuLhalqS4nyu1O2Swg05QFnK236rNlxl3bsO2P2t4caRhjXmjJjgccjPmBYTfneluVNbICV
3RA/NCd/8lsEZqASNSWCo464aynOKEq1vA1ZOBd+jGtDRMRptIab33ncGPrK2fbDVCGGxnuWBPnE
XCetngOV6OdsJG4e5A4LaZnIDA+p1zUhTGOtIKQ+pl0i828LHP6ixfTAbAoqg5eNz5RP0ND38nrE
5gSVLS+HLYnJ+UqdP32KhlQBaOIi7eplYJXcYWeknT3a5loq+MPXGhk6rNz7zQj34dmuDGqPQPju
Q2UISRyn0LpG3is/m/MdtS1kaWVqgbGJpfd28P2DkpfREfxldCzV6e9HzZQVe18bl9Ovgx+nRWry
hf4csrXIrEkSFNv7Y3GSeI54pPGnWhpSF61GX92yTgsvkWpLT1nG7JQFRAcjg2FnjB2z76gm5Zyh
bnWFa4UVtm9xch1T4cztaXU/Wvb1fkL9gRNmfqlJkk+Wqn1LqLtjkyIgg0ydUDHeMq1SbibGtF1S
KaxfDYJOle6bnZb9JtasYuuXPV1Fv9RJGnGKk9JZiOplLC3DX8J2II47sa+u7LwlIjGzWGr3FhHA
MjLsZTWvR7RSLY4R5R5ljvYTmwSdy/1RzU3tf++boYz7T6fIUk3spkzce/CgF3A9ET8juzjFwC8A
UtnTJUiBKDLjV9din9wO06XTQmVLMZxFznwKho4eYutObVPHLVSrdb3cTF/mync316Mi3XB2zMF+
wEriyiz7Q7McmsbYe42uQVuqNk4tKTdDH5NrbFiPamzm20TKKrc3uiJdibt/Q90OxT7MiIGY5W0d
FwWiz85cW0rTPU0RhE5zDiZtSCYvpLL7VsYq67jUzh8+zgVEcl/9scaWVkI5fJcP69Gw9ADyYzDG
M7VRCS9C/+Afg1RJ3Cq3xzWahWLjkCaxbWy9uE044xDZ0wew6AMg9nGePa8rNqmO8HTKHYVlvflk
pWV+ExtbGYpFDV5yL4ZVVdQEwlgtqWMgSv5lrqw6/3HbdpgtU541HBULxud2O4QJ7pt6wb2izS7o
7PoXpunDRsmr0hXDkNRVHqXyRgylieLsGKMIc/qgeIpkbUUe1i6ne0FuoUfqtub8ZeGfbyw//tpV
AFRIFYqevEKNXcljrpaWFavDosDhPWQ+jvdJX9qXaK5OmoNeHvQsRkgpFclTp1T0lrBmClcmZQ91
PUrp909uTeHbTKPvuaFV6sNdGj7ZKfnXBvKwpgYa+rFOGyNIk3Xi9c9hkEQuUPTq2EZIBiI430+z
ueOm2QgOWo/bdmxekaKTUNw7GaJjwtbiWYnwgYcUQxiMHTChCXvaL24kBAz/hL+q2dbN8FNYZ6YR
ibrZBHsn8JggV+DLmvJaxf1p0pkjwMeG4TCndcqhdKw62MqCGPJrF4m3xlGMxP6ico5iV8O1Klj+
etLH62AqPX086c/XEQkZgR3i30zao6hSGEDdtlKMGeJOIrGGtFqw/oTdlHRz7iwEyMPHxqk6e92n
xquMRYjm6nw0Vbu/ItNGwI/5mTB5tZGPYqPVeb6YSjNbO3r+/9mPZrmHONMyTU2RVYQ2pogQ/225
p+CBJkeMXnHN/WXhqbYCRn0w9h3Qr7VBl+M57bwfeQ5TqrMDgjybwLMueC4tpExoCEKFaOdJzU5m
a9XfUiVbDNGAoc1HkDnTajFXDkvMLZDtY1Pb9UMbrdSZQulpjXT1VJrtRiBXYOEYSiHUzEopfmg5
OWhWE85Ws/hEhaTajbbiPYbUI/uqCt9RZIEWVBT1C1T4fllKifMoe+R7+5BNzj1JbtuQfJGDXcfx
QfctZ9MD56GKu09MFRd/Oaik7IYWXwpd009iE4KPmRYR+MdjpH+NlEY/pZk6Z6wpOd7N4tJV6vRG
MLfsSrFsbf8eLka/6W8JiKnVlMUVEZCauazCCJxc2ZCcG1vlQRwQj8Q+J3eoUnv4uVpqhKsiz+R1
O3s9iZWXrnmXf01tvz187BrfEQ1q16YgfjkGrGNXhXUIfePF4usYLdXccNZ6qAPVnV8FCD/1dTKx
l9EYvFrxZH/JfC7wJpCcB0DngEHzEA2nyiJPieWL3avms4RcYdNVTbidurx8tsqUyVWnfk/klpjA
0LOvcQ+bK+0V0g9Vb3oLfTIy5jOMigar0kvVufG4iU0jsN4ESz3dnS5/1CWyRSIxpDuYbvW2op8n
KiKj51eHf74mf5LQzJ9nTaanJGMsoSdlq58UUL3sef4w1MZSG4xpb4KpPosNGr5kQWhpAKjB8M6y
1Rn0kfyaKO60HK5zyWUpK12xjapkfORCbV5D6T647xkBviU2sUAs08bH+z4DUI4pFevKR1Aoefb0
4ikTSZ76ZB3FkJka0141vIpRn6/rIpKeyyjLHxVI1ve9fKFOqBbQjM2v4PejtGGCUF+U0MkWbaHY
u6C0jWuo9cY1SK1tYgIGTp3MvLIGMS6+etHgK2DicEFchU+UbfWNLJfaVpWk7rHvMAxS33feo9Fx
Nb2x3ky7dABjSsPRTib1VBaUXDAUO3BwCdDQ8rA99TINEIgGPNTCjaSR6NFlKgOx59cGDXt7klQu
18Qg7T4Oiv1i2ErJX//8J+Yv+vm2izLK4barmgaTJNv+tFpOG4gKOjKjle3pxP1IXIFCtPgPKiCz
jQo77aDR3z0ogdFvUnAYRKIkyirrgeYkI54Lvcd5jdp2I+tP8xfwJjaaQWJFpZrSLqqi8AaUuT7W
4/j2cYacewNqMEzcYp8qdeme8vZyAILOZW8s32yPuWauc/1sVV/5Uhg/4yQu37xY1bcVmhe3m89S
LNonyuhdW03LHlRiXX579jRRQC+leg9MUrtIJbey2ShORZgwyyyRmCvZymXKc7y/8wHFRCOQDnZ2
tcYGqh/soJU40Fq8u9So11MUa67vZzaKRdh5vd8Gb3aBU8DBfHrMrbZ9NgrZHef9HiuNLeAvxzVi
P8AjGryWQ9le7X2cy/m1r5SJBm0/uSKbI3CG8hyY5ZGij3qLxipYiUfof79Ita0/V0qTLCcnou1K
QMNeHwpSglVP+9KoNlZzRXnPJoLPM99obqZlllsr0KQNKhrpFpv6X82UKu9T058rCZ255wEh6mKj
3OcohmEm0R7SnWla297AXevXIzpb8rrAz3TOZPM/jhbzPjkl17yU9H1F7/YIi9FwoYvpz6Xa/2g0
q/k5EO+FhHj8zlo/wzrfpldJ9xEATra5dYA0HvAtH5ApSGsad8Z20GVmx6r1EgHs/D6w0lmUUso3
NCzl/dBKYNx6Xf1qGz/ECSHMJ4SSzQoscU+hCTAhfo0vTTi2lwhu8FM5QnilSb4lQgxXNZPPU503
2dYa6re889WT2GhD+fcjMVQdGaK/U0cr8YSP83qKpbTrlf5bVgakjmnh+C9dakX53KXWFHx7kBKI
7ESvK39uO1UhgaJBHOrcBCmf70Oru3lOSyKmnPoHEoppOFtKSpR70rwMWvLecsN/jDSsy9zvuMJg
1vno9dwnVUkOWlsllNS3b/gIyNoNOy6vZh2SKxGEFZEiM/629EJtQXVPeoZMsJDmxY6U2PMaVLHv
w1Cv1YWlOBtRR5ImmZWiipZB1JFgmkoXwDx3IapQo6YegjPuC81dqwoDst80QwNYQVsEc4aDyHUQ
m7ancKg0hgTmiwOyGl09rYdmUQ9gGNL22RpN7eQH2LiQzHduZncSKWlFtJI6YkiS2iFozSCsKRv1
d9PUm/V9PSqnHqYek4twM69HxaJUNH/FgaFigVb7lKKdTtrJMzicnJOWuEi1OVcNcSGeU1RrhKuS
vhJHpDA5GbZc7MVIbLT5GQUF/5M/3p+OfWMOJtL8LVdgftOG2NakRcl2nm+5ekBDuO+0BSTh1yGh
n6ztzNiOtF6WRU98zErkSkDkRV3ce8G0rwZ8BBmsjcphued71Szn3f7z3UH9pBjH1AwSFveCrmuo
x8Eif7o7qE0OsKJv6S7XSbCsx97kMs5GK0yTMI2ohd82P8ztMxLo4JgXNtJ5sUucZ2ld2S2YYFUr
J6AA+vEK9yMj3aS9bhWPgdy8JmHo/KyUcjn6o/SdEi6e7qKuHutOKzdTU1FVJE4H3x7VhkHO1S9y
UjyLJ5kR1UUPTrSjU2wRn8TMNC71EKdn8TEdE7hQhYpxURwcyJQ6jZHyKA6Kj6ltWL+dn0Tj5ML+
NlxxUJzfc74YiY1sahfyRdKzGP2v80FcJtVyPle8F/HD6czwXiiou+Kn60S0nSofvv5ciBW7fr33
/3b+r/f+cb76x3sRr0/m1t/vvY9G+2Sl2qMu3st/OVf8O8Wr/TpXvA0tz821Ald8lVnKJY6Mv3+Z
H//Y//KkX7+cj/MVL5ncNgcqJw6KH2Lwhu4jgpN2NLvB/0m99eIM9Tmq4+xa2m3xYiq0N9nrOU5G
Mzd4EqMQIiRcb5JcJC2yXvg/2dRlY2BM51wl9ZOVVen1TgwDfOKouwioESdLTegO9ijfND1S0RJI
9x+QdGZwtnJun/cnpQZMiHiIV+JJHeJsNw3SaR1Nu/slBad7fMTdvxFXFHExCSYHcmAXDKt0IjdW
jtXiXKiN8uxp1VIC2fpaZtO0b0P0bWIImFlbehqrMzHUwmaRVEH+kk2KedJ0RL86fO9XH3a1WwZN
ukWpnL32kZCDBo8pf9ArftgbyPLsVQWWtymS0HLFi8XzW5jMqjjbg6k8Tz1Xi/nF6j/fQje/BUqz
BosMz4OMoJpI+HQh5BJyVyuOnn2vRRc2i18bzZPURVvm/tZBery4j5kE6OdK1/s18aYkCyD3DiM9
rpZ9iDHQjMcQ/ubcc8hnBfwcx4LMlK5CUDfX+eQ7G3feJZ4wkG1zyOdha9O0qgLl9yc0NHbGeI6f
hqVKXWA+WZu/OUGoNZt/vv59soBg/QDjZGq2I2MVQqOofVKLocW2w0RhdYy2xVn2s6TDKLsLM8fs
ruHofX10NbqmLslqD1DGc2jGWrvOKE69pRMASJrr31lbl6sCCtYRpVBFzf+rhQlkIxWx78qzX1oM
49PUKs5K6AT9SOrux4WKUAxTqfBdExDiqdEJRMi0/tRnGNzFI3kmxAROILnjvO/jwMd5Raio1Oxb
yRX7miaRlwl+843SBsYZCNaCCBGHiEW7zE73iUc36ITbygc9Ig8U3YTGOirSL5YKq1cOipwOdYiC
TSpx/Cj8ZVbinLEu937YYab2Jf9ecAypKdIr05/rWKs2Ga+7reqyvYkzoN7F/zKFwtH057oGKYU9
lxMNy9TQAP+H/aPnnpokMjaW3kyHK/TAaGHLegEJOu+eFCOjOZFU8QYbb/80mMS98hehcFa+ldLk
fVeJfMmDFvHDYESUzjL1e0lZajacy8+FE8urwulsAP3KWq+79FrVNlY+nPO/RnOkM+3wZEs3NDy0
Ux8SUuoFBzH82PffhuI8OR34MhLZUVujccJqht0N7DErR4n1aajkh8CibK94fbSfVJplfhD7u8SM
YiKz1FlVpdWnycyDjR6M/jJImA1BqSn3FctWxdWoN+/9RK3hU857Ab2xVzw05kNRO5gu/ASHIpwE
NTpOuvXEWutNr7xz5MXxjQp1QwDPAIrckpK3Aurlqnasg6N41NCHYRtpuiWvUg2rgIObYYYcXJVc
BqaU7wJkqqD6ou6kGk13KgYt61cgEtFgh16+pBBm88+fD9ER7IBYmOsmt580ogv2di0P+95AHEvG
I2OxaTNW23WavKGfs7pFIJHPKTZTkxzAF9a7j13iUawH0jGVcxPzU2O6U6FTAyUY7DnsMUuTJnKb
MrAIZT6Rt9LXWyXwra++QwmLyCDzovlTv4b9qbH06ZdmiNs0mYK/N2II7hZ1gjTgEFRsMk/lunoY
nICo9bZx9lD7xkNuB+WGrC754KkYxcJUfr5HjbQ6k+Oobsad0NhoJKscZW+8NtFuRDDxoqFEOzQ9
gFkxNMbE58I6EyTno1UcG0vZoopKgDCk9jZ/ptYCjwhMFFXoH1AfnJvZAE8eQlneZJ756QQfDcTC
NgPjyAIxXfby4L98PEIK8prD8bPleNVJpfZDneIfgAfi13ZshqXTKBibiDFc60nbnrzOzHcgvysy
62hz6Myl97x8/RiboBuLWjqLUdezcIE9oZobyjVEvOmttAfISIdjpojNZqIwzLPNkNKfCyXlZzOH
bQSgCtdOTo0mHvpl3qWKmzQDvS4LfkQ+u3A09KprZxay1oGRfLUsw1/mieqcSrOWr2SyvIv9kwoa
BH1PsUptPdvRsx6vNAVGQOXEUQdKNF3FPqazhALamESMwP9RDh1B16Vjr/05nyDohuCET7KISag1
2heuQQeR3znAqSOWJHKuSqMZu1YuXJ/f+g215FOO6JCA6wbhNMWwU+7jhuuT/AEhZ/6gy1yaF0N2
ZFHTne+jbqDMGzv+HI+e7GW+OPXSC5RTKAf+g28P0VPsVNnKbKf5HzP1T5AgWA6ahI4remBsc13G
jo1E8yYHFVlVjW98gVpyBvBMvADXeSEQ4eM6AUwula2Qj0xQprcWLrZW8Sg+z3OB+yTBKAs0kFC0
ynlunXSU6lPDo5Y9NxAMrc92Cm2jBQJCegNTnin/cqE3Pgn6UUdoKrdmxUHRLVPKmiVYv9XcCbHB
/FB0P9KpDdbJaD8aTChfk7JPN75JkpAYqnn+VmWJfTHayiZRxn5sKHrfGiN9oYQ9LuIZIF4Hpwoz
ybtkDPDJ21g/DMQm945u7xCLFW48055LXd40apC+iP1lH32LFASNtB6ZGEXUtFwE0y1iA6ShMaDf
Ux8+i+9wEkXHeGjqsxixtvxmq07DapcPhPhoiA+J+LiMfG6KAYEYAgJSK+YzEhgELhor8It+5m9B
sf/lTUVp7Gsj7zaONP2lzRK/oA2tf9HTIJv5dCcFckaxw7Qc4Dpgav/DSEk6Ks1BuPz5OBmvtVJ8
66ckuuHVV/eVhOJLyEcn/UdDYfsNdaCyLqRG29ZeFO1YYX/XqGlfKs8HvOxJXNLScLyIDT2UZh0O
8rQUw8RGDh5VSrIPwJAvdTQkLxKX4mWhK/mLDy15afOXvD/K5n1KbS+RPmA6TVXne4vyw5J86adU
Z1+sKq2/JHVuUAwgAAm9lr6sdW2ZYo7/Xkv0edVMyh9NM6g2BFzke9hRyVFxEjTd4FEtnJtTdvSr
wAXMop3NBKqdA21h3TlNAc2UwHktM6gnFTGNMq+6MgHOt9Bv56C1odgihMD4USkVFgKkeEk4JG7U
BPGDj7GTUBtkf1XSEqxrpfIpRwp1LUfraYA8s4IRES4z8MunMhglAm55JDao/IujquDA+HO/OOj7
3QDtU47Jqs2DhcGM9qk1FelSNeZGjNBMOE8d2VCDT2V7Pp6g4Z2kun8QI4di2YIrzghViYNTEMZw
pjExUqDfWo2nPZoDSwTF00E4BhFOBHo1sRq0Oxu0wrqPJ/W10Wt4ZJyAZ3VYDgHBYYGplojYPPnR
Qwq08XIZ9GA3yo9iH6uet8AAqSx2YWLuQShzs5rPLxrum0m1lZRI2dK6S/b4noHS68186yibixSM
3aqq2uI5jWNl0afcoyGKXVv4f+CW80dpGEl4i8vGjSYd3yq2uJWsDnPyuEX2gp7oZ4c271LGG7zB
hdeufMS3t4ayw6WexjUoLeOWJt43myrgg2RJlzCIszn/YbjUqfJtYpnmloh5XZ/l4mkyTFw7fbif
9CTYdx4/R5KoabEaZw3UxfVOwkxLSqBd7SDPJBsNFw/zfmYKYFdABWXpswm06ihZLQscYo7eBpvc
A6eKi1M1oZbl27WnKbgjPIbcrLlVqyn9v3zl9c/1RyxSChYpk1BNwkRNpml/XlRjsxmU2qHumr/0
iBYwhhATHyakohuD1pz1qK0vHwdUUFQLRL/tGRFofakqAqmNEkS/apXVvs0m/2yX03s5z64kvwAY
4KvvhPr6+6EsKYwZEvK02XFQatr3gBL8Gt4YNxLsLiB9U0KOer3rA1fRaQuG0KjcAh1RWA3DQk+q
4mBotfOSz7PO+RdmI0/aTrBy3TlUmcY6v9ikCQhq64lLE2tNArSb0xREL+1gvFtpKjW7uJFvZpFg
GK6aaqmrUfYkOTXXKT3aiNE4NfWeCJgEglQ3R0ZlMJ1rkFamnNinthosJumWBSGMU2wgMZv7UJyD
Et46qYFiuOYUPCGUPCJ4rU5GE4FmEg8/NnalHiqrkHfyABxkEWuxROqaCQQo7I+hWfVH8agYA2J/
ZackYu+PA//H3Zkkx81l+30rihrZA+ihbxyvKqKyb5nsJWqCICkKfd9j5G147JEHnnkHtROvxD8g
RUlJfU9fvSIHCk8QuEDyEokE7r3nnH8Tl5idHT+Cj2YO0grGD+S2zNK9pS6oj2OriNRoqheVMdWK
Ipo4UN/uHBPPV8CN5UaRjPhj1+ypn6WHzon0guW3lZ6RsqwXHRWN6Viy0NtMmJhNVq2lyN3qQIMf
0RGqmE47/cLF5W/tSE61KNvEOQvbJJh2cwsFyZvxSQADjt3NzRg1YXg+HPcjY0Gs5VxamfahLVyV
Imit3Ii2fGxlg7fut9Z47tsnk0wydm0fh5NKV59y0uo7p1Kk6wx90KnShMWqNTPpurEKfIHE0JrZ
JWdjigdQfVtqB+rtd+A0gjr6qkB6C54UBMmwVq8rQeu2YSuCIkk18bZu2mBlKg21v6EJH7iYm67e
LrMqkm6LXEumMTTZTck76wGrWlKAV3D6i5dUCZUPSqPqm1pHDqLtlHRC/rzakq82D+gBwTa0gE5F
feLMRDUg9dmC2vS1WJ+MXIjaAgVAn+jMjdQI+Pgzy/aLnZPeiREkosmPO2YVlxdwAiEtB1Kxy/oc
ZWXdl+dVgegvJhrFbjwxbkx+hQnaI/le0En3Q+/1Jn0gwwtBm22SDM5fNcKtALSTiUBFEESC5k2Y
d8GtJNrnDilbtDuUO4Yv3BpN/6ZCHQUNe1DVTcLwq6Nbp3QHP0/F6xGLQoMKnHg9Ivlo4EcHuc0J
8H32FOdSjYJtM4Q0omqEu4oaJj9GItzaut8txU5s5sYgt4opDVa5cTkoyyiI0ze1wG4tS8s01sWV
KAjF1gTWgF2TQw0Pgnh3a6fVutV7G/C9kk6lFI12GUu8JZYQzaZP9XJvilo2r1SxuXHyAKUKhA5n
mgmoxNJcdzD0SJMtScofN+MxOa9B+4ihgclPmplTfHCQ26Kkxh9BVMGJL3Tcudu5yRl8LKZLhIum
mD1uddGBcJk7Vb8x6gsjiKu1N8qfhoZ+XVSxMQH1oM5Yr/mXuE+GF3J9luQJpjnDkTYxrDXC5dQ/
WywNcTfpSPRU5WWEnPw0TtsBb4IxVEBKaifDdAxSud4SCt0jk1Qs3KCstwE2aVs0ZS3kwYa2riXJ
pinbpYFk0RHT1mn5JTAz8UoIY2krdPKNUvfCtgoVwpjQU8+qQktXg381JMU4Oivaqtx4gzYwqcNm
oxj8wANRKieFMrzOmtqql99amRGql7nRmoBKqsGYSvRYuyR3WlAHOzkEsEpcmvXzGDjhrrRMf6jN
FNd1LRiA/qV4g7QC/w2j6Lveh6xWJ0l/4+nJxwKz2M9e7Z+DIAg+oIdO7dRrAFMgo7nmvypTtwxh
rx6/hxyGc0RCtSnp0gbfSSWbixAop7JK9Re1qPhMCrLkbNxjKQbWsoNhP0SkhhvD9lB7HXMlFOJa
fTpKZQg80yjbNNrUHTIbTdajXUZ2dJ7YprxJxTC/DPh1MB4QAWYm6jV07Ik8IJatkqWC7Lof4zw5
j4DPTVl85JgX9CkUX5vUIQlG3VD7Sa2JOYn+YTbzZGluOuJjnPjiSu9szZhFPD+r8M9UVl7CB0Dr
sUYQdU0GxggH7mWBCIqo47qS7kxJZi4d8jkxxpKMpI2yqCFJrtusywFHGumk6vXo8fsnSGOiU5gd
HBVXVsFQ23kbRu7EazJv0uY+gsht2wKTKvv7VIKg26BeXYp2ufRd31z2PZ6XYlEuxg/ANsmI/pFg
Q6d617USFja6LXNHQMVLhnUFuE28TkInWKPnV6BXrYIx8eXumvezmshgDHDK8VDrjnvlSNwYT2SK
US+POD6xdrBnVfNZPQrYSLmsE4TTFgtsw+vYh+EKb+k8HIhqTSGt61ApdyNjyZhJLaWTSiTGH4VC
e9HPphEC5UjLps414FrE0zTxTtdDnsoMYtTYVHi9nOTs1ylt7QXMcvjBYILKxMWqYRDZvcD0SHil
ITvVONhCtg1rogEvk5dIW7Zmep8I1OdTyf8M5waxTp+cAfLE1ooCgLgEWyFcAWDwJuNH9C5E08Qw
P1Zw9uZAQaKdJSbmnlcumVFQzsbeBBUboz4J/C3Q7Vj5wgyzlCtrKwntSpXi8rPThbd49aFhhjzJ
xLVT5UOQxOEUppN8bQu4nDWtZV4kAlcrcdNAE9vO0rAra5faroryEtwl0dGljc6KduU3JYIggj+s
2lqMTDKR/DxZ/gvDdmFbYes3jQw5XcHINxC1cfpN34jHVgNoq5+ZqSH82Xr6ZS5aohgsGapuaBq6
A9DBTpfTRlaomOIEJEDGcr7fgGcLK3yGC1WPZ14Xhd1ESOAGeqXZrK1YWweKXNypYtrN1NRWye1Y
3VYUizPVtZDw9zs9hRpLpMdvtW2diBprGOyTrgjBhKKBNm6g+DyaiumuxpYg5rj/jru51CJG6moE
1sOHpSCAkzvCnPWyCmYJ3fPPrA8oydTBVC5YNg+5KVLemn953GgIkDpS4v1JNueYrvmBMSfLojxQ
dghJAFhb6ksxcGLwygaOhma6AgbfSqTPpuHxwpOnBVKm4YCLs48xS0svA2Wp4AoIKMZR8XklW2BM
ChvEYu8a/nnqGDl4SeNLFSn5Oh9EYbHTMVc+cRqwer+46IbNeKzIknbiMpJtATIp8LbjEGNAvLhW
qOPXB90i/GQMRnNfcQgYEVibSZbf36ZB8SXRPqQ4TMt5rNzAfy33jSR9sdO22dYoe50J2HSs1UK3
pqiJBJOeGXhFEIrBnoKA7U6oy7mTs1TQvFqYtabenfGu/bhJNdx7amwkWzfqzgQs4Geep/WsToPb
UJLim9zXpGXeRqjT+b2NK2v+OStJXztmcIMOizXL0aafV6DnYnjCX3qEfy9UV1Uv9ayTsF3NpSkC
EeqlPBwL4uw6aHp9Zw0E66Yq+0UMLbCrBfNaa4RqSQhmIQxZdJcazOuJagbyI5IYqwjVgo9eGmPM
oVjFtoWYcyg6qYYlP6TUYPAglHMB8luaZMieTGWSJ4cGvZW1wKS6TL3KuqpqpBdqwdY/D37AdeuH
DwNe1nLimwhaATbxSEY7armMvFK6imLqLoWiX46Hyac7a531B3ROPgU1RZ7qPk4Onq5+gh8vr5C8
IBMgVuUeYYip5bRoH+V1P0maVMU6nQ1mtjgIdkm10UpJvYycrNsrdXQYT45izXgB8tIqhr8sGRzX
wDGTYE611lqm2JtPgt7u9oIgUyUM/V0/iIa4BjlIL8ORLiUQoajcgOoMEqlYNEOwGgv2PhSs8iqJ
DAtCoUe217LCFaUPb0rBT9iMm1wHRQPwkHaKbusGIDtBYdGHm5xCVainl1Wt+o+2Ed1IoVI/aEH+
US518z61qvtOIWWXBO6T36fyp7JDHKDTwa3WZetMSXj6B7/v+aYBnlpu7h+aPqhxOh92bR90Rthn
27E1fnbcq4mNoK3n1gJwtpw9JGnx4KdCs8jTuJwEspFrm8ZPPuR+J2MLb5mHcSPUZFmMsLMm34+N
e46PfEYlopj6/QRWxCGsqA0ybdaBFerW0SIca/1gGTmFc1aNaPNvzZHzU/WVvvRSR0LqKVyMgZZc
DfVhFJCnnc/UogaoRAnJBjwBhfKRRY6cDm49RFMl+iPJ3BQTRsNQbxeVD3HLyvCBNQbRZQNWWp8x
VMZRgvuqIofyGiqqP7HE3r3A3My9KFtvr3eZv815hS6MSBKXHYSk6dhs5eAWheJm7ZpF8qC5iQ3U
WLyRm87de4OZSIZdvG4I9XXSU5ow8UXP68S40eWrbBh4GxFAre6ABZeQaGBcDlTkV6PWX+Lj2h8M
kkcTy813iuHKqIUq0gFGsXSAKUlhJS3wEBpOQEhO16ptiIvYlFSI/VG1SFRV/WAm8rp0SvdRgKk5
EXE0v4Br0W/ciiwCsdhk9NSQJOvBixzhYFH5vRYzBPUHqw1JE+y1aKAzIOg0BYvSsmsI27Is3G0/
ZB86aOk7sFwiPPFEwyIV7IBnLJ1Mia6jgLoWiaEcrzqaqMS250IcYVRKLqEWWmVBJdHCCMtYcie8
NXUPGxM8NkKYK/lEwoN7VsgQ9tSgrQ5+gaGojTg2JYPqMB7yIHStybfhROquSVMqH+K0rDZeaBKk
DU3EMtpZa0h3VU3BJafWpmMVKLjbatiEqQNtYGxLTuJtx71xo/liOTW8xILeEQsL2IvyohGS/GNj
p48w/FQRDQ/fFRHgzgNyTjGPsAA+fWgUw8ZGNXipkV+fZLUpnLEouJUHkv/YYub7oTWckwa0gJmq
d5WXC0tYb8CRAx0FEMnxlr2EEbTfxd0H28eiCf/wajeehbY3NczEu2lbu0BeQLkdD8cgLlc2Uhuz
sRmYvsPcUvgbFcGzTZIoNanwzJ0g6WAdSWgUQ9Opr2HqW7iNcA1Y2EUHHG+/kWZmSXK6lDOMqI/N
GEduGQWDqWpG9aWaQg4JKuvQUqCd1sxYC5fl0IH/ZR3GE6pOvRVg6sbRcLC2gmxbOFW2RfCCFOT3
9rhXDWfG04juzErFKbdqaxFsufH5uLExTzlvNUFmqsk8KkMDhh59WXtJ1n0t+Nw5PXfqh6SPrqn9
2tchqqIrsQyTZSgYwQcXAbXxA4bfuFM95vnwG7ESriSodqvYCD4W1Bp2A/D0ktsXkqrKN6Xb6Cun
RjB5LKL1AoqXyPPb27EJylqZk/xD/aZ35EVd2ziEsMoASlKt+zHp00PCn0oFV0lU0F04xnUF3zua
VY5+rwmms0wE2Vjpmr9D9jADxtqNTu/sjm0RwebUtBTC+udD4x517nzvYgnx62BCHvAvp6s1HGRM
sBaSZAzVoRcL20wLlZxFFbgIx95jX+xN27yWN9LAy7QKqhgi0wNFItUA+qenAyBooqimtB11NX6t
uqFkuO44xSc0SWNTsOdCIyuHca8hM3jc64Y9wQel8OsvpgwXfvLFKCtaQEjgPUATw0DjdMUO+UXt
RBsNU19l8mwd6TpRgYVgKIdhMhLbvm2H2Dzg9eBrhBnjXlKZ0cEfjrnDscQp00Xf9ndHpy9WCvrV
oIvSTzVDzK+OYaVQee1t0OQQwFDs3dZmVx5Y4WFAEC8cFcWPdpi1BLMko25QpLWMJvogw3wVwJWK
LVTOeFxMUtLZ/foWmC8Lq7JMrEjVT5IA0ajGy8i+apQuM2zDnkhw2NxZIvnWhGROcYgsnwlUJ1qL
QPRcQYikSi85yp3tJDdK1tVfUu/OAr9KqajoV4bpGw+loiSkfQ5J1HS7UTxhFFSoPcVY4Uuj+vPi
Une6+EqMVW0rYNow8Yqgvspks76SImjamY0QZNvUV6mayPMjUsDogFzVygc+NJeCIr3GSKk/R+Di
VkwQQ5e05iMVM5YDgm6301g5eJ+7IhGvvFBEWqL1Plq6K611RQdeOzSzDkohZkTYRA9NVCsmiU9t
BzOEGPwuqp2iMVEDU7qUzbxjiGrTu2N23PJLcY9LhXYtGnxEaYTbqkiqs0xsXBD5tnBbumK2jmU/
mYVR99BZdbjENY5rC5S1WGM3+5347zRIt6LW8jAKqGj12kN74C4Kqds3XmAvKAL8SdylvwCc81ur
aJoiUDKoQ4PjelFFJzlUokYhWJOqcM9VA0CIaEgKokSGsZBaR/xIYmTGiOw9RENJT8dPZdeLVX8o
9Qh1iMpwHxJBPB8o0TdJEH39S6OiCu8BkpibPqDxUPGREjLc+qq0y2AThL44EZyqvnJdNogDLEO/
xOtyaHmBJM2lHuTj2NTNzjsPMDCJcIK+Gvv4oy4lFZN10ULDNItkOFpD+dVNGmtnZelu9LY8ulwO
hxIphsTPB7LBUkqEqLdq63IR4gd6zLxp0J+DnrkcOo+78NWk2DTIO1+8+MSf2GG91IyRVcWEJQjm
UBu4hOZLhcKyTKkoSF45zck99WW0rQ2wayNJxgzqbn0MUU0DlKtVyfOREwMqQYTo27aMF3BiXFva
9UlVH9LECBejU50fl5hMJ8KFgpDPddFos/EwCWWMM/SQNQ4xxUqtRWHhdU3xUcItQhySka5TP0qq
J2xHcWDJbsO9H5sbwnC4o41uhHvSgxtSsy1aB0Mx8zhcFFLdLIigqrURxe3S77zkiv9VToyySWH0
qeVZCgnP6dKeOrJ0oWZKTJ3XljAedaWdO2yIxUWIpp61TPCAMfpiAt8keorkeQlo6klGinaSiW55
w+lfD35HtvGPEwBJBBkjL1OVyQ/+TH0j6aI6maQAflJUaTJWu+RIbCaz40qly5d4wXGdwwpm3DSN
6W8gBsMOVPoz2ck2upFf6dTrSPsUkb51U3d1HCwE8Sav8L4erbCPe2rmIs/jsR4YXLBRJKvPxr3x
rOfpt/jX+mQx8M5WG+We0rN0MBxj1kmJ/SS02lWshs7HUAZ8rNTFp5bE+SHKKx94j5XuUCKGUhzW
A7XLDCBXGPV1YDfWSq8NAFuKPZdQXttoFPwbdEbMdMM7sR4fuXGTkXhbJl0WzhNUaFyhK2DX8qvo
XvnFaYbkjKF8crxkT5wwHfO8NdaT0wah7EOILM22y3RvTvDc4ZaOm1sf48hoJMmh1p16O4ZuvRML
K+wqge6BCnSnSgj/EuAPmEUgLWlIEgqCJGJYOkyj2bHttn01rRK9WKqC6GMN6xhPXtWTT69z5FcV
b23n5C1Zl0jLMiChRZSJcgkZ5RitghlVHWfnyQMIWWCkb0ty6ylrzQ0w3GBZtZ24QBm4+4is68cw
NexzsE/kEbXiSsLW6eCriOloJmkGL1A/gE7Rth4/NALMxBNqS+Gn6txqWSLPcl4Pm1aTC0YzZ1CS
H44lTbwBnO1Bj8A5rs4ijUCglG/GZiaXX5vk7ZYeRk8I8nvJBoXj7mOA+YnolcptoZfqrkWnbzoe
R2UrmbVCc96jdzWrIYuIyxBMO0UNa5ebHfbGmUrgG1Elm2U5mkFqVV0IRi+CerzNstT50PhtcNC0
lgDVFG6boraWMHunaG0Zs2q4dV5oTXpZDO5QbwdbyjJgZdaGetsZ6goL6uyTmyGiwaIfm7YGX54O
fzrYVmdJKDSrPIyCTeNJ1S60CxzN+yQiJ2RCPtRwvhXzUFr4riev9Jjlwve1fK4Y56aMuI0ZtS0W
KlK70yrLWjgIk56Dh8UvEwGbax54kBy+3n/0nf5JrsX2sW2UVZJXgjv5YmaVCOGozFb+IN4UGSqs
9G+bVOrEFWqq5+MhS3RlZEw8jLBVosxhkwopwxzM67E1HkdeK1kGZlVOart4qLLeOaDood0iWzu1
m7S6tsI2uNLzYjEe7qPEQmMfPwMzzoozJfLciRqZ2VqotUGBlUVCJ9nlvCwrCZWa3PkALkbFO7VB
BC8OgRZ6FKSxXpkJPpTmcc/LuXvjnvNt7/vZrhX1M6cCcO/rXjShZm2S9QSOD0nZn4+1JoiQ8NHL
PwkMrJeBAcMnRicm5GHVgMP0ksCWUiQGhtCRcVT0kioOdZTAFdIrieQHXzpP7hLTOXM0Kf/oNybZ
3mHPHfaSKJsruWEvR9cwHIHKfgIvCIfBmMqN59rBXBTt6wocCgVvWAVVbD5mOurnI51E8qetqd65
Vg+xDGXjgz/sCQT0K4z0PGjuzdesTlObyChIXbYORhk6HNqWtYep7dgMBrkFTeo3rfYJD7P0gy3J
5ka3U3SLhiYW9gaGXoDHBGpB54VRRpPOiCj7S1IZ3wuoKsBKbETkFAYEUqrB9ED89smR0zvdAUcN
BAWueSsbV2Vn+nNXMoODXmkQJIZNIwx418ZcN6nZbMY9wQlbYPUcI5RtjnvjsfGsIwjWNEepB5Pl
KoYPNzjQYUlJFZyQH/Ub95xVJFXsVpLuSl93ZyaZvK2XItWpwCjfiXl1x1Tb7GsDK3tfUrxZiQ7Z
qh2aInHAEt5jAE6i//jruVb6KdgCaERNhNSvJqkyktMvgi3ABQ3cPLlkJHUWUQqxZjQVVCTdXBWV
tWYZEOzG4/Axv7To3W9aSmpXNcGJ27XyxdhS4IUGib6zA7zBvPqG8DO61ENlbUuBfmsC9d1DUygx
1eEVpQxmriSxxNvSdJwrrTT2VGI/O27kfy7sdivqMG0cI0YDIRWUrYgGzJmEltMsIm+8SeUeIR3H
Dfulo6GpkiCj8CkhGzZJgJXvdaX40JhBt/2+0bzqa9NIO2nRRsHdeLKuMn9SyNbClFxqAhpxBuxE
zVuhDq3PvRhjR9kDOFk3Vn3udRKwxDSI98St3s6I43gOP7UzKntvG8XymBJNQvNRhER/sAo7noOf
tCmvtt6txTpKczNhgV+euxjr1w7Yqn1UXrhBiwDrxRhuMFxZuBBa0Q7gvX2ZydUtQ20ykcTO2IyC
H3oawOaLHWuOGx9T9dgOtcJCVSWifCXiu6ukdUnGTFyrdaJ/OTIpQrcHB5gb8qWI1/MCEenZsVqN
pHW26iCvYjz+RQm6y6iom0+6ryhIkyjCNVrS/awD3H9eDaaFVVQKWw8l7XXHcsXJ7XYloCO9g7Gt
7jXDyndabPMgtQ4GKEM+SKwz9ywlKzimmrzQ5Q8T4oFh7XZczmVStXET/dpJ9O5P4uifOEQ83QZA
OhIKig6Q9qWQf+ARAqbIaUwFqVyTiBbXQp6QRRNi/VoqJHU/uNQnhaFdp56oXAqRCW9Lwd2uKJ2F
S1rzwv8cacC++iGFmgJqJynaV2Q8I8OdjmCu8YxS19IO8Eq8UPXWWeBy7kw0iYSwNwxvSof3b1q1
4aIcdDY1FvnTLrFK4apqCRQSr/8Uo0l2lpHdhn7h25uYYHqSUbW98pTEWni1pMHUDLs9Qw1A3kAt
FgHv0rxJPIZVUUOQFcNm5xxCmRkE9jW47eAMZbwGgWs5OsBIf1QCX9rUQ5UlxNDyCkJhPE9cNViE
wpc8rLtPEObbhVAK6UqhFn6wY/IASf1lfDCLwGkXuhczf2NSAQPh+CdFVbZcXHX361FJfaEiKJPx
oA5J7K9BA5P0lxBIRVTMuPf0aOrJolOtGwmlubySvOy8a5R0aUieNGubqt8zcilblRgRYUqzvcUN
5pbIRv8sqIhoNm14N340qgM+amHQUZWoJmhW8IHkYHkLikqfV3IubiXZVfYCi+uZ6kjpnSQ7G0mq
9M9BGn9wAz5q6x0fjZShZtlddHV/QzTvHopIlm++tdBKUcYW4IvqT+SQqbO+SIupKEQAtbI0hZsj
o7J4mhYrEqPFe1ylbJRbvoj0uw9kxvBjLDZDAbkWS/zSSnYnrCXXkleV25wpgsLQavT1TPehWNRO
oPWzyA+VFWUGWccdUkZrm9IG9e1h45usI1lXLMcWQr4pkoRS1yFgE95RgIJv9f3YcXf8pFzH/QoW
zboffOPyxl+pCgp4UlnXmDx6+Kl6Vv9U5lhzkgFK9uOe6GPvrTVg3r6fyAXZQ+9FVcEtK1sy7AQA
auqtmPj0+dh0WT9OjDboDpojpldhtCicD61lkE/GXmsiDCCocRPFaT+1GFwnxBvRTZLgKhrKjbYp
0cv7GJa7wEbboW6EYGfLMaByEemajPTSsjGoK2EpB3ibrM++i/NwisSTSaZ4UHjQivwiqCjL1WCZ
xlYx1Lc1lBgQ+y9Xbep5+BZQfqSckU3toO+xYPG8m8aolkJmdrdpFU1IO6JjI+GCoEuRuGYt165g
TIB3xB44aO30wWdORa9BNw9B7njryqvC+RgQ5iLZoqUKxm0mFcalvhZHqICQGM1GUJjSjiWqDpDp
PIkG+VO8Qm00/dUck1QGKXsgYaR70CHDkGVfMKHaFxTXo1Wpt+50PCbANZyqZSWvgyquEgC/n4Qa
n64lNqrdbLSOPS4P88FUVmGK3ERAXE1VyKeULWASVV2lbBFuznKAN8NfSl368F3S2ZPriz4P0S8Q
DYoIfqP4SxvFk+TQhb43gVTeT5GlMnaq5IeXmDPcj6puedtPEJP0+lsLGs5ESGUV1YtJE+A0NApv
VeHgYjGWDlsV+84RZTFudN1A8oMMyRF58f3E6E2HjlC/0Xx33ZvaVvOrTZN0FiKjdqRSZ0Vpflbk
artE5hq8G5iIIi52opMr96pvLCp+zvuqsvPpAAO5SGXyQ77PehaFcO/SCQR7lcl49Xw3fckGuS6D
HN0qV8WzPvHLzZgo8OLkovJL+Wxs+Ta1U0FP7NXxpF5lE90svwS6XxygJqo7qewBVTZZ4SIajOWw
0VThIg4+ADDVdnbZAdgPo8mofJZF/hevaOT1uDQfF+kxOIMA2dsdWf1yXiiFMa8D0zjX2kCfaaJI
nNKHxrltNMZ5ADRlBcWhQV32+Vhbyd2+6ihEUoY6poWFZCcI7qwRyGuBv3dnsZyx55ne173hmBMP
sOeiF9fYsRJjjIAgUSqDaSI0zXxsmqa00hFbXRW5Qm1stAQaN+JQw/DLaouBRbgGiXPmNTIKR38Q
WI7HuqDHMVF1bhKGJwI8NL2atoy0nV5E3tqvjYXulm47sQeruFxRP2WI5i7HlgGKZK9Qut8eF0uC
IDir2EsGEXRRuRWc5uveeCyusF3JGnVrDIy5kTY3bsiioYyaBy4yPRQejfxgj8XvHIjDMW336+nT
HBLGJ/mzoS5E6WRIEzNXSi8YBDpFBc+3pHRqUCSaiQM6xpR7CtgRYL4RLDM2wcSz0FH0iLqabw8w
8D7dV23ESNtFj5HZChNoxvG5H6UgyGxQgpKYJ9tO0q0JaYt6otdlc+0ibYPEte7tQ52SNdnTCi5F
VG7kMn0ix9dOS6dT7xD6OCOqVL+gUEvFYkSu0EUkeOhIms3KLXr7gkedYppl7uBsCxfwk+2LNO6i
VQMfcjo2TbmMWDeKxearsYSN83xTZ9uvzQyJEVFPj8cUoWu2lYMJpxJlykzNDOiLDYwTY3AflxPz
yY3a5rIvd66RiF9CS76t0Xq6ozaQI1uNEQakcn8RkC3YW315m/uCMk1cT7qT3Tlm8e6dUGrF2mya
hKUUhwWsX8i3dJeYmbSbjIQfNSyNzI/rM0vDSAv72/G3/rfH9r85T8n58Vct/vbvtB+TlIHNccsX
zb/tvcc8KZIv5b8Pf/btY6d/9LflU3J2Hz0VLz908jd0/fVfz+7L+5PGPAYe1V1UT3l3+VRUYfnr
s8eL5DsMHZ0nXlxeJz918U99aPwe/2FH757G67ru0qe//uUxoVYyXB/5zvgvX0+tP//1L0MO5N9+
6mj8Mr/qILznO1ef6Vk13lMSAEVB+ldkCWRhhxcCNfl6WlLfSyolS6oHlgWESeM0/++He/kf3YKf
LuoPbtOvP/OrL3C8OcMd0I9XdHyuvv0m/4k7oOnvoXiaQ7lZRo+OBNPJHbDeKxJERQILzB1kTTOp
6v5ed4Aq2ysfAk15bykGd4GqiqUolOtOboEgv9coWEDPY52s6+AnKev+Zvfg1U+B+F7nQdd03gHS
RpIIxPmH90B9r+ObZ/KqGLJMFlI53vLf6D0YJsvXjQT6e11micGvizkgQpunD4H8XtXwDGRxRC1X
5knhBv1ez4CkHh/Lf30oUK33kPhNdFY1sCfYeRGq/vAQMFBYsmJJ4jAkgjuSfrvBcHhxX/UQaBLf
UQGdYQDn11hpMdr9cAck8b1ikkgDcy5LpiYORIDf6yEggfDKW6DL703FNJjsLDgNjIunD4GkvzcY
AXlTEEohOh7SGb/XLdCZwF73ECjvQV4xBmiawaD38iEQTNYETAWaTB6LSXPM6Pxet2BMIr3qHqjK
e43ZHpaybDDq/7Qukt9LuiiKmqZbjIuieLznv9F8IBnHhcq/Phpq8nu0+/iJ2Y7D4enCSGO6wMxc
lRTZYt7kVvxuLwIP8SvfBMYChDYUoGoMdy8GAuu9TgqXOJSJYrgN6m83GzBOv/L7q4z3KIWKQx3t
DyZEgZdEG6BFIkYsBsY4A5Pv9xoJZPl4Sf/6a6Dq7yFaMe+LFBl/XhSY7xkALV1DUUdBcgn+2z9/
C/6J4eJbJIl1dfh5DDS9p+KHaPVPP/AcZP3cwQ9xJLAkU/rLyUeHyPPY+fdI9G8ngegYBv5wcgjm
f2iefPYYnv9w9jmGHC/r6//6ej9+vtKTC5sPgTE34fngynvK7/NHUHtjxPz1Ww05gb/+ZXof33++
/zFiVliyfL+Mn0Lrb5PGr3pd5k9PcXgff37uaghEB7G413a8f2q9x+S5nzHAH3h9r+326p40xbtz
7lP+9I7Lfrf3suqJdd1z18N/Gn0qX/ufbjB2ffr87qq8L5+Kk95Vlqav7X1KB/l9+O7v0RMOAic/
qzzQTn/xH7iYf+qnnd7n3sPD0/3JrZFEBjiKVH/a/x89wN+yJT8/1s/5puPg9J8///WGDr8eM9T/
h6/v30OHX/rkh36Dx+jvsZOEJ52+wZgwScoCde6TbqW36Pcp9k4exiE/9doXCWJQFX/2njsaHqBB
hvS13U7d+5MhcVgSvbbPy6e0egi9x3fJl3el+/RuSnLyZIRU32DcHTt9919ml9P/+nzFwz15kzGL
eShPToda9Q2ei2kSIcNxMsYOKJDX3u5vQ+yXYYSN3z3f/ueeh9syrPRf/X/u06d3t0/556fnvsae
WTy9tmd8MR4SZC2eexr6HXyfXtvvHNh4+dzN2OkbXOw8q+7LhCEufLesvPjpZPjQ3+AxmYOJzE+7
Nd7grZyXrpekpyPzsPh/7U2+5g1f3kcPpz0POffX9ry8fzh9CQdu0qs7dV+M+OYb/GQ/PwisP15/
rdN//J/y6d3n//vf/8e6Trz85L2DYfv6f7B9iruT51ca7Nhee4t33sPLJQCAzjfo94mCpXsyk0gD
1fANrvfFXVDfYGbdE8U498Xjff58hcMIJL3FRLK/75KyPH0ctDd4lff34X3jnVyu9gb3l25fdPoG
7/GeqfTxReA15LZf+zDs7yvG3/v4dDjD/OINuk76YZwkjnvua3wihuTva6/6zGPV/dzN2OtbDO1j
ry9uxJBSe+3VHodLAepmcV89dzdetfUGj9sla/rTBIIsvkEIcsUKxX3393GR9eM1w3p+bv5h5f+f
imGvnuIn5z587mi4FxQ0n5uv6HdIINy/2z0l8clDJ0tvMFwgRsKbfTJ/IDr7BhddfT4N5uW3mOuu
k9MgRB4Kwq99kq/+8T+Td9dJ9I//NSZpzvN//O/40UtP77XyBvf6uoq94sW9Hti5r/0C1/cxNLeX
Hb/BE33j/PQWDtjq117voI/hxffvFvfFyUKAgsfrOycB6b1Yx4IveX2/c9IMpRefTIKUIl/f8aef
1t1g7d6gWy96uH9oTp/igaD82l/vOIZe/fR+D4Wv1/YNB+TdNcuX/8fd1TanbQThv8IfyCTgxtRf
OgMYvwTsupbjTj8e6AoXMCJ6cQqd/vc+K3Gp9qQgm9vEab5kxjheLXt3q91nn91jThRTCZskvxwA
CHLiyY+IAK5SYPupg/a+JV7C/jV+uZXAJAMwQ2x1olzf2FMfqdRSyvp/tfJIX81xMSWDF6lmuN+y
BVq9rz4y2KzjLLFyKP6QCKbP1VahshCbdVkyrkW2Px4e2VzGPEYAAUZAaBIrzRwIaqgCYmP10UrJ
w1xivPiu2LsodsIk9Mn4ix1ln5RJrZxc22Yf2ry/xnqCbnq+bSXqer8+ONtA4jX1G3jCPJs6EdgF
gcpC0+rFyg0xiI/kuxsC8LF5JE4TXX2l7mqDpHNr+GDiSomwIxAU/K6TtNVXq4XVN89+JBDrP/SD
ZluuQ9RjX6OcoxK1al3onP9uxZHOmOkq4TQR6k9alwkVq5lDBqcD3ojY3r7foDfJWldZwvbLTrrA
pvn7dhgMb++Hp/+0aGl1vGpVdifGSJ1gkhWaKttoiAUDgzgY+79W+e06/MwnqPu0RLVgr3T7V0/6
/U4bWlfqXnnzpOgAaq3wLSqRAY8ioimK1Q3/53tgYlSxDipZO8u0+8pPrNX3amPDPBD2k+vmxjVA
9vM0HWbovmYZEF2FUjl8zxOKMfyEIdVwIXIyj58JsoSYFs5bAByLSjL/PJ13uFdV5yPMea8EHM+T
DSMrZ+WOweTFDLKTzk/E1v75OKeqftEzwEH+R15jbIxvw+Eo9gTzMrvInx95dpz/D0d/iXCNb6XK
Umfl/qYnoZy9VRgBjrQuhHyrAPbdo43PdaUeqy/umSe6qr5ezkz2YAXlQUnl+D/fBv0ogWFztPBC
x1s9ix6BZ7GnCISDUF45+ZxEZQ8TomZgWzF1jwTUPdWrBxWzAFAiUruMYQZO+ZMotgyTNHIOB42F
8N1wg62ezrltJYotZ6bCe2wOtpoTujMVR7ouTAUp1dsUZ0jup+zlS61NvgY+NxO8IJ3U7kRg5c7R
ibpK9MaqSL6Crk/0VljHSG+5WAk7gAvLrUtzu3yVHcQRQG7mGnDfkL/ci2wFn8OMkLf6+ep7Oa04
B+Qi/vpepmrJtaXxKL7avtOxs8HAbxcQi0wWbAKeJaOp1l/yWKWPzm6QqP+MTTrP3NAkb+TwtXCA
ea1q4aosYOOxgV9P9QqpsIPbStSsxtlf+gHsuXhm14y8T95Y6WuRq2gZwiZM7lsBt3YVrZTL3BA4
IqCZpFxZiVrYtQaFNa6CMRIlK6SDnxT3FRKvZoxqcKKetgRqdIPkNXNICpjjYrfH4VD+LXgETjzV
kaDP0YkGFZvtCcyr8lc4yL1mjAE4VlaRHQi8m4O1U9zJO8J8T3LwqJDQxSFTtyPwsgs+6ZC/PPJu
Xm99P5l0W5w6rrLAbnu/oPoZCy6BNdjHHL6Ld1j5yKxmYcTTxipqlj07d75HcEXsbtz9xTwGWr79
dYdHxgtKz2K+oSWymkDHbr1Dgs0MfFxTf8GVU/6hS8P87VHgdFdqqkM302vjjnmBl9UIU3IembVp
WAvGvTcpXwd4fxusq+jX8sW6yvrvoLLyR0MAiNQpmGP07Fn2N/bDfdVswB9m6xzxJsM2p7yDKElV
69YlNgh4/eGyFajlowI8ZtWkN0pX4F11jm4FDZ4eewuCd+KdkVxEq5DgWyspDzubSR7NZr6GgWM1
y5jGmCJmH3S4i74B9f+Bi21O0+t25zc6cFTEsNv9UFLKHhz6hRp8e3/O0INhcJZYbVbgNdZDzDBR
5gMXLJDM9mIUknkg2VivbN7oqHnPlirUydxu7TyMFDDE1UYRoMrESig8z9xFE3B+fTQ2alPW9UhA
1wGokVHI10wCgAhi0xqDrMDciESAhwPO6wAS6ACc9Kw1on+C3m3ZxG0JSvwl6jkr7RTwMHvXPuhw
Tw3JfOnaEoT1d2rNXQOGF/vrOsId5put684wlMtfdBGHjiKnHbB9JGDioq5bI1vgSI/A+1vMqyYR
ONdjxTto2xJd0Ij0VVQ5IjQ50TeTRWaFznVnL0twyoF24Z56PrEBw1QFNEasuHHP9LHAyl3rNe9w
aXcFEqkbxIpA8usqUZjt4m+OG2DClY0sUTS6wXQYs14DimAhNMb2+CsdAIRQa7gNK6rApwR2x90c
N/s46CLGK9rnHO7x79QHU7V0R2J0wp0yaAmzKhYxloTGaEWhsNDdHR0Jj/R+O9E15qB5ib4u6d5o
3DzDESoJV3eZYkTFencQrZp5Vvi2Q+NHffUeZSuVzNHlUXAjrcD8CRhyKhA2B2swXJebOl+CS2Yk
4porE4YAroYqScv6F/0HX7YQPMSTCDYBbmaLEKLXmAi9Jt2uBOMaLx61Ua0R2mSX6ExPFvTTrQln
zNmAd3aM4bT2S3r4BYOhGa/GRCS1wmjFu5hghxlm9qPD5aPzcqEWmV3z16dGRRukOab1G+atKA7R
dXEJiERj7Wm0CKPWa/QrLZD9GY5JnHSPMbVZAKEZKdz+bBirBoNQ3+AuV4EQ70bh7opXUxBWXiVJ
ZtchP4zFMwTWHnWWWY1kAV8yVut07kQjhdqNIcPL4UGfZ1r5YkLlr0AnB3PZyh9ZpNUPg+3F2USx
1bM/HH5YQR82AAZz9lxfxRM0ElqhtPMEkjkMmsrMkqOlbYG4ibQFvMtCPYk6Ak1fQUsYYE0mWiKv
vVaPCg36Ne8SifRzoDao+lq3W15FiRhn4Ow9iTEWp7i3fOWA/xJRh5VbP7lJIqXD8EN3pqIEIeAM
YqfzV6gwhJhMmHG2fJUanj275nmBTjQGDKJXxO6Uw53IOxwWZxkxL9df7s4cVyqmXu+PzpQPiUlf
VKZNaKADCx7bEq1SN6AwphEVt1jE05Fo1QzS1sikaZK77Wv9aLirksgNinGZ42zKkRaMAPZf1zsQ
PUyowlz9u2iinDkSEmy5O+SShX0G2JtRUucXcSWm/5fBWtwbcGsxXBRZfD6er/AOFRxCYgZSH6N0
TDLHI3EvWK2z70ici/fB3icIhAV9UNacAVy4UsF/OQaooAJ6tILyIEYiwQgUj706dB2lbwJeHLIh
2i3ARcn4IZZgqhfyESmBcbfUDxurMVnlrQQ1F7BYCsYIHsA5SzQNWiCpwNkqnH9Z8aN2t7koXhd9
74nJBYfQEqnjhywyU1OQ2w3XzP17uYUouul8M7vvsNofz8jv8NKmBJTWR1nFYZhLUL/6sdryGTIS
c6IGAPsZfiUBjQ2iZeTO3ZQAcodTRPSciSQx0ryIj2loqjOBU4JKfaaWC6pL1AVOXYG4CXeEOloD
SrN+/vBcJACKCiyebY22RAcVlcWAlLB3KK7/8df4RseZlZKjfRJDWd/Hmass7quyjzncvPcgtW4x
Np+jRM0jOF/uNVDX/uz7Uih/G7LlV4H7cKcjYnxmaIny622WOLXojgQGQPkW79fDdRpN+61sx+GO
p/qEKK3uz0ojKHarMV1qFf/yLwAAAP//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_xlchart.v5.3</cx:f>
        <cx:nf dir="row">_xlchart.v5.1</cx:nf>
      </cx:strDim>
      <cx:numDim type="colorVal">
        <cx:f dir="row">_xlchart.v5.4</cx:f>
        <cx:nf dir="row">_xlchart.v5.2</cx:nf>
      </cx:numDim>
    </cx:data>
  </cx:chartData>
  <cx:chart>
    <cx:title pos="t" align="ctr" overlay="0">
      <cx:tx>
        <cx:txData>
          <cx:v>America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America</a:t>
          </a:r>
        </a:p>
      </cx:txPr>
    </cx:title>
    <cx:plotArea>
      <cx:plotAreaRegion>
        <cx:series layoutId="regionMap" uniqueId="{9397ECA7-52C5-49F6-8C59-081572B10E9C}">
          <cx:tx>
            <cx:txData>
              <cx:f>_xlchart.v5.0</cx:f>
              <cx:v>successful %</cx:v>
            </cx:txData>
          </cx:tx>
          <cx:dataLabels>
            <cx:numFmt formatCode="#,##0.0" sourceLinked="0"/>
            <cx:visibility seriesName="0" categoryName="0" value="1"/>
            <cx:separator>, </cx:separator>
          </cx:dataLabels>
          <cx:dataId val="0"/>
          <cx:layoutPr>
            <cx:geography viewedRegionType="dataOnly" cultureLanguage="en-US" cultureRegion="MX" attribution="Powered by Bing">
              <cx:geoCache provider="{E9337A44-BEBE-4D9F-B70C-5C5E7DAFC167}">
                <cx:binary>7Htpb924kvZfCfrzq24tJCVd3B5gpLNv3uI48RfBcRKRkihSFKnt108dyslx3Lm3Z4AB5suLAAzr
qaeKOlpIVhX9z+fhH8/V1yf1buBV3f7jefjzN6q1/Mcff7TP9Ct/an/n7FmJVnzTvz8L/of49o09
f/3ji3rqWZ3/4bse+uOZPin9dfjtP/4J3vKv4iCenzQT9Y35qsbbr62pdPtvdL9UvXsWptZn8xw8
/fnbfc301y/v7vST/tq+E9/e/Sf/qtjz02/vvtaa6fH9KL/++dtPRr+9++Ot679cxrsKrlSbL2Ab
xL9jN8AY+3EYYQ8T/7d3lajzF7UTx7+7XhS4fuyFKHIRib+PfXriYP/TFX5X/eqy7EU9ffmivrbt
u5f//2L+0y/5i5a1Ip3vTyrO135/Z3/sHz/f///45xsAfv4b5NUjenuv/k719gmlT/XTl//F50H8
33GIfDcMXBy7ke8Gb54H+Z24Yez62CcRxn95Hn9/Pb9+EN/t3jyB7/DbW5/+5//9rT9+Hdiz+Hfv
3P/sU/CD3+MgwLEXIZ9gLyDhz7fec+HZuDE5/3MRin34VObPcP4U/v56fn3rv9u9ufXf4be3/vjx
//7W/7e/+v/ZE/j/k9G/nqh+TOKLJ/20tLP/q7nq32u/T3JvTP/dIjK/2Nsv5xXi1ZJy9vDTS/99
gviZ//Wp1X/+5mD/d+LHOHRdmM985Hvgqv9qVR7yfntXC6Xpn79Fwe8ecqMIBXGMoHdeg1phzirk
/U5CEsBkSMhZgX8st9eiGnNR//jhL/K72vBrwWrd/vmb53nkt3dyJp5/Cgoj5AUhwAgHMfHgokD/
/HQLi/qZ///4qJisUZQ/OE7XJwyvupaxe1/VATSvhO8aryP+PQhl4NF790xT4wttKP1lG9ImiUwl
rjXHi9ZnXKTK19UiQ2Wx5s1A77QmtdVaCTcxvROeeM0o225mWKWl9cFYLTjx2ezDjiB4kHCzksQJ
90M3RnuZycqsolJ+79ImX7Mg4FvOw0ElUTSEaefk7nbsMrTp4ilKusI3VSqyrkhxN6qNtnLnnIom
bm+quFf7AItgETauTPLayIdeZvF6xI1aBmEuH1guw9TLcbWz2qrFt6PDvGVdKJzWHY3uQhHzNKKi
2ubcC+9kk/NtbFo+a/uQZbeOOVqd5cfCGRMpaL/rkY7uIgbj+diLU67D6mos5CpQTrMzuVA7RzVt
lcyyF/6ia1XK69XO9kaGVZVYee72Zy+x9WK71msZZU1atmO86HqHb9xmcpPWF+i6OTdj6fYnKYK0
6OLg2jac00Q2KFxWlRAHyap4i/OIbkXFxDEWY7vSQVbceKUnFnish3sR914CY5nHXpn3cqDx1yjk
aalVm4QS5WvPdFeM5O1NqDx107Z5e3DVcGUl2Ke2N3XoKwvlP1hBLNtDAIZvoB+GyNfBoZlGffLC
ulu6bcMPwo+K44i8eNFOfffRM+WRtD75UhLnttADf7hQmzO1rvp4QZus+5gH7FiHVfhF+fFtUUfl
KfCna9nx9kj6SB19zMlaVfrJShe8FbXuFtJJejKxmepOsh+S+mxqeagavg11rNZDH4Oiw6OzGDpT
rjrhiJTUKD4R2bNjIONi0U9+91k3MmmZ0o+CwGeIR2J2NefsNi6mOqG47j4Tqj46dS3eV0GYbSJh
whXSOn4Q0ltbwsV3VxK4MIn+xnfjdHViKlavJogcVroI67RDvLoyUTkdRlybRc4d7zPpU8dD1Wce
K7KYij7eR5zEV2XZZ4lxM3aqs3FcKpz7Oz5Jf1eeG9uzmG26scE8+RVnqEqznVR/FfHMX7phje8q
OtJT0+Obvs3JnYVa7d2ojrOTU7j4zvUqf6kZ8pdWbEhNT/EQ3tASlEL2064n2SlqmWsSVUdpM1b+
Tjh5LBaGMe8wBMo7hKybZjXngb+bRav2qsCQ1dnQaiw2q2cffZ21G4c5+WdP6MUE1/YIe99u0WlP
H2M3ng6qz+JFabz+k/TEulUO++JkPU+wGMxdUeFszVw6bbLRN7cm4l1iKT97c1tHH9vcnQ55WWaL
3ODuUxvLddl0/XEMqFxXXbuZwNFnJy7G1EQ4O7rQOxHsy1T1A/tcRHTfGTp8YFI564njYR1P/oHo
2Du2gdaHMXBPDddOnnZq8o5lxjaZyMVNEbn1jZ54foW4l4aeeoGKoG6vSXm0+oFpmM9Mvyk45iqh
jYf3Mq7J3vZs43C3SYecFotxyvArhRVxHD77lPVrFurwWBpeL4o64AvPCcJjcG4krcyUWPk4+UV4
tEyrupCsYVaOfGFKFr3YWCKu633b6IcR46RGnfxcYDGmsiLRFa0ivO1HVq+d0UV3zCEiyUlNvlQd
mbm5KF9zGfHalSmbq5qK3VDT4WgbmICHYzGM5ZiMwZDvzlqLWS07a6nVdjXJd2PPZ1s28mpMeJ8V
Y2I12SBnDWZqh9zeX+N2bHYNDZtdZlA2pbZbOY70llZlG7d0miqZqUi+8C/qV/SZmTtxs2yNRLD2
Dvq2cyt96/KiTkJc6Z0VS2GKa0bc1Eq2UVVbr6MmJ6lRI0vh7XPSgDJy5bewrlaRH32q/GJKUVjq
Q1TW7H1X6ePg8fJT0Kz5kIklzLRsF0D24r4I5T7wHPKI6qhfZLQX+8ljwZ2vmzuLewWsyZUw/UHn
XXGrG/cZn/mudOo0jBxyzKJ+vBZDLRNfDuSx71mQ0InXV0MRFVccZthEDuGtrMU26prsgJ1cbt3R
3xdBnh2yMxQKNztcRNuzWInWJObtzLLWlm+bC6sh422Zu2pj8VioYE/4tIwdNKRFq9jnzOk2jTLi
gRkyrjEasjVx4/FDSLMd42rd58GaBNzw5+Iha+Jsb2pSDLDq0GXZed7ScQhe5XFkHn2xGmJcPfnu
UK4Khoot7OL4h7JRW78V/IlE9M7RzTEs++e6reFCtIduh15Uh3joPnWK4lt9bvKxatJRGrpS0llg
2RCV+A519s6EsrnJaQyglanTFkveEDeJf6jfEpmlk2ZU6wo1zwUlU9L5U7mJXLfOkrr0fPi2I5JQ
pxFZ0tRjfd3FSUcoa5eWbUT4nT113F87Xh4mQlKZJcEVPrGRihNcRJyWsGVZWNELlTi10UhhC+L2
f9FMZ7XlqGxksENUV9Y25LJyYf/5k69aZrmXWBPZwR7NMmcQpv0ggeU73matXpEurJ5dh4UJHsbp
ulMe3vHaCZZBFOSfYFZc6b7hMyMLMd+XmTg0g9K3spM4iQon33qB0966WDs31EuDGrtVCquC2fCm
Z6lV/spgPBsUXgpLhHschnjDyaAPdRvqwzQF7aqJgyKxolXYpslKc7jwbK86W3gVYbABCQPYjX/3
YhUXsY9IoBMre1jsPY/Fm4u/C8+aad8s+26UR4Xd60hG/R6CJ3jyYQbvcSDyYGGoO1xH4YgTd4I5
RU1TtyRlUWxirqIHnJUfqaDdtedw9j6P+lXmxeEDR6W7I7olaXhmRQ1WCxnF3tZqGdX7jJboVk25
f+PE0zVqA/eDhyO+xxnG+8brXxrZ6S+eV+qVEQWZcTfqYLGyvLp2QriBZzZcMN73qPlCw0Gv3DG7
475p1tRMhdlaxjTJrF3FVLxQrJsgIN2maKZ9Po6yS8LgUbIa7anxyIFOqI5XyFfkMFV+vxh6amAt
5E2X0Mh8Lhgs5lY7BINpFr18FKp/sZ3dzVprYUR05cigWCMz9DuP+fm281hqJdv0MRt2tldw0s+9
X2H0rLWUCWIXnrQwBy08X/eJBQV89TzJWQOquV+KcNcYRTZFF04HVFTuIfLoB+LnaG2lC+6flW8w
lROaBKzzVhdFh4x7uJjZnsXIqIYEh4W//G+QRekUaegHeGHJbwYftWz3pfJXNCsULHZV8ehmtEmx
P1VHblz3tvfi+wbT8nFsSLcocRfueO6ja1lNqRuG1Tao0Gevhf0TbEtfRImrASeqUe2V/x1DTd/j
BFG/vcJoms1+hZVT3l7ps2lZMdhTQ+i+ImHfLktR6fk7GVUzQpQGd9GlbBc1Gc8SzZ3hupX9+9Ct
8r39nGxjTVXXvJhaLHOQexhgF2KNRKPxuqTdlAoISpdFRPRahl3wMKGBwSSLolOUGfnBtB/VGY4c
HhxYQHBCFAseLkZW9H33jRHY+XHj7cp8kjIRbd7sI6+mbNs16MsgCV3lnhHfNcPY7C3HNga3KCGx
HhbRz4rZzRmbjR0jmz3toJmNUSyXmhddGuAapRKVeCP6Fr+vPU+sYl27S1pg/D5g2bhFAZKpFSWj
wTHMo0+W67W+d6uqLLHSTBjxMuOsv5md9S5NCILbYcX/jaFMkOaR9iDkrJ25aej40oO8wUmUMdq+
gn7QAqdpF52ni8XF1PYsGZew3+RRvr8osaHZlFiZyWJ2fNFeTJ855UMqa26WpHYdPwlGg075JOJD
qBjM1Dg4GZ7lQWK70xQNaS9ys7S82aQso/jgxHlqMcuzTV6U6EQYbIZK3prlG0WnxldjWG7GwODN
OFaRa/2Y+7o4BXEYJq3Ew2F+Wf1vmVuyD05Di6uwi/P5pVVuNKxRFoRLy4LF5FdGeVP0W5H3X9UA
O1nW5t17b0ToGKLhgSncvR/CtnsfBokJVDELqm8/Gx5UR6uCzbtYFJCDWVvRh6TYxvqatZ2ZfVnJ
OgRfVYGK93YsXnafu0glHvXjdTbJBu88uGw3gKk5CkvSL/Cian3nvQkRTBS0b7dSm/K+NzRfes5U
rXlAy/sOKbLCeJTLinrFfQgx3qbrW5Ra0Y1Mt/cKOiZWdGgoT6Y2D9a0QX53A1nFlZWivMjvh5Xl
2YGIYatBKnFUhO2msM+vkWmTUbveDY2Ed1OEDjnEojy5Z8jimanpzg/zKrGYpcFk4K4jFInUYiUW
/bGesp0YRbSYQhou5XmH5J73RaPv76Xk8dFCRgt58PLig9XZxhpFTIRLK8I73t5ShfasjKLjaPr4
yIxhfZwUkZjSrvYgpic5SyUrgnsrwpXQ12JUsrTlvn+fFd7pVdL4F6lZ/1w8eZOZDT3iozhCyMMo
CN9kZlWpMamKXn1guRqXCHcJLP/mo0Js2Ih6UCvR+OOjhNg/DELzMXNIv8Feo1aFW06PBPjmB/+C
/8xvzn66XIyPGtbvN3zr/8e41n+Mghf+2X8ow3IRRO6wFVzVB1rIKu1ILj7KupwWfRUP25JP9ccB
y3UxRNV7TthwpWI3TyyeeeW4KnjJ1tbKn+RT2PvNdSeJuKN62A1nZ0EP6So0wotrRQc7YTL0MoYw
UZiHWG2sMaUjbL/yQcF8AUPKcVAL2OC7qxF70Q42Xs7RNo0UZF+21eICOa6C6c7K/Vg+0r5oN1Z6
pfDhQSwnT8vUlMGLK58PXopriAly14XNKp7kZuoC/oBdyNSozLATJOPqBwh2IQKahvuKtOS68+St
hf2uaHcjpCtSpxzrB17JacmifFpbH5D+7ZOc0/JotaosFyX6UqrO26NRQOTS6Kg+2QYloSP4yZvc
0l2jBJ+F0OfixALeBAuUsCCrTuFUqWDxKwNpIBvVKPStbjvtJLAg9gvSu3rJ4so4SRNAOCYy5CeV
x8JrynEIG/UsP/pKby1UmAh4eTumuuTeaRZHI6qkVy4E3CN1kjHW4bVlW/+yI3p5wS5jWPeWl2cD
PbKu2V4ga3Aeh029d5ovbx6n71+uxZLD0IwpHCs4FZCEqmSsDjma1KE+90xUdTqxckVGo5MCSiAb
CsQL52JisZn8w42hJdu4rpwNXvm78GrMq13U6UVAxRSlfqv6hZth2LB4Uu5zF5Uy6aZc7m1To/Gl
13UcNK/kM2emW0tLR2cfQ+2uYqdDmze4ZUwQgiz+/XzkoejtfIRD+FQwbIcjTHAUv5mPGKbaj4ch
u2/PJWGVRqL4jCcVwrYeygC2MsBGx11KlMHK9qM0EEsv3o3O8OEC2Z70v8bwBl1dYNL1EFZZjziG
VBY6qEHhu2JqzRqJsl7k0kF33DTRNYvjBZn6SqWMCJ5kfdTtocL1a7KOowWy5CpWr8l1vUVGuVtI
IEL5oh/VjW1Y45c7WDNfMMjEqhuFdLmDAy40MWfxDWZFq7C2lmdd/Qq72NoxekGbJa4FXZjaJ3uP
onQ85ymFTVwW57ymlSM3qlMCBZKlFaexQtNiiNvZ5BW7Qr2eEkuP61otIZsWTAt6dvTzCNb3bPhm
hNmFBf1zEtXagZvUmnSZ++hn5nNQOChc6Lo96I5C1j7MgpNtXDKhk5iIswrjYEwsVvmCBnPXDM1s
QcYMhwtkRL4uSD8m8FGzaH12yGXj77D1H/c0X1/8zM5Ub06sTSdPtZuqiSEoCwy9s41wmwNupDpZ
yTJ8B70wGkToXQeJlTcMbtr5aM18suYX63cQ/qWyiuEeEw8RRAJYxf3z9/SqsjpFPSuMbMN7Emdf
Mce627pkCPeN7AO6qCfRJ9IjYumUYbhXvQj3Vm3iKID8wYXphmmmx36PYmpUYhXjWTvL1tC6mGVI
oUBRAzJYyTyOVTFSd932MkZVom9jZORqalyfLi5XoEb3+xgXtkuhuqE8mtSQDFEJ7JHYdhRkPVZZ
eVCBW8LjUi+9N1jmjDrRSkxLq7C8umPNaupgEwCJL3ef/Wj8rnXkysqdn8P+8cy5qG0POf7kpNSR
7h52q12TOFXfN7ATOfepaI4UZ9l6BuM+mGb3lk/7qdqhLFqEQYmO1SCjBEMY+ElxrlJPKPfAlRu8
1z7bDnVtPk1QKFpVQWXWVizqdtn7UXyvqBPsa8UOkNS5HtyJ7zkR1yIwYm2mhu/1SPne6aFqnBBT
QWtRMfYoTMN2Qi/AK50ltGdbLH2d4Dx0Fn6symJlfdkxoOINri7yZSjbsxyrteIrjy1UoXA21em/
513M3oxhFRabf4IdyYK5LKHgG7bfrDRrbXf+aa+AmRBmPOWdyVZFaRaG6PCp6KRcdBlXB3+C9B/y
qz4Zuih8gmrFky/9+m7kdbNrCR+WEFryQ5NTtXaG8jMxPNpSl9bXznRuHCG2LEA0sdhFYar6c0Gz
cOZyr60hlZiLbeWGNIHqGb+2XKs4+40FrhJ/jLJFhXR4M5YsvIGfs81l4RytVBRSXzdZnrQY6yKF
7GK3j1j80fKLs1EMibR1X5M2tQZWITPYARAowS8vfoOu1lADr/stLPv6yivqNJB+dYx0Wx09bYI1
86ZH7wxdcEjh8Fdi4wY09WpZLy88S+7DyO8T66oooZgfhnCQ4ezqwrNKYcZy2fUjTLML9a1kbIQa
LjbLsRvDKxq10W1j2nzDFCScuNVCOHJdx0V/jAiKbkdt8NY38QgpSSDbBs5X5kkdGbW3YjYNeD91
+tkaiDiPbv3AhV0rQ+3WMuAkpnMsgu548dFOsQ/bSeatnRD8shG111C3Ti8MVOfRAsLCYhWAu5vc
O3Dq610VZHrXMvhwk4tse5fmbzhWbdmzn4v8xsVFtL1/yfOC6qNXdfHyVzSp9MtVTw777KgQrYTj
oINtHE/iw4DyqkusPDj6wdAxWL+h5EqXkBX2gd1OTrstugLq1d+9XFy9wdxybFI0GndxUdghL+LF
FjUfex/iZTvKBZ6HtjJ8v9GSquDlYi/E0jFtGrlCrGunrZajU8q1b08SofFFbJDxIFvQQE2zyKor
ZabqCgVOeDBKLKxk8aap8O7vtrZw6urnUBsKZ17owg7RhbNVYeT+vFTD2RoEmU453teiiLYOKq8U
x/6nEK4m7XgtbrKGd2uXt+POhEFxRNR1zx/N8D6CYnoCwWbwTAOdygKhb6hCqZs/8wrxPQoWuK3I
LmOc72nZQVVnzKFObLsWtLQ3otMZmOstaNUXa4s5BfgBzzJmU9qavEub8xEo23Qlj+kitEegHEzN
Ko+8adWY4TOcAoPttdVc6NJyLuCIphtRde7aUiY+5an2FNQShbqjWPPdnH0+56FtCvuM+8rncGQD
INvYNPYP/gWyvR+49WNd/MAvfmqbIx+1vivOY1qG5VqrMw61b75jRTekPnHweeGv97Zx6u+9N1jB
dCySsnKgHTkFOgqgjjj5YjGDpUMiUMnpxdOv5ZlrfVsvlh/FXbxFsNN57f7HJVnKPOQZi7mUy2yI
68TLBdv31KFzY+pRCMjxgFzI/Hv3oq/j+kl3fbm6QJr5dP/GjdW+wYx1yvw6/ZsvJyZ/iQpDDzak
cKgRDhLC2Wwf/fzpcOUhQ6cgvyecmDF7P04+HGwjVWsWrXDFUatGHLuuuzfZKDeOV1fl2mKl7vu1
UPHz1DbNCzkrCzrAlm+4d6SSG+uAhjSCyo9skq7NMCRB4eBhWkEMvFK+n5142WYnee5Jj1UbCsWa
pBUSiBa06hAV8KTj8Wilt24sbzaJ8VBtNAW6h4Zy14j4quiz4Ji1bnD03DqfEid4LktvPLyCLCWC
suSaQaknaSaBjha72Fosb8swKSRMkRfF7NTKvP4iIjoeZkiYCU4BDoS8eIU9qExJxuU+g+h7HblQ
nYhRS696B8mFbqrp45Bl183QZ1+9vlnBabzxqXahXuVnGuLXlmXrSfnjllTsxahk0/TRz6JrHXjP
ZRWU2+BcaoTjC5nnikNuoARpkd6WF203olO94LkD5ecz13J6h5KDM5zLl10UwR6vpmrRRcMgEyTH
dp8V5fjS9c+yBZ0Kqmu2d8Hg4NCS5G69tcpJh+3e9mZfVv5L9w3VegxNc2qD0V2/MrkM1Yx5ngx5
16wrt5JwkJFISFlBBYLVEazQWSdPsAWdgoWmjZ8g7narJkKVl1i61cNva5NBD5C4zMMbnTtqCwmo
0oWaCclPfo7JAnIzQZqNYoCzSZHjbjM49zOLOavoqSXVYuRjuLfSbOzodCwafpwT+L1BUTpAsmGh
ajmINRubekNZ3jT5knf5toaQjqaxPicEVBkuZjkfIOIvSEYWfsF7ml7k3isVvDatu8i74bEYKnXL
HOMfXChlparqxsdet49w2FbddrLyD6UHD9kN8/GxzswrPkQnr/ju1HwdcocqDfmtdkOCBrYmOITD
PIgdx9C8NHUmmj6xcu/04ZIJf5rFN8SL6IdaLloFJTprdlGU0pN9YuVBV7D7haT/cgZfDWP17qBY
YjqdrS6XcnF0wSDPCcf/0H02uXxVR0pd546vYJdfim0s8yIJ4bjJjFktq6pTFjO0N2QycdJWlV6p
Emphlue4sY7hSMhWRsi9mik6LuGBj/64tJ6zDNxrt8mPTjitc68IN7h2vGVlJE6lkeNj3AYf80G4
txkPOqipljjNUTDjjhtNt3kN+IUfAp96gFu+ge80heOUjUTtqXZI9kGUmxgOejxMZQ9vGKvcpDlX
bDnp5AreqmLtkwY9wOFTWJdcpn8YWRbJyYtRjXWwkY6vN1BkT6YWFRDGI3wlAxZ9mlzUpiKMs5uy
mcjKddUIy10OZyOC0l+ZwuG3TezKVGdZ9Clrhi12NBy3FATf5SJ/7GH2gINWAFUcUiBQes+X4VkM
+ri+agq2ryhxFkTLaF27Qh25nzXHTgfdKhyRSnrmsG5hQVw0cGagb7yNn9HPU2SiLR9lFCU2+CvO
wd8lUJyjRQj+LO8SFFpuM2SvuVZ7DirRjwB0Ng9QvbVcG49enP8IVmEOhPGdH7zOdUD+4c8GqTYM
fePPMlQTmVRLXi/LkMMUfW5yj1TQ26qxf0EQETAHT2UBh0HaTLqpA/dqcbGoZQT6i/yvPFiPJINE
Ctx52GpBqMufs6C/H5182Nucps1uXiCPwFx0FkMc9HuKixexPxtcRGvvoO/a2d3Ptp7XF0lQ6RLq
cEJEGxZW3bF34cgtcopbxtzi1oMCz5rS2EutaBVwFLlMEYFKhcVsU1TRig9QFZ6h744uRv/S0SDh
fJUugq9QYXR3gpbhCZLakCiLi+iR5cPS9Qz5Erf6W236/D6AQ14rFhbeTKW0fEV1imymthhqpBdq
NZrw1MKproVpxjdeLTWD06ArewGMMbWBNaBPL4HCxClLeOt6SxsilDXGYWojg1fRw6tg49dd609I
eMUvruawxIYp1h+/dNuWtUkgYaLDPtzXTExwRHPAd7aBffkHAyfzj6Wu8B2PSLGaAigtWyWvSXDC
1HvFnwr1IZasPRbbaIvOf0pRquLeDVx97ftedM/QA1SD5QOBM6GnLII0vyVFbcU3OkTlkp7/GkP1
Qb7Apou2Qz+Jh4jU95ULGRqKRXQ/VR+tzdQPLy6M45lt62VqrXN/HQY9+qZjvYFU4/AEh7/zNGYV
um1FN658rgMoKKsIcvKDWbm1cG6dts2SyYT4vzj7siZJba3bX0QEkhhfyXmqud3dfiHabptZIAYx
/PpvsSk36XL7nHPvi0Lak8iqTEDaa219q+Hu/+Uexun40V14E9vLzjcCA/sXWdSHZ8aU7wFp55XH
OlQdfqlSPi3CHzZd6hVPTg6YI9k1ddcFaRJUbcD9SICGlpgPg8uAm8GoMMX00FfWFxGbfNHNo8Wy
aBcdjQRHOjzi8WPu8M1HEOQQecV1VhDokbCMqwnXubx6eBdQ2MJf4JRkRhakNE2xSVxhATuOjfB6
47Z4+AB8IEQEELnFdox/9QYNmBDeMx07Cv/I69/N2E+/5yWeQ9Wg61ctLL7HHyG+dJZR3nJ/lDvg
Re58qva3XDXZ93T26XSJHK3qTNyc+iSenuooK3a+Fct9Pn/7ekcXN9z+P3uZbb2SCHugwES1/kM/
f2MTGeYArZTv9m2YL/YJMPDbPpz4TphACBsqe+vn7xWIqdG5U1W4IZaPz7UEycJNjqS18bUL/Mwy
bqTt+u+2kvzTjxAktbFUP+NNI9yQD6tduYuHBqlEWb7qwTNOfWcLLJi0uEmkgrZ9BkB0N/hYB5CQ
1GxIrVsDjgMILO6R5CQiJTUFC72zAlzug3y1TXjvbFsup8064zIPjefoIIy4R22N5jGqRvVmNt4m
w6ZNHMy9qM7Kjz3DNN9lSLq/90wBtknXd78C3NBc2Nwgt9FcXNliQUDjpUvSXhuQUteo+o1dmuxE
I2rWED93ISPTMJpLnuTVXqlCHSPeN4/4sM2jcjr/UPpZHSAV3jxqLC0eqbcqyI48VoUuynePNRQA
0v6BFKvxhzlW4zUUTb7OK5hMA55azWVkOz7/evPOTT/19wOtdxyvW5/aJCENo5+81aWf4DPNg3Ie
wGfVzD5FOgQ1yAMT3rjbXpx9Iysf8skuH0KnYKexHZ+6SpcPq5x6g/a/y6bSpwxr9Ggb+R27UCN0
lUZbK7TMXVk1MkD65F3z0WYx/7t67OoXq2TMin8vByc9xaqdzumPZhyy6Wz3zbnym+EAlGtbBKQl
u2XME/7uQtar+kMYsvt5iMGauiJY3cmUhplWyQ68we7g21GxqZGEOuRuZjw3hR0+ezx7KCszvdEo
Hljz1HQyIAM5WwEE/z0CYSn/lvLkATeOBruw+MZZ8/csnXtlyiPcpAZxJAXJSLsqSiMHvJmEbmi9
Ww99D6ToKqxCSxxpSA3FEVnyZDKOm16tDgLwzClo/dG91XMjIqs4hc4EmFbp3kgO7APYMDSuTCcL
zCpTBzK+Uze+XvxIVrV/2p7sf2Um29tp5X8pgHbeabMTM2qQP5l15gQEXfccvi8q17uzsJPmv1hQ
DJGXTpAMeMusLezwVFN8Tn3pnS27986a2++9qQsHCXrAX2NSk+EHWSj7UQakpobPcagXlbOGxkuX
pGAWWRuvjYvN3bRxAubc3fjHtHcysqEQd1PeXebddGS1NnTFodJqn+fVZ5LrDzMuwnnau4hmvTNa
IF+zritBDOwzdWurpBoC33D0WfnunmTh6FQAKXfqhr0AN9CuHDe9O7Kb7XvsVtklgzbdKJ37F5J3
s7LHhsAYJH0IFpJtn+MsRfqejJduVHj2zubMDT7EoiE1RVnixR0Zit0qowg0sZDGRplGcbKnTsnA
yzvnTE03jXo3FFkMSKNw8D8vtLWh7mqTATnEjiQUs9HduPS8CuGquMf/cQ66xNcJ1oZjHdb5s1s7
9bmRVv2s5iYsxqvNMvdKImk39XML2l3Xdu6VRiSfrZp/ishxYilIqLPjbLU6/gi/iMBEOukSMAXQ
Ms2HLOR6g9cjvaumiD2YLribAYiZ7KFKd5Zp5w+TlZs8kLPWywYAoMcs3QwkJBcK49XFSxTb1olc
lygTK/oT85s38l3CkLGJhTcIcFm5v5sOfDDnBozpIiIXCt91utp1tjQ3ik3dVZfCPgpsPZ5bY37X
avWYIz/q6upszs0yFtr6q0sqGpMXDakBVqIAXqMfQfvC/86l/38N7JUMMjFZW3c02+V/P9YRhIvq
3uy+TzGo6cl68THxG1i+TqueZHdT0njw2bgVYNxv7tDwcSyvrqiuJIqIbmQ53TMvPLy2EJBepirb
Fdw2tz5xVNgoiqsPl4WyAhZGftU5XtdM0JsBqXWNp6IuoucuM8K9k/UtcLWQUWNpAGOZSv+kUTmb
Gbh53nJsN5LTasqtX6WrrMfVspXRi7ALflktlRHxIPRkdSQzUpj4PWzpWig+Kaa4MP71WupEG4Dq
1dNyHQ3Po2i5ZlyDxaLhGhaeOJppK2VQeZFz7sBHtjZWZNlnZ24mJ4SKur5jV9amzbV9vnMg1TKW
oKACnll8JtlIQRfNx1CLjqRrczcVzb9cCl0VGd1NShdR13W2GdzscxPGcsuGRH1tRzA7QtxsHiOz
xBO/9T+RPFd62nWTL47NZFZfpfxzUNX0OVK1c/YjKbfT7K1nb9up370ZNz6Red+wCe90L2wM5aZ1
jATIFLvtLzV1zZDPOyQYVxk2RwrdQj/OwlXj5xY/FKP5cOfSJgYLN6vNR+8lUO6jmhPr8z2paZpF
sY6dMalxL5hnXKf9MePdlaoxbnZhxypkxQTyDjOPYtT4igVcYTGPJN2BZHLmbawmNFyb1aRSCr7r
+IONSv0hKJ0UW9lzQGp8swP9Y2lphlW1xrHTnO3SKG4OdQ3cPFA9SCLFkoM36jexAaTvFG4HIdLt
oheMpY+On/RHD15BHGMDH+QprBg5XgB5XENbRdljkzqtBVL+eJw43ngX5xwYZx/EvpPM26pEesBF
ps4Ck+qiCrvbOgZoEIsQjD0YaE/l8b4i48VlaU27K+L9Ytn2TXIxs/67KLi3ywbsdFKzRFhs/um1
RFjkFEE720x77Hw//b3zchHLBdEVZ1hebCcjm0ABanGH2/uTPTxNhitvyYRkQTLMX4Am+6rTsDuT
kpowHazdUNfp1rMNcPXqopQzq+EQjyNombOH27cJ/qY52J87M2uQ12nTYhdloA1PvVVfqfGwq36d
mZxXVXtA4lJ30czWRp2DZNwnfXvnQ2rWamB4F/fZMm5g+fNAc3TyWYKbfr5cBUqOiJ2fRtp4Tcr2
HZkIVKD14M4NwQzj3t07yEAAmAdAI4mo4VwU+65P481qSwqyaypnj5W/dQGD5Q/fm0Jwd/H+HSe+
e6Oe4yiGu+dQ7lcFp3d3rqr+zNP4hL1KvKc381v80iWfscEPl4Rq1gxecVRG0huvzZCmt5qlR6rO
MpkOe5ZRjJSCKT7pIWXPXCVHqukSgkf3bGFEpVuiFKNZt/r9sPzh5xX2BczXXWFUCZIxAFifqbG9
7r03FL51J6tiM5MBCcmmczO2a5Ck2nBXdENgonrCTYbgTGL9gDUZRiSqp/a9t8pwz/vsMS89Gjpu
bmTxwayTim8BCh7AN4L/3RRTVX6pS/DjWFC31ouVxlGAsi3+W8KMEZtNxXS2alTSGIRn4DkljF+F
WS1bu6ttXhcTMhn+uNhK1otN4V6KRDdPqk2Ns646cxeGsvrq9QLUsan43UVtueA/WpTe6AeoIvDv
MVaLpHXwEt70Qv3Wg2GBJYnB8ZdLkMHBrtQnGkZYowba0vxTl1fio7Y1sWW2GtfzcDUm7TqkyHVf
iU+OCUbN6pt9n/yC79efAX3bwcJr8Ogvlp/Hhx+QncQ6SFQpDx9+QU0St2dRZA+pN6QPQFw6M18h
KtLfRFa0R5OoDPOwcNv2GDs+SBb2iHIZs1YjL/bgEJ1hNlEzfeGDjNxs4kn0hR4CRxrtnooqjNid
3ItwYkHMwKs6dyNYhmaFajRLHYY83Q5e479iP9LblkPmHCkDBvTQm89d76lJ0+gttUH6ndNndRrH
FzEBJkTDf3MajMjeYSMswa1Ay1cXG+i0ZaN4Kl+baJxTJ+B4lxoYLmYb8aZ3HDzSrMS4FaMV3lTm
uFNQsqE9MrP/SjJqVpN8Nh5Gvc+0nV0Wh9XOrnygQFUxbVfZ6msWY3gyB/e6uE3CyE9N4T8KkL+u
SeVE1y5p4ysNF1mORGZrmU2AR+m9grSr8c98gSV5Lg1pHf7VlbzWySgcgOLeYRDd009DzhdBZj9z
zWwXW+i48+xW7XqJRus0W8csm0OqGmsrnNQ5mDMyzbIHa9t1nr0A1UhLQzYXvVqHBGNbjf+ffHOZ
OOfCyP+Qws2aP6TD+bkYaq8ArLkGcmyyj3eyBhRLwBvxKJiQgyjFWWvwU1ugbeAWJ1W0GUGE2KAE
Uzt9HbFPMCXpLYxcPmxbgdeoAkj1vTS1eUsdgNeCfszNG429DNWCLOy6kMjt3WmR07Dwc+wx2It5
56NSydIl5ZS7/UmUzu1nnhSoTsZ2P9dLChIvTzaxaJ0tceXvaPREj1+blYJfNWN8UqwDJyqRdfAz
kyVMPAz8JBV2Hfgw3cxIIv8OqPE2a+r4MXWHF4By47Oc+gJbJ7NsylCLxHeialcbLH4kGTWltp2D
lxslFuE/rA2BP0mssYOYh050zCz9EnV1fF7dKIrXuPam5EW1a6RmW42NFICd3eKtGt1X5MKSBxqB
M65RQgpQZhqWTmmd8KOLNo3oijdrEO1zofWWeZ0L1GSDBPjfXatR1wey1V107wq+Y0eupPwx81gb
8YPXS/mGfbBu+8HdxMNumVnM7vUANv+Pmf1OufvMKH7VXjZeqLGS7r1Hw5K7w+WDjIZs4L/bk1Xt
/9U1CqsZ1vUj8hq+DhP137Bq3JqxaH+rdec6qONludwEMRVotQ9YtdgJzQZJpfYXprHv1uvMu4Cr
/hloy+gQ52BhhBwFJH4b2eAcoiR+8hpub7AwrHeJZcavqDOWPbh6uNFoECWoJG1ebkK8NR9J5s0W
wGssFsyKklfXB23HbeLxGMZmeXnnTo2bIU+9h1C5fzYoQvO5tQCrKBrcgGiIV8tma1idOqGkApKa
WQ9wTsYeWebZvyhvQ1KHt97DyNkSITOZOLou7lmkpAjeVKhTXoGp3CDVvzzgdIh3fpUW7mZ5/tG4
YNrdULmhjoNa2HeR2NWAtgTNXJIkTfJLIYz+s0gUyuvFnXsSaeo+A8H3blEwoFsFT55FY567udyA
NU7ixCv1J6/StNlVRbOtInCwjXAu42KPMd/Y/swDmesVDHNTyVqcqrT96MGLfv/+V5taXx0MyYxH
7RvV1cyKU10b4SM1JG9RIgQFgQwTSz0oxkoZizaMbbxYl9F1lXvYsD9L2X4xZ6tOa77x0qIAYlbl
B22nzkZyV72ILFMvZma3WOWZ9gmb4+pFJWPAw5I9jLlRPAHe5SKLmXaHUDIkdAsln5D9RFUcJ76S
xSpvs8ENIqG6A5nl3SBQlsl2di3ycdu04aAvl1V+lW0sUUzPd77UYDZq30u/jyh6E4xTm7yh3tt0
aK2ZrJ2k/vOgBN7nZpPMTzdR6DTfKBovGv/m8DG/grcmd3KOViFahlIA30Xjg99WxslbbhuowFSo
70w0v2pD5o/DNLFfEnxFiqQwXstGRG8TszZlV7BfIv/Km2E3oZrNdkxGfAPnpp8b2c8VaxLg0Wg0
SO/BmLx3i4xnKcgOXX5ctMAGiSCK8EpUJdgxowCkSYz4DbvX3pmIgRxLe3NATa6VJlgl2gvGrBYo
C+VERoAqOEA42/m4YUk2jw27vI5FeF2GP8L4jeXeFlmY117QObY4rGFrGeIl2TEOHLWqnqMQOCVs
MJvfkkzuXSMy/pji9FlqNX5p+lRtlW6jx9YX06kNM3/mr310Ksoh/MOJ8+fWGoEFqx3mHNJR/tlU
oj5R7axIg0Nv+Le1TNbgAsEyNLipJB3evDcuvnNBlsQxvpD53pe59Yh/kPXYSJlfQmt6AC/ZelSN
Ixb5gKpr+5ZH7WZVkBbEdVRTykPjLggp2tY+jiAtX9fgyCnYV2zV7MlgDdQrlP8w9MCD1ZZMWGkx
1AQa3N0HRcjaFw/lBvDT++sycT8bHmzv24fYZozbV5oAvBtVLQo4kTquu2EL5vQMZvzLnz7+pLw/
alHnpw9yMz1ipyZ9XMWVkeRn1hS/rCKKoHKn30Wu59/9oUihHfDytKWcw+qxfEhPb5O8V7f1M6Im
Hr+UKVCq8/9klYs6MgH9iPK74BQDxKB8o8pm+vhfmArz4lUFu6xBCn9eF5f1dv1LoZBTule5l4EA
F/ObF/rfzC6LjkUdW+DfzLK4Z+jWX5Ak728k6eOG3xYLuwaoGtjoLyTD7h6/cbxsjtupMsstt3Wy
XfzJkfT/OtEaIvxEk5FguQa6kLmhCWvhflkDDlXXbzM/xm3Pr7KbSvAqGkj2S+yDR0gigWxzchg1
CuFUTnvLsHHQbtMkym6Fjoceybuw3jHb94M7FempcfE7D+rMNnfIVqIszqqhnnajC6A5w2mZmVmA
oQNgg+iCFQJPsWYZ5aG/wcr1D8e38gPd9OlBMA3ejmFB+9jNzwGpy/JiPal6UudKVV/TzGifUr98
b0x7epJe1WIn6C/5oEUGMKoLKi2ZzYrcN8RjgSpQs6SPgH8a5yasUCLWT5A6WBU0U2nXX9dJyGGe
qYsmzPRj8sj3QRWYZ6JopIhrF+WMUGg4iEFrdPxyeskTf3xB1mfYiTAq8Xc132VRPJz8we4fyEI6
43QGrbQIaEjNENkFXo86dSQvj4f9c+U+rwbYQY8O4B9G21WGPYrPrEvKK4mMGgjkoszeaEQXVCUo
jOIBALNfnVJPBqOcUyfz1WrU7j8iE4zUxDwkr14BqeHLuDiTLAvd6HHg/WGNsX7G9XO7ejwlub7/
jIUBnMDqFdpmsRE+U0fyMgo1POOmvU5cMR4djCyO7z7jkJp3n5HHFr8qfUJNTeV2l7r83XZfHY5N
3nAui4ckkl0HdanDZex4eQgjDOtsmJJtUb6hMnt8AeARhfUWa3LsEO/IRWNnN5tNbw22GMZaV09x
3OnXFr8z4JuQqaeh70zmY24kxwKA39fQjfUrnoZDwIRdnWnox659ylvHCrDN51cbs3B3rMqqJyNC
OBNVOgFO5ihxNPtSOK/KjqSkGShcp98vqOmxiCLeTuQA2eDGeXQg8s5C7Ul+CPsRKPYdi/S70VIe
K+tsFZQLvIvpEQykh96z4oN0rejmyt4/tWZ7bGIdoRASRNRkLInvhmTmASb2QZ7/cCAvhQosJ7xX
3pmhpGfaB+RGU2Qd9m0BTupR3yjpQGz00jNVJihTczpaTqU3NNTSYy/4QlKZApKg0oQIQmWmZ9Sk
QXEC3/2HfSJfyJSaxKrAW5nj/8w+VD1D4e4Xay50sMSPUQKbrsdz4vTqpelLl1rh2VY5szeOVQGW
Bvi7i4zcXR87yuGZmn42zuxuDFTSTdt7o3/2ZRwbi9u9bg22TBSbLiZNqUUJgN/wGATQ0XVAqTEV
v9gzOIg3MV8a80ePZKQluw9D4ZcqSAUDumn2+JkdKf7zHOC2v4wqaw80bWOPlgrI7X+4DLKrGlAS
8oqf1o/xsxl/JqMpWhOJnjY9/w8fYjWpqxy/huUjp2I65n55+tcZyI2aKCr33GzVaZqLBbC5aeYi
A9G80MX+7rkNxXgkESk/mJGioXIAq28SeuoA6sLbov0Rbo1CPZpiNVnDh6nfBrLmzW7RUvj/7Eyx
LBP5NbN4XK/kw9WuU1DPAnZtO06Nt09YfLBbD+ywuU4UKBvqwln1/a4oFNcAy6O+wn6ViTY6ZJE0
fuZUqsLYGHbqBrlTDTc5N5Zt9LeyRSUiZqH07jwCFH248X6y+q2wmmPPp09giKVPqVmmTyguUBW9
ekYZGPWc+dJ8SpBUnwckrsY+f1aX+ocJSdt+45fCfyI7UU1qb2s8myzRObsutqagmG9s1GRzL+JK
NtufqRV3cH+r57unm4p0j+J7qH3mJN7ea4rh8xQ3J+aW7Lc2HVE8EEu4x2lMjUsTl/a2bWT1W5sD
vAmD3kSlIOl7LSq+i/oReRSkeAzb/G10qkPJVPGlwvMSdRzs9jQUYfEKKOmf5JlkxW85D+1XDxDv
E80tDaunuR0h/jG3HBJ7CwDyOjcqV7zPjUqD9WPj4W2btU3y6LqAdUQ1iuVVSnwzFEO+pm71Y65U
draYBBeokeWb0/MsiDJg81nPF1uwXASKFSXvtoZr1xtthi+0wxtqFO2Yksw90jAHw2ZbRg14O1OL
+l+zdh2OTZzcGa++yL7ph3YwQlQwLctt48vo18EEUc8THOWEnPyhYbmHxB/kAsV4gkaa9YPnefpZ
G8Xvapbjdo7DElAV74J1f/EJlEVsSkCu/Nbb6TS2jzkg1F8LjVQhxBYK2R8yyxlwUAJAy2C8qk06
WfaDD57T1iqxxPKSzn5oZC9FgFRbfSuxWbwMSZPP1pYAOi4zTANbm7MhaTpAmi/SZ2cKSHaLNrRQ
5iJkgh1QUrXyUJvS9Y7YW/q2xKolyreNTv2mWj6dnAjLvqFi0aXaeAxbLh3OanphbWIfdVP5AQ2p
AS8xDHSU8aNvKmtbpC7ftn7MT42Oxw39Y0pULTt185B24tch/Z9o2EbFvfEQoizh6kva1ZhCkbae
J/offJso3/Y6tp55qepjb3vpAVtKzRc9hNsCtYy/gdeRbe14MK9TXGL7CDWzkC2EwrCrz+7g+K+D
nVunCqTWHc9L99dkRL4R+rIXyS7M++ji+rJ4SQexK5PoAUzm8VfTxvEJ5tgIVKng2bMrG9TanIlk
pcwkjrZI3hU81++KNork4uFF2IUSwHuhqLOoRIzKcqZA6ewQ1SvnHjW8rYdt1ZbNZlXkpvqH3WKc
DX8mivlLJDL7WczF1r8k/hBfySpsSqPDq99fs1IP3EnjAPLam5X4LVKsOE7Dwn6/C6xrj1pBITvK
FhmUwMw6/zEpx2Jn93W1rRPbf6Qmww/9cTLEcz9V7nmVN6FiF23qK4nInXq5NPHtYpoHCXYT2rrH
jc1VygyMOC5P3JF+trG7mwL7H7ugqXwBHh5HBnBQl5bhLHOiTmyddPJ3q6zHW6Dbq+5qZ1q+2FWR
PAIUtF8NIiMBLSXV3abPlX3q7DraWLYaLrj6EBnulH9tnRjF1iMcoNCUvHtymjZBSp2xr0nFii02
+NJLylj1iwyNLcnNyUoPY1zJQzX711iAG5HsfykSaZxzLVBeYZa7ThwDyItiyKh7Z4Hfb5ZBmQKY
K2rUacwnVMkpi7F8ZJ30UVrVjXbYhhG/2qiMz8e6+P3/z4LNMXAc212Mdnhu1dgutf4zu0biJwdc
IcYTHScAWNH01XNte2/OI9PL//wvnPb5VKv7NIFnYk0vXBNsdoEjr3Cw1d8p7VVhCTCB7ey1a8S+
QGJmwwc5/OIYkbWP8zLe28wcfimbatiGKMJ1JK22UJawzhleTmdtGKovJXjQj6QsJ74Nx6h/Lac+
fHOKKFjEfYNle1o9kcuEx+lVGgOOlKi8/sXDugcpW5yOkykLO80DO+NhGr9SoyylN2FlZyj9DZlv
JRxw/mmxICcXGaSNgTvNcYz8YatZhfMk/r5C6higekMhx/2qoAUPNsrLZruqa3phoOVSP0XFboqw
rDH9TF3aqFMXPTc0rPwKdXz1aD9ZglWH1YR6qx25kazvnORojPy82n4wqykmqb1RPOFB8h54tXuf
dr4My1V7z+3cIyqOIOW9TkTXnJlOsq94Mj0CjDk9xgzPQsuJy71jJl26i43yD9SUS3HrhclqNw1g
g1n1eOV56G7a3gx3OAWixlLQYMV1RLJh6np7r0CWvFJjxd4LFj5zpbHI3iQzlB1rZ+9s+LZ5EJm8
jGVnWChADFg6dpyKEKUWYdMTvp2kkiERFHw0wPlPhTiSlBwG7K43unBea9Ekt9RMv0ngJ94sZeVv
Puq2DmZUvZCo7PATE5ZXnDXQ0G+R8lCeGGVERO/FT2xuKjdusXVct5t+GOInaqJeJk9G4j2XUxKC
u8Skh2MedHx2rfrrBzPkJA0Ux+se//PPUXysMOGZOAPL9xwfR/z5gJZ/PKFqSipuJ8AsfppU7G+n
0RWnOApRAPGvAzRYyd6P0iBZJJF6mi2WEzJWOwJ4kBYAoMtycgbJyCSZD9rQrhKnmWE/6bIHdK2L
kaAk9Z05WfqAQ+9mhvBmDbHGIZnCO+lOpNjM/6BYYq0RPn6A+UrIhUwAb3yP8LOZyGSdhNxaIi5G
QLyMJX/W7RgC5i5ufmryZ3duBFB7J4ZTT4Kqa94S5czVQTOQs21QbAFOKVFR9pFGJfO7K47EeMVZ
SWDYdrGNbJydF9vVIcd0gZ2K8EgepPiXIGSgasM7Ao/RH1AMQh+GBg98e8Zb8hmXSY2Kcu8CzMzB
/buczMRch1CDOr/aJ6HKHiVKDQdTatXHVUEOKGctt7FVuds1HCnW+UWFSvCpVVZ7UpCdy7BQni9C
T5m2goawpQUgcPk8OdmtE62Toy55YgA5hKNoaM7VhnqONekDOEYdatbhM6NqSHqegHI9cM9usFSJ
On7uy9ItggX5MY9BzeRnGg7MHv0LGBT8PHiTPKFgZ9Ca3EG5WWrJaDVn2LXdxCPOXxpHFV6wpLUP
tcmeaFQA7Qp2xKxIJF40AupSg2qZ4ojTrk53ihQo2stqkso4vJAsI+c+CflpxJkN/RxwtcvDCNuW
NP7okna9dU67BHASuCxhFsN5qrzHTebd8cfUdc/di3s3h4zkiKUWj4Zt0oxgGBD5XY/YdBqEjIBW
+4suj3RG6QNuPvanMZ1OsdHq9BUHAHRB1MbRXmc5zlogc6K/g3gNOgVKG4vBEdXDgFPTPM+ILpPA
WRBujuruSB0YTQC+k7waAiz5LXUXKTP0Q9M51dGpJ4lkpMaS7a6LhUG7B2nnb0HqORIZUSDqrTKU
fHwQqNR9vBOtYS0RRUDJ/rg2ci4c9eRNTnTyYxxkAhoyitjIxMR2qX25EyVU4QaL5RvyjMU+jyoW
yCHi45Y8qOm5kwejyvNDOBsyrCd3UYvjXdy6EzjNIRPXFECjpYcTp15CbKMfV1EWoqzKtpKyvSrv
q+eJnWlkHkg5tvvcj2BCFCwvAhpOU+9hZwSVIMfJl1uSUeP3zrAJscN9WGWebH5VWVxfsD+LE/xG
rG1Mb2yeyMLJcdBPhW3t1b5rbWyeTcgirTK7bzkQxJW1Xa9JW1W2qbM4OpJd5PTZNYysq8IRKJdi
Mrpj6nhHGpWzyB4GUQWizzrkAvHqShpqBGmoOzqpVSGzCXsy8koB1jCYTjtyXBXr8GMIGlNzNy2+
Fe1x5vrdzeVWMv5vABrrQ0VTj3Hb8U3XE77nu475ET+DZJDRVVzx1w7Hj+yAQH3Segy/Axd5TFQk
o0BP4IKgRnCCilyniOOFJBi6B+SgyiTIlNy2oQ7/dFLzVHg1/15J/oxj8/rfRK1/YxavHnD4wx9l
38oHE2emAEUbZuCR6+hQhiii7M1LJnAcsWEeVlPgK6VOplmUL6TohkOMusnPywAbIGeOJFKwOjke
gE1JlZf7DJWLArurxDHreIjSvupbbnvVhfeoWbBBPjXCO8fzouNOc02N8YXhHoDD5xKcMQYXpk3U
riqLblM5k5tukDsxNjps+b61VfgMfoDxrIrym+Pm6tLXtdybfVVvk9n3n/HBGHpZ5sZu2Htch78q
PrlP5LKGp9lpjvmqZe8lyKU6TKV7GaY23l1CeyYSOQJHJZmWRt1lN/5UdlazbZI2PMSsTD7xaJT7
WoDJR8MsH7pj74VYXimWfAKYBCe+hQ4HPhbGUQfomDkZXwxzHg25fjZHticdNd5Dawrvjfqhem2t
sjh3Q4WXr3444Mwo69zOja1KHBE25QC52TX+mV2Bez9pynoKxQZcIuizXtfmkXTYXwNiB7ghb0dm
Szeb9DeUTvJ3S7zF8q/ZVr+7KT2TJxKw73l6Erudyv/bL4OLD0tGxoEsYw7OSMbBroCXfaz1W9fM
7ifVv7rOJzfJ3XQb8vk5gUJu/8fYdTXHjTPbX4QqZpCvnJw0kiXHF5YjcwQT+OvvQVMWx7Pe/e4L
CuhEendEgo3uc/wqdeMzDUjtgN7yfuqgFOyMs6PyJL1HixYjykPQwfMXPzOsnmUJnPeWdckc9a92
86WspMY3JGKvyIiCDw56bNaz3mA1bghEAyAFdMYPSIMH+0FH2ocwXlinNefWllcCeyHYau+3aMZ0
oaVwh6stKvFEZiQCX+V1gYn5Mw6Zul49h7ab0gL9h56LGP3L7KFN8TcM7AT3iBrJb7RyJiGfkrhA
IahkgDRtEnCLjHYqdl7cIhtFHuVYHhoB2H2RapbpT7qNIjWWPzsWGCh3Jc7dAKwxnEYBRBu0tmfh
GmSqDNXQUfCQMCEBzZzgFe2G2jUyG+1am6haK6IwnGWLojTGfFWZWb8lWRzLET9rqXZueEdkMr8d
FlnZZl/DHjuMRbTYLjIwiqRnESp4sc7AAxW8Od12MQRbRX767+8r5Fz/8dv1DNt28KO1bMv6x1M9
xQkodgp19VxRjwE2l6dICuuMbwfrTDNwAN4uSQHc169dB9q2eaVs42SKgUH65lsy0Gkhi3UjuguX
gDwO1JW6k2+0wUFVlwqjhT2KscPSwuY7Cy5RXXxqBbNfOmZ47+x48DVb2i/YQtsvAKjcOqALfyKR
ZyH/Fuv1eKYlIM34qgG+1p6WKD5ut4B7HzaCNc6LVozWIayRSqRIvW3G2zbQRpZvuBHj8BrtXMdY
DTSjASkF6wioNPsInGy0uNB00dCMZGS4+FEYPBizwl9CLH53YUARV2/QLRTP8ZdYBkUgP73lIKnJ
R3Hx1Hl8VqBifMReal5JV1s7UWdsadkOaf5g1tWVViFVB1htghLzaDxlqh6gxSMd0Iwg2iStV9Uo
bHWQmFe94npvfhV5Ge5HyVBa5IZ9JtfpR6MAFQsZ0FCFhXHBZhwVSPpQ7i3BPpFctg2cNBqtoSjX
cYF31uJHM/KjGRoQ/tez+R/pPDyTkdgwLJCW2rY1VwXf4LADbBrchY4pnqU9cd9JUHDXVlVwKYZs
OhU9cFQDDXWSb3Ka0aCNBr6QXbvYLbLFzquibqcxnGwvWgq8LHmkbaY8a053crrihMyWOnLHY0dd
ewlMs8DoJhzYGrNy8V9uttLt3E8d+R93NwKw6uZfvPjSJdTdORVQmpfrLzfRx1O1Znb3enfkutwF
8Pin0zTqaxKNNcPeBju+LPK+HtCNyb9ynItugNRT4+OVp8992X+beul+1bIcaTOH8UczsOKza4Ej
mE+iXzu8GTech+24BbartQb+AAq8rLKMv3sTCAQZSrYGei96hozPs2WtXpFdFW3qMOQHR7P07CPJ
WCwGP6hcseGDV8ffZQw6Ew7sRh8t0Q17QltZs9Fk5eCjxq73Imy+jQy0KaKc8odODbSUET4AsSt6
WkQkb0cvf0DdJz8KYe9JhN4KEF3S1Mu84qwH/YpWdyGFwPdTKDakW8IuVuHwMUKfOViMAARdNM2w
DYUlL17dyUuAP6ZLXDEQ2vZ1tq3Lqal2pBnD9qc22tMuYAMglEWcIzudGvLqtgCmI5OsjSdgS1bF
uM46uWEDsGNRnV79trZwZgvwkQvKvRuQNhgF3/yvV80dWKyr4w8RnVLc0vD9gNfNHYXIJEsgBwEs
5RlAyd0Z1exoQzTFwcN3AT6vyuHsoNmo82nNkwLT0gKtWmQBLGsxohn+zwzn2cZVnrO76ezxNBUH
Wi3yxXe+AEVtA3z731+Vwi7mNHu7z2pA83toA40nct1fvAy8l0zT5Ta36+moMc99MFGBvAb5UfBF
ZGD1EOART2BqaSO6DmtXbvEJ8WqqsRKbEDMNvuh5sxmC3PmBHFRs55qqXODrBUcw7YPk0dvMuIAK
7Z5mhZ1YsyUtCTow61Fi8GrZE77gYhUw7+G1jKkHKfKGFUkFHl40MdBgG9GlRMPAA60ce+rR9eyU
s0Wk2h9qxs53FiULylUiq7xc/UVLV0AJWloCLu4f0cm3tBROl+OmgMV8b4EmLF2FIIU6emaIL3kW
he+41obv0jzkm6QxJz/ygAuGB8kpm4CEHMQFUn5q6SrE63IMp2Ze30xxrBfH6wZY/WB5LI9kPgLd
UH+i6TzEo1h5KXqWadn5//3LNw3+j12W7aEK0vC4ga9oHZxefx4qDZlbCmBzV8+WXrrHwC4toOZI
fZ1GbYHMbGpcaej0cjoXnrON8Dq7zmZ6xYJdmU+tbyZ9mW5Gngzr3kY+k1yCoHt1Rm9iAWQW0e2X
gKRVF0Jm7B8XClPUfLy5kxNdDFRFrU/LxvmWdE1/prwy5Z/xuC1PKV5MJKLhJtGuF1ZB2iVXPVNb
0/pNe+NhTgl4bEwjWdkKQMIE7TC+19QU+XPnWKqBZq6j8CRIk2sA99Ui90Y7EXwEwDicY0uYFOQ4
S8ldEjLFEjOdyvdhgm4/dLuUFxrk6CkCIqvdBlrEklmDDX8IvjlvTyYdGY8cHyK0rrTw52CVoGZm
/W6I7QynYehObdUw96SqxlalbJMY3CBKbpQBqoJaYM8NBXAmeOBNO2r7MTOcKQ2jEBda5m6yQumX
9zICuvzJROEQuNbQK4SDl2M+AKGSrCgGG4Q2x0hEehtjmtJV2preS8XRHjoD9ZojOFIbxdtCAzGz
VFnUbCK7QO24UixsLU7dShD3KaqXheVFtwNrFQQCmLRoy9vIGi+MsXPw1ULe1Vvsu2C0JJdEXeou
KjD4cSmyuRkaC8zfaHCpHKAs07+4ksHnuM/Ma2gz4wMelfSfBa389kPYCBBzqI6qSUNZgCYse40i
/fzK2kiglsn9Ek598dkOMjTbVVX7ooHvCkVNQ/oYJYxtNZ6IM/Kk9iHS3fQwANzqkuFMdAuShvDJ
7Mt6nU1F+96qOgPnQmnzJdX5Swtq4J9hC0qsDJXt/ugFgLHr4l8eUmVIPJxjoIucqOMjT0IUpDZI
Gc39HeD9sHz8gSUH6gGxee0+dTnQtUCqTg5x34s9ihsSVCJBRgNApr+jEsdMwRrPy11fSrkmFsLI
cmMcwgi5JsrCymhvl4XR8K3hxfmuDwbxElSAk0cd1vegcD/hiN96scs62Omjm+7/NBiqz4BoNE8N
MWZrHOzY2JzFFzP5diOKFNH2CPwH3+qQvLWTb30YIlEhtSK5SPmN9AnAvvHfBqTT9DwA5b0ngA8/
P0XUsVdETPe0/q2cnxU3529QANz21Wt5zpATapctYHFPQJBK2bSNUWGD+nLQQ/rATSzONqBPzg4A
V2oUER9TUqTKhrSFpoUbUCQ72GygEQM1OvkIoibki8hvantXu9DUbUFJGWjWllvoDoyYo70v8J/W
z0u3+LXxHJH/6scqQaNbMb1PehO5BDPPL5lduSDlTdhWzy0kFfEfHBjKJtpPG1FvCVHdaJDytPtz
OCnu5wWDvcEDad3otb3SR1R1rvtq2Og5mGxwcqUBkUWBKy7DpIAQaYk6ucmPwUGxrs1xejX8q8+N
/mZKQZyu+SVMPgAzOvuFw8MJ7FJgyThpmQDPp8mi7MSCHm3nSkgDyUTUNnxF05qmoBG6gkcA3PWd
B1CUuvtFlHySebGxLVIGpA8XlKzntlixUrQ5tlJKNhtFAlMxViES8K2P4xylIf3s77oxO+T4ipBO
Ls63Gq+sUJ1TALhFsQInRDac0fjPuZhc1A2Eii7Ya8wj040YXPQcaVz0CgOeMsvqyid1lhQ7kcT9
0QXBOX7VpZujwkJP18iEmxdXnbagY4pLn9ZaB9pHLY5QqyfGZleUZn/Kwm6dDZ0rcRaIr4J5GlXc
RDkAvn7mdUIG+CbHAW7FCj9w9MJH0Ue0MmU0XDtkva4002wA0E82yptp6eHV5CDfUPwKXaT1yA5Y
AmDLKGz52MtGP84mZI1DiS1ADEewrfyOR3ImH8EQJB8WcZvjFVZX32PH6G+ubjT46EH7GphDxtDX
27T2qUQ9yaLqwYrLR6pap9L4Lsqf9aRxLnPN+6A7GxAVyA0tSw6U2SaqH8mUnN7sSZSZ3NkEko+g
REUdPNmr+A4x/JlZ+QxY6dfY6VtsskXhcYmdtuXU3wyWGCupy34VeWxEcRlOvmkYwv44oQrqMq9A
Q/HgNDgMVQZ0tM3KwtkBoLRGA9Nvp38LVJe5dyEvpP/nQNjOOmsThR6bLgj3+jjaOI4TzYwkp0RB
W9gXApEjCDolqmrPujBp/cDDDnengOcSje1cZUlGFOHPeKasN52Jb8b5w6BKsb/NUARKHws01EID
qHtQzyKCGSe5AkNYCQD/b1k/cdfXyyC/pODGpkiLf6Zi1spuhlaneChh3LaOycoN2H5eL7n4kYkK
RVHmLxQKQ7d2Z6dCTUH4fiitBy+p+hNPu03dFcCmLCU4tzLDrXy7Lz1gSuG48WQmAeB5aTpLyYnW
ynMcgWo5K26cXqPo7kFDe8zJVhzs+Gmi0SbI3N1g9UOED4/fa80Y0M0ikDS/pjr2iujw5LtZGNnd
ecwtEM5V6fvMsLujVG3FeauhP1mCtXVwp7n5GCTLry3LmYuNPP6e2dytvCgSvdmHQu/Pi8i1gTll
dvxro9wtieIEpIiNduUxt97SZYxCwycRiMr8TsMbpEUXy5lmnSMG3Fwhtm6vpT4pbGPA5zWp56lV
4sFmJUiDklB0A4C8HW3fqDBLLJrdyaTVim2gQsdAKEPtYjIApcQCzMnGxFnIyS28/JFzHTcGkL3v
8ZBusj8tnDJo95Oso7MGjEDfNHL+owqfgyQQ383ULIC6nJh4ElU45AxzC9hoLn/XJPYAjHjTeTPF
yWiBUt5t66F43vOjtuZrYW8TKdpvY83FOmj18AKI7/jBq0p3ZYYy//6HAVgYUFji6NfX7qOk5wae
Fun0CSX2oJFtoh8lKkm2lclG82MVpT/AwsS3ro1azrXJTbGWJfKoZBwEFlCq3vzIkFa5opIFH/Jv
bb9MVcQ843I7JJsp4RJ4J/n0SLM8/AHAyupKCxpQtgvMD96IXaisZlOvT/dDlOBVoNynbpwepeOJ
R/vdEorM9bgb0Ac4if1i6cY83RXIbOHDIwPUuQacbBQyALtDXaDu+gb110gk+YBG6A99PI449EYD
AleUtDQgtfI6mzw3q/xFc6fuJ/1R7dR3d3Ja3vsuUZd4JAs8ZKONtNRXrOAXPF9wlIY9WeBbhq6t
oqEGmiKQ8wJfHycOhN/C8ec1TkKiBzSz4WtamY/cNB9FhMe+CkErGpYwc1gtFa9hOpM5gGwAMIqm
oJh7oPg0Cs6H4NbbP1YuSqocBfxDMO1I2c6WtFJ+vBfPo+j7faQyfbg/YI2oGTDi5SVpAGcd9GjW
IwXJSEsDUxnBFKd567atu9US4M6uCHMbRdN8WC++S4DercCjWHx0UoFDmKAw9sIu83f2oOXv0Oe+
QllA9kgiMDaap6QDhGxk+1XibECn4l4bFFE+q8aUXT4hq+WYIGNtzDh6xn5341iteyXRYkEOJHuL
sVgUQ/sa482CYvztKmTxn1epOpSnGeVQodZNKx94F3220JG5p1WP8n6ggykFqsRmRaNzAI93hrst
p05bgQlbX998lsyfI6LNNPCY2Pp6/jAB44VfunGSxw9Tk7i7MGp3kYHiI3C1W8kapcrBhuV2+Bn1
/dsUxKfvAcOI129hMfVHFn0OotpcjUUwnnrpFB/LBPDgSj6ESQU+pDCZ3fVpwrlQM3hXgKY6T9zt
3lPYfMjSrQ1w+R15vV2FGxYoHwsXLATq6r3Zmavpj6uQnK6Cj+eN4XkHNCV8nvIufRf0cQqcWY9t
OnzCrmk5K6YIZVPaCFojZQKIiUdriLxz634H34r9SNKxSw2QsuWfI7ROIq/3Fmdej2HW+VFdaQdn
aJ0N89AhkoroMWdcfynaLj46bt5t8HQtvib6iAdJEH6Wo9ajgDaYdl1gWp9QOeuTgdYO9QbYhMUx
K7vuxfbyJzsJ8q8AJ51WeVdVFxbqI37jnUCpIhSSgS92cjXrMfaAnWf16cYskWWoJ1F8/fM2dCTU
NiRXt6Fy3Od8GIat5YbHJBumK8f/tmfbG9p1gRLC3bwctOgUp7bwaQk+qQD70ueIJ/Y7kjSJhVqT
vG4PtBToi9wjxTOsaFmlsfWEL8Z5RSJpg3BH08AZotu+PQzpg6kGmrHuh/TC4EwL7G9fxTgwTB/Y
CDhLOViHRU5mNIheA/ioM4D+R9ne+TNA+Kxi0XvrRbHYsRx7dokz3tUSGQ36I7okdKDtc8f4tVxo
MWH4ezxKAewGurvIkdr8z2FZHT3Eu8UyBmjURQQzanMhC3EAQi64fsEUGa2WtWV9B+9TixrgsmLY
rbGM69uedQ22WwpV0u5HkETpjbUmIQ1WIlx96+GbOy2TDZCA0OuObesHFgabISzll4Bb+JBUcv6H
PHQhJ3thIl0/SmR2lBNACOUX7sgRhxViPLhFOwcj+eL0dpEC326nzJb1LlYd+5ZZHYTt6Odedf6T
aAxEvcEXY7uOFUgAyYaorh/GEM/5ZALEIMniSupo0TC8ORIZ83zALlnGqZ+6rg6aQxVVXSNKR/08
u6mgIi7qDfrJcA11FzR4jVY/AFsUZesQ2eE04eeDzr8IJ/TgGel/ouwRRxB27z11jvNcOrHzqYr4
tDUrXu3YBKu87ABEYenocpjA+BK3Fy8FAQs9v0Wej/tuLMqVLnWcG6AU8hK3PH2gJ/m9NpLVvbZH
ycgK5ymqKPp35Fp4Z6sos7M3dO1Gn1B72yseFakIVmgWF5/bIIyuXTy+iuseR4KLKVmFmQw32cT5
qvNaDSRjMgb3LrBJBh/P+icL26q9o9h5vTaf4t2oIxnhWsgJKrsbYx5Pn9uucLYZ9gsnIrooQw4+
vB55hYMd6mubKDCItOJm2rPkB5hA9C0SSv0Z3EP9WatLfas5XYidLvLwpBhlG7Tz2g3ytlinjvUh
yWu5I5cxBuZpeKh4B3b13PqO+uwB0Jm2+WCCRPlB51KchizD08IAI6bw3D32YsNjq4YRv7BdpDng
/VRLUuAoq8Dm0l8kNPOQ8fX1NDJ2iwJhh72n4+3g4OG6Q20OIEXGbK0XHJRbRZz4+GsSCbhN123s
RqkPmAd9Ehkk6HFG+wzqahvkL91yyEI/zfmucVrjZ5NW59Hzyh9ZZT3VPXO/lWPxySpA2lM2/Kc1
NMUXR0fDRNubHn6NABltQilWAUuD7eC1yYuLWltKitJqQqeTQFfm+zcd5U+X1ZtOWf7//Jo49h1R
iBOOmwDVOUXoCxFISaHYHrQGil8vwofWqs6d8DIVZkDytPde5SgGj/5V7gLDfoljW+w+DsXXQw8M
jGOyY1Z8pZZFW3YJ/lTjK/VCcrX6Uxd64ZXwDMlSrRa/VE+v1AdpSDt5VLpsHMyzjjrK1YQq8pVk
evqxSYfCB7xZ8w2P61OaxYDw76INyEyBVjUBSK0vc/177gH3yJrqT3jrVSvG7OEZR/RIjWVgdR7i
d6beup/SZvRWLM+qR9NqCsDOS3loM7d7GHC0tk7aZPpQBsVPB++dXwBICqL+l93mv/Cl3n3oA4+v
jSbLH8In/Nyx+Rpt81FDIeYqLw3no3DkV/Ww/gUKX3Tn4pQgS7unye5MQBXb9YoDpfvd1Df9NrG8
/Aw6oQD7D/M2jm0l/KNXDG9x9H5EnBrZGJ2j2GaK22kfdWiOBu0k/xwOQwaOSMwSJQvBN/950S6z
/7a70/5rPLJDYyyAxHqn2biWC8zL0svQjwQk1zDQb5eLtlEIsk1jv2ppuWhZLYH1lLrBKp5ApnZA
3r451g0q3enrF+3FgHVO8bPHsf+OeM1pQML/PXqE2WmhOne6SzimDA9kxafuGN2Ft9NpXqka8Bw4
xgcRo1ToxifU9U3YMJxyKy9SlBrPVnQ5R7mRou+z9x0KzG/CxfxMlyOfxgl7tOij1skCOXsLWPqD
jhJK3xx166p9DvE7u7o68PVJ4DpZf2gG+1uT9GjyJ1lX4PeHw3y5ziPB0k3slr8kcLMPY9sE6eY1
Bp+SmPtv/rPp4jowdIM6U3vAvyg90WCpxLlD6fQQ/HUnWi/qKXSQaA+AE61PpbknxWJXtMI9CtMn
8Wx6Z7FEotkSnYLcyfrBapAeaftHJ6rXlIDBjzr2kyYcX+KB21uvT+pjaLnFFWcrfJVNY/s1YvWa
MjB5a6PEm0/DS5nGAHgClz3VMuJ4rEzRGf+7NrIuQpwcWo0zq6m0kbSgkU/PNOuo/HFZR7F+LHDE
AQw2/VNRo36IZqFZvc5iNRvKUf9Es0UL9lX9053dEqWIqyMoJ39wgH2u8twwsB1nePdSdiaghI4V
RmzVDcyYEzpzlgeHJ2iMDXHgynUQBMsW8HlljrYjWy1JZlWWA9bB9ySp0d02i7W6QQHoBM5SUgw4
la9tXVzIx8uQzoxc9hqHvEYn5ioOLeK+eEElwPjCnohEbch45tcD+AfjmjmbHh0I5zxp2UnL9Qht
HJZ8qQocWfServ9kT5ViBl58mjHjG+ASimMxgIpV1YFUTT/5PHb4gZYTXsLnycUzW6oCD8Df32rR
vIDSW55dqS7YzPsXvM/1EziDQf3YtfjNqCWVBNNQaNONiJwErHTN0k5L9bCyqtv+VvRnLC5S1D1F
uo4aJgBHN4DinbKwfqyRzaEVNtzziiDN3aKZV7aCQv/T8m1FujdLnPi468QowwfRVI/a1MUvvLWb
UxQAw9KL8umLkrdlHL94RfwhcqNsN6KT46Fk4nWQHQ6lkY0FFuwQMs1fNI7tAIgR7HGrRbY4MxED
7dBO8llLCiBZePiiAr/qNhOp5y/WeCa8Xg+dl8NWen9cqUwTcQCk4XOOsreHwtDFKh4TezMv2xHM
2UphxYO9D0Lx/U5Oywrv4wh5r3NohxUQGrxxr7BOHxOrxR4+Zq1PSzzP5CPNsvjq9UCaIklkQyxN
/ByERGZoMZUsG/dokkNuVJncKLBDDdNs88ojWLXZ+0QxaM1MWMj8PZR24R0jJZuIHcuGrHHBd3fD
oPUmAzOHC0RR/YttoL4StJ0n7tjiHQ2t5wGtcOjRE/gmM63yg5sVJZLmOGr/04lEhm6+Ogn8Dk6i
cFCysC5xGL0qKlQJ4H8O6pfnKU8YcFbzAlWAixBtrEAo9oC3hN0pCqbfBjalT0ZWiD0Z6zx+Vd4t
db1nh7DytiQn9/lqd+GWi8dUYU2WN/dBF8Dxz5OHr8BtVtkjel1DzXXRQG7ba2Y63tZCMvOlBJff
scoEeMjU0tDt9F0KDsuxLABNXIvmU8e87qInQ/Fi2pO9lny6dZUBgL3IFXxV02PaiR+9ha4CyUX/
4nJprNMxy3e07LQe9YCWkEhpQ2sCL/ehjYwnWtGgFV8DFsTPKHGCHvtaADX+DlbU1muwRIT9y9+C
6Q7qJkfG8Hk3oSAHPQKoUsAvQ+siVJbVqgqY1pmFE0zbDfSdZ9XICL8paFYyj21ljYf+jfOEzhA8
HQXSJTz0TnNE0nc6im0G3ubbgDchUjwg+5JSgPDJjoHVzYocRXwusMXQGAoMQrfE1FJTK7bexQZI
SsSAGhwUCkPWKshEvKitkx3UQL/AKhx0sz86LRoKeWTUfoVO+QsZV1HexDtLM5DSTcJuM19mvgJa
VRQ7YGdtm7FsjlOeGv2xQW/AoQvtw3Kt+drYCuWbuNMDPymAta839tWoVDs80Iw6X/c0xaUF5noa
SKMpNc9/dDjiPvUgMO9ANac81EBmyxKlHJEfNvjMBWk0DJdQHQfNdcnLIzAq8l0yVMy3Qo5coxqS
cMgeg849V5pjAxXit4gBP203oPHVJ4vFIQANK+reveMiKtNe2yeRC5qWKM9v4nI3/FIlWXwMMsd0
AaQC2NzBkL8MdZkwV7JGdhEo5tzi0BeD5foZtrzHDnDCFJ7i0Q24Ydj47oh6SlqSIge2wEm68mlK
U4Qimdty5HFwTr1bAuShYCcvsU9t68SrSWb9jo56q6HBkxatyHMuLACS8RWA8Cs8bvC4Ja1aki0d
F6NXZXaYLWgpPWu2IDOKsYR8i2EP8iU1Au3DYCJ32gsr+sD7FDBoVqc9imJkW6S7w3NZiP4Ya32x
twHV+oDmp2IzCJc/4yweuQSNWZ8V/TGo0YcvaZ6WvuOKcavHifU4qKOXqIrtnR5KHGrSeUxX4gje
LrpNU0dmi+6Q6sK5zM+zVnfBXUoR0CSM0xtWwrtiIMfQA3x1mXI0tzh4FdebwcBuXnZZsA29Cce3
cvzkuPUASrKoR4UQUiu4l+5MS5qRrHG8S4mGOYCuhW6L8h7YzVMyHJVzX8bRXquLd4vbjUkuquFU
oj5E4JwWiSLUl2lCKx+1tAUFRcejb1pjvyToCn/pUi8/JE3bbfu27j/rYQSuvHJd17H31NdR8TJ0
0Zm7OHy20PX/EueWgxSYXu5JmUtAiMsWwEfJWAIDQkbRo5kjIK2Uw5s72ZvtBAD8Oq32EVLvSMKj
CLdO+MkF3sM7nBC4j0lifjAmPf0UtYm+a7qEbWgZG6ilS4u6eOiNEeivvelbyqxEFcfJ5Mha03Yd
ICKAGTMiXMEEisuZW86px5P2sW/qHnVPqXsJGbglSFaiMfkR/bbIRApk/WlJCsnwfAIo+ZdcWYys
jg5NlnxhqtCTijnDKgb1n01lo8YknSMe/421okpQsgqzAcwBDLmwYqqEBVAUuJJ6dpKoBfE2cxiK
uBjQjIaagv79KoU0kbcIgbNxGam4idn461ZDEo7xaXhbZj0HOrlR9Hg0QZGwODnVSVmX/mwdO7+n
KbLOu2asPnI3cfclCHTWqUKCN0KnA184suexWuIk52s7ie5alV74sfjAHFF+DPsIKGh68pM8WKjx
mwBFxbq1UAFIKzU+BwitttkEQOxcTQrXJUHXkbtio5HtJo8/AcOxPgk1kJaGO9nsQRr8gPDZsVjO
QhWrQUH3Ip9deGodgZng7iITTUcrFw/D0vfkGJ1sE1nPqRr1zSysS5yboRuuz14Nbj3mOfnNFu4I
0FQNZAA79MWeXmVLcFLfSufoqNSMThRlXnN1I8vdiNZETkLZ3PiTmtakmR1JSN4BXXT+J3SOJpxV
jkRYlCD72Suo/C7SxkdXGg7o2MaHmUqQZIENDFvgOZ9mmZCAP4mBNb9ulRv5/pvbUAjrRBZkOzLu
Ig/rcACx4WI0eC5zTugYeVhEZKuuSu7AedFOoHyen4n06KMUND35WgBBmhpDJ7d6JC5yUlKSmmak
sCt72to8juaU9aIg32W5+CZoLkSiMN1NRQHEyLtrLOFTPMkOKG9GTdTvp/jsQde9c0udzsUpKJKT
S4Dlxu9kFsD0Tp2zv7u7QDi4n8WLLtHwGuwGOCGcXyZBNW4FyqnOrTqCmMJ4vLrOfj5fQL0QEHS8
oFujCDgFCSj23EA2Nge8zQ9eV0JLZxaLCflVVsJWtgBJLb28IsBR+TnoQXe0pIHedAFYbvzUS5GS
V2+/ktv81Bc193VnuDpeOAFFxMmvy+CyBCUakRbsFhnNpCNGFIyBxnVRDGCCv+pTUmzGOA0AtoAl
aUlRdfjI8xzwytx5ZKhaQTl18f5OPmmWfZ4KuV5isAHvdzSsPVlTWD1Q2Ck+mdWQXa2wai4DD9ZZ
0AVX8NAGV5oFXSs3OChkK6kNUw6WMu0Z/+LpuNhVop5OTe2dI/OjlbXTyI+1QBbQiVoQBQZA278s
g97ZgKrVM4ZTeuzOdqQBCI67D1EkEeT2q3FU2iEOpcGjPTsDy//VjzzcqfteDeAV0XV03oMQ1NxU
EXrUAEBVnXs8xu2D5fTlmdZO3rIVyhf1Fep7y/Oi6HQG52VNak8Y7dEytVUVTmjPQ01UsbadCo2s
vYccYiAkTnVQjHXqJqD37GlKgxeb2iEROA5Uhi0LYEjTxYRmKDD7HcLs05qvFv1ibg0MmgQsZCi2
sg5kMlvfuJN0wnsDEHfqjsh9tgLbeHoioZy0Rxk5eNOQ4XIJhnJSb0/r+V8VYkujo15ul3NsVJhW
D/h4HR3nRAPTEveYGR9Jib7pBq1A+KMEeJwyEUb4ezrrMi0ot6Fp/CK13csJEN7KcnKtzVDgf5CZ
pPXZVoP6MJmHDltGN66G4528Rk32jdnsoGQjymj90HE7+ro538V03OzSdUG6d3lunQRgD8EAoOPb
LgL56AmkaPjSDocjKWhY7GiZo16tRkEi/O7UVlaimUk29YoUFG8OfWe4OJPNsmzwe86QNAGC4R93
dROFPEhPbjkKBtaTnp2tEMXWfTbIT7EBsIG4aMdj3MXyk1F/FKzMPiagdjh7WZOhDwJipKderTj+
bM8ToGBXwsV+2W5E9BmskQM4U4CcGuS8eeYlzmSV3OoA5gp4S7CqqWWel2ebV/I5DYf6IUNSyg9B
wPQ5k1m5TlOw/fGo0z6lxiwGDFV87O1gXJMVgL8aMFRZ1WoM+nqle7Y4Szm8n4ICnTV90gLCHQPJ
acii9nZJMi3Ajlx9jy9m/2rr1Oi/bFpQqKlL0UBXoGv9TdYXY7LvpuTpX0Pe3VI5avoGScPeXxQg
eyrWeYbt7/RcAZrpCFCC5ERD0wd41nZDcqIZmsvNvQPuUlIG3W8zWnZB3ZYog4fwzo1kf3NZ7BJm
iVfnEchBe7uK54vcxVuWiURhKwMRq9Zq3rEfGu9IM6mWNGvwVARHgFrP0zs9+fDau/XWkEbyE702
13cKMjZM7NTRuf77gmRzt5wv9e/mN3o+AlRXQ5v8BvX9AE/CMbBfKp7bnvoKwGSDPTPgdeoTSSMU
CsyzWf/XdaEitbUJ4B1yT6mnIdQVZy45UDwPjGbHwdlnjCODzdHR3AlAmDvCBj70/1H2Zctx40yz
T8QIEgAJ8rb3Ra3VlmzfMGY8Hm7gvvPp/0RRFts9nvnOuUEAVQWgJVFsLJWZ0MYNLo3bY6f24ZkD
ycNyD4QLDHxZ1IdsVEBVGg6V+ckeFBjxKm7AkRjgW3UF5GXk7i0jP5aAHp8br+MAswr/H25Zqucm
9JHHlIzAZlZ1t4v01nxZ0yCbIFqPkIic9+yLIzP7YA2YrTk7VFMjLTsSro83bcl3eZDXALVDkwGS
n18A8PafcN6FfBWV4gu9NKw1NckhkcQCJk3H3dmJ4c1x+Ab45pdTdaYwstfDnd+U0RM14mQUd6z0
H4bKADJrymJjr4oJ0i56FgoxTd5smO/F87BRV+TI6B4zkMyZDz5YdEHmBfQC/gjdtk8cd1tqgQCQ
lYCml3svRm6IFzJ9xOc6wK6N63gcYoNwYYS2nB7sI15GfnVPLYpnHH9s1c9T5HJgNMWYFGB0lV7/
ENtjjZPW1geipHE3Ykg4sqz6yTpTAcZPdsZBbL9ujNRZL46rwLricbAh15V16WQCF37mnQf0UjRC
DqQqoPlkAXR1aaqOXzrIba2E8goAg2zQi304qIlbXufOL16oQfFLFNX8cAh3eE4gKMX971M1GTu6
PlyIU2ZKleUakhhXpD+cCs8Qh+UWco5b+uWa4kGO8tCyBgCE0sAdnYPkIyTDDEl3vqoOfCg3YeIZ
KyzPurMZjcq+o15mMQ1rHPwnOHEFpzOWU5rODoqc/hkHAFD4oKoVPsoEQmvkFArajZsljmrALiHB
4qMvOhQ1fm1NlqQ7nLAO+b4EmdYlMYv7NKtq8P6noGfHmRLwmWOz7TmHrBhzmoORt9e1qIna2RZ8
1G7ixl/79laLLUXW/VFOJkgiUu5jBW7i5NFrwfJm9t4v7crRB0cqQ9IexUcdXwNxR2wkhcQRa4Vb
RGoZ5YBbrjhMt3NT2jgdnCDhA8ZeZI1EAbI9c9UeiaUkg8DQqXWCZjWTlmgeFEgFQSATuwVfi5ZE
BtadNBxF9GY7D0ecJ/k0gKtQ4rdT1rFxRFLRlwqobgnh8NiDuk/lrVNVmttRc0qbuiDHUJo74FYc
MN7b76aP/hSw2JcxyNFMWHm804p6Q9mdFjityoIJvFB5+hr2drUn8OsNNpaa5Fi6kU33Gs2g3t/Y
r+C4FCeleemQZHWgQTxZvrJKs/doYO8cS9VlFBZgaZTWAw79rwBzSjGd2xMcCQJHxRWojtruLVpu
Rs4tPqrpgbKsDI4zom6OkRqfpwA1nYW5/xuEL/9B0uUyk0EGERR2JrM9dgPBL1Vp9cgSDJ9noiPk
C47bwLP+LqpBfNMVHH2KbzEXf+NE1/6UmMO4AdVQdsTegT+Hg0hBjw09xKaqHoIhHF6nxil3Rl/t
y7Io1osSzcyXjAvBd2UaJ6qcTRMqKMr9ysB8o1uzxPlgbt1aeGuvO09CZLHx3F3ZuNm9IE1jqkoB
tiVhde8epE0Al6djpIacRxUoRiMxIMMAYqMkBZrgNXvnDPb3UEuSztKj5VvlgVaJGiwFnIMFpTxR
Ewiadof0OrXNLVD75h04gJRVZ49lIetdMwI7h8wAnF8EJjgpChArMSYaXJe51eW//3KOfUtRBUJv
kPd4YAJ2PVyu3NCrlZHMY1xyQywvZ+5db+BiBoLJxS6FtthbkRoABQHIw5MaikYuAz2dmTtQRZIu
0oFr+TyTlWXggzkjk/W5pRwFNgXuubPrpzBhwaMXIvWcaqyagMggKBX4MB9dXZDDRt6TAC+01+FM
duUrzNPLKluT02nGBL+JMnqzwXKC+zjdhGyTcSqd9snXg8i2xtERuGRXSFQfHsEX0uxl1xkr1wYd
7wr8y/Ih7o7k9PWVeqBvx83cBkMWMl0Pcxh1q3v8QcAZASnNMKqdB2nM3Za+THezs7I5yK7A6FWT
e/+D1MIzvX/8WTxHuCbUz13p2fbtP5SL4ysD+urBS9bE3SHSO3zZVihqAfHIuarbi8eO9T4vyY/k
XOzUFB5Y3FZLN0jtog3dLZRzffHNU+QW6A1ibiJB7WPy614Ub+uP8PtRuOupaEcBBfLO95FRzT8B
YAni6EIePJ2Y/1Dj/vMpibo/EpWUX9u+T7esQjY1NUPcJPtQhex5kJ3M3gA5lo4CT2YCBGxoPASV
UEvvuGQgO9O9K4lcHd/D9h43+tZqCgNvT1Jts6JbE2RHY3SxtNZ52IsD2pU4Kcysu8Wec4FU8car
N2SjwqgmCIe0uKS3UmSAk22ex0Ny/hKncJV/TCcsJBaROvJmZn10bc+8W+ylnqdIwSa5qNR1zC9p
HvDcYB76nAOuw1cj2O7meZryBVzD5X1g4SRS86v8ETH5olEgn9wkqY8pzip2puWm3+r4O/kbGwg0
yx+fWhvPlSafCXRRVylbM9e092RLAqYedAQJ7ZKp1BF4ZN8jDDOAaFDTHoYpmVaJ7YL/iQg7efsD
U4yPM10nzukugTfeCyIAddVo7IHnAVxc83gS5aZIA6gEZUa+mzk8NZFnY7C/49HgJ4og+89hZwvH
+z+OhvtlGOQRvg+98IQuQy/j/Do02bE3jy0QRbpRNyG7mkpDIKUX0q3QZm+iYxNF1t1smt1tI8w7
KrBODO/68kiNwga5C/aCbCvdSN31QEaFEWQxsJROcL2oTbpmf9RubD6OD85eDf6Tn1FLANlE20EZ
nqpUjFXRnFJQNYJyyjvUU29+q0BhEvlj9a1ou2mNiwr+qMooPdQGpIJcwOQfAsgQbQB/UF9w2/LJ
GgsAbTMw+EEwV+17ACHAumA6n6c6d3bAKpnb1A3l59Fg7Q7QOX/21jbkjRpjLHaGj2Bc9NnbqhDm
jvr6Bq7tR7sfNjbYZpgK0gsvmLo0sRDAoOoqGadGuOsam8cND8t0tpG3rBIEUkzr+ntoTicnUw+z
jDXXdLdeFs2Bp/bL4qThmqnn74MgFR9ig9W6/T6CCXXb4HDkwYxrH9LNmfWWT5mBa9qOP1CRjKx9
wEX6HECxLRLij5MUf/Caec6KwiYl1BZsMdnmyti0uBI1wjo5UAxG9y6KAzSRpO4mz4LhpGSWfead
cSI0TDoG7gapmwOIcMzsc4pjFI4t3RnwpXzj1fW0GXnqnfPQdx5rpJKs6n6I/gyG6Ys5FcgBaE3z
CNBdvJu6Nv3mdci+1wHUc8JPPfc0RnxnIY80Qu7t8AV8je7cM8R+cBcxvB90TwqgnkUbtzsBVRe3
RpLyKq0NAI6K4tiOafhIBS+QhSwhc1DVqs62HFAOKB5B63IJoRr2JvqA0brHixUj1XWY7UfQhYNk
eIIc0xyTm39Wk2LHTssjkEmVqj83jn8h0/wpVGzba7CHSCRk/ozzA5lg2SCqgB2cHKJI1eQYxtpp
XPNcWcqCagWOoVaQfAAaq9AGspLfKeJtwvr2uJjm6Nv23JusNITK1HOrxe7INIEgfItcFiyQJJhC
uC5Kp3DXI8S314sNKe/1mYrf2UxNK4IUmnMVSH8P3NBYzONRj2XQSeIIdbH993jkXYJp3ptmEk9f
Enwr3RVFjLff5CgLFEWueYeVbHxKU29LLbLzfjRnJ9lMHUa11oqTEyi4tr49rKJw5ypIwRbYy5yH
JAnnGtkc7aAa8/woX924f9flxiaBqMtXhe2W62i0rDW5aUQaa5JmjF0/GLpxydmcqfA0bTgUwCwN
woeR2kQTvjSXaJyvJ0iAiZMNxQE5xk8FFtHfsPv5zsOwf6m5j/8EwEUhgVemX8BljgxMgSMtT4C6
WykkpUWj8+wgDXwfT4kClbbPH4WLxO0477vvg/FoWa3zF4U2SBa4CpWyEHNoosLbUJaAASgGpXPK
uFrhbCDCW90KwVGCFCSqFdCq3BpDbqxvHOAtFUenlJ8oFlo5KWQXdF/mvQHi7F9m0xj196A3nU4D
BNOuZqDQZYa0xa3aYqMazaBG79NiXz4XZmEQFbqQT9oqE6ubnyGtw2DtZ+DT3pUFhHxBKHXReNsT
kRsRM9Ko6ZGo5is5OxfTEgYNjNlJoYudYn8dlpyFAi0K1T6cM/fS0vVjyMW0dNW9ptEPTp2JDFrc
I6Z3+NIDUt9Ayk2udcJ6IR+AbUs+1TIqgWoDWwLZwWv0UAzNcMEdnbdGdmF5DmKd4EHV2zYJ7lSe
lgEiF7VdX5pbAZEpABF/SgUtyjxkmyV8XKdNjsKOt0HSMfMz9auAql9B+jaOjoKHfyK7ZUiidRPh
dIKWMwMS0e4Cy1grZE+f5vUPLYUWr6wjs125njfHzEuo+mN1RCMkbmPseVe4K9GF9W6IC/6WgWIA
hLdReYkmxt8mHL3i+vstcmv8LZC2uKIoNyqC/e86kRdXML/r5OtOTM80CazbW7fvkZr9U8CxRmbl
yfHz7UBStOTwLa3nSB4bwJtYnyQkIPYM9hIn/qCBgu5f7WChFcXtiWpU1ImBf8OlTbVYB1aigSeI
p33uxXJP/WbbVZXCb4ZM2dCcbsed23M5j7J0rWuXKTBz/+aT0NBJ6OKcP8y8TZrU/n3F2aNRMEgV
1b7NV2SDQhEgOAVP5xCyzQ4QVZyHfDgtpqE+GSmEbZFf0PjrSbLunBfMx5ktWO6ABo9BuxsE/bkk
I/kHHaQKv/bX5LLCzN6wMezuedrvszAPgxWzCmyyDB/QsWJa4z8FVG8CKHLmMxkhO/7RDXNAtG0o
sSccrMBF4PhHP/LT02Tb18XvbDWguEBiWO9x1Fy6kePG5mH1gxwMHBHdOKjbzRxLyDxHzu58wzZ2
0CWsTjGLqxPHESQkTnR7rtahLE85FhBqRQFLKDUXmzSaxFyT2wzN+L06D0JRt4NcRbHO2/e5YSNX
QQaP4G3MjzgnC1YtrZ20jRwJj/FNUEJ0oaK1nXa4RgGccmStHFqzNdqRchtMaw2o22gAgNFxUtNP
0ykIQTYcKAMZG7hWfsC51QN29tZXu2IjEgKN9Klphm5fpWo4mWOiLmAnnbYWmPU+xdLBuyPL7O8Q
FMWXGgB9wuxfWBf8XSN59wBIHtJJW4kbKICgvk+qi49zkzzg1/4jzsby2hZDPauys+EYe/2EiyuN
Z/Dc+s2tcgFMGcYjU4Sd3UOj6s+TXRnv/cnmde1LHY3piWKpgMhzDYFv/lSlspnteZmd/vscTrB/
EPji9M1i0vYENM89h5m/spjGTtrb0GCsnmUndKaRkdwPWAXf19KA1iyYrjadbtpD0bCNXWZqJ4dA
IoNFTCBH1i7yl3ZcHIzO+pNGEGXeso2XWuI0OcjnAnDInMfuM4H78dQDR8O27+0fQuOXTSYeZV2F
J6ZbRpQInIqi1uTpsFfuWCKtzg/4ijwUUzDnkeEg7zQ7yOZ3zbB3Jvz/5rJFbujH0G3+CgCvF6cX
q5o2vWMlX0evcLZ5VU2nChQfT3kCyoLJ5MH3IIpPMooYULApeJqFbx2R5Vo+B4HM54h8DB7xbslf
K4dn4DZQMTZjrMF1oTiOEvtF4mlZCuJzMYpkvBgsQibv4JzJSXYw04E+EeKU3cXbClGBnZDsFNHF
Hi7s5M6ZjPpiRXzwNjjrBRPlWLc73DuBxycv8DqVsWfsOy8As7k2Lq9NqnnRt7pTzoUa1UcAjZSl
U7u7iS8n6JnQaPOU5HbMr8sgUIL9bFr+J7csxL2SPr+X4UPZD+7F0ZbFDPJiJCnm4H65sul4ihvr
uRONQAXgHOJ+BBPjJtadyCZ48qUZM3UkJ5nQEQIs7oUaRdC4pyTKz9SiGYMKjDUU3nLfYCvyVPx2
NvpMNBuuDd5no1By/PyIYej3gFOlSYKUngBnoB+yaknm/pm2XY4FOFjjvKAtnlJrbpAFbFygExnA
wUVNKooGoGbLmnBS8y/jREBHPFQRNuGaekEiozpS3b1tOe09Tla6+7IymyNr5EsLkRZrRV4qrKrI
tolAGj3F4Qv4p9syPbzvQjvcL2OFTY0TStdVW2gNuedkhkM2XlxtrAAscMRqNRNaEXqS2lYBKHht
K3DOaeqsmeQq19RXc5WsVDgqu468GsgyO5BpiHq/BNMENHbXAkKADC4FJjz+jVZx2FKBCaeaT73I
crMUpEUh2Sq8rz9CybysCHMQI+eb1Ftx9SOcYgsLziFvzDupQBOjivccBcpWgB6hfQekCHgF2WCv
vKJqdy5PE6A14ACzwbYrC5DIjXUJpOlknimhszSz7JQ78gu15sRP7rGvOfKjsA0RZQWYJ3IIP6k1
1Zk2RHn4ZqnRvViO33/yazA62bUaD1mZHArsOB9EiRxJM04fGVgRwR0DMV0IRSdiZ6e99VzHrvWM
uwkOraEnsowQONiDEmRaU7PUAUpYX1mnojsyMSur71gavslw4tA9Ea1Yd2xq9+QF+MDa8glyPqlr
hHsO2p85ndLTaZFLbuScaNmYeHUamX24TZ2khMllhKUfOaiYRxCmerKiwD5kXvQHd3H/m4B581n2
6bixCtAFUjPStsoe132aFI9DOozPbQfZL3CQ8BU5yZaW0Exv4nw4gvnKABPBEK5UqyBYoIs+at9r
dj3kCpvln+0lJv6IXrq0FiSm5nFu3EvMMoJru8VpGmK2HSVo+t3cR478aDbrAOfP4TosgY27atdV
ne5b1TdAUGv/0s77sXoSWoRnGQOUCNVTzctkZyKZeWsoMLq3zvQZTKI4LOjcCaxUIvsWTekz9EKb
l1RZ1Z1INUGUtuNj/W1A4/4pyLz4vvIAsyF74+DMU+HY6AEs6MaDLFskIAI1+W3E3wHp+15/MZUD
/SsW/CHCPrv77zWIhYP/m2snhgsniCl4LpR6uRS3VOqWo0HPjmqfh6rGea6UxqnQxcCED1EWarfA
7CBrd5d6o3EikwBmL1vdtuc+s2+uj3YChtmPblRTnYu+s5+mai0xLOPfdJlHo0mp922bPNTnn7PT
6H0JbR1naHYGyNF3gV8FK8NtLVBLgozwvZpmRXAhKxWtlxs7T4jXqGI4ShSgkzpboJwLLlRtnBw9
wzT29lMa31MXVbRB9TT3LnAfMjrdbs4E6Mqjm/Lh3KQprlV/tihxADv5b3YbpQ+dTK0tULT5gQfV
+GVoq1NR5eYL+F3yhy7EPwHZKaz6CBuN+sSQWP2C5dB1GGfJGtJEOKOgt2gikDjtlcWd0C/bWGeF
hbowejAna7tRWvWBITUTCGs8+XkSpicONdZVQ3e71AbZbbCa/1GWNoXTf4YFRbG5DzXJQTbc/Qcr
+l9axqaxqEmOMoUM+dj/YGzsoBiqwpeoavMnqJOtOu4ALB/2jbmxQZ21I33mRHuttEduUARvrL3U
N5A49k1KCAiyMnjhPIkO49D00EtA02cswDVZfc4bB1/q2jSMYXuQPSvW5CSb7KL71ObGhUxIxrYP
+PYCnT4N2Yv1gGRpK7WydSGz4Q05AWwbtEB0BYU1vEnV4QxNxe29cOrqGQ/PNp+CI8cF+BcgcdSO
xUN28qqoegLn0YS/Kh6J/7cIFTjhYawN8y7D7V8Cec4vMUjDtqzokIsfu/UdMvyrLXBx3VuUm09C
s366Kp9DI6sOt9mgrkPxzp5DC836qUNbsF2OvH1DIp61c5yqD9dRNgroPv3aDoccmLWwOBlYnK1B
r8ue2Bg4+4DJCYhqNwF+Mk034HROvuKE7FI4UvzowHFZsrb8xkYh1oWdR4+xwb1DW9vtwYo0wUzg
dusa6NQ/lOvuqqpJDw6SpjdBhWTkkNkhZBQyqzg6Kj2QzdZJ/1TjukZNkyACZKTC6YI/OTitdxRC
JohIglbGBkUktJ2BCABR1JEE1ohIYfDNnzZ6/Jc2uSmQbCCSS45N4LqXSLbY9W472wRLU+/rR6BR
D25S8hfwKx+Z/p8OYlkecqOYcGfmDV9wu4V09D66ChM6zIde1VUYKNeRJzNG2wBfnIfRBAtCxKX8
LEVuHxyGvflk5u7nCNyS+JUMwwYQc/dzYyhrj7WhvylHy/1sNpBfaIu83lJfM0nMnV13zpb6ZkGF
fGAoYOzIm+ZYhtRlCgVu3dd2sLT1kDG2Jy+gJM5m7EHbSc0KonEbx0RihPK6YssLKDc2cYPzfxHp
2zR9FcAs82e1gHwT0Gb6RiA3rE2tfONA4RQ497ntTu1YQzxipHfjDB70waSUq0jXVhcR59kOB3/h
LHBLDl4ju/2qTUYkiNcrUmMhTg6e9buO2dYDtSAv3u5LcKmvk2EAH5r2Nh/eQXst6L5fabjkUbcr
B4iNLP25jsCBCN5LH6Mr7gYvddJf9/91flKEiURk7wqAWNzc3COBpn0Luwy3yQC+4xB9at5KdbED
v35Ny2l8SAfjD7I2ApwTLHbEhpqAkcVgFIqd49wnmp6HrvUfp6x2PgnQo9LIiSfXYRPUeXJMIXNU
aomJrKjei7yOcRwsISKyOLAPhCAFtY2uAQsNhQ8sf49MZZjcLeHUpJDFFpQ2NHoUlkRjJb4SVCFl
INGOUz/bU9N12+e81excdm8/6iiCPXggx7yKCp16jhpD136EfsM8FkW5MQ4GIs8bv3xEfYw1aAgF
zUhR1PxnFHXO3PBhGPu9o/NKlweN9JR/Z+tSpIXxKoHEyMdTSQ/p/LySsaZHd/G7nmw3fovvFhp2
jowUV0i+TZxVj0zZF6QyPiPBkl/y0JxeAGPF9i9MnQ05m0naj102bcIWoCwAmFoTJIb4HiZvHyLl
BNutYN2H+laSJyWSGxTU5/VQNriPNxOSWvcUXCa2fZc6/dd5KD1tXSTiYjvZv087O3VEi9PEq6ll
5kI0ajSM+YegGfT0XQ6uY7tI2hN1/d1n6IrpK8VLPe7Hj+/2RXSfB+zY6kThoZbtmWq1bv63rQ+B
tMcCEzg73e3/q+/v5ihq/B8USZptbyZ3KJ+ZupTugAwgowFQSsZYNskmesQ5WfiMQ4CXVLjOl8nM
TJwXT8V+yF3wRpRZgq2tx6GZjVeoic3pMxVIjEvWTETxoYli3FLWZXjiYKC+FGIKn6sQKlnCiHaV
bpEJp0DYEya+ABEuBlFRZwB3UkQbLzhksQMaObsr99B2lN+LrvmRh07zZUzrHOe27vhiePgcmcrK
B97Y0ABG9ve5t4A3GiakOje4wL13HXxxtKpJn2sbe+Y2reRrPJigjbeC+M9p8O4qkL0Hq/81X+7n
00uURsm2iUqo+dotKEL1fZhfT3jtURWU7t9BFKd2niOLMxVkpxrPwp9xi5tq8iN6Hqvm0bAtAI5n
kOxcW3moHh0W2gdIa1sHJJ0Uj23G2bot8/obJMiO+LbzfuTldFdWYvgKLT1jHULC+wE/YXI0px7i
vmYY7Ks+2+FGyXugwtJZzZ1tsC0kEiXWTb84piT6BoYqCQ34n/aq9/27X8fw9SFk6DXFps/C4aIA
Zb2MuuYqqBoVrfgLVzii35CNQkLPmvamkn+p3o+hAfTRrYY8+MmudUYwuuoI8rVdibBldA/JPjQw
zbXYo2EE4msZXX8SCsmkhTz4j89DPTKaexnho1viVyB2wbZ3RJIdJtIfwxv7wj59DDCPl5hutq6w
pFgHLqRkTEe8FQ0Y7szY9h9l1xcPARJ3qUV2PLX+I7P7nWdBnQKERNJYYccSIdmEsSPFUeHgvbbm
Jrj6mzpDDKQ9yx02DHK9xET9OB2HyYhB7ILZyMEG4Do839vNLRqfyWxlxUPzQJPTxyhV+GbHU3Ce
w9x6PAgTSgZJD92rVSd9dZ+JZwvYHDwjwXVhDNmxdSFKeWN3E2AiiphjfaU7ZHZrAsIrIWuZdx4A
6x+j0KBIN3B2VRA5q8UBJql+36S+uEwW0vemTMT3yhT9JcwTYx03Cf/TFH95ovK/VY6Vb2Xlp2cg
2tmjm8RsNfYW+xO5ZHdx3dmvauDp3gd5z6HNs/yTybuvoR4hNypQiw4K26oh7o8Af4LBuenUF1A4
74ux/BubkmcOCo/HqAROIO4gNj/VbNoFukm2YbDGvZpwENINtnikYMMqu0sZJ3tqcRsZZVbPwYuo
Ov+E3Pz3YvS4nekMf/9EHvHhpiarxmAfjeLxphsy0f5llCkC9BOQGcxyVZ0Hy0wBJtRfu5JnoE5U
TYfgKUZ+147iTJ7/cCc1bAN/7E7In+9OUheQYsPWgKrgeUeV/DFVKYra5Kfa0n2OWdxL9JVnHvNq
pmVm6nk70TIc1Rw+/YBAo+ODHDISznZBp82Atr5RYmXnbJw9mYa6XaHaEuEFlyVmhrqRMbQKgNv+
3b9MRDUag3/Ms3itCXSCAkzf67JBNnAx4uljogqPKrfiPY/N9BUCnGAyitPv/xkxGpOaI8ai+izw
FXQoEw+o1rHuvlnSe2Zu173EQeOfPRC1bnBn2X3jU/1aC9N9DkpstaVd2WuyF4n6NtZx+Qw5M/eu
doxhTeNMTv1Xbkv+lPjgZM6gSjnbrdwGpWuaqafRmr4i9z5dgWquOlEhP2q/s8lMtHh+dEySFN//
x0mg5fzjIFA4LhPAjoGmFJ/sRk40Rlq854+t94TVQHMHbfX4AjGM+EI1MKy811IkLylIJx7I/q9h
LP+uxgp8S3oIZfIaWuMpi0FcioFyVdWnpsR9g24t9pvRLKAA93lt/T2HQTWuX1HI0s1yYnOTZSCG
u3EsTapZ+ulNw8ncXn0WqK9ka2RrFBt3YMWeA/u5mbmw88DexoP+QmfN8KwgMFda9pkKKzD6Y2oU
WwsyBLNJ2VUGuLMOSVI7BVL+w5VHQXOOrA2H1DxOdotgPKsm6/Gk6CoVYd6G+8wyPk1d8W4ie+mL
fWhb0anCugQMFdwuL40BPXGBbDhqUTEYgAtsCqzqAFarfuBbvt0rCEJdyFu3JhjTqM2hhAG1Tyjd
zAMOeVLt4xgIcX8svo9NWjx0Ks3fDlwGxVuCr7uH2Gff+37K30STBUdog49QZYGz5Axopg4i8tSs
+Mt/P4xC/uNZlCYOox1hSweICPMGXJSXzhSMSJ99cmOppteucY2TwwDEIRXIysCyAtuwfL/YgtSD
9gTEI989s1zkBDHKpHXZpc6ZhYN18EbjsLNf2cKfHgYzVQ+/c0CQvjrEVVVg04ST38DDaTEV1Ozp
9NfWnhs3C7CDB3Pel8UO7bcAmLgiPPa4xblvdVHgKgUQgsHcUxN8zNXuv39/9i04i5mS28wCYlV6
wja9m/9lu+idqBeTeHIC7ynBM3GpQLZ5dqoWl1waqaz065qK1sLvDQwkal0lPNpCbNV67WULsYfA
+OFjNeJagYBqNHipQlGEL0btuzvWmc6ps6PhIlMwb7kCuM+rPLY5/4xS0QQHSd+K8tOWdDVKZpMy
bA5Rxg+3cZNgAfKrub0OeT4gfQ05AH4QZ2c3LPDuKAxoATMVv2Zt9CNqhP/DKD6Hsaj/akDaDlK9
ZIRcSjHt3Bibi//+xWJDcPtkWlxann40PQhhus4NeEqFUTZUSIJ5csrXLo6TeywPylMUgq0/KnDk
m1Sjv5JV4f4JhD2IsPFLVIH/WpdF++YOOPOTZoKMZWQdrJLBd+9EZOKc289AN5/Y6hvZqLiKmaul
+bW1pxcfwAvcr0EbHBhjbCcM6xUwjfCQO069x0WS+9Z2KVLDtTw4ENVrLEv8uwxkzQ8u5EtWWcr/
hlBQvk+SMWfr2JbjyQ2m8cTzcsTqp2DdwdFtMlKBjasLBd0GtxQ8e+8CirgyRTYfAtvUr/C21APJ
Glj4tdcHaovHj6/ctq3PWdXcl9wxHizgEJH+3fAI+4es2yLD1k+3VWrhisx3LhLnsGDaUshS8vr8
gKTIejWH9GMJscQAQBIah2Ks0j9kjTFh+oaDmwL41Yvpd922iMdobbnculBBjjkmB13eSpR+vVvc
SwzVqjLAJ3fz842dmt7QpKeqd440JpmoUFWIzEbTCcxtUQ4GQHOY/CaGbFjUTCtAb0BBrUOqrreO
TZ/85UpTQPmmsQGWqIIznyDbjkv8/FMY+PkqHuL2B0hhZJS2f4Eslq9sI6zOORj6DbWeTKQv4jrR
HFaghwRmO+9dKL/7vIM2EXJX/LJoLpp8cQvsb772iqm5BAk3072H38QB7Jyf/b5p2MkYO34XWqe5
NSX5X1EUfi29KAGSh/W49ozHh7oAtanfDdFTZEINzOOGCShnneAcyy4+QWexWysoy7wKp4VgWOVN
F8PunN1o+M2+zRi/q7g1HgZc654hAuwchRy8Y6Hy9Bw7sd5kqB8B69oVBF7y01Lgfh/s0mE6mMjd
+OnB4x/nh6VNNQBYcAFPVep0415sAhThWEzp0TLhx2q1uG4Hugq9ql71mqu33ZYBrz75XF1cV593
+ahXs1xVY/p5qevVhFcBV1Uaa5klqabo/Ve1GK+mvup59WP99gMtI4Ps1j3+9+vVkrfYVIbbAIav
fAsF3q+3KXH4UkzbCJnJTwpU0au2bhsHqa5ZfLJN8blIYvNhtuHVHO6HMgcLZQRq+W0TJuZGxo61
yayoP7oJwNmAuQg1rm0QQT9C/td5iLDlynwL/y8d/kkMY0DKh3ZSkRs8euR+DybRDoQCH3bu402j
Yuw4yDaFUQmck4lDwHSMysMSWBUpv/M53/upnsMBxHeVJwwUNjjCw6OavQZBhFru5q8gZY/XKRjM
X8PQQzqMHOpXnLj85fFqQwTf801UlxYbG+89pMN41RM5Bm2DTKSxNShrAclAxUawCqpSdFvVV+F7
HwonMvDFdjMOwJTGluLwL2ivOyctt06WDpcyR3Z6K/1yg2Sv/nJV5P0wNykEl3LlRugeFEJ9px4p
faumsd5H8GTi9FfjUMdej33VsTNxLFXpwf3aCNaGZ6V1tC9xuAhCEzCT4HbHX/X/R9mVdEeqM9n/
0uvmHEAgxKI35Dx4tsvDhuOyXzFJiBmhX98XZT2ny+99Vd0bjhQKKdPpTJAibtxLJDjSgAG+shAj
xEWFWw9IIGM3F2NPK4lddmPvuGsxL2JxmR0dJ/wrdTwUPFlVvvUK1wbdZmNfSkTDL5nMyCHO9fqL
3XRjD38iiOSHpZlgLt081bQS18H2zo4P9ojiUsj3ZCi5TWMQIKeTBS1SiScnwLxRGZTozhcB6S09
a3xYFyeraX4aQhYP4toZwIfGOObuFMkRJZwWMPa3bQ1hFjA8qj2w1M7twAagQCfQAreFFoumg7ZC
G4Kp4dSnvF50XjJcm7mjQtKwhtZCVNcFwEncbf6AaQ3+cYh0XRAE2wQ7JEZd5n/ZeCIPAIKZUvjX
/jQpEDgPUGs6GinaMO7apQsoODLloGORjetDBbjMEUYCFYuxDV6yLoF/RikKmTA5V8POASxlZ7RM
jaZqRwgBR6F6M5qnxm5aqNQHu6Udp5Av1JQgEwgVG9Ctg/fHAZnous7H7wD2/03lc2L4MdxAbGZJ
MC1zObH+nPtnnxIxbzAYY/eQWfm1nmUKM8u6dLO6uHbmXoKeGXP9jjxYNL1yMzs/jc291vP8DQty
vbAKGuIeZY3QVG8AyRRNvmqop+7LMnAj3AG7V+nXR90jUwpibOhGZcMPEKw8khKKPLENzBJCIP2t
5cTFWqvKOjpZk29/fzP2vhaku65LGaM0nE9gdhB8+V+CYAcFiV083JS0B4wjSlWM2pXBWcUs76EB
woOdSMIGmqZlc8UropeOL/i30Ld4FIZt9e6wfjFATiiJCNicpcqm11RKGrmNoneJgzyzM9nfgwDy
WDbLUQ8ShgRMtnmP28400iN+Pm29LMoU34pE7j0qK+yaA0GPJydoPAzgD0Xe0RrDV5l5K15w+Zz0
BMf8vIv3oWu118BQYS9iITdeFWpYnopAmplOAvkXdazT9ae6EBJ8+/2nSNx/PtK8wCM4zoIf0kYh
55ezbJioRDeNl920OajT2hqMw32gbmMpUBHgJ91VOPbq0HL9NtHuzace+QHKcQneDJG/dSzJH6sY
IffYa4ursbbDLRV2vFWsza9sVqklhVTx44ip+LjDKKA12cY2e7N8t3920hBcGV0a7uomcJ+GcN1T
2T/zUaa7cKj7lfEquHroRpcj0OFCHdjFAVkoqi4TL0UOX9oaBTlZtSzDqrwX0Ja9rKr+ph1DcU9y
Je5rZq86ZSU3pke5zZHgJf2unz1C3JI3ATI6SzPB0hIKRLK9MYuZCYE/1waAPAzCPrhvzxhl25fN
pUBVH2glyAlDbDDFTlqVy1Ey+4RPNr5mwAKF2jyBZZtpwu2O+n5xg51BcVNwe6nw9IfQH1PJoi6K
65yjfMEM8r4vbkQCYRbbRW4G4Vm4WGEeRy6qOTf5PGx8aDCg1jUOizVp9ZQgS6EBpojZLJwBH/Ny
LgNTEgtJvzitwxBr2capBGHc7GNecLKbeA8CnqfTu0l1V120okEVbK+uf7LpFwXbelUNmEMjsRPp
XRDdO358Wc09Yzpf/s12mvsxDXWK8YEyHh9IZttrSa0gyrkbPmRyWHhVBRpBxcjOBgHYspsC9ZRN
APNK0DhcGLcqBVXVbE+FTXbQUMFXQqj9GfprgMEnjK8X4GDpWuOrGQW/c0fXQZwVoF6oHmXmviPa
Q27KXqAcwJP9wpRDz3YC5P2/2UWX/Ks9DiAr4gwNVFPE36S/Nskg4JIUVyeCX9CAofhyqOayHOzI
oqlowq1OmURZztw3fL6WAMbWgzTXyRakqUS6vMmWqLt+hyqa9VSO5AjBT/mXZelLMI+PTyLn4I/2
O4DgW5YiuOd36zKr7ftEuUUETm0Eil33pc/G4CHkvYyaeAjfRpYtVZvOEldtCtG6LHxNQpzltJiK
e44k5KqJpXvR2S1YgIdYbcOQZVc5ilCWDBGnnQiaJ1GigAHK8PSQz9SapmVsLJGoKB9tgsPi3wNU
uBUyUfOUU9N4mv6ndaYaClATrXCX/XBsahRiAMO6yE0wM53jmk0bI8RpmubSlVCmLCRFGbTdlOmy
tb1HEBh360xrf6965u+zmtO96RYSyoGIj/7dzy0H/WF2Onl+zEnNiDGeh0238zuk39rn1inDrTMH
IWPtvxWNKK9MDPI947F4zJAquwpDsNfMHu5IUuhgtWppgpikYNMS52frFOFkmA+KKvFz/kS9Esk8
VV3FskBu/MKjEPsaEHbMINeTgHTBXDzbd3BYrJOf/WIu3ysrCaMZr754nmd+GT4PmCVM97yslvG0
+P2TCIG/r7ErwoAinndn4O2x3a9RwRAs9kC95cNNmiU1Ih01BeUR5/V3sO8s61nRSJHyvhNB+Kjr
Ylrm2reg2Olu8ABLwCGBi8fqFwnyrV3A3Z8mY/dblPi17lguvwzwvkr2SBbdfrEzqEFdQe9rqUJo
t5g1usxekdTdAviKY55E4VoMlqEnCNP36xHY543pFoF6DJ02vPZI3t+WgX2Zhk39NKRAC2ou9Mp0
67TpIoZT76XbJ8MDbp0LY28hebWf+gK0nZNfP9UKBBFFVdGDGfXzRYWt7WPXpz34jdPNkOMLXC4z
pm7yLM83yp2gGgRuDfuQi+EyByXktQjzn5ceSnsRdfpxW1PJw0g4Y7gDr/N343KypYH3wpoqA5PR
7FJAO3WLyrou4vNa5wW5318EtSy2DrPvs4ECnp1atxn1mouuqDhQrzx4tjJkbKsAZCvIcU83Re6/
EjdlzwmqCJcBShf3o8btiIFip9Y6eAabm79mcbcG7HRcnIPnXQK2KxMxTzjCetTRw8Z0zwPG2YwO
QIBszMCXBRAaFZHIM6SfEUTeZa6+7OayYHzGzrGf+VRM99QaKoqqNFuuzjYz0M5+pmUuiiu1dSEl
1K4KsF7fjrmub7Hbk7t4jvezfgLrrerHYdHYwt2c+r4YFqyEPKPxRrHLsJXiGtSUENtDPQ44oQMC
LGmXlgcnafztqTt0njw2iByAYHp2Mn3TCmOOgCarIQ8X1DP/9Dx88kydXm/rKtVRSBxrFad8fFJ+
sDHA3kI7Lg6CQ3pT1/mw17ndREMIth5sLvAfzK3gEloMDjI1CBNAqyn7zhTfpBwlcMA7NZsWINpt
qEr+TTb6aBz0kAiwIEC4+Dwzs5P8DsWWOH8mOAQNJP3htO1TOfD4KeZDA9JPn9w2AXgxAVYcLkjH
mp3NEr5DPtG78IQmqw7kMHdDAEpNf6zr5wzxiHrAoYOE96N2p41Mc7ZDccLS73X51CQAuuqqmTYo
422fCkCWfGb3rwNimEtbOuJgp40D+DPyrI3oX5XUJLJRKIKYRzIs8PzFPm1Ga3d5lbpL5qn8MmzA
A406qn028LA8IJ7eNQgHmLGsrRN32XnqOmAoYfJTcKBAS88KgV7IBPAr1pWG4vfrAGXMxUjc/rJ1
wf7fClTZIPLtvgbWdF3GrnXPUbm8G7Qs174V2i9BfrT81n3NGaCfcbcoUR4Aeiz8rk56EsGQJ6vG
5W2UgqOmvzYjfID69QuNm/xQpC38h7KkW6IdxJ7x+F2MOHmMUKLb4Oyq54Rt0O6nLrPadzsFpasF
muRF7xQdaGF6Tu/MOA5icO2puG61SCIBRBRVGQBjue/f26V+rzjjkLbj9B6Af7WoElbsToNAeK2A
Lg1XUDui9w5hYle2zbgIZ2c/s+SFVg6edOgFXlPcUvBcmJnGBFzo71+Jhbjbm7Xs//RKZrUMlLv/
6ZVODhxQ4Y+/CYpj7z7qUTmh9tqtIKLrzRcLJQqnVgxeWHD4zn1zOfXPTho1up/c5bTopzb7ZDGz
PnmBvXZxorLLG/+eopZiJWedaRxtUF1YJN+6Okj2v9p5RqwHhR3bv9lbkOLuSZWWK6dJ3vAVtaKU
1pBEYTFWja0n2eGcF7aZOuazHZSlkMJus2eQhE3/Zk+nQd22QHqf/HscXxyApQCrt1MvWQjsyaPM
RmFJDzVksE65CV87noN4kOk7Y98f+7HEw800EyPB0ymOom5ZrY2NlAX/Ocw1xSJ+k4EqPfs87zRg
3M2lIXGzqqGyBXoDiPoY28nHaPScXlHo9BVS8sXm9F6MZ4MYLF4MVaKbso1vTxBhPJnaBPXGjQEU
G5u58Bl+fO5+svFsk4xWuxNQBQIJ6Usr8wZntbB9YtDp0jgkohy29i5x55ORsXudICvm1vlW2E33
FDYBTtSIlnVdO1wDgfeKTHn3JF3gLWPHi9dmUj3oJ64mCnFmt7p1JnpV9W2Gur+uXMuc64O5sHyc
tiN+EqaX1oBwFb1A1ZaCKjjKiSoYjBWUW+izkfycaIxlHYIIbbCK5WmSMTLSQnDBrIeneLXxkQib
xqhk/MXRTnXlt6ODtCFEu8BZQZLVAPrjBbdLASVTDJ8vOMKFOKu1FXSeWi9ZJXJwlnlXDeD2aP1k
NSJBuZAgKl7GMx6pQPXGpmblkQGf6q1CiA/vCSSBvJUZRhE6ypqtr9aBV8m9cTATmAoQ7hG6W8Vd
6G/soB1u7MD7AZkK9cJ50izsyeouDPlJXzZyOQIRu6Qpa64mFbzUfm99A3I/27MWWi6m24EWYgWY
IWogoeD5rSfgs4ilB4qJ2dnX/GoIS3Ez6Sx8gDazPzuZBcvEfzE9s6Bvl3Rhui5wfacFTdeqwCoI
0fTILGpM86ISlbI3Sg3hQ+ldmlf+9V2OIXZtZtEv79J0oYubf3qXNkEBKcodTgt6yIDWVfL467vM
Uh0vikwMkO/C8Twvu7ex4HptTuzmjG/spvUHm6q/Tj3Pxz0XAk6+j4xBKCeQmaCirXdqVDj0CgW5
U+IdeK2Q2P8Ytfg4q1GK3FouvHKonseAeru6jYNlXTT1c95XPwCDxdM4m6brvEIGHmzTz1XPwyU2
hmRnulvcGn9OHeIc59N5Ko4DP/yeq2vwoo07cBBXW3wAzv580ag12lf14NOVMeInCeEG00w7WzZQ
6vrb33EADY47hEXtISNg7mgXoQVCR0gfA2FaRhKh3wObNYeKFj+DI+7+EAkAj3+yTjjKUOspLDeq
DJorD6VKW7DQ4juRQsE6AjqvvapqUW9HDrKVdOaUUJpjRCq/26JKrvhpNLONd45iddyM8+jkaJZQ
Y6DBaZFCzXdEcKsq3BteVvXj2I+ofgEaJaMOXeW2x3cQH/pkzzVQ1oBt8h2d7RpnWBx6pxc+241/
T7N6DwgsiwwNboe6qMy1yM4Q5Z6ZcSfc7oC+m/ltPlwMUS4poLhAeIedQ4RqXUgQLMGo7mxy1tIl
yx22xF6ou+5S0l2D/qC9mPka4zBzQ+AWMcA6KIAgeW9vOWnBVZk5vFkGLdRVM1UdOyEFnlBzc6g6
ECVR5OiMzZtKDNf4WJefPNN4OiI3rbdmWGqKqsR58lfvgfF+gUBwuUxKQE8iM/6paSaZ6Y4E2mFy
v3tW5wNnPk0LT0/91nR1MFVIL/t2ZLqlpMhAsBca+N3tF3/spv07ewh++iMHnS1Q5FcjO6Vpn+x4
OOmrpPAsUGWnV5KE+sqYzIV5KK5hqPuMzjbjol0KMC/Y4ZZm4DwNd8c4wtc2XJ9tYl5Ulc5DD67c
/XmlTkn7ygWfCqTjk8vzQk1G2TFDaPxsMq0kIBwS8OT9vLSx+xRxTe003cJ0dQaEP5TmcDuelD+d
VjEj5gXJMEMWO6/fGptZy7zDasp2Adh/j+flmS2syxSnr4+PxXhyCtaszJs+fVJmaQtiTxtkIjUY
YsDVYDdJuM8FBygZhYWvVDu7YcygJgoqs0XfJvo9q6wsIhYgME4A7ewAwN/rlKEQcWwtsC4i93Bs
3a5epy6SJZKN9ULWmX62e3Jbt9OYII8bofI3AwkRBYwmr+gTmAkmoCQc/2bIpbumYwAJ6GqAbJmq
uo0FOOq1aopsWeKo5VSe2ogB4kqeO+ZOZJqtEhsacnn4ZCtmnwns6HZVegfj1swUZMaOsHe1tiEU
glOlXoQMVNhIIE2RqFrr2eH+S6w6503n7V4Gk04iBCIQf6o9qIknPzpgOUCmNKT7GAT1b/FQvoQ4
uL10oHlE9VvqXjbgHLBnco/AKiugKbM+6gw1hzEWJtzu2JdWoet9UINDxJ8vvbT9P+UGna/hJw8V
5p7n4GfkuuQfiRDqp4n2gqK7YbX1YBj/DaN/OzP8mxbPkhz815OPdMJc5gOql8PZ799s57mhVzSH
WKBsTb43ALg+KNbEFx+9Ye5ZhXivEdQ7jc090bQTBGI7vOyclHSBtl8i/0/Wp5RlafdHoNPftFF3
AAfFVvYOufKgoLLoHGGvKETm2DGZ6mDVzm/+E8zzDPA8GTMnscFYXlmrPKY9dHGs4iIdA/9Ge/Id
EhzODVSAiwi7neo4Icay6siYPgwuHj9di0ds+tIXlv1XJfoqymtQKdlek63b3I0PiRDsD8FC+o/k
nzfnq6A26zt+6FD2JWsFXqIst9qhumlBHxBiF1fa9l07OC9prsVbzuxn3Y/OvY+/YzOWQ751RDre
/84BZ4f8crJJfSxHVDIBBtbjh4kHq1GlNo9L4nUoJy5Ytz7baqCjdlXdXwuKqrhSSJC+ZDl5KMFK
HgmwWaOw3nVP3fMo+ORoBKzRHI7rri3rqDwrv82Qj71lzI13IvUr0FegawZiT9MlcqBkdbZZo/xO
uro+GFPcNQkqJBZIESAQHpY+stcqo2CWRCu2NYz9R/883LTdbVqmqCSEwNHh9wFdj/wDjOgDhUgp
qNe9IIS4+5d/Utp5ee7oergubERp3Zm3qeqBb4tlDbbV3i4YUFfZNu0Ifkh1D8XC83DMdUqAM2id
I0IXSwjNgvq+rcalyu3hLh0pv52cZ8Sshrs+Loe7Dp/kwm+KYWu6jqP8g9uGYBebRynUQO5ANA3i
4TS8MLMKWbF13trfkGjKI2OSpRC3rv9kOuZ1plZ9XjXFo3XJHbAQpRxfFNl1dRe1OFgdgUJtjqaV
zyOhKG5zv4g3pnfyM1NM3/gFY/Ui06HBXdaa1hUHNWeFyM2zSzwgoHn7iGxiv2+FPSHvxZznxJre
fKfhN6RO66tJIzjhjb3znKuRLBpovxzAy8EfClJuzTpmWRv1WJt4eAjK/egWll7nGmocU+6VR8tC
Lqzhw64F351zYWzmUuKAhyfBTPwxO5/mmREzuZTEaqN5dlmEPYSS52WrvAy2OoCg88QVxGwRK5xk
10cIr1nXVtP7B5ngv2gGmPieaJSyuVmbrknpk13o5eTuXya2DvEP/tQh+l+R8SUc38IsjPxaZ5em
Tq2eZTkA3gu3Y4DiqnPtmhkAczV4aTl+rV8Gfl3EDNKwj78u0hC/OEhWvBAc1BRK1h97jWpFbKYR
0Jo3x7N9mO3jbGe/2M/+wNl+8ndHz36sNJI8VsCtFR/C0zpnf7M+FV6Kty2QV/f9SiwTr9zgnjCB
MA93xbUhVmIfI6k3TjtDmlR0A6iee4JQenL0UlY9tiqd1ooTd1emVXorEtJGmfLF24dHGKBs13jE
COTclg7kSYwHeASPiCr+Zg1J8mWi+DGPw2BnbpGoXWuvTEuo8huqtYLd6FhDupq7fHZT4wjqpA+X
TzZzU/2YJi0Olj2Gk/gqxj4Kejq+nxbLk4omJKGrZY4is1ViVDa5VYur2rs1DEtGVLPPlLiOZ7d0
duOd8i9Au5dgxTycAN3tpstJhp11V5c02YLzIsTpSlfWnv168VhwAdRvuznbvRKoVhAlJuCiAa/E
ntYcFLftPm3AqBEZCmaDx49nHhdq6J6N0fRNi8mLcRroBUTeYuIUl432yWWOvR6Y7MLEWwZuUyyN
0VyAYcYIlLb8oSkukxwseMaO3DVI8eYJnAzboc/w6h9peHMmdybiIzEKnEUTndrGLHxLALgwBqvf
n+GnCsS9zQAyk9Thc8Xl1PRLTWyK1HVW+6DCRb+2Bkj5urEVobQIpOWQBAEZyKAizSy2cgsJET7T
N0PDNDUXpoV7YX9goVpkZtQMgJX/56jpoh70tqExoPUF4JLZ/MOfLyUZ5orueLQXqAeMl8ZIqMwu
hyrEJY9GbBNx//d5lOXYei0AFAbPLKJnRinL0V4JFgLZbUzXBmrt4OInGKVQl7qNyUUc864BWSDI
VM4XBOfrZRn7xSKxPoY73oFwpdY4bRpP0z+1tDevUYp7a0iaTQgi0f0E8IojEWMPIO6UkKM9dS72
GxlAkqaJYJ5cytrRCxcq8CgpPY83krjHGjVHURUP9urTOEDdf8+XPLsN0qncfho2Ez/1kYWMRrD0
H7hvqlbnlwDFint6M+YVofLY75PQQ9b1Y+nTuxxAyb0JRvr8ZYbpVuYPQUIzWbllkyymFkg/Qqgb
QULBuTIXYvfxRd54Uacq92Qy9iJwk10tcNY5DzSzC+1audIStBHM1h4FHg/GoAxRFTINgG3PK6Na
tI5+v3sJ/lHjQ5kdEuL5LqWe7XytN1OcFm4LJNE1CI1QuQzx3isCwNd29NmIgySF6Fqpw2Xhtfk3
EQLcwVE18VcCqVIUsf2Yhv4RR43kyXUSvhx73AETkhYLXiA15E0dv8hnlmFFIJHQht9sxbrLXgX4
Uc5mf/RylIhOcm26ZlL210825HZXzweIKagPXcaD62Y+Mnz0zFg6gLl9HpPMSdfYVKHCC5mKK3MJ
W/cZ24JhlxFJ93En1AHhZugsgJoHOZse6icUTKqF0+XvUv6FWsfqu6O8EDo51XSZ6XBCVTCZVsDf
Wo/4Ph+HkOXvVtIA9GjR+55M9xNNS3WDot1x5zsTiIwzQO1iJhzUcmn7GJahffzSBf+m/gNC0P16
SPBowHA2YIQCb+O5huD07fUWxcbt//yX89+xo/AVx77iXoHcAoIAzjEdR6i1kFGt+1Cj4Ftl9bPd
kVVS2s4D7Sd+hG7duLAGuAUzFIkDc3YxhTYBX5Nz9Cu9C5Rw6+920mAvq1AHHSiyHLzBfRDeEWza
7TMwDnukUaqHUGXjnpcUKnvaYX/4fjru1/MqTkAo84EsGtjRnJDYX+hZoTRPExn3yX1QNSvSZ/c9
IxmIp8ruLrHJFkHS4LEHQd3e7T0ghiCw+5iAXnvZQcBnb0Yzlu2yZqrvVIuCTxuEB8ar0Z3eTjHY
DO97MBxet0SLY+KX/dLO7PQ7CXQkhec9BzKp1yiVbHcqQTWIldXfjIO0ESIhkIy8hhKJWHYcqh2V
KnCAEfKWMFretjxNtoG05eJsQ2AhX1B7qLbGxQxMQ74IPYdfuzxtNmnQOhCaRXEJJEHejIPk5QQm
IelEIbSRjiGrM3cNwINag48+jXBDGrsIFHKPIDwHqKpk9BlspCtse5ECsyEkEriQmPObiX2jNqiP
Zns5eHrFwq7fKeHzfZ0qUJGofTH/MCctc3wdEEwx3cBpynU4VXxj6L/rpAXRKgV/FyQH6TfUbvh4
QD9OqC46uPhjY1V8R0FcUq1SAqx3PDMgZzR+G8OixDGsvc4ccFv6YN6Lqqqw71ttseUgp+aqQeXz
xkqDcN/rTB8ShAk2gcjEtVNYh8QFDihp6vw4Tsve9odjT9vxaFqoIf3ZMjawFyB07rmQKQhFB9YN
KDv8/r7pGdztTIMK6aD3//kvD2c9hp/cXKxr48b5D1xuq3g3SSnSe8A8xKHkvnsRkH5bGdFA051y
8KamMTQC4zInF6LttkKJ9qZAxdRVksgFKhGGaymYWknpDddJgf+ZaRnbp9GWQvazGdiic0V4x2W3
8mZkFaRJpqOegF9z524Lbq5NCwjy2oz27VQt6gD0rGZ0svuDEJ64RTkvAAQTUNCxcPZt5jqXjUfT
O16MxbaS/bCgpE/v0qacjrRm3+O6jPhgi4e4b+gNd5IjEijWt8Ku0mNh+UFkutxv+40L/smV6TZI
F6H0KdM7002z8a+6tDxoHGDqvCJUhtj+VFc6Vojn3lRAj3Y7Gc+8qFW/Mk8E4F+LBfM1O1DzDRvb
BcDq4mGcsuCqa+ir8aKqxel6nuQ7XaShaNnt2mD0iguAV+5KD8zLSQw6bEiy1nucoyCg6LjyycHP
n0wNmN9sFyAnRDMh0hZUT1IDlGXHY7u22YAyYh9nkwPKVf2DM2QIMLRaViD4Akl57IQiXZ7HZem8
uXkFML0TDs2hS/wNtN9Qij7/18MsaG6Cgr06IoAG14cpVv4rit+xvTZMb6XlnrpmknH7ME3KQyED
YioF+EgYmMKrYdpVUIZFESNewTjrpATNxyRA8DW/oATafd2DzA1ymhIKNWx4Dy2/jqa2SB5soJ0g
hMebiz5J+z0yaGoDTaDyponTCaquGXsuen7JROX8ADUDAFhp+VYIFE4EwoohZIMwmodzDrBFih9K
3KbXGsCJWz+oAY/B9/eV1/6uyL3gMaXlHv9l7yLtuH/RVwFac1fZZRDhHB2ujI0mgJonanSwYWYr
qonzRFVeIy6ek5lZfLxVP6oYuXToVvnvYOdcaDLS16b2XXDZeeqKpCLb481B6h459nvjW6Z5HdWB
Cx7C0WuO9nypGtZ30WD1CGfgZtTkdr4xvZOLBqphLJNC3cQMUr+gNnbXSpB+aX4p5vfhdmJhNzW7
Bs9NfdOZ7xtUuvTPoxroN1ax5sPF+axmkbBZg+hgXJhTWz1d5qNPVj1QBY9pDaGm+cvoFThbuaEl
IXRTqZ3VVgz1Gq4sNyypm/XpdXw/s3fBUECzLAGhSwf62mVSc30rkNvzrPrePKm591wxce6Asay+
NxsnuJkRiC23RyrE/IPJwuAltG7BKgcNgDaFwJLS9Q/PwwFbg6YoDMpvvuj7V78BUDsucv7M42+9
eySdpouwLqotjUFYpkQTr50aPmOf62/Syfql9B33atQTwpMlKfYQAs4ukAtgq2yIu7teoqgICnLZ
a4vQ+PztqgZe3FRzeDHlArSuf/cmu9hLEdpQgdJ4OsxRSxdsnisWJ+kym7tkzgGeBzTj6RLPE2QM
h/nEfvY2jmYKB5FAltdqNSILuIeUJkjM51ZSD81Sz3zPJgwhZpLnM2PzKSrR2wdaQEnY2Bl3ywX+
QC+yRtzSh35MdmMS2M8/QjbqZ2WP2c6txbiy0sp5Lnh9o4nM7lqW2Rdg0gZN1+zMmyRd+JNUFwiM
8TvcGKDjCH+ImKsV41URBUXiA/COFEjqptVCa5A8tOqb5Zf0PW0hVOXUSXIHCLa7GYZJ7ijOWqW0
u4OVexwSUElwkeRAuJmWsY2zLZttpmVsGYNIKOo9bv4Pvr9f0xrrz69o1rNy65sQKYpBZuZwmk3j
VQZR3FNv5gX30trdFiU0eY3NXEBjmC6dmZ7rbEPc+JrM0tWopUDlS5lVoAZH9kWhjCfGMXELoHGy
dQui70UXPrcjtE7/6MABWAX3TURLN39HxHaX1shJgSsSGCMnKI6uFPGFndTlcsrz7tWC1Pdgifw9
aJDL1Nhl3ZRyBOHXiKILJWR2HwrQjbQk9a662PYjp+l8HDyQrcxEKR/KNCG4XXrFznRtruiSg9Vw
g2RF9SB4nOPmzZO1GfUE1RsfSrBLM0pjiIMNCOIuygyMWFLQGNlUPAor7Knxm1MTEvJKfoccQDTE
gr5DExulA3FB7ySwuhsFPuKd8Q0LyEYEwOp+8a0ASb+rZ99h9g3DOvgDTwL9egZF+Jz4UFL0HcZo
6Ntfqvn7zsnsMO3du9OzDdnsTQW51rXt9+l9DbhBBDmS4q8pf0MBWfMGdRl84KUnb1QBiD7AIqjg
qlV9k9ddvgj6oHtjzctpCkpeoEVaWHe+6ECYoPx2T/DouPSYLpZZ1+QvbGi3xteayqsJP9rvKoMk
G2tYc+cox9+C6mBbOA6UekCZboNf/xXaUveD45T3cYWanhDHxJWxu9Bt5k75OvZTiidhOez6MDiC
vT49jLHyVqCMza8tr/nZQtbKW42JlV2XheetprmVxM/SJYBjdG6+MmyM+O72UQMuA6QOfe/eFS30
GrPpKRsRXTVuOrX7P2xvw1/PlL4ToloKCls2jpbExhHsS9WZizQylIokymEA3kfKnu5RR0P3puV8
tM62Dm8hQRnA9t98z27n+f8vG8DVSBtAxySZSwlP2s3hXDFo+kZhuc/5/VR28fqL3XgY22ma6Z/0
mU3zPG6WOWk2z4sNhR1D6ePvF+FGMPok5twn3/0w7zqwh5d2siyRHN9Xv14K7Bj2Y8sAopkHulb7
ODN9+JgRMN3QneoezuYvs8yAsZkWUM2Qaz73/+O8swsDFUuUd2pam0BqwYp2lYPyeCFVgjgrrVFP
GICXpGzEHzjN5yrFXzLNPs5FUH6nAUFswnWo/ZWkw1PaZdJrguvSIQjnqmU5+OI9L+MEe/qkBps6
9/+XtC/bkhMHtv0i1mIeXpOcpxrtsvuF1W7bCMQ8CMTXn60gXVRnu+/tc++LliIUElRVFokUsffe
Q9ma78fIKZ9NF3XaoMnAMwoPt7zOv8tJgETavlCBaNyl2DU0vf6YY+yaRIyhjgCVo6BIQZFRlt4G
Mg2CSDTAKgwwMxoekSqYWiRsc64fwCHYgt4wb3WkW0rv0Rkn79FuC3/PGnBdLL666bRLIqcNqt97
bUVxUNbc2mZmXciixoNc3MqUtQG4QeQ90vwMhFibifX+mkIsdQmr17z5EuSjOOGJp1iR60+ZseWa
4b/EMdMeg4ahRHq03gQ3vP2ggeOBzFRjEyS5x+hI5j8nAd3WrYrM/2uh9YYMrfS48wgkZnYuPfEF
gkEobwblI45ncfxT491sXduooQVIwfvC63AAiu+rBAccaE3GZEOHR4Df/4Wao+CxjPIcidwSWD11
qESzFVkdCDUse90EtbyUjoZC1aJKP1l44VzlLkquBygcgjPM/uk3wZPb8fTrZGhgtM4N+xGSwfZO
1Hl+7P34Nh3nnrfpk9c8pzy/sAIZGrD6PRl6ED+NiZd9SrkBZXu4k07IC/JPzWre+FqJs6sncJvQ
aOPFNhQ0gLKm0S7qniy1hvi1BqqAVlEyBMArOy44gaxeXwtDoD5ScR3hXQwQh7z2yutQV/jQ2HW8
dlBdsZsF3YGVAqUrdE6UADm0G/PXEQWXq1Fa3bm1eqAzAb4EbCIrthSS4aj8lONRBXFiBIODrHsx
sblRBsXXcYnTYWDbD1EaC+2ltf1h26cjn8/xPAGe7qBF7XSdeWdTK4qQ/hSeE2ch1DC18zAN0yt+
kgP9gUGVEu8Uc8KOTgXVdFsX9pWV45HwIwQxaVKVaUIJxXpBnLAoKSDo90a/Bgqwar+efyszEIXY
nvzCvk0dGvCuuFMrDprDR5COoDFtVhzrKT/0bn9zkX9QJmcJft9uB2oiG2f7gDtNO/pFGEUukAQE
qoR+JU2jsScb1KRkUYQdjU+6P3ZXsmh6ngRynp6LXhwabCdWgS82kx8c874ULwHUyh94DUGzmlny
S6Wh0gDV4NneUQBMSEyeisrvX0rAUh5YHUGiz+bTlxxClP8aFtcMlBRqeqNWw3Yjk1GETxKz4nxb
AhJ4cvq69sM0qsBnow9xBd1vdO/t1k5YtaIJcxevFp94L615kdlHM3kloHFK3Q+TyHYLcCe6oD2V
jnuZXMhGgeHI33odcnCOaqhnVhBDcrvSP44G3y1+CEBA9baTcRfmbZRuKA45a+RiaB5QIuPFUgkJ
rD56CfwUQrYNRqt1j5wOajOwJVwnnJXQ7BrHXRTl3xetnzrBERE40kGKrl79aWDo9WJVtyY/ko+a
dtxZeSaeZiOK0tO/rdPH37spat48c8L/uaYbJ+5XzecWLAQoPqi/qhKzPQ/GfOsoE+fMD3anJS/g
uimuQwFGskF61ddluo+3xBeIte3ivviRc0+i0h+y0FU8oDRe5hyC1CZSq4tNPYpRMyAFOm0pjvzc
cN0VeN3lejCRXeBaFL1Qr6sabe41772KcXaYIheEuDEvwH7W1ju8oVhv+ODsSF/YDUwzBOpFv4zV
5F/7acpAVIzzaqe2z1bfctRx+/k8E8IT1hvjr+MIokZ193c/x2LSqCndZD+CLSibKvOIUnXzGCTg
5A3LpsCLR8aROZxElOBsDuOz04lsDFGsoUqGZ/s24X0Z30rBjjx234lHkkgrG2TtV2Y6ttuFW5LY
Ke/MnqWPtgc9bA0IlbEHkxw1Ldjz5h6ZvdmWB0+Ky53/LtZWuCIGYOMWSKuP8/2mtfdOLbrHoZVl
yJ3BglgQj16tNtrRY7Tro3znN320padtUJioCXb7V4hRpZccOqDzU3iZnnhD9Aqw045Ffxa+MT5T
zZuH9wKtyj61Kpv1y6BKORgcZWaffoWhCuvLWPkblI4Aym/7nzNP5k8GqlKecQwgoYMLsikyqak0
2YR+l0Uq19s9kw+TRhfHGyirRl5usKNQVAlO/lP2udQH9gJUEj8n5PdMHJVnVreO8RYPVQlUy5wb
iNi3eAaOOOeN4modm3EVasrUZaLqzfyHikLIR3F2m2HKYufmW4QN8Ik8tOi8nFr+zjdfDUycQEGD
Xno1ASO/R55Enqhp+ATqxsU2icpxsTVD3iIlSjm3iTv9oMHFP68QRGWIY+k/kZuFnG/Rd8+iS7pn
CWTHKkid8khmr3vlow3IMVnUQCCv3t3Nstz2D85Qg6+vBnyRo1SDJ3znIlm2kSN23HWRcOdqWMM2
0cbhqHVNJ4/IwG/Al1k9pW7hvyjQCtIr1qd3yxSuOVtQm8FP/NFaxv5388q+1pF10kAGpJvJFw9a
xcwSb11q5JeMge2E3C1q6zfAD0CzXkU5U/AM9dr+CTsn8ezy7kJReGn197rTaUjCIAqclAkqBViD
TMy8tK1X4s3WotvSgDNmL6Ymx5N08+46qAaK9xE4LaBkn8W1buDNXH2TC7+9lpDVq424PCihWnMX
dEhvNV56oYg5OIqz/iSDYFtMqC5fz3PrycNhu5FA3pjpJuqXR4iyGJoZZv1k4AJqbbp+AdKj+dLz
Fd4vSCH50KCesba0HV77dnEcuzigy5Onmg0vDmgAAHr2g31gRM5aGq39NlhCDyuo/B2hIGu9VSAk
p0lQx06eCmGCnv6Li33B3ui8vecDpo+/qPRPAhvvucF/TIBM8zQBlaqcMXXd2jyj4KW8zVnC79eY
7SJiQWgn4wj2KKxBa1LPynKUSS/Tl5H3u5ovuIRQb16WuvN4I7zupAOwGWTXILK13cKumihqAuJh
vfPRwJ3vfX6tGBQoghqUfz/HfgqOe8+yHv2xqkIQqcQ7Mk1UtzyWsVsiOYraVPJRY6SyuARBskeW
DxzW5It982CauX8ePXwIV0GZ3ZaiVWoDCBAJPgsnKK1tz8BTJ2KWPom6ToAuJ6oCH1WkhgGqGNUE
uWufUCkwR5BfyXhd7Qy/bDWJGvInyV/1FDsPi1sk2tkegvG8uCod2s8oJARGRC1PA7IvQAqYsmq3
XFevamcNUdhyAwqKOg4tdb/OhJqZZS26X/zXtavFx4fUOaWJ+7T8WKL0ANXrAJ9Mu7eoGrKvZg9o
nsksJCiV6fZVqLNh+mxUpX3qUN8V+spfdZ2/QlZovDjYZ7xWWIL8fOr4rgZ14Zams2qAXkDlvQBI
5GEj5tor8gOn64Z2bA+HSkQrzRqHBw3HiQ/AYjchCLnybTT48L0PdGCSXhmi1nY04KtR6lWD9ckp
IEq+xJI/cZEXgZDg+c4P1VRQEAbXxR1PSX/pbaWMi9uYr6vuBY+U+BTU3dUczf5iWuDuAbUENAfa
jw35PD+5+Xxr3ReDffpdaPmbmb5ERUXv19tl2SUMSG2jvb/qgHzIrmHT17tL3JmS5tKqOVJia4gK
u6hGxb2PU+sfGcA3ow1mG1T0pque6eMjNUTXMoG/oM1KeV38egMIP4C2E/4xEEvkLBxp3/v5uY1M
D5gHC4ieGO6Zoc4MUBnJ4+1gZP0qlhIUUabZuGdw4t2aMc5rgZp54zCCm+FAAzR7jp5tUQMA1g3f
SJhHmwLrGecUZDAwdr60jdNsTCCGNuRrx8oGf9ocQJ6inyC+ZWr6huJtPJOfa0DJlfZPpYPFMIt5
tyq7ESKxfsT3yQi+OFtvMjzPAGKpjRZvvyihgKgrmlzF1VODBP6gVVvytS5qGLFPw+RYTYb6IGyc
pibQaTCxy1+1qL60o5yflsb8u0kDQST4qW7dL30ft9vFtcwyogBwFBW2+Kj3r8vRjCWY5rIOWpZe
j7rRVi/wxiMgsggWK7HrPVDzYNeA+gShgWoCYglFWDht89QWdvMEVtebj0waIF/XbEGhtW8S7zLp
U3Q0VFNGFkSxqEuNNXIINSRWHR3n7jI0hxZe7GLTJ/3bAh+i5NQ3O7U8zcFT3Nz3ervNHRtgNXyn
4lPrWGcUeuHgjbpVkoA7p060J7yHV+ClSVCj5INwbzV3VXgsQXDiIlF6TCGW5YgMoyn2IFtzwPED
YfGo6ZgPAd7e3zemC8ge+Qi3R4i+v4eQn1weVAN3RuI+BxrDJkhOBrLptQE+eZjUK5VJvd+Z/2Ga
NeZGDi6W4a2PyhdRWMa+w2bt6vuDtm4MvfqEKj88R6Ca+JdpNfjWAGneSqQ5KCLk+E3zUdcqHWG8
Do5XboweghRBn1cQ6Gz9vdQKEDCqlQDGrD5BORfEmlkJeXqBLxconNnnqhtvDagqzE3SenJFPhr1
UOxWrckuVGAHlptVIzNnq2sG/k5u6tmo16n9aj32Ss0J9Gtk0QAtMbZVgsC/Lz47Nd1r9qgGqi0d
tRWmvu6qWD+zPBYnrf1ZFEAIrMhFjd6VKQQ52NbQ8MBOoko/k3+O48oGhximMGTQA/DCHcnnQCs3
OVIkxzFKhNEDD1276Y9Jx7D3BbB9OGIzDg4Rp+i6fRvHwxHVKZEFaTapAtTYP7zk6KfeM04UsCyz
xA+QHjdCioTeCQ+lj4x2bxctuFuCZm7EYF67CSjOOz+ZGY6hCsiBX5Z48jtO2p19uw/v/GRC9Rwp
qsR6nq0WQs2lsKGNFeIVv7gwbepG8CyjkuuglVKcgMx7QO3jsIvSSpx81VDPaoCD36Loov9o0zjU
wx7aHoBCR0+qCASsmEOBtGCM9GcULgvRiCvKAMpDvyYGGaiHVhQzd2kmRfqGB9IvL+vmb4Cow54V
MP4rfRVMPWv2kzuAeMUqUc6kvj8cWzu1lszDIXLaTRT3ApSXOd9psq5RJMbES8aq6Vni85m7OC8k
T4ZXxMRuwQGjzCiJ0jOq4b+ThbIZhFU10u14SZot1PDOC5KJs//xBCDkFxFBlBJlTAz8ASBzdQrQ
tVqqIZOaIQb7iK9CRsAIh/U8ouhYaWTkeB+WxOu6LLFMXNZeRpcLLCuMo3oUzGurO6EYqS69rMB1
48vYWcaOWIP8MQHVId6yFkagO4Igog+iWDaCqFfFLi6aRSb1KIzM91jy05Ic/3bH2xGq20PUpkza
V5z6oI5x8hkKcaLgNNpR9eJ51WtBxCHv/tKQ1YuK90wHzDAjAz7URULencqwq+xd02ILg6U68Kih
Zw+8x0daM6vVYlNvdtL4MofMSVo1WM51cDu8L0YD7jhat3UqNULDs3OxyUnh3BqNva+Z8z0t/vvb
obudl3FG/FfogWUDBpgatYE+ZLqItZ94/cmkBnV0YaTX+mFxUe+DNADZbWrVp1kZYLGXOYtagFqw
7Qc31PQvGh7snwMZbHK9cL56IrK2tZYbOzIT6HjmpW29tVoeH50OTATkl2b2ecJ76HOrp/EVvx9/
Rf6iKEGoAhHKi+8Z5jMr41fTSd2vno8CiVZ9VwyGcfXBYnStpti4Jp3+vXIKsY/xHPRQb10YRwu6
3q6KmH29a3dADhcSu39XNyHu+WuFNDQiNt3C7MLUN5Or4cxMzcXRIXJY1O2AE2hSYzzmA87jVnRd
VNtJiKD2f02KcrjXOzB+Ik/mnYXmJKcEQignyc0KHETvNjmLtMTbJ3WpoeE5kmzsKOowTaQq//iv
aywLWTFO1iwdxfNFBmqPSZMrjlOxDQrfyhDVIRGERQagPFzX/DoUeGWLWt26cB5YEtQCTD8lEKSj
iHoq7Qv1KIR6Qua3pcikpqieEvMzITE70V4rJrMLITer1mQPwB5taIyaGt9e+0KCynPxtbJ3w44x
tlt8f18ISjLDxSjcHSrewDDGkbpCAfNpEAE/uQK5m5C6vRbJckVdGvf7hp+mAKVzjsyDtcwdHQd5
w8fmf+VDQuI2l6Z1RykjfPe/r/gfFqsgm5ij7Aw3QauBKv3oNoW4dF7Xb0uWADLGI/epi/p+lSg4
b91y8F05w1teFv3WjXQTHF0Gzr9MaLmDZ5odkzYWrzyKim0MyfRN0jgwyzgB9rgeVzSqg37oKQjS
zQgOmFdqoM5xQNYhfaR43WhQamZiL02DDl4T5tVaHnSHOI/APFd0IH3yQIxwmjRoNVNvMVFA0EMz
OUk25DM9sz3pqil6cGjWyaWVTnalxoWEK3Loz5XfITdHribNVti1uufZJ3hzANTFOgZWhbc7vwAQ
yzOSE8mlfNBHGbWd4rw5kr9UslfLICt8KDe0gREmoAeNe499a7mE1nzcFg9+NtaXAiC6EM/L5BuY
rjZFK7IvfVHge9rlENrwcfzKuLxSgJdgQ0QzI1TyJoFeXyrFElAKKBW3Q/Yn3kXLK5OsvErV86xS
Hm6pYFT/ONqq60GaD/5r8Dqpv8YZr/4gYII2Sn8OMhnsJpu/kKUlcHXEGvUhcJB+FcbWJNYfhqJu
rPdpmT6XKhFNTRqjUHNsHXdHyellgHrCaH74fsP3s6WoBedZelZdrdb7s9N4Pw+myuWAixwSz0jd
t66U+NJMg2PheO2rcCxPSVm4G1mL9hUl92B0Tphc0WgGcZYnPGpCybKpC1GDefUrM32IirJ7td16
DK3R8/cUqzuZ2NWoOV4jKYkzl5odYpTl1qupZeaJNN3vbdZ42QEH/+CEh9DPEjeB2/umCE8jdlCB
JcLl7ByVOsf3aifKV5PXCjFSsFBB2i5Lk4PAZjZ7HLaewC06Ryz++1gBVjvB7V1u4+Pwu7D/cC27
Q0YSbEPQd5+ccWVPdbJZJIp+K2+0yB3dDddqBVOtQANaRb9GUEqhvnCEBnaiN28c6Qwwi7pecG5b
AfWZwkHGv803UM6xIeo+ZdF57oIqJzqTzQ3InmpJcAx8vDmvafIt3J9+QLme72aTVpyH1WTqGT6z
wjquyzUt6EVGddbB3ROYQ7kCcoefOmy7SvCg4WFt9k56IqehRiQFkZOGM2f6YZTcU4gfPP5/u8SH
1eYuxSbgul8Dz5xtIXP+maAuNTMDQKTr/My6Qnuu2vYzV4hkkY+/9f8mntYp39fJrKk51GDoBMf2
uFYZh0+AGjnIJQ1r4qR/t4iTPpfTPEac9GT9fR4qJ+5WWeapsWynNfG0XGO5ohpdYtX1F+t9jO7G
Q6GIMAsw9LOqXltc61dpW3sRoHl1fupVYzhFmm47CZGqUZ/yE/X8PnMAHXgP8opRgkhhurg04LWg
zlgt4ToojQCTHcu13w3tpbREv+WoKUBVd95eyEe9sXXbC/VaGTcnrcFGUE1wVUM9r87kOE/T6+lk
QYPuMPuWVajXxKCMzQsAKO8GlmvQbXh5gLS9uo1lgGbQNd9vowlAGSeqHtClSbePRuvU+p66FnWD
PrAhQdBVNy8NuUJLUG3mNPbRy0aUqlHXmfQGfJ+gTgjH0h9Dmuo3mgNJPrXKvKDuG3wFRK0D2hVW
PAqf5/u8kaAsl5UPmSnlBOoX1H0aGHBAxPVILjyOb3FkUkOjrAEtg2+y0+KnNQO/x5pGW8zzaVTF
5siynaIJVyEX9oe/rq9iIzF5PmSEbnHLfLcKsr3hGGJFV10G3mMX/7ImxwN7YypJWG1lcrPZDISU
B383PgCFV23EDKSP1MnAB1uqtMmYRWuUjWzw48iTnfTyRL3ZHCdIqy4jmgFWLqNu8ThSHNe8VsTX
qiHzdz4KGWz5aebQfo+9m0omzafleOz2O3CoBX164FWcrTRQjWHv5V78omEouWEfmw++IYgPzPLn
CDudIEQInVw8m/Hf6VjOS5mX+iOYjzeE3qbGN0u+apLCPM2+QUAwEa8oQDBDvkMjsXHgMmtfyxV+
vbkgsWhCghal4aZCl/AXFPtG35bxqoLk8o1cRkaavR5YUT4U0C3euWPTn30zbQ4Jb6KDLzTrZKSd
vZMGSJcFGI43ZVAOT6YwURtQ5N4rS3yQe/qD+FLaPAFLTNp/k4JfOzmYPzsIkZveOKLucPjsakqc
Wo/zozHo41+1Nn7TfW/4msQ4TC/AawFKQS8IGe7hmVWy2yy3hao/RQfk1fNtgcEezJl2drstEKT7
KD40gWECV9Mh5437bBsKSz+YZ0gtus9dYrnPtRKZNCogGrMcj20njc2nPH2lMYpKcT6y4SCt21AA
Ddj1uAZrbPpIETGQUnvNLtuQLkI+5gyfzBagGIrHu6x/nDzUMtAaFNEDIbdyR8gjk9n1UFRPcLq6
XMUp/HgdlQk0N9XtSqMxnwLzBclwCbiBBDcGSIPZmykj7MNT/YkplgudgXdYREi04zsfFB9am+/e
I+xeZCGQZ8F28DOBGnWoFeH4HHgW6pVQWUZZR62FZCI/384DS1wPWN7/hdrIQD35fX2wh6J/VAlb
NgYhcHJXY45PHeiKsUF4bJx0L3UAzE0/G1aCZdmfUEx8nCQKRt0ahMpT6jPUCU5rM8iTH5GnfxF1
pn9FttFf1UFvvXqNmNb9ZDePOZiKUCAPUBpnErmmMSoPph/yOmV7KoBEneoqrbLkzUvS/JQxN16T
v2l05Au4a18lZEkg2Z69UKWPXkbexmhNqCTiMCl3cxc451x+DQDg7HBc+K2HrNdaQ0E1/t9l+TCm
ThI2aiA3pxPKxabPBRgBsVfSj0YGsh8UkrhIpXbFg6dZD6lWuK/+WHevIg8zZZBH2OyM49zooWw9
5zVI2ud+mFZDzYpXV4+za1ZWL2T1ymVKc43cbvOEZ0H+OvAEFRkuMw+N1RWvU5Z1Ox049zVN8Hgj
t6lsklM2OeU1s60BNcVOvnHx8m+tA42XVwgZDGGmnFY+/Vn6xc+W2yzvVzkIvFZCCm2ld42+N6k2
yTnUgMI+V6ruyI4sd5/Wlb/SVaUSNRTvFJO+73SGWqb6VBl5+ZxPOFSRSAE6uRcCdZii1JjjWE4R
EFNDZswVATGqJ7AXbUx0CyF/9mUP5KEKnNQAjd7N+1dzXoqm0XrAQv8M9B+9odjkIEluOqV3NALN
/dAsPuTMXfA9/p9CaO5/iPsPIT6YW3bYwJ7/Q+xy2XbC1/Zqtv9+p3fL1MPZ6Ebr6BlgxQJVcnei
HjXcNSGZqxrqka+SdrDN2vzT4rqbugzcTaU4fN3jsHVZ2YlB9+IZ30WSMkWGC2iH4o9jqqHe/4+v
qYK1BWGJQ+11/1gOCkku6LrTYWN4+hA2PQv+EAJvPeUY/ehdBo2RpvzqA3u+FmM/PtijkR/weK32
mZ64j4Xsr/nQnrkjtlD0Af1WUqHyudYUPRPbB5PmgsuO4fPeKw/G5igI222rGszwVuaewEdWQN3E
ec5iJr7VjvxT4oH3R1AwiFj0EX/GW8u4jZCihxrbr8aDdO3F53FyGb/eeReTer2WaeGAx9jaZx0b
VzSTQepoXN3mgwwNfhuMtyHvWsNFYmJg7gbElYDZgeXuSDgjUTy72DC8gcexPut4FQ3JTVG+7f/E
G647Y9EML/bDyAKSgivgGsDK0VrgL75z2q76pI0gEeB2HmyQtSw/GZ5n7HqwTcxz29K94dhoLuiz
0xO0LqF1ruYaAU6VItvDeYeaCyKMBA9G949iKoK/bMN5gJZ48sYdlm0ngCiPOO3y8XS1K3Cz2P5f
htzKuOB/9WK0w6oTzrVqdYg8g7x1jbOuEF+cI75WwSYb6PjewcFp8Ij8YH5lPtssLqj/BSC2ZJum
4PmVomgw0nuuvnzHw+LTepQDBhleIjKIhT1SXF7jW9k13SKkOFpOceWfgtJ9Xab6qVs9snTncB/C
UzjxNHHcgm3LOF1EYNt44ZuGdoP3I8hkKCc1vVYM47qrHRDwQrRkLesczyhfDHjh97J+ex8JftVX
5gbGfg4EPGLdAJNzojgbfLkXs9LtvXAcVx2td0O5dtiaAan9BYKH+PCaXQ+xhEZ+yU1IBGdJz09k
uvk6cEv2RbeYd5Jl1aPasoL+R+OCZSQR/NgOAAjj+7wEPjPioEwCbNXGbcedtP4swHsduk7QPyyx
ddXfYkH6Z7y1zDjMJAvQTEnXbTaAm0JB3U1Uwx9HFCDziy6r8+gPfybQz4ZKOxqv6G6NiLWPJo1S
HIX8zqQBCnE17hwSYHDHHqQDIIGL+Fm42Cj7xedcMadnOPRF5lx1GwuSaBSRFSOY11EmPHoBmJ5W
mh+kTyzy0nUw+PGFGpeDK25tWHq1tX2B+rNWdvGuqnl0YKL1UVEFaUiUTXJQCJqdOAEQWEegg0DX
rzUkSJeh2a5K39zoHu6VRmYnxX+wAc7ukVqdkCQzzEYAFsG9c8+AD7NyID0+OAO78yDShmFNmBDd
wRGJu/O9yDwYZvBC1cbYgnTPtQfkUxP1xqan73pU4l96oG8vFBIHgzyrCRa9OCzBNCo1vKEWjXFc
6sAHXuOgl4NkKzXKaLPUhlOP4swSFCwoqCvHVS1QT9r4boh8fnmqFPhiachnEgDjd8PA992iI6+H
glM5AZysVliCke04DXi93t357xfN1dU/TEv0fJsNA38sOnDoC2jKVehoAyTmbNAO4C8/dxgEF3++
x6ihwXONtxy8Wl699YXtr+aKStH8TLkN1qRF8Z4G7koq7yov3+fGelRuyaKizQ+rILmP8jtsOYyr
PWn1EQcD44mayuLjKUutmylLFIXxim3u/GTSBIq9M5eVGmiC1Csahgh8OAoNelvqYshB3C5B5u98
S4hbyTA23fLYqv+1tAflWOqhZJ7MQv0TSpGAYY7suTvWxk+z7sSWfPpo7v02GfZMAFf6QY6SbNTP
1CeQXNyEKX/nMwfkpbxPv4tcJjZW0G9G1+nw2AB+YYEocIhMbDrhefcDFLcEg4hn06axhZOLv83X
eIov8EStUgN+NK+yzEXKqIFCYd5BLdofMiNEKVt79rjRnmUVmVsrin6Qa2lAM9aeF5N6jprQVhrb
AC6Amna1yDKwmHdzJ1RrgLAzBlhOLUCXXYLJR+YyEGMntQI9Xb8pilpbp/3kHRvgSg/GwMXWZLXA
S0hzcoSX/dXk2I2AXdF/6gsoWEd+0G+xERRvpledWoXypwgU1g/72z+QUUBX571gmEqF56rhfy0Y
FlRAfFd3TFXEVIbcctZsQHfqnyIRB6cA52EnMj2IIoGN8H0kwvnfYQBb0xJCM6hBQXOxKwPotOO4
1g1NAxoaXRrgvVtCmhOYHOcNP8rFss3kexuM3zrIZLwygFN2tlUMB2ggZ0+ZnaFOV0XY2o8eRYjf
cPQQhW6Hg5pkaKOjGQuxLguWf5KVp+3NwLBDMlPQMp7a1DFB561nn0yejBdZxd9pEPKf2WPrI4Ol
ZgZxl7z0lgvqxi7/RK4SbM6ZBRYBDRzq3I1eHZxXXhIFZbSrEW8hQ5bvOgWC9PNAOzCDg6FejQ45
qITcSYT4GoRyk6pMhKZ5vBVIU6/nGsVB9DebSg/BANMi+ez/cWPJDHwUfxF6DMnEcS+RDcRRwC9E
mdYC6qB5kbclHzXuaD+gdCQ6k5WwvH4ofe0DDO1uIQqDaF70YaEBb3/OLAwCFpoCxeXFtEpMXjxC
JCDApteNHgaRNqfZxClShDrL+hbTmALHuSrGCXLQ+FfE99kI8SazQX4ZgPtHnWn2Wja6c534iCoo
5W9Lvd1osp0ggwBT/gpjXuVcWT/+gdNscap6Ha9ZvC6viR1hX5+n1jEbnQP5bcYTCMfw4K2F/ump
dwvItRolFFkVfjZ1PHObC9HNxFG6EtHgoA+fiaOalB8qkLQ9ByOvXwoj3xGOVgAiCPKpNphBt7QG
S8xuOw5T+WYFPA3TwGZHA+AzvOWW+XqhUHGNdtgVTf85imwcSBF9ykz5Sl2jAp+NRH09yyD9AoXB
8ZGasShBwQ8iaZvLR+agITekoSFy0OE04UMo0JQ7AHgSnGz9ijORg36w7XkSuR0H3LdNMFy9aurP
LYTJtER2R/Df9Wdy4U+CT7+Pf4HUD/AAJxsnEtNO74rPZN3FLT4aoKW4JpKw6Bycrqr17HhEapiG
5+4yJ+j5fAv/iFkuQ5fX0uwzrT3fF93isgzzXos0qFmEWueq0KGVXDwmes0vkGDtnrtUsot07Eeh
Z4A/qSaKh3pTJk27IdN1nfY5Z9WjY8e3SSbq3S7MNedJTQqGaDcQwWpQJ/HUOOo4nnoVznkh+Oxd
rQGpWPLHmpVCnoxCRqus53kM7CV/675PWlaM/FbpSEd4+1PLfphCMUvgQOvSJTh3UWWUW7sPvrlL
4QDo4maWmT0S6cj4R0ja8+6A7TzQWBa3QgObz9mEmo8F5SiMWirXR+YySsH/j3NBSeQB61buTZTq
bEbKhaSKygjQBtCjKudMEUxUwlnbAv8B6NpmYSBeBiiaqcnk+9eBSiEp2gmkaAlSdQ0QaAMKMTcE
I80vJsAuIO5y202jcf3o9IV4tnB0CBBrknyLfS1dodoZxxMtvp+dhr1PHDPD+zMp426eWAIs/mi1
/quu7dKyhVZ1CQjGkHrxsCZbSLaTXS6Pkx4jnQ0obo+KctU1W/Y9cWMdGEPlywJNrJlaAkLHwEIm
otjMgbPzfXFjAkuuaL0mpGstV13iClSzArmPH6ecdFxKnfHs3CH40UPR7USNFUSo9k+5qDY8Rcaw
cbmOxBIkRk4ODVHXZODe2XYgCE86UHPPJs0H4GjSwmU9d9Cx69PLqtq4KMdd0cjsXIIEamhPHxYJ
kgSTcCa1K3EYtKfAD9elcHLqdSq2wzj9MTJkB01VE0a9PkECcPGZKEGZPJMfyLX4F1Oo+Yv5uxDy
/Yc4ugt1RQgY/+OKeRWXSBirqzkQTwh7h6Ub4Ej1i5t/bYCmmEmfLcWjT6YBthQojQTQAFSjywBN
Cuwvi8ctdM2EelAbQqENWE7WgckhtQ9E30cNsfV575R+i+8uhExAXNZm5Vnz/B5l5TMR4BLLK6df
Z7YI9kB8QyHUmJ4bJAwuuo4vxszSzK9QkmMh2CKlEjrXnts+eSb/lDv1hg9Nc5B5rIGMf0duvx7E
3utA95SjxuUrSNhO/0PalTXJiXPZX0QECJDgFXJfarVdtl+Ibk83+77z6+foUi6ls93fzMQ8WCHd
eyXIdBZIdzknxonhUxqK4YJfIvzytGrTjx48auGjAx/R85KYyGzC1eBcRWUOFyMqsZv4DUVPq70z
Bd2+BdfarpTL6sCpQ/Qr+ZIuQYZ6+TbbLCX+nDW7Avxj2uS7uYq1jTOL4jWwGmSIW+tgMory1eqi
cdNotbUjgwhbxEeUqB1aaylfSZQycEsUveYcaGgk6XgRJv9GI2oKSffhoFznTEsui+kcSxuIo6Qt
p7F+qkrsIDP3W+EAUnohEJaoBRg92Fiq3ToWMQrRctYAYZUViEp0FXYtcD09E8ZKB/zldBLRI4Gt
hBKEGCCrCqZFLs71eTmRnuRpCsIdmUi8I9mK8CIvwpD14ysZXQiPx00GZ6ldoaIhDZbgDLig4EzD
zlgkdzi1pFr13E23WqMvwIz4OeduIg2Z2c173Q4/Dd2MaKJswD9nw1mDNBbAabRbDsDid1loJcDQ
XvWmTNrute6NJuqRa6Eci/TgP5k9V+vdTZuP1snBm2VtFlT3n3KcRQpgl6FLGrJxS8BmrsIb/U03
Bj+N6aulHJB1oQ6Av0W65Wx4hLTUJn+0milDTqfIrotsqKeGIK62AHiH3CWyqwZujh51IyCdOXqQ
n1aFFhyGGqQhajm1CPWQ6Ae+gT591JMM1ObyWrHzykK3uNxZ3l2T7NWy1EuAsDsV4IlnDu8Wr3Vn
gayR0Tog7vuZRrZViuto6xYij/n0d8Cx1xHZ0L8bk9oB/ibNWI2bdL5iFwiYhu4FqSSVR8HbTLev
fZ05X4rItnZ61PdHsqhCkMzQWfbDwipmaydKdmtB52FsB65JYon7NXQN8VN72pPPPhOMb0Sjt0ca
ggdtY1hL+7kOE/vKJWQ3ycH/xFGD7wDwWJ43dBCt35kNUu5acPz/m5klV6PptNqvFx2nsFsvCmzA
94uqe6PF5UXJrNEQVDAd8CKkbTZ5gVHOz8lsRAByrfBHatfiTdjusYvTHN5yOAGnzAVN9IcFz4Dd
VOehs6FE5YYVQKLgcO6pDOSJwUsOOm3gQEoqGmoCIJ3rhbk80ax5As3KqCdflUGOr+p/WGhiGWrD
O0D/2cxZjrmuS2w+8KBx2fSpHw2ifSXJMOWFr2lAiCQWNGVPxGdkYpSr/dAZ5yjMlkO69J2kNzE3
LT7BH0P5B/1WODJJ/BiEvg//YqDl2uxHVvNuwHHgLoED49YjEgcQEngxbQDndIBn/VE6y4m3jfbm
hIu2Te3SOOlF2TwtOYhQyQLUA/7cp8ELmIufMjNJLpUJ9CO6Y/ooWlLuB2yQn0iEDFwQmiPDZxcF
oFQKEf/fihSVtIHIrXPUA17dU2MSUmPaYwAE5N7wlIx6WienUPd380ALYmM3CWJJAAqAuxMZKOxv
d2qbA1FurbxbkpbLzbXkmPPxK4mQ7ysD9SIwH4Rh/42TQnMgoq6VsyusipSMWQYqGGxxwh09tUFf
gWe+erLfjMsGNNdJ/EAviPUR3+biny+IkYEuyx7dU2WYPpDHoweV1sXnNEIRqjAB4qD9zAuTdsDI
ClGVIGVNCSZDhNxqvP39Hm9K/aENwGuR8DHeGU1UAUJb9Om1cKddOA7taZUlHSrvWzAyjimwFlYZ
8rGznYajMFLGzKf/DJ+NGOg/0OFc0zF03RSuYLru3uO6W1EHAKupCx+HAYmJhdAGLy2RE5Yznm87
6ffPzVDTdhxopnhxuMwX2lxtTND9wd0/Me2ydklvWxbSICN78Fehy7BtnzSnKKkseU9pApQSoHIF
/jV1oB/teINYbuqrGXcLrKkId2u5DehxLSe6hqjdx5t6yb/d9SxzKL5FLVzfBagD7rVtXbxOcZHt
mBZpZ22xAqSPVM2wqyXZCQkrrUL6QRp6pFVyGlJjGdNjW+fsic1gqEyX72PtRnur4+be1lznm7C2
8P7Y3hy1OIZZFWqZZeoY5Y9FxQtAXYwXkpgcW0GAAsM9Jw1yB6yHaZSbHuWmjZJ4xOr7v+w5jAGb
mVWAvZ104WsIAG9JWOdN/AjMz/gR4UNjHyFlFg9iyFbrrMniq972Pskm14UzKksBB4QsmgdqUFNt
+Qtg/LdIj6mYB3f/uwaFl3CZiv68kIKsdbedj2nZvK4y/NfNDzQDPrTARyGY2Nwv4wAWIUtTZMJE
NZhEtao9AE45fBjc6r1pcLAL+haBV0jiEEdSRKDRledSTzr2NlUVHaMUufLYGH9Ouno8AQ3D2SAW
Pn+3JnHSW738DFyz8RSPwAMkJiQpH1zskFuE//dEcudYKDaGB1U/IRYKpky9BCriCEAr0lZhEzyX
bPR0O9BeGAo29GJkx6AT80aEeuzzClUIuyQGYAjHBoiiY5FRITBmFo0JwIwOxbmyaKJzRlyoigMw
oIdae8iWPve1LLePkeQ4n/p4BC5E2+1oOBvhcmAC/63l2NqfmD6PF9QCIyNLDgGnWDxPmr7aajHm
Z3PvtYjrvpDByJKvQ6UHV1qMLpVXHXi/dHEl9jhqZjdckk2PgC+3Nynqb/0WCAaPyFToHh2GiBMw
Vk4k0tkIriQNKIFnEPCtMjtigH2WTQk+vjNCDScSFT2ecFMX54fA1X2iy8tTpFjpc2Y8VqExoxJw
KbZAkOUggwV1AxeW7hljhtoppNW9BYO5XLgEwhcFQMyXAijyBjIfS98xpxutLbU0V5/ANwns/OkN
X/dyIaRwNdcZ2Yi3rsU8zSiydI8qWwCPDa7Y2gFDFKeTgFbUwN1bXstyLpF5DO8ZacPKivcxtwGb
kUTLXhQxYKm0RP8S5PZJyLoWHcV8fsTq8UEPJtTYxc3kUyXM3BoHPs3FW9/lObLgh2W3nk1ieWCh
VxE1VqYhj60F7cvW7OTjk44upjk/CNBYH2wE0o5IM7yqwpyZM8SsqQxHB1nTEYmIq1aV51RjmoJg
zXLDay0jtEuEH0/fA4ihRVn4oykfHtSr6hih9HDYCTsrrFVLih4VyIGDTC9lS/LAaAAEw1F3TEPV
RGVhAbANl5Be52NUAscvWIaOlb7GAF7WElWEbMZS3wG3iB8HFLVcBmKUkPLKaMYCAB/o5iIftnau
LZ6ycYlcQo2R9wbCXKZ1fgEH2GYCJd+racdwNTMdWBcYUWPZ3Z9t6ywXZApjCxjYy66Im/+K+vyz
iAe8ZXkb6zjgUUu1sJBpJuJxepsC460vgouj4ReQmMX02UAZF7wK+vQZcaX33iJlHZJWT13KnJ0q
jFN1clk4LYDDkCV1Sj2YPTCpJw3/l1JxU1tnB0BDezdXM1Hsjp+CxbaLEYMpJwHF2BJHwzYpQH+T
LW3NUM8mhVJdL+l3YGHyA4lSy8SDHNXU2SUKrI0yo16AKgEjwQXl74WaNm9eq7FsDokU9fTwIoX6
FX6YrL819dsjuxH1Lk0/AMW5EOwEyg52ymWv7zWeg7UK3VZ1Sd9FqYm4Y/cb/RITd5Fc5aa7rnWz
rFqmzIvHMOba7v5KN9PJGtjepwELHYJf6YOIQwg0UPqlF/NnpP7zvRJRjxriG6Kpq3Ye722jGTAg
dpSDxFADFLEG2LqHdioQ/Em/twAI+szGsX/Cd/aJpAiouuD7zEPAa/HyrV6sbBs7dXYgrS5ABj6i
QB3eXKSWu+4LAxudF2G7gPMtjsV0QF4Pw0Auf5pEAoYBeYQmrbJj9oKTB4pSwKJbpNsoafAIysk3
GzwWhFVS/zoEHZ303AaPLEFFpC+NO8EzD+ypdnqtEmRJ8yAunSOIXCxElni2fWcQBM1FtEiENn+c
QbVMuB0E6kEwHsThHVlRu2VJiccaqd8xQICoiJWgIiE1CvpDyXR7dLzRKNrtSvetFl/HKDm+XWcV
0kLY56LEzUbke7bTEBkXs3ZqhNCQgIEeyZokftMqq0O+IeSIx71bTMwKCgB7/HOaNddagcRDWN50
1dpqjaFrIvyVE5023kuonJIbTiTRbRNjHo9F0enIcJb7UdWsQpbyFz1Mm70Z9a1nRnO1VZB8d/h7
SqEw+X5nMrZIrUrhW4x7ABa2mv1JM4biMqVzDg5eDPMkcp+qWOwrsEANfjb8hQz66lW3Z2RKW+GX
uAF+P1m2sxUjzq2B+VxOBPFOvQVY8YJ3RsM/mUnaHmwrCTdZssyPKY+O8TQDGwEpe+M11lMkTcZx
tZsL4J6OskH2VjIjUIFuk+J1Rmqypoa3Q4KyceNzCJrbs9DhRgW4nvE5EOYfomXAjLDHvTbZyXeW
tNUGifbVg1vCEVA73VsNxmxZBMtRvYGeam5k5uz6Y2qHvh1a9r3xjd3HAsCTvV3qd9eYeYA/P3W5
39mopcGJ9+O9XKQpUa+L7wNc2PKcgQh/5SdjP15zp8uf49PKrVOFgABYou9Bz6rtBISX81B29qNl
gLzZNBtURGpp5Xc9AFYzia2KUhV2mNscTKoSblU21KNmcZK59dSYpjHDRhrjzxm/m3Ynq5LwKQXe
1GOYj8W5BgGhz3htvQHnKNwGotAPGkgm3po5/2KOqQG3hlZ+AsMabr+NHnvQB+xTCWDpZALImLJH
TQtkpc1ksmHFyFyhMAnuUiFdqnmrutf2bBLI4ftY6gZRU894DJ8I6mSicX5y4nOPlNHnapyb558S
Gtht1T53iMNKG5KM0nB+n0UDEru5UDa/rOMmzmd3sJqQyVMH3uxp7z4SZew4LNV5FvODIUVKDgJe
tgmKytr0OGWjeiB0ryULO9DmLBxI95Z5dLFbRgo5ABUpaEpDFxUOOEF25udu1otVSwFX0vIM5NKk
TVDnVbmArZGs0slUZUduRI6/HhiQ4XKs2xkgdYnIli8aALw3AISwH9lkWGtjsegZlcagLfiQu2Af
vFpV5JOVkk9d4e7TOQVimZyuFEkf2f4ct+a2dQp+YKX2tQtMFu1E0CRnJy/t/PPEWeMDShH3QuMq
ywp/FkGRpgeQA9QodtX70+RYIvOMGKCGYxaU2ynkSBuzg9AD/BZAiyctOgaNjYRjG5BiQTpFb2MH
sl0zNIeNI4cMj5ptWTCUHIkkeksqwBc5ZZRfaahNeFQj3evVBHf06wgq3AYUFrHxKTJQ8w8YuIFt
ygRpnU2O8uNhEJHvSv9/MxnucuhkPEC6xLEDaRJnS13cGDdXK9KvpqRKyOtPXSsUuedYVryd5fwe
vjBnS0uTOgJaDTK6qmQb8BEbu7qYw3MEVhnu33cdMnAzEZ7Xbo3ErqNA7P/3lszS3tw5FqX5ooVT
AdyHCKlLRQjn56IPmo+teJluOsFMH6Wa5rnSX+Y2AiLWYvJHDiav7yO21PBd1gucHnq9Ax9Ld2Fg
KjmhdnjZBziPPuk5KAXzcBnftHT4oSPB6y+sw/MaKa5i08WgropBJ2jIjAE5GpE8qUYzS1H+BogS
XZbCxIjaHHCPAAqWQ6qWAdOI5aEWLT6SzEL21LMDss22Mh4X+J8y7AgRHY/wHi9bUztRs45JdTPu
LWSge6vOYpz5Q4pfG1l18KCdlb2S0XSlKEG/fHTSCHAFuyIA6mWmG7tWcgUyJ+m3ZgR25UWzhy+/
kY/BEDyKMK33KSWlRhITdF4C+wx0OPtMwxsNjZdi1+WAoCGzOCheZytEpdKHPcl/O/Pn9B6OkZsL
2Mb40oLEmAuwQEe6B+RvfgnNkv6AQSvl6nYFXAoIbXvZgzXHPbIpscBMlvLwZGjFjqqgq2ro93Nt
PnDDeS+MBtBdfqamXCpeemRHahLSkHokiyZQqOL/AnOoLpp61DiDHfliqoto00wFkIM9t5mTTTIl
8Zmaemzfe3eyYOLRGdRxCJ3XZYX2zpz0GdORfW4HAFeX69wYrjPdJvlaoiJWkg/MjgsOhxw7epTH
3VGHG+mU7SJnGleFevSPVfJ3nEzgc0R+0SPqNN3HPF+Mq1wj1/pTlzTYAUm0BXjbm2vbBs0Ejy7G
AMLbWC1eaDcysiGtOTqlv8Rg1O1KkNF73VhjIukHzckOwszeyHBm4BhGIOAPlV478bCqvKUvJoCD
PIVGXyKuJvN5lQnl5zrwvZ+ppxqSrVPw97Lrujw+Apv4Lj+JBGviUVMFzmly7zOeKJeIBeJPgOv8
QMmrc6Ym4917714WazagG1AxruyKX43/fS4trw8nPMFRQCdHd7b27GbbMCj79alBf+Hrk2F9StDf
fS4fKAY9W8ig2Y3a4J7U44AMyPT22bL27x4pIgQfVZMhTgoEWPi+qQh77XKLoRaxsI4kc9M8QYUD
FW7Tt+oMSMcpOPsBbtB57+Rgn1TkXomu174Bp8eeL+AEI0WU8YMJPrwHEkULd69F0JzgdRhSnxYB
WapfmeBiMyUpJgqgwZ6eOsF+lHmJQJyXUVeDX0kL7DNQx3TDZ0frrafc1F5CmRBpWOAimFMHdYlO
nWzLxAzD/lGzQQxCjsghGn/UNVxe5Hh0QcliA32nu5GRGTkipbxr4TxTIup9yMmKRNTItZW9mlQw
OMji5mTywd5RPPsuqE1h63IWy8UV+7tIO+lUmLvmXbTD2Q4A8r+G5ZUdKVzUOHt0wdCI46PVii/4
Z3xK0tLaYisR77gchijdBkTsWPmkbSOrfTBm4AWL3vg0gLbw0wxqFmlJkonzJ5C5ug80Oe/n2J9B
y3mMnE5/ag1wSNUR3kC9Pm6pgDVBevDFSUJQCuLM2vpdC7zFQH+lcta2TxBFq2vwNcpKWDjHkp2d
N6eEV/p2zSld+fs4cOG9PLJnABqiuB33Z19VRmpkjauCElDd2q6OmW7KeH4Akrao1rZdNqIsx+mC
DQkjXQC/lLp9YgUAfYBlDWK4tbcgZKhtleZmIRICHX46jo2z8jIocgbFG3EnK7nbbCoHkPSkKOTB
iHrU6HQwUmNidkASxu0U0oo+4xsHgA4bkTSFc7SCHqluIQPevqTFLGRyfxWz3L4iSlvtsBlIvZq4
MknPbQ7XyoBH7KrSAXAGpAE5dSxn19jRrFKbU28dc8lXbIUIN8wpknpxzgnPgrZ6gGjDVk+NmQu3
jbfqSEwGE0j/zvp3pN3xU0gbRzWPy8nrNJoASre/kIQR78IAdJQ7euAM9JSJk2cjt62TS4mfNwpL
Dyq/qUS+S1xzOEddCDjgqW9eqXHT+HNmD/mVRu3sOPu2CUyfhkyaDfBGGeYinkkEAuRo29aoQtS6
GIEoMDw/goBhR8rF4PBlIrfQ6yNWHUlGF9XhJmbDvAvhcYTHN7Kmyxy43NrZA0e9qQWvXJc6FlzV
0BRRoRWbsEtA86AD1kvKbhR136NY2IjmS1EFPYg7omZDsiYLES1LHE8gbf0rOGqfXNRNvXRTMzzn
1vCK2pfyK94nfN9pwHtK86XATsHEn1Yw1A/a1Omfy2jE1gWzy9qdQd0LsA0a4oSHg0K0ROd1GDVe
HDvVlzSb7WswoXaLVgutGbH+MCwONJS3gEx5cOWKedmFFkeVoWyKakTx0YBSe3C+8VWhwXmAuEmG
QuiWI5YnTRJumcxbrc2k2pRlMOEomkCo1llaw7P1KbqKPGPr0qTMw2LYgYZKeH0nErFB0brx0Gv5
67yMBp4PckRL2W1bHJcyfqMLkYKWYuDdnFn/WFr9tg7i5GpW+L82ZBOg5PQ0ZdoziUZQi4PD0kGK
Y4d3yUbZUc/qyz+HxpiPMZBWH3v4kB8B4z08MORQkIGSa5277MeoRb6MtFULJSDu9J0gMnbKmLQf
NxcF08OESuCDGbDmDPjF9wY+fJlh9DGmnrIxJjj/HBALKJGyJRmCU7fr3dmR9k5GC4S1g/86lACC
O/nnAr+zs2x7OJYN2BVl8YfW2vY2HWRKJrl+1Xh1FAMA0QbjeAqSXolfTXPAk/UPGdl12G1ttGRo
n8mY1lJz54/rKdl/Xi9BTqSPCCbKvMANzdkNjRYRanHbrM7hFOyIOIsA21ZiMVIklrZbzSTjmGLg
GsD5q2apqdT7VUlLGk54mBq3OqloYlmMIA4rdLjJf40wYsdU98AjAx9bZbCD0q4RRxqjIPx2MqsG
lB2RRs5D/hE7IKzX9BuS8VD8DUbbtgZYYeJex1jUICgbAuD4SICBRIIJUC+udHAP4iEF0O9bOSmp
yZ0ESAF305SalqLJJAtQwOQFQYfUoo9rKGMuL66GJoEQ0PhfL48yJW1EKExZ3cxSS93dxu8u3jmT
i8pphkTzX29DGYtlMsBN+Oud3w3VnRpu+rSkZb9X65Gt+jZIQbKSvsV/Vafyv8HCfwPNWICAgaNb
61kD4Bc7eX404wnwpTTWWGcBulNKqbkZG2S12mpNr/v5bLY+sxD0Q4F68D5hHXO5dpBogEpdp5FA
TLyKdtRVF8e2rp4k5aicsq6+TpmtGufSeRLbIMePVxTLQ50swyfTcGYfQIMCv0kM5xSFaYzVYDeU
wzRj7QUcLTHAqrThkxW7ySsc8aSjRi7WDB3IrADdBIzdcZawDX1pPlOz8OBNR9LxWYkSybpth8mj
Nmvm88jr+ilhfyu9wD4I+9bsSYmaTmuOS+cCGTLU31dmwJ7d4diFgjW5DhkDC2zY5KPjIniJOyCF
5TjcA/TAcCAZyA9qUDuSp9EFI+mMEpkaPr8YXHMOXtXruC9i62wGFhxgQFirPTUmYcwG8+xGkwZN
tqnKqj3fiMiEGkOuQL3VmIyWObT27/4iw3VNLyy/2M3iYoNXYt+BfApwsEz2hOTKcjQ8Dm62LY7v
zsVKeVmdHOBi7ACpEaKqihn5a2ass/UF+JcaiC42gKsDqPwMkp9LhLfqxemYs817iWmgae8ypS3G
PBk8MgzDBVgOwkRKDNKmBo+MEuQ2VBvLHcoLMtdphVXboCzeM62Jb3vaww4OPoseDiAWl7tX2t0C
AKGWObLc9FComG+NDuVy656Z9EEXR0fsNB6qrAyejA5Rx6bK15HVL8HT3OIRXOsMBXnSghrTQGaN
4WKfrWSpy1AnWluGT9Mc4bhPQpvSExuTv0hEttaAn73NNH8dyStQL+zSLR9y9vNXDN4lx1PvuXwC
Hm/fYSNLrz16z4nJCH1Dw7NAvTftD1k8g3BhSF0bYVXbBnFly0HIFReNR2MzNtCdbO3iFnKDQUPS
DLJaQmuY6bnIIdzxbC6eBjC3ooyqEzuEcJGtaFUDYPx3RcKMb7Y51j6PjfaFj0a7W+ayvbh2b56q
qtL3etPqR2Tgzj6f9D3l5azJOXVu+0tu6qiGRa4OGCfbR6NcbixieMD9SVrQhA+LsOWp3y1Aslap
HJyNIfK6ZOYHpYO4ehAj6ycdd2TznvkhE0VuLBMzADCsNT+odXCKmUCtTZXXAI5gvgFqqrMzLu+N
PaWAL1XjWbD+jERtMjM/bG9mmYi2azFxlE7I1t32nQVWgzg2Lp0Nck09n04kogZEBsgXkI1mCWRk
kV0FQsFjZQynG9naBZZnvh8rJPw+49D2B52A8xJkZ3k4HwV+x/aVZL8qwiyMu5dJooVJY6B6gOOy
x/9Zq6M4zR6jLUgEQNAqmu5IM9fDuIHszcEFY8hNvSeSc3CKjDtkgArwgazVor0Lvs8idyfUGy8a
ikSFPlxc1DieRyP6RRaW44W0QRcMeEigod4CikpUF1njhoage8R/rjKso89z2ZSXahJVv3GxO/KS
GDy8mgTbyXCYBMXRCCIyI9SvQWHLzVKl74CqxkFFbcQPTJgC7zon+1E1e/xtNH+iDLoDB+Zs70vW
xVgIcNsVtpsz6JBqIG8b1T5BLhUyAYHKTdqwBJC1N6Mk+ACeqZeYhvgG39Vkg7psAwhdobUhhQsC
jMN7IgOOLEg3ljBYAikWR+qOzgQXFxxTkxcxYGGvY1KlSNrMcXDvQADX9rtwKBIwaKMJ8JMH9LTV
lh6N+74OOGIjuX7sde6ROggyhL4a+UJfu2rm/BjYgAehBMOiFuMlC7bviYYy55C3doGECqmYUzx4
Rd7eJiP+VND0FdJjCrIW+IW1uY+QocKdLDgbAFDZsTBPvChykWVNwkbmKdyPgwWJCqRJQziDaA4N
lUJNvpOta42mNW8imzXV8oqSK8ki05SvbsR2tkjzUxzP7sU2urpBEQG6xgqxK6kGKsa2NxqQtLDB
6w2+bHW9Y+BSNON6nR+a2G71LaoH5RLU5HBEe0L05Zac+av3fnXck7N/7f5DpxlBsMe3c/qHkdyt
Gdk0I9omu0tjnmQ+8UFlcbjyu1JDHEUtAKzDZUsKbPLxTVPisV3V6JIljdcMETm7jLkF1rmF+XcK
ZZwLICPY7wluxPUAMMg/rRSHC40ZSHq7TYAjfarHP6YUaMO3etIUoPWFLwlhR3pCC4GQkTkbX9cH
8vrUvkvQo+d5bbdvOEGPe/WUVs/5O5mbGv4oBgTDMkSQWzYCm6E2qs3YhE3hkZCa/+tYl6hyavr/
tIYhsebIiG4hHasD/H84mgRaf1YsKHecKqT9X8j6vJ39Kk2MlZSFCFbUNOr9n2R4f7+vt3KzSKaX
PMvh9+3sI7k/lbN0DgBXWTl2t1UKIFv9dKj+1nlKvtV7jTXVoJ1q+nnnFEN2dNPKOQvZ1FwTN83v
ZHGM3EBU4QE36N+M//N6gxPvhka0AIL+ebEJxCRTzuo/xyJ9qSURUikb6gkGnE/qVS4DubjFhK9k
KCkH+9GdoZ4h+3MIwiPJqaH1DOJUojFoTuojWAxPainqZcCi3zV91qPAHFDtLdvEMiRb2A32azfI
QA7eP2OTJtuMNGS0dgkcKM3hTL+1l4vEH5PUQjcLr3OQIo/qywi5XDxeMrwWgcPeAs7kF1awWBKE
VZm7vHOH0ZhIwYbyrZhywEdIdrF13k33t/NIT5PtpZhtX5GLASOqP4FhCQXs8yZ2kcVPoOMEN75C
hzeuRCYnATUjIY4jZXEAzQT1SUzTANmmbceJ/yARgY6TfLVWduvKKB+M4p2S/mNNniUPTomQs7on
WlNNmeRL90mTEWAc0RD7pW5Ym8V7l8bUIL8AhCSkCYBee6ZxOOnatpjiH3d2RcmAOKOEObBG9++o
JIZpPQkghDz2Xew8tGA/lYPacgGsRz0nD3bjgKMDKQyX68JLMgT/RAbiJRLmAbiAjG6xW/ydcKsC
6nsJXJ+wGjZ0c0klwmi3fiS3QRa+R7erbkh9JOrdfOL1I5J5mk8M6aNYlIxypC2+b71FDgeyNqTn
ARwLoIKPW1QtWyneiajCXjX61E7dhaRkaWlRdp5joK76JARhDRLJwS63NCh4Bj3yeM6tYAZrMrZw
btTgr4c2aTwM+n2Zgfh9FaotHm396nzigL9L3O39RBrXzh9dWy4Xrcxqf0GJ4yZGndd5krHd1LEH
eNQ/xtSjxuwbcO+4AEKWStXQtEXOvZOpYcGnYguCUJRLftiBixsRLtEhtZfrw7DNEp3nSPOtkXQq
MucNgBHF8EQbQBQSdchDqCRJD87lVJaf1JYFQjhwa2PPBlxPEjpxkJ7ThAFAprfhZ49TwOsicLEa
JmRIQrgNgcQym++GPWi1t8EMgkIHALEHMCg/3ZSvjLI6TIHE/Wqi5DRDJ3g41AC3+yTdLHWXf1uK
4VSWJv8v5GZ+YYUxfhmM1N4OFmdngJjr12iYdRDhAeAataTFetYqEUMuUTA1w0fW5Ed1/pqsXr8Y
cK3oWdFcopCxjYWquS9ZlP3NkEDyd1UDmx7Ibvgev7faOLzlfdFs0r4bHrupMLDxB7Zos+QRiI7K
TTgNYN37DTkYAKnHa434tT9EhiTmw2EY1T0/CcRoSs34uKrvFR9EX1WujT5dhBb87ZXkRdR9rBf+
WICGtArdBw1XUrL1FqRhIS+i1OsKksdMraXug25VzSUTkikTpb37XHShWH5lSnF/tY/vRK2s1luN
Pz4wDZWWFg1QV3FcOA6KH59KXWz9b6jps31c6Ob/Rq2lbvXm21ILqQ8LZGjQGDUS7PQDkSNEbgkq
0ZBBK0WpQtBYwTQIb2Ptrrq1PwCP+h1pg+bdgYMAqQURPY4MOcCmXJcBlKbI/kbRoQQxqAdWDzsa
21QZ9KvNP9RkGbrO1ZDrrFNIhvpPlDDSmr/aIJsuOAsQGoHCxF3LQ9Z6kBE1R9n8MjEcvFWFyCLF
bVCxfc773LuvM8maHAB4qYDniOab4InW9RkYFmbtTgANqDJscYChvd7PzQejLjVkVOdIY6F7C5ME
FVHUJXWfpy86+Gt2gYECPltCKzO5o6fenUxL7A5JidIGwLL9vrM7JJ1hpOxoiESx96Vo+P+RWaDk
3DTwPOGYOb3nJAOaVjtF858kWVOONalUFg1AVNqbGWGGzJm0BaVAGDY5EvE/8psRY48uN2uYCRgq
xgrfqynJn5q4qffuFD07QyBpVSR71Nol9Y10HFDIi/dkoG1dQBV78bC1kPb9GFWA6gjDPLc8UVbf
KtSbH0lGWmqCgJUbjmLTzZ0iWbrpkMMn5Slj6mmmrFF6v4IBeOPE4XUVPU95vGwJD1ULQefmZaX7
Q4c3a0eyqRX9uZdoq9S7kwHoGTPWeU4FKuRpthCScGf435sRmUYzUsG3NBa2GeyXduij7ZKB6uhe
fz8e2r7YLS0LPwdLG2yF0dcHa6zqb0AQBoXIDJCIUq/OBQrD/GIw629gCBlRx2TqDw1Ipl8Ak/qC
wKLzIJx6GuedNpbIkIYXUOyLzMrPie1udDjKjzQqgB2ETBupmHMUqI82E6W3qqRwlELSkAzBjgD7
Iq5Phz7s9+uQNFpRF2eNpT9n08Sb1TVAxQrUx2HNxarAa14LAD7drZ5pcPHQ1daVSR/TNVdTurul
xONxacN8u15Ernmz/DpV3TMZrXe2fkR5UfUJ5feRYHt9XJeIzBjx9RYbFG3okD+8gogS2G8m8UTd
1I2R0h2VO9JQQwoQ2+Gkk4sIuHoSjFSp25zHXgU+rN1qQ5omCb7WjSl2ygdMPfL4Iskcj6mgxbPr
w2OsXME3vuMynvGTUioyV7PvFOoCv1s2AF+ZV+nhtNFd8Eoq8kdg+/9Vm6a2Jfk9h6SyI/XdXDWk
HpFVUk8uusgHwJ1cMVkqW5IhqI0kT6VW80jm6slrM5bhxUlt6xUMBzVSC5pqP1L5ZW4bZzMvAIXc
pFkjc1W2+DN1T0NgPBvIFr/qUb1FhbxWbtseCEtuGOHEQngKfKlXdSRJeKjJJSmOstMGZFN5yFUe
QCnW+MYcLUbzRwr8SRcgXaf1WZA4y+vNEERSr+CoQDBLi58IKXiwAFjoKdDgFVMYhMSQ3uMLr2Pw
Cx2dwi0OCuKYelZefh9Q4Ya6PNSj9qgw+HlkA0xasImdZNzcneVsS3/K2KKdlBxoIOY5iLAPkNPr
uG52bEA2TZgjRGiQt9mUjmeWj9OpSV5JrhOhAkrXeQK4U2RX5yE4LcZA1kyxVNtkYOPxqVIqKpvp
Sr21pCpqJOCrVFOx1U2d1Vp89etsKsCi2aSNRJb7/03ZlW23jSvbL+Ja4Ey+apYsy3KcxE6/cKXT
aRKcZxL4+rtRdAy1bvrcc1+wUBOk2A4JoKr2fj+2Gu1Y7wwb/KKNnC8AKOivnhoso6o3Yy2Gremg
6WEVW6DeA9AVKiXS/koDOUccWICdOXZHbcj80UFZeu6oJCFiyTHmASAeGJBnPFyI0K2IGmbHARp6
CpQ+0hmz6HACtv8MudmcAiBIH5IGtdIoShIoUOvBT1oXcoX7D0Bcen115aBnUcCWgWuUEUBYUrYa
AYsFSgF45NEIyMthtvY8BQ4r6ebYjLc2QxG5jcKtR+73/mMAHoKtr7AVBHBRJXg/XKAStfj1dWla
n+skh8h6r1pPwAl5NNJsJYACzldoxH+fKd0ErrArftcpDomAOe6JczOeihwHU8h6CGev9QHiDCWZ
JZpcVlYcFBut+613wPE4BaRsexK5Be5xYUx7C5i9X0jE7m3am6MHvEVlRdvqfCOS1Ray/VL/0Itn
qoOZvkThR8VadmWwfLEEP0rshdV3JJ+7b1ZQezMF/vbfOfUgVgX1xbwcufS2nk4MU4A3KgCer787
P5CujMAOBfbz6+/Zl3/FLycHHzhAcgqPQ9H7l9G2/YtDGHmgVlj3SiQdWcMgbR9Rb7EivQ4gMQTS
mLp1N3ZkiN1utAFXU5gH1+V/3TnTmlOMpEQ2ASFWfbSocPUTAut7Pwre4DkE4jenQIkkrquSC3K7
OVtFaspCdGfX1deE58nFtUNnQgEyqiNrmR1JF6Lv4T0A+2Jn7TTC3ZDSD2VvbvTSBbZna+xuyjX9
jOmAtPxUprgGusUYvt798JfjFFkDWOnHrc9V2tnskgpw2MbiQW61Ag1OausMliD/ARw5oGpjgExO
UIIXq4Fmo9mzXWlx/GdVVrOvp4v2Y0DMWed9HaImAAaK0NYwqU42tpwn0uuFh6yTOzMtRrRH2Wgu
BhlirxK2RI69pEiUuGACkPzhd6O7mS7Rv9aiZVJZoRuDgrvm/UOqbEKGSoi5s9Z96WeHtjaAz5sG
xbVXA80Az/UtitP8RBI6u8urg4rrg9VwkNx/uJFhmptvhsCLbuBzcSVVHXJATCtfadafI+HFx+Up
rlto5xa1l13l21v9JqAHOg30fCcXs08cxaAxLS8LMpTLC2WK0X0ly3fzu1J9ArnrDyCRPgVv9SdZ
B0+ZYWCDZQUA4Y+msFotcgI6jMesti25qgxwQtWV95CyFp5oSwWEiTIHVpMAps7uNySSYQmxhyl7
cMt+d7sYfQ63ka4WSSv3N6sJf0TfQvg3r/+gnczNtqqmnQ5tfxzbRi/Lzf6HfEmO/Qh/WOOPGxc3
xSVUgzpQ9CflPcNN7lx7qyzA3W9FT/xUvRsSNUwzODDSvtqDVA+4cR96mpGO2fETQ7qcoTg0OIdp
b625ApaN1TCMwJnJnLYA9DVEG9naG0Pr43hOOhpGUC09tf5UHbSBVqFYbSgN1AsvcXfrkzcgGd+m
KAOBLGDh400/tQ4q0TCAm94BLqtdPnTsfxkHwPM9dGogX5weUZ1MMlkYcgEroN1kOzJrRy36lY8Q
LdOMBsNvh6104m5ZUBu08xIch+IvcOG428mP5IkG/OwnXK0qGYDfYwFIHBBOT76Fqc0tqX45vxze
TXB1WNOtxhbNnDfmJWhYllbxtKoOouW0ePPxZFnC7z/+zn+gL0ahNPjRDmjn9SlSHJb+wnyJQpxT
qPgyb2TXyuc96PseFl1w507hFEMzMtNMG5wMJGnIRmNdbGqAMUHTRauDUOeOTkXH+qyL2tIqjNdl
hWpgQYVx/17GttipMG6Sbnsqmwl/16iLoxBdMPfbArqJFq9cfwC4aP4A4IlXUeOFiRqV8cwU+zMx
PdNAdM80I0MEWJlT24j1nf53vrTcmFjBBhQ4xupf17yL/fg6IIUoz+gi7Y0BCH1ZwM+42Z7mHU2d
OU/PXWGfwZrUHzxeTlz1uvI166TYSBRDgjVVxQhz6pDOU+4+cgnpZjLjHIBdYQpgKlsaz3o5N8Tf
M3hEVrwwG/PoTLa5QplrBGyXCfdrKOKzN36NxoFFvnsEJebn3LL9881zi55KFIY2NXutH1w0A8Ge
/7jMki83odqNQjtW2ChTgO/ysfQwXD77/RP1F1k8kHnERQVeHAYepusmEcZj6Ze3wzSlzsmT7UHr
3SGJ5Irk1p2ecUqoj78LbXvD3LRceijv+cea5AxEE1svnH94CI46hpXts2cDLTpHHbp8bK8W5c1w
u+i5Rf8DLiItYNrknmWd0HFnnWYTjYLoHcR0MRXxAIwc1+78rcBR4+A3xdYK3M4GfBqcyEyzm5hg
Hlj4oE2LPzpoV3HTJWEDBmrTRp9FDALyGAemh8Ydt4CPqVC9iKHpg/JC4oeRXLWeZmQEotf2Tk9r
kBEvksV4F26AzWw1B0OLKlN/ldkhvyZ9EH8qwUh/9lzxxHiVfFpUsur3wujAO6A8aDD4LHGAAKIi
koLvftwzryIxbbBJw63LsvoamtNKB2WmiI5TmuFAb7dZtgZOW721OlEAGObXItaAtzXafNwjxZHB
TPyVb1XpdRxHhmdJVk4jaLtV0SNKKM+jIg8wcJd1KFn5TJLo8trekdUmVoHG6br1lKQd7q1/hbjG
OAaPdjDvbDQqHhfHJaYPeLkRrdvsuigGS0Xh+lcTPfzXqkc7DSi0ui3pFkMzFQfDxT5Y6yrHSgGq
kB61ag57H/gaLho5Z3khPaksQLSCes5uj7H6GB+IV+YEnD31l8GmOcdDoZ/3cQHylJVudbCUBcmy
eU+ON2ZXsH/EMEPGaPf50PZq4buuCrLq1ehjliXJYhY4Yt60X6gVyEev+su7wrekb+2abAar2z/7
NlTg7Yp1vwqMuEOl0gfgGa5oQOqNZzJBl2kDkK/tx9LCLcQ/EdJIRFP1CxqPoiNJlZxwVw4IO9Qh
AsF/S8rMKOWhW2rYrXxwAQMbY9/rVJew94KTo6DyUEE/gWxaNouudEEUskI92+LnNGl4oigafqMn
1ce65E8qvS7pFpE+EXCJQFF6wO1Y9QDeRfZEQ4hq8qdhR3Mz6t+1NjiwHoJwvmhHMlpjMuyBt41r
jI8VpIrypkHibWJamztDh041PIdSsderU4SBS78awKMPyHA3j20fbIRdJS/SqFHvVg3TicSOAfa3
GKe/EoclL6QCGiXK4Azr1iMv5F9kBOFP/NJZKJihNSgqaSv34cOD3NoqufboFq0BAjICA+7o5ngW
0dBE1vtM6/jYJsDsQIkO6boPlzvnqonKXc0rINB+rKcXlb2jiLo5EK191HZSrF5K++lYpMpvvp6c
59f3Wv+cx8MRQPN4V9ALQw2pGsAIAWgxUoIHG++aqEaRI3jlF4kMLsrY8Nb/CNTrVOodRQbS3SzW
6XWRR2zs9Z0rBd04LR9U+E+8BaUcqHntE0MbxSmpf820zgTEyKY1B/DyKBdtaL0hLBYlWe7M/y+d
XpXCsjGO/qulTTAJTEaCIuIaIBwc9dAJj746hdcfq5GxbeF2l75u6jN4U86EjeMH03z9kADmuEgE
o5PEeE7nBerkLD5V1XHpgwVu0IM3WvwYgmSOVDfts3Vnf89AEdlkDxwnYxSZ4TkXM4BP1UZ1JEm/
kellbDqji1L0BiVrv97s+kX/YSTVXfi/LssiecT/U6M/RnHY7R0p0BWkBnNEf5BUA4lpPP+ck9zc
ksRwxbDoSSQ3CiDxv9DFTt4AUUUt//5BNmQK1OvoT7dcbE8kkIFA8DSjdgeUIWGeR8D1ccxkI5Su
Zzb4kZCn8B9oEN5Q7cOu+KJVqGe0ks2yAk21KSvRkCTjQWy07sZ9aoXZ7+hzULa+aewAd9MMEO8Z
R2HOAltCGCQau+QGp+QO6kT76BCajWF0KG2/OpAHqe5CSUewJ80dVIoO+a3Px9JkvfsG7eChY9d2
vhN8i2+P2FjSlIYS2FO+4GcSqjqoR3TPet55mQ52227mEt1hOoJm98tw0FRWOOdot3sPcwZPwe+W
oo9rXPlSKdK9LqyzRzGMSLrK+FuNZh2+tx2ZAf4Qg5WIZGONLN5UuNB5DHNzBrJvUIkJNAMILPz5
W2uhFI+8dRwZte6Nl9h7kfJmHZIjOQgweGEnsa58pzlNLTe81xx0ulUWyjNP8OwQbj98kTaSk0gU
Rz+B+oeTSP4z50G3cpMw/1zLoNp1AHBGhT3r9/HMJbATjRwtPACH2oKnJwfSdWEB9qgH1zgwcL97
lQMoMJTLg9Ehbv3tIivvyE1Rp+tU6abIuuiCOvnoQjNupGi2QgHbjnRdVbtg36yxDysrQApqx8Uy
AOiqaIdLqxZYVLSCgXzMbpFpWTFhx0grLEq9DhdbMOuBv1l9D/ogLgCWvqnbcO+xjp9BldaBwhzN
aiYQR84zf70/htIJMkNrIbJOswME3AlHWn0EHSxR4syYiJXfxmijUDsL2gsMVbfPsIl5IhUus+Q+
Y7671tuLBOg2edmB/lZtJchDr0FRao1UeZDUBiXQgNWnmLbiF5TIoN0VwKUDN08WUExIT6VzVBhH
g/b9p5v2wIk5AxgSGjiGcAS2FliddyjdGNDtzF2Jzt452DHDbgBW5c7TIQduyL6s3YMnpHmioZtl
OC8ys2tUF/ZdYAKAlXMgKXx4aX8y33guU7KTSXvSLLSnOnjQSrvBewUYSbG/jy3vQCG2dLyV1wDV
V+d+AlGK/qxlndgCoBHKP8myZI06UWfb3ER5x5ImGgvwXI9ttAGIIG40/CK66KFGKuExFW+kEWWJ
/l8xow7e6htjT8rOA43RakhBWQn0uGgVxcVliMqTp0AdaUAi17sR73R9jlfsf3ahCJH2QHbUq94t
Q6Lz8ZljlLdHo/aXgH9dPo/RWNTOFViG1I0f+GScU6u+EIkWdmblSltoRmZyJJEGroK1SFYUtSBY
O97FsRE32aPL/tAed0u1guGGUH8bt/vu2riCowpd3VXlmdYqF6jmWLqvlqarbm68veU3f1G97qJb
7F2LIudWDmBMol6uHrAJoAhCPrkmYJTRGFpc9VUJYIYqXDFMaPzckNJJ8Ze+Q34KLOKKOjU1ct/c
+aqpdPGiKODU+asb/2W9oRG7zMJ2eqqB+wBE6gJtYsg+5VUzXhKVmyLRtBios7FH3JKOrNrPZv0n
3lkSLKG/QmkmCoCaDGa8LKmNtIb+wKH1YlQiVsUeTKDeeczyMty1qR+AkVXsZZYOzQadON55mXp1
JleN4PbWnD27vkwKYI2B/DpKxIz6DDyrVmYPWmqKoSVb3qMFXYyfbn51QyrNYKt/yTd/UzcmN+Tf
PClRvdTgvbamX/qyyN0fxU3M8gdWuYCgNmMRblqFluLkJWBXPNH+dAPP3y0iWTwvm880ixTMCol5
XOBlVuUgIvnQkUtb4Pi1rBhzQMk0/A/yMIGnO6CPHJ+kI5oefVZ9xGajwOuMlUemEHQSPHX61OhP
y98J/R0ADhutkSksHYrQTjd/JkKFkJzh62wTEG1H4G1EIyPr4zVqYfheiKhbIwcM2UA64QjMI7CP
k2zx1lQZ/E+TGXbxejSn4VJG7ia27fTZbrv0eYqT9LlN8U+qzevE2yEGGiTbAwydPZKNXFkwvUUz
i06LxzAygXc2EwdagwYUtSPhG3bzbvmsFmeIbYtiieXDDPwmLlESrqzaAkMUeh1wc+q3KJeLwUWo
dH7fwaBEmpGubnDxIWzxcOdGRqai+tyZ91PG/vzXNciQTTJaccYubloM+DkYqNyzZ15tjGwGl+Cd
LPLsr4AP8jx7zXDtZP1oKSxTqaS5bbG1AztkF5mLzWsTds7wEwV1pTnssxz/nYcQf7B7P5Bt+JR3
JkrZYpAFGEKqdl7njILx4IB9LrDfI4X6TQPKfNhZRmm+iybwBIMSol3ZTW0fQqoSATR0vrcBZ7M2
SAZsd/9U2K8+n4FZ7Xm4+xwT53NRBe1W0+HOzYwepHl8IpVrce+c42KTJOLVLa3Z2dlDj7OE4tWl
wXNdH08EDxUElolNh8jr3YC6umuvSqb4xHrssSGSDoVR8bUY/ZcimfDCV3pSDQ44H2PP/Eyui0oZ
K9QrrG1jxGuxC7NgJQM3esrW5DDOc3I1DJ4/przd9rZVnfyhfmQ1/m7tML8dojRudyNAYVd3BlP5
mSEAejmwvLbaSgYSQX/zattWdKCFg9nvb1bvncfWZezxXq2+DKhfHm0PFI45ms9Fxn1wMvf+M1CS
diN6fy8ksULKpwi8tkCl6dM1j2JkYQfjL/L3Wtd/Hswx3uOgp/IiCCdD34MUts6mYVfi6j/Ff20w
J4mcpScKAV8Czg2e726jdMT707Eb90TDHCTAfpXSBf4sZqRr6+BvVHnNW0u7oU8J2O3KT4fR7C72
TiQXvYyO/delApYHOMMXGcBxwwZQi9Rio4dpGtcgTRiOPKvQP02GsHSd8EBtOR5uNqsVaR2aVh2K
sa2h/BpPqFcuO45mJtW8vXRr05SGFleMaYT8FnVxkwpHxOoRB/xmM6ALZdWg+SgUeztG4zLeXrz5
5g8zkKAYcIg7yepvYVH/BCKMeZV4Ul6nIvqb1CZzvU08TN7Rrez827gNA1YcUc2C2gmQymyqtlQ0
LY79CmD6R3eU2aewEeYnu68e+qixX7Os5aBYBcys61fNlxCkiNLLzbPIA3ZGRyVbZqTzM2t6YOEP
bbOittmGoWmCoqkrr1b9irJo8O2oWsVIYrBst9vOEo8z0tGA881PW07uvgYY1zERI1gunBinTgxo
IAE9jJbnclpcwEsEQ/bh+BsXraJZavLksU3G95VppQlt5rIGiAkAFno1DApLwSXUBZKXqTe1f7et
opekTt5B0XOQp44hXYlcpeJ8vi6xMYCnUVJSbW2rBe6rdLBb6UK0N1j4HwOMd+HVlywEXgEQmMnF
VH4e8i9bnBStraFqFgGWUZgvZdOzcVtUJ9qwAxZmxqWqLPZFP9/u9RMQDe7lxObVstG/2d7TlNzH
ulyxcH42gFABbkpg/xp+CH5ia9oTCDCpOLrGd3Uquw2JZOjy7MeAi6+t6ESyHe2q2w1Zab4C4+5k
ibb4kU8j0mvSt5+LJI2O/7cHQGaqtcNMuXcyx3ygQXaJtcz+s26Q/AVJ/+Ym1IyMH44RMMDh8veu
qX82WOEY/9Uax/mrGCNnCy5p+yEOzJ9Li2wYufw0NaoL2QJQIc5S3lkPaPvC71AIXOXM6Co4yw5U
51DdeQA5+1ZnTxz1OnFX7oeEzcAbMearABzKvotdb9UrkQyg2yivQKcgITaaKkIFBrKqZRKmB6CN
f0ZW8MX6QBMf3cpDqYeBHvcPHc2SyUHizzJcwLj/gh6n2VD26wpUTo/gzgIwtN+EwJHM+XUkUUbJ
ym5RuM5lUp1nQBCfS7evkBFINplSkR5lSGW+uZnimOWvGEgpN2EfwkSuaZ0ZAG3yzBZsDSMKARMA
HQ4K0nuZqUf/jagMTR4lG79zgsW5aiVADcnbbaoUVQL/XKJVIukCZgGydlBLjp4TgohOTW+0DS2l
A1gBVI13kCIvAnYn3e0t947/Cp+s7wnvrhb1naBRYQOdGVGz/p3z1FrrYMibty5FZiLszNcwd7xp
U3Ge7Io4moAsVIuHOxqKNpPoXi1BWYyeITdcLTJ5ygad4DvkfiS4dZk4WV7+V1iI6AUF+P2BCcfc
d0FSfBmj6msap8UP9NX/xefo3x3QYgC04dzdl9G4H90BPTiOmSbnbrTQZKNmcRxkKC36kEnJWvC5
Zr49bO8MM+8TwMNiIL+ZViR5zHC+QOXwfuy64TAmwSmYGO7mGjAlLyn9RabE/pK9p2y+0bDeXtMU
yQLgLdB0qQ5YpioD1DNVU7CEjT3qOyaTRdiifAQs08HszcNQRNj+xMP4AjxE4HKAlB6k8sCe7OQI
kvPM2ZLRmxv7KbTdPRnjBP5l5oC7Fn/zJ9KVoekfqy6wcXUCq4ctl1Un25szdZTiJC49VJyc8cA1
QXwTJF+ScUfcAiQM1Y54B35ZmMJw/yWQxZPAWig5OBf9skfDEqr7MNa+aQMmHFmYOASYCrU5UYNT
jqvj9DiOXbatpB2tTPQAgQgOJL4Ap/ZfRok8mIu2mZWr8LlJFAohfBAJ8mzKSkP/MdMG8guHHKDi
/zmE1udOcmzLakSFZyze0iDDhWxbXThSr5cuQOECYEpK50EZABKKlHkDusvFPOFQ+ZDDkIHZYV+H
cbbygTT7YOc/qc1Vd70uyEEabeiX2w24EBkpjPCHSMTlwKhWs/11ja3T432xxiDFoyGOv0sPGcrW
+DdJJx0cIz/26KcnyjmBHPCH7FMApiqcDA1pUab91mV2cdQqjXIR5pZq6arECN6bf4SRrg1dtmah
7QAYrpnmRCEqtM9SwUTaQ/19GlDh6+OeO1l7cXcrpnL4bgrpgXUKfw/rD+emBEQlCEdaHV9bGX+O
cnR5ces4hgBXFv1Q/WHZP5PBT/4UEmzTFm/8hwEFL9eBoXa4srvkzymKvyXAXHhxcFd/DJ+bdhxQ
mQXesaJP06uFC+McT5oXUhnS/NutOpCtKFWPtqzdhGQBCgohGgBT1v7kwQfnxr8zWLRzI1SFBeBR
epga0W39OX6dRr89d5nJPkm/K8+8yN4qNxTFerBrdx2hKGVvxon5KQH+wifkJMg2ORywUarTniJp
ACT6q+2F87oKmoOvup9AJG0+0EyLTMToGnRMd3tn0KJ2nnhenRIwOFElOO5BBDKln1PLBzHGL6kt
67lC6Yn6bxHXa8LSpJIOXdeRxs7KswGurStKtFvc2quxy5kiGxAgeQCCt5Th06gGC0AKgD42Tp6C
TSD9jPvfh8gyHkil9U3MInCwDdOGdKHw2F6CKHR+zlhondAv5m+5mbNTADy262xFzqqXXvEj8pJ9
y6ruMRjwyF5oFsBz3G8iDyywRJZAXAq/o1Ygq3YRpSnXfYbqMY0KFBMMEMm9g980LtcV7JJl+Juh
s8Cv+0FXqlGBtG5BDtJykHrvcRogiGbAyFV1hCM7uq2bXuOw38mUjS+4Gh9fJOCYFDJzdJyVzgtQ
ce5mnlwtVqXjc793QCT7RKrCQqE79kPzlsS8b108htv60Ce4oO4i9omGMWz7HTjjpk2fVKxYl2Zz
qdHh+DhWjflpcGwgTDstv4loQqtYm0C0OtACOEglz2pN4Upz3QXsWxxM1sZPbOOBR1N2defCW01o
k/jTiBKk65zuq1Gk2DDImh8ASW9+Sav+Sg6gAZSrhDXOtXTC4aHLZbwtWZD82aHRVq1AS4uZh5u5
GyR+Tn8aOefX5dkSh9//VeLh9ybv+VUMCZ5RiDPt/s8AaA27rgabJiBcK9xEqU0RyTR4IpqDM0BV
LrJw7T3pmqGnEs5220VO+ZpPn4njO7YTeUo8mwNcJRRvvu/n66H0u/MMRvlXJ7jx4m4Ar4GLNytB
d5j26usvpEbVrTjVTpIuXrLM3r2KEOxFPit2sylHUCBztKs3c/ISWbZ1qQdxYn6cJ5tGIdvj6EmH
0OXYOrJC7NmQf9dH1PuDLrnIuLpxobMryLSxvzPic6IIL5CfwR1G/kRCrdgvzBpErUixAp9OOWgD
qzt0meGuY5/5uemvorRZpWh7FBVKZ8xxq2uD78p/Jfp40eI+f7srIaaADF2a+KgUzWsk+0URApBy
joEuDUTj1d1aN+6GTNa4ZPNOFKfXRiKm3KAZDtvRvJ5WbjzwK8DEAqSvh2YtPCf9Drqj104W9UtU
gGWrND0T5QzQZ6Lap2Pgfg1QanGwgMmzy8GM/V0O60CO7A8g77m7nvn1ATRE9ituSTZkByMg3xq4
JD6NZZt9noL+E63nxAXAY8eieCxbx7sak4H9jvogi3XocY5dfkXz7KksRoA8SSSu3boWb0XfeVsg
jvJD6GTyzW/YgyWj+qXpnfkJfdHIbyf2u5toJ34g8Z9uLHefnbbYYA+ww6Wk+3mYk/qCC4Nh4bDn
EfKn8VTGR/oTdeAGWlETRbhjtXG4bbx4Zfs1KaX7vfZBrhw6uf00dVPxKEI8SsngJvmhb/v0NWhk
uC+Aab4XAJp9jWdnSw5pzTP0QNbyDGCV7upUSCALkbnfUeX7naPB+sWy0+7UeUink95DKyKKc77H
heFta7f2j73TGC/u3H+NkGhPSrzNZzDRfeodOa/rAGXp/IPgXmTZA5vAgUCqvkyGS40HUppa4NEo
WyTDR/x+1xnojzMk7rFAAQLjmwVwS/bfLEDLR33fXbiT7zqFQc177KuLQDygKr16HJSK9CTSkDZo
B+39uVprHc20n5B5e54ZuHvbTRBF00lvMkG17lcb2m/S8OHiE7eqR2yrenf64YN7vPlUOcnfcebh
2vZjI05bck6cPrQnpz04mbVIs8VH7+DjPOLr0Z+TjXakOMeLQLu15H8sA5AGfol+4Tjomm2iOmoc
1VGTqpmrDL4BxikykI6s2jCpBhvSaQOKON4jYu6rUs80w6mscyoU/lGDkGVn/joF3eEpM9rg2nYZ
ulvVnZI144ZnMsy3rErC7e88Eq/d12iEfbMNDx3M3Gg3UeRYe3DAHKcukyAZHiNjkwWJv02Ao1lg
T1xvCj9Irm2TmZ/GquRH0TWoGyFvlEI2qOUZqlM8OOxTbKTzRa0VixJ5rLrsdoG6rNXXucudbmrZ
O3PGzXX0YfWTHohG2lG45cUbUO9GqsCZ0nU540LUc5Ci54qslGYO/nh6ZIy0GsQNqOjoikJsBuy2
1zM6iCSyJb/CEIEOOuSYFKUpKJXRTkvGcW7fI1plITMZvEK+vR8fsG83N/h9OBdCSELNjb1JXCPb
4Hj8CzaJIJGQfWk5MITJbcFUypRz4Gb5hpQ3EXAWbpQvzubE08t7Q3TRHPvOGvY4gWPjlsprUDjh
3/303Q9iVxUZj1t0W89/Ae3puxuYxluLxud10U/x5xjbPNCLe/LJzTkOEUPtot87604MVA4HadVo
gyjaYDtm1bhzmwLJ08wEfYjiEAGQVXCsjWirVaSnYXb8uV/dyP0o8RItHrWKkJcpNmFoC0PF24yW
clTZxznjF3zz/MtgZGCLcqe32Ui7o++03maY2+mNAe0ZMNCpfGTgHfoSzEi1KrfCd8FClAagiTCK
+a0KQrQgGk6L+zt0uh0jr4rWFVAXHtMKRbKM42E3dCZQqVD7G+RldoxYi7YOcqHBSGNc/jeZve68
zhn3FAd8TfVw99gmmaxL5YRfmwTP+2DAW9NSvcy5xLOVRFN1OmuRrJVyjpQzU853sWRNsmwDzBZk
cmsf8A/LmKDq5dd88qqPeQH2Do9ZqIUJB/OBBltd/WpR627jSPsRvHzG/7KTU9riyCOS7CEpY/vR
nEfcH7I42YcmAFCwK4KShkBB4OYojuzNRaG1VHKR1SA1yZG8B5XvbyL7ycfdJzrN8bL8tSSVdBQ4
fAtU14O23QXkGX2MdkE3Md/GDtp+Jjeq1j7Q85BVAHNHXifjU6qGaUA2P4yBYUwGGtDxMz6VGVDE
kzoYDncRXKRvKV77x7uAGKnxoMTBWK9BM2NqdxEX05mkLkVic8X9bOXhSuCifUvLRIUQKnB6rlDz
1YA7MkD0Yj+7iKSL8kLh9ColmW+8sYHrfdDRf7BlxSwsQSCJ3CGRZ5FhsMKXYUzaM6nQfZ1uQh4D
n6b1/K3tIJkEUJ7qEXkRPExpqgdzYHszN6qTVtHMV8/gRZey21XIECprVh447nA+hdGI//tGi4yw
Otjh/DIeiwJ7GdBpgownDMeNiXbOK539GC7vt17igx0AJK4vjhmXT4UMj8k4gG32bilWN+NxrKxw
1c/471FklrcvuuiAGqDkBSSLyYvTe7jGAV/PvnE8lPt3BX/KjWDxEPE3dMJ5ObCnoghAfjU4w0B+
EwG3iXkona9YdCa5zPH7G8J43JJogSHV2JFZYBO8wdVusyYxKBME+ipQR/vV/MNxjPagSxKpmDG0
LPz2sqra42WK4pSiZ+l+8tGVI6rEWMoVuxisWdWUv/E+x7tizG3ngjOfc3HD4m8UlHUHkrS+GGd+
xP+Gb8zsnIulhgi8sI9x4xdfK3/4miHphTKg1UzcmFVgf2mxM3iLekOuLYuLZwBnhPjHRfJhSN0J
XAGlsWsR+Yw2Y5x3RWW/lXP3dU6SRq0ztrP3TRrWC10poB7htXGmaEeSHjSzI+nqsPQWisg7l6YP
7+M9VKcOgFSlo5yHxNO0Wo57bWqsyhalJWTRR0Bc0vnrCEQwioaje7IclEO6uBfTzGpoTjXPoCbe
FxYgK4y2CPYLLYRAf3wMltYNINbHz57IzMe0EG+s4lG/xhsk98rPxCaB6g4gvlT1I8WF0v79MmOg
uKTaMD/6WTcduJnIPXJP7RdraMEfmiFvYKQ/zczxXhYHb8RrxMMVH7PTvRm2P4jn3afyECKFJ7Z3
Gsjy4UeqDsVhG1m0Lt4GTdUkoNxInauthtIUPx0A8Bwn37avpI+GKtjUXBobrRMVXpmhjd8sLg+M
aMWKiF0D9DEjaPIdaJzevFkocIGzOWMHAWZoS/rbXvLwNFlucKJZ+xtRu5AfICjfI3RYlXarNrHZ
Ufv6U/uKvG2zw3Gcodj2nx+h/egTtUizu29BsXd+MwjgVvbYVmtPASz2HbJYRRl4O0eJ4E2bloGs
pNMu+J0B76ZViIDakQvgZdIKFNL1sjviFwsykjmQB2HU4shaF/UlYT9uu5CByM7BLsa28+RPP7UO
gx+DutYJUW8XmO4PUCeDt2n27S8NvukmzEPjQisBOlQc8zEFVUVYjlsLxW+XMMmLAz35vShMUfwt
v9CTn4bKEfXOraJ2szAo+qqUGTTlKElzkylbz4m9sg1eXcnb7spML2CmgFszgDPsGgC48nrQ3+Ef
nZRietwQvAYNN4Ance3/YQ25f8mM2PwE6vahsZMXGmocA7du6ljbFOVML9iDdk91+b0qcw+7Uex7
Nn0EVPlFFi5A2WfANZ3AGwo7sBNXIvOip4Bz41n4+BZBL9H330TP6WBFz0EF7t3SRlaGRDKEspCb
/+HsO5Ykx7Etf6Wt10Mbghpj82bhdC1DZkTmhpaiHkhQa/H1c3AZFYyKrs4emw0T4gLuGe5OArhH
JLXNNzTKqlx5A0dSByQPedfwHHA3OWE7fDZzu77VQ/t2yT072fA03oo2Z2e39MZ1x6X3fejv675M
f3IIveMdZ+2VWwFsGAy89zQENpC5SbkdXA+3eYdjgxq4leMv8DXIiyGXTJg0umQAZvBprA7l1Jtv
HfC2TWcknNGPbIuP44teGlhHGO4JfA8F9Eoa9+TgTXWHzIEqNdUteI+sx5bVfl4Didx1oHW6wbfC
jHHmMSkcIdn0UamCzeoBOmYXkchfMFaunssuqLbaNHo4Li+gpdeXydpxRf8tS7qtJgPnlwq1Laec
Q6Mun4ARk/YRma3u2ktoEjgQfn0pBj3e8XjMtslkmC8TxwnKNOXyQr34NNOMO1+WQbFu53fTVIQg
IivBPejO8WLVGk13wjnQOYWiJhD7722Nkuub6x/j5/IABYNTmMITz/Qq+9zjN+ZHckp/lvGzO3rG
d2PCkj2PsuHcSzZcE2hi+SVk6rd6HEKuWOWEuJI0t7scb4LqgcoWUQn2ojAAH9jgLx0eZZSWOpU+
T1GUYtyyqfyJv0oIUjpkdJYLtXElgivqxFvjGfzWSx1Sj+7Drgn3zJMj0v6tjaQOFEnO7VjAcqoE
6oDasG5666DSRNFUzEc8VVI7huN4F0EorMyQv1TO8ciRVPcKiTq3WcpffmnD0lgeGuYgnbXEUHfu
pdrVzgRQTcHwCM2mcVv0ARKbcSwvWumVcGzSoi/SkX9UinOiGU+dpdW/CnDQVsBijY8w5Bm3xpBl
pzhGXhnY/mdD6+vLiMTf8taSMJublndGTYXjHTiWbdd//uN//p///XP4X+KP/C5PRpFn/8ja9A4f
b1P/1z+Z7v3zH8Xcfvj1X/8ElBG+PBZ3PfxrwgLcUv0/vz9EmVDh/yNMqirLmty8pkC+7khqh2R1
mJlsdQaO49JEyjtLdVbfieDTgnv51o2baBbkoYhPYj8d5xB4ZZYBdF8Qn20HOgcRMos+HqfxGWfM
+JipCBOHGLgwxFCVLrC6iP021u+j0bL8HPnK7/Ao9/Hnd36N8A9apYVWPGnIQW312k6ORjo2N9OK
cU8wIP9G1j+ajdN97PXEfnbUozp2lmKfUPZyqc8OfFjJBCvhROGezPHGYDPx9fz8kyKW20LTdXhG
FAAkUr1S9dFJ7X4NsLR2jnFzA+nyPvM84z4KYYVeje6NamYaDbeuaX1XIGHgd5B0O4E2/rTEm31s
7+GzCMo3haR1mG5TJ8jXNAFd4DEk18Yw1Nv6/XV0GJqvjNAVh3nqKLMeIHKWnGlqnVnRtecRFKp4
+Ej5ha7MrwlWsheqyUJncPtB6sIN+tz//TfN1f/liwZ0qQe8gMMtlxmm89cvWpXYYowFn666a4gT
+Sg51VCEs/nS7K6Ug90XRThembvhPHOCkm7WzvWwY3m4/muMPhVBvQUnE3c3kjDU8Xg9NGMjVsFo
pHekaEgdcTP8hHSYeUC6AHZNY8Q2I75UW02sUjm6PzL1IDMaq7iEsK6/cGbivQB4CXijvZ01vu2w
ja5OecgHULJ2woQynag9a91APXxrQtcIbK9Saj5lm6AKCkg6pZYqK4Gj6JjenARplrkGPeFpV4mk
PMM4tLw2BsCCtJlTu7fczEofJqPNvH17j9BHluZ+EtbotaK3XmF/+/1HhZ/+588KBj+4GZgAfHAo
j7qq/8NNoeu0IU8tb7gClhn4w+SdXW5oj0ZZe+fJswq/6AT7ik2ouQJ1t7i2Zlw8OIb2TO1BqMnN
lJvTAaeExmuoHa2+ZV9B6ev3Y2QEG4pysP10ysTdiLZu9lZS1LcMuJONSrT6VJV8qm+hurSx+bGj
ADPv0k7IIFdM+lI9cQM4320yUYj9KAvzpY+gS8gBtslqp3jWW2g1qqixGjR4xWBQ0E6vTNQNqMEx
4FM67jtrzay4T0venHs4gQ15uq6Zdw6Y3n9tWy3wa7c3b5FXhQc4zuHPj93sHWMluGPlNH3Lw+hQ
qJt/ntlna8w2UgvR33v1A3fCeJV7DTtSlfHRug1ph4NR4NH9ykvFDmSWAJZOhXbQpIsT88h4HYtA
/lAF6PHGPyIUetWiCtTy3pXp0xKDrh3LkvJEu8XlQvtGnES4azj35D51mLjVbH//7bFc6/O3x3Qc
IBRgo2AaeKrQI+fDt2c0YjcWoS2vGhB3ful41sU2RvykOLyXG5P9GhQhiZqok9qpmkk9PZmhvvnU
TlW6hH3XrN021+Z5/y6uYfFh0MEoydUrL0PpFcYBJkFuzF4+tdN7cDOvO8pC7OxWekdTXfQUuTEw
fxz3OGgDitQ1F6mV6lSCxoR3XNo+x9B0SzeVQDbcC7B790kfPuLnZGzfXu/fTvXhTSxzfZr68ytT
IL27eXYKX953CoHZVL320v4hbnmVZZqlbdCiZ6dr6m2Aj+7I4xiGcFSki4R30hHbO/24tFHpUxuy
6wMUFdQUdPlQpynmultGUGhqcAz1d3P8XRu9DMCAWKV/6g4hUrcqtSrbMg58A8uDP4C5QzqST1+a
pIIehVX0F2eY3CPgmPD0c7XoEWkA6CQCMfBTWackjRX8wQr2Hbqp0xfH6/8cpBYpZTF026ZwL1jD
J9AiZUnmu1k9gf+CAzst08Jr3NsXRvfzUfXmbfzWm3ZFRL3IFIePNGBqw4/jKSLCeB0JuW3vxdF2
AKzi7Bpm4ucdpLOrCE/xwYhhv8Va46ltTUCOivIr1ofRLjbB2e5Ht/hqZM7eGRh7ouGjB2yDrcKW
4Rz/ZxqOLFYIk2Xs62agHdN0voapOP6v7xi7GXNHPR4ztqWbtevOypNXve6ubm04v5BovWda3L9Y
EObZ9JnVQFM6886paYabtDaSVz40S2gpYVnRhN6zVxbWldcuBHka6H6qWuIGJoSWJhwWOiPTfYDi
yw3FUQ9dQB8DJx0jPrVP8Br39bGaNkYPLL42imbOci2ZsyXB1Ts2VqQpFiUqSTbnzyiuM4HEawP5
NpZGfEqOqbF4wsCAQwt3ZBUYpxqIk1TskF5rVswWm7qJ5JHa8oKD+kYdhTtpBzw3HHizTLwA8EYx
iku7ZEcq2apKpaWjVfzjjvjHVKRoi2jDFAQqNRjEy8i2TIrVyGsArPnUbd20+WmrVVfJ+rfL1EVw
VaK6jjO+atUq88ulf8gTIBtS4GMyxaCgS62oERXxLag+ALK2MgLd2cQKvrIEgkGoHQQO3uf/Mf3n
Iw+LGwc3jtkrMVV/kPmPxuRbD/2lgEdhvmwUKqxr81PWJG+XMuBQll7q1D0aCqxKjVSHuYuxwUIw
Ws09/z9zzLM5dbWVmm7GFy8tEhwbQ4hW45zf4ay0PzKsTzcjA5gDSI0dAagposRv5c7wIMdDEToE
NFdFlaVrIAPsMyRXDz3v2gPV6MJV+1IFmbA9lqICzhVMwcISOfgh+rAZzbYsV6R14kTteJrrVAxL
Oyu2VKRLijy3XubmFuKxbX6gNpqNSlFQKMi4mt2GuC+OWZ3mnNXYlMsaWJl76lleh8bgmLoCwK/X
pF/1LD8QzHKEhMChdOEhTihNauu3tR3oj1S2dezuKNxTAufgQH0MF3VX+06QFD5ko7ljrNqu+zUx
E6+E9fqOKIrRBPkxqjKFdDZrK900qndSVeo1ZJLviME4pkEKbXLjN2OXYBrr2cYxF4m3qkDzPcXq
e2bhRB7u0cjig/GjWvViypAaAw/Rp3oCdiX4XKqLLtJIu00vbCQJVSS19Vkk4i3VadIleh4S9N36
90szprPPSzPLAwvQMBz4NjJuOmrp9mFp5uqh5uBYwrgAviWbg/dVl6+mW/oLuvQTKHUBm/7bEOSG
tYOaJDTwq20CeAcH3Q1nS/ml05MG/GePn2Pe36ft0DxQU2sU+cZu63ZDVer4m0FZMN5TAF1qNchV
g5aJ3gf1VleusGBP5m1fYUF9Lk+8H7T/S+EkAdn0KQxXuA+XB2pkBm76cug6kONSTxObf7HxwNOG
43557MnUg+DwGSHhqWjAV23rWrLAAy1Dvi72flmFixVBPr7kAjIKBjRB7k2IfG9j0YpzDU1C+GM2
1k5Opn3rsHcHiJU5z2IYK6Tgeu9H60BcGofIAgh7b8X7HccO4wSaIAxal1xkImO+tmrsEMPcFsNq
SVDO9cZAzlcNjGC+/fsvEP+XjaHlOZbj6Y7OXHBfjE+nRTLImxI/3e4iOER/hAmG76qcSnBe88Q3
TYGqVqZwoXa9DLJfYJxA6buAkVqSWmtqpIuGX6aO46UpWMO4tfaDnJkb1zYnLJKg47eiBJZsoaHc
ZtPkUxW2r8AMqQtFLx34IzQ3Clk6KI5GLFOFyrpLL+zsW1DnSHqCifLYRxrslb0IRmOOAwIVSFl+
oNvgn6WvUEQo9jbSdn6tjl/bd8sUKlEbeCbxztHyR7JSWdr/LvZDSBIY267vppUcx8gf61Q/F47l
fanNPxyF+0vgTXrMXGTsmtEdXimqCnv9DCIO/2Jnf1gqqhwBmRM2EnIUha2YkjXFXBSFuah5iaJB
NBeD1tb5998MZtmfby1IFTvMZK7levCjZ5/ODAwIRrYht9qLNdWePyllbbqEksFS0IFGztJGpXQc
fEiwyGs4BLCZoDiGp9yHOOzA0ju3GnEgVctr60Xi0LdWvcqLJH3Eb53S7JQ+97CT9iNDOjtqAzZf
P7ud/DZn3ienetEqUztTbMMgwZPg419TbJWV5WN2niP7UHC/rSpznqfFEu9cy+arFwNA6Y9R+uq5
UI2mefTWmHal0WhQuXGrdT5a9aGGXDqAzYwfRleLv+CcZZeXxvitb8OP7QXoUdTOi+xju4qXejx9
C5Lxq2bXj41tXUE9bx6wDw3uPJa/RDguenVqN98p9cFtwpry1RTW5Q0UJU0LsDHxK4dow4VwN6o2
CRFcCJTz3mdPjfH8XiNIznvtfRwkBD/MQnO+j4PaQnChWibk/AppDGCnEACxqqn+3eAE4b97e/Rm
398CRb6/vcmr/SFrQQhLXFvZzhuFC8NYT7tpXZ/CidkuHgV2VTi6a4rHTHfe2pbepURxWleb/+G3
wD8fdapDdc92XYZbJY4/7E8/hbYHOF+kfXIpXDDGWNNhmU8ZqDktBemynWE1E4wQ/sxPmbxEltwe
ztpUIQMB9okP0SznSdNEfMEv6w8hbfvJGr3gvnGGtcsS54mrC2jd8OQY0wcK4G75U+pOeZlrA0jn
XdvkBwpF6hOYxpCJLVWZEY8bw+q/QqckWUHN0Lxvs9a8r+o63Q2hBlitaqNLE5Z8HVduu1natDaI
/TF03Z1t229xgPj+MlpuH1vTxUEzIK27JBDFlUaldZbe51gGqVehFpzElReANk/LDGaXiOPyjmLb
DgFRENlx0kEFzevavgPVrldnpRKn4dn0fWyB36uD5IXLKNpXXZTvykI3XpNA9ykALtnGerDBOhhw
1PJgevjaUAdN6Xq+poU4iF5lQeIe/sNd0fx8VzSY4ei6YZmWZYEboKuvyocFV9lFYoAJk3YObaip
LyQSG1k+G7me2bB6aV/IJJ/aYM/drD1PgMICFtsqTMX0Qc51IfOEOcwJdG6Nc+/SQZqxRgpLBBq7
dJgA4bAV9dhR0oAGWt81hFzOdSCfYgmsVK2KFtCtW26JcUXdGg4Z4x0VYTd9CAwhjnhv3VHnWA+k
uVa8FtCA8vPIzrZ5211z3Lp/Cbv6VFBdgyzqX9PUfOoa0DKprr/EICeSrEx7KPfVxuFlcSO5Vo9W
DuWaWuYKtVcbhmX67S8tQKzJVa0r4ELOGz9T1PdUaV3RJZscdpZQOmpIzQrnslAmiV3jR5lr7v5D
nBrmAuS86VjY+pMHNDKrKrbpI5CgzPGw6NhERdE2K5JHIl2b5aLYnVNfbDuFFwiKKny0e/jpYXkH
mKuqwbFiH+CcB7/k1gEdFc7MSQIrwx4Y/mpFRbpkqpFKnjdB9EK2zuZzRzc+/v4L7pifnvoGc3GD
sx0w15hp2p8zBU49Qc3PBRggEzlOiEBof+5z67WQhlP7D3ChSp4iaCI9tRkDl9aW9qkx2/QplgXQ
jrK0oXeCqq7BkQIYzBSAJwfEipYrRcwGhwoy0TngIHG5oyQOXWDLHp/DUp5oHU9pHmrXi/wAIkM8
3OuJDHZ21GpNoaR0NqH2a2hwW8Ld77uwJdK7QB+DuPhepV5s2L8370ni+M+IOR9MEVAhvo+w55vz
MNAFYkBnIqVEmRvPzNi558nLQGd+ndkyuI51b72yGdi5RW/JQbn5/aeAk/V/+Rg4ftPcYIwz6B//
S3LNMW0PS36clHSxNYGGCGXyyRdxV4fQRdRLMHSEPfwsR11eK2ypH40k3UCrFbY+gCA9akVoYivW
dsi+lFi6RGza5Fx4DzIDZ37IXBMWBbX3EBdad46xmIL8ZZf5Ey8l3BC5safgTIfsIJR+9l1cDplf
dWO6LjIRbKdAdx+KxLS3gGq7+vcpyvR7a+qaLQTw2v0UBVjNQjyjRv7yWxgWDY6iB5yMV/34Ci7Z
KsEebW5f4hOc8Sztf42nebI2/tV7MNAgPqsOr+GdhZMh3yYu61Kn7iyFYp/dGQF8fIfiLCQu9pjB
UGpycJFaf8jzZEdN1LmEGQlumkB8I86IQN72Wi8+5b2tA82IiwkyzbXN9aeiyrtDn8hiZ2cmtqlC
TM2KJ3p99qg4NInctWP1fa7C4+k+n0qxHRNI+680nCgcs4nrR2wXULI4Gqn+ofghdC5+CJiHqQmW
qeah1BPWLQxeSqAmi5Kdoqj92o2huW1kAx0nY9RwpR6AIdnpQ30OV2OoVJmQaehx49rMVRo+TwKD
UshyFavff/Wdzw9YKNpZtof0hIsll6Ubnx6wgDZ0zE7Ad6iGLJyAmAQHD65pBVx+mfUs30v5GL61
LaV/G5dbFj6bKOjus+AJ+4bk65SCk8ejztjGUz9+88rn3BmSr0w1R0h3b7XQLC9dnEHRPRcBfNY8
7DYKq/lidTqgWSAFBl0YHRk2CWupmIRG5f3wItuIL4lejjd7wu3TFwEsL11NVBeRwqCas9a8C6BB
f+2gKYBMJ16a5wWEqCFOf9eCqPWhg0bAi+ttxGhB0pRGAFWdrkSHjgmqP/OIAD733xIpMRXSG7//
TDhXufyPoBLHMBnXPRfnBDZzPOfTMUFj611vOvl4GROgewwYceOcLPLyE13GOCngSIVL0gA1tKLi
yNrNkMFPiUK0tC1ODjye3sZ9qM/RajRFLtU6CJqtFWjhKlX6mxHyupvcLfObHFh+o1LjwqovD4Nk
/aljgvbdNiywg6aOWK0YqAQBQwBlsRXH8eqfUyVqvnAMoqM0h8dldorg8Lk9Z+a0/TCHGulg83xt
090STtPQmKrP/BTS6XDIjtlJZsNwLYs0QtYpx5PKSYHZUm2JUSfGCruWEgBuQNJShjRUno7mr8GO
VpW0LJguZY963zmvhQ2EDOxJhruhB+2ihhXghonghHxvba6rKv8m+x58bgd3oN3fVJFhGfdwW8XK
EMATXxvhPhWmBdsN3NCxvnR0qGkq1rfT9BCth8XirjUNCPrgmwbQ2W2OgHII27XFpK/SIUAsDXgf
NXnttGsgR3adZvkB0/zpEoMNhg04ChpZtiYwEfSncYpGeCOqL90zVCkxW2erYVfWrqCJOUHAFHKo
kJjh+dojXtw8ynPLU4Hk6Nc67bhvAON7cQ3At5CBqtZdNA0/WmNNWOVWBegqAI69wYFJ4Z0I8Qmb
SXcLpgYeioNCdi1Y0BkgOsH3FEB2ZIwVkJYuHwLD9+7FxA06mZhHWgno8TBN8zOV7xAifNHCCZYA
VLMmNKlLS4mhOQRkzL0hkhsfTPchqbIIFjUgNYwZHszDmJSboeynzdhL74FCjOnFxON7FdnW3rRN
+zHwLG1d5yBQlFDyeQyR7Dz3Rf0NAlpwEs06pD6zqF3L0nFwsgLCXpRAfA+SDNNxcLo7ago5fIVW
Reo2R4uze9z6JuTxXKjGyZY/LKOoNLaehHZY/PSpva3hKQL63/OHKSE2ALJH432hFy3IQKvCDefQ
Jtkrtc2TqPcFo6LuoMfWVzsUUJOqa0B0LFZ+7xR7cAkDkjg5eFbwg5dc7BIYF6xsldGrFZ8Nbgrg
zWkBAEea439qpwhqi6Mx8zsODUeXqHHUGCq6XcdgkanGUvCH3nmw07yNo2AaBqiU60NgLwNXOIKE
Qp39MIUNM4m01Z+bsBvWSOtot35oh93QSfgY59jDQlqs3ElkQO8GMdRrqwnEl9LrYf2VFexH4hh7
iABF4aot5SpOeu0PnpmvcR/x1zEbKt+J0/IKIiRkG6EynQdGdWhH84UUo+myUDdGnm51pAnO1N7V
AZR9K4iO+VrWVJuFuTF3W211cAP7ZY5b5lOzZG33Nosdb4tyRzltHU8gMEjdYK66tsevE7C91GlR
mrx0PkY4VRZcRdwelry49h5BbX+do1K0mMIoftlwEsHZRXwC/hfH8EA767EJ5l3qJnMbwaDdboBb
PAxeVlY3ehDJVLqVvWlswJhJjpqXsjNvEohXzt2BEq5U3ekA7awECuG6m15Yreyw49SITqbE+Q+5
j6QV/D9l7ZyJzpoHcDLstUhiOQoqLF2oQxoQMQ8FEvRT3+MQ/I0V+2djTr8BI4NGvhJSndVTl31k
rwcvZj2Cv7oo9/4p0otTJp55L9FgV7sP42Yt1hEDmRo4RwPam65gPAe5ly4KH5oYqoxlmD216uKW
7CWUxnAxsfx8aiwc6mt6D9aM2WRPFUvSo84aSEKo2CZpw4eyiQDxRCcN+OtwLQKVIhKA5xt9sgkg
OrRvvWF8hVrSNmkH/Slo9fqKp0ADWS60MxXmqbBeVevK3kY81p/AqPZTM+nP0N6EgICuja84A0iU
qhzfh0k8zyjVjIUTvM1I7fTCFKalQFsl0IDF8Vj3JKNQUcyLF6bZ4hLjtGBluaJ4MURQ7dy2czZU
dUuz8wMJjAhVvZhfoJpj3NMceSrW1DzaEooNag7jfY4ox/a30px1meQa+D44eaAziDaHYgce+nPT
0o6DONNnAajS1DafSwwp4Gu2nbzM1QkG8KXTQ38ZJ4+3wjykgd1ds8rVYT8shqsXT8ZR6C3OhzXH
SW5jg+8yyJ3DzqiBNFgneS9B1u7EBusKuLKELTT5Olfc6GKA47wvai1ZlWmYB2svHfGXNPad179F
8DoF0TqLne9QfxOHuUpjYa3G1sAG4SGrorsoDedJpdb2hw43eQpb2qk6Nf8dW9ICRgY+lhW4GzsY
L2E5ImBEfgCX9akD9e4aaHF+nTu47Aq/MzwkrYEh/mBdbgOkErQFFA8JXPzJzny2LqcuGvgeTTWj
Lk+VF3hHvjGhCPuBvk4/z7dWPLzq20C/Wg4J5b64zdx0+l07a7jOQds1sp9FnWvrqnEAdgd0fQxX
UW21ANAM5t5jUXsZM5UR1ZCspAMNU7ad74D6vY0pg5mxeo5ZDj4gPDjtcAADOwGFoY8VzP6TEH7u
9SeIIVWHRfmeSg0gS4qvcYRc7j1YZONTDv7hg2xjmHeh1rX2+NTb8hIkcX+jJqcxhK8PlQDGBJ0B
0KEbLNWcDfVOskKessl+FXacQ+4m7r7W3Yi1tq2LU563/Etn535jj91XmWt81yBzvKUw6Ykz7sni
KXba5ILEeDyHabyO/KHpCuzuAucxzqBpmeELXOiue4wT2T6Ikj13ow6JJnCzHnQcUF1c3T0nuOk8
ZOqilaW+yTs72ixthlE/GMK2zxSReGCPZPA/Bvbz1Bu6/Ty4evPksa9U6SAp+BiCMEA1G5/JIzCl
UE0PnecoZMEDcF3rOdKruwfckfDLDpwn7ALLGNoeETgIhRZha+rlGUTODTC9aQ8Z60jUCtzCbo2r
TbcxhUlGkJveM3YVz4vEQy5iPI1IbKx3odod7EkOAo4EDRa9rDR3AEZMK6hQ3iHnnn2ROZNILwCj
CiNi7cFumnhFuJM4cO5MACy/CKi5zRHFmIjHsin/nyPUqwQ2XPGMWC82I6hrKyg/6zDtrmEz1DWQ
AQqHfmvHgwBbEQ/xNRJI46YLB3lnhSmoiaEn79rDUDfajVrpkmfc3OgGFt1vE6n4UcIRNSohzq5q
c5wM7J0GLeJVi19Pvhml8zVpk/BI085xjsyPPXNe5ogiSsxV2muwkgAb9+0t9lUHuVE1AaRF3t7i
XNeOeRtpt2U64BbMTTXoSArSAM1pdrl6U0YyiLXo3HKn5d03l+FRVcC6/FnV9LL8UItDrb7WqWE8
W/Yw99VBZz7nVv134977oNqUryKpHVrbxXeu6X9I3mEPoGowrBd7LwD3m6qDnX9JPaSKqnGTBTio
G5VqVFfn0FcPqmLXKTryaI/4HXHtiVMuswqnH3GdVudGdUqRvE049/bWJuIWJir03s8gCrlzCtxH
YmecVUYXvVGvllg4F9GZFEmpvTSh5aDnerghEVJqm7pkOGlOf0dhS/v78CTQQEJMi37rDX0MJ/pJ
+9pPxltpaftUKqZQfJugIDeP8Kr65qb1qZkKC17Ao/EFXB14U2jDAzitOLUZXtwqMb6oR/9dEeqP
rYqBwJB5SqD5sXIcmV2SkNUbYLurh9wYzpDQtl5gR+cexlBgR6q0jbXJS9YsAEyLqqidHTm0D2nV
gYYLfW5Lj4rAJ07UgP958Cy6BtCC0Av8mT1VmVm8H12IauKICuwQvbk46o31OgcUywkfHKvQnmW7
o1YZVjaUTLQb1WpofJ9DE9x+qiZ6p+8L3JDXVG1Eyjb44+fz0MwukOGICv3o2pW31xxsMqGlY5gr
EBiwoKgh8jBAyJuD3T0NEOiBOSJVK3Pg19Dgf0QxH/a454F7BVOTY8chq9VXdX8zwbe+SdA3d4UO
y+pWtS0dIz5CmI5DzXRpo1JS9vWaQQR0/anD0/vKH70m2VLH0mtanVJoxmECvSR10Kshc/eDx215
oPbIcaeLx6dpY49fAwC18N12szOVaji8NSsqihY9IUdiZWUFaeyziY9QukYjddNFUjcVu9TGwVzW
aWtTzwEnhUh27ZX2nmqiH2NoOql7N9XNweUnMYlVpDqoN4F62n8Achku/3zCZnLsdj3dtrnNwZv6
dMLmejy0+mKMLnqVD6sZRdXD1xILvGy7YKaaHJL7pd5fCTI1gm6pnLq+LQHpvxkEKJGzbZAch4GA
SNdBAvLuorONsxJkvsKfSwuVltAAyvbeisJ4+NOtC1/a0KAajfAmGlc8FR6kaKcBigBwtw6fkKvS
IZs/AjygeieLB48AfaguaoD4K442tNo6Urju1QnuaRL/XRUOpw1+LRvnQjUaBS/gS8enBCgOk616
IQWMDPCVt/ssOFZQon+u4WG6xgY52jeqCitSMK4tCOtRMIOv/d7MRtun6qADZRA5A7iIKriojfI2
ZfJujq2BH4FJ5Qo3ENH7bYKnGHKoD/QyE0ufbS3orxTaMfxm8diPTzSPEzqrGootgO1MsKBXmil4
pIr1+Ncq9QJHZsy9WuV+DAYl/WP178aWOdQL4g425YGOpT3sfx5FX9onHrnVPQ7E6nvVZKehfYqx
q7in9kI35ibe1OusiMFlMlyovUG2g996AdN0T63O45bfJnUJoxw2HIP33xSwtGOv1kGmPEi31DFP
8j5+CQ5rqGsMk96uZ1ioB5hN3MtvJN9JTWCWHbW6ym8EFI3rEcDpxG62SzzgEt+oVlaS3ZsNSIXq
HM4h3joxe4ijHnTAiyeQiwVDWJ2+UVDWML7tsPfx2zxMb3ZbqC9OPn6roXWIP1873qComN6aJGKr
TGF6GhyKzh00IoK4/YcR8G4fAVVLHZzBhfqOdHdxvIHFFn8CxcV4brIPlT97KKzU9hT255ihjh6A
MeDw1wEUfLR784XJMT+WMQ6AyIgHG4J8b5i1HV/kpL/S459WBmADbzVHD25Uy0A32tCFqtShImgJ
QIsEMBMYTnn08EhVKoFgD0QhLRrep6NXgIzg23QUHOGLfvMC3Dds/JKdsMOvMmTeoW2cxMeTw3ty
ZTldUnP4TjWzS6EhaekTVHvd4BBpY/TUaZ2OBZYC8KiqFafFLcTiIita4ATjKbokJmwATORjnjRh
FOsxTftdV2rR01TBN0KCXLuioWacZudxHNaQostPIgRkqCx6OKBosqDqGBg4ZdGyLN39Pv/BKOv9
l/yH67iMIysOSRkDeNtPSSmzkAXD6QUe0kIrjqaBrYtXaL94oG21voMACzRThxa4Q8VjBqHcgtrA
ZIKxhQ3xT9wevlsaF98sC98v5LbsL7UucdKQafbj2GnTOgPO6r4oO7EtvLq9yiGYIN/vSDy8y/Yg
ykkcGbe6E5wh5L4bdAu7z6zdjpqW3wEAKzZmFTY+IMlAFmC56bvV0L14gC8DF2MUP+xEXKCLOopV
3j7oTRFBZ7AXm5KncFdwwN0w1ZKLBYr859bPSHnn6zgY8/ux6bJtVBbTRcs1tg8HViNd2UNfZRrY
zhJSgyQQEhFGjFV30pji4Ni2cQLHm69YUBlfrMGN9q7ZaFhboTroAHbH7WDD4xZVWN6DLotDsxNV
OTe/WEVp3KgmvXYFtVHryam6+LEK5ZaahVkV1wnc0/kF+pwd4TH6fyk7r+a2kS5M/yJUIYdbZoqi
RIoKlm9QDmPknPHr9+mmx7Q1s/Pt3qDQ3adBiQHoPucNZvXVskzkTxatjqYhJWfqTF2CTIMAxXVe
bC0Ke64OEoTW/GoOIWlXkowX38/O3ZiNb+k4QGPpZmgsTuTe61gTrUFkJp8oDjxoWmd/J8F1BvYw
vPnsCtY90q/3aFg493aUaitDwD+HetjqWZWfpkTNTgZ0GOgVE5bYNnkAWMDZSfHQWTXwSdnKpgz+
FRcbVbdVFT/C+Cse10pOPU+3cO6RTRMpDThO4OBvoxIW76o1+j1KlNzL505oKksjKMOLbHUsU28t
ew5WJS46BzdRTdCZyVWaNzF52rEBdpHeHvL7sTHs1Thm+RdV+3+OiEu3hxhbev92jVidzf+BlDC0
j9g82wOPQMnYsDVIGK4jSpe/AbJUH5K0UnHh2hhQlbwJK0jxhSjRknXsxt1Vi6HREWS4qizI4asE
g5ykaYaao3mB9oJsy5ns8DsUmn6JNUAij5Yt+PCVbwTqwRUHNpTzQTbBgAFal6eyUw4n4AlWdm6j
+SUCbcMjRp7eJn64zm2yZyoVmiZpAFWddM4MSXwhsbZdZIAxj5J+J5toC+anMZmMOxFXyTg7nfKT
jBvIIO+unTIGrZ3nK0Y3Ah6+dAexRfCnHxKoOhpNvdS1oD2iHgvyJhmu/VNEtUH2z5o1nEW8BLxq
rfZ7v4gHQfs5ZCG+s8tcOyr1qB3lmZABOobd2hun7LduHGpnkqmR1+/DrH6QoYHiY3hoOCfgZefR
jkYHrGDrPmZUS1cOCggr2ZSHsmuyXaBMB/zd82dKWfOK5FRKZnygqVPviz3fW4SVkT0bbPaQi7CW
toiVE8D4vZACtY+36UnlplsZP6Whskez9Od0LST54UKb2nd1j2FGh2sGYm+rLO2agwojYKI4zioq
qq0WERfzTYb1o6dMCyXR/GlhsAtlIYzyvpwsD78FsUy9Xkz2yWvd4uRV3Up/k/2a6jR7JTDv1b7Q
SpStleZwOxhx2f7WtGRTHSuShvrqFibPZOw1Qlzkw1QZ8vE1ZEzYBO7aypNw0ee6Wi5uE1vZbpSY
XnlhOTRFIYsarBTYvXZPSeIaUDrUflG5avfUiAP2RcVSdeZkJ5tyoOhwz2jDJzlJuDnsSsPyF7Me
9Nc+HEpMUA9zspfxioXSvdVcx9wKZHjsGA8Gq1H8Z5rmS6Ibd75l1sHCVdkr5l73PVBBYHbYZ7wG
ujVCp476x6jyit3MInjLn70LbLYk4LQENLxQPquQwWfxNChK/4en++5zVmfzJmcNy7aH0MFwlaVd
2f5nVGPW8sHhYkfSUjCth9J4QeFielBr91Nv9vqLnaBczTri021s9KxPlerqL4peIrHwd+S/zBOR
PJ7hpzXhNnBMijlONB1jJFIhMyKzJ/tuA5YYlU0XiWcMDn3EsmCjsVcTk7tAcddVXddrRcvcDZg4
567KqwHaJTRaFWWX16bVvrRN6f/VReUiTEzzm4fCIESRIrr4hv2Y98NL6KIWupiUjhWDOISa0dxF
I4XsxcdTOQ7hrrlL5Ph1UhW015m36b/FyNMICZD/XulZH58mjmqatg4lxrM1B9b7Bz5VP9kW4kpu
c99iD2fobniXa120uGqMyHYxj3+3q4xldSnGJ+pEZyksYqTRuIMau6h1I7iyg11lch762sGJMoU7
bOJ7jWy/Vy2VaPBYOyrQYJetaW1uOyOEbsJFkigKj2g4dJkfR+i8JcN1KwV0oDihFcpGyT4acU31
RDiJfVBCxOxg2kyZUV4JRe5NI/FGMPKx8cOprtk3sake/vu9/EdKwyE7D/DA0GxHxeVE+/Bk1lHJ
0RDiy+5/6rppCfpP12eYG/DTy73M36C24LmLaUZ1xu2nn08p+eiivnJnDw7yGo9SdMl3Q/8+4YG2
kNIPgZ4km6lsyIoJwabGM9CNYQv4MHn9/PrPSRniPMshHIvdICChvg75fFCCYl8KBSHZZzVKfe2z
GmSE5EBg/BHXibm3vrbUa6TAQrzTIEa77cZxyEd6QfYEtjN4yKvRXQS8P+9ZnoAhM1yXSmtbPQ3V
/Cr7uyy1VmQn8zuryYo3ryuXQ+fb71oj/jFymlvZVNWZXawVvXmhWt1FYMJWcrp4OTXT0qc+CcPr
y8n4OsUlSr5c5oO//e8PlgfJh2SVo9rIWnquZhkQWP6hMZT0lW06EMvvvXpYzJ65/Km5E+vR40hT
KvTIn4P3f+nii7e8CvPICHEN+RuSM/nlxI8iQraGClw4n/OB5XRxhxZ5stFBfH1Czn1nsw/6Zqh4
K9huUJ3jsSaiaISmV/7JDtXzHFbNeSgjLBf0cCe/ODCvVX61M68Yl0i9YyOBgaaZ7GUTFbXfJmlB
vCsMRVnAlm83sS8Q2X8eGg0u0kJ2Yh6d7ax2OP5b3K2vUvMj4EzT/kwRalhEwusmtk1jV+XzJ9m6
EfA1BzecUAyy5vqEJ0TxILtuYXLmzOC13zfOIyCRhds9SLsNd+4EDlapH6iuGfdqaYyrCkWMr3Ny
DWiAOy9Du6ofQgfizH8F2H5V7mfPW0VQI9Rs99/fqn9gDB1DQ07IkjojpmlYH24XOfmbdnK18IDx
DvW0xRD1d1mXaK+t6SzcWO2enaSYL36sr8LSUF+HCTNWvcq/+nGlvrb16AFWyNFBEXO8DBao6yQ1
ZrPETlXmr3iFeHe9ogWzWbXmEcsd5oqNp+r76uOvl1N9Z2WMmJ3eQOpRMc4rDx3l9a0v9XT7EXU2
2XPDraeq/nuoHJChzbCUld5+QKTRMqGh8vMpsUbJTdwd+1Jt4N2CS7Ar873tuYfFA/8LhTnZi8qE
+RD05KIHvDjegHJru1lD11mOpn9eonS06yU6bZSX0MSFI1P9eQk5R20c9XqJQKAjbn9F4tY/ZtUP
9jc8FHS5k+7agIIkUOoGoQo9PeXhZGJkLjBXtwE9TP5HIsYV34Hf8zAOz2UXNLzhabauAhX+c7Nn
V6Fpz+Xc3JFvggciUqid2PCj78PmXuRbmz+b4FF/jlq5avwW3NTmV09FDCguzXzdqmq6CXzPuniK
j8S/mbxB4bYuyORZF5RVjo7VIgUpurDZ/BkvBxPgu8e4jd5k61d8zjLj4XrBqh6wCJrQ6y7sTsOf
wI92ksiipwpgrdH43KLl8liLg+w36ryR/bI1WGn54PXR0mjdfOMMenKpZrYzSazDlQKxASjZ/5FN
6Iao2K74vTCfyRLnoiuJu07sntRE56h3FGi7bYYTgrgdIupiT/G7kU1POYaCP5r0c1jE2V8jN+GF
ZTTxawp/dpV6yHth7RbsQ9tRTlhdfGpLxUFlwI83aqQ626IfnU8pjDQlH5PnILaV//GRGx8JKa4G
A9V0TEu3de+fePBkHExtzqlQub1LGmhSjp0GSyENW3U95a6Cbyd9t4PfCY03M/p+65JnCin/lQ5x
YjUU0+uAr9Ffvefju0vhf+GVzaqNbf/7VGuf/aAN3/WRFQr4ZfMyR5iMNV2TPNaKa237bkwPYVvG
hyk0MpL/QCaL/3EvJK344YsO3dZQHb6ABvRbFk8fvuiJZfSkRIv6YMIavIeq4ew6UK37NiiCh9G1
xOpca58Vj0wuGj3xVxXTuqoqO/JiZbyiZqZ8yzNoQ3oDnlA3FHWldk31mNtlvZsm18WQx6mOcOpM
0A3dfBm5Yy6iTCdVOZOvklcKOzYPuHP/NRdZiFKP5b5OgVWuDN7ik6oPzlbv4/6OZJwO9y3KNnbT
WU9+gjGYDyD2s+toj1ZmId2mK6fe9cMfXpp9DUPVesNmzF/KS0To8teP/BJ77B3GaVvAdl7eLMcU
vfqPvka4kslgGVdGGYBbC7szaP7usqpDEBXjUD+BUbTmWj/7ZlI/2dzK94mKT6ocC8fJfUhHsmB8
lOVrSKUDiPTUf+E9eKx6cF8LzXvxtcjhezJRRm/c/jtqw1/8iu8J2+lo6VInekArP16GWfT5tngs
mh4Agp58lktJuXb8sytPwJ4VyPlvg7BeFpXKd/HPs9hIoDeORQX5R+Pst9E1+zawMHo9NE9yGyla
CH7/1pJjclOZF/PaFJFyU/lrXiO2mGJMzpNjJa3/t3m/rvJrnrwKVAZv73XGuK6jaTo4mjIeylxN
F3NX6te+ADIs9qp/H2TcrSnPZF+fIuhNXnc3YLBTQTngekU6pkh19Pr6GjdV313VmfaqM+ZPDsSz
bRSGDVkEmv3s5U8JKoPL0J3bnexrRR8/gYWnZ+VJdpEfKg+R2XyTrS6IYQKomrpF4Y50SICdhshc
yYMuk1XytKHEuO3IE7PBEnmudFaPqhyW7U4LgatPTYSXgkhw3a4hz4IEdhwCTdHWhHa2J7VOOhEs
8NGG5HRA49y6s+rwygcs+iSY9m1XqptyQr8g8Qxcmpy23E9GgdBY4KbHLi8voYn/Q2q4weUWIfsy
EQGg+CLj5YH7zr9eI3aKB7JeL50VRV8No1k58Wh+wv7b2gyuae3KWkteSj8/y4AQh7TFqJG0z2MH
LUGljVYY7IZfK61dQVMzP2WRbrOnQT2GxQeMyKDzN6TcClaRNDUziC4Z2Au3zoCgiy7uij8j5KDs
+zNCXmMyrWIF+Lx+qFX7AmYUdQ0tIoUYt/UpBk+zNEfD/Yo7FykKhH/dBr4xPJ0S87XxZ2w5hdb9
2Ga7KK3H5eSwJjfTdqcUgfJXaZogRf3qvfXacDXm1vTYwE3ZUwWsdrpX4pQnJg1iUgu5DR/I9skG
8MwHkyTPhZLt1dy2PvV26m8Taww3NUlGxBPnz9OsOGib2+XZVcw32Q01TgHTiPUDxlKPXjosU6Ny
znqs2Oe2sJy7srC+1ygPxohX1OD10RL13djdhzDQ3hOcUnTUvzJz3msa6OQUc4p3tda/F2lpnJSy
b8gX9GS8RBjy69bKQPpxD7MwYnI+J/3bf6/mNfNjJsVFlMbit+k5lo40zUfRQN/y8SnUtfjQer2B
tIM2CCeKMF1jboYgCmWrtRuO7jc78ZNFbTb6q9pC+A+0ZDwZXgirzjCbgz/3HEhibIUR96k1U2wD
Zspseta8mB0FQpTj8yUkk+bF6ef+QP1ZXSSiWTlAcWtriBdeHrQvrdqND6y73+RUN2/zU+EGRzlT
MS3l7LceDEomdmroXvLhe0s1Z9WEobMqR6OAacKhm4Py0EcDia9bW88ieE23tmK196qdDDWCFmGv
LXuhetFFY3ZqbT3bwgRQFrLvdtCT+s5o45JaErHy8FsspusPVaq8457lLeI6guKTtXq4CZPYX1C1
VCeWlZOyulrIIQxuHCrut9IVTspC3iwGZFMeZiorBwVy+a1LTvgQK8Ms3FVX1piqysKvNfc0acax
KbTi3mXtoGAWh0MSdAQX7RTRtoEYrLlvTD/nOH6n7Colwb+m4+9cBEWpHcnJb+TFrnPYHC4Dx5ge
PDXwTnIAledooUa5ASjryWzhE6gSnTCQwW3t4enqVif7ctg0KytDs++3zm4YoATbCpkDgWcQOAeg
+9e5ty7ZX/nC1jt29P+hkit3JL/vWFzWcSxgUQXWKSH/Q6BpgBEXGO0UH5wsgwNdkUwmhZyxTw0r
tFDz6KkTRPFCEXbPOdJxoTevrqRn7NSZ8d+/S/PjDgpmpYb+q+pR0VbxgP2wsIwjyypJkKFc5Kjp
/QTEga8qB3l2a2ZFJYyuSlJsYpQ7Tbfx3LKmvD7hpwCJ/KHGIlu2bgfX7s5ZFGJXLaLkIYayuqxj
yrdRZpBpHhS73OVwjhZRj3NKUnkUcFOhQ1e3o77zEoiaJUTNjeRaSR9UeXYjWJmm+neI0PCXo78d
RN8QGk///b6JN+fDktxzUEiyyWhqrsVy9OM71zT+CM+ore5ym/Wvxb3UWvu2OhwbARNldxIsZLPN
QIYaNTLEhk3avBXQ0Bxr5UUCF3RVw7BfIJ4WHou4pVBvZAc3r8Oj7KIAB4Jbtu1MeVKT0T2Hpe9t
J73P17XVKa+6OqHogJX8XjYVR00WiTnBAhejKT4npefWz1VTzk/oae/s0FXIhqpwWwrujLLpRt9U
rPx2Zliny7iBIGEjFf1YAMuYnAa6RG31z/zIllHYKWcZEPRlg7lL1R/kIDRg1HDTdtzI0VlLNBha
GboSubKAoFi8wcvzNzXF/Y0kTTi+nS+7mJu5HGXvcBeVaf0UJLl5MXNnLbkU3M4wixQJEdyAjUMI
QXKJXoVifqPw+T0eSpwuPEzRJknIr9/itLafJL/IQERk3fuI/FadsbLbNBQ44tfANnSwUHl4CouB
xdRkBO9FDpdkAgS3B5gYvivQ//U+i9+aPtIOZa1rSzmdzEG4LLI6YkHWpS9gUDf4HYqNoRLs+sHn
5zoASDEHnBBmJfN3XTSkKIijRX2VJ9Oa5N2dyuzuivVH8jNaxLYbL2rFK7eQUyZABeZZxbL1SZ0C
/aS042fZjWVZvzGjFF6Y4Bn3mX02oiBi0UpU2I2fBzHZycx+I6/VhdPWJ+nMHkuwr5rUXCrCbDwU
fuR6uzJNvkyygUp2ujKHvt7KptJM+RGY60ui2ngUjZ3yZRiM9t4XVuedpq4tG1XteYrZHQtZh6qM
igc71p4QOuTX77vKqqdce06EIoTqFXL/M++9IYcu1JT9dhpwPInc6UGxlBy99mg0UfEdXv3ZGk/y
oGALeSoSe4evknt/DcsiA4B8G07rdMT/qDAiKwpY/FevDvvdTe5jFIW9rv0+1NFfhRcnZ4xVcBWB
+7Iwx8Z5N1WUJQMTxnZrpO3FjZoTToLOe+RriDPVfrfPxqhHjvlFXiaKC2+rGPa4kc3A4N33NPel
BUx2SBwTP4wJ5lrIjXJB8sDTyARX3mbw8m/XZtCWIZ6TSMcUizZotb3WhTDy0nDiEa1pz0bXe7vI
9+clnqras9uE6lEvvHfZMkevvYTlixITKXv42d3jiKE/ysmWmVqLNK/mu2t4ZtVY6vVLkyLrWsUy
/qkUVAkNEkqNav1Rdql2MN7navFMOkxFkDrRgrWc4NkVdpOO+RpMVr8ga8CrBHn0WOozNasUvQY5
4BSB8ThB931UG+P3AV3MUBTMqD7MuA3U4lKJkHho4nKte3XY7TGC2oaJ426CMi4eikL9x1n8a3S0
0543u7CT4wTseskSnhy/37zCPMBhq9KRQ0rq4EDOnhIYaU0+4ERjp1SG3x3lL8jc/l8hdYG+T37O
MQoI+FTmAhZxtYkfasMcy1WxDDNvc5I2+dZPjX83+KSHW5dyDqx6Z6+4tQ0HDIPVRpimtG6IYII9
vt0izDKwz2rkf4yorblfg4//UY/4EoX6gImHZTrtpmtIijjadAGxpz0mkF6OnV3jDNNZ6nsTNNx5
unI4TuyKLoY/n5Q+R2/dz6e1jZfMLhxoeiucdcZ3XTHivasB55WT2Xyd0UkPLoMyngaQGJu0MTr4
Rp59CTQ+8sqxjO92epRvU9oAVGOtYL1kXohH2DCyhwvV9kAxajWN067m28P+jixoLw4NFmcYt1on
2eV1VbEChttsZaYTENp0mBy0MKxB++Z4Trw2QQ8urvzjwtiNtjA3G+EmqxrpDofc5O5KVfbR2UBi
YGd5qAEC1EcZ6pcVyLXdBaNA6wrnENwsYTQZQ7pp27nh7xni+RWuJfAHAZNS/CcNk9VnqQ6aGxe9
m342ovriD7VwRlP16mvZDEaFY5GTzq9RV5SveQZ/x+qM8AizznirCyTkAvO1z63xwe6R+pTdDkor
iGAl2WYwhpG/OsRbxOAWZ5fT9JDlmr6C5havZNMUffJMHlpzOg2J5+3VNBJeOGI0dDP/rg6iu2tf
DaVtb8ER3mm+pbH6ZS8dhfpzS63guVOGjAqB123UNoZ0ZSMQKAIarMBXDuzo+wK2zKmH0zuOMU9j
peouQzZ0a3hqbJQ7f9xpuhMJdcfhHvKJilddW5yrRsHOAF+kV+SDM57zGLXPgqAXNznmcsC/XDOL
fwSp8qog2v1upnG6zNKC1dc0+oCmWDRESTmwHlSUHTCV/llt4L0OSmKt5Ch6kTmO81GykKOJUnlP
QU9iS0ztxSF0jFMfUOFAI2rAX5Ysbsdt65ik1iHt6+RpEvbApgKxtWpQE5DN64CLy7mcIPvkQZ/R
y6IG9CBbY4oLoasN0YK6JWq6ABhI5gfVc6qZ6BBBMPXLWd85eYETrSCYmlr7V2G9aaHlX9zc9tYZ
CkH3JKL8OzYO+GTXmnUGb1kvzaJoPsd5d4//i/lDgyfT1Vn4bQCkv1DMwLzTIvubpbTWxflasMS9
yHMvGNIlkP9s74ihPhqHfdQW6GqKZjmo3VLtlBFlGTy8Bkfvl2XJPvS2CJYLXrPucGZzUbINcvjN
QQlNHO/ln2cRfQOQUwAGMbBaeXaL+3M0MmtzYYZ9s3Wqxty1qfJ48/aRZ9LHR9r6oGZo7GvH2gUZ
tmlRXYPhHGs4Y4mR/dHu/cZZNwav7WG3OntHF6rp0RvYdUPXDo52MhfNKkKBZl/bzhEvkW+aH9dv
ozU/G61aXAre70PCwm11FQbiW6IO3O7nVqMOm2nhCkvYeD8AQ1gCagk8vgZF+NnsIMy+jJX+ZXb8
tr0glI2rk9dlCNlQvTeCqd3NpWsssDQAPd8ZYLVwojFQn2T4mqq99UnzIDlHxshLuBEmaIEwIq9i
Gyi+QJV7FVVow4JIYLhWuLNxoVvVfmYesnaVCa+jUtzROnED+9CUA7e+cgTGmmv9vsHLHT3wQXnx
AINLDSSrQey4j4zgbgBTduv3JySSb/1umO/kW3aL9yykUBpuzWhMPkoh1cBHOMOthr3skrKqv/pH
CrB72aUjhrRRRU4J5bCY5EMbYMCjJ2fN0r/08VS9Y9qXrus0qPeJzDo1myHFvoI1cXbnKuq8GkUU
m+R4McL6qWt0961aK0l3a8mpS+MvZMIQcq3ZXKgS2Dq2xkLLwv4g8fJyVDb5UJB/FsG30VQET2Ku
ITD4sjn4dbv0+TyWcmEaNw1itElINUysU2fqLQe5MJXNQgV5bu+vAmcIx6aLIs+8QxqQjKsLBFCi
CiEIlG2twywOsikPZV6Vi3by5nUK3KBe3EZkoJySBjxy46wwWRkapVqz58Jw9s0C+XNUPGXhgAZd
2RlLRolNgOF5NKM4hgYbGE+2TTFcYBT6qInvBAhoJaNQT6lWZVydcNvJxvN1qZSorrDnmvNjSZp8
DXdRfwbA1S5Upfe+dWG6tHma/TDAZ6mlOb63HbaZY2PFZ8ru4xbaSodRdPEFr2SLRDmeBwDIsIib
7m11ir5W0TSsqFYIzfKoxPPn74CmvI/iIf46m80fAXryNM42dxXPyxG5KPLnMOkf5bdSNfAR+Jd+
rUeehO9NcWh0PigRL7/1mtJ0q9DlSVP47tzoUMrc6H5QhgPZZ+TnRcFHVoJEl5EW0POlB9Sv5izg
WYnVeA9XJbou6/Lj6GdsYailfkX2e6EKNB/E5BZUYFdcOkUZtjDJu71XBvluCjIb9rxV21jutZpp
3ZVu/vuTXU+HTd6o+uH2sJfP/oQNEPLUxavsNwLj78c+VFp9yaM8Xcsr5U5acQM2p4W8/7hzz/IO
x9L1rXL0oU/eiOxfcbIpgz/2scREVwa+cwH4aT9XyhcWos3jVZMiE32T4f5r3yD0Vm6iFnFVqFvf
uPQ535ze9eKvLQtVsG72d2sakcgZZ+8S2G2yNRNBpLR18xGPgHlpueXe6i3jlIHjWeVT1Z7gQPMU
tRMkVtC6vQPCo7AlnZJHJYWZUMANeUYEyEF5fGo/t4V+riOxhNasn2uSvAkOndnHX7uJ/ywMB+dl
nNPX0TcR5xrTbish8mGLC0WDs89WrgxlU47KteGtKQH0Tez9DP7/mnu7snyh29zwzz9Dvi5voftw
XXg2JA0B/zWo9QjYBNAK3CxNfcyPUMc+ICmukIuRzM4SFPa4kqgMD+zLYTLbXdMo1vOskTKruvI8
W5P13NioxeSuN953YjCekfzp21ndySZa3tykx3Jcy2CvD8y96Zfo/4m52pB5x7TlDi5abZy7T6k/
LuRM+VLConmAn/vTe9h2nj2xnQ8sdvLyzE3tL2VvpndOX7Lrt9RaWSeV4i19mQWwjWQ6Yq63aXrV
ugO3ZC0zq4H7J1ZemWPYkHbz4qjYTfQ68Ff1LuogpOTsfZrYq+u7x8P+3EyDDQco4GZoOI59F/q8
QqLP8SUv2mA5uE60Lkq37ElkEpl6R9NGVqEMxi12F8kJ85NmhXVo/kqVrhBKF9U31J43AyAUiCRd
tHIAoX4vvBHNxVBP3uJKCVYWfrWn0enDrShaHAbNiA7ymm6Pr3ejeM597idwrG2yTqPb6XutIpND
pX2+QEaokOjgB6NhkxnqxXDOvNlfWq12cJDqeDArnNx0vSzRoCP3JV3c5EEzMVgVbDAlLKsXL7H3
dR/kZ8lCH1RECmFYnSXTfNDM6xgC2tUmauF0oFQZrFPbyg5zYOpn2zbyhSzS1Z77Hf6S/2Q0QXnn
OAPVZLctvygafg6U/9QGgg6qOmejaLXrTwpFCdahoim/+LI5TSpN8fi9NeVPCgVEd6WGbbUpYkyz
BdBSOiNWkX32DWQzbz6JPJtg4Ezh/dWdUYSKLg1mEaRf7+dE0SUnkjIsH2steukUCH62XQ/hUm+K
eMue7I92xF1iofRUz5R4mzcT+bd8+nnyq+f3E6VQvZglMzIA5nwkBYsTjQ4STFGDB/nnyr9GdpEH
fgjkGtLXiBDN2/+Ilh8JLzfwqPuhQjZX6AOTyXRWGFja6zZAmH4eNGzn9HRekZKxhutkU0BPm7he
z0E/XF9RXlR01XDSr1G/uuTE2xsURtVadoXiY6oUFbRrNS7ZbhlvPCKwPCQ7uJNNRKpeyOLZJx+n
Rwi86UZ2YzcRHVYplJnH1tbEX5s8zQDjniburTvAQK6w4Eye5CFF2HXZwc7Z3PqA3J+iMHeA/TIr
D+PiURtJg/AzAPwc6spypJCwzaoxvHjY4z6inyrSZFAsZM6nK9IzDGu+8HPZ7DLBX5Uk1s4Zf/bd
aK5GXJOcGqVQZMNSx1Aw/5lJ0FLiqN/b+CTTUPWYWdfubEzrd/jesltGk8xzZQpAhc4cadr3RvCc
uxILY7VuDkqgZF+gz3ikyqYRibWGz45d+LH0vPDOK6JsZ0b2/Fg5ar8yUYd9bQSEqlcs+0FXkx/w
scyHCVE+EmK+s5XNPvMxLggURd3rg3sxJ6p7ckAeZt9MV2miPruFN5+9OlmiYJ+w0UQvGjZq5d1d
d5Da4G17y3KvW0ZkJ4PVNRPCfmYjgbNa4ng7G0vehWzKg53OP/tukPUwr3/2ScguOW807pMu3NWq
aYFPpOhfeVb8JA++Gq8QB1Qfry0F0awmNM+yhfVd8tQOpGjHAdXOW5+Rox9T8TNIqYpuorjFmlcc
oK//POsh3QeRdYxMkDuIZDCoQ5rbuh5GOLfY1IsY7ksKAbm4lGXG4zIdUrGSFXJmeZ6O9zEUoVKo
oU2NMWBO35RfYrMK9lLDrClK4rIwV9dOBDJPdibJZG96q9J2nhPFO7Nk0aLNan1x+6K+jPi2GyWa
OinbpYsRsQXzSdat5WDl+CibqMpaDspJAJCjpdUY0V5GINpooIUsVi+/Lpm5/qs+gme3xQso4kX5
eO6LKocTrEfqwkEsYFWFbe0sK1LkB6cJuvbeUML04Ob4v1JNpVceZKecZBQl5DvHz5NkB5JE3afo
xWewINNoU0dZu45MjFRnk9pjYvl/lZn1ZpkqSFJrtFdKGQcPbaCiRNY7ZLhcpX9ysxCgYUs+wx7K
ZScoH+bkvOltXrxVFfRAOSk3dzbJ0cmAldXgjHaKR2oR8qB2/O4KFcVOeuSYya5ynaUo4LgkDX4L
1ZCS9Ytae7hdIkwDbx06AxQ1EesHFiBpLcMzCDDzpegRxBQI0DEdf2v9GpNw0Ek3v7MMYlXf8fNp
kl5/hss8IzM+xccRu8O7WSmQSjOV4WwVUbfUsjr/nGn6faEG2g8VlALETOurChtsAe8YoFyUppu5
igvsKPruEHSDsYk7gJRj7YZLz9SHL41V7nzHnl9wpHlzerdbFjVrL3LP1sUs4vgO1V6k90RTHtrk
7HqK/iQbt/igVMyLLuIjjeyEHJ0N79LoanYETb2em8R/NIWynlUAmNDSEPNV0ZTieRX1mwFD7EfZ
5aeAzJo4C6llCM/RfxmtxOjV305cvZl7KvlF8yUlbbupE0ChWT198rJZ/47Xzl1JNvu9ANiycIHQ
LAzKnrva6dEezOuXJPONU6BUyXMd4A8quhvszw+K3w9Lu46MNze0/RW5PovHAVxnak0VSxUgyG8Q
C8gqaPXAnTZ3d9LYzko/FeXgvNVKrt3xYwLFKfzuqgFz+ax1m0fuluYZDPSbbZWf8GB/88xk/lTY
EBLwG3nqfGAV0LK/V9h2ffJGJ8MnFpZ1X4TNIs2MdjP3D5ke2k/y7kqxF40Vs9Z3spk5QYhhwWwu
BiO0LkVhWxfi82FDTbs6Jjpr2LumT7NV0jTxQk/B4Mp/Ui1hKygAwbbyLShJiC6qLlcfLGtQX6P5
QXZTxfTRH2ISFJ6NwwN0mDbefM+O+lTpPZxPhOnyk2lW08JhG7RLYd5AmnEhvosYwYlYYqhiXQXU
IyW2IWOpw/YGSefNcA9d+H8YO6/luJFlXT8RIuDNbXtHK0qi5gYhjWbgvcfT7w/ZGoFrzton9g0C
VZUFUmI3qirzN78A7YE+lud7Yaa2az4R4CxQ1Ip+zLECmSlQitfSo1SXmZSxJMMcbBQ/D36kCt9e
9Mf1C6nM+lUmBjr1RifPo3NTu/XrKxl9qlFLXQogjXGCng/KVqpQZjV4m5Z91cm2ZuvFCg+W8GzM
kmSa3z/c83ElzcKchgc5zc52Z+7KeZ5gfWYF/oBc5I7DcrKNjMjYr30VEOkPo5ZTkPhZZqwDEixz
nWVUBuRCgeFX3Dq6Plm1w7PRk0SJiuHd1Tu+QX6MCV5gAqOK6zj61PjVcEtKc2vWWrdRMrO+A9Kz
2TQ3iC1SnVjw6U7tote3jMq7S5rrqAT/H+Yivwm+bK2ihrzcuxTEmisnrhDlku0ATPog5VWJ61xX
OQ94JksL16QEl7nmJc4XF6Uyz1Brnt1xe7dCdlVURRJsvurZMh7zgrJP2ik4QjWZ8w/bRYgvY0eJ
zy2o/Cuj5Y/nsXBqaDtFT5ZmjJMvgmRqsrnFvB3MojS9ruDTW7buVUNf9o54avQM49+0nU66VqO7
3ZbfSj3HGwZ/o43tauWrFJWRmDc2YHWgCi6pPPTw7YM3sNWVUb4256ihlCJSn46hd7sc25itaH1K
n7+IfMrFXe4i24xPjWO8TFPlk7rx0FMu7afOzzwObJB91v6q16v+IJ2+OhaHxNeS+cuoF09dXvlI
MWNQYAS8H0tfu+kcBT65NZ7A2LahumCalBQCxYLT4kcPwhaB1ZkdnQUsJYyQlUFSNtVl+X7eLKfK
T6bbR5t/JYglhyx9heu+U92Kj2tueY0dWwtIIcnLHdju/mkInV8Jb5/t+FPNX+P+fXPYIlkHO+4c
cgKI+1slXlR1qX6ekrJ7aWu1fGmG9ot0lyS0d3AhTnE3IZentkb2qXGD/tkr0oMtOsNxiHZ1MTn2
UmtlveOteKztqN1pHadERGIdyzm/ZwgEfa6LmD0O7+Mo80ZckjMDLW+abcarcIRh/qBR9kDZFj2/
pKiih1IttqU2QvdVyyx48nRHeSz96bMLnOe8diGEGDz5jtPv+KIOOwmTURkwhpmNtzZ8NoHsgDRZ
giVkQNVIfozEgtwIyJRy4dBgbTo7taAb0rxPa5Z2sYx86Pz9S8pDcz56HQI7dlK619JWnOucts71
RW7XTmn+t75/hZiWrfOlRN1rHXB/P3rt+9fz2KGPJ071t6h3/A3KwuYvqeN7xilVzQxFBG8vOaV7
3z3dJPFhZJj3oXunsHtkDvX6fbgIJd/nrBmr9eeQ6p4OCHirm6YfNXYxQ3CEcGC/8oqElVPW3Z+g
1cgssa+0kSBRqxnPNB/t0rbIjYeo0TKwk+wL66oMvkINOynabAH7K9O3TI93Anmas9R/MHkFbaRZ
T4Z3ijNy0dIcqzbZV73HYWbBR+V9NpHoie1bUofOJcDPeB8gjnaVi6siKB44WYK4PgODHSAjIp33
23tQmpL2l1tnnKorYga/pt+H3U476GMR7Fh8TShR/xycnLZLdhCF5oMck2Sg05vXBu71TbrCJDCB
/trbdVI7sAGSB81m+BIBRbnJqhjEJDFQTcu2irnUsNZ2J/UqaZdpQUEMs5tHDi87SRCHdTcdpX/N
F0ss6pPZVh79r+dLTcytY3LglOuPZGY1Tg9VfQihe5PgSCztPCve32NdTc/3vsZBSi9UUtTxwSDI
ZbLmx3Cx3I3rEimEVK6WNSbbJPPa/bDoKNw7ebkhqbBc9KzdhqSgr9K6T7wH6piW9pr7XVpBBCjE
yPpg2+akRx4arHU3deBa+8x2onAf9fZoWztTRZH4P4EFAibIWcEvg1ojH0WN7kNIrivFqbC0v4E5
T0dsyfxjzUv7Cyokl6Bzwh8qQi3bUK+GR9Ufg0dj6setl1TRD+riJ+j/+dciK2JyNt6zrfkheyCE
orBx8Z4NJaLCMnhv0jX1p7bwkjfpcZLsEYDA9CRDgMG7TT9k6lUGLZVTdZbgYiijjWXXB4wO5r2M
ag12ORU6iFsZrXhB3bC6Djf3BxtnIBOl77zM46jsRztrbrBcMDEKzOeyL8croi3oG4GjvY3u4mMs
7b7icfVSuGQ5PCZKAmwFV1z1KG1X5VRrFUZpIAdM7s5A6WdTk9o/T25nfcnRJt8ofMgBstCM++6U
B+r4qvCH+cwfix0s3XUUT0/OWLyTLLS+JF7jXboYNJoMhmGWHsuqtfbSjLqu3AWRmpzdECm5JI45
LqrJIcE9Zi+YlBZtkEf0tMG3gFcJFkqfH05f6rZbLDiq7mpGDX6R8OU/sOCXJqfELUDK+rr226HI
1C2jVRYm+xnkNfvsf+ZmvVWeDXW89iDDqd5E3fTrtneTiULh2J6AkZ2l1cJULs73GHap13sa25i7
8RDYQfPiu0l8bMueA3wTkMxc26AjjEffM7bKUjmX8rlcMiONLxitH9eyuvR3qeVvyz7wdzMJh6cW
TLM5cPbaRriWXgITr4Ok0/0Xubi6b+yLpjR30e++MCUF3ze1epIQGWir8BL3M1X6JSyOC/vUZe1f
aFbtg85UX+WiBJysMerNAFG4c7adFP84UrZ7lFG/sryzoyX9Zp3RpoDL0D9Ay7hKtNdhgoQ7FN0+
DvT4GsXaZ9mTrZTrD2xr6eS9dHOyuDn9K87qLHcP3qPaqIVH+kZ3x2pXK6m+XVWVAeAx0unO+x1o
XWB2eq5Mz31yFkeLOgo558/msLWWpvTJqOuGf0MRLM5rP4k7+D+xt5UAFlvKG+r4iJKZxjk1Lx9z
pUkvQ622HMHb5NVOkF0ey27+oU7hLi9G/y8vmz57Wm49Df1kbOXgJhtDHWjZLjZ7VAJUoKXrwDmk
PPs8Vd5NA3BCgsqzTmY7mI+4rnm7yc37zykF582IbtufGjppAHfRPEE/8UiVvfnRKToe3l02vild
hO10DbHQjK0Gs8JwRkORbVeMcqEgba2S/030sO6pBPQskPxHtm0LgmekQgDKfDjrfqnmF1c1uq2r
sfXq0GLOL1hYsdYOVNDV8V0aISvUbWgiZ1NlpHJQr9RbQOa4z+Zl33K4yP1um7UxgKSlc6xgWO7U
9bYeCucqF+mEZ3Hyq0g5Sdf9aXJ7n3i/DUiI6dH8YCM0WW8+PMzKsCftxrDe6UsWFgG3fhuwku0l
FSt9chdl2Ibq47htJXd7T9nW6Z96rKMVbXXD3hmb6ZvbBSjkhvmfrA/Btkzd9Bn0X3L9LxGjkwZb
PRnT54V0efX12d7qVZs/jgguPNd1qrCoGQHoKZpyUUc0hrTEeNWj2Lx3Sf/c+xtd88g3/+4n6T5u
YEh0J4moiuRRTxa7tEWYfkweLHVI7gL10iMXN53tTaXU2sHms+jtEJA1jpRuys2c56O3a7Pxj/uh
J0YkHFZMyQ7L5E4KIErwX9p2P/n7+4ak4wi3S1r/88RycF9asKUvs919lck8lI3H7meoYsbdI3iw
0VT2l0CNznx1jQv7o9rYyTmdd9pZXfo0ZQ60zZoV0AnmzWVc1sP+LCHLDHlKZGSVcc8j/H7yeuz/
zyfdf4ShwCLV+dFFmeFrz6qvg8xBaS9MH40B50Pki5r7qg/H6aJWvfUlxF/lqPadfvT6NPraO8m5
m1zUofTqxfBt/TFKsvd7crIf9MfYiD+0ctbBiareyfCCHo5vhRZ5bIbNXsXsc1PrNvyApDSq25Q/
3XEPo2Nt/WhmWyk+aCnvi3sb+ykMqLrf43dMhGXpv+IFMQHhqXj29UfXMGfcA+Qq52M5Lpth7h2R
8n6Trq6r5z3lkZz/EqRXI0CnaFZAwJVfZO2TpkAupA/fCLSwfmM0rNY2NtInv8A612k6tNbEKXDG
4erS4iB3TNJoOMgZEWT8H9nsAoDnH/YalN5LNqVglO/IjELnmF0DPRA+QkXa8wQRcOH0ARrTZk1/
BFX8Miwt6ZqUn4HrK6/S4CUPNmkuyjv9IQ0TcxfWWXJUFl2WWutv7hyTvkc388MCgcii9RDjeSzr
wLpwBB46cvbAW+xfA23zGiOpOrDuvBZmar+MrvkcOn30Tgt3PH8ildJ60btdWCzAeePeFiXcrxlW
dVH0XimNdotanTrZMqePWmgMUaCeZJSSPisnT/bLt3sdrXUGM3lwmncsZZUjzsvam2X034CyZX/y
NfljACjyNkNxPWFkNuO40X3Plx2Y5qfFZmw5fcuGrKMKkzia+QoIzHnrJhL9y67N8mFtJ5H7Teag
z2ZcBmdu7rs2vQrDo9F67n3XRmYN+c9SL8+8fgO2fx1cK9R/+VCDMOgG9gVjQAqzXbAKWZQnj+h3
f+mXlp8i/qgnKdpUSr7sjapjZBbhiwymSMNuiqKub9JMSIdvB2xWT/Igw1GGxT4MJlpeYL+bggqR
16HOdnsTjA7eV79frpDX1IPiUk1a36JGFda3iL8+iCzzee13Cpcaa2M9SJe8pZvecHas8cVDOFff
szg3juAOige2QUnCmRevjVE3v0qEvwz44gE/clDcsatytmGffvc5HBzvAxIolz7h2BvEzlekYlEP
vT9BJgdh8T100oaUcAacOcgg++vmlJ8rH7A6eNfl0Oab+csATRK72uWcOJrpSw1yh+08JXXXoyjt
Ve4VlXN855vFI/Z+C2Cg3CvjyIwuKNC549KJhewaM+lYMTsRa5fbp9faVecnfGK8o5dl2alo0vrN
c6bvyN1lf4bG/F5PLe7GoO4X4MCHAJGpqcrx3U/T/HXwsmSfOyaGGstF7iY4nbz1tCh8gFEYT1l/
g1wV4D7wk/oBmeh8fNdypdq7PnhRU+PzUzhlslO0VP/uwQwoSy3+iTM7CE+v1F5IDiRnu1CRYs+V
kkyC8rfudf5z5IMs9JzgS4CS6Scgx+nNahF9V2MdFWJOrQl2mA2Smby/Bmu8UAh8lD5kp3Ca/X1x
uuEWdRV2pL+7JKz1lGbnFYh6y4CBTA9kiqNtdhUmU3nyZxp973Ga+KlVy7ds9ONPikaNIsBW46xR
/njGdQLVMBecdWX3D7hslZ9g3J+95aWRY/By1lEQ2EmTtHuNsqOvX6VZ9d/juJ++5GgcPPjcwkFj
EiQDHE8wyzlKFFJwX22j157DxGYD4cxf/bjsKdooHUo53FFx6O93CD98HVTXOEi/Jer4a4iH61C5
UYqpv2bhkFy7CO/DICtPlQhWo95mbWCI/0c7J62wi3qgx91gQvPvPW0jmM7QCOerZS1o+AUeujYF
HirBMlplgcE+J/os/PYYY4SY7RpHWkjlyTD1Z78g9y6Dcgn/iZCWiRrb2TbUXxFh2nanZIyBHwXz
DzephqtjW82rEvbmoxpZx05N21fpAgpQH6rSbndr3zKp7Oxd33zVF7uB3uy+kcJJnyH2229Zk2NV
j+1AquQIiGKIs1Va0/hqwpzb6+EIQzLUnGNcjM2Bb2aBkkwbHjQVvbu7hV8AXQOvkaV3yUyAQCZI
DKHlLoZnYGMFcqxj3NxGBEu/IP8zH3H0HfbSLJZXcpVZ7VmadgXeARW36fEe7E6bkGz4G6yH6HXq
lIvm98HXmhPIjdeXtfH8+aRV/Z++kSh4esB/7CZP3SmF5x+F8NgrEapa0lzokNIcZ83YzLqKE9y1
rNLXdcMldwia43oyWPNBNnCmeBWuIxGpA2rjFHPSOswPXZFr1yrbzXMwfLd9f9zzVmkvRYwCiZdG
f8tmzTSQQFajwH3BrDa6YgYW7/OejXqN44hL1kGN1S+dlWmPCiav1Mw846tNSf44uDl1OwHNlAmC
c9Pg36TJJLsv3UPkN1AFlhOZEirGY4z6kbTWQ5q/uB0XFlume99SWIu1EdYIFUQfOeWzHVis5QLu
GJKdiXnDnRxge0q+1e0gPHfV9xK9uGOJPdKDotb+jCsQt+TL221f9+m+SwzlQfr0wsA1pqTud0Jj
4Ouv5hK9xihOsrezbrhimRkcXCfooat1GCJ5JZlOuVVJYQHD5tIvI/+tb+ioOKTm9Pqv2FKeIp1+
diur2gWaj184RhOURSaV7HoWJzdbx7kw1i9YFMOAtCoc13rHusV6kj+X+bCp8mF6lFYqXUqh722r
DHbS13rTkkXqWQo78rZFE1TXURK1a1s6k2Dm3yS396CoNra8XVpg8MwJNCg/G5CFv54hnVVyqLJp
fCo7R9mURZN9qKDqelLdKMlc5Fgu53ASaQNi7I63kcUe088cr8jbunhL99rsgi7fBWhVbdeB+3of
Irz0D7jZM/No31Xq+G9AebQA0dfLHXR+R5kL/jypSz4Qy0SwvmZO3awP433KAdspNs5gTUj1JdH+
44ZVdq19Ag6yTt1oL8314qBBoji9f1VRHHA2WZJbF7WMX+cwqR8wJOKsq47LCXd89rT2pzY57nn1
kWkVfD9SB61dCQOjPz0njelgi/Jr5jzY/dkE5uUdtcJNvgV2QcJwjop9ErCNcfzwa5652hEIgX30
B8f8ovjpRZCLGRuwLaAHjHjsMXmcRoy1RJBETZIzG995r4RxcnTjvr12xqxu28kZ38OGjS6kvOE6
KHr/jlmDpRRveHIcSz0anr0R/utCrU0UMqv5AG5Y+Lizpz0PRV68Lr5cLNXpzPsQ0dcvitf+QJCs
PaJ6UB/FXOBm2t3wh7106lVTH8VY4Jt0ZiPWO5UPv1YbrPYBRrQCUw6sA9JIDZtfAD7h2Naf7VY9
3EEPiMEfBzUy7s0qL65OV8ef4N/cawgZpx40t8yLVAxiu/JfnMe1vDA2Zn9hixGDm2YV3sI8wM+1
cOu9xDeGOeJJL1ZWERUgzCzsy0zCdy2Qyt16HpRCqjSrJcUTomkqGLH1R+p85HaAi1RQzVQ+ZGDB
h/kLUEy6SPNrT1YQ7tZJAjGTB/U4K+x0AbomLmeiKhya5AvW2sErlI/72h3O0yEGL/gky3ZdGd3R
CQJve1/Tl8U+/l8iZCdQjUV6Y9Nwu8ONc/y5S2967iY9fZ2S7EW6bSpIxxaTusNQoHmxsNd3IuAx
LULbUF2MDmucPgZUIj3zImyiNHhdSF/G4p27mvqQBOOXYCFrun4U7fMq088q0M33rn+YO6ietRJ2
pxIt4oM0C6u/VUkevekTZmZeZsFiXmZ3oIHhvKj1Y8cu6nV5ahl+y+s2wxKdV/ShVOry1AYO+0vY
fkfxa+ycXkXcFHkqaZpjUb7oLR49pQN3G5jRq4uJx6O4ObZWex2ETIJeqIGlCx4mtueO5yLmkGjp
LL2pPqX7ammizzFd9S6uNzKqVWr8WnI4k0G51DGyOpzcn6TFBwE8LcJZ+mxot65Np2vq+MajW5Wk
3MIK9lUR/y1dlj6DRrBlwMq+4X4anid8ffB3UN6CICqqz/C4q61/LLty+gPwdXUcOrM7GonR/eEf
A1bRP6hlVcdZRe5OekloBf1fM8LWdul4zaFoI+cFNi9isH4dPMdpUZ6sqABWqPLf33HWuKHsxBZ+
TIJD06jwBZeB3m6Gm9wBOIBzIO37bWXXl9TR47OtDwFK88vsdQ6qFka2OBQMYey8qJ3xUxA1TuLn
G9cNECVz6/zKezbYCwbHcg+GOxTfAU9r+9gyiksDgPTSW+hsoxuOnO8CIEcCdtNGVf1jbPURolLq
P03maJ59rD+OsGaMTxJbdo9+h4ekr1q4GSSZe9MyG4vObNhi3THeLHQrbsZysWe0nQ+N67cboH1A
c1orbB5TD/c3LWR701v92KNhATFN9fCsU+ZUv7Fnt5FcUEACOM2VDT5GXTJglFNztZaLXxuXiPzk
MfLJfm1dv46vhTJrLnZn3Fp+2KKFWSf1qelRaMVH9UqOGnEbubW8tGPxmuv2TCn0Q/be0JzuOmn6
5p7GTxafxFAryejL7e/h1SORmjzHSGmncBazYEaCzDPDE3CI98ywKoxM/rlwym3GjbQnj7Jt2lOx
sfqPIZg71/cZVTtlWzdmb/lh2vosOFjZIaOO0Dkp+m0xgGBE4ACCGxWGpGZSnAVk00lmOfWy/CSB
0ukv8OE7RGeJVlU3PxtLplpG5TIMXX6qkY/ZyIAeWucaoPdlUtX+cVgubmDEZNRLb58i4PG4Dsid
HxaXpOG0KoNhqGBpuIS1qmJfLQUNhqUl/RIvzU5jjZoDRKikKQNuFfK1DKH51SDenuD4f8FfAqW9
pg6f5CL9uQU5usQ/CKzcfw6oanGykhKb42VAguXOiMvs0cofczzbzPug9DtTfoLviTlhapz+lceV
I0Taqe8pFYmTtOSynjm6YHrHBs89jiUZhDfTi7LtPZOCP+yL2zjJLpit6FFJyuCWuH65JyU2v/M1
v7iNH/3UOo5MgEWLN4qoGBvGTYwpwKS/dN6obyQEEVCyMNr8XZ5GIrbetrNfHIvA0XaoLymftTnG
ebzp4p9VaG2hRlOhaYFR4XdrfDczQPCVbSif0JzAdqCoJxIiqnFWRo+lsTSyp1Qt5gW+eA5C9ntx
rrlXoYS0k0AFo4/Nzq2BoSxnNQmGxvexOdfauKlSq78gjaVtAwueGLZxW2GrADzkfGN14ZvtB9Ex
AAZz4fUQXfSA6uI0ZpSDuu5q2RjUGstF7lytz67pzCE/T4bHqut/9ctg3RnpoVapXUhzHZX5gYZu
QEMt+rCOrk/5/QNrjpsd+/JPto3FTOO03RkPjOBbXaNikQxfM5bxq9819la6Ld4V7CG8+gFGsPUG
3ORoLRIw3ogjDUBwUF3LbDeN3pRWDV+bCq0L08E/1VnCrAKxBHcKnyQfIsmNNTPyf+iTkFyflbNT
2igak0q550mG7iWcY41KGjQSq+EDXYwXKjrsue2YPSN7gPTwr2SyXrjbJO20h7U/TxHZW6qTsoMP
LOVA8a66zEncVTs3qZ1TEboPfZICMoePCi+qXnhReYeeopWW4+EeqVs2GnYjEhioZU7Pld2+kMxp
r0Ltkkue58lex7t3t3K+qCFnNxPTDpl0J3oVTDWXqdK3TtUwd9jFCe8Azme/psnoGrf81FYtTyWS
M1fh1JV+iDRtnJQP0qx/N4V4lHjJr1FpfhhdOMPiprPOlWA1s4sHYSmtwYlWdvtZnfjXLd7ALlti
pQ/33mIAbO0+NMIjvk0Yg7sxJToSDxzfE1O7rpe5CfWPTX4LEAK/Y7KClBH273/OMqDOfbTLm8qB
EKhSo3gJ9dG/mDCYd+iATH/EwfCgdghNN3FdH+Wo+q+Tqxx+wwXJJKNysZss3beth+ra74Fejspr
WwJlclsbSMSAtkWoEtGBevFZw7bOP3GIeJGW9IvpmjTXiN5oX6YRzMNmHZA4Zdb9U2+NLx8M2ySk
mjBsDVPnTDboTdDq9oJbZ7nji9EkLYk4mmRssZ91qjdpyQVpRkojM0bZMqst2vBhecYaIc9AF+TX
MyRiecb6U9ZnrD9leQbkFOc6leZfaq4Fb17qfrYBQTzgChe+RRUE+6mfq4MMRmBlr9iE4Iu0jEqf
AlKzoLbxKl0ep9ztnEbzuV8iatTvyJgBy5XRKiya52oxPfw9HW7IsbGgBy4s7bTa+1Ye/o1MBHUn
LMy/qLFmUqRu1cdCmUqOXd4EyKicn/gyUon1Mu1rPM/fPFKGFxMpkOpHE0AyTKl2G85XtzBJb7n+
9EdlUMWfpwSXdTRP2zlGTWwekOqh31F8+tOmvKrIgvCRRjNAM/z8IJiwNIb3aWgazrmCMSMP9h9t
GXftwdsKtszMg9fQdOIdaJbR2vhVNl6mMngx/YIvTh/1vOJK/5l/g/p5cFJOyrVtbNOmjn7YnsV7
v7e/KlipHtOhK05ZbIVfOMk+SEALuH/LSRj7MSx3MO4Jzk4LQ8Xlz/TQhRiUIY7l7FPXq7+48fx1
mFrnZ2fY59gsmm+O0k07fwnV7Gy+Tp3/IVS0Qv8zlCUzunTkPgo+lDe3aMu96pfa+wAJItHa+Kfr
GAGs4y5/Q3xuOLr+HJ1hGZkvIHRQQlpCysTdpKEzfs9nK2X7M4SPbARDckXvjZnnW+o4gPWsvvhD
aULvilj3+JqpbvkQVsqTxcr/Kl0Kdgy70rGjwz8T8j0QPPVJRkEuIi1TAD8vejXnBDdayobqq3GS
YdOwc84f3+9TFU8LQVZhUyODQYumSkON+oDKfnTqZj0DVaDFT03d805I0l69tQ0K2ksf5g+9eR9W
PXwgKy/HxriJFN6FfIRDozePPaKiv2KiTFXZ7VV8pNaJ8mOUHmkOBaOdEGG6m6uq0IXJMJ3tKUG2
fNA4ly/ZpaQ1y12V28Ne8RfUYa6yX3WBl/tVkD/5JQaCsVe0zyg+hXxdvA7HJ5oTbKZnRHL0I6qu
gK+l+XsgwetagUuDk+cStvQHaoQubQbzJHZdCIkqH6Bb7lgXedI9rm9ANza5C7i+77z0UE2uf9HU
2b90qELBgl/a6KY/DGndsDv53RcZ1a9AiZa4D8MVlUNlL0PrpfAN1dp6TZIvX6AUTk7Ezr5MHBXn
a91yL3ag98kthEnm8yE/8rLHep4UBokIFvrtpMcAdBXDeZC7SLN9VJjmT2t/ag7wzkPeGA8tLsWb
LM3Go53kxryLl05Nm+5TpPVhYFDccGN5/nCUEXni0HESsgvq2CTPYoRRtlkxdvi/h+PDvSfNjeHe
BuKRO93DtIylEi1jcumBMDIm89Zed+5KzovevnVTBE8ViyIrVvGvrVIFCAMdjAJGEsA55IP9QIlg
KS9tRe0/lfVoL/Yy6quKwtC1GJ3vTYjwx5aDxgRutGmP8bCTTI7kb/ALdY8GrkwbSfqU4qeGIsjT
1HbtVULaJfdjda17zPJQ/SDnKk9ZYtsy/RULif3Kv8V7GNukwQHMTi7yy+jWoD1SyTnHja++Stdg
wThj1TFhF/LrDmikvJpYUiV2iRXn0hU4AEpcIK2bdRZl2D8b82fezhRw9NR/qZvw3Wsn9RvJDX9n
DTYqZlNXvGfx56IPtG99o/FObSAnYTqpfSPJgdhiWr3lYznftMhotzLbNwrqJHDlHvO0expd1BiG
zR0tR66WD2bguBeO0MpGW7gt0Ch/NcVncW3K6BospoxOhAdiWs+QMcvZOGZpq1Ka7kB8wx37rpjN
npXQ/0uJJ8TN5/y9DAJEQ4aU6lvSW+cRlZRtMQOUmDmrXPrRqh+iBJ5x0FvOm50WzSbRvfgnkgEb
xyzMv+NYe3YGpfqWa562rbC5glDlqEfHQxvfsRr4+E7QXVj5lHOQmu2/7xLwepe+DpTz/z+O7VJx
GJCZwq1bq19QQYbd92MUUGfrp0sjLMvxgf2+wY4/aCwD8SqUisF8Xe5Fr/u1ad1bh+XxBzyT9Zv9
pCX+rVxmrAfaOx5qGUhZcQ5e6i1/Lb8MP8NbPIR6YP2dhhiqUuH+bqFNvO2trnpti8g+qKHVXCHL
5re8UrKDRm7r0+y71kY1yTAt0x2wz3sqTvlBtSF9/MRV/dXGj6KYPets5/4EoY9misDlJqUQ8Mju
rkZWe8EXL1Wy9aIN3aegdQDfL/1lavqHzDPdrROA8rCA8t035WtTtvvSrJIwehDZgbX5YZQi9IPs
/mW0L9S/f3FhG0eh3u1knr/PXdO7OCk0lpPcpkt7mEY0KOTWz2L3V1SAbs4lKTksxcb8MmBGkkPa
pm+wQv8CaMM+FMPwyRlmxBuWizkmbPLlVjXdX53rsPQNivFNL1sdI49/prV2BEvfDDBbrNmVXNAB
wbfUm9vrmLT2U6WkUMBHK/szcjgkqJX56Dn6D2C42pNrKkhAupDObMiJNmBWOoeBo1uQ2O6hHkv9
SfrkYs3Bo2tzJreqku9NPSr6o22/SFT7OxQlYojD5vzHOlsGW8uhvFjZr0VXkyD9B/aVtHio5El7
u8PNpLlEZNg6twXiN/C0QIAuFzlt3g+efppTSOvjg/StIXlJZWyztpGGhu8Fk2cvgRUi2JSIJw9J
MB9cpJsW5kVXYRq6eZHth8SvkZVP4v3qVg12xHvq5/mSl7lyRVcIQk6MY9/J1AITmiWv378yHJwG
wXCHfllWm2GBb8vlQ/vDrQw5hV5cxkX2aQS24w3DrjD9+MfiI9ErQFMsFzwl1gcVrNSkOWOInB9H
TdfezL7/KRGOAyMIsfj3HETKPi8Lncxn3j06mqZsNZ2tvmIpANOcNN/CcStvkNvrr3ayODzB0DIG
7RJn/E9I8/+NiqARvCOV+isqWqRkJYq6XHUDcyzPkm5/sLQLbiMhgvo8eo2quucUGts5iYb4VQFg
hdWBFv5wcwA4NtV19qjRfEFBpN33SWt9rz+rQRL9MIwEeWDdcC/mvKsjTvvQb6HFOXEHX29h3skl
UlqI2ani7dc+cmww9JZo6UOiF1yiBMZ96u/9InGOY+F//l+1zfNeBertwz9cdc3lDiHX4OGukB5V
aMZITLygirohqK8GsumIO6XGAEyI/HR4cJb8NDBz8tOmZKmlI5Q0dlSCY8do0tlhQIvGvWSskyV5
fZ/g6BqU2ljXgVFXuX5DRPCo9J160mp9AlK7pMsRiCJH3oE6QyupRqOxtuwT7DL2N+P0zkIUn2fU
JfeBikChVyV4hbV5+oge7Pg4Nh45CqM/hgPy96IZIpIga9+qVdJa/q84CZHgNU76JFj6Jg4JZP8W
sNgasz5/fVY8YGNYZq1OMRH9IiGGCYdsTrR41+ZQtKUpA3fyWKWr6kP0Yw01Kz/bjFaQHbqJ4y60
r9i+uhhxbHzFavc2EOGr9MmdXFT8spqD3BqRxtdvDQ/0vKg3MqR5Ydotkmp/sU2pDuFSOZdLIpVy
uUWEjunToukG4vONRaPC85XADzF14xOzTpc7mSJ3v+fdp3AI+PVjnGz8sxhZOjgF8vmVjzKiWM5l
wR/IR1y67qPOHXW7fPBhUDiXDOLT/XN/H+eL1ZCFx6/GMdrm2vckAD7ejrbxUkZeftTRDLpKjBFm
hX6TWy20s/+h7DyW5EaWNf0qx856YAMtxubOInWWVqwiuYGxi2xorfH088FRzWTznmmz2YAIjwgw
qwoJRLj/4ioYo5nFxuTUHr+VMGs2da+HN0PUoq7z88xlHaxApTv/Fo9lxmXcZW7scd9Ww5JK/HmV
yzglIOeIHMvfxCryGSmQRbxCTZsuOsSK4x30Rnkqfgpa/KJ1gV4Uw9kIjtte3pAh34jd7wydDoOo
a3LfKzdHCDqJAC87Db+MAcDrXoIudhT7D/V2qOvltlGgGbRBn5+kUIlaoXUMDbxJpDkUU3pLIvIP
a876l6D04xf2hNIlB6XS3rxhNm+lJdeKfOVFdTVj3/Wx8mZXxTYGaf4V1nR8GCcL/07wmBhR6EfI
ptYmWjadYTyD6Y3ZjfLQUu8k1i9bUgUkxA5H5GEfyW50XnajGbvRBMFeXMqXzW7ZaR3gWUbLvOnn
pT3e4FgSWGd91Mx7OfAD2Juy77lRlpijVeb93AbWveebe9Or0CD4OTZFZuO6NcfrS0jOjJQUmNN3
WD4vY4HIlBhnWf0OFh4QSRBf+hYduGmHJs94K4c2DqybvNR6dsR6tBE5eKrU/ckAmExGAFu6PtOy
XWyP01masem9jV0WPERO3LwqxVW4uNPVbtaBvHOq6KvtRuQaM7SZp4Ribm/0YNq9jpWa2Tq8bzlM
dfznEKXGlbQkXk7eNslddnHLJNQAnTsyDvvGslr8xHTYK6FWIGu2TJcJ1IzHQ6Qjuygz3LanaJmE
Flv/tA+rc52jD7bB7xmz9OWwtg345JYCgxxIZZ7upGc9TeawYIVdmQerCr8nGEuySVliEYMOZpnr
vLXQlgAEsGRfRe010K1q18SIp11iF7cD0YeVIdUyZLYz7jF3fArJnl3FLixUkfQGl/gJnEr6HBRz
eJNhYoiUI/rcP+Opg8zWf4ijshXehG1yV44BqmoOZN3O1fciBnsRiG2ksipt0/M13NR47ykg4IPj
ZaTM9lmE7yAPuOSCVPbSwsn0wE3q7dbM+d4wE4ytaPTANqBikZp/SEx0enoR+al9sL3mpN/YdaXv
4nIyr7AReC8Cr/wWWuV6Ev918rNrOcELrPomEd3Kv1rO19IfbtsFoZjWdfuwtATNmP+t9bMvg565
9fk9nVeggpGPfyqo4+NDuih7FTFqtFNsfhYsQ+TaeGzmJ1FbjHUkF4HWdPXCIPdTwPo/xRX/CssY
GS0DSPfL6HEYyJ/+9wvIyGYEn+AU+Z91MrNyNaEgumaZntS+xIVDm6ZrOTONgN51DG4TqbKVcJMn
5qkYFOgqDNeZTKYkxW0Vu72PC/4yUQZdDperSwyCHWKk2efJb+urCDXQnRTT2kgHZFghod3h0fis
q+WtxMMxU8AIJSG3CDU303BuGh8hfHb//V1tj9Txl3gS9PXOmKv2CqFk5fN3CRohn5gi9xFl+Bji
Igtb1tJYWVjsQxZQy1uhf5JwPkEJSaA/rz+vfND1B5PT9ddy+UHWX42GcP/WMfiBZFCPMtNeq5p8
kw3R0G7mwaxvjLhxtYPhVZ+UqVaPbhg1N2nJ7sRGOZ91/gEVFOsZd2S0zg3P2YCesc64dJvPUw1B
PXfsciu9bQTBoSv3JPRtr94iSIUA+M2EwPiNZvnm1vcba1sbKqrBPzsuzTQP5maDs8p8cgLtKsDP
2N6W+RRc/9Opi2g+aOYhLjbg/OerudtLyF7iciaXkLNKR/gUjU6kgWY0uT/4L010AEGn3EilUSqQ
kdHbZ7TEv5rmwBZLOnrDRXYyKI39GiyS+MEsWwxtQeNWOxR6N3m8yzN8mmakMMxNiHDzfTyPf/Cj
B+dmTNP7ajlYfJXuNbVGT8FaLOeXptNaYLULfEz2CWA+ChUONeApNnAFNv333yZTVrDB5KD3mADg
30ivXKYava18AgmRsjmjZ6HeGJ4eXhuFvdhYaA/9WGj+xvXNXaf44V0rzTSf022ZlOmxyHz1wUQE
8QEJKQssIzu/fpknk9Pc9e+Q0/kIydyybL+lzlBeyTA5uOQ/9vBItN0lRj11/RSgZBbOlPc6NjVa
vZ6RH+OlalOjm5CWXyWK4crPqGHrxddERddXol0ZLWNnvVcesTKvN02BwEszDvrXsq9vWycAy1Ag
3I+bbPajj0AhgEL1X/NOL3dx7Cr3kd17eN119VVYq86No9fgLnAeeJYrmQ0ryrRPqyYCMQuSOlxK
Jgk2NQdTcdMXtjfpYg1jfW+LeZt3s/VtUFgpeFk83jeL6G4U93+0IxvF2tZRRDVtUHxGVD6mRYf4
UYTC1VIQxHUFabdlhDR/jpCWTBoSQ901efTQYIqyPhpKxX812zl75Os3PEZJuD4a9BZvhDpSrYNs
lMfSfjWzKn+MgIf+NgrlKgv3I9wXsjhlNbY8y8MseNKSvEGrhZaEjOWxTvHkqev9+pd41qOA1QyY
DQyLqeA0BfawG+xuvEVfeLz1MjRc88gm4Yni5B6XoTHEYM957AKjWPcnlw3ILxuSOLNwTZLNyHqa
JYtZC2XtjYdz/GaC+/5Qu+TtVAh0e5ERNZOeDDLv2kVn1Ky7BJGEcD7ioDruc0OzTsOi1R2P37Rx
NN4idzau7F4rAEDhJxfavEPcpC0pIGrOY2QC8Fn85NrEAiUwKC+GDb7CIE/0mOiLko9LClDLAv9R
5UdedU9TFIr8+TuiCx8jYy/9GImyEPBVk6yjYE5wqHBb9Xsz73TSDbcr72GlOGivg93kt3ipwYwQ
JsTKf9BeQz/KcUHBIQ/RvVvBFKjm17hwqnuXvYS/Kd2K9wTrreMKUVC6wAJvteTtVq3aOFaOyH2C
wvDs9EbYS+DxcaciefEUmal2zuxhPsAoy95I1tzYpcWeU5y6UDUgL1gUbxmE4hsIHeoTN0Jx0xfO
WyCEeMxYrC3yCM1Rem1LnZ++y6kcSNhWIKgSZ9s3CaWLRK3eSNPAhKyVm9gEcLFJhjnf4toz7z0l
Ke56r3O2g9ovwhrUenMSOQ+wHcM7zTCjraz9knb+6NCpdtwNrJ23Zm1GmMIuerJFhfp+7mvPVGrK
DTLUzvd2IOlfpO0fCgy6bR9lVCCD0DwX2lwcI9Z6O1iZ807Lh+HaVMdyJ48XM6ke9cBwniXesr8h
6UPB+WccjOUtymL1u2um+VtZ9Ep+bh2KVI7a5reApRFOW+T8yMTlt2MNDkzKBv20sRCOuQMo4l8r
LG8Fx/U73GvpDFxY5wsR5oL0igavvEJRIkPhaj8s3Cq1oSRr5F6JEWoen8YytU+N0cALRnoODRlq
Pc+1XyLvNYzanePa9m1pUBpVWsi/GDEera7o3rCz6I81GkjLvdO8OgaQ1mLOH8AdDJt+Sosd3HYT
qLqtvWnVezOraNV5jXXKgnGiikfTQFOJhLH7WCwiUrXfVxttjACDL7ObCGEiCyrMB2k3goQCRaU7
rVlW1co/2ivpl8f3R/uX8bqhdic9G4zt2JYTgpAxWAwg6bteR3vO6YrgkDi1fZgw3Hw1Yo0yBG/i
s/SSY0hQbs+tW+l1YvNk9En5lA2OjdD2SQZBunIetKq6l5ZhRxOY6pCq33L9rK/JsaZo7+bwIjrL
6bBt8LJn9R2Aav/cLwczR95SR6fqKM2+dmeQ2cVXackUt4neHFMNcFFjPBCm/hgjs7iLCs844f5F
FXSpw1VGAX0iCaut1OskJnW4wbOBLKARf4krSqgdlhToassoY6U3TwDeLmMllKc+mNtqYvPP73wL
cv5TlY8TxqzgGfAYjtemHeEJReVgBJGf+3dW2bxKCYIKpX/nKuWrlCvc0POkT6oV1jLSYaSgj/7D
vOUqMtIvIK5a1McOkZodZfkoi0ZfQbHescP4RpaZoR8GRy8fx530sipNH2bjbdCxFF6ElOVQImt9
62vD8ZLws9Hjk9Ca78MLwsPKvD/6tYeCTVKkp1Qv3vyFmZaG5nDq2zEGBQlvzQqBkDehVpP5pAlB
dm82Uf+Sm1H/YGEpUUVfWPz4P9zhRwJ043um4LYUzlb5jB2ecYjAsV+zAULpLbAW54q0efXt8t2L
p3nnBnazRRa8AL6Ke2usa/bREdEZ8ON/a0t/uvR3qc5XuIIu8hf9da77YiOEvCrsmic8VHj6lNOt
hGqlQF4x1p+FwCeHYKm8koZEF3bh+a2H/89JZUixcRQ2rhree8XMx8liZx83nXt2Re9A79x298HQ
7QFxH5zYY3dXtBXAlUn5ZMGhlvyv7drmGVWdaddMrFkwY4jm1zoEHZiSGNqJ/InI063Ce/20o0aL
27JtWEeY9M+2WTi30SLQJWfwppzbtuLhH5bttP+tQ4YM1Fnwb3J20sozXOrSEZGQdDLtfYg8214I
FOIv7JkHBEcaED7wLbRSOzWUC680DNOmzQUiNub+2QvK6EpAX7P0yqlAyUgDAO4f/9a7XmHpkXly
qcGJ1b2J7SurfYeXlKqA5XeqPtNvjP595OWOiDyZT1YWLOYNOV0Spa1WIAXIJqMBtKltmgB6eNZP
+m69maQ9eoa+KwBwq8dL/3ozDUl/twpeZKMH90RDyCPoW+U6njX10CVm8KTiPQoX12i+DIb7FItq
NL+/pLDUP32n/6IiTfw5DXP43XUUPKbY5x3HwRlOo6W/z2P33AqSqrEbzEVort9DK9at604fnqNS
2c6tvuoIrHjQkd/Xhr8lz1bZZ7lKHN3hXLtuuNZYmmDZwmqnRmDcAHwZNC/DOKpv3Y7np/FGsU7H
MyPvgJR4xhsmuOohMhrjIL21i82WGVrARqwOjLZZoqnQeRHKcSZ2A4vdtKlN4bXd4hwrf32J9XUc
bwwbmLw0DdX5GCJNOchVjkCJh5M2q4l6rEP76+yNxQfqlZ9EI/+VbKskG3dVipAVGtVtcBQSuBwu
PZeYnA1CEZdTrcMgAbFjaEyRdqUPzjkO4WI5rvFDV9SbpLKD73kCBAYGJ0iz5I8+VfSvdpWjMdDn
yZc6gAo/t6DGtAaoEYyx+DXwkfIbSWy/DKXube0uhaqps9xIU3ZUc8hjMSvHO82zsjsKYJRf68D8
lvbuMc0WNB9E/Kir1W+9x7pczxr7CeDSeKj4wNfFxDPerikJi+VZq3TJWdHHk+iRSUgO2eIedDFF
W8cuZkIybjCN7NynyUk0zSRUKdNrOLg91Jmuf56gynYJttPeYu0I4SnZ+6EPSmBpwiiP79Owv/Ip
IyC8BWqaUrJC7jSz+2f0/Oqzry1F5eVKJVkQ9onG4vIB5FX7CXS9QF6DytGrTQwG72C6+ZcL7FXO
fhmXcF+1iG/Mr2RMjGWH54UOIFIlfJQtXdIjlwdfjdth2RFKTEe4Unfn8FFC3KhIDGa8+qRzQlD9
BoLtK5Kq+Uvk5DNpJ3jzfcT7ytVxs51YswgfKseZZQtGojobnpq9ROBfj+NsZDtFHZSDXtnFtlAC
r4D3FWk3SOwe/DkIrtaYn9bPeT8Y986mNMwC4Z/MwkLDphy4rOFsQ/szr4oBdKMxPwyW9UPCVMs8
ntKOfjbyInzpq+r4mw2xFWkwbYIZDu9St5YDcjj93Rgm2OJaHyGJZ2WgH7raSLf88XsgaotFjUPO
6EZkwFZ3LVetcZghzbYVlbDAiniK23m+6RB3oH4Os74s6ttudoIHnoLhQ70czCLytqYFuEA6JCa9
Edh6dUF3LOPlEnag8oAwwPH/do2kUP8YC087y0TpNPThE5J8xknrYeIULg5+UpdZD5mFLMYioSGH
xG4cgCXO+RKSs0vtR5qDpf9Z+09QhvPTusPTwmQ+5sHoblaEuTZO0UNu7myMxpo9GjEIQC6je6c5
flh2GmxgwF3n1vPQBPZzFH5uG394kkiaDyPoimY4SV9QTvmVUrokwgMQluseCuzzfLhAPvJo4va/
tAXq8Qs4pG3yV4pOwfEyRB+xW8b6Jj2LIR46kBZQ9GfEbNGrCYoAS75QvZG+3HfG3VTOzVF6IxfV
+iickNsFOP6iWGp1N0XaOrWetHqTNQsWegzMLToSOcWbxZPFJqdxztzkR4guRrMnlQMgP1Zu198h
xpn7dEbbtC40m/ozQJ0UzONDGZT1XQxr/QLnkbjKTwIHjbEeqiC/jCUT8stYfzHHvYydyvFPIN7A
j5GYMoo7uNjjUZmUguUhKV3Nz96bYKweajPunsBR3ks4quOPUYJ70Ofy11GGfi/hkCqFj+jdLqwa
A1mf0bvSfTxIWd4a4CfKZkvGu/waNOZNlmDc1/bDztCV+D0s3JkvRxS+ZEnn7vEiLLb1hLokarbt
k41q4znsvGaxmmie5DDycmXV0atHOCN4rcYuxEiUrx/iBc3e2ba51tvsmI14bM7zSYpuUj+TGlwH
cHVEv+sSnk0/wB+5f5NBl3gROelew7xqd+nosdr+q6hZNT6EuLJwdz6oii0KSBggDngsrGdaNN3h
EPuUWsjlXuLSqbMPufa5zUNzcWCQmBxiF85o5+h/srft7nMHpGJpw+oiz/Q2qv18TXom2eLBUb5V
I7qgthJhtmE3xRsMOXfjpGZ2I73BbB48bYofuxRNTmuXFn6ylxTNPITfrbDyz8L/EE7JDPvyYDme
tV3vSDdQ7Ft4G+sEGZKOOC8ryBZjdoyZVG77zq2cRUrh3g6Bhn5TPLu303JG4sH9tTc2X8k3BVtM
6s3PKJHsxO/GZ626C+rRvRm1Sr93fTL3QjcfFYwBay35NLi4YfhNax0CINpbu2+dMzg6cxsojX/0
A16QvBbamwErZXm3yjsziuZPKNHlt9IyFv9lbYRXKO9XY3Fn5hNInxxcDK+AZ4mryZCQfq+t8Njn
nfHYLgfb9XIMslX7HMy8QbdNZt40wH1v16annCkD+g8y1ip4efjWcJDpBdDOx7kMg2tLG//4GB4t
ftakLbda17I9ICc17bUa2Wh/Wq6eKr66lU8gs+2qf5sMHQOKpUSZkSDbOm0Z7C/VSalJXpqXIa6T
kPiUHqA2VAKk3ulqjbab5kpfkmy9Ub2F6fDIGoGMdD1dYaJd/jlr7be2HNFAqkwfWf7ERASsXLAK
+HFGdpVRfoVQkudG+QTFt9qWnQNKyitutHmocRokzWuzqLKO8+T8XtGehiLaJQEPQflOXQ5wV17Y
JlZXEpJvqhPw2zT87xKhwIOIYVBj6qfPXrGRYO0ou8HzEcMyRlhX+ex7pz6tb41FBxE516rfrKdr
t4EpZc/9gCrIMhwGOVW6GMXsoHTCe2MO642ilPrRQMDxfkCnz9zME4pWsaHgHrcE14HLmUH190rR
88dfBstpYyH0OCft7WWs4yrWqXGdTwJpEghTnAXudqDmvM0F8oTAV3wt3XJYYU2CcLrM+QUWdRm+
BuWaMjxrkO/mB/uGg/B3W/bxEVlfFHzH7+qyy4/RuESkiVzD3Yh9iHSs45K/xrnVHJ0Mdfw+/JQH
brlZbjUK57dKZHw3gTQepTMWbWE5nSI9vWlbdXMZ+9t8J8Tyyipz3MJ+XniKw7OGzt5N4/TKPQ4m
8oy68NO6sBo3peWXp0tHw+riWIJb2Eisc7z5vkpu5V4vYJNg5zU9+VRorSujVmhq3VONe3NxtMNc
u/n3v/7n//nf7+P/Cn4UD0XKCz//V95lDwXi9c1//du2/v2vcg2fv//Xvy3dc9nOOJauo6blmqau
0v/+7QmFHEZr/wNQ9FhEQZ5ege3O9laUQKFz+ZIvuVHJoEvm3IChS7pafx5xemn0dHzReXufcQ1z
99isz9/kQLnS3ZOi0M5xXk8vnlUjr7NQWjUtReG/nO40H3x4PYxI45qx+g3106dx7PSTnsw2fLYB
WsMV+nnmFYJ216VDXg/78sVVAJ/wDdb0/sHOVUXH6i8PblCHPFDSpoyEO+6aoQtGH7uACga4lkc9
WImlGaXILak4RTiFFW9JRcQ4VnBIJvTRgZWlR+AOyRqLpujWVrj/ZURRzfbdiPPxZRII0uwkF0pT
nOf/+a/h6n//axiq6iHNTrbGci1D4+/x979GmhikXcBdXKUJOJ/JCuqH1K1rCoZas8Ntt9xLTA74
R2i3ZROvIXTkYG11wK91s4l3VFzRd0mr4R4+Tb8eMOTIwYoWvHcBViPukoYDKOVOO07R0ET7tqm+
o9u7+5D5KN3GvVPaMdiGKtllRLGgN17aFBqoYM1Bc18vZ9KhV+QHJObmDkCErsVbT4Lr7NJqdRQD
jqll+FCR2TCuW8wcxYy5+NhwKi3v+lQzPjacyAXGoI7qKxkqkyazYdMZdsaVvALhVDTnyyXXGJdM
a89+kJZcsivG+CBN9PziexSL1j2rXFcuCVbaWP8buaSnKz4ab2x6db5Ap3/+Uxuq8dvfWvMch68c
aWLDAjmu/vbNUxTXwGwsD09RqWpXY+qSt29wh9BTNIBxMHB3bTiB5/EL0nXSnrrUhhvzrE+xddeZ
JYZ5Df65WySt6v3a9iKlufEQdnOi7q8xdcNfYYzRyzXy0rkLQX+fai0byKQn3svkJV+xyZvfjTl7
wUTJ+zQhUnYwlK4/z1VgP/Ks5xnmdup70LZwA8Lmix9SKZzJSF5jpeMj/NBg3DkP8ztyc+0wRe+2
b3vbrO7yO90fcRrnfodiY9VQCiH5mfxvSdDYG88alIc5yVNE6ZH2ML30GWnU4MqADHcvB7Um3RDm
SYM46ezCoYW+JTHpHfWoO3SdEWzrvm8X20PmhQXZCHztbtdYPi7My17Xz8Ew9rtkSCLe/ika177e
kofi1oefjhqOHHRyCo3NtlZaszOMt7Y1Xl8Ery2k8/BX5um9XmR0KTM3LCL2l4tYBRoYQBDi9cJp
VVVncmAZboKxRnIQpwMe7xplpFgr77IUX6Ih0UtsT6ryrlxiLWx0XnOu/SNso/i0jpYes43ffKcD
FiJzlxkyTZowcu+VASCfhNaLyKlWOGetbw2IKgYXlphcxdON18KOjlYfx9f9DGBh/HnQ7QJJAxTl
wRJTRv+tQ5ph0MKiqYAVS1NmXMaZtmKcM3Rrf4tfmh1KZ46Hm9l/mj7YE6yxDACkTHA6fd6FIZK1
F5qXWjs7Vwmz6wA5WgrlQhBbaGNLh790XEIrqcy6zVy2kOpXpcjGb11UWZumKcd7zUzN27py+610
zNl8hzh9/smx5uoct2mCnlyZfUM4U/oxiO82WmmcVERH7khCtnfO6HAA/L43QeVvraXpAogwEaGn
pK0CnDhYAcjyncxRq/zewCv7bLqurm1kuBWxIwfltFxOAmufX9X22bTbh3WQXAMvgvwAm9PdyOge
/vaJjTHZfzK68XPZnxwd472y028acswo+bvmY2IgIKRFayMma39rdOlZurplkN3z5aPQl+F+RlNi
JvsvSouwkaUpHeai6IyXRkpqm3ES08l+4GI/5Ov15KKlFrBMWyA7y/8uY4cYpFrQPtbGbIFENubb
MkB4ygYCMpG1DBUdNYcOqh1+szMWtnFl3Pe+atzLWZWZ88bW3ekYIUtnAwWh21OLQzM55s0ac5S4
vUlZwEvnGhsaChSQboENyX8gXY016pCIcX+Q5i//S0pyZEzqq3H5jyWezQO80X7xZfMA7CzxspjI
B/bh9zUGvPP2n18Ruuv99orQVdf18GtzLI9T01qWC78sznje6w5JLOOI8ceC+EptLT2MjdmVn/1z
PFbDFTJc/oOpIEbaDlX2bqrqscLa6HNt8iqpivnXEaR6xs9lholZXmsezwMK6FU/osHuNnCBF1be
HLbdVnpFdFp65w6msJWrxi+DPQdFX75aD+6stIcmGiLeRC4U8GQql2esi35MNeqP8XIYDQBRMV7d
J4mFUf0aDbV+Pbr2Hwl0ziskjfXH9aAqRxzY4ztpyXA5k+toSUsHIxDcsR9Y5ZbX2qL1bnhhV2/m
GK3oStGWdyKq782kElxPl3aQwqD5jz2oNHqz/uuAZbxceV4uL5OkKWcSk2bH2nPv+wGWNT//B5Qy
eM/+8p/9v65l6cMjJQT1eLne+umWCb9++MvPUYR5c2oN7frysdYplyHyudIsPusZEL/Ys/1btknG
ZtSc7IuLF90Wts1wDSLReZ08kOQs7FGXmcaDtlBTRGXpF+2lVXWJJxwKwcsW73JA1s/YTpZbseeH
yCIdl0uMHuoUh996rL7Bf7MLnG0Hv//B7o13VC3886SXuL5BgqkxytLVraMsLnCzmZKPytoNsn99
0bqfyYmUpylWxwOKVQh39T+STnHWsDsk+c6ubP+YaYPRb+Yswck3HBXvJhqq4tAv5A9pxktMztaR
dln6N61GvbCza/Na3iyNUyEuH2rH9T0jfGOr04GRR7r+w5/U8aNnedHImMgymm3dWUj2se46Gq2D
36oRp2+26xy7qTC/2Z7jbrE9DG6x0g0eqpiscIkL6TcflumA+s1za41YImCVt5c439KgG+pvFiZY
+7DKrXNqmMlLomT4Jc7Bfq4pD7ENXojpCVZ5atA1YDSQSluDLt+s6x7NG4nhrG7etYbP1mmKVG/D
o7CBnUlQuqvYA2PiAcvfmOs/Y9Qlx7JW/GvXaOKrpCrITfRqTaUvrw9ATJNHHvjlDtxH86noMgN7
CD35amfVK5glzD7GdIfN33g9hvijdoqi3dm5Tr18LFjKeap+t8YytqSbaOjPMU//67arPjrq5czM
MZGH3MjdJ+MkKPOoJL0HEa4jVRcGd3F8Iw61AUriqm+Fd3oM1w3MrHKQJjBGKEp1ER1nntd34lwb
8qY++3HQK89rYl7zzBZIT/MgYMkxUepdEufNtcGUlyUuyCWJx03x8M+Pes31lq3dLxtx0mCarTqA
+jSLzYBl/7b1U4ciZZPe64exo1DsA/c7a20TUBECUWRTtP6GkNWu6eP0h23FPxKz7T7FZggru8oQ
5CtS7dYFLb9T3Gn4PKf5HW/E7/PMcgQ9wXY3Uc55w5cj2qOump2kaTrso0KKG+Q96TVCc5fj/Pdc
aoP2ZIKol3DYmNWNOdgmMnb8Vcsxm8/N9DXQOvuT5o79QxcZiHWr5RvGq/7ZGJCJiJeMb6iUuC2l
anKS3rKP3nTluUMw7llcEDXlvh2H8EkibVWiWjxyZyMglxeUUdZOdayyUxiA8fb0NAFM+tdhLMe3
ii/20U1QNQhKN147DbTb+O78bEu3TMN1BOFaI3D2lVVYG1Pz5rvca8xt44bFp2HKsm02W+4rOQUd
7eR0xoQEXEiJ5c5XpR3eVYCEfxSZ+txhpvqdB8d1qPrRn6DXDro6xughOIDhWJfFmxhA3qhmr62a
1hv8OoY3Fwk6KKkdnPxCeULQ6ixhLBVCwMvKq2o1N33fD8XRsmdUDvxMOy+xfO5JhOoIQG2spEjY
7RyVUvPf0S8n/5rO8SPEMu8Uo+B8Ul1SRW5lqOhadEiDa8iBZ/9tqDtm8cbWTHDuy3jYCb+Nd0Lo
8nJpHTLRSQ/bj0v/bShqRtZL0Lnv0VyrN2HWTXsVgNsnJTf+LLzK/mENrzhe5N+LjoxdnKrpM5Sp
flPO0acxNMh+Obp3ZimYvBQWqozRbAA3M9P0pceL5g7E+L1qYsKFXWh4apSgfCiB0211kHfHZuwg
RSjDzZK6upaWo4WTtSnL/sbOWuNIbfNLmirqK+DUbxbO3D9srL7cOjTf87pgo1130bMZV+6hUzPn
KixwA7NsoEn5Mgnbq2/OMglo4aYch49JQ9Dbu7RFT1hACgmymMjA57drC1bd2QtnvFYX4MPfR+gJ
xlaRUj1MhqKxOO1vV/Ddz+aKzQvbEqYKOF8VYW/w56Wu9HdFpJWPJsUo7dgpfQYfqHL4bqj2vY90
7HXvZDcSSo2+pgSRNtMejIi3jTrFJsvBQQbnDndomqWIZA5p42wGpQ6u9A4GNYTvR9ngDm5xpVoB
xZMlpCgQxEMePpfNrxmg49a4lIQvk7TJM/d10Bk7ialtuktGAwn3prtVTd+615eDnFV6a/Pda4wt
eSrtNGowJORJELUBm+jRwQG6rMNnVw+rRyNCHXN5VsghtVNt53lkWGVC4Fblo494zWWEXCMrCmvf
Z7DZPO3FRbvuqhptLG+k2bbZfT829w23aLf1wn1XWcmL9Jl28qlDW+ZOWk6NdD5OYOfW16qHLi79
vRpU2i4fWpRx0RniRUGm/by22/yLNSfuw2QqMbgec76Oe+vL2neZK70pRgFPl/kSA6A13aPvs1Eh
8UwTa+Kh4CPH8Iyf2iSqji0mblfzbCwuPNSmc6xK3+bKepUbFCX1rfpzUmao1ZOfgr5HE+y+0rPs
zi4V1Ll980kOmRsXu1nJWZ5bXX2ndWnyGrpsybAgeG7GKnwFe91NyWsWKurzoLVbNojJax5M7eOM
+Z1MUMEJ3Nu8JyDwITCMiBZe9yWSgjMiR9IsyTVf12XyXVrjMmKwigwVkiq4ji3qZngpH1oXlOmI
avwjWcd4i6Gi827FZ3l2jTmq60Zt9U/5rCtHGWp3drgOLYrSfffmU9fCoDd957lZpAph7YdQ493u
KCytHOgRIHytW0XnpffSzNBO+nXwMhd9qduUvfp13bNhz6ibfDEMP9nyCMbzLSrrZ/bMDxJXtHHY
124OHRus7heMW9FLjfdqUSDJidrUtprC+ttYKCeMufU/K2wBcYOwvjVJpWzysXKeRq+eDtYY69fO
AhTrRvz/oiA9Rb6VnmS7Zbp+v6Nak51kMwbBaNiN9fTRm1KL3uWUBGCV68luyvFthF1rfBrzLDkp
Y/9r01uaterqnwqr/ei9NGVuia/Mc1HychxCl1VPRsXEDmEIYkzxJeqrY1AN03fw6T8mP3VefC+0
D1FRUDioa7AtHRXODLGEP+Lhh4zUU2Ql54J6QY4y0dFrWP3XZlldkbTDUryL2m25NCUWgMddz/45
VlIWnwO2rKwybPzXQeCq6MUGx3k5dS272g75iLV8M4YUUNPoVs7kkAHb2TtTq+/UYZGB0FG0UPPi
81BhkohXaL9vS6347IA12fxfys5ruW1lS8NPhCrkcAuCWaJIyZIl36AcERs5P/18aPlY3ntOTdXc
dKETSFEkunutP6Q1KWAhmuTFMNAYXodF6KKd8nZwN8OcvXFy6ZSnsa60nYW2PMcXa/rSJWQbFDBB
F71SSxR/6JBC3yo4SLTqlN8dUABqX4p9y46PGbLDs4jpLKa4xQTgHyGQHtmcuRdZC+EaHcJoSDey
Kgul7V7YOr7MPOb9Jha/pCQyD0jzIrmFshjdGFB5nxw/2tsku5YOCApVMZWtojr6J5SqSj9XbcKO
wayV4U/LCoWfDKb7SVWGaWskO1OU9tUbPBMppFh5xY/nUetH55c3/aixVvth227uN3xWz8rk4HDm
EgMuDWs66tjYQTfsT5YoxH0SxS57UrG8wo27e0fbjxXosjL7jENVvdES+2TEFSISZVV8X4by0M2g
cljB7itzBOViZuN1rvLwy6Bpqh9ip/tc4oAczOxHrmKC4aB3+ucWPZ+rLJqhxhMir5vNR5u8WjBU
WARw5o/2yeq1bQFcNaj/zJe9ZnLGYWZ8wOQ69XzYE97KI/fZ7esbTalQJPK8/JtQR+OMFujyGCbQ
whWTiJthL4+ySZ1Q/rb0aNjJquyoE93v8fK7auuwJm3tg2USNGmNeEAumOeQ6IEcVql6VTmfnb0Q
uGUKZO1b/Cm2iuFbMiVWoBiuc46nurqOJmqyIxSub+po30+hrZ6avK13ZhriUSO1Rd8v4belh2ZG
KutfpizSnuVDsfS9W8qYvsuQGnmUHSKlOPfIQG4LoHj3Slw7mzlHi2HJqjVV9KcO+hTYkAPmvwbi
4QuPHEVf2ulntJWxJ829x8Kb1acWewfWvvQzapnRvTNgYSSrTqaRr23zdlvMRfYZX3GS8NB5ccdi
sG4YXzDMHB5kp2ORI58UdjdpfCtgePkqRqjPRatO8ICV8pqxOdvPk45/a6HlJ8Q41EM+VDhfpLa1
1dS5exRLrOLOKKbPgwpSVZ3b6rtiFod0cghI5zkpompcpRbFgz5r1Vdb5JM/xYn5nLRKGYzl4FwX
y4M5MI7q3bKgwjtGbnzkP9ffpyWbeKjw9i2NbWczGd6x7usWefS4vYuESrJkvfoonNCpd2g21n7r
DbjLYfDWkd1Ji2DgvKXuB/a77/WqV0sgjOsg2VjnZRE0ayMnhu6ubfJPkVrx2YSq86jGnv04IG6W
iJGDDOn+x8UxhnNmZb9kTRZd21iwtAA+yvFpkXSX0MjfxytK6TyOGKtCs5uSPaRttCjcajq1aT0H
aq2Wp0I1h1erPWQrJ6y19PLoTV2xHSRzrEy+IkFZ3JxUlJtusuZdiB+Tz9mhfNMm9nu9DTNwgnX5
muBctTYvCOHjF4tO2XtV7X5FQzhch0UxeCo1P4hxVW92L8hutulwjLq2fBusLaBs9bUwGuSrYSEF
srkJO+Gbg6ORt1fnW5mNr1mv4h4+ueOdi0D2dokH7SA4ir+GIV44JOGf+Xlh2JkRA7brxXodHVcE
uoMELwIL9uuMaIMbla/1oJZnFyIbAmU0tyHMpd6EsZJk0IumQsm3ISYbLxOL/UuFvtjNXmpcyGki
tJ7e6ZytfFl1lzA9FHEZvU9I2gTld5b+g+yV42yyQ3tiVh0Y7eU1iePpnE4636+1yOrCL6K+vJL2
cm52j2lkjL76x4CqAZXkVLAHP9pCYpi72R1EkGdksTYa3COEPEEhyrvIgbDbf5UoP55kTbbHZhMU
On5tnWnmgRHbYxGEUTnCe7ORuofLrG3nPB9909anAuupcLjTCqIOO1SUD5q1TLhT0bZo4ay8X8o5
YQpRSvbIu8mrEdBpKjjBJO7UXyMBPXlW4vGLYQmC0HURX6JRC6+FZuIcvHY4CV8yR1MgdbTxcCOq
9MtAkuuLK6p+o4dKdt+4lXJrEv3b+41WCV1VPOHSmcfuchkKiA1OiteBWCZyQyDudF9eplX3sgKE
j3+1RYqwTroboRbDXPRqJjvAAzoOLEc3AzktMgZ35zVwG6UEqoaxm9aK+EHqp/5pUi0nerDaqr3J
dpXoqRwlmxar1UivQ3RC/KZkO95qvt4u8CHcvHpqVCs/GzqCza6jpQCbrPJFUyzUH+Vgh2AyLP5u
48R9ViE1qyNVKYar7BWVE6GRWGfb2OjKJxGn+aNpPr4PBS//LZnHz2gTVu+vLIymv5gJNhTrC8s7
NGX1+82831BLxPubkVVZlGnz1xtq8qg9QMjAyHt9SXmnf76p3unvoi66X2IvuyJFn19T1WTzQDgL
7Dc0pj/tfauRiBZhtfvocEmmX5KS5N86TLbnuZrCl3dXPAmPxFrXsWqAg8whhiroHHFP1PuxhK0E
cKJh20k8KDnIXphm4QPWs9DVu3NZjM2JPC6WVXiRbi20xcyjqJtpG6cxEWCwrEFYxslOaqHJYiJ7
FtTYYfzVlnsa/gH4he7K2AZSiIlGY07NrjOa9sXu9KfaiZIfZqKB800Koiu4eQi2OyfPTZMrYGn2
1euIkT+oKtXvWktE2tK7/sHTCXKQzk12ia0rL2VqXJt0RJjecj9bRCWfB6x/drZomp2eGNcaqWRI
sBX+2fjxvBaJdUWFNvzZGM1OKbrp62jDn9PZUty0vA73cy7mo5yUhphu5/qyvOZMkm7FQ1ftYG/N
f00SRhLux3VSgabWw5ioUMfXSX9eyZlRDQi62czfkIDStrqSocWn81uvoc/gZpGJ72OEvOf/OWJm
BJJk//0e8MPz70j4vt8D/nmw2FF+H9ZvU66Iqyx0WN7XGqJwUEJT3gotc13WjD5+YFi69Oz35TgR
C2/jIDCVpWRu+8kNzLLLX5RcJH6haNrPND+JwjR+WZr7ubPK8LO1qOi9mCCVNUB6B02ph6Oc7fyZ
7a2zVTXX/8z2XOh0M2EPHn/4Lve240vebFElYLcXI79qkbVcZIcMY1eTyncWVxMJpVP61NrGDinY
TlLg9Mc2QVEz03ex1WYHVeuyN9d9lkeWZmIDUxYrTWR2sjf77+Z/jJbnGDk6HTXbH9v6rY86yzzy
PC3uurUwy1Wo1HPYk7blSvP2ODBFPD7Y32X5o5a2xp7sh7Wv1xPqopXfHZUn+GAO+jOikn/VdGoZ
fEAwZJx015GyFjf99L1QnjyOIuBGtOrZQ3Vo4QzxOYoyHTO3uXyv9mOebUkWTAfZi44U+fIR5BGa
zU96X+wH3bM/J4Y2nxBjI+edp8QtJ1vbjOv7lQR+yd2Xhdol3aHTDGT8tFX8vTJsMnRr/YPpr1dF
i0YPu1cr6lPCh7lFgMtLIbqXKO1b5pNssue59JtSVGfABtaTKgYMB/45AfZjMEqneitukMxrs6Au
kX03Y3W5i8J4gMmNXKn8XnfiaTRy6yvg2SXosMdFS6gdLnwBWDFi8YbD1wrfhpBH2ALaoOFNOxmy
1NFZuOHC5KdzxYr50euqerK1IX/tNdI/nKT6ad93RvVa9+MnYG3NbRKqcnOd8DqZVfUK5pgkmKJY
WzlK53jkD7DuLq2ZwRNES+I8zkYgO+3CUo6q44J2Wu+Y5QoJABI9Z9nr3Dxudqq1dThRwlNFjvS9
qNk8Ff5HXSvt3z0NzHEfnqfYcvh3Th/zijZ2iQhNF71AcBRlZfuIQnjzOHACunniMUT351G25LCJ
DoVTphtZlR1LHCEMUCT6QbbJoih3kPExpsngnwu3nzejqMtos6ByesQQpfJBlSc3WYwuYi1jUT+k
blRFRIna8UHX2XzJKmrU5Q7oX7lRzdYKjMRCq0RPzMlPK6+7l0VdFv39siYhwWr9kE1htXT3f41z
wjQ5lzVA63WsHJITyzmmkKPTUnNPnBQXVKKz0D3Jwv1z9e8eOTy253yDyijCWetA2Sav3kfPSW/s
I9R9jahMzlDikrO8+m/V/1eblw5IUzhWGnzcD4Y4VFOIBYqYx3tZEJIY78sVYl6BqeQ5624/Or0/
w2TbrGIzmgNmkePlTNg1yE/LS3Ws0zuBMKAcK6eOVvQHX09O3dhORqMBFDbVu8hYwgCoCsbZCbQv
u03U3neSARE/Rde4lgOID0bvA8ya1PRvQasi7O452IjHRFWym9k+RqiIZ0j5qeIYqrbq6yaq5inr
foUJ4D6ZW2Pr9k78ilg1uerGQxmbQOpnTGxbfpivTaSld6W+BivjKnkdSrCBKgCNo6yG/XSXK2hM
9EBCb2OmPVmiEy+tCfJvAiJakJexG4BWsmphgWv7Ya+8osapHWWbM7rjA1wxBhvVUSHNcZY12Q7h
TFwMfECl7WWS1PF5mRDLltW+cd2gUl3rwEbVIAWpfvKAJF9LPA5KRw20OXcv/VAipYnxUYjARPvY
4FhCeAhqTZAg/qqvCrl/kaKEbajnW9YMn/tBsWCRjtHjooZQATpg8W70WCR59Ii9Z4wEuPgh+8d1
UN1n+W5wYVXLEbIjTi+edqtS55mIZXV19TF6KacnyVnRsdq9tGqZE90loTmrXXmYscXZyqq3BiLA
QVjvBJf1Fo6twi2A+LPFe7EMzN7UXpVset89ofcArHIevk6tUW+sZClv4RQppNm76ZjoRvKQ/ZmE
l/X7pBJshpxkENYp2HmtC4BcMQTqhroXi5usGTkYnA6SGvlQ1hTLhV6rmjnIwnWCbCua5K8JM9ji
DvfD7L43xXMXpd/FKj/YZOGwsUFG3kdmb90IZf2oan3+gvQ1NqIK6htDa6q3PjZ+yvF6pzWbyCC9
teC0eatdzM9lR6xi4llN7XSvJVW1mqjF8GNC8z4uXG+nSXuxtSimCJHinjzj6iz20S6rrVWOAyIZ
RRfgRYbh9j/HJCB00YYaYXXbwkXJl/sJHCqPv6lik6t9m5fuRZ1M8dqP9ho3Yqdcayiau8OoHkWi
iEvkxBzytDR8Fj3USXdx25+dygbZNH/9c7bTmPH77Ng2/549dFHjc+qYAxmEwWaovCS4V1xg1ekb
BbPIYOgHiOUyHFN3sb0FyPO9Q4dwM9eh84B8DjRtAd2bDRMpdSNmndbb6pM3WZcZcz1QXYRjl+Yu
jz3trVknLt1CItBxfk+M+3m4einH1sn1ynOJj/SmkWz2eI55J0jtjISgj+97P8mmWNv6te19f8gn
/F6VnfgNe8fITMetXWyBIztX226AVaR4f37UejcAVu5es0m0NzTd2hsts9F/bsekegCKmz5wthC+
ETXzK6E5FE3skYPeWu1DTAeJvD/JYWFJ1rA0TYSIcRPZRAhiSoiaJfhsY2Me72QaxPhnVfbijzTe
TVkRbXWjZwUQ5susVtkz+V52lqDFD1mRxp+qwvguLcTFtLwYtf57gK7YkPcSY6tYUXuryWVd5+7J
blBk/2gZ4qd3OQ/ZT012tVof7o1xVnw3cRhuExhKhrg45OsnYanD77YqqYqDrIZ/xsk2PVGJXtUX
hLjdx6TPT2NF8lvWMMlRDs2UsAR2yK1vrNF9W0Ih7mSv7rQVMlk64Vx7mOHMsHMe1Fk7yqrcSMtq
7ND7UZW9hb17x7wYhn61Yh0cPy9zdhqQzSuWXzbJq9hrlLOIugOR2m6VZ6l5VKfxoWKROSR2OH3y
tPJLH8dIKubuW9F5yyc5QB3jBAUZWCAc894H5Fr4Vrvj7wHyDvGoZ/7qQnj3v0dNSh0fOHX+vo3D
6xios37/c5uPAfKNtKL5ohuieuJkZe+aVrEaYrVLeMabgZOZboHXsNl+nWVjNum7qrDq47/aZads
e58m66Gr75cChdR9LzTtpgnA5RCtFd+YWuet8qB2CR1nWW/ACIyt5etISP7/Bgjpquf+i6pjOp6n
OTB0DAuSiGrr7j/RoOC2CtvWKuvIWrccYswZlo2nieLUcvqY3y9z/g3kTNZWAqfDsYJVo+l9tDMx
d9hqU+19auNwzY0sIARU2yS4R1vcFeVdO1WFT0bK+yRwRyRiaJ16B0uMjfDBdrmf5MhkSc6OhrGp
vg5sO7dAaQPapuxEXM8iM+WaB1kld6JsCUopWzk4mbB2cSP3zUHTdwOtwf5k2TNHl44ou6waFmkv
OE+7emhIMa4jNN5sV8Y5NtjUkiJ7wSOqvMga9ujxJtHN9NT3M5xEQuUnM/Km40RgK4iR0z30Iygl
Ly3rgI8ILY0OTSLRsG6XS+q99+qRZ8P666ujHLxUxkZzMV0r0Ss79t3SPQ+Irgd2UgkSzlQ9FWts
3lcOiVd0z+Azol089ghTr7163oe7Uow15x6qiqGE+ynKpiDV1ARGHpqZRP3Se2ct2Cun94uteqfZ
6wNZQybtd7sc9tHG4RCYX8ZxwnXKn32plveysJOyer/6aNM0/ToljnP4aCLghIfZWsg2pCLh9PAM
IoDxjw7Zq8xhgrJF0pwIY1jH97YQ8VEvAt66WNlTAsf7vsijENA3TOKdkQKNl41/9XzUR4jynmNH
sNmY91G838EQq/iz2V+1Sf/du5QuckYRriP6ItTHGR2l2iwfZSXjYbefY3PeyKq6Dsjt+ruG+cdZ
Nsm8W2llN2u1QZFNBUoVASRJku5rW9fF8bUcqqDiC0a088GGLnEXxeP4SDgKULyATyKrsshMHXRR
4yRH1EPHR9vmQCcEjsrrBFkgq4XsEms5+k+0Qf4ZH5Ok+mlNCw7ia5OOLfSlxjVR1uR9JoQfto6T
llvZhrgMIeLK8naiXO4dBI7uRVL1j3FjNXeIRzzLWuWqwLywx4YfizCXbJMFYlHHARmAi6x1kHPP
XtZ8k+NlE3Ym4PYb58XIRpJGqtt+Gcwfytgbr5MSLXj+AbgVsKv5tuvwnGtXfc6dyQgmTY+D3hVf
rKZUTnjJFnunzKZNIfoKAbq432iLdk1GdgqKsRAt6xr1bdCSe80V3lOC5xXuPstXMODtvoEBx4uM
yxYlk+EwTW2McEOB/ePUnYgh4HwzpQe1iOz7yArT/cSmGo+lwbk0nvFcNmgxuB1HDI834Wltfmzx
rtp6I4zBsRH72jbbO6W4x7VErMctb8D0QOMdjfZBy9NdZlTZIa2tFBh5jhpHNPvVvEBDKWL7poa4
XhuqMp2KOCEj6WovtTN1X5Fo5vlSmeqlUmoLUE3EPsitor3pNNq2m3LzAVTuppr16FEWiCSoxwWQ
Azf/TxtIy2zbVFYDBPM/baOHs3ys5OERJ/f4fW7UGoQY8vwqh6lA2e7Ibj98TFJrZeTZE/boIP9n
Ugb5cqNpTrqXbTOqY3dh7J0HE4yGb7RzfSIlivmNrJcr8kLWZWErQGWjGddtFOVy/73UMYs7aUhA
nDJl0NStrOuDWZ3kFZRzhi5rfytnydbfU9Vq8kNB/keuRHKRitIQbfm1kG0f1Y+2f41L5Vomu98v
P/o/bsGP1fm94L1fCjEgTAehBvfU09R2v4skwoIjW4vUseLcl3XZLRvl1UfbR0eWNIgXfXT/+xYf
s3+PRO98X8Ps24R14o+R5d4U5EOfknw4ohLxA/jg8qAO+MOYQ6QHLSAf4OkifFpyUfkKUZyflvmz
iiZADyM2szzF4xvPQfNQeW0FEyw2b8MocMNMuuxH4R5SQ0t/1mIa0LoKxZPSVe2+1HLzaCi5DkET
rT4XoO/XdHaCRcU+zfKAqEcIGgQW2pBnY6nyZ9yFjhbuEm9xPiQ7N2pA/Y1YqDGBfHGURs9azy+z
b9NvHXnAZ30QW8cUBunOvHvLlmw79abyPLZLfUgUy+8mZzzb+LCcEeHPz4251UU3H728WFOuRDwI
VBaBYTfewdKLY7KkxrGPEHoAQ1afK9t4XUEP8sGernFHl4NgED6zes57YXcopyla8pY2JOz4QB/T
pDrEKI9dCJtigmLmODIt876oxnTviiWYla7d1mJNjFcd4kaAy/ZGFKkkwEBM873JjrOCII8DLRZR
AzfHCz19VBqtP5gzO5wwJdAPBtv+htj+IS1JxsdTPN71GVBM1pWNULAE02bn5xKlN9NTTHII6cYc
s+ccwYqvHLG2aeS2PmHp/FJW0XgJkZXcoJ2nfC1d5RwmffFioy18KNDx2y8OR/gBIJvXkFd3k/57
BSbBn9xmuEHVdI/5nE67NNSUFxAHF/D/9R2k7CIQYWFucCxpzgDg81d13vIU1DaL4AuDbpwXWDEE
31ov9209FefcJZnt1OUDZ0WsmLso37S6YQYaqaSHQTO9YEKD1LOrYGxtY98npnexdfUV3B8aFB2S
ijVmJceUdNkmjvQfjj1lJwTGoKCZTy6PMScri9OQgqdWKnXF1EXVsTQMFy3QpCbEVKkHWxEnc6y1
TWtXvpfkXeDpRR2USCZfHDvJTzYbOmgfvtLVvqfa4MYmN/zc14h+dsJzntJjwr4SmTDi/I3H5sQS
hHsToJ+qa+zndH42+rp4Ko7WmNyGzsZgG1kbvAXA58TEnXZ21rCVXxR32wh2YbP+gEGxcgqNluyO
mID2rcQ/gXhS6qWEP9Xmrk+nm26nMKlvCq5Y/izmhMd91t9BYInC9Bj+7NNZ27W4iZ5kUXtNHszY
582lm/qI43SnukLjvRYe8l1FdrAUc9eYuW5v7azuN9Vgv6kMcHSsgMb4iZ1Qt6v1qTzJQveS6v1K
VpXKLk/eWshqhMMtj/E/o//VnROhI+c/+gZnylOz+gRytJuL93pblN9i65tTW3wPYmeDP51+KkWu
nxYztjiis7/NoRl2VegDWP6CmxRW7zxFAAVjIQyZyFs28hLU87Otx9UuribjNKa2cXJmaJqQRibw
b8cwSzy/jAciJCMGYKlQ9olFit33XO5QNtUmTXtW/QYMce0iRI0Dx+wgm+MhC73hGQ/QiMe7kZKm
nsTNHlW+36qv6nN2bBq70DZTLl4c4WBptr4DWGm2p1bHuXuuq2I6edE4nZS18NQgr2N0F8uhOIVr
IdcaeYUKTgyJhxCmb0eKFowj6mdqOvYngkCYwK1XgzV8r5ryEw4ctl+rGZ9AvS6xROWs/cyKgHFc
w9d8DHdLkl2QLldOzWr+KIswQVZEyU3C/hnqfu18tBL+MPn/08z6xQLNu+0Is5zGeSlObIB6JR9O
rV6YR9MC4GFrgjOaQzZvMPpia6o9aijIip5KT3wxytbaFmo6k8woO1xU6uIl0rzmxK8Unh0frDkp
ZzvFyLOfoQt5zl7+YTHKZJuiEuA/En05JXW3nKwOxSjC52iHudWJeEV9Yi/v7p00YUNSqKds9ZET
TdW/f0y/b8THJK/yoh7erzL0no+dwbkvRMYDOL4uNlHpgiFVm2XX2tbNKAWaeZGHiL4StydZuGrd
nvoMahaWHWArIWn4VVn6ENPbk0jCL7g93ZoaPGAV1d0m1bUAFNrZbXpfDd2zZk2nKBGPaQ0KzQAH
chyi5lQXhOU1x3prbCW8T6dh2XRpcStTMeFqon1DNR6x83Y8C9K1qMFHyGLahQvbA3FZG0hCpnaP
ddZGgW2zI2qqvN0lyEpv4OmSea1NxLTATQJefJn1UOyQeEkDxAGabWThSaEkY8TJD5awUvGDM/Nd
EbpfM4UAuGV3T3NZTcFURS5TvHDT6Hrs20uX72JO9hC4xqfYIbs6zQMo9DUAtiZXM8vGMN1BXApc
HT6ozsrbTx1/XvUhOkvfalgn7JDLAW3FsSrgRwUX0G2sA1hkddd6HZsDy222sRezSIgboE88MtUR
dnQ0WQcISA9eFChNFcFu4TehhcW0R2/I4KUnHdU4/p40Xoh3Tpof8cTHOFjnr+zZyxBlEuE1zyLk
WXNP2UdJfp1Sqzu4dndnh4p9zuLqmLJmnZIw2fci7fgoBweZAyxUc6zEfOy4xLZZymULTQSvMyW6
ZImoNlnTqFuerfYWW2pgXk7+gi+kurVTyEWpUuNqNKFokMT5dvR0DOuRXNxmbvQiTNhzI4mfyOmm
C4vdA7+h5lzEWE87w926rPqQ7t9UlPCChJTOpnANsCPsugNXdchWatqXwYUq33VNfAK4vbEae8YW
uUWjZkiyrdN3feBF9aWJk2MRGyAEPPMBg1jIQqVnwrLJ9Y3bAiXv83bP7xN94ra86WUFQ6Fpt/yz
loPtCmuf28N2GvUWFozZ+CSR+FIL+2zFCf9XJU0fF4OvnG4cF4KHOw4Tl3X3f9cmaKfl81QeNWPg
aDCo5CrZjWfLDHS/Z6Ens7EZK6QNLdSyzrma/ErnXoDVX5WTBhSqictiKmjirKYiHwRUF8/TjMXP
Gx+ibHZ8S1lQigD9fpf313bB2kut+Pu7OfthVXWx1VzFuFcsXH+JwPzyzBTtrLx55jB1Xlod7W4L
0vLoqg9pilhC5S17XfHuzTwuN5nWeSdLA/JeaejIZKm7y1A1v3Te/RRpETrScfLkFFPI8Se3Dq4y
OAExJAvKT3dNTRdNP85nuu15Jy1B7TxeA9leGN5DqcaIgxDZpa4b5WGx8MsC2quX9XxS8n7ZQ67+
Upaa7rtsi6/j+FzmOV4OI27TbPi0LfuocdM01p2dx9YBQXtUXrXm+zSzXUGMIzyzGl3S3KoP8/SA
bJ7lW1C1943lpGc7V0mPx/eON7RBQWa4GSr3IZ5wnTCaLt13I4gkgxi8n4aZc18vKk/9pbdhWJsa
Nl/sqMZBuEHkCX3T9UblawDgdlPl+WikOY8wjjRQ8mUweMJZF24LEr9Tb+oB/6WoxsiS0BYSt2D2
IF4hN9pb65tKL/FQXEm4oDMYhS2SJCi+Zh7fE2GTmlSyJCLV59jbfjmhlcafD7F4qd14oyzw8xGK
LHzdJSynmUOwVN7LnOks0QjA7aOl2mGP+UWH7hWEC+naRAMVWlZJ/lBOYA3BQ28idep4vQKYf2FV
mzEGjoD0Z7YZCd1s5tGZTqPQrnrUNzvB8vwgvAJWhQVjiEUgvkZR+Yyp5R1yd5ee8PIF5dgZczES
fdW4C93Bu5nWsM9n1p9a1MbWVlWkROtEPMzKbPje1K9/D1vRorbnXaOWTwD/261r1H1QKv3XrBDd
znYrHJ8EiAsjwtsvi5GIM8wJVCAnJ/4RHPbDRR3BKpVo3lXJCE0crmHmPi+lqXzyUuUKTvqsoyp/
T+hj2OlqygHIbseLFnc7N6u0c7zW+i4ZL7YwxouqRNbJxoUFvjMjkhi0M0+ITQ7jcxEKBCVPvyTx
ol8E7LWgRW5oI6s8tE/TnLaYjrQTuPWlfo1M8NVdVbevVTWOfm/0/esEk9/3bGN4JaY7AJyMpteI
NduHxwgbkhOJnyAE86oVcw/cgeSmt2Q9gNbBeG17G7I2X+hXE1M6JEMa5xW4VOsjIOi+sv3g9AOz
OZg6DQF0k9hMBdr/lfMO36im0z6n7QLo1TDjz6uNgG+EYnip4hjNf/QEnptEAdiJ+WnT1882zOJN
p3bWp7gvDKQ2oupTIngqzzZ5M8cLi8PUtigAoYXyCAWOE6BpRiAw7mEGJyjWgdC2NGBlS+PoD549
1rtIhw0KGxFDnqSZ7700Mfdp3s13pdOMBxN76DNR9vrYOa126oHlo+yJtbALeAB+lRselDnHH89O
88M81sapA0y5FcLe1KnlHOEROgE+C7wl2MfolLT5tktUjrFJf8tndV9GrbiC0G4OHZJwK//DQnup
+NRkmDqmS/W5hO4cABJSN6WJ71hhnu3EvMNZTOMUpH0fWuMF1O6vwlYIvLD5V/X6mLF/AAQsgqmG
TTFxEO9jfuBLPP4uhkw5FbwX35hdLyBzemd58bRvnPkFxcIxsEJ7fe5N5i4ZEXqpclGfOZ34aQG9
QnO06VAgMLaZ0AH0XUOfNjO2vxtnPUqkljEezVE8mt6b66j6c6HMP+OBk7nJ9zVWDr0SpQ9NXnCY
8JzXEHqiX1lW/+xGML9gxQMeaupdGhHSVRod2LlicBhvu8uQjO4u8grdd+wZ21Tit4N+B7UeDaJV
jCF1s1cN/HhQe+JoecTWjYEHaiLieCeQDkWSM3mcSbf7Wh6/VE4L8cA3xgW8TX+qEkU7xEpyY+EK
RjOdNtqMSpCuNr+QXtbspgQb0v0iIDuymneg3NQk8a3ItE5i0YbtUvQFHuzNOdadbF+G2iutV1jj
LdJZ3ZOlKHe5k++sCvykwibwPWszrqfGvHwmAMCREklIAoIuIdBi1wx5stfNN70Uxo7n46d6KIqN
LtLxvucLT9rRiAKEyvdO32RnYQBUHasRlqQ9Pk95be+jMOywrhm+qG1JSMEU28WOefZN4XCfEBqw
wxbFPVivW7L0/8PZeXW5jXPp+hdxLeZwq5ylCi5X+YbL7raZc+avPw+gaqu7v5k5c85Fs4kNQFUl
SwSw9xs+MquFD2R0XwJ/ikB4LNIZnl9Xo9KgRKxMSlmui1Zz1qnDwl91aDCE+MJA2FlD6AhfG3dT
pZhHFmrvYW+DsJNnXuayo66LwkscevOtYCdtx/0fio4EmeYmKFP6SOnYzkum/xgdkmbUwtlxjt3H
kxOm7p8enLQYEwOQrBAn8uDgN1oC0WnE03uYvSc0He1Dq08/6yk3tskg3pDIra+Tg9rfsolIeqLr
ew28SN8M+dwcGrwKAc0hdzuIXEFWNQOpIlIUWb1sE3usr6qu8gGPPM4d5cSRIy9xBQdQ3e3ZCPfb
SXbLnhrSE76tTcx4Gbi/wN/65KvomXowo2za2s6vpPLrfd8p1E1qd6lCQzkYONvjzgM1TStVe4dB
zrKEnb4skXbVwtjeGtM6oYj1jObNJUVDdBm1HTCuHG3akfLjF6ireOT0cJbyZD20UMOVJOdhCVqI
/M1WyW3njyCm9o9FKQtBMa/suSCH7+O0ESHzrJKEWiSNwTm/HI5l2K66vrtRXisXmFrCQdUAmNpG
99TNmQE8pDQhkrXrMNiHATo5Ropr7JSYFTIUwh8yS7L1BCYIGbXwuUhZr9A0U/AGnjy7RYLIMtDj
q/2V74evXYb6rO4c2r7XvnTpqwoqB+WFoL50xfDTpOa77ecq3lVqSPlMY32bgTbhb7aGqmksixGY
g6JMF99D4qesmy+RX1OZ83/5Q56/qn7/nfNdhwB5s5kCXyha810sy+RiY+WyxyQ3WHq2vUbS54Nz
ONrXWTevO8fnsNu433ALTXezgreNEfeUjgx/XmSVEyyw3uFzVb8lph1wfmp+1gP2U048v1plskny
96oIze9+1Z7tusLOAt3bbPoaZFmxQHMca8upeMYxq9s4kfNsjOnXIscFPmo+klH74nftzzxln9oF
39Vo+uVGdc6OwuuoHAQBdblIPboaykdWtG+qbqva3fy9itBl8zH41dMeB9RqUbSkUpRcqzZaZbTr
2Mrh4Ud/trisUbgq2vPQo06ZqWkMWLBCy9Mb1lrUNCtFP1BHyBKcmjPL/9UIbJblQCRA9lm99R2Z
Nz65kYMZcgoGFdVfOMjsPnogG97sOJyt/W9qOxir0prcRZfN31LeGOzmOY90t6IyvM2YleHNH00L
xNyl8OxVxMH53WnGvWUP/sKEOLdF//iL4mbRVdBIt7GvsES13o50tLdl4f2uIGpTqEawz32/eA7q
5A/0HseFq+F1rxvK8YfDA4Ltg1McAkp9C6T5sVP2+nTpjjzgd+y6k32SmJfBZedVkFJbFlhWklLI
AceqBl8JTCIqo8xXETpoPP45UEXgbzYzKZeVqptIuBXmeJF3Rku61YGRpg4FvBK/7qHw1NET/uX7
oCmdnW3byrKIS+ViFPypDn4zFrY0fIRT41JFk3WmLJUv2CApb94EYM5Kk1nsl5Q3Y1ahqwd2utOt
JrwpcRFDNA1tZIq9VLsCi27Iq3iktYN4rtf21PKTsCpvX0ASoOWddqc28KnxJHOLtEUBEunTBitL
gLb34VnteQqbc5qe3NiGwgOVdVk4s3+Gs79q7RDN22qIf6oQxdith+T+NKRHcTqLTAiFFe4H4URB
ivyFgudEbC0kWKcOsvo4JbCZJKO58Nzq2OFstZDIHjUmUf0YLHtlkw3l0oqxf0tJ5IrCcI/1UFBn
q0gNh002+t7V1orPy+CjdwBq5RHWDQ3TxxnkWDvP0tH9c2itYHwfT9BWUExHl7vTKRWSKeQBCR8d
vsP03iDHT2nNvU41vMR6QhZChOUo22ULgT/afZTLMes6N5b7rFv9WYYRkro4HpW/BI4cVpD1k9Sa
6Qb0XdMkObL75Nzp1CpeWqBkZadUrpEhMYJ0EQ5Csilew0j0PZT9kKXacm7yomc/K0zJriiOs4ao
/JuAGIgOjwGZg8bizLFrzZYLkIqZuuM2HLUAIQcxhcIqPmOITMgpeTmXKztOKCTZ8Tu7qumlbKf6
oJJ2uUu7av65RtX8mxNOzaZCZ3ivWcGER2x/5rM3fw8ndSAtpJrnXGvaq9MOzkJ2QCJ5d8vm3I0A
OiYPV4m0SahPAnDeKl78te+9cDvHKkWiEcSkn4f5mxHV79L8L45A8c1m/1HobLVgEHen1P/Kgw8+
DqoCS9vuYGTGep9QDmg3aWo6F9kbFF19ttLmnOh+l0Am8pOt5qk4Wwl9BhPJ/wsontdetVcK8Mzn
SiCnCiSsZUvyCkRrqhP9WTIQfo/8xFjZK9NNplXcGlfUpVHjEq4WdxuL2Wpxh8uQ6Jp0Ld99BkX/
v6wv4tGO9sJPUDqQg9a1j3eHcvzMmi0p9BfZAf+wIMcIW+p4Nywv5gg6+N2guxpc53TXydacfBk2
tXH8lA3+q4leNR47trNp6p3juN7Nx6FgY+iztvREU16gqSWHqch+PkJBhEwvvPElShymglILY3H2
XTt1mQHW/Gvm2Kjhws07a08l3b+pZP5vs0umDn/pciPHyQ6U/VzOwqRhvscGJJAyzManJIv08zD3
7Sojg7rSwzq+apoWX+XdGBlI4btTtfhXx2TP+Smx0o2MD3PSm/chDWfwKgdOJF+krfvOXPj9jOim
GkSk13j5x0Wx1XZVwh9ZdN34UyrQ5+NsrUu3b5BfFHL1kz4uKhg4Z9lbhf7SdpT+tZgb9cnt4ksk
RiXk+w9BXwOMAbHLKc6b1gX8/E01IG8vzc3anNRpZCns+YTXGUYRONabVnSWTd6fk96p3ZNsTSyP
9vCmpb32VAEbkcGmrYtz3KAlIP3VOBANe6MJg1U3xupbOOU9ST4qbKZr/6F72JNkTV/xDwp+BaGp
7DUJpwz8DGrgeolZ1hAa70UBXleOVd2ZbFIXuRs51jKyz6m9MEWRUzlafk7te+s+NR6L7NVpLZsS
suNs7mPJmkCErylCiqJx5XTaK9YEydVzx2shWl4Zaa9ztkZxPro3slz9wiMqvcguLs0SAb16Lyfr
HZCqaWjVteyN8jA5wGlUFmEHEy8gRXh1jOYyVEP6nmVaCPy3dflCBO0JOGO9nuax/1rySXOR9Pjz
n0NtV/8c2qtu9a+hw9Rd0GCtkl0UlsDnuqC6gaOzgQsVf6rCs8Wap2DNGXjaDx1EsO4XYnLBR9kj
f5Wzp1nJQXKyj4n0DY6rfbPM9G+T4ZlOezms5hxq4ZXymC1fU4cBvpCzrZqMXV8lytIfAak1qJru
tMj3bm6odMvBp75czfrWJtP9c9SNizcX0UeNuoPg1jRXFbO9Bd7x1FGEa4naDyRH5kFfyuaUKdGz
hQ2obPEcsV76ZBgxwJrhcQcKJdzYSee3JL1COWuQSjSqnRmoKaxVHYVnGYRmAqsLy4yFgVvGfeBU
m1i3DS1rOCTHRdDl0akevOxVGVJ13catspbNvNHgKwegYPR4zF4Ro3FfXOgPoiEHmCVZOup9pylv
moOl4sQD62Z+bwM23k1t6ge5QNtQnJu2/cpKUgHEa/Wbyuk+12blAmDf+BL38RurlQJzl5bow7RW
uUT4Wu4rDMNXQWIt+M//Wc3zhz5qPlt7wye735usYKl6mJo53OJNZz5bE2YdqdI1fxg8ZLS8uZWN
tGyNx5vprAKeuski11fhQGmSQjPp2ux+o6AKiDkPpZD/GKNiXbYpWw9HJ2dQd31D6r0RLDfMIdWd
WpXZavLy8nj/UaYtdBHxszFIEkmPotkMfsCaC84ylKOKuyZdAsZPfJF1W0pM2zMsbCYIAtMzaj2Y
kYZCNLz9FmmCFp81+clL2uCGmizOSUXY/Bg7FyGVMH0rrM7dUmC3tnbrlW95lp/JaTY/GgcYQG4q
7rVJ6+rUckBeVabXHfMeKoAkymCh1e8aLX3uu4wMuVP+Gqx8V+h19UslX/bPGzFGRkZuBge6uBIg
g+fgULvKEBDfI3k4oTsyraoSCbxWpaaQABFbyI/B1Mf2Kh7Cbi+b/xwG/exz2Ni865H3dWitIVyr
Y4JBlTKjCjYO5EoUTsBCNUGi+OWd0wbOytRUJGeQdFhRPaj3CMd7mJvm+tO/7vj1PmNGPpRH1wvT
W6AEm5lz13OT6foX0WoMtXiGWqJDL9fxVu0A2ITscxTMmk3nlU2PhTw5CJtCsC/CejplIbgbg8/r
uXV9ZSfNdDQdn+sIAcgNSx0YlQ6y7ZmU0Eaa7kQqirqJohrJOVdDrHIQeJwWLfyybTPx3EH5AeZT
XrYRIAswfcA1WnWnDCNHndClxI4qc3ZCOCpeUJa2y2lCQ9KdgL9xJy+ca8aNXaI2Yv6OPXrHBk6j
ypFsK2Mlrsj3FzDG3j4b0QkLax1lkgFViCiInrO5nI6tvTOrlmxxPVCsBu/cL/h64oqt6z6OBLl1
AF4Dy4OQvPQNMprAS+JLbc7T4TFW3qnzPK4msdrLJlAmb9c5BVYDhes/5Uaz0QYOgJ1oRVS8L1gu
UgikJS8QVsq9YZMIe8TAVuXIGnKRs2SHS8pmoeZZhSYJc5F+SK9On6/doSDH1RtXfl31eUZma9+i
50v2qlCzZdN1nLnqQUHhtNKeUxOZHwR5dq3sDWGIrzNdwc+QY2y2FK+X6GF/TYBvp4qDFFbnnMDU
XpVxduAt5M5TqinwgpMIEIJoyo4Ri1om+vHaSrs2Xiqh7+HaB9s+wCacIqbpI1dijic52hOvZT+l
HHDvLxnlkbGENZFsoIgqRetcBrPnW2Ml/32LvQ/gBXIpcu2IlCk6FQXufdtEccJVUyCa0bAnXDkj
Sg0rB5Ea6opYi2W6X90vY9YuWWX74yM+UAHoV2UpbCk9o+CtYXBbTBQ0HvN8s3a2ZaZ/e4Tk3f1l
4rVtbsK6Dm6t/vNxPpMRzMzvx7OuCYJblv1KpWronGNnYdkBJs+gN5R2rWto/VjhoKykMwbqiXty
jv4OU7+ZvL2Ow2nSVpvGnBDyFs0k8rHgibTqUmp68HVyN1hhGF8NWDMnBL3r7dQi6iGlu1iwX+8P
grutdGCNLfrw7pes0O3T3dfOsqZ9n45oHQurcxAHfPfJVq00M4heZlLXqzgYsm0kuL1RbUY3nDzW
kSTz2kKrBVbSZ69RxfHN5xMqx6Ypqje9Z3R/YzgCt+o3WgBJQzIcG0FzlHfyIp/tdfaRBZOzVsh1
H0bN0M9t6irwrBDSzLLwm+QttWB12Kf1fyRDT2Yg8u3nmLzZFom4Y9vE/irg6f5iIhS5HwOgaomg
QI+CuNYayxyY4IuMkMfPlzan3z0KuIeoCIw3EnpDMI0/YmNEHJW/79zkiPnUFOspywm6CPtCJ5j+
NqBvZ+VsBlSL1Hpqnxt0J5a5ZZI3DYI+2WeXDjrydXZNDo+gEP5ISCjD/Qi/oapYrsk59UfIFOFK
GTHq9RELYnei1S8hm/qdN9uUdifN/jJ11nM5j8nJbTmDx/rQXHWn64WymLo1hfu7vPxXHTKWWags
UiG3N27uoa9pqO0iVCdxTKYpY/JOXpRpVk9pYKoAzXOe9hSz3mKBR3fsv+xpE1VbKmUU3aSn7dh3
7SFyQHPJETLmYPawtASsXHH8j8A0pm9+n17qJhxelSCLjrDWxhWEw/kbesT3uCsAIkmjfMZdxrdi
vC3imYjHqKfuM6dFysIL4gUgMOdSIq77ZqZfIc0YX8MhslAIQJDVSRX4oXqP1zTqfFtLNNXRe1LL
IJ/fyHnYK+y5oaNJ80e9Cl6wSvRStINqMudtB0NxD5rGAxijjG1AVde1T5DiZrJ6JYK1lv69wEP8
uW4y52/xNlPv8Uhl/tCDS7dzG0MTz1viDaV+uArW7WJ3rQ8tWMdg+JYZFeIwejHczE7td5NdKzsM
7TEdcyx+uoFKTGLHzRWEl33IXOuCyvGAQ96IbKmB8IGMUXhjA200JUoXaoIFg1kqfxp8stpXx2it
Z31gk9Z17Z1dCjBDPU6qEi/l8TTN/HpTz53Je8U5lNIfynN5mp1k08ncjWbV3hmr+BeN7+KpKb14
JX3JkXRg50RJNk8oKSGgSKGpGIIvauE8uUkV/VD1UbgVjNZVS4vokykGw2vaBXprrDkEYcrj4CG2
VFOzXKAJo+w11Y2f5aX2TpZqAJ+qi+S58/zyaGv9D9klQ5bTilIHlBNpnR3qCOfgdBryhBmzm4xJ
N25INT80rXLhniC54iUI8UbjRDYDlZXh7FKKKFWcbe+xuYArEEbRoVDhPQeJZj097uasdFfhWFpP
AVvYFbYC8yGeskukWRmiKR6C27oTryBn57dYTz4vHpSAUgnsi4wLSdql7tU+gl3sSKM40Z6mHtGC
MDWqjW96xldPAOPFE+cxIg3GzxFGUZtfk6K4j9ApsiyKRj32WQ7aWjLG7b9dOUkPG83LEqDMnXrC
9KdxVLJWPs7tszEF+6DrP+rZMi4oa5qXOC/pwOn5J9Ix3a6KWmwe3P4n+jD9ucGesbUNpVinitIv
XU5RqBXoyFgKk8ZWw5BEy9A+jGsYY45h3PDnNm+6uEw+5olxybLcRjjhoFcEcKbTaxgZjJOXqK38
Te6aiMGIGTLmK6MJcz0/pKYPDBI5Co6XPqnerSs0Cck+8dsqjrLIJtU/yZiUKJSyhWUztmtS09NS
xnR8VszMNqsfSd9+dyNc9ZSI9yPF4iBAOwyBr8xfyaZCxZpklMmz3QoRqJ2V4tDomJ3XCMMtITjg
ZNlgl3ONfPzQpcEnBQuKAlXv7u7d9YjEO1J8GfxsuNS6t5Z7BCXum6dH7JG1LcS4phewUpm2xeXi
s/3YW8h5fVnj5qNq7k0+uzRPuVjT7JxN8SQrvMGES1nyfZJPs8kKr7JXjg3D0ty1fovuLDAF8CkU
YEuvPoUmXGB5yUQzAYG3RAhzWD06Rjtr7kO0fpzXfYc6wKAPHdJY07rzvfopTBRKCPdHZlhF1I4b
9tIGpk4H4On561wY9gYOpbMyxHmcskJ1nurmoxMH+UZcsmpeWE1TouDH+FDDawBU0jbWOwX2Drj/
EGGC2zynn3cyFovYKGLxYBWbEQjiH1UDJrjxxvBgVV74go1odQKA/pFVY/jiWO1lsFQcroeBZyaO
xNNZpdDQD0rAR80HAQqreFOJo73muDZSKyE+Af9sSlFYKP7Oehqpa3otfIteSRZUJ/qnTigNc5pC
bAmRnZVsxnDFX5AMoNKRIrAmqPKfzuomqAuvTecOR1++VBaYtxWFKqx/xUIsl2T8aOim7v+Traez
IM/2PdJm91opYfIFgNNdHMGyS0wGJ+zRPOGv3VH4W1uKRrVTaCXgf3Gf1Grd/9OkKci1Y1+LP7BC
8EXuLQOgRHvZlMKv+Jt8NmVvOP2jmWCEcx+c6ArIqCB+y2qzWpUumolo8U/vdtEs0qie31TFcuAn
gTtRxijbmNoc7DOF06VXGvVzMZKg0TyUV00ckX8UHDFZYvDfLOGEKiayeVbx7E3sDDzR4UFeVfDE
kb/ijN7zBR+Gd/kbFv2sXpwZEjkUhS/ogf+7b2JkWI/4IUYOxUyrofpSQko0yxyqvtzMD2EAyH3u
1b3U4JJjehy3/8uYKwo5ckjY2+22H8A5hqs50lBjzqorOQ73aokqlLxLIpLYeQw2718dOKyfO8RJ
jo94AdLsaE7xLkMzQ+ZSZQbVMpoDiruUFUTaNk5AlqHyPexkojbW3W4HjsdYygmT0mnXbDIOc56U
BxS9h6WWJsij20G4t5TWesl9XdtzbkFfjoLzS1HY1gtKp6WaVUgDEWHd/hED3AvQJfgR2Rh3YSAT
DgiEqlHunSlwp+c0HqqVk1NHaeXnv9V5j8Ve1i6r6ExlE9kuWnIrK+Ntot7jMjTKr+s/Y3KYnPX7
NeTYAWTV/YWQ0VmDw7mBrgW5G+V/DBzDF6PV1hQ+h+DIZ3NeZybGGWJE7xrXe06s1to1rLTxLC9R
UY/nQFxkk9z3NraAn49gQBcmIHJEEA9lk4FIGab6qRfPQx+UXDhMN1MI7skwETdzplsruv+KGJW7
RZyBNDE0J3ZIGBot7/kXtSyNnQMtcyHTMzILIy+j5UPVibuDP3lftWEKj6VJQi+PvLsdhawC6k66
8imOX+TyIS8RNKnUaj5Dcun5PfF+XBXNRm8OrV4DTMuU8TbW1XTTmwJ6IJiKjYzZgzbdoB1Av0la
jnNi3L1s64CsMZCAu+j1j3HCOyIK2bBXqobPSFQcOFdFa5mDEnGtyz/jiZNGaxjW87d/jpfxjF3+
DYxcvEhC9dSmofkyBr12ViZw8zLrbSsmCn2ek54QgNO/qGws70nzmho2YjfjRmbB54q8l4LFXZsD
p2wrFM9WfXMArBVe7i2rFXlBG01xReyF3Cp9vj+qG7X9guqx+oRkJj6rjzsy4QibV+sRV0oyktOw
nEdNfY/S/EOL9fiX3X+oXSogHsDk8jQ2vg86CI50tOzXpiuUVYGtykVRwOqNsxcLpIFBPTWowKb3
AElcmK6/+GMSzmuFnZybeQaq1mvWW+jF/gYbC0jxsomLysrr3GYve83BQWs5c/VzVRbWm8C+l1nt
PfduqL/2GCfKSSBVs2sWWN/kHPhP80Et+25pwdu4eCFajU7mXzjKVqt+wC230X0A8zKotii4x0l9
lS15QcuPNJqY4RrjsYp75fCIm2OmU5AGJ1GDlbeAjW8i4TRfRZZ3lXcB7jPRxKHvEbdaw9nhDRov
ZAx4qHfVxEW+SOXW1DKC6EZ6eqrYBgrsiZKmu4fUcKYek8lVj6OrVVv0/N/r2kWoaxrM+hQrKZSK
XunqUxd49+5koCi5kjEzhrC7CUBzrKapL5EPWQ26ah46xScRGfdqcrzfpuJ26L3kKO/kxRqANC/v
7WCc+QaLQfco7gSaU5sHf7b5dWfvWInavlxDgMFhphQ9/WfkvuSUv/poip8m7CrDJYNlS64q/5fp
CsX6XZS0GDQ0dXj1UgRp45nKrWzWihaSVKQDEk15iE1wOeZsBTvKIos5Q8g+nwccgO9zi6QBNKTP
28c02ZGq6FLaYbbETnUEiK6ON3kxQrLPAwpRrXhOPOJWF+wpfjinQBGIjyBAIfIxVQ6WU504eZOz
JvEokne/pzpUcJBQS9CJlFPdVpv2Bd84tnWeQUpccagaxPH+3lS04urj3CNbVquZz/zmCEp5akCR
tTSfC3HBNaEr2aXLUS7QORwQQn0p++QoEHwvUATck2ypaNAfVb0Dwihmy1mJNf3KYEiSejD3g5TZ
qx24eS0yRlI+iZRk+oJ+lOyTEcwqoAH9/4xP+8GHYRuNOwfAztoeBmujCz8223cnSC3l35uPXjlY
9qpisCsGP3ofczXh5aa4OnikyrA21tzqX/4199F8/NwwACld6c42FtnqKlU5A7baopHpaGdy8k3b
QrUsBnPKgOb7p8Zr3LMr5BTM2LIOWIslC0Mmq0uvipfI70y7AfXdJ9P5YRh5vtNcKlJSMVKbvqFx
pLx3SfD3cBR+7zAbfH+MlmqUQfj9X6NleOy/w7zw76PN0DXWaBjyiRY6z7FbfIWj81yVnlAniqov
AfwAGba7RD8j+1ot2q4sv4INd7aT7zVYD3XFVyUL7eX9NbJvTo3Ds4moVYyUBp/21oRpYbVmfMGu
A8eIQbO+mDO7VsTui59W+iJVPnNN/9IHYf1eRQn57nJIbgoZ2F1NQnjv/J6t/Z5tl2P+0x1f8rQw
f4nZMWJk73FAmnEuneSWQVvbDb3zOTvQoDn6bfmiWQN+OX4IhtHxxw9Hw4TJ1NWfDaw9HrXo5Y+Y
Rs1a7f3Jk+ybgm7oeztidDSoAH0GiyJGQ6Lropm5skUF3Tu0JpgsJzbmbWga7VXlmLVq2iR9Taav
HjCzRay18Z+oCCwAvSrfnUgJViLrecl73TxiYtitkzIs3k23PbqND9wQsyo0qsZXJG3KbYUXNuxl
7ERi0ARAIZN4bwOzpmZXhsc4wY5EIJ1SLXJuYIL123iI8J9DA8lrCevla+jMxfEeQ5a3X84NXxbZ
e59pomtSDIiHJHJeNcIusgP0LJWzq0Tmt8DTfskb/NTuN2BSfmmqanwTN//rMWL6LGb943X+c/rv
MeqUrXsjDJ4t3+lRVwvftXjgzIxG5WvDKQsJ7/hZtuwEllDs2PnB1OP8lQwy2wboYivXH/szgPNk
ZSRYNAlPxsLtuxffgaQpnggxZbuX330Um+99Eosn+zTmydbvechvgE8Zo+JoZVWyzX1SSKApzC/2
3FzkoWwu/XBZ4ixxTSivnAtkypYBWoQ/VNRHyM00b0iWLWbBPkyLEbxFQfI1FnegZz/vZEz2ynHI
HvwPvY9XIakDeSmc2v0EaRxNDu2j9xwSpnpU78xo0D4a46mK1fY9DBVz70/8ZDmqmrqveLVH5CX0
/hKk0BBlnMJNg4plrZ90HLNfW/hZg+dFKEXV2rM3YLptF11zs/RaQXYwV7E2UMuPoNRQBcHfqSl6
ZY1M77z2urLeyRoz9Y79UJNo7XEVuFZ9ld1L0SHQuvswWbEWw9hmGy+zjX1OjeDJfdjsIQ6duNlS
VUJDwDCLbYHW839/9z+Pc1NNPZq+v3Qao9iSy/jfv1KjYt8eIlKEbGBzbfAVWTaorW2KtsFaK4Wh
uGgm/CwkxCIIs34r/349bG9Kr1TP6ZB2N8QVf7ia256MijqnoTbaCa7uD1ngkUWcQLX3oWZAGRQ1
n1IwWw0QJhtZ7kG8sVuEgK22UBWAappqvpFlNolWlXegr4sLNB8bP4zu773SrV6O0xpzPfWoCwsr
LU+zyBorVjKeZdtRyAGo8MQ2qVOQEMW/aoedc3CWl8KfgzOpkqUaeCjS/I4PJLh3mlFT2Yia0yw2
o5Xclxbxrlc0+yhD8qK1fd9ifa4GK6fAztFxgJpi0la/mBrvGWkM9PYqvbxpXdhCL6mdHwrkl17x
7T/76UXP9Wf5vsIeJjfmxdP9bY4s7cpxrnsueiBFkAX+qHR9XuR2J2hg4KW9zaMG38S68CHSfsnC
uyzaq7D+9YWv1smysgsws+VfRfzHGEyF8aguvJMs1WPk16x8NbG3lt9/0TvHeJvrWl+DccRPteRR
NESNQWFdV96BoR1xtsy+ay7SoSXMHWQes6VVWM3VHSJnem1frWpAFSX02QibthpsGyRHl1IyUIoH
ylha5eOyn8INNP/upE5zYZ2TvoJEKss7qCJAeeNEsDPmrGZL7xk3eRn8urvO5h/ZCEf/HkcX9S3X
RxcefWHeR6li12kUQMoesaaN3V1BsbuofknNO1Uf+LgbiRXuwrApYVIikGeIi+yWHZGAk6twrJYl
Uplb6evVdLq20w3g75NAmspY6fUsj5FGmUZCVcEf3zLHs05ySIRl23VwkA4RE3AUAnougUSo07XX
+/F+mmsgG+YQz29VtK/bxGs2+MZO+7nJ17gM9Ug2zhxUWu2UQYo41Ygzn6YULqnWea84Zg1b2Ixj
s5AxOcSW8Iqs9qPd2Dkvk0zS6IqjH1xjQvZDKFl7VmIcLHu49iItU+lY4cRagkzMcnS8cCnfCfGO
+QjN3kUDZUi+VyLuVYiPPUK/x/87HoFetEkHL/HE4F33+2a+JL6g2vFL/G6J32EclXiBD9CAGhRQ
HO0mMzZxRH12xK5ds7H4/KtFFaBZR4XIzrNludo2egRKl+ELJZpZlrZHgCXH+1+u+hOEi9DfS81u
zNFud9hCpvdnmYPpNDgBIamw3d1I1PPxLM1ap999AgZEf6uBcZL5Gf6pkNLv61BYAxVnO2whWsrb
MZ6TlWv0IPlEj1P2xVnePS4yBvBY9UijiUEqnOfN55e8Cb0PGby/JooqqFu7eBjI4L9eTjY98SPU
zlyGJEyPj2FTV9X7CPpDtNWEJ2ysqYfB1kd9Lwwq1nmhU+m+5WhfkY/9/f+BhUC0p8///+530X9D
HIffR9+RqnbvSPU+AyUZZbm3ugPRSQo4uz7QGrIc7PHkQGT3vbPXmus7nD0QHQEQnImyxzmWOzhv
NoWUsobxFeq6S1ww7RWQGn34buvpt0h3hk2nt/2xHZP+CFuz8pGKy0roQSWuMcOsoYOLfrC8e1wU
n8Kq7Uy7R+i/GiZjAIB6cGFTfEciSSSRXvg82gHILmXzccnzqWVtiNaPkIQuodzgX9KmgApTx0hB
gV/qAtPeI2kBysHnXyE2PWtpVhDq7Mm3nJXeUr9rvV93Q99wrsO1mynqKutGTIqQrlON0b72ato+
z0ahHtR8ThayU8a8xIS84rrhVjarSX3Hw8qlPj173XDHqOqBv7Z8aDaWoeaYDqFbINNwXQiYLEMl
/JwbOAMGbnkKh6EiMaaAUTZws/ODyV9YtmNt5YIcoAi9q+bk62OhfqzH/+x8xKuh3vgUvg495Mw7
Q8RAtO2s45XxyR8hpXaWvdKenDT333s70XzMlb1oGL3MQdl+17HIgD4J51xuv9h9kzYLpudRQbwy
iOI/4wmj2rofxmMwcnQ49UOcXCzcBJfsFPdegf2n2vgQS6PxoxPwW1d3DHwPIUAEjd/u1Lidb5hv
zaRPQ/WbmOQP/VHTyEDL/OrgO/N5DBVYxiIL8js1G7rpj9FHKUmG5CWIxVY6mzG1McrhknjDKirx
V6VC+UlLGSirWBZ+I3JvMOoKJhCNW1wMp7kPk39lMMQBUsHzfwxTylG7VAJw6aNL6YxPcsmJx0QY
mvl/ypa8JKRc110pFJGFWaWM1bisLhxVzw6fjpfmujSxj/GhqN9TyfKPiMP8axZn+iGU2aEMgaX1
7JLAfvydcWQop8JE9U+8JWY9eStfcdyVXMNhwF2BSGA+yFf+vmDnHvQil/zrRo6Qq3ZhRuEOFI5x
X+ZlbNDYFNb/h7XzWnJb2bLtFyEC3rzS2zIqv18QKhl47/H1PTJZEks6u293R9wXBNKBZBUJZOaa
a0wAj9cZgd66JWxETSf6XGvJvO3BldygzyCeJQzE/RhZVjL13jat3B/ywdD1064mzH6Upcs8oI3H
T3VyGkD2Z70cTBYV9zWJhSRALAyzdvEUGuz9ZPNE41nbv7gF5tFCEPBvPfCw619IXPnUo2kER9Rq
IXWJaU0UK+6p0NS9ESVMaeTHzOd416QwuK8fs8zQKXkdks5rHbkx4dZyfOxgxNQn4Vm3n92YvGGl
fR+GvH7SJ3bYyTQnHNI19S2xWzR+WD+wizYtyM8av0+NyzfMbsluwsCV7TfX3vEnHe9b/mGXLsIx
U829b/LSg66LoINLboJhB4siiV4zHaAjXnbtoeYHebCroNk4OIiC5sv6xz7sx2OGJ9eiiuf+sYa9
/WUOsEAtIr9d+ml7arR2um2sxCM5X51Wtsm3LYjN9L4mx+3QaYhT8lityLRsdzJOBIb+o0crejT/
ux5Jl1VwDLpP1/Dmsl2rOMUt0VwkW1eL02Vuk+OCWNavb5X4rZscMuKSibRYP4zN3aW1I5t6ZVbJ
JtMLtvFa03hRIIUu48COTrqXmi8mwadsKrqnCWn6Lbtp32SvIii9rWV0DOIj8NGmIw6JTOmKAB8B
eWr3Cl97bJ7IcRHeArAzNn0kctMFbFwtFG/VBSXgF1G86pclhTzVLA/AVWIurw11h8TZYtNs5Tte
tvIGMoTT1Ng71uAh6EZFQrJzHjBvxAyHJGUBBMEMB8tFkIO5+WRoXb+HkQHl3gnKlyFHeVNM6bQL
8658UWN0cVpkqDeyNbRI35yHZ/IW3dvetF87N8KnBvODhVrhE2oroffV8vWDaWV4qWbD2+Sl6c9G
m18xmbNe5zbqmHma7ZeQBcwGIW14dnPN3ru5qu6ifhhIITHSlUqWQYzP5Ua6ZUmTLD3NuauKOtgH
zBHzoPkoDyKmJzvKOhu7ics4WefbAzwJXe82UirRpmhS9NZiIu24/mmOZv80VXqwIp1WWQKKsHtW
u5lyks2ZDk0c9OhyUt1/IME5t9dDbdXJyh6wcJF1bsfKCv1CeMIYXjte+0Exn4953AKbY3ya2uGi
8N250Zd+DJUkUPv43NnlumJX5hbokXUrz4ahTrasYl0Bmfuo80q9P9Sx9X2KrKUOQvqJ3QxcRObI
hFflja/dBCLV7C11bwowuwdFEPDXw4d4R0SKZfxYBpaNWN/yUwjuZMnSInWFV4y3kUHlekQxninx
TxmSxsLxK9Ex56yJgzxTW/XVz7x2F7L/125ZoYc7tfHeI6f96NGq1bQB1cXa02uGXcISkgnjQJKF
XUxEswdtG6HJPF+KsOXZty2KeiX75KXT3Nl1i7NOhnV27js8gQHUjaGdveVTZgE8mMdjnQz2czlC
0Uya7I0k2mk3D8B8TB1DDcJP44J0nWY3GwydmoCkTTCk9aXMTiVfI183Hkxfe5tMS38e8/nJaXQs
1/v4yA8weEsSX18liEPO1pg6x9nPdaI3ULZUzzA9PEjtSkFLNnbVagyxZC5a49DltYEIi7TeE7eJ
ZB10BmFv2cfUa/tE5syw5VY4kyaggkPSzYhE7+KReePH7sV1v4It5wS+H2Lpk68+ThbkMCdeQ9jq
93bK72g7O2qEUiLBtsYsnPOlknQITMXps0lIEVqUWPucpYnHwE/UNOoXZAfRTdKxcy6rS5XEMa13
+o0sykGh1tRLqx/dpVw85U6luN5i5H+yYbet28+p9pByi39Ia/4whQkORQh0/7Er42HCHfJTfSOe
03/2n1kJr9Leu9RP0IrifKsnPsn9cpWbijVw/vsA/VssfeWRzA0SXjDb2JCfBm7X7p86UlYOPsyx
lXwprfX3gzMPTxAqq0/1on9ITERop5tzXrNoN3zz3nLc8KE0p728s7emR+pc5yAaJYb/Aj+6Z83J
KsMu0+T+Q2QFKx4VkWal5GbhINNGCKoV04GmkzYEtAbEshfNn2yWBzvNLYTymV69+6Xj7yvYBysn
y4atJwAHc4hP+VRb6EITh/yp0k3vE/wlW6Mj9U9UpVpFkIy5j+yvwmrW6/KQslFw+vsZI8uA2TQ2
gGpom74Sb1S9UZZDVOs38ENBLmox29KWgcBE6YYd6bTYOo+19ZBa7fjFd/lVUZhJnD8kqv4td8zg
HHVFs5xqHAZl8XpICP6fZRF/W5geaBu3kJ0GEgVc/hIWS/NNRSRpT0zmxRmjlB9KFW9tIZvLlTC/
Uz2HhYzQABeK/t7ZnQoXH8mHFIleD3Xaotiona/XKnmGQc54hr0xnm0jhWJompcekEAeQtPGz63M
9q3WTG8jWXErpMXuuel6lpkaNP0oV7Nn31RfMZGzvxOxIrARnnSledEMpflSjXVLaDH4WQRxepRV
BZZut+2Yb2bRQVbZlq9u4kTJVnnYGSDrhmYdjGWCq4QVLKUetpxVXOfiyd7jUdWcIiAH7sLIvyvA
wrVac+5Zejj7KnK6zTw2+DKm5VEq15GTdQtbBAdAuHGHDcKbJG9IEg2Mp1rVgeZRMojYX0rgnb4Z
Iaie0Z8AbknBT8NqdjGq8TEMdf3LFCHzdXNd6IpRq0HD3NcAtBAWU4zGLlppqRsd5A9ADLImC1qF
6cIbHkKEe7NnF0cWVKeLQzC7XrzTMDyB5cluO7nDN2gbUJGCa8dfT/6FdMefloanjNvrn9UqRyTK
7nwnq4D9BIcgAXc4NXHF1i2qnRznEZTTVrUeJqd8U5r5zVOM9j6sNf3W4UmwkPWwE+GD+2F7aGM7
f236szOU1ZvjPvY6HtdhmkyvqcFbV0gSOZPu6z+Bx7rUW0ll7okxwGiIndVYqPVNPqKPfZa3lQA4
hVQ/KFHhsEwDf4EKQtZIZUSsad5mnuJw+VdDXkJY6mu13skG3fODnW/55kGHrzYG1ZOM31jpMpwo
yHUxLfAuqyeQlPONpiF3ETvftnmvBS4+Vfz0iu1g4FLSaJV211RVKmi62Y8aq4csMH+qyvBk8817
HeGtgJ3U0zsPVtOuNUxjj0dAfDOk2L5g0qHcjjlMKgsyxpnAanMqh+qJ5SFQVsUM/dXc1Na6xxbv
izxo7CrYSWyfs7wDkun64c6NLD05o+TQtmbm3pOuod7Kb2Sc2vd8/VT2WvkOijZZQvLmfZm1eR0M
2aa2uPNPjoLl8MjcUkty+5BDh9roZpg/kbT0ffAz+7voOphNtizCxK7eMfhJ9j1bYTeFFj9bVRlc
Sri+FjeyfhSNVh0++8QL97I+QUasLezke22YL7U3OWzFcDB4hpJFKU4HRItToPJ35gEqG92072YE
Tmq10vFMXRWwajYXOdIlDc9J6mfc1KtV5DEFkv9Ip50+F6+tMqBnYMe37MfgpOcJH/ePbxCUbmOF
eBdq0J8NuV7e9F5QH6/1Te7WR3ENb6qLTTVjatd3lnEexSGrSwWyaUzAIiWH5FPdpU/jZLtgUt5k
gzwkcoQ8BQuRL/PYKddd3X9cMNpiTo4qKDSs+d3pLHPnC8JR2DcQJsXPMQodzKE8layVxg2f1HDa
ynq27wla4eG1kUVIXYc4T+pHPAjSsxxeO8HzBSDglcFZHfTQeZtC78FDolTivXxM/LI4skQPQBe5
KkLfvkOKwEw9Qr1Ke8v2QbmQp5/KlwGf2jxX1ReGURY7kJruraO0d/J7mYSde4vk7U7DhPE0xkMG
vA+YXZaV5bkZc1ZCdb10K8t6xFmzuS+dGUI4KRpTFagHmy21peGq5YsPEXjdYvGwlYO6n3qHuGA+
Sg1zrHvWXZWQDOn3hHi7ybr73Rb4hX0pcQVWJFp4M5Skjra1khzApxtsPGgHVOAWnNsx+BJn2U0q
89AqZ94bPlJlr5ubO7eC7GDOeNq9KjBPG4iCN/5sjXexnfXcwsM3xUymO1l1qU+6bcOS8BwSULvU
81HjFXd79oMAgJwvMZpwyA9a7+8w9lJerTlJ13EeFycPIOoZQn25Mgk2f7VMALlhhpSgJW/OM3in
rEbcHY9DbWtYCq4RmQtZzdSj766r7Jhd+fvLNKh1DG/NZM4/tHn40E7Q/9Z6D33JMNty92mpGrE3
O5rHuWVhdChHnUxQK7dORgyMWlPjG3mLIkYXn9RiepG3KFlVqBpJUOy1Xu5kmh1X56FrTnWs79hg
M97aOerYuGqCG7fw6iOjMdgh4fEZ88M3uRD43bVCPQtFPfro2vh+sBmNJHyGNX/t6vWVc5qN5Iec
EWFQHVymRY6p3JCF7+yuMyU5XZpsjfSUKSG7/nfGSqk8VoGf3MocFpm1UjtGvXYmr0ClS15LmWs3
itK6u9rXkcw5QQWqGUOmddg46ObKQekPoI/+mQb+q2HY9Q+Tr8cPLvLBzO4RGYT9g3i2LtM5crey
6CUqzoJT8FWW5JimaJ6neIrPcpCX+S2wuSxeEc5UsY+Z1TX70sG5nclxYdcC904RcpUH2SDP2LYL
T3aWkdE1edPCt2L9e78OxDzLjCugf73h3pcmOayuh4hqVrGkS1OmReaQp+ukRqWOq9AjGULBtz9O
MPMIZQ0rjcuJW1bOi5Vm27LDm527jXWfuC3yQLzW14Pfhu81ebxdi4OCRdzfYkpx0C3gqp05/pDt
cqANH2tZNnp6C6h37zA3/OIEQ/egCXSq/P3PPAtLbGEWit0UL90sJF8dsALZWqTgTe024wYwRtFT
oZrrNkePRBIemWfhtu7xyDWG1nvTw0u1CoZ1qybpRzW9Z8XHqM3XBjBoT424c7BW6B4pSAKCLEQm
JE2yJPpYly0yH/1XIfBr0JR4Fd1f8sytrkBIZ5OQg03qP24KcCFhhXPj6NzKEAAi0oW1+eg27U8A
ydNXS/PZgRlfGsyUdjPRw3MxoFbfTtR1PI4SNs8fJ7RJZEyGxVmq1GQRbnNxliq1uQYuJltZm+qb
Lk6ylWlh3zToand08JR9yGLlruI1lceo7i5FLXHGf2S3wntXZzQwcwljVmy+8q96I8KrPUZRj9Wi
3sW7sFaBN/rtuLNNbbwfyAeSKwp5SL3EWumVVW5qkV8LOHpil/ejR23aLDxEj9yeSkiNrENCp3qE
95zfGyZsksaImjPzrfjRdkENC1gIDivmpunSdtvMaElC29q4zHpIVOm7U5zV4Ot6u4E1JDaUC127
QcMWPiQmawDfB891MeKdGmUV1JjCyNZItAYKrdLDNzXc4GFugvVc2cndZDf5PvHZ834mUp/swhRY
jKHiVnCRpBbA/ohZUHZk2pIsg0/9VZ57c9XNUJrJBXcRQJKLG5QKrNMMspMsSgmkhd0RPgMPsibz
SoCWon8s+lsathDX/rKL2/5rfyPLk0UUYgdaCwvX3jH0lZI3MxsW3tRvLhrqIhkitkVFjFeLlNOc
5tMJt0C5vs1VL92VRLaWkVjuGq2Tk5fhnOQKWK55nXzGlaRK72R/C7NAJiymvbNB2x4JKL8BWBIa
YrV6jCu8bL0CBS2IxgYPximp17mqzUu7YS53eQt6Zs+kYTBLkTuMcJzImAMAwB1vFbCEv8cUqL53
gZDc9KkjpG28b8WPLkXZKLvJHkpmrWoypbe1UZO7LyaWY40hhZeZxjqKPPZmfs8v5Rm/ovzoeya5
7Mw7L1POy7Cp2evJbBPhayLwY/w12ykgbXhuxo0JEZ1wNnWfDsUABSz3mkuXa8M0Qrha8P03TmZq
vvsZsW4ZEymsoL3IILpIA94vGmTM38lJGCWHk0rHj4ZLbxktkc2eCJ7KBk/DZOtH4aYVTsdY3txC
ADG3g0Xqg/yHtdjr3sRFdEe+iwPd0ik3kASty79OQdm5zMKp3A/JGNxNISYiwzR9D1UFzLqYw0cQ
/Y2VnmfAml+iGK3UO5rEiUwLFvkhX5BVrBJE/msf4JJFKpsbYoqX5uvmgOxdZbO6dMGMXZYHU6jU
x57HpnzZTysGXFmYEUTAb+Rbcc0F1ikxtvJAgd28UjamDVgOrqpYYjvjN3RPLHYx99QscpSDyn6G
OBOsx7SJ9wMQwnUsuDtSkpWmbnBGc7saqhICgywqSr2SPVLE/q6bCXZsZN7Iw1D1P3O2L3bXKhVt
1E0whfGe1MpXWZ9nGjkEdi0MfYOzW2XhWZ4B95rXZgY46lonG0zdipZlWU6bNA+yox71r9fvdJOB
rQME9xqJH0IEp5wkVZmTTcIMv16ld4+QLRPi6QVBIB/27shq/ocNXLwY/R+RRUqeOrjJ02Dk1lov
jOakakhFG9ObsVmHCaAZE0AL144vmjEPbNR5jutnKSiTMjIf97Qsh+ZBouy4SLvS3uQPAPBDtL5F
d5sN0btpRmKqHqZ7SBn9ShZblDqrPCjdnSw6vvLdcafoVpbyh9mz8CKU2yJzDxiqtQHzZIaO+Zng
Js1FYcCXuzOMIamXlWAnZVofHSRZiTBivuxCfaMK6ZjMVpAZDfLscqgsXLSV6FHWX7spul+vjbyq
SfAqmhs87deXQMZfxTSod4PpZcs+a4IHbijxkpDB9A/ovPPUhA1Jr0O4cJBN/ZiN8WfKT+MF4/SC
RFclIsDTOlvgpu3BSDwT/zSc0vRSyTb2UP9Iu9xL93bG1mli1V97fRqHrzPCeAhRZEcKdQXTyI/D
tVhEExvFspz7E64irDD+rZ+s07s1BIXgLO9TtrhZkXKucwMs3YW8MV1vYLJVFgMv0NeYQXx0uTY0
FvQQzbwNqqlY+6TKriDR5pecZ3kWR7dK5JS312puQ5+7KjP9f3XtrLT61LVNozs0oDeYok73Sa+o
m8G18pMyD9MhVFuf5zaWCF1b6CtCvP1T3w/dYmZG9t5yi78kF/mWtjDsvIRwO35z8Zd7qYfKXHa1
i1sAm4J4OlT2MkRf8K4A5kgHNiFrxIcbP+r9vV7o5hcWxaypRQ/ymb5ByR8eEq/s9p4/A4DWO+O1
M4mNiA5TTMYpHh3lDRw8/ezY3MuQkysnl5vmWRFCo+uha9+6ZspO1xp59qkrWV0rfMfG5bWOXaqV
Q0zwLqqbctN5iFUsO58ferwd7zwYnciZ54dBdaaHsrF6Vp7aeJBFu1TCvc7cBlVg2FZLo3/W9KH+
IhtNsRYZU3a7ZZFZGze42Xq/dPVbOJ0K+UeysXaYk7VZcETQi3klG143ILwAO0dxCx8Y/2pyU9n0
FqVZiziILvE8dLs5Sb7L+stBjsIwp1jOc2Iyq1LzQ4FmamEXLAFd3etuO36RKzJs+hdg1qiQAutn
miwtRc1/QiEHHuPPz55n6mwE1eYNMj183WO1X1+2v2a2I3N/lQgnK2+oXMDsqG1jz5teCcgDjceZ
8xh30fTqxutM9JocLNcvvUS1yU7Jn72UqFI+X+t3r7kH5S2v9esV6yhc+Rl5jsq0cjPQufMYm1+6
Io638JJJORDFGbHQl55MdRxh53PU95ScCWM1zS4XeNaQLa7gYY4Hrq7vA9EcBkN/o/XtQY6/jCga
THzIsdukkCwZMa2GHg+cSx71WKB6KXtMc5JxZA8/Zr9HoN8LLN3lFBjpPnwaSNyyORXNoR9+NLPj
QxalGO1OGN3EenXfY+WqAbprSascCEn+FQtA73u07dba//Vov8YCsBk5lrlu7eV8QXarYmU4jBB1
/i1skWjG3dzb6q7GDWxYyC7IXnBRkAv2382yQY+LApsPERGRrYAqL4MnNoR/jcB3FRI7K3NYtclx
DuB0X05luRSV8qx7w3VSOchzUwnTS62t5PS/9pLNf/WRxUDpSW5Lk7cs8+rLRxv6/IcRQwUnPvix
/fBvH1nsUqhpn18GyQ9y3a+QA4YshwPtTJAgy0C4M6kuqoSg2HeRHh4RRH0csOegFexDEG6utbVb
afjWiq6XDrJJEGMyB8NPo7S2jRBCLbs5f1bNwkal3Tr3UxJx8KGNM1m8FCK+t7FrHS7d/THI92Cq
YdqL/rE4qI3B1lUb6Ss5QjYEgZIvHfEyfaX0O79UhHEOugXheKA3RydvsYhxex80tGu0aHxEbWYn
AU4tirf+u8WS/UmyIAY0rPykKW/bxKjQhMTZt5rQfx6X+j8Dkqv1HGcu6QiETj2kxfvC0BeV6sX3
WJoaiIywl9p8zO+V4Sv4guTFT/py3wsLE4m4UfGZd4IxW1SEOTb54PhoaurM2elTepjLnlio5lrr
KUpwnxuxNStr7O0K2+YL68iJX9vxTRxcsA880I2FMBERGwlMXBNMIknLZu8g9nVmZ9Va7h3IFgrX
ll/dfo0hB5AtkCQ3CF/1Ije0HRdSuyvTqauJfNEhAkTum0KeMf7uI5tlJrat5/8xDgQJ1uFG8+Cz
pfdoB86rPtXZN28q4L1XzWPWE79AQ+Vti6YIFlaBYo+4V3RAo4cdXDu5L1Nu8dxhjyCHj7FwbWu4
/597dFb21NRxi8Vl19xeGD4j+Ut9jyrE1UJEzBL9I+qA6iqnv/qpoi7HqH0bqg2Le9T7m1wrg1Oo
jMWJSbWz7pNaeTQM8kiwP/d/WDh5a8YPY3ShdGqV+piKMVM4BydYPMXJH0wHqbTvP5It8TGmO/01
Rr6ON+A5GbvRs8YN/oxGVVvD78DgUwQButEjCAA312Cvk/I85D/CMWFtJko+gJFpIcexmM9PU4F5
zO++sv7SxfSHGyige8/td5rW2d8T3XorAAHB3NTCTVOp1bEzhhBvAFQaxGrNN9G1yud54afZTyJz
XoPzstO3W8iu05qnNXYTGiQd7or1Q1xbX3PNDd9L3OUXw6iV91jtDscAOuNKbsdF2h2hAeufuDHe
org30S1p0071ActE4qGI61nJNgZOCiCa4sfcY/9QiZt9oDomKamE33higYJvNKda2WHFVNSezOe2
QwuN8hsyYRHAVUynDLgiusNklejsms+RAv+XhrazkpNwbFvObmkdQ818aAw/+jKQ7nfLNj7uLVD8
34YQw57Kn7q9LNrlm6+zTxZUOUz0FNQkd5TwLRzY1HQtozlHsWs84pOzlfUw6rgPJh6LaHEx8SIu
KqgF0HR7Vxe9f5QH2019oNDmR7GaYjJ8Oh1zrd9dalQb0codx8XAO19Ppd89NNw6Du2Ik5ws6rPe
M5HDKyZIlBs0K/2DVpQZFnSY6chG7ILYlLPspWyUg5JeD7AUU4q9b3asYMxq5Ks0Y5Dn9M4XpRqS
PekV4TaskubZrlmCVHnz1Lv6cGiEe53gF5bi4Np+dOCGkfKocO172ZCrChpxD56F5utNvAwFpBDo
S7i9lDNX+54UnXPwJc5QjAPevDTbWL2VV4F4pt8McbEZlK7Y9KTJHnCT+t5GSfYNx4Hn0C/yJ7Ov
tG1rc+eI49l/qI3i3zpUY9bt8p6dSc1JNqmJLSxpfj8i30c/6aGFNHufTP7UeI8GtO9dEOlPQ4MN
a5DxhYh5bm3LNtdBf4zxCbw6uSLG0NzPJJsjVtP1Fzgp34EVDDeliPjI+3HYd2sj9roLT9SaBugJ
Q3cfj08w9SOsfvQCZXXqvvS2vZcfikwUVsIpOOQ+x1mE2Vl+UoUKwSU7qVBD406W8sry9m5kA8cX
jYg52i8AGsblWIbq9lqHWeDfoyxDbxZygOxmjTZ+QMxf/ttRfU5Ih4TgRshJCSBfR1zK4jXqqTty
t/BPiCPDh6Hw5o3lkTGjDikTRjyv+DE5fPVYD6AIidVNyF4KE1ghCRlpZScvuG+09cCG5IvVs+4I
1QGnpM47hS5Qq16QpOZUJShmpAmOltwgDLoZaTh+6ibrZbcuA/lA9HZ6rRDIym6Blnxcbfx9NUdc
TRZFtxK9+WJGXnz2TdbwqYxA8sB4sQkYbUYHiBZ6PJYCSihseN3gVsO+4MnX06Wst5K+OU4AhZZJ
yCy/bSdtpU9lsZetIx+mglb5xZ5G8972R2QxXEyPibuS9BWsZbGciYcrbu0fZTHof+JZW6Ff4Q35
gbUCgmYv6hga8xxk8Ss0NdAOZv08AVa7Acrdggqsotd6BF6b98W0BScRvepu8qYpZn/n5C7xojLZ
y+pWq6Z9NuLkIgdVwUguYemPR9n657XVuGDKLl6zyazP1waz/9Y5bX+XtMXwb9fWxTvoZ5Gn+Pva
Xf6qDuyxGcZpdowQQgsHVW0/zoyS+4hjKBJiFt5kY45no+wIBMNfpUYC2E/0BrBKixw9ummzj7ru
nszb6MbU2k5bySHkBC2UITRPg1lZO0CuzxHUTzCfSkr4EFxSr9YW3kJtme+UomT177faSvaxPMs9
66cOI/bsaGjuG55Z4B7EcHlIfp+Zs52u2HnJM3Pc5AK9FLrMXXonvHfMQbs3U+WB1TNcpLABk1Di
kiQlncTW/uolB8teKnR7OKiOuUy5Zx3cqv6eD1b8VZyUv05MtgpkjTyZw+67PNF+nYjO/6c+/9NL
yAuiLj3zN2WKqMDCUoZy2jEBGF+LfNyleRs9dpmIQGlRuZD1sptvABqwmTy98nDZhX4aP6JT+49u
nria7Kb23aduVa+waArBSl+v9vtFpwla/fjn1VxPbdfyRS3CXKtSwb44jDAiSybyG2QgSxYts1VO
MsyVcnu5tErcwrVVghwmxf7/Ola+DflC8srExZXT9XWvb/L6urJ1+P02pqjtt+QVOsvEctFMeN7Z
igfzVlVs81aexQ1eKH5ijhi1iIa+i5xF5enqIp/bcSs76rKyqatVatfN+Tr4f3tR8WpBkZq31wu3
eYKRrXzN3xe+1P1fLirHpwjrLu/200U1lMSqE35+t6EBcSAwlMuf4NL374//++8iL+ra6riVb/z6
mf9fF/70+rlvZ2ujW0kAfh8mL10Zq9gWgt9TXDx02e0Mt7JIMhyCj6zGuXIQOL6y9e/LiPiIIPHJ
HoUefhqO3ed/DHer/PPwxi6W8mK/h+NAMi/KuFHPQccmpi1EzonxNZun6BtRUpaxEKlhRrqkE2Lg
uC39PnkICDv/S9fEbj66jjb5OLLrpFU/kmFYmk6UPhmFaa7TmdQPvFjdI8I/5Ke41T3OYu+trqeB
Fcmi5Wb/o4AHRU2WbVumRwtNhDVmcTDK3l/qg4m5mIiDWHUPowgaoInT64PsJuudwMJmR9EJmfbY
tXRQWY/y7How8EAg5uh+dLk2/NVZFn3XKJeZgxaQKPBwTvyajIfAe4cw3ABG+VWMkXMX6Fcd/P56
ZV4XRBRgiKQohqJ8EnaQw4HJo/XgQxJDKocDtylgbgAk0y9sypOM/BNGYvxICnD7WCvPctktC6Xy
LBfkBZTaP1uS6VO3v8dINQDfv/8cIyeapmk0j2rzIi9t54G78RQH7v30/H8Z+K/vCX8wfRmOOHmq
alcs5dMJwwJlCdbfPMhnGDBPJmT9CzK07OS5E99Oka0QlubnXpp2Jqe2f2H58tFLnev3tJ1zVHBq
BMBy1Pae6lsP8eC/ElAK3zsVydZsDC6kU5LZpxl4n4TfxsWPUXWLf0YxkHxMbd8AP3hwQ/dVtqNk
+TwwDip4OOKKff5TDhxQwW4i47mZrf7QJD5m5rCV0M1oJFZZPDJH/1l+g5XI+96WQfJMiKBa6+6Q
nFktYdH5L2Oq8VlaU/we04sxbZgn57EqsqPTGvNGL3aNqegbJh0VbkKudeyz3hT4BHDuNb+xkKja
W6qCciEFJVh49aIsC198n15LeAKv2Myby17tsntjjpPtnOCDbGQCvoqWN3zA5NNbz6bwhRzH5LZx
Ro0g+BB/K829VHIpURovo3ic7pj2e/sOruwmw97pyS69V9lDs/TbwkCpWXZflXwy7hKR6TaXGLJh
BUDwlpKsL8ICY4KZx2qptkzTFXwmN2aq+UvZLA+2ahC9z5T7WnaJ45fRxtgbUUR8NprC3ld9oO4I
dUw3lmema9eJm8dmwhYnRLX3FfDQuajF+ixhHW+a6s+ymJ6dPonfpkmrlynK/i+BwX+zzVzMSrq+
3sjftjzkdjkCmuWn7hTvVpS3pxIC215lArEI2JRoH6YJ6r93q/Rs5b2DJy2g1JOjuZBc2zjutpHm
zkdHZvpCwys3Thcr+GDO5g1hZQ1SaxQc4xpx5NS1T3WARDJx9HEXQzR7MFztB4CM4i5IkmlZ6P2S
1FbCe3+eFeYEAShIOjxjxdmfrUwXqWMR+dH6Z79Cbbg9ufililF/9w0ZFcvxf17z71f87/oF5Slz
ArV6R2Cdkuhiql94mgPZa4YRujFF28q627HA5z7FDnTpV3O/jphTr4cmoYxX2rZhEXgrOw9VALNL
ZWOxrhLtC6CubGsAWl2XxFgAI35lc89bF4nR78MsLJ/02TqTYdN8tdwEwDzYqrNNPuIdfk/dQjak
GTfbabS7+xxf1FNpY30ur6Q45R4VeAOPvLR2bWX2myZ1jH9Mc9VWiPhgxlTb0eaZQxLfEzuwIBTS
6ruUxOeh5myLzJrXMmPEboJQrO/Sk9TPi0ENiqkiJKoHNmpmNnY5C8qa/OiYulHWBWhZP7UmTkPc
xtXQ2enjWq3dBskPunUcCfbz7NsPlkUQm2xkiDONXz3gTYYxTvUjtxP7mxYo56pquMNXJj+x3kCl
MCFxjVOPqUSg4ikVH0ejRAXi294SP8j6xpoDNPtsYK0726jeSjPc5lnsfJt1hZQJp5y/ODPUYtZR
2jbW6uoRL+8f1hz7d06YgTmOyerQdeu9CWr2nb3affQDPV0PVVPe6GqQ7nVXCfaDPXasTO1obeV6
9GSVBjay/Em+KbOPXedARFtcqUnz+QP+HmHAAVWtSZa60dtsVI3hTRFOcDDN0f5qsfR1uWU+EyXv
dtY8YocYNM5rSDjK3HnZWUpvh7E0Hj37LGnBsoCMTbbMANVEy6du2VkKdMePlj/G6CRjkiHGHTEZ
YaOUVrcm1KK/sa3+X4yd15LcOhKmn4gR9Oa2vGvfLbV0w9CRofeeT78fszQqHY12dm8YBJBgtWGR
QOZvNsLOGOoqXFdYeD7+vyPmqMjPIOvrsEU4aoU/LGYhOYbRAVaZA38TBDF2Lpd+n+BC7JIBXpOW
my1Qxmy8RqTVcFarsPxYYWa/I8XWsWIbtWfFUNKfEYX91Oal+4b9eLdPWrKmWm36L26Qf71+SDd/
asN5eNUo5h4aQIp7hNGdtbWwBwH5PWaGEz4HTto8tcbwSu22fFc1pMRITvA2XZoafL3VkCfefeaG
1mtNglf6C71yjoOitTBIrPId1QJKSKzRLjLqvRfo+b13GmCQSsUlPnS94r2zRK6uHY8yBzrZTh+U
6pVtYvmguGgKY2udvRXaaEKaLJDNfuItui3wsMT/lLNZHzgLc/u3vjhpsGMvkYq7FerwvS43WTHx
qPhVGpPClzTtsQgvXfeqQU26VPpMEi/PXruxhLCydAFmbqm7LKe3kFtTzlwFJ+sOXtvmj4FULQa0
1THZxugWXkheleMZEevx3CTBeLZc2IbXzqjO1pWmu0cZuIXIjGucjDgy5TZ+Cwc56iLpEAyb364t
p16aeCsUF6dNVGnWmYeKdZaz2+HWl4TxG4lb6ohWnderv4Xc+prG/09MawXXedM4fmvhb77XWHJV
+Bp+LtJMfSjNp1gZwdeUhnnMkcK8wrTmLsOAPsnwBwPidSvlypn0LRE2qKuL1HOlXw4/vQP+M3ob
+LNs7D3+ZG1avpEeyQkZV6V7XC6x5GlddXPr6+APQXpXvui/BPFlsNF23qgkV2V96YEvlPBAbtrj
3C8CwmRud42LijU0qT7dU9KqVtd2NIXFvebUxf34a0T6YKMHGi6FenEvc2IT+8lrZwjLdxt3aKzj
LvPgN1347jpDvFVbpC7GrhtwY0sgD4Nh+mj51qOg1uH7PiCg9DO0TQacOUIS2g4c0b+E1ppir9nr
wptdDE1ifWgerNCy1k6MW/xN6Pmq70zKi1wBA7fgPwbkAmkRz+umnxLE90ErCs5nABq2ngdwt3AD
QSZK5w2uaOnNuLaDCiDlXwCO0ne7wu2qAhcanGk8s0fcmGXa7fMR4Knm2vkzPJ/8OYF2i3+bYvMu
y4pnN+nz53r+p7ED71Ea1eBZpyrD0sKxdOT1dYrrQOdDdzuUnZKsqeS/2JkxXORyEeDOe+hwO2nJ
BW6fmgJ331Y9pPObgr9I+9+aXrFg/DwzXt+k/WW0QYUyy/zuFHq1B9tWGOt1b33FeyM9toFhr7w8
1Xai7dth73LV/LWCxtwjq1SubqK/cnaN6+4sdUiuobduE2zrivKUvOxGQKrrZNIw0l6MzaTp1W1z
lJekOcw/R2/NaAluctU6Ovqy9PNrLFDC8Tu4p39So03eo8zR1tOcmU+e1i64VdIBfu22J93HCzjE
ahBNKtvEF60r33A5HFbzNBb/TDUGmxpM4lVZUzZII/x8BMreAwtwmv41nctuq3cZUiJN0ANap/gA
TZ8a1TKqwYN77JSary6D1wkkxTu/ma7TtSoYKFDC5MzCMHvUFbg0VV6h5GyP0PgKnC3r3D+Ay5nX
0gQep93plvZJWh1W3y+tSyaDyCDRtNfC6NEzVvWHa3QCfDb3++kULYN6F1bbuhnNbURFQCQULFwS
1qXT1idpYgnxZKhe8IRRUPYWOzPvMXQXqj6e77qCysk4zMXHHEfpvTeH/bbn/XExhvpHHgKhkoNR
uO1xzNg29qgM3PrTXxHSJ6MIl2Krqfr+tp4rnku/ZsjAH83bNEB0JOdh9G/+iJOQ2wc5NsibVTZq
n3yoAPvbz3L78NtF5VLXZgO6JG+Q6V5+5P/9Edby23Yw2ZA07fCzAw3SKLX9mk25ve6MSTv0jWKR
WFHrnY79zVaFvfoaRIp+zHkWrKUJV9+9U3T7XVq4M9rPSa+uZGa7TFcDUPSBWz1JgOL7IJZMe7pE
s4V+YMlfo1Km+g7I+hbDPowWpyx87JZDAuBqM5uhtpGmDEiIPvc70wWrd5sQalCvKbVCblsucj2M
yKDVbd5ighLnB+mTKxX/+UDdCbf91cVgTNoLIlPR+lou9VzM2Kgqjdtru/R4C7Gu9g63+mmjahcQ
4QiaLdVUMgvZEzIC1/hcQW+uivUXKc5KQNCgn0eaHplSS1fuoRit2RvXFwG2opu8SHqT/Ti1lXsV
75ZRve3RTpTTa4yc/goUaGwtk68DC5g2SPDXcObA3PSjGZc7UAcoN7TByTACTHObMpjOnTlH5U5O
ge5O51DRINEjPkZCDUHSHVTPfeG60LsmhWcCiiuWjcV8gZBJFa8KaLURQiVA2PsWfcxb34hw4230
dvb/E9f/Ze5yvSEAgSEWyUGio7bKti0oC+3TH2dFk+ifRtXMVnOl/9fouPTNy+j/jpNREhY/4/74
jNvn/hkXocFWIMS/5CpFB2S02g22BhF1dvKVeK8nG1jdaFcuzSZvYP90Dub2YZfV6yXYyfXwSVRF
bsFyOSjKP4NlVG8/s+DqHkvNPOr4en+I62G8h7nxtXSn5kOE991ZtSc0iZbBCBe8o6q5KWRPRlM7
cSjJa85WRnPPwrYvsxEDWIK7cV4wAWF5YklZf8hjBYSnOgY8tpfRuH020eR9lNbQ5FC8rfEl9Jz2
DbyO9BZ5az/5qOZ0k+vBo0XKRjHqaKfkUXehQJudMTbDIYlC5bMaFexpjNb4jM7O2TEG84fR9dsc
bdp/INFj7UTe6cW0umjbBM+LWB4W5kF+yTU0SJaWriCiAr4A/rG040lvqehO8fbaXBRU5GwYFefU
RMb+ml0KlGHatNOAYNygwdxDOxpPve7ejGZkOmd0HaO1GxovnpPYINS0KtyRPmAZKmstX5l/ZKrm
nVjrtCv2mclZHEgstSh29TDXW2kGrdJjFTr8mHHagNJknbXML1/Eu2SeHmwI2l9sj6VDVJX2W5wZ
46bxDOshLFsTvqdmnZSiCy5WCFa/1c0CWlblrtvCGT9Wqf99QD73WxMUa9dbrBk0Z9j7ZWu/DgNL
ated4N1MxVHyKF6qPyJgOz6hXFq+zLl+CDvkCWbXHaA5AJuVXIxMynEmTmpgt/U6rFKc28sGhner
O3fdFLh3t2bhVis/sdvLXCnmDK6RuCoOgm1iGcO6DvNhmxSqu8KwrL74gfrNiAKc+8YZ03uf/fDF
ltPJ1kuMk9Nqmzr8HPXo3AHw4dOWs6IO+nn5A/Ou8YIGOjWdtprywgkbaOUeNy7iCc7ad+3PdluN
p7CZ/aeCysn90JigrSrlSbrC3nMOM9SJlRko/pMMOGnnbfSgYb+99MmhrOxqlfjA4EbqOvFimLjJ
qrh+CJDeXmcqd3k9kcgMyu8NHrWrzu7tNy3Baruq2uTeQCvyGDcWG7iQ/OwmdOfq3S2dN8t18x99
Dfj9qMRQNlEZnNGvUEfyqWiJlRZ2eZoVh0+NH2NJRTYB6SmAxaDFbqFOGih8TWPlkCV9iBfpf0K5
qqG46WtkztMqKfxhFxX4MfVjnalQ7KI1SiQvNhZtGJio9VavtOmupcaC1Fln7QHNGrx1E2vt+6R6
Ib0+waMyfygID/uR0n5LF0pKkpfVvqm0boM/WcU+Hldap3ZrSLBY3kv6JtPsZ9Xht71FBMis/BZh
me5zyz/rLR90lm74gux/4wlRFYDvwS4R3Ud8G0gLf8w1x0CCqFI2bZjiCTVm1mvXR3yvFo1HZFKN
O26PS7boP0pXYyjaBgn1dah5wRZK5PhsFPX0HCoKaQfHupMu0JXd2TXab9yIRYamFepOtus1e4mV
EFTYtZbXujSCeKoOho7GvzTloIBbRaERY3mZ5PV1/OBgy3CLyGs4q2YVh9efQ+/cj/ECkABW2oMG
ttN7S1Oq+wZ24rq3ouifwFeOKtoQH6BB2Puit/Q9r77gY+oCaV0CZObgAw5u1XHl8Y3/n6qp6BZZ
69n2q43EyeE38VXSqsZFL/d+ays7cJs4E+fRb06jJV42CAUW3UlkqhsEug4QINW1MIoa/HSeY/gW
WUABqAfGh5ITMipIuwDQx5l8ry/NEnfSrc/zhEcasiq3UdEOkFFUbEjX/gqWZpI1xZ5kKJa8bnHn
qrP+bTnJQdvKSRBkwUue2OTeVhEbDtvaFN3sfjBMm9o6Zg93sxvVF1A68baPmvhTAx5iUGDXjzHu
6Y5G7bPVfWMPCsU+lHWePNs9ZncSwq4Uj/bZec111jaGobubiNrDR8NzjM0UWNNBmlMLmaeDiHkn
Tc9stzx31ZdC16sXz2z4L2nKhxnvx7sY3/eVNH2zbw5yydrgz/tTxzYy3OFiQ1gAC6h2T3aateds
cHFu7FCVV3SwsLry2UJmZBsPSkQms8pfTMP7p0SQ4T3FrwFt6+49xtWeUpPaPg7LobNqJBjd8nzr
N/M6Z+0c61AriJVDP0buQ1Lsbj1yNqYxcokVHM/bQEpJ5KTP5Xve6dOGP3a71gPNmfNVWmvYn9QB
cH482rHyCM1oXyDlPUw7cKnWSpSAEUqZzoFTvElr0uLm6d9d9WIjowzzNUpa/56ox6TZ178mKYsT
4VSO6n0W/3S0RlbvOZ90/ygiszfNWdeb/U2VIREkA01R4uyX2sDpUif8M7jMbP0+m7/EIQl3Qz1f
BQHkZQZArs42LEkTpGp2iTv8wFPNPuuuZ53r5aypQayufjuVoWgY7LNPdfBQmM2ddAUKkFFrYDUT
Jir2vlGXHVEHQDgmphnYvGrUD2T17RfpmNsuQJMSW7phzFh44N02hhuzLouVic3qOWHzjirEv86w
tv7ZB8Dmv0ZvMwI/RbJRnUDn/iVuKB/72owoPRLwv0PlA29xf/w48oGBYb0jbDCeCr9R7uRQecgX
aUo7Yb8KrOQ2cG2GIyvGpABg+WvGH3G8TvG41O9u3RiNO+sapzOeEFUdK8ALyopC7VSd5SwO5hLP
w6V9Pb2NY4bQro3YMq5zZMBNSRCv5FQOkx65h6jQDu08ew9lb9b3MBlWIRzNbJvieribogFv5sUO
T0LkLBwR+0SC1TjcBpqku87tlyvd+uUipVPn6z8Gsr4GG7VcRAbk6lWfkrVA0dqZ1U+Vg1VinDXl
IanDcitGinOiFOsmjtSzCNN5VrYJldR+NUwY9H+ZJFG+A/yFb+//dVJg1eZTabvfqaNgU+B6qJdQ
zRmxIP8cw67YeLZT3enqaFxqdG345oXaJ2P0durcxd/CmgdHH+EDoCEOfkhUB0Fx+BzPpZGAJNWc
Bp2QbD52A5Ytw/KIrJvMfMjRcV+N+rzIGPV3XWCnH1S99IGBe/reavvpg+XZZwlogyxcp1nUPVTh
ZF9UvchYZCfVP8gVrXI+9DNldmU7QXE5asMYvPC4/C4zrYVKaFWz+tz2Bc6tY2uhX530n01keySC
ZFeN1iWDML3RCSrC13i0rg4YuRaNB03H+qVaQHSzjtuW7sLBsgc1fO0S8yD9EjYZ+FhZC1RPdTVQ
dx3uM77tBHK1P8JE0lhbrvbvMD3N3lmcYgrN7uUhmRCWU6ux3+AkBv1Cksq3TkkqSy76NmAAaEfM
j5z1LUntxZhIZxVkeFNF9ZavyrQvrNrYV2lof4w6Y0u6f/6i+Kg3dRC2LqqilE9WmBWrsJnUL1SB
ECQoUMjtdBMNYxBxG5kxdbi78518pzhZoW5zihzLR8HE1t8gVXjXpsh43ZpXZSiDXZdnef5VC3ts
4ubUDy8N7l6rLnazRzud8sc5Qc8aTPdbktbT6dZv4JJ4kFj+rejHjf+Ku/Z1uvEzZsiqCQqZEW39
0QJ3r0LFKXj3XG7NGNM9aXqRw5t2OSRj1jxxc6/NtM4eIFI7TyzYrWM5QZGy0g6WVkrmeGd5ebUJ
2rSL13MBZBDnh3J/bSuV/kUZ8MNEPMJ5YsHlPGVY8I5VGD7KBWGbV/fIJu1lTONJtC2Cyt8XWrtX
i3L+sZyMqXU96f9z8t9D0qP2xnYeh+g39/UsHIsj+7ovckPM4obwq0/uHgxFce/mM36Lk+ChdbiF
vOL/ox9oCpAPz6mvxQupPUS6v7yKtUepSVy331LaSCFWHH19frR7StyretFpmJVx2AV9oa37IZtW
qoOhUWqF6VsYlyizAWMXQ+QauZirIbKtq9sx9E/2SfYrFVaVm9521Du/09o7DEnYmkZd+LU+In/X
rn6+PApYCIcYAE+x8qIsOwP9WSqTUYsOydIZJH12lgOWzj/PpPnb8G/Tb+G2Fs47swESF07KHQrV
vMSwg1TuZo+0S5CXyk5GXBtLg42ziMAGGZwFibmGy3jhG9odlXNpXHsMdxUgiPLoo1CFpI5zLwSE
ECDq2ba6rzdOQo1684a/VbeTiDkYy5PbZfd6iUYSevnoVixlDFTQ/tNcyG9ZNP9sCtru1hSE3G/B
v+bmi+GUmps5aqdRSqYT6lBawWgsi3lKN1rkF1gE8B3c4YWnr5KK0k8LJs0+mlNeXigEJ0Di58Db
IWHxz7WpLyPoO6X2Ed03NAf8fO+4lbOLgsh6c2afChAYjEzv3vradd5iL7R3oImMI9zv9Cniv7eK
FzxHDr/RA0XwJWgbdHBaLbvToC+iyDSOmwBd48/t2Kzpsb+WU4trva/lT9WQ6UfXGJ3dXFrjcWih
hFRd/tkmcfDNbovDYPv2p1pBnMKB7ITWqFqem45UGMKZ3tuvUIBO19DONP8eavjl9aqh9TO0WUK7
Qf151dIef7tqSqqKPQhIh2IeLw5iPgdWAM+Iqnr5Jlr6ZEAOo1qOF1Rbx0tmG1utGWHKLF16kECv
/PN0ShbXyygbNzL5b9e6TnTZtR6ww1mjboftfL+a3CBdjAaNtxR/E7aMXXLpF9fi26gYHMto2RnJ
hU3Ez+DRL+NN76B2t3zRFJCPAMdSMzv7y7dROnNzGFdOySbw1pfIl1OG5SAjf8z7LQa8fL/Czz7s
jm6pG/tygU0lEGj2blazeOxM9fl6MAHr2e18kRZeEMq5MZLPV1DW1AMB7HRt2ssoyvnFMyKTcjHp
SfMMIdMqU9aId6gZCMT0rf731SqudoV03a4mFyi7CWJ6vI4F/1Wwsd617pObDPW+Lqr2Ma3Rrogi
d/wwGXBzvbAyvsZVu22lCGiH9sa2quCb5mPEWpe69UENixRxdlV9zHMn21uJ2p9LwyvPlAnqfevY
MD/GAgNDthoPcqjSycF5ts+3t76gdMKHwlPcvR0jnvzHAHeTzvOVbfSvi8gEaWpe+hLatn+UlvS3
U3gogNScssR+CqGlNOuuCg56BLhnrBADmdvUZBfkVQfYyNGrpyvxcXbsci2jne9UT/rcsmGv49dI
maJXf1Les8guAIYSH0/88Bid1TsZ7Cx3POslP3fSmQ1GaCEAza5/uQ6CXobj46vwTZnamXqw120q
ztJ0ehSEUeh7klYdRp+SRbg9omK189N0fprIO2wQx0VbnJTxykYk4TNr5Vc0eObvjuatgSnBKcrC
aKWlg/8j7eqHssz0L3NlVqsCQZwPOKbp4M/96Zm157j11Nq4x4LDRs4clb3anefTwDr7MHi+cxcs
nxwbcJz6JGR/qFDkNPrSuUcy3dxXhtlhaEfK1+wBTZqtZd5lhRnvsH3vn/owTjdu02lvbZKgt+92
1WenmN+CZu6++2WODG/Az9qO3xJPiYKVopr3k1baX9BHZWGjJ+HHGNzDuow1/Vk+uchAvCpapm86
cmPGpmRljoQHL0i16c5164WPVk/xWBkSn4K5EXwyo8ImMwNHPS/bHvj+fLBwSv6UKYWKDkyB1soS
liMNpqpW9dzXefcAPZhF5tIPRsvZZHqsHp1l1mhxV2v2x3YhtRlaCF4p7Yy18NamAsGrSRv0cxHa
+buNy/BCc3O8vjhrfWmshQQnUT1EROhIefFuYeD7K4qambEWNtstSq7lZlcGHdjCAvw8UehRqvuw
G1PuSeAgeaVa6yK2+N8sy2059MuqyZ7I1t0GJDhYZtwGJlmKSWf5l8vEsIPP8PkfZTdhW4mzGhy8
MYASJh8K5ESk3+9s59jY/oBqOJYhiDq2GPYG/avpsV/1jOwZRnH/OmQhZFdV1c4y6OiARwPX0nYC
BUCprT+idYlExTK1NrP2wbTzOxkMCkU5oJCjrVneOde8V2763d6vnXkrabAx5aGe+tp0lGat6N+r
PrHupWWkxUppwoyFnOo8zRB2JcE2VF14KUMTybXCprpfORbLr7wNqzctfvOpvgWrIZweWhTrPmt4
R6/bptaeNYgDu8Ysh4uGFOAJZV51zy/YPhrtHG9qlgcfjT745mRZ/u6Q3sIhh0wSGu5rkjlz069c
XW03fQwjyg6maKUUXocKXpTtKC8VFwcBoDMJW2dX40XxPOO+QwWtVBDlLU+ebpo/HD1G0tBt/+Gi
1srrSmXrzLYKN7p0d1lJWlt2LBQlsJkYi+xQNbF5kd2JDEicg+LONa6Qzcs054dQt+D0LbsY2ffU
I8bfeege2x5DElEZc0SErOalsPtrZ1fH7uoaJPG3yKHmBvGUvD3lEAIfOjQL/217oReINyCeSnZ3
scIwkJQ7xfHwKcI+9eD2bO26ykAusI6jl3meLn3klffSVWvGz4jQXIQxokq9NOb0c9QIveDQ67Z5
dsLIwr0p0T5kXdEfassgtV8a6od8qtRthFvNXka7kHy6Y5j9SUazqPyBOkR7L4MlnjdBbAQvRoKs
bqR8v16haDL2GMXLtaXxEkdLgk9Tqcc5NRbtyIH0J8XL0rWksW9NSWM7Gp8mo5LG/q0pSe6/zM1i
vn+S5P4tOFRZWi+XSpZR+aAcG+99yI/iZKF9zhXKE1Kdy3AR2ILfTQ5S0tPi7EvSON6DqlbRm1Oz
6lg09l2vZOsXxsEOUJH5sY+dM4DYgaLLWD6r4+LdNBof/ajEZStw841F7eej4zoJwvymf2zr6ISt
KVRD1Tg6ttU8wwpvn9M8jHf+nGhwV+mTg20Gn9RI9c7SUi0bgWUmpTlfwrzoHhXXnz6/tno6fg6V
AaFDw6j3U5aeZ7vAPx3HENStWuvVxgtoVVmj9523EWpnUzrkK6sMnNcIjt02yef0grp1clnUDN1p
fphSp9tmJRCVQSzxpF2GSARdN6Vl7Kf7JA3LtW3nTziRd/cicjgUGCFPLc9iaVqx1x5zT0nXIrKX
Y+v55Nv6tox5w6O0WD4l3kI9NjHddH85XN68LucFaKEJOCOYDW3rWg6KVrdOOSWPRapYTnNWhteg
2zUcFR8BEwNtxDuL7RiXxkedB+PaL9T5LM0oLTZIClmvQ4kCudqXn6woMT+6qlEevMA7TJP7QlXy
FC88EbE2krNonvZh3NV3t/5MBXjiGXX9mytSaar+zq8VOGvLfDnAqDAvfVyc3AwrtjBeUjiLfiUV
HXPjhLaxE1E5s0Oqs5m8r5nrwtVCew4rEGiJUhq6xcpUdaZgt8TKoHSFKMoFrm08eEY1PV6xHcnU
ehdJIpiZZ+/nuWlW139xaGs/2zLcGUD4UGX6Jqrx0MzSLdWZ6qr5nToQeFe1Hb/UvP5Pje7QDLM0
umjYqsmMKrK8h7qoIdw1Zn3o32svV2D4DP4TBRbtzJvnfShc/wnUmP/UI6+5g/tqraVPYgEHocZZ
2Ple+uSA3t5b4LUhggVcaApV48n/HAaI714l19GUSdZhV/FPqbWBBQFnxeQO+3g5Q53m55n03UbB
8sSIUSbO2W/ZeDVz3W7J+DuPNTYGjw4uEdS1e50FPX3U1Bmo1OguqIqjdCEC0iq8uPDo7nT1/hqx
xBolTDvXmpvjra806xGzcJ7GGPvhrAoZOq7vMsOqMHlQa+QSljbFM/3Us5H9rU9iKompgvjV1VG8
lL66KppxdY0MCtfc3K5rGbhuV0ghqR1bY1NJlQdvZMfYDlX21ceQL+lU61OZZzhP/SVCGbATGSL7
GtGo3AEhi86nros/eZGufKhsPNu8OEeGG1bTadID4PB6V7xUBjRXr8AwwkNeJJuc71Wls08bjiut
NN2rJYEoxRs1S0+lduHhyH0lnZ4aayvLsmYIYcjPyz0lA9fZ11vuNlPGJfI2u9HdHuEhv/6gB9mm
QlbpY6q50bHxMRzuvHiRhxLZUrYxJXS9EFGbFsDqZorN/AK+mowxGpGrJq+QM5XO38YlHrspUipV
sDdtfThKyDW6sYDEJ1YImtJpz3IwR/gsq9mOzXIlHZmKqLJtLCbW0mlLwDXseh4UU3s2h6Q7/z4m
kyO2IWWhB8ff46OiQ+UMlEh7Hmo2vovK0UYg2wmwHBTSkfZywHMLqFv6BcTd9Oo+A9Jy/qNfIjQT
zaBlpgzeprcj1hiK5X0LvE47GwkmUnL2t6b0KaVDKVdOy8TzNnHIDSLzlHTAYWjyH3nz9ueRt8m5
BZJ3PZO+Zhm4jf6tT9MdrDaKcfdHrIrOiU4Oa6xsMsRqe0hmUNWsLfOHzhyMg86q8WK5vXtBnbDw
d2ULYinD5WtttVaI8qU9TEccNy0yAfkUfc9cNUZ8T38XOiXvujVWdtlXa16wYHyZngF0w2I05+FU
17N7BxfN3WBrkfM9MvNN6Vnx89xiP+TPlbqbG1bk67IInpXGmPkRUswPMTh5qEq4pkusHLRgsA/g
la2VNHFgdjdhD7gfhUuewWP9ABLDeKus4YXNef2gL4ueZUxaMgbD8rfWrzGJXOaZlXPX92MKANMY
7m6chRu/AVGY78GsjvBqiJDDTa9OmktEW8PDJ6no7xLdDY6p09zz+NHfalXFOCeo7+sl6RTNZf74
a6xMnPiCPQC0C5K0lo4jcac6BdW9FvVV6cydXLnT66Tcj+QtYcnQvA1YktdVcWGzmhwNewavXXLa
RAE76qPoNw36poys9ks3j9M2tJ365GHd8awM6ncZ97JF4DnI7acA5uYZT8JoWw6QfXCxMNcOKoTn
0XXRFI+bBzlgHdk8SD/bk/NVmUsGfvVJxG1CpcDJQuIEgxQEW3OMT98rDV0er7JbblCajmMfk0gF
xhZk2mOJ7sYQYmzYqoG+d+LRQxmaKNS+l21Txy2mxxCj1c9k0hAmyVv9LJe2kec+dGM3b6ylQFr0
xhkQiHmuTA9niaXLQ7/r5Oo+QjZ0yaFb6qN1oPZ4HimU8n/FkkFW1ybb7BUo1mIbBwoQzChaLMla
69OcGa9Zak0/6uoDGzrKd9VsHVinWv8MYUZNt53aD+MQLKkw1300TF4TQ9Fnl6IJ61PpAP2hCKvd
y7XLPorWkx3m49PohO0DMpv+IcBgZjvwRPxMxnxNVVX7yD3iH0rFYaunW+Nnhf64qJM7pNneuxaj
q2Y5yJkcnF5ZdamrnMQAS7pGs1NRHKUyNtVqupPfPkSI3GMVdye/vPztSr8ajlE0fJUu/IRUVCes
VFuXSaRspVMOpjWNKzvK3gyggA91E2xcJ03vokVLWbqwSgCINvkHFCpNZ9NbwyPETzYEbD0doMHR
sFc0UH+kbGvcFXfROFiYFKtkabJ2+ORRq8Jf8h1dkOjUmD6a05nSf2qM8Js2DsqjqtaoVtQdq/sl
HKXMdONMQXRGkd38YNvTGu3s4RP5G3M/o9+0k+lF2Jz0Wu1ezUoxLpCoqrVMR8aWZxr2X3dFp0Qv
uo/x7HJZ+aGU3J3RTrd1bjGswRat5TWuaHhzLQpOcoBZOmMf+SymSmOcK4ckSnBR+BXwt0mzc50k
UX6s4Ojh5j8nyYUcZ6bc3LOi1734o4Kj47mJ++qZRdz3tMiaL13n4GjeaeoDjh3uncdNv27YGX2J
k/45VZvqFY54ciqrqN/KBGv+qvgAl4GABfuo17ID4PnmY96lO5lnhdG4UdGZOIctXPMZDceDuFKi
YW1TIogtSl//squsVg66LI9T3FSXa8kYP058HZeXr7ocYsc/ewBhT9IKVNe5NChihXnMWsfLne00
BPhALc1aVtdZan/pPFU7Sh+PMO/B1fX0zkzbrXRNyzKJ7Syb7NnA0UtBAEp+SDlI+sDupmcnUZST
/LTX3yAIikOCaKCBUEAamm9CmSkCP3j41arnInyIKvtNyDbSwlvg2hqyOZTIGfQHfnFVjsar3ihU
fgt9Qk+kMN8lXdXVFQh2CkwXyWX5sadtPBPZTxm1qOEeWizMr5muEluHe7sEjryQZORA7rHNnOQl
6+bgbBdhv2pBBZF6U9hF9QUKfSVpJRmQJkCI6iVxujvTmHiJz2r9Yo91SC0UVogMSliyLxHKRsSO
K9hB0W5mD38sCXeKeLr3mvFyu558ZBFTvlPQmx2iMHs0ErLcQ27OiGUn3quWWPkxjnGnk+Yix31B
x5rM/DJqjpX72OjlQVpy8My9Y+GZJw1qpffIUs8P0rJsp8Uwq2Z1tUy29Cna+G0HSHJpygdP494y
33s3R6Z7VhN13xf4Ziy4d0CUdazuHajlW3OM6zXWvybLrcJGEKdRTny1qV5ATCoQQMtwvOka5Bta
WGJK1cBM7asMYxCvOA8Lvo4X+KOvOu6jo7X5hxrOd1ooH4rJgh85Wu/S6rO5OBlWr6+l2XXh4phK
9u0au1wwGusLsnr9fR/O5X2uYIuJuFezbe0YiGOcYykYGiMC+xy8Mux2FlZWyK1F06PVRtOdTpGP
+hErHQgA5DYAr/AQoAn972dTUkVdrfxX04y0n8F/zJVgGe3z2MLQzay3bG2zO/R007vGt9I7t67N
y6RupFt6bmPdEiB93PfJTsO0fSWjf1zjFgfALUNvuNd3f8QNagMaXxn2Wag4PWtlO56h8E3N/6Hs
PXfjRrpw3SsiwBz+dlIHtfLIHv8hPGMPc868+vNwUePWZ8zB3hsGCFbVKrZkscmqtd5w12oUSaTs
v+Zfbp2fwCd6aDd3VPjn5QHahWyJkS0QRkfZOT7eIfvB8sPrMGctRnUfrXxUa2lVqpcgrDHuS6Rb
rxC63J3jWPPXIZ/vraXcmubaa1c10Zfc9Ya9W2vxfaFk065xzZ/9Yr3m6uawx94cjtHSFGOjOK5f
mtyx7qXLgOp2DULjQcY8N8QOSNx2mqL70ihgXTt80GbHU98LqPxXCs7pptMH9b2sMjJnimZuZbRr
DGu5r8KDHdTae6UaGJo2jnKU0TKceQvP7nw/LpeateQx8DLvSQaz5OilvfvHr4/rYRXySD9nrheg
iziUX7qfnj4o7+nk949klL6bi2j/bGHKGKttt5OmMpkarOkSxHurFV+cbvjpWIpzopyt7MsxtXdO
MVB6nM0cQehOs1nuTWW/CZG3ZdOJHyHOimRjg8De6d3JIK8H1D+DSDRggnGxog66UBCP7E2WU8dr
MV1pyaR5nkaBrNS/iDnrat4KprXew3a3SWIsnydDI1LuLBCVEv9Ve1HH7qz7O8ktuBNuj3aRBttP
2QM5lcNE9uDCynsjLUNF7+JOThOl+msCXbheRbo+ZScobgHjWXWLbR4+uxYP3Wd1dM3nLsMMOdNV
/VCmDbhxu8nJ83uJc1rbmZOeu3bWrhLdd2UDo2Ab1KCct045IWZWONc1NG+Bw5QtdWSJlQOSV8XB
s/ICU04+zc7cv1Av+T56LYmaEF90lHuusZd2LP9CXotqkOlHrUvcJwkJXCPYR/yIePlazlOwHBZC
y3GoTXxRl6vIQOfO/mJBub91Sb8WsjDd+1SmvrRTXB3gDIT8OtX8jEPnsNECtH7DPD1LRBZX1YHv
Y3AG4DA/JyoGLuTW8/+XiDCDnRBlbLgtV+PeVZ1d6mgAW9bjZEbRyVK0109ol/WUb8JdkRvBZUW7
CIwltXskpEz4ZEpx4LGfvtkGaDQL6aefbUSKu/B/toWFQnqTd3+wNgXe45O7R6xMu9S1VRyCIs7e
eGZ/TLIRh21N/6dXw14rMxXTcXZX+6Ay5/uh1D4m6YqVXSyYJCtTHzmt8pCRoL5x9H/n8WsL/V/4
/vhrZvUmQZ6fb6Byz1Ot3vlhab13PZRo01CCnzpSyfwnkycHQHFflbX7zfUUZTN5Qfma97wtAOGg
Tpf6SOy7Q3DEBtV5lCvBB8J7JGjVcwxA+VyG2vdymOpnYTenSxeCKmuXWHlL1NIlLQmVLr3Dmqrh
VpauKcv/ykfcJ2GIHCRRlUuyq7cUfZ9zf1N3YgG3ds5J9C1OW+d0y30NJb9pm6eHwKvPhe3rAwBA
OwLyuWpz4K2WHDEzvtPSfv7OezfCeb2f76PM1J+cAZqrDERJFEL095MXt4nILdWqgfQFM1Ifp3OI
pV+zAXWzHCLzsZ7s6EvLTkFDg2rTNkWM+bnRP9VzfxLWab9QTwuceUhjv0qPXVWvKaW8B+GhTgk6
IdCp67MMVgNCAFVmOgeZGHVOdMRvHbDoQojl6etezAzFNZmLHEe+d7wYW7XY/buJlOi0pq1/Uf7T
1vrUv74HG0Nf+1Y8ncAseWL83U7zW65AZHLaMLzKIYqUr1VVWHe3LpZR4XVKNARP8gLkDHoAYCrU
wkOn/GYXVxjKwera7JwshnLS3zvFT9vncTbMrrqfC83bobASv8gha3nYJUkcn50luyN9qXG0mqB9
lsYUaOklHKy/b3Mmc/jDgd4R/pOgkrAZxKRLKbUvGkTD10hPqRBAr0EQrWQBZ1olgMeOx5Sphq/w
UA3MbJOOzN8ymk4VZBLDRk2Csmcrdres5TIgl4WLysqIOq3TWz9S475aDIHGqg82rdWZf6hONOxB
CTj3qguXRy+C7pCFLWDLyH9AM07fpXE9HfSxg3/U1cmjPQMlW1pyKNLE2HQdFQ5pOkbsnWE4lhtp
yizN1p+UJnGu0tVbYXfnVi54++UiShvV2K6dJr+bX2bNrl9dtSJ9U+r7LtCnO3GdzF3ryc+U4Tmd
k4pK43wU10m/Tcaz1lKwkmaVwtWrF+na/+MkN4WrNy1lotuknKozrypd21bo7OOSC/5B3KdRQItO
g57mgOBrvKm9pnmFtG3PKOH8Hjs0fXSaUUncBjglvHahJbFxbJIG8myehIi3KjsV1F6VPwFRdPcx
+osH2BQ9D1+8UhIXw5A7Z/FOSQ28xNPaPv3ON5I29cfsoEDz3NhhS6Xx9yB+6nPRkA/1M+vfy94+
S60x6zTcUVWyfa0AE3DYpx9XvLuR/dHPof1UDsiT+kZykG7LLeJL5ofjVmDw6RT7O7uB7PBrklrr
mInmGNRpc/z7JIlyU1SzZFJkVto2VfvxEjoA6LURwVdsT0jll8lrvfDzsjwzjgal1ucexjFrKkKQ
XdhoFDb/8tTB2DaYCT8WesTzWy/ygwHD6r3vvT8GJWh+8G4md9dNX7wRg9+kbvRLGRmY1IJ/2sX4
FX1fPpiqXHd0Sl7oTpbAYfLKbG9p6vg+9QnGAxVAbX3MkcizsXjJGrU/y+jcowBkRoF/ldFKDc6N
p7vPMmjfldPYIvNdJy+sxU8SYlZN8hDGaG05y+XnrNHOuc+WTabIh4edqm8rMz+abmp8K33k1BdT
StfqfiYUlv8o3BwVF98xzp2C/1QM4Xb3K3SYWueHT6hD1uQ/Q51c/XTVX6Hx0H1cVemHRSfP/nTV
HO1fXU/KF4wsioPe5sodWUk8rEGt6mFUvoOlMi7YqhsYDQ7Vn1nSkdUNw/QBTZzslZv4UeJv08OB
MNTo/3N6bY8f0w3TSmW6XNb3HLhWCZTwptjl7fihMSLCIZ7RuRh5pq/SanTfNECyEBJVBqyNbrjI
QGvPkJTGosWDeuIb2Ev7IxBHPlQTXj9Nljm/rvDbR+q4ku4C0HDrz2JmUP9mKv6beJyppkdmi7re
76fJWAwbrGjNnYxnmhJc5GzW9Y+zW9+n2TLsuWgKfLyvwM3uKjefHhI/8LBh1vbSuh0sIPIPsHHL
fWobE08oYsEK8x2SU6eCPWlN4Yn7aXr4NC32EfZwBzLNQKXkPeyPaNR4KE0cpCkDglrHkP7zwPpe
zhv2Jl4Kw+jTflU63cj0D7fLyiXc5dr/FwMSHPGUG71MuWS6X12VlBVSGepnackhVwvKq8ugHJop
6LFJU83dbwO5qVZX6Uu48BFJ5VdkoqjHtgVMm41M7gusViY3Rm1xqXrdDrf612AXlLlu7VsMzFOk
pcO4XicrddUcYGojHbNY0cpqAvmkxcRnWVhkOX+l2ghJeMgCRDpzxcng69QNttda6q8ze79IzubQ
HyDbNpTp8IURc5jVAsaHmhWqWXh2qj7T72V4NZNZx+syeuigWOMeluohUP88ZuMZYZphkNm8ANTy
7K3f0StDFRIlZYzbQ9dVPnCQJVwCdXKVp2KsN9Y4tPZBsuum0qD2idTBQTLuoKOnbuM0kQrseUm8
34LS3iYozJ0Cx976e1opCTI1BmZlscdueG71P25NkbaWZuZBYtQXTsttVKStb83V3zUKQa3n5FGQ
1Cxy9wVqa/ruvtj20LxrmdO9xG11V5px804ePsY62/u6jqn28oOYKr8GgzP6CaeUmgiJK2Y2gQE6
YRxZJS2j5UjGRdGH/k5Gy8Tl2edMLB2W0dzABCgM/e5eRmGTvCOf2CMwxuAiQS8/WGwU3mmuleFD
lEtqsFHXILcZ+cl+bS7CXB8aXcuIU5ofI2WkgQLlN/3o/F3I6zYihV+52n9eSEZmspzb1TNLiWHe
42pt6t891X2ebBsoTO2WO2NCV1KacJLMp6yx3GOMEs3GWJoyoKZqB7f/b2ncQrFCfQe+6pyla5wt
zBNtPGYsMnxHoL3+xR5c/6JbJQKKRjwAjyAJBjF9xAh56UP186Ra5Q/UX7YC5FGVXLmwuUP8ZQHw
pDPinU7P5g6JHuNLbo9/lZZmPLZqW/6xTBqqttnaY1u+WqW6892x+F6BVd5qCLstiwdgeVSIDzp7
0jc1dsMNtj3uosBByGR35Exxc8H/t3mBqcOuElHKCGb5vqiG/thPGM43CCR1YZl+qXslvsSxHe6k
X6YnMGhyJ9YRb24WxeVwDJChtpBbw/YWMTMnnd99z7Yf+ko/x2qhcQLYzx+05KhFCfR2Sd/+GvVB
lb2i1Zsc52VUggNrbFh6jLR4IYdxDMXpXakH+P+crD0Mhc3S8zlmACi971MFJ5JMGZ9I1qSUQHwN
eDTkEfb1sL6SOf7aher45FZ+5m9q0OmxocdX6bMqShfAXy49ebm94xsqC5h/q4xrscxE5ZPF7enW
H/PEuEKUxAiYMuSt3/G73QSWaMaSPeiQ68oSMzm0Abv3NB8r1F/UedMskJb/iFhsFJ99fCxuEZqJ
EriehhrCvll17Wu0D34RQ4XwmfiFv0fbSF/ZpTd2qBUHf6tRO52ERCr9VO4nYDF5+BCbxY+o1+fv
bFwhUJVV8WQEvXIfxIqzpY41f/eH4TQm5Yj+MgYvhpF6h9py6j9dfdxIgBJiZ11GdXgh1aK+aEH8
2MmeDaQNCO2q6l41v/ouUgWQ2RuW+Er2XMaUwXwTLbp20TAYlJfECfVvuhl4+7IfvRNS5nerj31q
UD+n7DRskZxI/8w6IPyizEy20CxN7x+rzr72mdl8bVoEJDKyO89IbCRg2ixY7npnX2IVu5jO8+xV
4bkcEzReixntRUrOr/mo1zvFSuxDuOxHTaTFnipVVJuraxoP7b6zrCMc5i7ceqM/Xx1kRKAowv2D
bvOfTbfVDwOvmT8SwKIIEvvzHQCY5FuOlFSCCTfp0ZSlNZqf0s3NGFL3+fZb9HKPUmF9VSCgboes
flStEP/z0e88oB081Ne2abIXwwyrP94AGHFQ7HWc4B6lqxmt4LpcIFNjZZMounrnTXr2FCxun0DW
3tyOr2yqNfnaleh9f3QHFOL8MaciybczATqBqs7yoo9JAeJEo+yleRuQZoQCHBpZnnYYyiZ8jFnc
bLAtgnqsUygwMqBM0nQrXLKVRJ/u8aIwvmTmj5lsw7uXa3vbDqwGMaBIQ+4d+uQ4JUBOsNe5k6al
9h99+dLnLyFRo+51cn27YXG+bQfFh3uFvoCbWOar9CErWiuN+yI99eDyIC3YJVpF+KT1fXgPF6w+
28DNkIwop2+WHZ/beAjvGpMq33szoCChq/i+AmKY7hCyjdCA1dXtbMT9n2GdPKVZYP4zxtFWDz3/
b3/s0OdqQvOtUspx79swTQzHjLZ50+LRaZYPsWrjMkZpItkEvtFcPCfsX4PWtI5DpRZbvwQZvR2A
jw6g7Z/TzO5foX4aO89yYPyFsFGGEJ2Q5VI+XuKbwYcLeSMPRHbg7nGjGbZCDJCBlWkw2c4+cEa+
TbzDr5k3blFS57XVZJAuIb77l0/tWvUpK9jJnfTJwSo9vLISbhC99B+92eJx2lnlObTmb4GVTE9O
X/LAdQftEJJ2ukrEGlazY4nT3MVqlrjBjvS72FTxLNaD/uL0qFQv96PchnJ7xibrmERPHBL4/96a
YM66S9bkjxJx63djTd3EIHvXO1sGBtNKLpN+9CLtTF49uFb6Yj+ZLeq0Iwg8yrF6N5zI85+lTw7J
MvpfIQO1wnsQ6SwVY8r1avGwclg05KPuwelt+i78C4KOdigjvVwUcYI/kJ338DciQRsj1vzWTws7
KLffw6VFNTJ9caElyZjE6+PfJlrYr004KG/OlD7m6Po/ypDTIHWQ66gzS7hqUm+3h9wD8M+1VA0a
q72I8snoZGfh0c2ccqeMZCI/BEXmqQ5RTsoxbFDwYtnFah/sKqjGVxT/jfWAYAr+doqbPeBDMZ1k
wG9U43qLc0NAs0alntfY29ygLe7a3LpIAVUtVdJAjs+DZ6nIOmN8V2ctqAzVcXjkmsCu6R6jVr/O
fV9spDmjzXyMOmwGpJmOgDWVMc8BaWTag2WDrfGrttjI+p5lLvI0KXnAyYb4vDZvC/xP7U/7g/UU
bhCuwbp1wTIquZeDmUZTs3HHikJQ2yJ4Jm0ZmnkjUensXXNfxY5552kpZDlc/y5itxVGMJZA+8Qb
aQ4OPEBEy51Tf3bnccbYOzEf4rwMjE2BowpAJd430hnEjNTs5h+AVhTX1TR7JLXDHqj0HUzcnOdw
kRKellqCnMVSS5D2eiq9tegDg9sf75Y5OqW63QdTOQ5DEBY873JMPt9rlEPuHL/09unSxIU53flT
Vp0mvsTvGMTnS51qvkqzb/CiAy31UrqIQngNnqDLpMmuq8cgCr9JEDR7tNCXDwgRhTsVIJ0PHnAg
bEeq/Ko3KMduo6a2YAJ0XwRZpwxWuesjvzv2sM5QffE/mrfRota7I+DQYJsnFS+DyavtoyzsIv0e
TRX9cV3WDYMWbPkC1neyhvtYyDn90aq7biMT+mU5KANMja3E4Ou0rP7AAQTbck5qWGRVgUwNq++j
TyJ348iK0eWp9DhNl9yueZD1DdVY3MtxCux2VjYld2JmbuqDS34EPIIhdubUP/BfKIK9o6YBU/vo
uPCXMQhdPkJ+ivyfGgrt0/ohRkG23LGwNJcfU37g26z1B8UYlIfl33wvy/X3kKigty0KsKG5/uYy
ndJYdPSs5jk1u1MMEYkX9iKDJ4p4InmHH8MmgfJ2X8Cz/1cfbwlkc6/sIsUdtgZYlmPkdAbZ1FJB
FCxKAyhohlKemgUXeWvKnyvvHHMdFZzkrSmjt2CbV+gX13e/dV7loNHRHHzLxF7DsJJDOcz+X+AY
Wc8BI4JIDn+ots3mAWXa6KRXbnwquqF60EMXr4LY9N6C1gEqjXvdSfdTsNA2zHEzceOrQEd9W014
wqXJVdCiMirNecFeBA6jt2ArUJ8hTmL73ViPCLbXz2wTv8mupyVTAWgjyE72UFZ/DvaZOh7vNhRA
h510lXhvbgw7tk+6krp7rXP64g5+Fya4GWVvNu0Tc3y4g1ONb43cWHIXpMMOydr44zbA2cal8JTP
n25jBRQwmzKmaXWwD9UC7jno+yzcWZWTHJMJLDyvcR1ZLdYvSIfNAw/NSgdNg1oSgnjdfW3qV9AO
7SECob/uZtQoBQpILh2KqV/5x7Ud5130AFachC4oy7VPJsJNukTT92wRsBApi8novkwdoFJpAalu
nrOg+pKPcXVZ5TCcGiTa0vQVLT0hDqcC2EFoBnB36+4ypVQ3ghj4HTwA8gg9Hrcz5r07oEIa1dWx
DQtQ4X6NLUmmK+q+R8HuJWl89cWBsKu5Pd4hS2soeYIpho6SXwFcZNuGdbfhSa2cAoogL1FuOg/L
9XKs6HfOMODoscM7AYBb4qhPbA7gjGn9mxygwB76WPWepOWYlr5RYlc9SzOYVGtvtpW/l2ZeV915
Nma+w144vOlN0xzioTHPOqZwj6x/g+0YkukGGpaAcaZPDgAW9X0RqcNW07T4sYlt3FZYZg6nPuq+
SN8tOFCU7iGreZtbNu/0IXkEVj2e10nkB7T7BNs7QRX142ieC0sJVtaYwIOkuYKMGvvzaPO/zW5p
lmgmb3PDKe8TX0vmd+qZ2h6FO971ik9uBd2dRc3Idw7lorl0O3SLQFMCxuYAoKzn3cWootaU+OXU
HFT7aj186pFumSXXVCf4OtpAcQMyM3igLPGvUWh7VyyqdBxMKuriMiKdqaIQVCdIYUAKuxjl3Kp8
nQhvo3DYASFSgN303vV2HRk1VZauvJHRISP206XktPLbahM6ZIilKXOnsjnaitHcmZMHo85pkIWk
jmCbbXZqLNvf1YvRkj+A3xlQWDjrZsuebRqj9Vm/PsDTttvyh+oe5JsvBzXxBr4W5XhY32ORF3Q8
XqneRmH+5UNGn22QdS1NLduCyc2P3QJSkgOkSpI/83Oad+1LUjkFYvs6/OwlIKFid191vUtJdA5P
1WQpL1bbJksuKPs7UPSnGXzfu1Xk8V2BcHaae+6dErXNNWYfvJ9S2wSHYdmLckr/3W668/qc1mM8
kbOw+dHgxAJ7l2uErbr41BvNY5fy5RoSldqDrWB776CKVSUxVsUq1sGp14EPtVwoZHXqnjMKEnfd
4KvPcPFavFu97NtgRFfZQbVoWBQmeRFLBxcGZvBPdWibvZIE/G5ONl1d3RuOgTnX9zPwnLmrD1Ob
GayJQYsvBZP1TJoy8Ftf6dsK2lf8gW4DlVL7/OWXK8g8isq0b5e9XXso+VjfTI+3QbmMpg7q2Wn+
KQOMjbPF8bhb3I3n3mvvsmlAB/d/+vtgZD0pIYWfLXKD2ZsTB9HV7NP+NJOhZklIiUX65FCwH7zK
WRp7BpaDw5/S+hR3C1EGqqmJWqGN8ttlbteyAs/Z2XpfkLfjg28DvzW1qTW2naOUu9uAGgzR1kwy
c0dVwgcJEKGjjo8Qmhc6qgW6Z55lQA4qLAWE8OUoHdYSKGc8YYpLhVy2O9lbeNr91lLZQBfYjwMU
WFR0bhodcvb/L9Qhw8j+fUh/3ObdppD6jrZlCCbVrsqtWXCvBw2aoQudLyD5+2w6p1hJ0HydoepF
lplftNj/Li3pD3VVPejI++2kTw5zlrZbYCITQFauI30ZvEG5NJZ8wcZxASlMB8vy3TMsgvril5SC
9ZnNANs680F8rjzAPFiKJMPBkhHS9tH9rKsAVi+dhd1JFT+YJSmAFV+cq/+MY8dqdmHZp7o+wID2
2xWZrPnOfMx0TFhklFJu8aB7yjozXjj8UX/VIsvY9WXh7vDr6h9s2+ofULscHszY/Om4Vn6ULnPp
XweXsLTcl7YWrJG3iT0LnKM6ll/lCprPv41M8in97exsTna3ayjdO9YprOiXPdR2UkoEQgwsi3ML
vZC88Y/apIEBKdSG9Kvhbg3jWRaSfWFu2QAnr7Jl8LkppeX3irsxtcDkv3jU22oboDkM2WUYvfWU
Oj4aW9K7njaxru9Vr0bR+BZFmbG5sPScjkZvFNsbDL3L9f6QY6uwNTJADrcBPcdcKSyraxt2r70G
307KikPrQLOZ4Kyqob5Kp936tcrw7pVIW/ulGCiFxF/90tXWIwqvJZC2W6m2Z93rQNXBDSzzH279
U081BajOuL/1SYiORg3gHuXPW7/nkiDCuUTje7XgY9GZ15FNy5M/bQ+f5Kx2x2upOebFnBVj76fj
jEpp+m6SRfyxhC5gn0+hg59YFyCaH6FokL2XhWFLaACy+sA3o+zfMdyLK624F6yZINLg09yNTmVf
/7fLVFgiCPJM+i3VW6NuXb8m3kBqS5dMnFPsVMK6L/fTCBx1MyljdRpV9eFmgQLQeLyKgpj0eYld
nTpr4m6mTrzOklM5VFVUn0Z/eKgXTbFbf4I9xgUe4E6p9VTd+EUfPszsunatUXafO91lxFXM8Bj1
6Y81GqGdxUV5EebyW/jcRHhAiB7CKEVQVCYsh9ZLv2osg4+3/tjP+kO5ZAXGLiiuc1uCblKK7dSQ
Xt9Jn5fEi+knUIVtY1URqgAErp1ZzQtnU0yImqpMCvQ8Te5kXA5DANId4g166vByr7eBj9lm5R3z
wYd6E2yTKEiu5JuTa9mHI5XfX+3YxWQMgkSxab0yucrAaIUwFOS07/JFTguG1jqxXoKmPMnbnb58
i5AuOPkpnKD1kq6cKs3ye/7Px6L7UGdFfe4pRF8mdc4u3RRmF2nKmfSxREEP6r9i8M4gf2604J65
QDQaxMnp7Qq6q7nIu5s5xS4bwfJ50C5q33QPRQrHccjS5K8GeKnb+NEPK/dsNHzU8pk6SXMikZvf
2Xqhv0VO+kMi7Ny/lHqWfEWKHCUa1kCS8xgXvSpkcfDpYk+t/29TXZqgMD5GPcP9CDbsuj+hFKrz
HY5cPd5roM7PLmJYd2VeDsDzUqpskRF8UwfnalmkpKNW2drojf3dJtqIf3hevlUYlu+nLvXu9akC
KLBerzHqcturAFXddNlNxWjoitSu9LGhqtBxWHaa4xKjVLRXXd4lsKlBCUhfLjEyh/QRVumr2KpF
eXKbek2o7KhJ6hsQgcpBX3Y/kV+xN1rOJvQP94kfuR+BBnKjR1Wf/maR/xEicWrR6Neoz4ABWr25
kT45xOxWs7bPL9KKZh36aZPa+7aFVjeCqbrvooj1RtGesIPB1OVXl0TIIMYkGWXxl4w1zyHzLHM3
j+QZtmaH8qepjc/lwroZm24xTABTCXX8G/QjfRs5QfVUtXhpDirCB37XYFsSRc42SCP3T1KoiOwF
/k/Qersgme7zWalx6oaYGhb1eO36CgVDYbHGaHVFZd4sX7p/+yRQDsqgv8vcG+N1nbteJkMIZbmy
OpfcbbDLtoLDEMTGkFQf+E/pY8fgsHqHPwea4wbpuDXlTP0c9QnZcQtD++52HfmMKEEmNRr0ee9J
0WwEz39ix2Kz2+AX7tRwm5AEvEjr9nuAsp3PcJr/jsz7SNeL96bqoyczb75ksVt8SciXnwIAMzsQ
tsUXuxkVkLg5BOml2VlNvNHZlzxI0wmvLI5iymuOskGTFSk8K7LuRKtJmywsI2r7hWe48uiX2T/S
3cNmPIy/opAl+hSlDfGnKLslCxx53vSVF+AVTPLHtToj+Ef0n9Zr6aN6KA0fs6LKyN4KjFl3ZhbG
d61XZSiQ+eE5ygoXQDmjfVc5zx4mjDIYLF2p2767DjmcsvrZArO4K5J8uOtggr815hxs+kW5fBpD
NGdi7Stk9XI/z1V4X2hBBGSs5T/KHqfv0BbWUKQCUAxNcvN56k1goF3js1BbFmNu3Kebaql7wdYE
TB0injul+LS6OUrBxT8BOos4q/bPRRKG+3HwPs7mX2e30dsZEkXD8wiqff9/EVdMoCB4Dd/5mVnq
X9wx3lIVmsAygv1WkYDYxugZ/dlr2cuKk/equ9kZ+3/yoflWK5ix6aHvgqsI3KcSvXd8s6GRYg0Q
oVvIdQpFrTZmttj0tphzbOoeGO9jZ7+uReaeHbJldi2qoUlz33ld8wfyQgdW9hh3DmZ315u1fnCB
x/25gJbaygveIrSpr3btU+xa+tV05q0+VRVw2mI4GdimPM9Tfq8XlfVuuJF6jyL7IjBskHefiuGI
rino4KWJzSesF6Uw7iR4qgaqtDaOLTIalONL3ofdkwya+qHjD//e9AV2VW74hqy0em/2k1uwEuhP
Y+/wIso99d42zLmjRA7ad65rpWp3BeSl6UeQjPU+UNVjUef6oTVg86UelloQwLRNlDjZm61Z40uV
ZxsZFGkcaDDfrYAMq3RpHrjDeg7YgZvBoS+b6mvG1s2t++kbOFyWEr5uXciNNI/NOLHdcv3gYEA0
2a8EnDElyUwy9fWmJSL0nNLqKbn/0hchMXbIEUI8fxYMkUCrz4Zt0qcG9jkWSLnlIPP81GcNQ2HV
YpeOjemuGBrrzbA15TJYaYkphWW95XUzPyEXeJSWEtGF+XQRdfOr9KhZ/KbiBAponCFdQyzFscPi
LNfSetKRNb6BB2nKJ7VhBN0JKzsqinFuq/uJcvHNpCnB0zNjwwV2rsjS+QDdrb4HRuUinLaoA+Gd
u9SLl/HRrVEJXzolKFbgyBzUpS2dehd/xKxzbpF5apPomZM7vPWSS9rrfUvFm9M54H4EFKid9L6M
j6aS05QROXi5ZXpHzdSdo0pxPqy6+QLHA4NxOYWSDLNP6/HRjrP69Pvwp8j1dIgchdfjNG3Wtj8Y
8wWthknZyqlfYX+Bidcpt37ZXhpDXoS7Iq0BuzU6inpLyYsqaxmuRprSlsMaKad1D3HNbOZ4I0Qb
6UPz1G0OSBf8S4gIYHGvGLROieejOyXfBCn2m3CI3qiTDK7Ystvor4Eb/Ow2GGbudEzj/NtqJSkX
ljhP0TF1yVruA9SswAex7Fc79D/JnynJ3m1SvjtNdzVGzXxU28B6hKmWk3wqH9YI3UmCA5bv0/YW
4mqV+Xi7FGoHW2AWO2vO2NKPenQ2yTFsvEnp35zBSZ/iYj7JoHR1Y7F3Pbt5ruK5f/MCG5kYD2KV
DE5DNu4L9AsO3agOD70O8cy0F/kwLwn3UurGP7V4APpKMmE5s9L7YIyg/WyDMXcexWWl94DFDOXk
IRSGPpjYrwReic6i7unHNUQGNl7WDecPG4jJCbVTj5mxqI7FCQn1IkjcrTQNOxl3cRHU66jap0++
PWjPRaToz2a5cG+cf/Wd/RCRh0WK0exDZI4WfWdp9nM7YcQHMXSA7I/ONlLQYb4XKeg1dIL+AhB/
+uqGSHUamuWTiyTstysuYXggTV9vwtKlhgiQEdt831BZzwalupqWYb1i65VAsqZ6JDSLvkMYE5WY
dTBY2BS2O7yXXVlfJUDiwQACoF1oGUgYmA/ePFyRZLZepUubSJx4WrhpCi4dLjgLvtvTE1RCE009
VHT8BYkhB1PVnFOXRD9vXXKG3tGuMTv/Ki25RsknbS1nYV8sV5MB3Peck9UoP6RLwn5NNyYS8+sH
I4pcaGW9wpgRfrLRL4QTKoDkFYd8QzOrZVLdT/qXT8jkG8A5WaDOCNqgoO/X2d0694Z1TjIKsCU3
BhApsr5Jfh9ps3YpSg9FknRJC2veJVm6ZFy8QL1iBgcvbQZVtzpY9V+8MrTLWizz3frtt2ZnQCJd
R6shf+sMJzmlo6E/Nx0snHIBw0ttsay4uxon+p9mDW9HSo0SLKNSaqyXYJmLGqH/ompYIANuA2BB
QQ3Vhij6tqRQYF7E5lVtRm3aTXabszoOKnbwjCiI3U+bdU7W+FtUcDVJu6xzMlZW2zCrEQE+lVHx
KhmkpO8g6KRJfFh51be25KIkRs5ye6q37Lqij0Bpy0QZvmWuoFEDeJPUkZ2SnS1dikGr/JDIEfmq
5d77mpufEYs6JCJYNHjqy0LpPRoiS2RauKut89BiOwHcO0tqR5I5adMa8CPL7nhL91Tx+NEXWjHb
Ts1e7q4u7I6KubSbX+OdZtO+XeP/I+28ltxGlnX9RIiAN7f0nmyv1g2ipRnBe4+n3x+KmoGm92jF
OmffIFBViQIJGqAyf/O5fec5JoiImb6jbXKDB6S8tl/dBp9ZsfHJhl8kybYug+pfK10pD1jToYOa
AH+7DBitrG2F/LQIFn1ir8pIrgb9dj5c7N3nrRBvYalYbqKCpCKIFU4mTo062WvrNNekk/XOX1V5
rmFUZ3g5Cb84O/JpZUexN28K1/F/Dn+KKc2SEa9VokM7iSxOM8whWoBJmlrFJ3Fvmm9QTW09ybKX
7X9xRhaj04BGEmf/E2Q9Abf/HsAZ7q8j5qkkQBHiCHFfRHcg25UqwMEuU1xcyaMA3+UmfhkLNKLI
o12sBi3+MZbVR6zolkrrKxjDpfspQ/ssIouK/GA0Jg+iBRLnLenz8n4chiLohCMjcxSDGEB1KOug
2ShmbQzfWtktogJiVCoQsHcmXJRoqjrq0JGO4m4mXlBQIHillqwOp6Z4ueWI6rJvj2g+BekJvhNI
I+TYwmPjalANEnf8q8Ou+m8utMLNL0GKK4fHe/se6bjccZdYoYXkuORiaampfirqXj/pMcZ8AUWc
bGopksLbAj/9166IUcHfoxtdB2vRnA8eqjxoF3OnExZLwAbeUXTdR+doSQbqJzkKX/+tNZCkdLBf
O/mW3CIe57b3vblPr0r4TFaMUXSY4vX220BxsN4eKfDhYDTN1CE0sh+kakCtv0FYyjD2Pkn+AVmI
CF8Gw+zum79HXYXbGDUqBkIRCBL0CCP9xB+EVm0QC61gtWT+k21+U7NQeRDw3Fxp0o0Mc3MlxsTG
yb/LU4BooA37M0DEe0r7Yvpke+vVxBFfzO+6xotlpTcJvnDT5QBli+jxfClEoD29M7E3qvZCRd/g
MPffj5jbSuetSi+JHjvTVoadM7TFvk7Hh1aauG9adYmHMvkSJzgDBornnCzLq092nZXrbMTLMkeI
rEUbZ6nhO37ObcN4bAfzCQFn651SqwcmZrT3HXz/NwyqFtU4Wu9J1vTbhEoJuAPCTHB1TorZTZMo
ygGONCb1U1iQKV8zA/VJ9G5JZKooHYl4qJwhSotRd8Y+ZzUYYMBbNzjeqTW/7Da94y9zCbEc0XmH
1oFvDn8NvffyANSvo06WdpqOkWAHD2GjTUVzSa5/2LLqXhW/tB7JEZ1tpykfKgu107NnBy5MmsQ8
jQnoBuBeMOSHPnyqgtReaI6crTFGHNODjLfw5o5OaN2B6levvcnqYoBY+RZaUYhSEW62JFy1N60u
7E0DUpXUNU2v07qFqeAO1IUGJTVu7ush1CbePSldv7GxngoRAsNezsbI3VtEOddrcEgvIOi1qIqy
5HS6t24bLbw6VuztQko3B8W3jSP4vWjrghWfWCblCvFN6wWBjhrFZVOCG5YaK4jRBs8iLdnTQiH7
hYQLjmBiV2zCSi1YI7nBau4TxwSWoy2Kwm6WLkbRty5S1EvLP9GMlhV7nez6qw4PSdb2f8FoW6VQ
Lx0i1aJrhsxKQxj8Eos2sL4vwB/shP6cl+GY7PjDaRasG4JJ2U5vcNkZkJrHtb415ZUYDwoXSKRv
/fikcSea8Rgm62QocWCd4SAC/OGgqLcE492sRVNs7jFD42cTNPCjNiu9JZEDmMQ31aU7wTfiArB0
yBpaCJSKTfoWp658mzsMoCtD0UpkNJBDFYqnCDyMS9+Vh/tx+qSJCtDR3Kh+28CpoSn6Ej0ujpEl
PYkucSh8w6+JHiJLlHigxn1beu2Qod+MQ1NtRLNRwVkXLQoMomlXyouWuMFNtJxHBJf118gtmlui
NE+l0UivYdU7BzEfYimolfmI6kfdw1i18vdpJ8u8+07/v3r+Q4zXVfWXgBzaaHto8IfFqwkAcK1B
lz/FRpee7CgAHwYY66Wy/e+dg4y/BncZJfDiW5NSFh8118PWqIVO6I3qzq0aFIAzqVrqaDN/5Hyz
/SJq/gxK92tpp81Fa0BdDzaL8NBWkw8XxjfmTppxlUxWUXJgARrBCPBD9swXF/w8ClctehT2ZL5T
xunHEOirHijZm0l1cWeAkd0WqD2868ZNTFhKsrXWx7Tbo9bdv4Q+5LbpRLmseaiflA0eiEX/YDpA
sh0kop4jr9/XpmbufN+sFkPcs5StGtA+jaSvxccpvhPi02XRvUnDRj/fP+vpu2IEXYNQXq/u5r7S
j7y1PlCFl8V05d/TG+NIoccN9nf/obnWGHawvOxR2YrK4dx/LzNOo91AolWMeo1+BXaVrSpPzs9D
7PfrMM70ZyvDzk9WQ++PhAwjf0j6j7GKb17uNO+aqsvLlIenB2oVIJ/5iRwaU4+WkaaoV91wk4Xf
6vazB7pnHTpjckqKJDghdiOtbdlSnzO7oApcFNaf3goZo+QFtZOLMyUN3SmbONboVgUkF9d2HZND
dO1EuY+gqE7bEpHNJIYyBc0Hkidq4VIW+naS9ZlLc4NjRvu6l2EtUXaba235mFPKmuPEyBwjmhjA
/lXMmyt8YiSlILcA8PDe9bW3FOALAcNI+AmtBjv1+Y0asOvSLMcvHOW5g4gRaI4iksFomtFNdPVB
VZ0HknI45lmYqXC/2XH78fCDyKOtpCvFJc3ktP1DCiX1q5ao7RpLRR821qDdxCaHt3lWk3RbIiF3
7xL9sTUcCp7wTsGkpi26TB0jZbwnkC6bDhcDhRPVWzElf2WYh8BD83rXshe53a3JiNdnBK6S2zDp
+neDW21acq3LJuiT2zzwz1gxKGuAA13MWZYiTGlT6IpSNJ4QWZw4I+Yf2aSe00l6jqic1G5Tv233
WtUXt8gm6R6jPPgoW8pT25XOoXQqNV1YhQOpoeotdy3X8l+7IuDeKwLusTXJUAqkYbsSnSKocN3S
WGIFnu1jZF9qPwK+pxSGe8rtJ3hVzhl3NOfce3jlrrRJXHVQuOmnVo5bRNkX3W7Uii8i0KE4DQRj
mqAv7aNX1gHGe1NcPHTB2tC4SCJmhEjJ/SvtD5KRypsSSuv0kNK9p22ANmiYfO+Rw0ITPE1uFnoQ
+JF64jHmHiHAc6al/BqRgwleaMDgfasNvgSW3kyK2s4Z697u1XbQZKCbGz3a4Qr6dnbtBF/c1hhW
hdM3ezFqqNqe71bx1MSNfGv08EuWBcEXXLqUbW7ZULcNjBh/CjIqwbGzKu9aFmp0ssveXumshD9a
sHZCkEmC6saq2Ifnyf/HWnjjlU0AXDe0LrxpfJVC763pwMIqEwNZNqJPY7VUW5f/dBzeHN1G4Vkc
B0Aru/i6d629wCZ/12cXU02yi+gXe/8c9BLHBxY0hUwDyObY+3o6aj60qxJl1/fxu5WiRNMpOXLu
oCOcCRPhayG2VtMeoqkw8yrfWX0aEMFBlzVbrJCixXzEPMv0/k5R8ufcwxeiVUgyx49jWed7FNSy
VV662R7nRkQyo2i8+lWqbscqD4/50NbHSM6bbY8vOJqHiODKvJMXOcRi2x7a7iMP0zM2JJOc7GuB
uYa3KI3omqey94ExnbowQcA/tzr8FrDJrInLRau6yvW+qWT1iq/csJLURl99GohAgEOpIJ8SSI5m
Qi6bou1wrXXg9+59XutqJxsVVhRO1aslj9gURFIZ7MSZROegJd/B4+RLwNNA0KQgai4ur6tO9cu9
K3ZtBDmqOF+FgTdix0ITQfgBsWh04Hg8jgfgYROYRlHd70DBVf7rp1aXsZqbb3hYSXzXIrBMoksc
MN8IQz1+s72o2Iq0va+pPwIFs2HRIgHIc7HYnTefxbXCtPpZubPqx3KSATKwnsziwPxITJmsh2R0
D7ptG9sBddW9OTbWBQBsxRrQLr90tfSAO5SLVbar7z3AUGnVtd8ltLOnBVDxrDoYILaYUJ1kp1UP
2EvBMInd+oEkO2oMiCa+e0mKLKCu/QhxAUB8+zEue/XcCfuJNlAWn5pV4adbR1YTMgoIqoek53f1
9Jcu/pfDyZSyUvQX8Qc//63PsWJgjkXt6UW05n4RGwX4SNoB3ktnxUU+CXUAfGkSf1xaBTQq0bSU
MThVlvenaA2wwJ5grz/WoTycWzdtnzQjCbcW9HCU5RlszbR/DL37mA0XajkC+dxKsWZeMQZbzfq4
bmXAmBxMZ0mNX47hhUyOfmUkH4q+rB/H9nUw/PoSjR5iw7ob7Ejb4lPsq4Dmpr55wOSBZ1EW5c++
etorUi3Y+Th+L+Zgbha2G/UnAV1qMsPExcf7ekc8fYIzCWBTNXp8cr57xz8NAj9FAmLN82S6EFV3
yYwk2JhjtBiy1EKJ9zkHmPBkUNd79jpsTJ0xlI8itNcjB7KCpEx0H3WNVayxFh+KKbevljm2B9ES
GwAwys41eVfzRzxIG6caPBQEDO4e+18AieBQYdEqgLnuqEU/QjlroU0wRYFlVKzeCvdkKC2MOLrx
UOiJvLQRg9yiC4F3kIWicKKU/Q1Gd/0o53pwqC2PX1Uk03QG/Zq7qGEENYCrGRgnfqmj+B0bdVVs
qG502Jf8/bu+P76KIXGkoSBZHRlQBaeisTw2P3qj7k6iQoxsbbkObT27F5jLKIuO0GshZU315jJD
/Epxj1lsRg+UgFYNbmiggqzYXSWpD2Tpb2zsjJKNh8c+U42zgMySWPK3rdAZ41FWUyBzxZMliSD7
JifVrccn0SHFcrRs7AqZ22ncDQKeb6ZwFXUnKO9TIXq6LVnTpqjtFI3LdRz1xlkfMu5ZoktsYjyc
p37R8PBxvkMHSodfU+4Nx3kztjnEsVDrj1nZZAXUQdpmVyLanWcHESe65iPEntPLVJLyS1dpwbGx
/AIcKOLjDYgpLGFS/4ufJl8Bh3Vc55/0Kd0qH3s96d59e2LguV702JfDsGkVH3H5ugmOtdPu6kLX
F5icIzY0bWJIMxeptdxNGeTKfUD0idHMsIdLg/NQgCfzSnTVjkFmjEr8NtOddAc1CIstoyofMlfH
6bijbn0vnYh2VOZ/tcOySw+ibRUgqJbJFC/a1cRSKvQWp5HKKzaDTAlFN1r3vbJzxDzRYwzj9uBQ
QfjaV5MuCXLZtz4bFXzsMFSW9DG4/fOgflJ+nA5KyOl9HaeDnH85qEedG6uEsEaZlAx4qUrqhUzd
ssjxP5HVlLR9yCISEQbvDHGJNeG0aZwYwLbpRbu5zwOeiGBR2a1En5jAgKK1bw1Y3cW0nhR9SjpZ
jFoUESosFCDSshF7YuMlGpaNZsEdQ5F/Dii9JwNn+KtJTnFSHu4mpxeOFQMiZJ4lN5J4UesAO+e+
T7PkVYewSF7D8/9r4nkSy+tsaLSnuUfMM7/WopSifaCNt0/9Ucfif8zDcF9Mn6huTqAUuC73z9t2
+1+bGouZriubi4ht1D8HrYsfACW2hxwC7OLul+maaNYFemvBncRv01T78qZJ/fLuf9nBKdx0emWt
ZgNNqFwHhBLzC4tp+ZG1zF7LYmN/h0gI8MQdgVGsMqSI7siKsitJFTjKblQCNKYSR1mESq1iJVsP
l3kzdtpwyax14WTBRYSKMdE9ghXahgVkkTk+wPpQBXDOdIGTgI+Zjp+HxQy9vxHTzd1iL1PKX6f7
dLJ5SlD5N34T4eFeWQptx9pLgfb4qTolalGAQR9jETBVt+byVBPp0trznWQ5l7Pm0Xu1am6L0lgw
RWuNK63FicSoVS4R/XZvkul+M+NOOdxrbZP8KCXw76JLlPTEZuqqKwyY7hU6BDTuzRnQDW1YspRb
4qXedZQs/0XvWJ1S6beOgZIFL1GJsbMGQ2YvRq1wLNZeWOob0cSZndpPrxgrEayMFLIlq8yWYrSD
QAYEi6+rN03Vlp0E7sKgnEyr8GPlKTe+iqH7ZDiqOCP3HNEq9OpRvKpYAc1OgvKt59sFiafw/9C1
TgatMTXxsA1O913smdhFufAk9tCiDE6IgdTksQFMZsY3xdfMA3TinxttahpjU6QAcOmUHclE6tXO
f7a70iv/964IvR8lJvjX9nwmEaMATVki+9yShPjrJVjixKJtWYOMFWS5qCXXO0UVNWtH7/3T3Aym
vnwcIsiAan9rlc7efgqh6BhXi3uMmEIcY/VaiBsL1iDT1OIQMfhpatE3D4g4MkXfIs3WNnN/TrK2
ur/KPGnHja0kaIiCpDmEGCEexN6/Nf8vfZ9m/s9T+b97GXHlu9FifoH/eZoo6bif/FvMb1+No+aw
TofhJo66n+4+DTSAf5z617F/m+7zS/01/pcxcej9DL/0irPfz4iLGMxe0fG/XtN/f95fzy6mEYdW
UYOfwTz3PDL3fX5Vv870fzh/EgN6+PwB/dL+5bS/7IqX9e/tUh35v7LcgiVpkB7yaSP2OsNIPjf/
LUTETXiyg9j77bFzyBz36Wy/neq/OPbTVPMrnc/22+k/HftfnO3/farfXpdGkh4Q6Eb0fLr0v321
88D/+dVKuKlEMBX+8Un/F2/6t9cUdz8yYP/tNZmnma/Jvx37/3k9fjvVb8/2r9djfpXzlf/t1L8N
mQc+Xe55KhNNsiDyEHVpsL2zFwMPEJeB1fPS6Cq8R8GVK8AO6fQndEzbQLePssRZi0DRN492bQjX
YRqdB+4zgGRlRDNA3E7TINb8c0LR9FDqWSK1h5vEmONYUZWrQuvls+Sl/SnKPAn5CWt4tylw12mg
vjgYDAOfk7VrO22cwLRPYWyhfE9LbAJo7Cz6k2GbeuGkqlRJ5v0IbwDMFumNco8WgeIQchBUJbP8
ME9gSp13Rcr507yONqKgFuMD6vaO91pVirlIu7E5Fp3mv1ICLqgnp+Yp7Av/1bSH76g14yk0tdIQ
MQdoh1fRAgePciCEItHKtZEMFJpBYlYvfpI7J1hk6BNs8rKYjKYQwzr8squ7Xqkue+BDP3vbeVfE
kv6oEJMLEYwJwBUCDjfQaUZlYmWbrrR1v3h2o70mmDlTF8qfWjny3vratg++H+IDX2oIGbksr7U+
qTditMr7dhlEknIQo2ofvPQU1G6ma4K/oKipTOXQDInXRQK6/QNi23fEl5RHXw5RUfeDyQsh7T6s
tF9Smgi2SYkHlqv13dVCwfaKCcMhaFP96Mi5Gqw1CWkBpGYuc0SOMMylUj5Ej0mAiZxz6xzrGkPU
aZ68nXSESXXvsPRwziQmX11gELhKyd2zizCQlAXPFpkHTO5OJBusjY7p+dV0dLB7NTp6IwkZy8/M
F4zOVMQauwSDQJqmSToamShARVOz8G13C+xcXSEtb7yYBjaZGLS4P0fRldyOXpRCCiJY69HRTUDh
rkVwOsCVQULJ+Dk6jMUmbPtgI4LTEfqAgkLLRgTruq6tUTFQ76PAUJu14rQekrAyM8tKvI6RANmK
4CwrnJU+yMpWvAWNpBZ+SpK3EzPHqlOtWDZXO3GsroHNzlpD25kSrl1G4ZPx5+Xi29Smp5x8wptj
4tpis8wc00h6ciQDi8Sp29fzc6j31GzHMXzTuirYGVERr8WoL2M1L6E+vxejSOj9AdvGvehZ3p2d
2r3IbR+uLFtxMQCXyucGsubO1jqEd6ZmptXKJU3sm9QP5bPWlNVzOyRLL8yix7CUXnWgZkdoauNW
z6Js2dZ6jxNdhy15m3aHyDFTLMeS72gBRo81MPFtMoHnYzWHtRcMXbgB44/OimMob22ENtKoJuVJ
NBtNx7aBW6I+eei4Q/acwSXNLQDeeSVlz4YcoRiKCMIhjmBm8XtxN0XWm0D/tMsQlzpaRKr+oIHx
3bcm4kqiz4di/GDJXrspPDS6RZ/YZAl6VHXkkBCajhVxakFWnuJ4jJAtU4kBtXSuVdvKp8AJ/cnh
7HHUOqQtFFgXkXVQm4Cvs2v2JJedjK2F2v9RbMRQwE/33qzl5GOosCXzASYFI+aJRlj4T0C0Wf1Z
VfMa9xmlD0wvv2ZN9o7MEkI9g4EDT5XV69rThw2VhQLWzGHeqFFV4V89ddZu9XPEJU+9iBr043ot
Ky9e+0fjt9EZV/f3vnSSrVminDYGrg4CVF35yPAotnrC8HG8hUa/Choz3sVDVW6trPYeWPobS1XK
9VsWy5cU3unKB5e9bWPzUOoVNFtwEkstqsZdY2eHWK+tB7M0rAcpAs6sjuR9RZ+S6Uhh8pezqPwh
fFAUaxuiM3hOuMB9F7t7NCQl5PDYlLpXbCXLSxaoKEhnyzDbTR821QLUVV2jtw1H5b6bZVSZ87aN
1jXKIKdmYruIPRFjkyNe13IaLVuffJIC6CHt9GuSBvJN9JBimAxNfAs0HAFioHTkHhFC1KVFn24p
EeW5FPOKqSLe699TbCEvs+29WeMrFoB5WYk+sUlTJ71p1gu+6tHVpox1S7Vlikn4sx3pzyFyCJci
rsuXboKBGhDSzlLllS9o6cH0hgOEZBCLczfzsgdHKbMHlh3bIZTMs42kAVgA5BT50T1OApCPuTWq
KyuXpZU/VQPHvE/3kQcGQ/eDZpL7XQAlLNduaZtL2/O6o12Hh7jo7YfGdnrYEr66dqsgfm+l6Etd
SN2DP5RcSoRLqYKWyUKRJCpGqTagSDl86J3bbA3AMo/UgH1dXrXeaP5pS+YN+x7kN5KpYlhqyNir
er+PbVIQeh2mT6IPbNe5VQvUEHPugXGUpTstKMaTPEj6lrJI6PhgORJDuzVllq3QRgxeraqrFjjV
VSB3qnNrddqitNWOQshgncRGrvAInJtiT8+sZEdW+iktGmTQRV9rTIU/U+tXsWZYmwFXsiWE6uE0
2Hh9e46KI6SlxF/wZFo6kZQuEbS1dlFhKi94j4WrTkNQw9Ml48GNpSUmUeOhNacrVOIGty6kOFlI
Tfgy+FOWmvKuWvb9D2OoPzSzUd8yzwFvV8fBDtmWdGMCGDb7K1ao/dXn+Wuv13WPobqvrLI80pYm
6vVnLSndw1AhWD+qJ4R8EUOx86dA1tetVIFbGMyveqvFJ2MkU+l62A5ZWZ6ee0iK667txjepxs5B
2XInUaVFmmrOzVpFRm/exD6sWOdWGMotk3oTHC0tzy2JCXVnAaJY3859Q2nla0+plJU4Sgwo4Sjv
egV1y7kPhbx8Be3xPZdZKecAs17cOP4zDhrlT8MpF2PWVJQ/O2cBFSV9bAJETntHxutdJROXtRIU
vsjBSTVN31PMO3Mn1G8t1ZCbHVt/DraSvteN4q1Vve32etlSPchr/s7cDEJvmz7WlqE/l40Ntgr0
m9Xa9aXmsQLRbdB0RhfAN4/qbCVGUxc3c38s1K3U1fFZLXpj0QLdrHQkNs32oCh1dYsREHoeM1ib
ZmD0YJMse+d3hbe2QYSserk2rz06klt5DDNcih0TlzZIRnVf7ZSuyrZWkSUPPtRCxNxS73vimYci
bZu3KC7J5SV6t5fTZHi0O/4eRYQcDA+G1zkvsl9j+gKpaBcoufeMNPC32EFWz0ra4YLlfLiOqyY8
KkZlPtS2xdMmInbfkqr709E767HFE4anSUTIS9ksPtJ8Y+GQtlBwMnzWuuHsOZ3yRTFSZTWMmnHm
W58dkU5KN3YaAJz3kczzMqyu8qxfJpUVfUuh9EzKCtXNDlHjsPrymMd1RjI/bDZ5q1SPpq/liE3V
1vvgm7ex8iEKJOZZMZPwx2hU32B+qW+jZXurjtLPLVTxn7cqSd6i2IaARoBOo0/xRWoiyOyaAvxM
Ky+oluc/Wm2Sp5eRUBsMVKry5EmRS/NPIzLWlqUpH5nTFUsco5IH2QzDnWxYxT7P1Hjd5E20rF2+
qGpj6LuJgXQLykZb1kpaYSXVA44AnMYjHwq1cfnOZxmsAs+p8cAuy33TMhtYQ0gCpVHwo3+IkBh7
hv1oIX8QIAhX1NlaQQviqmaDi5p/Zp+8FJ5jwid3SCHG84dbgDLtvBva1cDVFVZLIe7W1yIyho0T
IB/vuWa5LdzSO1tqnuwweHeOThaFe9P37UORBz9ME9kYuZdOE9YVNQUV4fe82IuW6BebboqYwxrf
/Igird3OXXOY77XN2ol6brKVZTwnarosxqR7TKcW3pMfmq8O585oMLLy1XKpAQPbi6Y9yEfKed9G
VU8ueLvlNzxQvGWTVclWNGOpyW+xCr7V1EmxTxGiSwxS0QczKDUuoIS4AGOMIFEaeO2qGLp6EVWa
feqCtntp9ae+CasfEPCW3JAAkwTvSmYLFS7kI6jg3caw/pZ2CtgoR/ujQT3bSmq0rkPjmlTDLet8
5+B1FwNi/lIOzcfM9jAXpC5oL1vM5SfYG3jlZOq973KrGJaJN+YbvE6bvaEBL8h6u3hVLQfdCw1k
rmg6fdqu+4o1s69a/cLiqeJBhWTxYEOsW7SKMeznvmyMvjW9ZR3Gwe0eRH+k+w+GWWawM7hJL7ve
2sUoDJ7FIN67fyDXmwCtTRGe76r2NUYY5NCjdLjE4bhiBR++dG2MS7s7vLhWlq5sv/oqoJEonCmI
NUnYSIi22ABQozP3vW3ua5jSEyL6BdYS20Z7rzjNuZAb/6hJoLUll/9enmr6haG23cXKU+nRHcwr
v+nkPWtQ/sXuBrjL1HQaZ+3yVJrpJ8lMAp6mwn7Yj4H3iJVFevKdP7MkDI9tqKen3ihvSphX59RT
LDxOFbjqivwil058bbLyOTeRDOns/DZ2+ZfWGpRzZmTKGfKrsQ4lqVw2nh8+uJH2mBeycuymltiE
Q8z7s9uDgFvZ2JlhxT3huPK4ORiKiiGtkcFbiC0+TyyJLYNffB11txLb+m9KbgcLD+OPa+o2X5pA
MzdD2vR8B2L9bYgr/BQH5+gaQbouCveg61G/i1g5HDPDsLZVjYFcH5ELsKgf5Yltrbw22Tm18xBm
mfMDiE8rG1AOvQ7OBeTK772tsbIGBvRmwgRcttSYtibnARmCJq7i6s03PTXfpBKJLqT2F2meIZXr
4ReiKs34YbnyteIP8tF2XKSlDO6wC9R9gXgOhbdssxHubkZScVKaWEu2WQHRGHCi0+Ty6GUuZdGg
cL6MGo646ibNgvaH1HbrlPWnt5CyDz2+wtM2jmLT9YF5xKeaP6KweOg7JMzHuvOXKuyS71GirSJ3
UN89Mz+b6Myz9kLoHs6/ux1j23wDBgMBuy0/zNxipa5gmVs0g/Y4FOU3iKPujmc5Zedn1SJ22+AP
HC66RRvk3iZQA65nU7RPfV9+jYMSEClIyyd3VCX0p7D+5b9mDyfG3eE1lV0wYs3X4GKQEKvCmyYX
6AOo/vCmJUAUHa1y3pui/KMG9/MtCduHYLTgMRWJepED7GucIpAurVknSLHFf2RRbbxrQVCy2Had
Q4SPwM3y/WcbTWIc+pTX0jeVK/C+V9EquqLi4SOuF7maTRXF8jpjiQIZMdSgSsPNkPDULA+4UyW+
/Jzrvb2QA6c+Nph3rOrUNXCpydxNWkHhyDCyW6H41W+mMu0+m0qczh891skPqF66hmZdMs90FhG5
rI2TWjy08FddXedOY2q6fmOuKIvmCxNJP+zHUNGDOIX7dIN0bwt8TS66ryBHzQ8wF/edqefvocwa
jX/GyFFvflgEo0fTL/FsSC+92vsLfm8Z2BHTuiWF/r1r3OJdlkN/7alVvxdWVpD0zRIls4Xe+vqK
t0CGRwMdhdF16+59rAmuZQ9BCPE+/5vPqjAbCufFdMwC2ruebIvAdt4SB8Z9VQbfSKDpS3y12nMJ
c6MsV0JxWMgQiz2hQixpnXlKs9dP3XMoD09LNNKQuG+DheNPfh6qR4qmHap1P5mW24kV8NWM4/0Q
yclNTYr0FgUGbrtR8SEiWOFO1HffBq0IPTHdeJoHPwPjoJtbqArJy7HY+qkzPLlFiXX9JFvW4yqo
JkP2jQdNSKJkz7sxexscElyOFZB3s7z8LVKTcOV6ub4Xo7rcvEpVzfIziMPXuHsQva5aFJfIRmPY
bTJwH0hu1HunBrUGizZdtYkGOWXS0ISGoX8H1cmDIB/pIHHjklwp3vJCs0exKTV9O7ShchGtVA2q
DRbSu9jHDswxTL6KmO99Vb2dJPn1x2iowM80Rdkbvus851F7Rey8/gC91i8ht3Rne/Cs0zgkwcqz
6+jdyryNADarChwrBaAQLn6axa8Ledp/RowGX9EuyIwD5MMXVQrUI9xJbZVplf8tlt4gBHRfNT2Q
1hBQzT3yjum6DBpjUUKfZLGWGssWG+unDBnEhwFZWF2qjafGqnmk16oPLTMABKplsU6kFJIz73Ix
aBB98ljOeRaw0esSJN8qqjZF5R8UFBIuo+NUr7npH4Gk9A8s1evXRL+mXlq8WCQ5n/iFQaqg11Qj
9zq6w1OechU8M25XqtcXmM7LSb6oFSnbtnZhHPFmTuF/YgEFG+VRbBQHqYoqRCaLZ8M2WtpQNVde
0ccbc8QcU8QUnQ2uUUbnazqsG5TmNk3it9i342GJBcPffCxDBhA52o3HJYKjJTag6sKDGznvd0uO
xrxKWZhBR/a55JIRvAWRi1UGgq1voi9V8bT+tCdG08z8NU7K4PlkdrpQB+lLIFwbtVI/Sk4XXoFj
GuQuo3Dtw6TYaJNowdiF/nmKBaERLnO1izaGYHvMzyyCHGLFPIAFlW4vxYAkq6QKeJST+hXovPZR
7Flkdu97zt97/zaKYvLZEj+R1pN5dLT+h7HzWpJU17b2ExGBN7cJaasqK8t1r9U3RFu89zz9+RC9
mzp1ev/x3xBICJIESUzNOccYOxNuwh9ZjtNO9hPzBd7u7DiVLOBKU0fxdoYUw5qj4tvSFsS5zrpw
UeiQgMBonU6OuaaRcd2Z8yP0wwPzKqxGgwGNlb4cqP/3AXGGGsmPcR9/Cq2WpKIo1t4iuMOOothk
qvrGekc9VgXRdPCC3ox69UUih/YmtWHpFqUS/0h/GqWmfzdAT6Amz7KjnSP1EpGZd7AtTf7kJ/Oz
FEDXpPnDWz4zXTSt3sPr0jV7P7Pfokq2ShCSIZLmkqwlD3keh1ctLZtH3k13lurgSy/7lETVsglY
KpwjO/oiqrKwKk+hjroA/ZKBGZTfkSuIHhIl0u/UvOjwVd4GsxsfIgG1BZI2PqB5Q5nskQtEvmbG
YDuGCGdB5IYvvQZR6yotC8QDk8d8mciW7BfASKRCAq2XTvViKVF/VAMUgjLA+7d4SaqzJ+BFgzTl
kBYweQMTVN9Ktbe8IdeVo1BCm6As9mQLXW6hdSaOjktjeWlcL42bhhR5NRmjR6fwm1sTqKfRaiA6
WRhPs9FHCzZNn6IaOlN67KJZVVkXcZCsZ9JxGyIH4mg7OPllbkpYtpZTnZ4oDgy1buP32lvWS+mh
TZsUxQ7eOsSL2WEO6nJfGOkOlUzmK6cz7sBaopC5FMUcJkvBAS7u4SaqsqBvvCS06aTWwj1TAA2S
lbh5knvd42OnXjcmvaUqCFLtWlrOcEuCxJVNkKW4avLXEVvtKdaQvhVZx1rqf5JaW37Ql7xjnQ7o
lY0WHkVxNKPkIk6VRpjnctC1uxAEEd7iObmXNR124a2cae3skY8D/cFyeDsQaVkJYAQabdlCq6OJ
4+nOwIH2ZihMwnAi47vQMgRQCXiWVhn+mINfilVIP1PAg1ouIRHXtuTEakH9oE1RcJdaZGIZTVi+
ZEVCkHQ2gx/N8KttSnjv/nOOns3ZHk3v+kGuC+0cJU+979RPLOtKF12Y5rjO9KKsOGTEtcthR7dG
zJJ59LRmyjxZN6ODyEAVG4J20Cs18u86kVsq2g1kXR3m5XWIdn7B0lLVGoMBRuzUlSRyQXO/LV4D
nfxTsRf92duOSgNRCT2Wca2CpWuHzn4sjcLBegr6b6lu4Uxo1E9xC35q7qICE9qs37rax+VOg9FC
SA+OwOBpTIYCzxC6eJMRaXz2DqKB7qsTzHC5dNGt12mR1QYFToBDO6NlmK0FUU1sIj5phU6QaWm1
NW113d7FUZkexQF48lHtS9HFLDUL8RDpWdir4kHzOu07rQeWujxXUS+qosZ6Xh+9KBq0EAf1RRLc
8VvrzgfVkGjWvbCFIkcPL76jOK4oqlZT7BuIDE7CCNJGNKT1CQyoOGp3vzI9UN6UyplvU2e8ZKnU
n3MnAvmdDrCOgSoo8LajGez/2ctamcBLrd2JerHZmoliFicQIDV55W4HoIRMj1o0pztBhBt0fv9A
gHO3CqKKOsGJy7cyIv4N1bGo2w7YIc42k4x5d6vDaSufhzj+WsDrqTg7ubUf9RbvikhFFxnqImE9
Aqh3QS/yKqrEQVEv9gagFdD3AAN5R//85wzRJFOLUNttraultbiW1ueHeoGvCd7F0U+riwZd9Ebp
KOoToc8F9xr536DZyPskURbn7g/4BebjiEbrsdOD8bPezcfVLUnKuRtEifGQd7V+tbSOrPZSQcfI
Cu5nssg+yeEcn5wZYKDeOwcMJPku6gr7lE+DfCf1wf/ZYwltn/7WLjCC+1Z8qyeopsYnjG84e4p7
qYAPSRgk1hKX8I3JPwuDxIxK/RT4SuOKo4NkwT7njI+Ib9lwmfGtwJwEFL8UxacDCGHHGpOi+LCM
edy7TYPMgpaG0QJBIf1fQnYZLrf4XvyEEcnSIXWYW8RRzanSWyRnR70M9EeDYNjKgDrpD2HbKPe/
CVApSuQ43IuDagoF+ATH2hFPQfPcOS3gqtQJYVOjCINT+1wkTwT26idRk7Tt8j2H3V4ck7IMolrH
hGouRRU41f9tiOEX+15dFiF2FpwF6D83Z+mgRHkHIpUAiZX4MIm3uva5iEJY0KL+tZI1AOZG/7n1
K+2zNSwEg6kW74OOVnXddngUB636tn7Sca3LUBxEnf+0Vuea9phV6vSlYpnq+ZlT3c0d8tdhFd/k
wrirfvO4pgt/gTE7+VXxO+lYWZN5iAkCf7HRgRzQmDbHUjtk0/2qbhj3qMN0EJvFdWbcOyBUvSKO
nbdCh/Wo4wZQCH8VxEooRREL0eO1tBwTJdVotbc/LQXJ0lb6zzFVMXQkYiAREgpM2mSO7pghpFnp
JgKUXWFduxpSq4VpXGwGrNXfLUBwIlEJ/0/X6GsLcdJ2DXGCJUHf8+caU6Jrt1EleqgAFwAwlFyk
WFFe66iZ97405gccIApsEVN1JjWkccVRsxyTa9/7b2FCWxl9xFfF2otDonlbl49yb6WPa2sFbhoN
ruaL7LtBuPASobe4a60xPVnCv1AZQGOVTm4OxgLA05ZNtbBZD6E93mFQuaJULRTW695yUDTDjzfe
AaL/3WKpT6qo20U5UrhTVNpuFVaw0ctI7fUWCQOTXX+FVm5+MIJcPk2D89pNqfwgqizQCqNnhLED
1V5sMN9MQFeqfnEYlE+ow0xAFUtZzh7EAJinQrrHwnoS/V9UwfgGd6lK3GcbNH85ibDIOoZEKwfJ
y70vj+1ezXHNuv+vE0J/bp63X9l++c9JVlL0p6ZiAuqzvLzoIEEvjdmXF1HUZBXJ6TxqXMIJOmLN
IwZiM+V7k57nGain7csQJhEctW4BvDLbD4zAndVo/UkdR9XCGRnNV8n5uZY0fcru7aE/yzjhDoGa
cfvLF118vcXH34iUbFdlNQ/7z4FxGLprz4QhWugpBEqR6cSHjtjWbRzH4EBnU9xZJqpRT1l4Ewcm
zbih0hrdKZMTXYuMuHs/RTe7iaWzI0OIGGmYx+NS1xDNV5zMcXsYeNxKbQr7ArcCsbesaA+BDJ+s
F2u+/JAtEJKoiO8sjAioHLR8ZwSs1b1UrrT7Rob2F7Sa3yPGN/xbMDXd64CPPTNIiR+XEPgQQ7Dw
4CbVVWwkBCjXvbZVj1YAxlCd7NEFiV1fp9zAoxL6QGSiEqJIi+WcB3irvrYBmjmAkSCx7qXZC8e6
elGbCplnXy7fJFWL3UDX68+FwUoQQ7d9SNIodMMWYYaYtDdSPzo6sj4h+W5D74njiGCS/2VCMMgb
dKX8JJWoKVTNd9/w55vW6vLRhijjQEqbvbNnvXtIHOslMQEQN2NZHnNcRF7eJG4YFBOYSTZJpowH
OUL0XNQhPDU+Z/74mhaxTEwKmdUKIG4kxeQaym3dPGLbl0Fs5XvkH7p9ZEuJV0kaq00/itdNWDuH
0er9+8lH+9xw0OeSYVG/iE1KAjF8nVnxEID78+QuG2HiMZxPFa6QnZLU2YMa5P6nWMmOEK0GIBuZ
gn0n9ESrQMez0oN23GkF4o+BMhbnvpiK9agOYAcVpnjEfOAadaLYO2sYq12mpqprKVl+CSCrv8A3
9XtvqxMH4mIBZ4vDlkoqHTlMNBcb0XI7cavbmog9qPVzUhKtad+p/ZdJG01cbRFXKSrzf+8SheJW
7Ijs2nnJnhZl0VTsiTppagH6vgE5bo+qE5UXpxr7s9mWr5rvqIft9qMkHN16gpeqLUhCHKU7XV0k
vkhfuAxLor+2pIKbs/GjUMyS5I3Q2DlGILlMFu0yY7SXqrFx8m3luDGhpMjz7DyQ6oCbFwXBWiaG
LeAB4qLDrMbNP8pyaSJxRI1bclAupTJdGyL6pJdW+1oPO0jXuvhkxdh1cUHuh2vMOZgBMyhB/iIt
kK9vRDw68YjFZm3ktyqvZN0X1aL91pR1oXkaJVTDkj7PTs2SpzwpRpadxAMsmFpbYJW8gKEj6Iuo
6fLY4YjIUbXKteo2aQ9D1BEjWOq3xy9epqhbX9F2eDuy1Ym9bSPey1b80K6LZN55G5r+SYeWAQ0L
wvm84K2ZJHqFKHdkFU3rTadkfk4ukZ0KVpq0J4eVO942272LuqDr7N8nirJ4MltrsffhlA/Fd398
O0/pa24eOUJWrsn4GuuaPe9FD2gtNZ3dHly/B60GXqjWGNO9eF04u/PL9qK3oqjb3uhWlKSShLTt
hYsjH89zbMfLSyBTUaAW5NXIpUyItS2g/2BTE6OjP2dSM7uigpmo/b2rZ6Q2o8zyOvW4BcfiYjB3
X2rC93TOZVdsUJ6t3pezCEroroWOVLyf7XG9G+br7vp089rc946/t9Tvk42x3wd8tZdNvDwPbfmd
vxX/VifOEAfEaVtR1OER+30peSA4LEvDrz5x7teRKsak2HTLRCD2LAHaEWUxkP/W5m91UEnwWrYj
H39BHBGXXX9hysgNrKvYJdMOL9Dyt7d3KgaxeLEf6rai2Ptw2t/q/uultst/OC10rAqXTdDvomWO
jGQ0J3/vLuV+6UFiznx3pGRRncJtwaEpy9gVp4ryehFxpT+nT6RboOb2p1LsqX01H5suPYmLVzCG
erO2l6C7XMezGKZi6to+Ch/qtpG8tftbXaEsyA3RFUXD7TKibitulxFdeiuKvXXEb5Uffmq7zN9+
qVdUGAODt1RrYWNevqbr7PdxV5z7rnL9En+sFQ3etRK7W6Mwqvp5ncgHMce++y3R6uNVsbzyc+9/
3yYNY0kK24rJMrGI2UXUiaLY+/9tJ84VpyV66s2x2pzWaXW79XVaF/f3f3bF+4jETC52A1KdSOD5
uj0I8akRfbtTUP7ResDvchDQmcUUlhJQa+/EJCHKGWmLSwLlnymuQmmka9+2qVVc66/T7fKh3gaa
aPKh3TbGxIE4cCTi25O8fuQ/jOMP5/qZhBdLvqw3b+bfp1IuzovxPruQh8BoNxC4UOf0oONoYR8V
+/8Ya+/Mg1AYGOJGto24ayuIURXX9ibBjYN4GNvML4of6lTxFMleE8ZZE4byXozZXOzapEefdLxf
R2nUv0wkts+usLZQEZKA+y2jXjT3ne51CGFVjRr7nQ263r14j02vSL9NzVQYoOs7FQao2F078/am
G2R5Jb8zT6LTQNaXetKcT5CH/nki4h+vr1JUviv/eY3k82n1PJ63zrT2sT82r7i8+Nmtt4o9USeO
/q0o6v52qVRtdGhTPH1Z24ubE03bpPgnIBuWNUPlrdOtVrHCg1jAIYuXJVzSTzvoU352i3UnZiKx
h2rE+2IRZtnezJRfgaZWl6TDC0lmXnXxYdQ8+RGehoe+smHfCYnBKNIMZ0Jfnd590rCK+bptX0nx
aRyLOJndoSgAuRJH2JF98H17MGJPbBqD7H8tbw+N+tjFoPe3b7REIvOBTMWraCiNhuKh28s6CDg1
l16+yilZhacGqBOMXOQaI5QQReZz1ThAycfqKOacuU4xZQoQ5PueRyZ6rxjZjtHxMZpNk3V+F/wr
wVqHBGeZ7bqmMTzRRGng9ocGkQ/wutFrfr8dFU88SbHBFoI7wzqLuxRvZp2qJgRyYc2zX0RdFUfO
DhfLzTSmHyGomjPnfXgx6SBlxMR/iCGeFuFeifuWG3FceVQvYpjUTndKOlxE8zzeYShleOVU1DeL
b3wxkj3uRtjkl9e93Z9E3vMekouv6CG9kdwh7RskI2a3RYbiHMu469AES3dQ2f47Oo62N5qpumDo
6Xs6wD/i5t+t6lbD+l3tOtSEub3176GxqyVVAs/CH5tte4qKlRAZaduTGF7rI1vWlqJvi4t8mIPW
8S0qP5xSSoRtwxJ6RNbiE2JPSN4Iw9TPD4UOOzTqWMQOEZdikgf9tcsGuztMY/mk9zp+ILJEge2f
jCF7InC2U+CyyQL/3owTN5vbJzO7FZFj7cWvJlB6LhHHHXTph6Bk3U0PorMsgwtaqZ1hlAj3qSep
aFiepPpZD2ttXaSuq9jVshADUYzzzTj4UKeJ1YJos+5+OC6K/93AWM8R3YDw7UFOCv/YRMMBFJm1
Lpf+q/VhajW823lzXCdajceY/lO3oXHc+mpu6i45Q8NJVBFR53si5pR1V9SKstgTGzOQaBSgYIH9
OBx0dYZ8Az0fvTH228SxmsGi9/4xudXCrM9JPRbo0+L9+OOHEN1kjM1g1yHtDWomfTcAt1lUDMrV
nnFmOT4xp+BeNFwnC8eT6JEkwExADVQXogn/qCjpQQw/8caJtO3UPrJPouu1c782EL+d4nTz8qKe
V1NR3NmH3/1bXdg5S2g2um97vsxuOZrygSyux3U6q4f+AHflTdy2uJrZBMUxa3+7U8QVrbGRcSGF
X9QwV+a9Jc1E89PjDE+yOP7uCy/ue/1QrqNHfNXW4ST+oaE00WV+MWvda2upOG2ej6zXVK+blXz3
ziCWVRQwS13P1279rgu+2xU3ryd54QWt1pm7Bha4U5FZfCTIOTikMb1QfOPF+rdR8alJRLODMjqA
u2zPcf9SzZF5TBv9oOUWtqnoTVaThgBvWqjT229+vWiQVJUK2/yyshYjQvwwMpUzgR+S8bbuJzrW
xy7aDN1zVvge8rSnuQ4X5N1/vFbvnuD6RJePv9gTT1Em0XvXjC36uX+mLb0rJq+oIqa9P5YC2UiX
Xs8+M9PjC4JhbTGJjNyMTiMJBehHMguLNei6Kwy9UQ9Nwg3LNd7tzn6Jk6DyI4T8opMOo6UnWose
HAYVj1aUW0jkF9TbauKI33s36Wyjvsbc87IxUNeHJB5NE0atV+Yq9NZiVW/gSJiq5NyDlptdPVbH
g0oAWwxXLWtfDD0mEWb99g+4ENCm+PLO5JpIX9snHexf+Jwn03UIBOPqVRsehoki2PIPfz+q7ms7
1zDkChtUdEvxmLmrSwj3/qIo4HTH7fk7CoGkePnebXWrLdsu/wtyRHX1geRK9cOAz3uf4mc759mj
6BKiN0jONDOsB3eYAQmd0G8hG4gZSfyyOVrRPrRgenw3asTuuimMXapW1ilbegweOWdfoX5zLqEv
XgxYqZaPmgIYaJxwuyM7r69rf8PKQFOGMlbZMsmJ1yH21BpWRgjr/8yk602JY2unURJ53otdUSk2
4q2JPY1Ytuv/tNvMeiq7wiMC/i8qSeq6qLMjPSddTSoHkkJ1H/Wt4T8+O6trpWNjlZ3qDlBRiiez
WnZiPtIrEtdPYnd1VIqXv+6OdhNcDP1b66fDeVvroXiAIaab1e7DInBqfUhZ5xQWTWV+Af+Z7YN0
2qVmRtodLqVQ/qWHryMBz9N0NJb3CLUPSQSin4hpa33FFnm4u+Su0xf3g7ABFz9qumzyZTNDgreP
gvSTqBIbvbrrUQM4i+Z5eHMcbjldrOBxGZFmWyM2kb3J89c+vB/rRxUIqBfnh77UH/tWI7NFIqxq
WeRGNMroKiYwF4yFIK1OOvng0G6GO72m85gE+vYstrqdVCtoZ5JN+KjZZvLYzZp2hmf1FixKXFGc
z0dfin6QzGZ6udRLnlPBBhyQmIQz32oItQfFK9yphtvq9e9iWRLMgotIc6PA8MDlp5e4s8OTpmnS
0fSjDHgtgYpitrWnrqxLvpcRAdSliNLO50g16oM6RztEQv3bPL3OGlp5OXl/tywl3Ul2Mgs1HsJv
vTRxQRLznEMEZPElmX415E3fyr40b0ZLX5HSugO6HcHUbEfOpwYIq0fWrcwMJ+1WPdAq8OlSEzhU
KQCK2U736FTf5SweGhlyFRUWgEiSdfIUjKsdzw436kXOGO7nTjtJQR1/KfXPsxbKR2R/TS8ZpGcl
CeCIk8DNaI2X56X22Qz/7UEONYs9jIISUgFLUBNZWwL/v5ohO0J/Cda7r39pyMpJbqxg2pJp6ZHw
OXtQmgVulcaVN08HJVHni2zHn6JuBNSUIYkEn7u8q+NiOJi6Ht/3CsrVi6ZPLpmM1cK85kGwKycm
x860IfM34vaoII3opXGpIVwc5Od8Vl65H+0yklZwcXxCj4y/wu9BYGZiSyqcBC7IcBBYq/k9AUYU
myElMbma1d41lyuIy1iitd3+mHOQCki2p29O8XUsAeZMzmC9RU31yVBb8KNtnD22w0iGZDjbV3OY
clePjGa/feDXZRQk+Ik3g35wO8hVra7Mr3C5uUPAQ0D5905dXqm2EFYEVph64rvd6b7jZqY2uWbn
jNc0VHzXhy7Ss5eirMk30AklKT7qWcrQgkf1kHBXpE57RH5Ut0mAZQFd6MgmLpWDmsMhOSPbUB1z
J92ldqegl5l0p6zsoaCPxsQLusT0rLkGZipHOxR8g+u26cBeXZw8I0mNt1vpxMxYny6Ys4fJNxRk
eOBy66X6CSEIcHz1qCFT5sLeHbmqY4S71jafnC6P74iu+DvScsmklnrwCFaT4Nt+8lslBt0xxtAh
XtuBbNt1M+kmarHFLU5VA6Wt6FPbpwhnt6Wxq+zsnFgJIgCBhS4qCiWk1Uvh1S6D9mnW6/apiet9
30NKJ0paPir32aCds7JO7pNlk1rQ4tfTbS6A8+jOSC5u8JPckPxpnpNTXVjjZUyU/U8DTlESyuxz
rPbaHYT41Qmy/d04VoULJDhEgNngG0Tk5jDZdCgbcgxP98txJ1WzcTXq/mhaWXOuh4KkMj58d2Jv
25R+BFJIS/Zmh3bqMI47G7LKm0+p9WXdqy2jgI/Xfi0QCyKTIb06RlG7tQ27rjEnzkmp5MaDghBo
o5EFl1Dr3aC0pe9J4VxslEcnKDtaufW/Q3CfkIJQg5kpplY/xnF81IoClK7R2f/ESfSiFGhoSnPQ
o1rXENSz4BoYkLCAYLmUd20VQiW+kOBLeWmc0OAjVAWTn9sWeUCwboKAMCpRqzSl4JJ2gZvn85e6
VfxdmgIuCAeoSyv9RTfq8hU8LKB0BxBqyWvMOjPYW76v7cqu+9L7BWpGafJFquO9bI4VFBwRboGk
i/jbzn0Zd1/1qIhgzPBRlvHpS6ZJzD3KzfNYQSxMFy3OSaY2yBQ5z2HWPk7d1J46QH7ugMTBPSi3
56onCC1Jzi4mzn81FVnaZR1ZsaB6F1oA5mm8JrJrIATbJpLlJibVkUbgswaR2/5slcxVWPCBTiNd
LPbtY7vYAQ1UwoQWFogESRAnuwIC55DvAiseYp56iyRkImteGYQ7J4byU+ksQENLZyQPtNupkPa6
pN47u7kKniu1m45O1tY7syCXRUULN8ktg6A4j0/Jszdy6jOo5VG+M7w2S1pUocYnXK2jbpkPje7D
VNgA6IFTO9qpqjG6hk7yWZM9WFpcfgql9rsCnO3Op6y/Yf5yr2jwVfzdymcyq1sJ7tlGGsgSBysV
qIG/T/IdYYFdLunGXmhBz9p/NKJ7kIqdOsKgUDdun+isApPS64Yeh2lWMGUnheV2ErBvCUBAn1bq
TpcV46YE5mfH0Y2L1FTGDbXxX70cNwfL1NE1TFytivRTneFNiKMfA4zMyGNkn81qqE/GdMt0Wzno
KJC4hL8YpmQ870AcaZdSnVW3lW9pWbYu06F9n3bKt6ifYIPoYpLX/CbdF3URv5mzz3qD8D9+DIWA
mKKV94qJfnWq2GfSWPFZaFNwsUBj3cuKVCEhD9Ox0gNXmoG1ZLiFVOV5Wuhsuq6+jkWlPOdjUF9I
zf2VQBBRGO4I/OrYmdJVyb5WtSm/Qaw7ncOsqDxTkYZjouB8NNrefLCWTa53T3VX3RV+qJ6bOgTV
kagTOX3yt7IMLGA8irbvcoLtkHbu5DohUE6S3J3RQANhSDGpm3XkVmjeu6kGUatW5I7LWAaRa5hf
Q8P8VvhBekicXNk7ij0ctLg9zWZZuEavh2DxhpFkj7by7Gx0zlldHpsaq6wGxMdK7CRB636Pseq7
sTrdUnNsUcROOvTCFWcvxzCkALNu7y1G4qmSzLe2r6onM5RwC42qlwKz2UsD6l5zq35OEG/lyzaR
O6mT6abVSbOnH9SXoTWTU5BrexXPqBQY6t5J1Zdi7Oc7FVGoXWqM8lMaEGf1C/U+rxF4MGZpoIch
epeWQ3ix1B/QEUvX1kh91o0y3BuJPPIV6D8DmwXTG9kXUsvRQPizie1yrjE9qZwcOJO4DqDy+TWP
PvnD1O+0JpYPmR9o98aEKmszDZlrJw9y2Di3uX8qdXJyG2AOJNfitUF0wusr3tA8at0BkyLNpxZC
ew2NNLSFD0CviNkZqE71of1iY7sWEg7RqIFeRtXe0h7B9q4f7PMie+mRTyDRidNzoclXqbZqL62k
cmeglMPbCU6R7I41w25GAM1TSu3OkENjT1qPC74f2c/aio4FUa+uKUagCcqvwRn0Q9p10gVxqMlT
Ihsq0WaZZmM122XOFxIk3EbPiZSgd+9lPfrBcsWMOBb1Ga0Q0E1odGEdnRKUxNzUKF6UJp68DM+s
5VTfYkWHRgiQys4p+wcJvbBa88EKm9XnVJcJQufpfV029gOSdzbKVkl7CBu4cdDtIp1SHkrynvZV
QJrbFGQP9lgDsK71obxMg/Zm1GHPnegjUH+zvM7kGJ/DySKF3siaF0Ux65cEu1fO1PhRVPXYa9Bz
I38sDvZlMjz7BiQ/YQ9TgxNLbtDYIy4qzjSyaX6QlPpZH7v6hdwnbe9MARaVA0gjUPLkUJQSmibI
UFRj55+Z0fhhMuWXfHzprhtG+drEPkn9dgU9Fa/PE41FnaZ45qg5JIOCQoMo+UlrpfpsGyVR3zbl
kRtNCwFHFYdeG9TfRjOHX3t0sqtZ9Za8G+UAKYwifn5XJ3atNJ0vWlhcREmcxiBHo8mc7pHVInTR
D/0RoIP8bMrt+Gx5Yl9sjKCBR3fAdbfVVYr5Txf48b1DDtdzFckj9KPD29Zg6NvAS2sIuLY6szv8
QCqd5PGeHHhblv2L6iQ/IWIInkmECp47VLEPCXhsb6vT6grwWkPiXq6mEZlgtX0cfLu5ijPmQpuv
2FpHURKbthnwKk+qTn+1g2fTtj3VyqNbX0PHoZpaclbBuDwXfqo9dOb0KEpi0xhw21agDk6iKOfx
dB1nbnJpr6pV8NJ2gBZQYLaOog40QfcIhOGIFb+0oNlUoaQEBrdYW1RKVt8aHQWz9Rq0IAG78/QB
rW9Rl+ZS5eWZ5O+r7lcpddYzgFDr2en6cW9nUYPYO3ozZOSP6OtI4ZNoEmUw8+Z8sF25VckxJ//2
vskxc00y3Z7VZiCYg/7ZTjReN8OwkIjn/qkMwFwXnfYyqOgtYwT0rrUURyuLXsr4KA+m9pJgz7zI
cx24SGF0Z9FgYBF1jmcJ8e6lvWgCe0riOyx4g1E/Z6YaPUulk1+UCfqDNKmj53jZlEtqaa1nBZ4q
imJjh6xQK9IqL3jEygRZGag0ANz3sl64JBTqryXiLW6mqViMda69YswNe0NBAVQc5QE5pwVa7xbO
rL0GiVk8FGP5XbRF4mh89qtwPZYMP2QeyzSHFZLeZnKft/GvBMYGANJ1eKl9q3kkxKW+jHGY7UOA
rCnCJ248ld1LYwzJo2Sx4F9KYuMUi2qmXw5rnR/oGgBW1h6+ih6ZvWxatTiA/Y5v61mII+2ZoKe9
OCgjy3ur0HnfLtk5ubkjn1Q5izpUvaZLuLD7ixNEnd8D8A9BcK0tbMIDOTKVe1Ec9ah8Gn3Qbstd
5khnPmZSdFI7J3ZN6PPOnaLLL2VLSryssTCr7UR5weWlvIwOfavX2idRZUYmQuuzmR3FCf5o9ve9
Nn7DKFJeRFUaOw96ycAQJVu1TBKYpH4vipHJw5Krfl8V8alSa+XB0ZvhWR9GmD5K9V8+jsOz2Mx2
jDKM0SrLB/N3XenY7lwo0W1tMRU2cQXy7DViAcfYgoAu7JCoVhQ//Kn1D4IxpZjkbwCztU88ANuT
9Dy56pUBxV+oKEdg2O2T1KIyV7Sq82WqwrM+z+UvlKsvYy5FD4MTf/cXLmYHM/veWjZmZfm7ClTx
o6YRN6mqonnpyvjfqZR4bIE208tzqDgq05OcKPRyoMnXZCdcBGENi8eoZNVBlvR6pxuZdLJrNx/V
a9UrkMnVkXOyXrou2zvSF/IU9UfkFmsCtADNR1MpPjW6c2ZsBgfLl6qdBbFDnyvPlg1BRfu9SZF0
GmDpghzawv0R2k95D/mL7mgl1NCBc5I/5w2Jw4HsTYgmv/DXD7ViRreC+XFO1GcSPCcP8K3D0tEZ
H4y5UvbJZMAUMseuHWrJlz4ZzMNQx7gbipzwq2HtUVVWEHHE59qOoX6ngRXV6ujn0KnyJSit73aT
3M2FE+3VeQZBo1bp58A8yraKbYdYVoEX2HXiSv4kp5Z0COPIIuabJY9tJP0A8QibTBXB9GeRYxl+
Z2yonwp/vOld9aYr2fRaNKmElmL1rRwz+ZwsIhCsJ1HZREXyrFgtlGVQo2GMduouTpL4lgMZI2db
9r86w8U3Tage+jRbNwrCwZU0wisWlfNOmNOpVufIYxAujMb5ddDhNbQQf03GPL6iuRNjIZr5XmmV
5nCCZDT6YUHu4cplZD7mkGQsAWATs638oU3h+KmZrOfEMIIfShZ/yg0beakM/i+gJUQe9Cq8U6rR
v1h9nZ5qfSyvULUXRFCg4cQODV6UzMjdiATgfx1LerP6cv6lQDxjLcpHuZ8SdoabAHX3aTfEZfpm
V5PuzVHYnGASUHYGSwMEWaumvkA9iGkWyIiSJCWagqHf37q+a19b32xfpwUiZmb9syilas6SNJTn
O1EcVaXcl2rZHURxQDzsnIIQ2HVt3r0m5vJBAz+6Xa3KpUOiWsZNtP8fxs5ryXEr27a/0qHniz7A
htnAjdPngQ70TG/qBVGVKsF7j6+/A0h1S1XdoXMjFFSBZDKTJLDNWnOOqYXSIqLWLGD18atMI053
QR8N2+XQwT96Il+DveP8aFAx9ZvmCLuIo+WGnLGrbfSU0Oa7eH6DRwBA/XJoNT2WPDTtm+WQKJzp
7FPB//3VZGrMM9jy2PL3mYV8naxMXJa/3eutaNPRfP98xphW7MKdkSrF/Kty5otrYmbPy1HTjf4m
MOJk5Y9ecOtIVrshWohXadRkVB24b7mJOk/baKOP5KOylM2Im55cQ9W/EQ4Mcx+C6k1RlewoS+Pu
p/uXwwAnqtlN47lrKBKslvv8rmGlgrB9t/x8T+8Hjb0TbduudK7jUKpuNVB3rHXJCb3cudyQLbfq
VC7sP+6iQOhccwT162aI5OcLLI8uD+gY4w9J0r2RSn9Vq6JjYyVynQ56YF2bYHwabXU6/Om+EY/S
jh0twIH5KZmorKtWB/yIRNwgWXefPw/ZnZBUlPbBfp5+aALV5hpZR8nua/4Zvc67K/X85WC5Af7D
gyBJCJgbGxouy/HykBjH9BTiSBKpsK7GfPP5UoiL01UvNOkud7bw+fCn190uKpPpCulWHHGrEXHK
0XKXqMTe78zpbgjGAxbLEs5Obzxj2Wcd1KqfR8T5uaz6vPsmcIzn2Ix25WTlD8szKy3dTskwfR6F
Y7mpw8n5PCpQ4pJWlT8uzyQJfFVN1fgYeoX53Ao2jkbrfD6WVL8Kj83p5Jj2CRxQ8Vyk2k4Gg3af
9Hb+rODFbuOovi2PgSCFUUZ29qVKinRnxLQbDLt6yMn67cxVKNAp6paNtlOJa9oANKgTX27CrniM
JlLt6mDSH9C0s2OI1Ln0OVZ7UBXZGt4/5z+nXsLmbi866ipjp/kr3SboSC/y8uC0I1Ogrlp3OJC0
sznUF332T8ej7R/7AXbncqjluQArY7FYM5F5RIQLDoBq1pAV7U2AdNSNwZi5yviliqrww2f9t4ZT
Vt85kAVX+PljIISycLmAXuwapmCuRNm20KZ2naWzuSXLTgV+cWhLsEGix1JrzQ/OjwObKvO5M6gp
+PhjgyRWXhH44/Mjq3Qa2iykpjyuoqstbMNfdSREVrZQv8eKcnE8vfpIneitXDBkI7lZdUpcH4VV
fU8w1gfhJQ+mL0Kow2WMRkCLb77u6Ren4MSe74rmm+VfthrpLkaQaOXh9IKq5D3i4FopQ+24pFlP
T0Pe3HVOmX+N6CXiiEm1lQ5caS0TpYGmpzVnISq5mXQJtFiWI6pBJaQ6X71Ky7mlnmulcYUihpuQ
UCm8SZs8UxRCt/RsHXTpYzJidskL4scTo921ml1sU8a+td/1/V7NfLkurEgADsmrXTUQWttnXvCc
dbG2twT2fWvsYsIySjdJ23Br6Yei6KsnwFLMMS3QShCr98tR43gvrTI0V0tayfMYgoXCjYRhez6M
laBdG9owHoaRCmTjM3r2ifrqxZ3uZlPaPgtgHttat0y0kb31GIPUpdgx75grNOrdfRqK5EkMfuj6
sku2VlLvfvnbf/3Pf38M/9f/nsNmHf08+1vWztqgrKn/8Ytu/PK34vPuw6//+MVkFW/gRJU64ZJS
U6WYH//4+hBmPs/W/g99ZrwWURDuWzm+Jqp1XFCm5aTafIJi8FZMLjmhufPx4AfZeX6OCPN335yY
14pSu/cZ+Dd5Oqmf/1ruy43UQ0bBowF5e3yTpI4uzwNWCBMYr/MnbWecGTsF/Fu2Zma6X/g6yw2L
BxYdaf2wPKO2rdXyxv/rh3deL5/ER16MzHk4aH88/J+nPOW//55/5l/P+ekpl/Cjyuv8t+Yvn+V+
z69f0+/1z0/64ZX57b//dZuvzdcfDsBXhc14336vxofvXP/NP7/B+Zn/vw/+7fvyKk9j8f0fv3xQ
em/mV/PDPPvl94fmb1yzrD+dIfPr//7g/Ab+8cvl+xB+5P/2A9+/1s0/foEb9ncpNJ0WgS3IABaa
88vf+u/LQ5pm/12HsmmrlqkRHW/IX/6G5KgJOOfE36VmSdOWgvx1yuOcYzVuWR7SjL+bum5YjlBV
TTeElL/8863/fvJ+fmf/+WQ21R9PZlXqQtctVbUszRBCtX86mSu9w8KcBeUlTwt96/ekXKqQpNN2
aB5gDK70St4FM5nEkOH4eYNN//d/6fpUUlbGUdVjRx/ja9RN4Ueg4IIUltPeUJuqR0cnTExt1OSl
N7xn7IbbuKHVSA05FBcM3cGp4eJY9WnVPNpm1lNzNzcDPI4VnW3kx/Nv84qq2k9J2a2nNp7D0gxi
xYZDl43FFxnWRysrTyrbu3RjEl3ntrKHIwcn6GZ1arHLh5Al8XwYtMPDn77r/zAaaKr28yfIF0de
t7QM0ybmU+dk+fNwENLGDeKGgTO0wqmFnJ2Xt0ypCNALBnvfCPohpUcQUa9LAIxqk97RbZ2uaRra
q86PWjrHYRDTZPLhuthM64C9ZhIRxLj0jn1dd4wN2yX+QDsXVjhuHHUoERFwGFIsBwMSZaeRaK5T
HGK5RY2mv9JKUNaNhKRa5cmbEjL3yOI9E1l4KCcYx2laFtvITIHBNCZ2wVho912n9PukMTHSBUF5
asqoONfYhqEszc0tUzlPaTgyi+vDneqE2cYbxLQVVMSjMe9Wih7H934zDq6NbZc+IXhdlmjjNuyd
k89G76IYzDkwDfqH5V9hoaMFGN0u9ex1U1ripUmMeCWE73wAK9xKNtQsJMJ0S/4KuzDCstYAHU1C
VEHCRMp0yuox3/nU66NYpk/LTd9qh0pH55QbLZadTtbEmXoFOKqo2bRFOH7pfP8Qlc8K0+x3w27X
OXNZyN6mApnea79NCdDWUWm+Jg005bIbtZcuDGmwWEO/+esz598vPchdwrRBrKrWfzhxBGWURusT
7axPhVDXVephVy714LGzmghcEVpGioU9NSEnPCm5p37TB3LfEz9tj45Fe6hNu+5J032NxFLhLkeG
oyE1B9O/YeJhCaN2tkWhX7wzkUUje4NxYN3dAQzI0xBhzbYMI+t7hzplFr0IeK03Newo0feF/qxb
kEzxXMJeNDrxHJU2YFMwyGsIoj0Uvw6EgwZAhEhsSxIHZhYfvdQ1uZ4UXgLCY76xjGxcL4yqBaKp
yZe//hDlz1efgxPBFEKzddPShGb9NH7FOgT6gjXj71ef5lnmQ6b1Pg04z7hMGKAvgj7YpskNcQlI
rhhcktSnXR9K9YFlCNysENut9FLtYblPfhvqsHmgf7ZG4ZdRi/L5hoS8SERB96bo8zuNkBAWunbw
1YHN/8m9iM1AIrOj4QYnqmM0a8ynylDfkM8nDALUNgJDce56Y42NDjXDfENpm/X+wnPK7NFZwQNq
wjj9QCPAiKpFD50eqqdcEB2d4Cu9U2O7Rr1vDazepuogxrjaLDCXNkpo244kQcTQc3pdV1+qDAST
GYbfKGjhtjJ9AjilsY8h/F8SJR8PUKW+L7CzT8bZPOLkdvc9Bz8HSrG4/PX3ZPz0PWmqcGzVZuZy
6HBw+9MoqeWjZhC3rJ08rSpPYzW+G32T/iZlxPKtjn+N+oDAZjs1KTlZw0r4DToxwyl2fPvFa6IV
yTrywvGURHb+itj1IMq16Mzu1te+9UjZSNs0dS53hNTewhEvPFX44JRKBdWHbTyamp4fTGI4bN17
L/3cxp9cjlcIR8Mx8OncFyxjbdOjVY/LZrkJ7JzehKrtZSe5K8Z68r98JvaPMwc9V1szTdu2panK
+R8/zhxZGMDM4nedwuTXrNXDi+WrwMpqAwmsnVvrqjHJVZwhfX1OJjq52NWuN0xlq+VT7jJ60KbK
g9egqlkQWnJcOUlbXJJJoK1CoxNlvzaOPewXMA+gQB/xx4zysdveOEzCmp4TaiwETZj1UcvTEhAw
lLnUiq2P0XmXfpl8My1w7kod+i6qSASgqtNfkpyLRs/y8dtcLxtK4kCLwhLbCvnzUTdz515RmoJy
nzl8E+n0rCvyfxk5DfHvH5zkFILERT9ZsN/66YObcsWis9KcNCNPCNMRDIb1kGQbP2m0b2NS2hQ2
FAVF7xA80rPs1gz9APpn/MsodG8tjdx3kZk1D440XslyyzYQ5crrGIdYuCVMcRC94ATGumc7bPUM
JHq+N8oYbu8Auji29ekpLcdgFyixf66YMrdmyz4/IS+WnmKTQ+JraGilKvNkFZ3j+UvpWnsFPbZ7
tsZmZDNf69vJoEbUCrIa//rcEvq/fUSOaTg2lxpLEsP8eVwkBjvr6qynC23TTiwau39gg3XO80h5
FX2SH8iiERvRE+RRDinpMTlTSzy13kd41A01/rUaWrqNlRrekaRQMM77w65gh2YJ7AXV7AmtZhHn
yGqE/SgBRru/fgfGf3gHzI0aw7ojDA1b849fsj4WCQuRAiw47YA1G+utOnTlQ5MK8exNzlYxovIh
MZujZTjNNXHsp3jqxy+279A1bPVxU1mczlU0TPel2ie4Q7rpq+HL2QJUZfd0h5OztGWxmUpEoG22
clK9nHHx61DE2d0fNyxZ7HWqFdSx8dgz+qMiUJXr54JS1s9a7XgHh/IG8RdB48bS068B+/Idhvxp
Zc76Gb9pn//649Hnt/+nXagG6HGe8GxHMHzM24EfP57S8y0b48OAGb7XgAEM9b0+gqMDJz6sOniQ
NYPGRpssc22aSn+pW71A2lPTClaVkT1qJYFFhMCi86h5gvGZUTMx7c2EcPVGyWqfJ5H+qxDWI/Tx
8avSU8sXQHnf6KtKXEcJ3n0T9ITmcZ1VkfE2yXbc8ZvSw1BA8tccFClCnheSUJYyac1HCy3IQ1S7
+uuPQ5g/fxyGYUhbGJzqgo/GmB//06ZcsYxEd8a6PFqKBguDqdW/UtlOe8V8KAJwKfZID90itXuX
2z1s1TkubJqq34QEmNGrib5OwoFIebadD0nWsgWCGSI6YpYI/HxdiLTpNIp11wYftMjY27fK+Nwl
oMn++q1obPt+/GYNg9ICX69wWNAI66fRTZn1CThAEZu2vXZfhF97VZ/eh6y66agnqNtW5qMfzrSL
rEFMUzYmau3Ux43SA6OabFEc8DjNxSh5sRBRyk2bsdL9X/5KTajznP3nU5A9raZpjmYKLjGVIJof
P/M6LAbwfUXnmh7Kz0HfRKbz3FNApfhHmWYfNJc2f7TDYleG2r6S2qaaMsQe9LXi5NoJ6xiMw7HU
wh3kK+wmpDVJn4Zsgmqueaz0YpvN8whgW6mdG6Fdg6G9hpUHNqv9Apbt+RZo9dfYKG9Ix8jFaC5R
bwPCYUSlHIa3Bx279d4TRUX5+ppQ1fNKWqaZ/daQJdSEoTulvtvgCyLERjTeOSu1i1beTKaTStGP
cdPvChpOIckFouuPgXzW43Q9GowZWvc0iTm8OOXD5tIYixDYB84aa9pUurwlXebGur6NKzIc4u9O
9B7Z7+n4rIcbuoOtThbSwSz2/rAtadw9SvquH1RKU2ujplevHlnn3ZK7nDcbIEFSnyrzN7LH0J5R
pPRcuD/boL6vlNtgvCiOqzlu5XxTlUevilbtDBM8Rk1K3XbPMiJGb27sgSlGWF5M14aC5MFWlr6z
020ciuvZQxUNfFkBm6pB7IZJee3wjqhGtFFj9VAY/Ib6FIh+P5esLLV0izDZmjkBx1b+1Jn6RRtT
tzAS+pAHP5b7EExOH2FnYcrbhx2KAFnf1+hHAJWyT0XYHsonI0SlORFtReu+SMhGqWvSMU510KxN
+cVXlDuiTnYyfSuomSY0P52ovfehcxcR0ihwtqs2sR+pkhbdsDd1sa+IgzFVI2VFKa7w6XdhHK5g
obC4G0kPenPQzxC1YwxobL4wva0mFRy1uBuQ3Go+Om7/rq5eYgFxGER9Q71XBrxY2L/5Y7y1p1sS
BXuj9c7Bnef7L/6knwklNFZ93P+WtFQ6HOsbAQ0H30Y44jvbxG7WYouAR1kZueS3TRur8lgUtKdx
5HTxT95L7b/a5ITrJoahZ7O4EV3HMkI8G/5aN76i1tiEQA2V8dd2JILBkjsS0lcxoWxxmMC1eqNC
TU0EDGq5dhKiEZWtzv7eeGqq93h4jhy0Gl9q665rnjp9Y7/0yPLqhpnpHk0RWLFj01AIQLBwVJxq
3QRXIU4+bVPCA3Uv3dA6c4U8lYmxjnDlers2PEo+zIRtjvduvef+Eexaor0zX5Dvk9P8XaNb6Wsy
EEvS0x3ERhXrphyLhTnOf4uXNptGBmhCwoOeYE/j+giDaVPEBBqFIENJ/6tUKPVVvbKa+g6utVv0
L2rsXSUBJfZ3oTcuOrt9TCZIJJT1shXznG1Ew8vXwz1Y+iP/5y22my7LtkEbbfgYRkqymYGniUUX
CVxxQ7NZh5GswApL2gOLpTV1HDfuDLdhIdkj5NM5/WfVCRrLvCyPWYm6STPXEb3coUbXX1JZQtii
JOpWds5G8ZVVXMHfIsuRSAZWG1Cqi6udaXPy4AG17SqounNNSwnN2s5ojEd/QHydGtiWyk2fMncn
c8MVY5SSbZTIX1sZ2r7+rBnU402W2ls7xvlySwPUm1u/AItzzIN9qYM4dafyENXuhOfBPyOn9oOj
4KqYSJb40lcztutFxB+hpmGYaVcZRF0nSFxTVzadYcw1PEKSyg1EL8Tfc5BX2tFj56I7DejQ97yv
lxQNwabWPO89M1M31HKxIR2nvhhj8z0BFvzEMlbbMcwkPaE3okxZeQcW9XgyNkTcEMDux8iNu3g3
FbeIGPpdlbBe6RW8tmgb2o05Vd/ifAT3qFn9ozP0hzJiCxbRWVwXneEdNEcJN6qdHoloMFAEjbgT
PfUwkFNwUDIbTXUUqHs5BdQwnfA5kUZ7K6Vz0B3pap1aviGXG3a1F8VulTvxoahqe6Mr3TulKI2a
3c1R1XZnjHWxhvHlBqUJLNmp3po5t9HRQjQPSVW/qRY9s7GUwPPSTLwkpr9anlbYnTySf2WzbOCn
fMQGa9RXVFka2lydHJhgxlMkgua1zypxTnPWmjLqX+Blpff5UHYbFm/OYRBG92awqu7r3noe7Alo
Xw9GO4nV/q136McNos0P1PSug6oND3Xt78agqTYTgq/dH4SdxQOvR51NelJ0We7PJwjjv6MyplpI
1x5N1kM18LCxOBizqTryIxh2QM4/mUDLi1S4CUsh+MTq+IunjurWVuhZezZFIESc6mJQ/8Oa/5/A
Est9y4stz1sOR5yEqc8F3hg5KtYgRLNrpkCHP3ES+mwIWxwvn+CZfuFNyAoKJwIae7M89AdpJshS
/pLlOFuYNXlt9euhRfG4GC0B+SuuCPWrpWRu2apIU5staLkt4MtDRG8MK1Aa9CCVFMp9aKlmdwmg
ONbY7D787eQ1NOiHLfb7rVVx7fvNtRc6E2uN3axctyios1zfGfmcVCUOinhv0eJH2qWX0m0V7Zpi
9PQwidmt247C9YIvkaAQAZmjS5Kd0NSdWRo7g6Z5XqIHS/kKMm01VQUDp/NQ59MxrwO3zAJX7xgw
HLFRkZvnGF3gD1OjrVw+TIiJrAWQ9jFc5QZGbRVprdatLHp5URhfRAUV2DgBfz6PItx18EjzyGIQ
nDFqhiuVyK27BL+Qg/1iuoBV2tPk2FCA2hJLhCAq3pGTs6ridjVlpquRcJhGmqt4hlsURO6S/Bgf
/ML6gjTrlPbEhbblpuiatRZFl2lSDnmJ+i8ghS+07gojulmDccNFshqwybD2vZHEcOwaIAZKdjFU
/bGbqq8l266qek1a5ilvevHl9M1MnlvZuKzOzxJxaWfzdwjthuvgkofFXWi1Bx/+aZm4uFqWL6/t
kHcx8HUpLn/Ujj3ZwRFpMRXdy1HKnRifOlIEUrPe0CvYmmm/SxucTZ3YalgTHGGui0JZezBQKns6
cu1DfG/WThC/OdH4mGfNHtuSq4Js903XcZiR6Tj06S75TsjtUXLNxoPhBnXnhp66i1sdV4bYBYnv
qsM6sJsjxcVDmBRHyYBmwt8c7ZLFJIk1NbHXiK1z1hWm4yYZvVlF3TZofrL0PBFzV+vlVgi4jniu
zGnHvn5jtITp2toKR9e27Tq3zRWEKEcl0zemQGYy2htbPTh5exR+gAWxc2Wq7hDyHs2csfmt1+y7
khS1jm/YV3NX4VpIdMCJffSo8Qf2KpdQU++iPOUqcwV8dyWKT3K0zxoQdxnQqsBYjCYNbau1mt92
O0Aqsl9UVhhaHm3xbW2lYTHXa7Qkwo3VKKtuXq3iGNDs+mQh1MpRxGQxKks5ANS7m+xiB4h70zjT
Vmf9bSKEFQnojECsvcnYFez5eoV9L9tZEth2XsdpTbiMV7lVigto6vn04oMVb/hKXXi7+JBUVxHj
2RlK1poIkUV4qsr83JH5a0EmFqHj5izuWaEejC9x6e2tqbhM/rgqGSilqT2zMzpYAIc8Vdu1dohA
FUEZUJ9pGHaWuKfTeuwLxEtoksv2iyORlRf5BuLyzvHkdVSDR3YUb2re3EBpPqf5mvLrzfIytzMq
rvb8OQ+qDcWmPbLWi9/xJ3cAOftH/Op7uvdk16RuSiu/olvmh+NeGIgnJm1HmJEaNgyr5qqv8FJ0
EpHeRM/pHgvDDnjDIZ3nWEyaeZIcTWKayxaU5Bgfbd1/yJvibDavymSco/5ai3Q393uMSe5Sn3NN
N1n42EetjcBnjCx68IirBiaBOYAT1HDWP5XGRMseY03+YpG12UXTgz8NHwlICKcNT/CM7/iGOixN
rWeiRkAyQGaMTguJb/MUVPK+Crae28faXRD7LtkDfK2Va+jxJRQWNgB/22HuUx0qF9m3eZ0vRLGn
4rsRRkvSMKHAlNch0JeMv1CZINgxwhSYQ0Jjm2qJC4bTTAeMwiSj2DUqJk5meU8rYKuVytfS8aBs
J9gbvYMw6p2VcP3nfI+MzaRQrdVd006Yz4KVSIzjgH6s/Erb5L2sjGPejpfWE4fRy5hLjok1rZle
tkO6rq3xZCs9I2LtykpFY+KtlORN5wQhTbOugZzizqgI0c57/ZaNt2Ayv/f9o5FFd+xWV0adPYyB
ecCMNFi6W0/IgONzMaoHrAu7KSS0S/2GVGY/1sPBoQOT44CmgLA1G5PAjHir2vVGAczn1A+W9G9x
1h7TokfKJDem1T6YssBzeY7wXwX7UNB5MOgc7DxaJl7VsybeVUa3J3HdJZVo59AgsY3iS+XtIiQh
fOvrBNImUQM7QrA2FZ47UrHWFvzuLJNbQmXW0msupUMcglqwVS2TC7bhc6OqR1QX58EJSLVU1pS/
X7sueI4H/TEw4Hp5erE3ejoy15GFh0G9wYqUfZlGT6wH743SeIgNivTInXPngZ73DfzwKh0IDMR6
y3y4E80X1YeDVZytHuksWQq4dW529ex8I20uYhuqmW4VPXnilCeurdYXNbR2sYUnK0ROJdOHeuZo
SuxQyYQ5NjuEqn00mvQt0eSvnfTfjYGJVY2OQRXssCSe5/lvKNvjXGtI8KwWTrOXFn9MYFw0Uz5k
bX8a6seCkQMQp49aKVfW2pTAAk7Yi5j7+tFQ6kNumeSbjK4xNQezTx4kyFjcaYc2AFRtB09W/U68
6EbpxoNo8oOqYnjUml1YYwyWzdYzu6NZNAcoUarH3jKo16MX3pogexnJAaO2jmiGfoOwXfzsxyG9
92uM6sN7rjtnbcKM5SV7k0AjTU12AVJtMqX3JYtNqb8kT9XE3G7GG1tgDp+XLlG68v38eTII++yj
U2GGl8HB4WabbtzH+85Dp6vZ15hfXU3DVWOTE6bhtoNVZQvCvJg+EyokmdhTprkiuXmgBXvAi/NQ
KMNd0QRHnBp7+YA3DKH2RfEkRAJd3amFt6Xwe8xUFmxjyJnnuEWZXqwYKVesPCmKdwkUbV9McIv8
bG/O9iLPe1I0+0U4+h09nodmsG5hifpbjyggk85LkB1sk/s0dS6pHuwnvYFHjGhb8/c27tZE0dDh
sF8mn9RDEZiIZg98/YqB55lApfs4ms46HgaluSMo9gkNwDkxWcMl+sEgyWcqucAoVBFR0pKl00vM
K9DJQjs/28I8TNXZ7qwjCjlXy7W96pXPeDVfbO8j8fsV7hBQR/VNszbd0LupOpySzN/XcjiRs3nA
ILQ2OnOtdTHzPgFvJMDFWDW9NHsvIvO1Csb7VPWeiUl8qAlGguyC3RSINHvGMVffGSlfHFZ1Zult
UmjHFo0Ex6vf8TLe+fiDtIagTsqjeX1EEHavNtrJDn5Lsv5riApkKtq7OsvdsGNdERQX4FZbrHoq
0c+d3+59JyBnqrovc+MYo2FUC+OolfIBnQyvUr00Mr+K1kAliXcV1a5h7fsSzk7k39upvYnH5Fop
zrEOtfsqIjxmIPUwx4NEJEyiZg9+FnzJAnm0WOrPpzjW6y+J1R3ilkj6Xj60pXEa9IOCGcICw2U5
yDuT5M6W1qlmUzgMzypT44yUzngFqoQfEwbkoqQWIbw1kHqzbTYal5dTajtdeqTwkQIdiQP9rqR9
KYSEf+0/9Ga9bz15ooJc9+GZKYBVOonOVFOjVa7oG0e+V7a+a8biTA8b1Iw4AXCnOt/kqznYJwle
uzp8M2L9UfrSVXrUnsZ4K+RTYpsn2YaX3Ma9SaoxLZ5LZ8qzanjkfyh7byTIlESCQVm3tkrIsNvp
1jbTrC0kZVd+DLnY4XHbNtJaE9u6RQJ9a331LuIy9rlKJx19hH7xA9qtXrYq8sJNrPpAv+qxVeXJ
z8ydaXuXWBHbMBt3vvVKdMexCAbXadjiv2rGdPKG0kW0fBF2ciR96agQOFA5w33LRpY93jpCS1hZ
0ckZh6tO1p4TuaHKonWi+hFOJ7pxLwrXW9/2G6UkNWBOIgTyMie3WU1CV0E7YsLpx500rT01nCwB
77BNQ3On9d4WbylXTXBg70vU4J1sCJsj5Lu024tWZ7c05hSu/dOIGCTX9V+7DM5EgOCJMkWNAVEn
widHKVo76k3qOCUTjXG6/94NkgEWjzjB7228NYeXRDUOSTrd6JhdiGimDucVK0D9eydNtn2a3yuT
/SylfKAleKf1yg4R6AMsi77T92lyBRC/6po5qgCPLIwvRLz7DjM5lcyzkfXbuDBWMmWtXRtHyxxO
XTo9aE6E4QwVlB+cjXY4qNXXIQzOnWe8j5gdzFZ8yEbsLWPc9wDJ48zY691sdZb7LmxP/WgeI+1V
abu1nTKI8QYKnb5Hi4ArqhmpmtOhcIqTNNKTFATItvZGKsC+Wsm0lp2jhDlBpS89vJmOeT/Y2fuU
kWbW+neK52+prY4u2oIt5S7491wv2+K31hw2xXiTFN101dyWLCZKhr1wZA1kILYXFnu39upYYoNO
bYO/Yl93wS7Xvyvpb7VR4tZUbwkrt5pTz0LsGbIPotShSHfwAQXizdVEu5c2KVSqDS1t3GuKOMX3
pZF/LQP/YCs5Z6GDNknd5OEL1+CJAepOtPU+zLWHEOOijG1w9xmbxysyL+qRhHt4hCZn2t73h70Y
qCFlTEUWS4ypO0eOtje1r0Pp3WScXrymPsc9i5URRgvRfV5FASXDlZvCP1kTM85fRixBi5S/06mK
/guDvFRDPlmGy53L8VInWQ6Xmz/IpcthWxfJRkuInZXYiP71SssP/QFFXg4J4/Fg/u/ljNrtZ/xX
uiCf5JhqLDTpBOQzy2i5KTwCRpUs7TbRDNdZ7lv+lS3c5OU4jA3qkCGmwULrEK/EM8KnXPBwrZax
Y7EHrI4wPJowgObRUk9S64qpWZOcqIhxjtpQ/X5TRDhKV5/H1AzmhdU/H/do0SNKHPbLXYYDA76V
Bc/+4ynLncsP//46f7zEVA/tqqqTGvjiD9zptB91DIxYcZcHctm86iQeYbXSteNyE+U6FnRmyLX8
Fy5/4S0tqKoEhd9KjmO5otL/urCbFubS8q8FrkT6TnEgreBPMNrlV41ZV27pzP2aGB60xioZqKB0
It9QZAAKv7xABqsOGM0C0JtvbBNnmaQ+/0kIK4s1AjnnsHCj/mBJLf9a7isX8rE30QqLEnYSvMTy
Yn88d7kvQjwxfv6a5ZGojkjoVuPHOubjb3q+Hs+YP+umKiqycpHrdXAsJvx6WG7dYix37UhEOnUj
TzRuT8JLhGiQTDH2SelYbp2uWyutyf4A+1xNfqSZbiNtcNu+3arNACxhfPp/dJ1Hc9vAGmV/EaqQ
wxYEgxiVJXuDsi0ZoQE0UiP9+jmg37xXs5gNi4RkyWIAuu9377nNHPzW6ktsbI3BD0k45fNudDMy
4H9xej1aZseubNxKNHF91RXEfJ3/9jETwGV50FV3KmlSp0kzcjwUIHE0kiLyhnw7186JEdjDAkrL
aOWN6eyeQjMGoVln8MLgcVrMU62ntKpVl6LVt2lf7TVrY1iboWNRPbsPqQp2IKMOiUqOSRdv8/US
JMRVnsY6ORQa78pgvSjqkfLMU5xPV+E1r8gpfx1tN8byNBAbCFUrX7AQHFXN66bqXWY5h3Zf0Brd
D/lGZDOme0BTPB9FJvcM4k8t7b2SxYNekqTogqOt/YgH98lKWcEOX+vTsMQuqFe4hSPt9AUa3dJA
rDEjodPZ3JBp9hUL4+9OJ+aYn9DXDjkIYatJt0qdnYFVo55FhQaswCGcBz5JZ3EydyXbruRQO9qm
ZukhMGHWjYj6pWTEsf2CSLETC3sAuZyVJWD4+dGYsJKb/X1DKagy8r3dC2BxuKsCK/QHuSMutuu9
eZ+MaeS3ryDlGVl1O8kShhAKW0KHfL97yy1m8/UzkYVXvVwOxFJee3tAqi+AIrC3TY2nHCjGunPs
C4sniaec8iLRkcow9f45obXYkKDmp3UByehkYaRl95E7jAdbgrMJCq4Yxl4gpcEB4Hc7a3RxLxi0
6o22WTy4uIm9KVAoRVXtSC9G9LRtVuMkI5uDq310gFvoYYrIbW0E5UD+s8EeZaiCaLSCbToNUXnJ
H1CRQ700oR9RwT5TGlsdMo3Mqh2yZ4iy8itzPt3ir0VI3qR1tpzaKKZRUdBq1te7QTcPtdXD5VIR
fXGbuEF8Jq0fl81WX/kfFn3Q7hjhIYq85kkS0EuCMVzHp+6SsG/OaSgElephWIWS4/OX6UpEMqlP
pmk9eJO7bUp2iEJFleNux/jKlBA+HtSn/rGigzirgn3HL8vjYbvyUm3h/Fokw4/VEQ4KNo/NEP5j
pC8iyrikJEh6FGw3yE0esy8COMIAM9X7uGnrXZK/oiFoaRaJgMmlywA6CUINFkQcF+jMbZQEU0jp
GUKdg9GUsi17CQ3Vb0rwRDqxZS/1frN5w4pGm1VSv3vkPRVxIWdgSlCb+DuLTdBrG42TtYEPUKOE
HKss6nG/aWjQziGsiX3+NefpxmvpVvG3RbxQB6QYUl78VGxznRfLadHkcP842ADkOUtENMZAM5Nx
X83BbnHjR+ZxW6vn4+OzsBn5I+goy/SDryX7NECnxJgpcL/27JDU8Mfih85tsk1RQK26PVpBcEwJ
+wu/3Hh9tw8Ys3iDA+gW4SpeIuNs0Pbq5c0uIFQ2zemmbFqai3i3YZMQdMZoTChAEexGAobocjQV
NygE37r6XRoEu/nVA08byI7SPiYTVI45ZwCig1K2d31SHzLwdh4sriXrH9qadYin6OH5O7d2SF0Q
yhnZr4rXlEwMhoflBjf9QK/3Wvq49dbiS4Ncs5jhkPiR7bCM4nycoxcVxV8V188Tw0e/6WkmN5Hw
OvoDWHBb4FMwoCBjpmVxrKvgmnif1pRG0qaXK64PcfzuAN7oUNxrhnopjlxIJJBh3DAemXlq9s7H
syK9am97WqRxquwCG587WEhS4qIvH2I2L8CX9uywj8ks9379pxxxu1tBqNa+JFBWeExVs51HhJPy
1Ds6hEIH3Vs/No1Pe2qzVVNyNLqete4tzp0nw2Ma0dQvnSsAPNJVPpIlpMxgy7UG9QrWxz6Jmy1U
7DrL3qUONCzot3WO9s3JMw7EASLbZqhxpDcwMVqicVCKspLRPbiyoIBWNm4RaTjnyo3P/91dWKSU
2tZ1YMG4w6ZlZ2kgCHqq25eceIvU4j3g7xfcsBkjn3HUN7NMosq7KfahTeJurCx/ajjTZ26KbKBH
g+lfm9zaBkuABGqzDagPANmQ+ryNN8uNu+AZh25cmgkKpvGkwUpIlfkw9fHftANv8mLVwwJkah1A
OUeVWu8OSKpySB5snumsACdBkKE0L9R3E5zmE9jOn7XK3iYqty1bfiYy/Wn17ZGupAdi7Z+MZzey
5Iyos/tYd8SuSFDrLFz/FFfyh9nmVabM0rikuz29rpidauNxmbQHo1KXrHwxg+GSZ/NLGgw/zMz5
AjV6GqTz1kIkc+oMAXVxzqmpP3eaS86i3GQ2nUDs7qwnYRRXW+UsbFbE88QOT9vQZLivpQGsMXuJ
DYdC4uQHUJxX3+DaQjaZDvqzyryDmakduT+E6V3pzZHXKwSqBF4XAQ8MCDgvX5adE5uP45SdGuiH
CEBbCTTXysQubqYtW84oRjCXLZfLPN378bn2uXTbWtRKxF0jOM25flyfBhNSk45eMfJlXvzMzBk7
4xdvn/zFehi8h0SxQkhSLA/1OZ25WAw5VAT7wulw/djvytTm9PCIDrahLXKbTPMBCMjNYRBJkSTu
LO1BmCCcQLZ17gWt8601QRoF3qmqjeNIgk7l/jVP41OrMw6r8yhQMQG2n1McHGeZP2SmevB9xEU4
Obnlw+HodiPCtyBVrLpzrv0cLcgxZAuKPo1il9UFux4lurCy/5AGWhvFCb79Uf7LLB89471khV5B
lO22uo0Tqf10DUptH0t8icC3k3BeogKBJT/F3pMc/i72Y3PQ0kelvkv2X+w1Qxu6YK9erXHfmYcA
OkL+VHnvloal6WF+hwrHBbN9NTOwQQ/6d7mJb/IzozKc/nEsz/om+G3/Cj44p8BZw7x2JUe/aR7s
cHrFE8Aio+FlY9D+ojhVAoD1d4rZR5jCVvw7wGlCP4cx7rKJdvOW693YP0LcWBi0Cfu0+H5ylRpU
HkzxxqsS40s2tky19YpzjOyfkYqbozOVWFFdowvhr7pMcrDb8YvM0J1TsO6zpwhbkAYxmrQ69Gmh
NvdwSJHl86EF/ECOQz9TeOR9dVIHKZRMV80bmj9w9Fh5xZY3bmfAlaFtSO04uf7Ah6Hfjk6tnZox
uZTBqHqupmYf2ZrDIrXKvB3trRUmFlExlPDTeEfqUlLKSO6nmopQ2vP06Hi2th2qotnniag462n5
e7CYhBzR3MYl9bf+QId8wDntTczzsuUEbZwDCrFCqVOUl6/JpfS/N9rsHszSYM8Sz/JCd56EwrsA
xMPpdrkfE1XZHWK1tHvDXZozKCRvI4ES/zRF/dAtJW+kyXiVshVPd1+NGRiv90PCqKO5r2I+Rgyq
dRemYqt0ec3wxXIl1E4m2uX1fmOnAkKFg1XIOLt1Is/k9OZrmyfL1TRo9lq8GBWlsUkfc4ipMPvY
MrvSwmbdFg0Bd32h7q8W+0n2roIPfwKXtFljNDprU9qey+Qw9dr0ks8G1kzmaZnPzOX+L+83df4L
DJZFgtzp6GPQg53R+O059orufL/naO3ZnYpr4wrjeP/JmFBQGQzVbqmB+tZy3XlRfcM0UKZ9VLJu
vNgwJv5XLJ4O5HJMXtxByfhoB4t3Ggkh7LRa5k+1rsUbMrskhi3QgbnPCm4ISr4bGiSBIb3PmOIu
5fJLpL9sd9Z+NDpAcL0K7EMOnfgNt8OpmKDflGX9rFttfGlpySatP1kfZcmAfMy+cbOEiaDyL1y4
J8f2giLv2ihVwZM+Gc6B7UP3wiYrDfN8Kf+Mfvxsw75FRzS0qLOHIz2t1jkf0OwbgjGPwuKTpXVM
eLr1IQCthxr+z2Ps5ZvU6btrgfYTsioUUWnb82dqjejWYzOePZXmH1rxM2iFealausX0pHAfSlWM
m2RMxm0ivfxEpNAwlPulGoe6SZhbEVmTkueE6t8HqtzTS+8+zYsjzomuPep9V4emNtQnw8vzq4zH
LppoPt/2o457JpseMeZbfy1IY9RZZl9ABNC4NT5bWa4dDfLXZeR1bk6HnfaXQcolcRrrS47iInWs
sK1C1CoPXp+mF79q08vS6GFdFgz8SR6VUa4ADbWBs8/6bDw5LqXuRddmv+v6trDXY8hviu39bdK4
u2DKixdbDXzKp6ANxVylFwSG5CJ0kKjZM5q/3AYYt88tavxZpK3Yyib96dqterC8VoxhMI6Y0RDR
hCz49X6QM5g38kd34ky21rmPYzG/rBPvzirVfrJrBrrIUa4t7b+pYe6Rkrxfbt/EYTWXVrSgHUT3
d3ZyyHMfe3UHpw6NfCzH58SS23JZGX3oxFMWO+8tAbVrEgRJGHuj854SQ3+YhoFJtN0Y+8WwfC7W
FWNuuyXXoozhlYZE52ZK1M0gHV97JkAgk6p60+TL8MoK8xGPkXMNZm14JTlMSzGlywgCYojcbIpP
ybPgBJKGdV5dvCQdf02GSaiuBDRjVUzR4GNyASqo/FC2zTUm4R3c6Qd9UfmXXN+RECLGR7fDYObU
sCdjs8oxF4jk1dbxDotpcL9sdgso3+nvtuUyVcJuZmkofKZ3Y4aQaxRHLamySzU1wXbp9O5lKfkr
TAwaveeQuZROdyPG4VxIyxKKUd2NktX+pso4C/uVlGq71bQNcLyhtbZwN6HR4pZZo6tqnjFg4DBW
dsXspNDKR9jePpO7WQ/zNRRxv9ETow7pSZw3s48xzGoHtBNepzzI5UuyfnoWj+rzufAYGBYJa2bc
zX5TpjTVrsHDOK+fEpwuSa2Kc37/zZ452JHUTfmzpO3PM0eHFE7DvGL0eT9ac3IZAUCFxgIjUQs6
ee16AFq+CdOrd3B+VIF+vt/YegVBFFP6rswCI4zXiCIUj/wJqMOHnOgfXvKu2w7rLFRXDO+yiVyg
2bGiuOc5CNKKqO3ZVnM2/2xGx/4AlARnKvOMGxS78eAXu39nABMk+qZdHMIeQypPiD14F5R9zZdl
ikxQhJyWaE8vjGRh0wFs/7816vfj8KsPRanrZ7p8xRHszp+uSVltM6BlpZkdq4rzIMrJycLH34ao
jvFp1tgExpZSm8Evhj70lklGTFhYlZiTwMyawdx3gfy0iyQuk1f9R5EluJTK/CtX9o9Bub/+5YxL
U0s27VrFDPGEomLHeXTXKub7DSfyZEPIUTv02A0PqetWm7kQj7pu4znNfQYCrkN5L/7Bkt7lK13e
OAlzI99Jc5Y10dIAyd5d7K2bDWxz4tkNDgEQbkLwnOACiNi77B7FNGaeK+qJ5uv9xoCLd7Adcmf1
/J9DkzIIVI2sw1nxbT3InD8duwb/3bnlpcACeub3uhEZmYAhbGwc8JFq+fDTaGu1Z47T7EcqX3/i
Emowjypb17a8xczq6MQzeR4aKHMcNU47FRed6f4lGavicn94v8f0RMNpaR7+d0gRNYkI+dhrgsA4
T7bSz6q3/3OjwTwOp9SrgEp7swq9bvW/TkYzHyETAs3yq3O93higBfeO5j/dD7kkI/4dv9/7zzFz
D7WyPBaUwl7qqkgwxfgRhJTmgkOpw/juDA2jaR73miTdUsQYw+iaAvPb3QQIwX839H6mbBbgC/33
0P07gPGnF8n3348DseoeRgk6eIir4aUm/C8yZ3y6PzIt9A4pQTaPqsieffd3WZrNzWcHOVsSB9N6
w9UPKm+rGf+OwUhubvHK4yNWHpHLkoeiZslRmyXru7HwfmQmgg7uherRHSr31gRFDeiCLyRqMDbl
UH67rWbvVao3Z5gzePKmtLglXnvGmOMd2hUKbbCUfO4A3D6P64Lar/vhuKzHQFVWa9I9obw3TZDP
MMaxTVrQP12nKc6WGC9pZViPdgeIF7skyIABm3kymdukW4D3WKwdlZ8PD17KNOt+LPWL+lwH8+W+
ghVGAx+9tfgQ6/MXUWsVkDBITG1XufV0oeTinSSBvWvseMv6Hk0E23s0TrbfbWz7fZim7nVc+oS5
VA/r3RdiG6CNnLys1R4dfYDXGNvqd5YvT22i92/BYpcH+48pnPbgDoV5a2evQvhu7Q899z89rkFH
v2tlZPc1heeKvSiOJOstiLP/PswiypnLq1daYV+CULrn3ALAuo6RWP8Cs3pWfecGavayxESp0vIV
bCYLFV/MGqcbU23yRXGKZyONm9oX2OHp4mY7jXTCYuc9sUf2S7TN7Ad8eKxgy/iBRrO7X6e7eAVk
QySzDiWTBUNB191bOYQmKb5wdKrgD5iqDZtD+2/mWDdhj9MP/NPLJpALi9RRMWVW+XAs6Ky+xHbA
r1T5syhd+SEtZEi/qOJTtj4UXbyvgH0cMWO0tOn25pu5PFb1uLyag3t/kNrmu+UV8VNRxjgcq1Ie
Gvw775SmX4pVCYql8o5ZpufPWB+7cLLYkTO6xvvgvzCC9ipr/vfDgvhxrg3I4kQFdulUOVSgV/VV
a8C0wbGNiXeUDJx1XRzIytfXAnf6tguC7HmpEE5TtaBPy0C7+HX9QvW1+WhpzvhWtyK8/21C+pfe
nM0HpVjPtlNVf/RQ0/bLKJqtBiHrQ4ifWG3NnZiRXT1dZ+HuUn59M5YLHixwzQHzHM8s5bXp/ep6
v5ckCyOcAItj3g/wBUyF+9NsqwOIPeMQ9MF0wk9n4hlUzamhXiZqEizJeiAgRKzH2qCu6zAfCBy1
+YvsEqDS/73xiRT8e2jQ+RlqZYmFdf1qrdqMMvLE3o2lMcp9ncOb1ksyMtUYgymQmbnzU3883a8K
iQQRDpHuLNcLhd70tRlqs3Ebp6Q8OLHjnBpjZO4jUT47m4yttx4zaspXmW6LVy9+ucfq+6o1NpNv
jNcYCvhJAEdmJXYwgfPtlSP8D+UtzJy79DftaVqjxxGarNwbbWW91ebK7x75zvtbp2AMvEk1rNWu
jmwJY+0EgvQ/N4C04pPTllubqYHWb7wOj19XJzOuBvg+RF4Ucr3TBxW6PMLaeyB7LX+tTb18cBYo
746X5dfBcnYV6Zmnxci7p0a3s2v//xxaAsq+at4Rgyuv1E7FT7km4ifLW5KDPSXF5n7sfsMT/2ou
rL20yi622bp5EuuNlzbDgy5wm2jVbD1SqK6fmkC/FJU1XrIZH2DrX0cGsRc2B9O/w7PAM64UXsMc
fWd2ZdxuE72e9sSQudbLheCryhwylWM1Hha9H7YESpoXJnfPvs9gCUYyw4n1/NgGKNhjbaeXqfO+
ixTsI1OoMhIyKx81a41feHGGOJh9L/hUDrZnZk+wMUhVGZn8VQevuiCANAXi1gEff401xQ6WyywG
NaoWzNXpaIz2paurwz96Q+11WL41C9BKWQQnrHuSSZewoM86DILS1SurB4n1xuawPcU2nz7FWsbr
TPerY1IJCaD6vfTBySBEipq90Fahm9mnt5J2q2Z55Xw8YiLT/3aVyD/5d0SLgYvbB7dI82hKrWd+
gnvQ3dLhiuRiNYy76jvFL9iEI+fXk+taT0OPMeL+iMUPZODC/XWHwZR4Vx4hmKf7rLOzTboyG+7H
Go/cXAUW10h+6DRIPqepGl5ylY6RPi3+7v5wCSofm1D6xG4ggEzyUTfJvGeAPWDot5IforCf7N5T
z27qN7fcseCJe35/Im/RMSWBo2PnyPj3J/J+M89DRZuwP4eiQ4C+bwFjeCCE0DSfKUhfJKiz62Y5
sJCazGnyPpwpfkimtD7M9y+gIEGHSSXZAhEvj/d7eVPDaEszjjXJZ+pK9+CxuzrSwmfsKCy2Lz7s
UOzkr3CH55+NcNNooQfi5MQl2xT4CJEvq+Hq+XoQ3iPhXASysKkbrd3K+tntDf2xy3J2p3p3vj+C
3IvXTcE4s4bR2EIngh9iDdWjSWic9Az572ZR7cGfh3aDl4oLOc0dZ1P07dkBz1qOpvfo2ClYtRaS
4Fx3l/uh+w0cErziNRSdOK6cc9ssb6jLRJDSWZzTRabHBAb7Ycqb8eL5QMxSXR8RyQVXagECFA7/
Kk3ABmNJe2tl1z3ZJYMC0L0BgWZAYm3SpVcJPmzr6LXzVATwo7sm1t4sG0XVCEbzZ4U0lM+u9z3S
SJNPsHSMuU6fnRxveF2Kv8mwelfk+HMcTCM03Uq9uQUrw7gbuLD5zkhMAfAh219qi+pqP/WDzVp5
rPaScOC/e8t6LF2/mkyOffn/fp+Um05bjANxE+vDaJdnFLfqaW4ZtiU1Uf9E2Bkb/Hoheb5Q5wLF
70UClft3L/3vsftX//d90u2co3RJbt6/ZVl/wL9785A/22Brhyr923kDF2/d1Ift3KKy160Uz6MF
SZ/NUw8n0P6VNbZzugNhmBo4Z8aHL6NRMw7HsxSpgoW2JOtzuJ9yagtDqYp9C0eXW7+QCVtk214C
BwkUtI71dn/orQ/7FVyA3YElq8imiB6ScgNvcP7UFH9l3mKSG7lifibOS6t856FZg3oaiwgRTYMc
T9qU6CqKjQZ7253EdL+ZULNbMWFb0opjtWR/71oiEeHGEx1eR3RJ4c5rDMgptoAEdv8kPaiYdkgF
yaWFUPRzcboAu2tuvZRTt2xTv7QuWqkUIJjRw8rmq2shRxK/atRf60bpoS79+FeLNTeO0xdGNvKt
N8jV1pkTv7RGy7oTAONZ+QICvi6xZ3FefEmnlE4Opx/eqZR7L25a6VDc2lfyuICyiu4Px4a/emh7
4zqRw3wxHeeCfp3uqMMSh37Ol91gDPO+Fm3zwzDjLdf0+W2c3ercBms3TRnUPyByU7ziqoWBUGBE
jU6XHYQc9zx5E5XKhiFCux/c84JYSuOeTkZBT+qd1UP5cdabBmBY2EtBRKDuvEsB/nynCrNOd3ZR
d7dETEwFHfnQKJcTG2dq7Oi1Lln1k9j4J2i2K8LWRFS2hgIvxypK086V8//VuK6virUzJ+xWA8EM
PC3m/WgwUfiPsmdDfZospnyZE3DGXeW+ER7gduhmnNUbs+/MSI59c4L10pz4M8Be3++20k73ZqeZ
Dcl3MyPHgILMjqijTqN+q0al7++H7jf/U5ZNK1U7/MEQoVlvN2FmCf2Ujx5x8LjXT8OXFeTqhHg0
NDCEOXL/hvsNzuI5NBfBmHAp7bPFgG0tNMkMLsQ9kLCipOTFLdeodLneDXzfOt8fjwn7ihI39+Ir
5xDowbVn1c+ndCzMC2c5nxZtRcGEsLI19GED6PEoXejeaatV1MXkRvXIo38ilpM290diKrsnqpL6
3Uh/WqTNA8ILhLZ/Sjx4gHLX5r7Ydeu2SKWo8PevtrCm3+5f/fcQICxx6mTYByunibzVxvP6+lau
P/1+qNModaAp7HZ/dKdvrN+VU7M4j+3yJG36PFODqdiYqPSHiJsiYvRqs2MI1Gc5RTBNusdJmL+L
xHRwB+sDY2tNZzTeiwfWvlU0m7P+bjcDibRgNPgErV9F+A49AgUEQmHHAyD/jBeXPZnmv4Ltkzcd
SSf8d9zlH+HoQ7hOtv+eJK2Txfb++P4f9mfDw9qPjtDoxPnzRPu/33h/3OlgPL1MY+mqu+f7jZPE
/7n3v2OtBa0Y4tJuwfSGrYBuBvajLBwN4k3dz0aVOyOZN1M2megxHR+XGYlBMr/SPTMlTY34GVR7
3UBPrugHIwn8Hohl72cwpDVFP1S1PEwty++E6hjVj1g0OjbLhrty64BEof/uOu0P60umn2tjRNye
pJ3vym7ZY0qi/aA1HpWmMlr+iEEFE5Xkrt9cVW09FTWdJA6ITkslzlo39QHHDutZfFgFdSw2bPHw
OAWadePST+KU1TsnYaOofxGt6s66aTJUasw3lQNv02rFEFEilGDfDeKY4XX65NucbuA6MaEiQqNj
wpUBrUqV+EVS5plB8s6MF8kQsiYNmK/6B853PLdTMJ7hFNN141fPToDVhbK9i4MDlJeL+Uwme/Zb
+XCIXXSYFJW+9N908F182vyXtJzOaY5qEQOoDzv8wRmnGnrIgx+xbB+y3nhbzyV7PQ6ispcf7gTL
aRDVk8Pbz7HsTSl+d1XyOCXq9/qS5pbFKnJtBtNxFTEBTMLP3uXzPLpoGfPiXfORJrxEmefZDxiy
EoAVRPaCPH5fBuO1qIIbMzZiI2Jigeimv81m+OR8VoWGNj2RjaYnl+YSxfy6sc1vK3W/NOq+k3kO
y0aRUWye2zgnb9VtkPe+Rqm+Gq041y0by2AhEeH3/Y7ftHMT5BRNPHT0OWGiT3YC5SlsWWqHpmNa
kcWI28beKFYahkaSrWvd41jkmzXyHDMPL9plr4sRw3Pb7Uq3eJaL9RJX0Kwbxggu2lVDDWTYT9lr
05of1B4mW8Oej4OHjbpf39xe6T6alRY2SVHuLJCE+ah22ajf/Hy6UdJ9K2SHq2psNj5a7Uy6ALMO
WQv/nQmcP/e/KA3/rm3HwYhD0pzUl+Hp3ia1GJ8SXlCJ9dvXyEIm1a6xZo10snDx4dV+aMbtzCKw
PzSTvCEZ/XJSXJW4K7nMgWVOpuIrMcEdNX3yiD6mcN002zQfPmvH/zADDYXNKU6MktdG2vzBqHv6
uRtiMOWMj4kt27T60eo4CGulEvpmWQvVeKj9ep80bhJ5CRfKRTdOUr81ddFs7bnYBxPNdfoUEG/J
yn2K0T4cHPnEeuOcxeh8bd8TVhBLF3atA1XZSxg5K2xcEUvRfvWuDMDam/qxN4rXwMmM7dxBl0Bi
2zjSpl5pGSEZrR1vLvVhI5R9orn4qlyofw7vddlg55uS79rZxdimI64eNQpZyZmNmQhMryOf5ZqT
B5uWrnnW/azZ1UKyvg9I6wbDZiwJbeOMIfZe5KAPPKDQWXHmv8bpZ50ACgyZdZ9g0W9TaP7JU956
f4qMqkrQ3hdj4idXSGrV8hXgYcNhQSI5hYbQIajvVMJbxm23lmBLOZNkNIkwT8ZhdgibAWo3NjNW
96a8xXVibaTXfWhp+01bxNuKeRjxM1aDrDaLoX1rrvZZYUKRtE77bnucEctUe1STe5JO9QAupYhk
nzC9LOGcU2r5wxGcDQtz/p34sUUwUXdCMgbN1kjZmnu2hRtR1/jjFi64QbLP0K5Y/SJMLmLYWzmd
Arbbc1Kdu5em6D9YPH0TPHz20viLle/el5Qz+QTj7Ylm4qZug8j9TT7qWfT5m0aaqx3+Il+yx9Ko
qZolwRJqiSyJ1cbUcCwlCdFfkTNTtuQ67uh+qlbRIVfzougUvLWZwR+YLqQUxW+77H7NAYQQQtWO
0jAqGfVPwri8F4YCt4htPAD13Mv2y/FKAy549hTb6a7n7Ou5ODpF6s87k/YSivT6M6OrX8oDU+un
p6qZi90ssBoO1euwiK+k7pleu92HJSxK5APrGzCEs6kI5E4zacmgPSTLYlyGcnpJqWd1K6gwo3UI
RFeGc+xa29zLYQSBFtC9lis20VN4d9qmiKeKxrH0FAhsgPArLBdeY+V8a9P8AcYAvdTgO3zgdk2X
+iGl5reyUg+LYrGaME4f8HNoIx3UCE/CjuhzlP4PZUFVYdh3Y8l5tDw6JB2XHgKEv1cj5mfKYC1O
L+KNDprAz80vw8CUlRJ2N1e5vMmnt1jiWhoT5uNVToojweEJzqsPTGvjWwbeiaFlrbt4fxx3wlTT
9m9akG79tvfDwu5Ps69elbvpBJPEyarfmmpOiEble8Pr563rB3pogVn23cDZamkIGWbY0FN68JT5
5Xf4dX1OQESUp80Mrynk+v2u+f2tNfy/SRnboapKyE6ONUBssQxCosPjUIx/R4Ry3+a0mRblJ0uN
d949iu6z9mnG72dQ8UFGXX2bqJib2hhJ24l64+sFVswCJx/TpiOG+suYxdcK72XR4jQ1qIh2Bzhv
7RwRCv82C62LRkmlVk03CeuNoiJ8FVuAoFgP3MZkm01AipqmYlPW/bSZyodCGe+QB8uN5IMRTr36
rXcLQ9V4PrdjfksUgWHPr1use1BBdyoAqIhXq70a1UKutUL0L9xnT0vVtVJxtZ1RYEOwbmSRicxC
gJrww/uYgB3QXax7cOtg+wAhksDUXYrqaroE1XMxLch26nXAEPGAWWtcbP4PQXWpu5IkeItMkGaY
y5wl+ODtCWPUOpim6W36Gmkpz/QPWjPzCDsmY9h6ZN+gz+TzUjrWCOkUvZmGVUW9cu/FE875zn9F
rYlGx0yvXtH8SVckc6UFeN866hXugOb1hmHOsseQ0dPG0nZUeYQ+a96rPlV/xm5qXxPnCppKz4Hc
HPoe0SIvtT+ArspEKsS3BaKQ5GKeNRZ7XD1gG9WnOTsHsTOW+quiGfPR7Gl4XnKJtQaiQCeriIF8
xgx5LcPIsMSC33JT9SuYbCY1rcuQcpv143g1G96hlksh71IH/4er81huXEmi6BchAqYKZktvJVJe
2iDUUje8LfivnwNq5vWL2TAoipQhgUJl5r3nHhEdgcFgUU3Ic6yVFx+Ub10yh/XYLdNdgtA7srKN
KmW6tWUYw5VBzt/6zUONugUDVpFssP76RN6lv1JWblOCT8rtfieFo2/1evqlwuq3O0IOMamKFyUR
5jCScH8moUnjPWwqxHsphzNQLRU64zHg4hw2/SflHMZvH0Jco+SzcBt7XZopAln6632gPVWxm9IN
r9gDtN8pEodFqBMPEQJdk+p9UNp3jWg8KIkHEC5EMSeO7rt95GlcvQeXuqahn9x3w2scuVwAPHNc
WV10aZT1B5pa6nTviTd3BdW08ZLIRCdIbKfTI1fuIpt+OwuEgITjeOYup7Lxx8zeKJeNekoCYhk9
BpW2dQNIFMUwgL9n/xPpeAe7Lp8Oc3YEqiJAjAUh1EbFFGQK0CZxrAOs4z9G2b70uokZ4uR+gfZy
15NG+kVbIKItdd9dqyH80KJ+Vl+vBp8cH63v7rKYyI+yVGtiqiWb/KdSmPamJBdpAcT50+V13TTo
h9QpLkOJazmvrlNhfuvs0JrJ+ZSl8W0L/b7Ei4QlelMO7ILlSFldayckc3PHOECUkYsQTveBQc4u
pH2xKmLyyPFUdOss7Nyd57svTj8RGDikF6tha0p05jdZZ5jTvRo2CX2OcOO67cFrwSYZmf8pM7Jl
e+3PGE3+WlfNPeDuYjYusCP1YxLpOqd7FthQ+3h8zWmbAFKGcdxWn2UYdiu/O4tQ5puhWVhoP7aG
hjBZDjTDkwC1js7BbZlMDkwa/QtR0aMzy3Gj2f69UDUDBU6thTYPOW1CKPG2A60rrl7ZDEc9yU5G
GHAJdrtXeAmbEWzlykoAW9UydcEhoOfMhxcyfcaZ8zHRRjAQQ9pGtrBF/BrK6iSFsNYirSUQq2rA
PYHR1+B3F4odr7T2dl/C+SzBneseSVnKX7aUi2SDuy/ROm/oR+CMCNB5HGXIryxbRhKtSDGyOQCU
O4MeqVPj85BK99am4DoH1wiPrj3h0YyAVyQKR0VHqhYK5UKyyLJE4geABNVYJmMgfOJdR1kGnnt2
8SCndUYgH1UenQrdqpfK6jZlbB8xuGYHsp5o60UqPsxqyKCYIyFYrtdu8Mw0EbRsgqvULcrdEMpF
GAh1RJZGuWdS/TpJvtar2KGGhmast9XGL4UF5ke/j6foPDmms8udrF/Qp9vULYZuepnIETsq4Y5t
v6NX5d7seW8bSbMObcKpR6pOl/ts9wUyecUqlnnRamRdu3KtRqELe8S32KsGiuYhc99+0VWYgh16
1nt35EiWDdpxL4TZhjLUWdaXTodISLVbMJek2OPQa6+sOMhT1MGtTQS3JrurrNnBsQDT3PofAAAH
U/4y6BAt9WaoL9MEn9e24crbhflOgQLMPcXPW1T+BpUQQVItUTlWk38qfRrWY8LGv83oHFpE/BCZ
jRENlpTymECREH8ZZPkt+kVflN5CDwfcLxmTHQ3NV2rbRNTm82Gh0TUfmqFcNJqJwwkQgzbvz8iP
S1c6XEbDtT8FC9imCwTZXunSkHWy1TX7ziq16mAh5O1NXgVRyeYv6lhYgQsljr6L0POyz7YXcevo
S2ghWyPDONAbwVvAIGfVZC69WT17BRH95HTELbcUQ3Bo6PPKrU23cUF4KYHBXoFzTDde03TAGyER
4HnxQM0w74qgVxGSgJbYCuhIIozXkKJzSX9htvhYRW6+hs+Cw2CaU2YtlNXBn3h0zj5EV4KhLAoU
QeOIfR3k2RJzmoF+G9JeNKmzZmV/SFDHIJzNGUyUiyjR71Fl1Wu2qc7CdFgzOSMxNCQhxqQgZB3e
+ToHTNGJ33A39mPNCKEcG2YVnMId2aww2sApcNqvm9oyF1IPSH8dGLrReGZsY0K+k+lV4qZQg0RA
6LjfqcmFMnDuVSlAubn7IiBxXitRGA4OdqmJNDX3wSH1Fa9aDoAZzZETwpVyX1jthc1kKlYt40iL
o9IQ3tlHmuEnd61nvrq9bjMwjU6MEPfJWGFoVAJJmPnl+s5X5ECxDLVj5BDG3bgVMvr8zutw19CY
4WRCsI6NA+6+IG7I9385aNIA0sGZ7o3f5fzrAlzdiyZK3xMdsqOuWEJbxvfsHYxP1yFC2fX/SKPz
OJ76fWxTl3YNOEfK+M80ah77etwqFHEMVdmkU2tshbJfVEZKOOE6nBPgAT0cy67VajtT2AU9CDyC
rvNROlmyJFd27zgDRPsMS7InIoQvw1sW0mVyMmJGnQZ+dl6aZ3eOR9VV6rON/hNo2W40rOzhdhMz
T9gGKA6Xty8VlRZeHRch7+hVezaX28wFJRQmmOrAggSbIOuMw8TfeKhG0DOxHNG8spJinp85OwN8
gTQ8hMT4VXrW7JsuvC/CzNtBsXsiPHf+f77QulMqcY2gR85Ewo936VROy6YZPIpAq0dT4GUrHWs6
iLhp5Vn6a+mU2l0+csGN9OCkj5j3NB1jugf1qxtlslYGnqzAY8RvBPUJn7K+gOTb7jvpvNvlCSTN
m8gnf+WW2WKgq7RnkvKURtnXQEOqa4ZHuO7lLtTNmp1+Hy76PHr06MKuPZhUU19uoZRwLRvYjNBg
fs8E2UqkQUtl4okHt92GTAUKJyMStLlz++mtc9ytncZ3wgMAE9d4Jy0XM2GSI5Nh/8s6Vb1FaXEB
xLUS6QsxnPl5wvpuaeS0jygsufJ4SLLqQ6qAyUbMLtIBNJjjQHJxO0etjBC7QofXqHWI6YXOOLk5
O+w2OyA/uHO1nGJYD9Y+H35FYPHWz2fQFL0604GVk77aDNFjH+NHaA73VVF8lGbyqdXyqCGP2qhp
AOLPX4JgNiiDLbMyH4KvsFZ67yATiQkId7p82RTua2VibjQtML8FolDYi/TisscMqf7RGRwwGhze
cA+c6ujUU7OZ/6nWyeTGpGHmG9k1M2OfgX38qyZsApF6WkMm7aO3IQd1YxjsZcEvCrz6Fla3iEqG
eAqGO/0J6PW7HzeC1ZKACKR0qUKZJAkXbrTwI7DMNUvAIc6yGVRXhKtAg4nYmqxJJiaRpmwEVsIQ
36EOVLwraTh6ovvosCEnpUI5ZtifrR98Uhw/Rqo9J0V7p/p8WVg1TsMcxPRkdK9umH60BCAsypwe
Ql8He1MGj12g9rEYvyYieFZVb94FXExZSjtz6cAkI7ujc4MnCzyknmtPmeRqos3ux956iIkPs9nw
1j4lcuK1J/La7ziRcLAeVSTXkZ8z7rd+obiHbEHvbN0xgksSWkOG+clRDwbU6w6qSvfInYYl0PW7
MdoGDvmhdMvLVeTi6FSN+V1F4Qa24oExBJ3RlAioiUKgsow1RLLfY0xDQq+pCAI+6Dar5UJktsLo
Jo7IxR+9WK7wpdAzEd21r+pfaCgPyEn1RZcX3s6k75f76mzoOMlnL6uLTB/FNsswqfIvjAY2Qa++
VMlOPaqrE8cPPfngpNXMVVVjvIeTn+KW8whRFee6vTPMbu9OEQ6+mHe7NnrEwhhQ9T4CzsuVuWvk
L70c3yp32PVWimy9fs3GQwrok27yiCY7OPusLHZoP0ppvjQ6INdWvQS2/1l+j6P1OPj2iu3USfjg
HzlHOHvJt8QDdJrC6DLGIt0A/nmq3AxitcI6UI1vUFehiOHrhKJATzdormIyTi1vFlnv1W8/DK6g
3S5twXpA1tnSFQwtXC45Q83VyYfgwARsFZYoFWfbTCDFUyEn3obGndZyPkBijJJDZbzFFNwrpzWu
QF+Ivo5qkOaVxhthvUAc/xDvdW1voiFEHcv2bWEW3bskjjZLcIQaZHhy/fFo3868OIpU7Ox50D5F
vfE6JK9t+A314irNxF9c4lpsVTBAc/SGZ/DIe6JTgxU2ooVCXCLKkaqT9QABbExRqDUvUucqFkbj
rxBN2UYyP10bY3+aRriko8QSQN8NYSC7o1p8llZN/opTLifcqZzfw7FN5EuJOxIF55mas1u0dX7n
a+oPoqZNPCaftgkqwGs/3IsKvV1jDfc6Df/K1ThrA2rv0dXg5hTgVsb2sxujb7qZEq5h+T15GccM
vjWcJrvAGj8GFtrtxHtsUhMP0zczYoc6gkZkblW7zprrb8X4NsmgLBKtegqj74Rsp5WmQXoWfs0w
R4Amsmlm5jR4zZx0mHH0tUWpZ2A9N7TiOWyafCFTiw1o6kRrv/B466y+2Ix5D56p+jIIC9RC1plw
9HZpP/0KtQ7nkow2KqAKzPK7io45ysmvoXQPRo7olc4AbGvQlAWfLi0kCJIj1TLGsuiZ3sKdcrZw
chOvR7jvQlVTo0mnib6A59I70ZHI4dtr3yQppzM0sVYJV0K4jrQgtkJD79mlcAHbce93rcUVA6u2
p5gdttqrnoXfGavC0rO8N6cQ7OcVgMcCc2/QRd4Sb+ASulJJp3FnNe290WF0p1/mUIIF6dZYV5WJ
ebPGblx9BbPUNKePh98LdXfBihzmJsaO+CDc4Y3QWWdNb0DMjJm+ZBUMSMxkLQ1pSuLBIyK5HyN2
euyfqzK01pAYWc7ZyjWmd+CDxaJwVnNcWN1uZRjRmLUOucxXkeZqHAW3tSU+ckkYlgWa5YVja3NK
6QNo57e2i32AEgxCenn1dL1bBX73oLcFWZOZ9+yL/hnZKH6SvEdKFB4tU95HBhMB4onXbF2aRSLF
iVibMyHfK1yiONsntu4+ypptFj1Umv5kWWWI3t57Dzo2KdAdzlOcnSM6iAsnkleVmI9uu1BK5csM
z/6GyBZ8d8QWFMSOgoWcPkjaWsJW5WBtvuhqv2N0uPYhnUYjw+s2avaXV3wjOXvLacBRCvOYr22E
muYdK7ATvSA8qMbI6IXykDe8XV72XBdoR+LUu7ewSWtZuafOedO9TC0KtkjLTtaU5Wm/sySNf0+P
t/QOEJTKZuVKE9hnwjAFqabBjnAZIVFaxabxABDXW5oQ5vsm39sxGA2PYKo81z8hWsF5dmalOEuU
ndIw9Y3pGhE5tGSrC0HGBVko699MIuByJNafNgpxYYF6CeE5NTUz4VIbvbWNBYH9FVCA0UEeiWYs
RgXlr7OxeeSEgkASWr9EqN5NasFjBfIjnxDbuNoG3xkLFzo6rWIRFphZGTxhN9AeHeJP0HlsLHUs
ouatiJkwBwNxwIl8lVV7roeAixBOtUU4ZGfZC0LPESn7ZQUYxaFK8yv1rA+H2B4+mHxtO8U4jpZ5
ioPQG6M/qSCZOAzLniCT7I6B1CkY+qceigkbg5muFMO/083PmiaG1uD7jRwoiXjdl1WOd1zERyZZ
0aJmK+w2ObOH0n+uhEMWDqhRo2a6WgsNkH5XfuhWQVT49DDWMctI9Q4KHe54F1xmEu2EB49RH9Hf
A7wNHHieefAz9VvLHGJX5NnvY/5nd6lLYowB5tU7P6T7mpfUnBWemBDIoW0Ni7hI9u0gPxmhubV3
jowqXdpJVQG+6KqlEwa/TDd/prjh2qthAw67LYK5fulk3n0Mnmnr9v0vhw66HcSXYBjKvdNemKVM
y2keaUnMhrQM+rU59M++hCdrF/N2K1XHek1T67cDpZAqm6guO2VBZD7DwjMxrARcaVYcPnb1GoQx
MVtSXHtaLhjeP013WHleu0zdbribZN4siPn8sgMyjD2bYtm38xe2ZS8J2xjboyLwsP8i/rZ7HJTI
nX0nP2euvakQkKGmQJQROhOdl/wXLfG71HrGNhMsXab0C2q8P52oT2aWbZu2AD9rNs4qrJB2JigU
pri9l1qxLeLoZMf4WPORj7tJzvSfvkuuQQva+ngjXvOpc/dEpO86Xc+QkgREBtJ+rmlFLQtd25Ux
jU/lsnCEjMA9oB491Cx6XvaxS5Ek9O0Hl2QixZt6YXI5nXqkP0rUT/Tb5U5KhYQvaU/+tz/17jWj
nWk3T9TWNnbDBzKJZugiDJiMa2D+2Md9hjEQe3NnMlHLDXrY4PYmzsM+gsVkgWsBTeAFDrCVBI5/
p16Fhq4oxdBPazaNTpxWLUa5leCgcVV3drJqwyXI3FCQreYWklCMjYqgO04hWk7XGuhy696DCvV9
LFui0r322TQrziqT/QA16G/0+E9EF+cLuw1gj8RcJZoABU3qckw0NGC6V5DVbAdsTtMQ8ju+MqI5
0IuAetrXY7Ol3ERcNaxrNphsZMNX4rHshW6z+RVoPhu4gYs8SjqqKxsQahi/d15IUnyWB/ME/sNt
cdfQhbe85mLzoU9p+UrlS2DP1B362P0djHq/aAjByCDvLNKieBw90rFHm4AThMyul+46vAQRgefL
wXGjj7jThgWrVLtMKraVTZ9vaLMVPrkaw05EAqRLS68iuOta58RaxcKZdISGaEdjTF/iMqExUr6y
M2vJa+/f9B71GI5yJznWJU0/6bc09nDr+oAM67SFrw1mLYqijQNJcmH0yZxCw54jcmnBTTn1z6Kp
tL30vK059XKdBjOWtS2vrZ+d6lwnsYsuFjwZKmKkDl2T8I+QR8qwVk1045zfhUuGUpnb8Tps22vj
Kn4YZRbantSw2lU5oROWNPe35KQ9ggqGJhNpyCSQHWV68TAhW1x2InvSu2jfB2Qss9vrq+m3qECc
xulzkyVfbWS+Ny4nm5tqz6GiLTs1w4cI5IdnAm6NexvawYhyTBX9wpLp7kvUGqBtrV6lpQmZnPS9
bKTfSfed8podPSWZZ0xqo1OeUse/0yXaJXr/Qpto4ZScN0H6FE31x/ip1z1NNm0V21u9cAxm7mrP
Nt8hkIvuIYgrZN4uBsUKMRu8CUbMayfAsAciZNODACnGKxqiVyMwv4qxfZomupW5TF9qL35qlMI1
6y6oGbIhPvRcpkfduZuq9F1PESFJIwWyN4AiL8tnjAIMAcTWbTKxlaStTEzaWjtytnLsjyKy1gYW
mC3Qy5NmaV+BnQ9kJ5BjxhSSdaLHNzl3PrGToqDuqZdXbQ3o3QWo3/ugY/0GEpLB5h8yL4KRNFsx
+rw0UbmuK/szt5y96VV/qrS4c5UzLFTGuMnbGxTVy7KKkwURPlC0GLOWRPdUwbDHl3lhcw3vm4Qc
XS/v2c7Ag2roy6BapnnHVbkn1EwoMHleZjHlnU5RBug0ru6GkXMJgxld1gjWQvDmIStexAY9dw9M
PztnwqxAU287rmiMs8GWNXjtfUt8lVryndjiewRpFzW4e2xazc1rP+B5cGLz2mj0aOagAIWOe0Hi
BnN5Y1plA4JuuxlXaWdby0Zlr+xM4FghM6Sp2QIbT4lqzec/mBQnZ8B3PnnPEDjYs4QTHKBM+lfk
IpEqcGk57qkWIcySbSSMalkNhBUEWBWJuzVYezsDXUv8abmKvJpIQLqq+5WZt+u6y4l3m7A6aGCu
AcdgVmQqw1Z/ZTTjxWxziF1W/zElxVNErsgvzHnhjiA2ujaEtbLkklEKyHbKWQcdcENC5yMhcPOM
bShY9ql3KtLh1dKtu1a334tUXzm++Sch9hgLa+ssVbBs0cOsDLvzPn0w0fO+yYBwpPKjV4XPmLQw
1XN9SMMv3Ux6qvo3pOHfpkVzATHOZ5aOr0PPHlKFXDZcIyC+oASWBxwsS6m6a4EoEHEDyN2XvjIe
bKHp1OUhtEaqLj8oQHUZg85iVRlL+DScBrS8loUvrSX5oC/6CHtOMJo3GzwEqIl9pkJNzTLSJNVz
V2NkMbjOVUw+Ov0zr8d9MHlqbVvT/dAwNtRD8myRchQQ1/KNIkpsZcdI8yOk3HC7XqYwLTd6NbQr
3XPaDd7ur7TjiqQJ5p4alVYEYHQyAJeG3RPyqZXe8AP9WL8K/gGYP1a0dz1axya7GbHzq1HHWjG9
lQNcq8Ckb84W5BusE8sDdcdgWIiJulWLZGQ5dSgU9OCzSmn265X7ayJ8nVhz/9pV7HJbee4G+FtF
M3W0npgD4QQRHxOtZD+P4LTYtNujxGQ/0bzamVlznWQQTkQUZiORaGCIs41Ualgpm8IoUYDzaOpJ
PRZk/FDGjyOhumY/A1ToTS9rcMPL0my/Ws3x72rxUSi66LbppGxLpt+sJs2Z2dVGDcDUae9G2p+W
b/I5t/hMA4bQXWBYCxE6FJblxsgRKLjATsZ5euApQz+NETvR1L2GuTfuLJFTDY99uZZNCrrc6LfY
0upNpdkJj7vZruH6vHb95KMzA8JAMp8ea5BSYI7jQ5FsQWwPkTktfN9BkBJdskZ9N5VeYNgGOz06
44s3QEwfBD22WACRC7D4tmY463XKZseIFlAEOGedTViC+nqJ+mmqw9fMQu9tdXpIWIh+ongfsCLG
dCNTVv8xiRk+eidNi42F13nvjQPELO2GP4070ozloNLwJeglvUroo0u4LUDBG2s3VKKiJhDRxkDo
z7FtzBdafA4x+Ly8TgpaBO2JassIiwLx0yybCPCVlE17sqFEmQzq1yV5PJu6rw6xEu8pYA8a8fVZ
iHRPTuqzFjOqMa0NgZ9zgxOsnDQNexka8X3ZANA2aYYEqOe2E7SMBb4tFqRgM8xDGHSmTJjqBl+q
8ypsdth6T9no2uaOnrh+HXVGqAgt9zJp/KuJ9wUxO2QyOwfQ7lVylRvoCIeR9hqWPTLRWDNj3phi
KsMTnmum38AqFmHCpZJDaDJ8/hk9l4usZxLm0HUwSw9UUzo85Yb+XZi6vzVc4jOAoY1cL3nv2oJN
5ESGF+gjEnS1mHG2cjqCS6gAlMbu7WhySCZRnK+FGqtDLSCf3m5uX9plXc65eA8ufWR40xZDbzlH
7PzcxblVo1IvkPF0GAiw2aFKrbuR2ylw8Wv6kuJdNQXyRHVCIKdt4sDEzTo/dLtBOk7JJuTRbpH9
izku5+9NKEnnjOebiPzlHbbXZTtzXXFAAwa93ZsRoX+/LGbQlQWnmSvgkB1KztDk564uZXYY5xs/
85l+Y7ykSvUz6HbcaNH/7t2+dGdwKjGiDRC7vVZwvSkz4IFsnrl7uyEMgnwPUVzEzK5NXCun7y4Z
GTg+mb7zLPV20/h5/XMvc73OWN8exGSnEPLOT0oNs+IPGj+y+aSrQ7uHRT7890aIiKK6P1lZqGH0
Mb+8FMChw19ImWEsHZpibBA8oJG+ptf8EXbHR5UOpE0xGRFZQbdVIXr0e4ZYtQ2SyuwnggPmd+b2
D9/usdXhTWjie12TYA2whE5BChTukGDbPqBo3dhAm7P50+3Ec60QjYUBSrzRXjpWUcLwTyywAIFg
TEM4InT8Y6/xrusRyRd/P5nbp3W7UfPn5jdEOiA+IsLn43YcRKPw1q0hPmKFDj8/ar9FQC9i4E2y
jccRKesqKyrmc9TilvFNQ/Q32XUaXnOMrg0/ZdJadQA/ha+rmqnP8f+9L4LxGam6u9t79fNt5ttc
tKTHJrBqBmbxM6S31iX8uNvdPjEB3VZZr4hOtL9+HuvQ6fx8u73dDSq7ONxu+mxmP1c2woIbTThy
GjfhJJsP2PkwlebkEPGWvJqKwvPnYPr/4+p2cPlJ5m8g2J24RvrV2+2QbDoD5G0B8cUY4hjBVbgP
EDhsb2+peyPw3t7s4Z9T4+f8+OfLXGVIVRFh2HysGaiAw+1eEUy07WrmjAgjaIlWqj783Ojef+/d
3jGmCYx7ayb4YdVMh5SN02EcEnRM800itQaJIFuSHF0MFTdQwq6qomsz3zBWaJcuhJyNcHzqxlEQ
RVjlXCfBNYVXb4z5cM0qZpBNWzeqaI2IYXKwUnr2hRmSPPXReGgyy1q2XtigZgL3Ut9u6O+HjKPv
/j7fQKe2MJtY7W8vv33DDF3iIXLaBLdX3b5RjlGziycSp43IsI7S8i6+HniXyjEZ09IYznIeIgkN
VY0D9NVysu7+9ozQr72LsNoPZOBzhNL/Xpm1sMKDktV6NNNVSdv5KjU3uNpVr69pCTU/j/XGEFw1
NyfmpSpMtN58ebshDnc4WvBnbq+6vR7rkbofuUi0/zzr56l4jPIya+/CLLq4emEf46oVF5ItMSZg
i6ZOjsUlnB8b8UGvM4beq0mkIWwcduIshPX77Sl/n2dHRwiQ2v3tB/UTxTEHwLRG84F+d7hEpTR/
fsntCbhwBCmJEwUcPklWQX6dLkt3q6UB4akIJtEFhGji9cKn1x7Z61Qnr2qRykRehNYeqsm3TuP8
WtZ3edHIAFhmmHG3t8duN1x+JVscGgF/HzPGOD3N+8Exqvz9UA1/6EVG19JJxktZrgf6XlcX4qaN
/O4OnK15se3xMU70/Ng0oXW5PdSOTAUdUqJWGlKP20O3b8Yo1/e2STFwe+x241mj4sP+9yNaRc0X
UFIJk3icv0/NewXdqRyY4c9PuX0jlmRRNbZ4/fvbb4/DNFoktUOIyT9/lcfmi5Y0c/nbM8b5j8+a
pt60tgYeqHSqC9Tl3JX+fTnf1C68WkHyXDdhAHKDXl6MwpEXnRV5WdhjhfSQx8A/yQuM82EmlTIJ
mx+73XiQIo5zNjjoiL+HV6zJ9M4WHgO3Y09japFUrbPWJiClVUc6JHL558GO4+OAep6pMOKB1mE+
PLAThe3dX5rqUYTTY92wX5+cYYXp71M1iXap5pu8HsJNaPrh3Dr3L7dv6AV5y6aDbEeio8XRMKTJ
eRi6/e0pP4/V/rGi5r/8fBVrxpWci2NvCnNLXHq4KzWCNrAbT3fIAhZTQfzMPOmKiv4U1PKTK9aL
UkRs+ZRZ8RChvFeM05M7iRZjMWhGtPJUT8x7vZ4i4ynuTG9RVMxiB8N9Lk1/pwCmKp8/mFVjIWt7
YTsoSZR37vEnjTjdmiH4Lj1YjVHpRCtV2IuKjB2V+d4mSptvv2/3sYFhrIr8etGaSb3wivRrSAgZ
xdWbm8Nvu0p1QOD7ILfoetkd6ep++Sk8w9pZQUT0B+JtzugzS7U8TGzWS37MORumX4FGHinn/nFE
w1Fh0uXu7cZuXJ39Xe9oy9tdMX99+45MC9BCkJ+b5H5SA8vG7QleGvv/fe7t69JIDaCmvKr+556f
T+Nhyr7JJyFu7PbN/3vuz3dur3BjRXh8pu8rTYO6/vfZP7+0hUKNmmb+2fw3L2nZ+Jvb6/71w2/f
/fnDJsANThMTVzz/STQ2rUU9mmI1uv7//uzbs//1Y39eGFtNuarLCO/T/Mq/f6/x93//+ZV//2Mv
jGssu97X34f+9Y/9/zsl9dHdCdLC0GrzGfx9zQAdbIn5DpDmODxWUsZbUO6yFMO1KMvuQYsGbxeM
vrMgjWBm7Aokq/Dc4r0VG92D0Pvy2tGNmb+4PRI79bAt3ZA8+QgjJbPqvZN26BIUK8h57NrxWBb9
xRq3LWEdL4Ot1XeI6QkEjgfnQaQdTYjZJ3uUUz0yBUpGyTA0omtqUYaPtYf0iOevNDF1D7d7QY5+
l+lzfETfXtNl99qNbmnqwabCo70FeIZCw6Dsyu3u0UNFOsd716mBDaskythwe285ISXd3l51u9Gy
fJUosXcrCKk28XcnUzCd8Rx5kEmXnCTn8qIyXJJgpKS/naMHCwWBQp03TPsK6MTtK9ITJgYIaE1y
hVEtAD5wH8Ho3uRjjsl5vqcVQbzvmRf5zPZcj/FS+5AS1vUI3tMg8mnGFeotpjwsGFw6x4/S79/D
jH/ezSnwdR25aCmVf0QSQhSgWTsvWe5sca+SVhcNhDv11pmRa7CEruO8uxZzYubA2Z1IbO2q5d5b
z2ThvSrdu8xMX3zXHz9EjAyI8cajR1lwTKVZ0mksvTv0DxiVCu2Flq5zraaxuufF+FRSmjjUA7TZ
5PRmBhk2IL+yXh1WoFET0YOn5SRi5+0MtTVAO7iz31pjGHsuUqLuCJCpaJ80CfDK9ihvx0AaMbrn
MKSZiOX9XrIr3ZW09YD6hJvbXwkRZzmZJtE47bTTBo0+Pi0v1LIKS0eu+08lqIJ5SNefA4JJD/ao
B0uRGd+JzMcLPd/h56ZK6MwRmb7tB/UHGlZtoVcfnJ2j04LJCc32p7EFXI77wtHGbaUPzPEdJwbf
qxr8CQiBNPT2HtFSd39vtPnLuleXrEiX7YwxawCW4EaJGC3MX9aNLjiivOECBJOmQvmcZoH4g9vp
GSaFemMICr89L5uNH5GIUNhbKA2OWoaDi4mcMNqTiX1/0YyMaQnuwXZvUIkdfdvyj03X+j/3EvEr
znvtFCZjaa0qZGxEHBnlg5xRdMi8n2tf864VMxZOISR9WmtD9qwGA5tDzN7S910JtQZBbRe72cHM
/P5MA0LhpfM3aAaaPUqh8pU3DO41QYqm4LpZJgLmGvLvXkurq7LKL3dMwleoisMKWXR83/oI7WTJ
GMwqh68IjQORBABWQtvciL6saJ4DXO1DOommYj4gDMwwkaIPMiatd99b1FnJxLZNn7+8PQb25OCV
FVEZUz9+RFw3hGreew/AfcoGb5Owo2JNCUO6ZjVBSZjQeoKHLv+6Sev7wC3do/DoTWaDgGg7LyNV
xBmWT/oltePy3FXBAxECBEPqjLmOowVU3CIN9p5gZOfAkDjadFCdXrSouCYRYmRojz6oofbNEIb9
2ooyX5WVad3XjSR8IEhgO5iAaEu/PdXxQBXMCGhDrDOx0VYoH92wCM44dvDcjPvcC98tP50tPenI
MKcSw+2xVrfORgNjYsOe070GGmJjiQF5wNtw8iz6VkK65iFwiQVPZ8RN6P9m7uLeNYItCoikkJ2Q
4zTwx2jWC62Rj76s67WLFH9DbeecyjD6QutdHDDhgWbRQk5o0Iif7n/oOo/lxpFo234RIhIemIre
S5SvCaKkqoZJeA98/VsJ9b0dd/AmDIJSV0sUmHnynL3XHgPkmLQ+nswaxS2H+vCXGAA6FIFJo9LJ
TlHJrigc8ZsEX5xfWtQ+9dZzOXvctlYqEZu4zcDpjr8alhFMv7pzSEzZqkWRurbtX3UZTBT+3vdE
ugaRpnqHuIZPr1OQKM+WJQ/LJ3rqjXqP+ax/GBVX08jgFWTwaAtm9espVgWc6OsnT/EGiqynTdoH
6JHUJc4P+8qp4OangXuJtbB8ZZlmj+kpYt1QHABB83Pm9nMzu9azGVT/EFSUW1I/N4prYNuwsvWy
zy+VunTVZSTicYXBgliiwomvYJIwdcUy+7bznWyn+mtSaNQIvV2lO/4n6u/rQq6FVL3SgMQ+a7z5
tKgES1qXF/+gX1HiP4T4D7Gd0EPAsnYO/C7eRn2jP/uzNIkLDrtV0IyEjylaYDmaMY16v+A25TJG
c3gSZLGBMefjrekrXdQrz7YVMVK48S4Q4x/TczBe1g1zXstRKbDs2hA5UiLlB0tenE+2tKreCH6E
le7WxRXIxLh1YwTH8OvHoX+OW5AupfCBgXMVNYw/tRD/88BtFNfy+Wd9T4CxH2CshYA8nfazssuL
a0ko9JL5b573/Nbc+Ss+j2htlxU4Wx79geiJgc7oz2qIaQO1dmo+zRPzD5NQtU2D1fEpNN1zhUX1
jZwyrFUZjtzlEmeP9oC6EipWwid3WQYrC0hn6huHJC68K4m62T6aogxvRX/GiyY+wWX4/F8s5zan
NrMAs7ElasrZfsnxPDCzVu1e5X5wjH+faeE0rjD/gWBVCCkPZtK+dhhPJFPJkH55kbSq91hEO0m6
3mA33VYXEVXvOOqrKMRiHeVuvmnMLnvJkQlDB3b+DB65QHpY6hsUFe1jiV4JJYrxulyJymeGvNVG
XbwOWZ2dHZuOZKEwLq2Gj2cwcD8PSAFvszOt0HxNH22NUhORdHmILRE9J8IlgHVKtskodlbfIANf
dlSNI2tf0J9YXrOaErDgMNVPvYz8bT2RCaKBKRyq7FvvnZfCGtKjRTTFNhcYaaragWDpOObj8gA5
higRmk2opngtGjEyeGQ1L0WZsEx3b+hRvZqSDqe8Ti5e1KdEZmDM3ozqRx6cAolhSiGFv1F/NENM
99wzzh9nAkXZh9+tfE07wASF7kVfnUkEqj7Hxd2YR/sI8QVv4LJjBswdSHTz6yfopf52+c2WS13A
EG1dH0QpolLBGfLZjMx328Ldk8Ne3mlAap9c3aPhhF55FfNReSELuG0H5zmu7f6F/+kfo62D86AR
tRzL2Ovvg4zJRAm95lL6uNDyUnNffIOohzbOqxthtmh63e6e5/5wMziVv+pWc+/tabwtf+A2GO6F
PtenKq0eQdbGj10oKXV6N/0OIjqjVq5/Gk6Ev82P81Mo+I5aA0BL2DjIp45BgsZqRjZe351CM9W/
Wpeze6R5PZIOJ/8ISjjyo1fIvVY3+UfDru9aVAbSz8STm+p3ywyyDzYRf5dV6dZ0UIXFSBwJtGs2
hcUyG+flabaL7aAFBC8W/XfvoAtqezhXeT6QklaF1lVgf6Qngw8xrpr7JPJfvk+DDzEDNMigkFcY
xm+0PvQXwJXRC+glTV04eK9uEI3gA6cn1Ibtc1/l3Q2NT4IO4XGo6/RvlT4FmI7+GvwzlNuG9wrF
dO1Yg7IsxeV7GAvCRTKfiZO6bKgCwEe0zLwqbLB2W4EKq3x5dtyZ2MMUn+fPshNbvsPsBlZ+qZPP
XSacRZbL5WHh55N/ifnSqx1Qn2Ch23p0L1rpe8eZKjFErA7LQr1GNii7Cxvtpa8NvEpSalCTavIj
8aCvvQkS7oOmPcNlcW/4X7kyu+k1tdz05NJaeOxwfhx1ff6ilYmXpqzhU6utbtnvGAZmkARLHChs
fGWdNCezCl+FyLtzNiiFrtqajP97+d9XtehCjfNPPybjvZm9+qDPTHhKNHV006HrLbehOwoG/YlO
uG8cu2dHm0kyi42rUTK2KpYtvYlKtkpnKjamRQ8sq6fkLUhIh4b5kbQuklDRRPThkED0dlJczbk0
qF87g5qUvveDLMA6/aDrRIHkvvZET+eAdUpn0PYh+6lfo7QVB1Nd9qG9J7t7vufyRryQe8ttTiGc
D6ePbJCPbH0ls9nRfrYM831EjIaDL/yLQr9CEAqWrInrAkky1JN6oZa1Eg5Fw6ywn9zyMxYSvonZ
v9u24R2ziKF5NubVZnTbnuK30C60z3dAHuonJyHwvsm3IQlu17hyIVA5c0NNwcEQPSq6dQvwp16E
+sUVTNS1PExeIpYpAnm8LYhRsRobwrwYh3DdJKVYOVC+nrSM+255Y4suQiRL6sTKwSK7Dot6vLga
0SV0mL4QDqAndn9pSfD3f59o2vhV2ZV1Xv6lSRfvuRiL07J+NaivsP2m4iKlFeK4xzNFsEYLm6Ac
fqFTZhW+S7COa5TYALy8mnU9qV/qUr5wUCfCV700uLTKKtvEa6K+ODZlB48GG+ny1cTzfpOkkG7L
EJmqVATETCC2GHTfPc8wSV5J89osr9tqkYdk7f9chqH9Lmgb0HnuyJBEcLp8lzdbxaYAlElbs622
dWwT69xbHyGQ1T/ZzLFfVxswyV11biPXwNy9j53M/i46+Z1kuvxkYk3vcKijdZpM1mFMavQjoY8L
veuvqcFbwWRoa5E7j6sNgLo/dv5XT15pYrnP0ou8737wN5nm5kjhQCMHRtL99TUgGElrf5DkUBIY
hqCVtgYF8RDuWkdLsDJ2w1nBn6BFMbhO0SaADqqI+4B3AzIN0CIP7hqIbMg5MihfhncjNmm8uV5z
87UOLXxteXQci+ZSlOA2Ir3ySKB1ja0iyqWgKCOp6y++M3ySIa9fJhJBXiaIByvO7MFeuOV25t6G
5ovbyhm5PWUzOm9CahzDreQ5kBiMslmit7ctjre2SfzS8i3kkF8ZcYZoGhvjmFZj9IzbmBLUmZ6W
K7Aj+Fc8upk9WTXLS1blR8/W+E+ovsmTYn5sZgNB9P8cT/kVQLfqOvBfdVqdkT9vSxtFcSpLcqlM
hyKrCJzfNFCZSijGn3A9Z6PVDg5HdTlV6IE8WKgyy+Vn5BYvHTkQ4UMInIYC7x+/CD/wh5znwB/P
mSzk67h0WFKjqam3OgcPP1Dfnw9W2nuXsSJQjlU4+Gi6ryju9HdKQQ7e/Il9WcVfbafd+ixvXwPD
FPuq7F6G3sFRV+VoFudU3PIsEqt2NNeyTe1nCAE2fxF+nFCMGqeYzFjN5N894p2C+M9tB45l64Ut
jjAwC7+d6jupOAQABNO3JVseDnUZv1nRsNJa/TJTuaMSJNYG4b958UxmEwTpkl+ELAHWWqSQCmSY
zESexX2YI1oOYWiJMN73GaJwOKEuUTrleAkKMq/arvS36ai511Lz6OUYxmtZO9gALNZ6zVWap6zu
HnE/ITh0Q8a/OPuZB6B0kpWxo+4dHzVq9cfR7+V+zEntEaVpbYLQo9iwu57tXdvjfFMkv7lvxX6c
++/ScThIh7MBMnr5P5Ent7GCkFSLuA2ivcntBi4Kr/wYRARHm3nxAf+k6E2E0k27zVgKuEXt4qq3
g8nEuH0WOrHrUMDsrVckzpHOkIU4rmmeeqEYF7aygc7P+FqbDRQyDQaN3dx/HgC+Y6o1wAENVlVv
i2RtxcRO9G3c3peHMS0JkJTtvIvy9CuUWX0PZQp1ySz/gon6eaJeCSXE0tmIA+T0xbTlkFjsBU7S
92LYF57P+cuDzxGWDCf0mmcj91RRtbemdotbL7MWClcgvgZ+jz1ZqYSqJeF5Ac8SoAFdzDFmCAdd
fAUdciGvL1JJezSkNN4qkN61fouRlzl9oF1/uqdtKdI1HBe0ED00Ms6t0bBFLbcjEkqBrc2GvuJY
4NEYwsPPnwLv87SJQ9gjraR08TL9zH2bHgaqEaiHVL9h90ivYHpqsry4q98M50U4COdbPSm8yf0O
5UA/DVLh2PUvjiNU/7G1dmbp+m+ROR1Ek//p58R81PU22zU+JKC0ybzVDy1TC9l/3Ly8VQ1KhgXa
aZY+1LDMPkXfiCvHK0pAlP7KL/5z++QivVSxppEqUF67SJfkfHbyBAXYP8UhLsMljaYMwDl2qR+d
IMej48jR38ihBwiiF2RpjrUkZDOYpkfxN62oCBhXkU9bCX2/3AbTBEwBgVG0QWRD34POyPKgw71B
y42zy8zhCTPf2YbmKO+mqt2DsMYn3LK3GbZBgNS0DhU008hqbxdDVdqmhJ5cQPUhzUbb7adVxP+X
t2ZElMIU5CmSdvC3Hf7BmBX9yTVkWGWDDOsnQyRBt1vjCM7WnUyKPalHT6POV//74cyM5j0Brz/L
AORAIVZDTM9JNn1zAjHJud6O4y9PP5kayrxawgFtRXzHg6vfmZGvfXvIrp43vnRZ379EZty/SKKH
4C8/B75ZH4uC0xAhFCkVqGk0L7Vg59MdDCpx1KGRVB8jxuU6EzHgTVajhOHWsS9GogArjAZdk7FU
COS9odeJ688vZnZmtMPd6KL28sddhcxll/oI/hKJaaNIHW9nqdKdbkhFAnhmXVoCfJDbFY68iGFf
u1BRQf7ZeyO1tfduxDTF0eUwVYp+3KWAYP7PF2Xh/zZn4V0XjGxN+XGpUAwvgMt0oIuKIuns9m29
KsB6gURK0XJOIiWPIDQel790AoK1FTJi6FYb0ykqquGoJxxOx3j4u3xycpMZU5Lkhyb0/EtlJR4E
Gk8iyOo+2qzQ9kRu4TUPtMcONMBnyqKEqzbyH/FgGTtLMx/LLprXpjrmV4KoTz9gDGwognZF03WB
ylPEQl5Zli5IpiQauP6x0egY+6ONFyrv5upAezxvOsVkoGPRDwonwiuhfIoylzsWY/lac63pNIYh
zkOJ65yG/Pzbo1P10M2o1jUvxXjcGtrJast54/lG9QjUkj8hfosYSw5A4qLQWQ89+fe/J3ITBQaT
Rll+JIEMN6U1Yxz3xZ8xj6dNgkzgQP++YonLuj0toua+nN4TFao0Gw0Eoo4+GkRL5FpA1h9SDBpf
RhhvfXOw/uEeO/pOWuwcIHkb28+mC76r8KHRU+83xTaRN/iOTpFXWnsqioJptM+IkR1Pt9Bl+m23
+1l/QAESbJDZ3ZtLsmci5PwrcIhEsEZJVzUYA4b2Aj++ZZs0AX3iInIDg5PpP7c15olBNRLov3ao
KadDqZojJGSs6woMhKxnwJMG97EbZ0/LYl/F4VPR6PaV0C5lCa6z72T8K4RofpfoyNdwoVf9GEwQ
C6mkBp37tyQeBkRSs14+WwDJ2vuQkpKqu3GH8AYdngIdc9ww1umQzOQdagRHEoRu2THdhElEDNfh
Y7m2vl1WCletZcM8Y3BHfvsTFjOP4z+CdfHJEuN3lcL+Bgo4rIJo2oH5p97RivS989/6zJv38DIg
fxrBeCwMbG1tPhkXgAe4D7XhNXNm/R2xkb62vLC6QtjsoFlVlw7NEr4R8Hk41qsa+FUYrMbBmbG3
FS8OiPh/av2Lfp29hWdabEYQuBea6mtbpS6N5ZRdzB6N6UBq0fLQTK5/ovNLpq+9AlEQ3xo7+/55
l6PKuCz1QGOiXx1aABF0gP5Ql2urohsVi7zXz5OTkp4XEjgCF/0YG+xBqsbsmbtfGmTxQgCQKUtN
PPbkKRxlb52cqad7XZTx8AwH30apmtWXDHvpAxE606MrQAFmBG4Xbur+8SITcVY5QkbPAggWYfkc
kHKIOwqk5ISWCkUXTF697le4r0MidyDdGNhqdmOOyXUeUoINcxzCHob5bmrFsY1GGL2gmrDajayY
VbtbVtUkhBRm2PPFjxsdPI6L+Ds04ex4s/88E7iCJn141hw/3i13UW1141G6A3JIJsDXn321YKW8
jJIhBGAp/zpr5R+fupxieQAXmTe07zP76BKg9SwL43nJ/rELvI6pL59qP31KTIY1kdv4jz//YB3T
HQnjeqsTTbqOHbpnNDfMje3UNGXbhAFO+SuJw5MX6t0hd63wQufKRKVLsYJJ7EE6SXPrPGd8aLsA
kxB5QO7N8+eZZulb2VUkEsyF465BeDBHU8WUN7B+UcGQCuhkQEmCqNTp4rrYgqvqPeoLAmzieFqD
OhGfnFW/E4tZapFCisLqd/eCxufQBok47eLjqNsDYi+8dkUVd3jXeJaY/b/Pov99NiM2GUVhvf7/
v3cARY93DJdWzYI0zgW0ABVuwBRJwxpMv3kJNaCVDBPRe25yczd2mXHAy19sDUvIz5gQMXy8/Vfe
GYjre0u7VJ5J/kgDgo2+jBno8lebykMycjJFN/6Um2n44bjoeSP8gRfy8IItjcJLgHH9gHiO2WnW
zVe7hT4um6R9saJCCUHAWU0aUac0ELa50kotdf/yAHiRcQndUWgs30FV8JdNSfqxE9gPlgZyGN0K
h9sGv8tkCVK9lA4nEumwoadabyTZQYRB81DN5XBwKtOrdlFiV8Cd4bRn6oyZdfCh2nrGdZ+V8GBj
GiyTQZOIObDxEHGWBJKKa0gHWXtMsxxHF1aUt35C/Yx1JdwtlzCgEDLxd485vRKiFUCMdhkbC3OK
v2RI+etpf35iCzBB1Xu3MAba/ngIJ4xKJ3vwglMZqKE/GvWFbyY8s7gsz5aHgCYp4eZkhkWVFW8M
EyieOVviaGCJXX7F5WHK3hibFR+JPp9ctW+ZCJpzOMZfFhipKQTksM2NwVqL3mQHDdKDILgMb31o
nHr1sLzeZP+myOWR6WyJKJ5puDK45Q4aOXxwWy0BbUv5HpTdx9gQ/GzD0bCllT7i3rLBGXe412SI
A8GAGxExRSsCH31O4RT7nGbxeazQkUsNqwGYLXIX1EazLBZj5L/9/KRmTcwTOYEexAbEuV2dnCY7
Y78c6YLXqQGhiwfcdfqpKUuxScHoA92V9pOGBY/5uvYWhYSDAu+GQK4u8VIGa8bZ9mYMjBEDV2xi
i5tRpu1/pj5A8g8xunIAKw0sIHeZWRFcFROXnAFMamF9FnQH/lNwWGwJ/KC/FiGCAT4bQwnQrGgs
s6fRksgoJspOsrMT6WYvmmdH62hKUai3JLzFvtWs88Z70oZ0/P6/T0JKp1mLgrNFpgUDX4yXS3PK
MHAfKEX31XWYBIQiO/W1oxT8OiwzW+As0Za5ehc18c4M6+mjxltw+lkkKyP9ua1cYaL/SgT3Rx5E
489dl8/DuGpr7Fljlp7Gqsxec94oTryWS3SB90SEh+pfMK12qyrZhyWWiSiyOHwQFfoQ48Hc5t5Y
3pYepVbE+lUvGNrJ5mCh6dgswhKKvI1Ze9pbwBH6kAB2X4HOKyBV6bTZ6QcGB/BKnKOq3Fknrvuu
z9T0yxTHpBh/jBsH1ps/jBtbXcpIHEVT2Md0NpuN95270IRNVT65vmbcE+Lwqtw8zBovT5FePzMu
3I9Jab77TT4dIzqLqKe+CS0JTkajAvrIOuIpfkNwzDFdDZIk6SClBZkSHWq/RelRKbMEH29i6T2Q
RLnwwq2Tx+0lKOlTN/STQlUngT7sDlrFKJFDCJASQ6FVjQjXP0itI9O/4ipi/BtMeAfaubFBDK42
bekx0qDPvY02MKLFdEqr7Cf/zIxZBjXmOeWcmzcDTxL1llpH1Nz551welZmLeyPJX8JOjtu2ExyB
KjMjYicP16jr+Ru1DWP9SZjRfnT8s1011COEQpYqKcXm3rqwaJzyJikgNJtxgP8Yfo0JvgsiRT9t
Cb01XpfLOnKNTQrGIKirMlgB9jjnzOX3KAurXd404kJ38N9n3OT/PssvowmN0tckc12B6gSrxKdl
a/gW1UPuVxCmUiXRiqv8TKxJeUsr+SKEVGi2dsL9HgXDZlA7JrZcsHGCdNyfd6jim1aujj4C6Iq2
tvwoOudDaHEaKeKanzORF0sVect2n0b03ssSe28HIEVaeveMA7hQyq2Ej8Xd1r0dPTap3p2ftyiP
rLPVD6e+TD+mZNJuqac1b9I+LOMe1GPd1TjNQfNH7+IA2wBCIib4hb7Cq7omyRLCh1YIGBNZ/NvL
5LPTb91Sj77smsM/4vHsNIzSfMKRvEM/zjSKol2Y1rUE28vxI55NmltSvmgG0zU7a/G/dW5f7Fzd
tA7kaQd4M2Nn1aqTQtXl3r4JMjyXS8XHuP8ChaLatbZBcdEn2mtXtivslnR355qBk+/wTrMvOmNk
HVFGIBcb6azAJhsq3KhSfCmyVRRuQtcQX0mXfy4qjtYczGeiFTxbu/wcBgt/oCEf5NrZxxbr45Rt
IB35fWTefd9p99TiyZ5zXU7jhwFQrxFsGXTjWs9Xy9SaZMfscXmWQ8jz9E07O9Tbkn2lrDli0/6z
r2FcvuKot98MYYEvyiz0WT5dcZAGHcv4tidr6jX09L/oVA+hyV6Q1o8QRenhmTl313Kq7by4PYZp
0mxaqo4DxpgKu6HcLVIRna7rij72jvoivetEDqxiJ50+k1neWzekF5xM1BSy2zB69w+oGORuNDDi
Jj4zTn9Q5wGaPNvlc7J8bJZLz6O5Pln51h5z7YZvM7p1Q4QUBWoRlFLakepoV6uRt1cE6e5nPl5P
mAVD6xbklbFfWu+DO1pbTExys1x6UeUeWyAcxJuzN3TTH/KbiMhWujk/SVB0h7F1SwKjeRLC/yxT
hLpZrf1mBzgNNUNN9WSavemRkAW5moUVqBk44Sbq0L88yDVI3H2CDvsrrL1XJ5/0t7F2jA35fc5J
muVwafPZwHoKGd0sGVVpuuuvNUOLL4E95GdgTvdM4A6XdKFfNJIBaWrkZAcH5WFsItVdRwVRo/kh
bKJG4zXQyJTSJdks6Zsnw+gRahg0K8F30YHlX9mBCM6ObWs9LZuwLFDqNGarc0DFjpkXRQ9Enw90
ozUntNnpzWLEBn3b9teGyg2PiXO5osSEXz9X0YZPZn6wohqJl+BjK+Bb3/SGPDIxivZ9yuloGuJc
9Zp3sK3CJQVRyU7Rf9AUEh2pUlZ08swqui775JwhjcKs8t6MUFmXD5RdQXhssDe8ha5JyhBW12gG
pimXj6f6oNaqnfKzANL+j++20ek7jpPjavkbeKPhr3Ml6ZuBAm6IBswRGTnGKyJ2+0xBftNb0ppH
bzQvg02JjG1BvDHS9LnDfAtxtrqcOfuGOsIrfq2YIOe2W5MpN9M5dOlSq1O7wbK/q80Op7fqs7WW
+T4JKzqkSuOn13V29MyuWUuDJbNytflGGmt6SwT33/LhWb4AVBsm6ARB0mB4cmk1aBGz5dPy4Wbo
h8R9bTU2jCyDL+LV/LBuaNHtVxoMAuJOegfRMPI6jPsuMjpTWSxKxIodBstLR1nMcCw7+OSSPnh6
XRG3zcAA2d/0aHcwaGY3JdnCAGOH1ICvKpVMMPMw5YzIi+4z9KWADD5oj61rKw0H4tVRe9O14r68
B3nh2M8dgPkkSKrD5ATQwfG4HgJh+efQRVnbJnpz70raIzE91Y8msd8JT1A6rc4FE+7QTLamyrsg
63HqChSJWlTrEXMBZWr6iDnQ3PfxZO6FXkfXMSo2Q9KJBzuiRDKJ39upfiA0pTJ8N02/WbNtxweR
9NaaDJlkU5NjfdVCfGO+Nxx+KlZ4lpjEUvln6swWOziOW1Mfott/D37JRHvSuj//vYTJalvFfXX2
UtCpS6lWDIwxRQoFNaScWede3O/ixcurnoXLsylnkpIkeNm4PYaiBinRNZDzhu6ppCONYdrqX3Ta
6b5uuPfGa+Qh7r16rTn4eAcP+TQB4BfXhi6srsggI8Cjx2zX1RfAefPvxsaU7YKaO+ayJns+195t
4nEvAdailT24Jb/paKyRU2BZwGl5GjoKIrzr+os1+B5kgZoYM817KDn9rkaCHB9+6heXxj80rX9+
dFbToMcbqf9PDOxgjN6hN5u9qaZLOYX/Hrh1Ac+eS91mcljR9uEgVU6cmniY/vfZbM2s/J3YJ62P
wsjVP6gAyeYhKgRsq5kkuwQJ9MeUOtgsRPTV0F1Boeetzdbv3nVHf2vh4/1FjLUa04kcUz1Hr+0x
GzPxR1/o0ZTvHs3HmebXq+PSWLdtv8Ieoe1+RDxtaDyFdbjPuFsvacvao9R1lXoIJtMhF6XfLUuX
tA2xNgKCcpKoRr5RYxjxfNUeCPE8M9xD+4XOkdmLde3VVUzA5WNqgHwgf4tRjrpcvhAm/gN5v8Mm
ksSOLT+Gx6h6u1zqqousiB50SZNbVitIhjoNQa5KL1lr/FqubNZXDtDol3La11stnPvbf8+0RPXV
ycZdl00CIbB0AzxT80dBP/Ae9tH71LbJis9dhRSPZ/Se2cbVs1i9pg3jv1+Ne361fCh/vnd5ffmO
5XvzGEq1HN2/Da2Lve3NcqP7qfVuJhY9xBTK7FA4j4uyIRlsxJ/T22CCpdeJ/t4uhVNFXu1WMI1I
pTerjChAuarBGfjTrdMIfHTduDgs39o2XUXTvJN8pggsDIw+OsVTKU+uAf4i1TgNTRwAXvu20NYZ
XuErEA/2vQyuTCSaLztumvfRZAFWev2pV0HhpSUPBIjGpALPz34L8DLro/Qxqqf+7FU5cT7Czd7q
Qj9q6I5t0Vb30kqaN0ZUbuprr2lshs8e7ZDl1bAHxetN3aujG/VbOsj5jOSlf5jIAn+drWtIC2Jb
zEqd7fTuXfdYQYmT875gPrw2SZy+Aq/RdlCdtN1yObbJ6/INra8kVbbrksnDf778Q0M1zIjsFYyt
975GD79Z6NXh1vci5IK6Hpy1sUSWQt7K79j3H8c5bl/yqGiOY4uMsgRe+httAQCXMPrwsSDuXQ23
JZl+1Zsd0Y1K0Cy1w6cJ3f5AbCljYXWpyfaFKJX2nrdjd+3IlIR4yetR0EzQGqrsPNFffdUzmmRI
d2m8hpdKTX+72dAOR1y3VMQlUy8Dtcahy+NuXwMkO1tOtksLg/cGJd56WR7Hjnqw1khMtJAXcbZr
71NqAxnShfzTExFiiPYv760iAfTtixOPpA1FRbsaEwGqqqW/kXZ+sPWPCD8Zq3Rh3T4DJBTnPKNU
+7nWQjwPARzxshtftaqklU/1/yiiyeWkodXnXAbagV/W3pME4FymmWKsGsPTUlukRZ08hjRelisc
ZLi/2t49kV+KboQifTDwKjjFVN8bt9b33PnebphZwUrOjTvKMXfXeL13MCwrv44FzKt00PS33By/
O4gc/yREunB4/zuhaXmAQRKlQ/Q6WD0i+4rNx+DvfKrdkaiMPCWRuWAvmq1O/PU/R2HNm15W2pkq
gFq2E/VTx3J8zknPWtemWf/OdP0wEAHyFmNA29NHhREN5QJJasjhnttCJy1YCYRiz0aWY5Rsom0a
fTKcJxmLx7OIE0ZlNjliDQYQxIzJCz5GFUplRX/gssJbjxvSSMzX0KbhaVdYSsCbjg9Wy4QvZq7R
ohfr4MScmOw3sEe4pBUwrgNEbgeSulq0GwTbdgF8N0w9495RtZZu0+OqHGQ7S9mxvFZNb54P0SEq
7HSrCy+5D6OYDxbeU6KHGSIvr9VV9auMU3R+OX74nkFKtIG+oTP04hrOqJK0Kc1+l5cfi6uoM9ro
4A3aXot0vE91puRghkrMoYjpALkVq7ZMT1XlTFeCiDSmU351BNuD4a7L3speQEJPKnPrQpL/NIEG
FU053orEV6JlijNZedZuUQTDgduArQleHUdlL7hMd0PA9UWTP2Wu1J6cyujOSEvutYLiLA+dVeMd
T4PrCHbqjRvokjMc/so9jqxxmJbYbC33FNkaKJLcz85aNhH5MhT+g4EwSmWRirsZJQUuS9h5ldTv
DJH1u5SojhD14sHzq1/yealQqZ/JrL6k97kM562RSfM9NyExBtITJGS17a4dI2YfWDWnHeGQkY4M
p/TOZBSjAMpyopOTWCkG96QjVmduJeYhba01R8Tar9QgyBWncrrKlpovHD13b+GleEykAfowZGsd
CiM9klVfXMPS/Ij6OHjoTem+Lf8B+kP3jZNY8MAIznswy9G6RYoiFCbZt0kPa+X2ZnvzZEuPtYm2
9Rw6ZyDNYsPcLFs5vv/aucl4Idq5f2m15xpa5WtC5Xcs4rw/p6H1ZJZefeLHwQEDI6lf16gq1tkS
3c1kdEU1OjxVxu/MDOBdjaF2XOofC1hHa6NMjg02JEn+2dpNIwv+hrczBhNtqCuanR4G97imOjc8
khKTAsHQ3KssbnMAQYnCca2PcfXZlYAUgt7IbqnaSUOpX8oMmcVTFadKf5L2A24utJX2UP6WsWOe
7Ya8D4IYo30/OFA3C/dVUkvvi4ZUsuVZTA8EN4Nb7XpcbbsI18svBC1FN6z82Yqgb4p/v9RprBY1
Aj+qxGV9A5gnIX2Z3WNfhNFRM3QDXNgkXyDCRfJo5/fMmKdbqqU5qooRbPMsfrnoiS8WEsn97Nt3
gjOzvYd++AEZjf5aONXfsJLdX9tgQmU35tecM74kmL18kvAZ9y7VSEOk1o7PdPkkChTXgvTtP8a8
LgrT+TNqyNqMcPIQ2KJHlxC2CnjMGwG+9Hf9F0hU+ZtIwXBrzMNwMDqFXu6D/BibcDHdMst/dxYU
ZTUQKBJrixrzF0Pm6Z5ZPVFr4GgIg/GnjwiVZNEM2othI6Z0pvkNfW1zThod4b1qIZQ1tTNbVXfx
IaWR5mVzFnTRXLrYBrfxAM54ReTMq6cPe/ps4ioM37uUE8gGDEjxV5WiXi3EU2t05nNedfHm/zF2
Xs2RG12a/isKXS++gTcTo7lgVbF8kSw2290g2gnee/z6fTKLzWpSWmkjFAjkyQSoJgFk5jmvge5n
bjpRmtL79mTy8TqbLkjwLLMfmDbDBdTHYid376lCrhIyWWKy4O0N+ESJNSTQQkhkCnZWBgQDFgBa
WDlm04jjzu+VYAjwGKzV93kAslApvvA7Bytsz7iTGKDAew2OdelZ8VmzRFZLf7DnlM+qUfu7dCRR
UEUsJHOXFGuqL8iLC91CO/3IPi7YJ3753lNT6wAwgPWwqBPmDUbLMWAKXESCp4os27H2cbJG9GFp
qs5BZgQ8FM9INtancqzbcznzWbNnfViyWmdNP3p8fck+IB9hTSRzylnd5JkP1HXUPDGV+pffV82r
rgAGPHuBXT5opfFYKJ76EA/J2dYbvr6YRtxGXQSTIXV+qGMW3Ndubp193z/Cg/wUZGJVXEHiYvvx
KalICySJZdx31PlvKh0wSQa0CCYf284ywq0ERV4PbV2xKUVHAlZ2ruyb9KEbauOu7VywR/xVn4DU
IXPvmubXLnVIV9b5Z5kpRLbyQQsbvDdwebrza99Y91EW7rMU2PUwpc2686fw3tQR3B97nIkqRNRu
9XjM3rGuIDEZwIGUTVJq/K8aqMbYCPnJnZxuMPbaVEXTrJsMlR3TW3dzqyA072MVC8lvJR+miCwx
6VUPOaxW215+6ZrOem8uJmUtiTrNDG8twPJRcndq5pIyKFChF65epfBxcXoV62jF6mCWiKAKK55S
QomHpGjqih3fkRo+1kbpP2eKUPHEW13fya2YWQ7JocHBrcQs4V6p4id+scp73G/0Xe/ji1dZ8IqC
DsdJN+2/ku2CJjKr9WNbNuqpndODySq0XPQ6nmSNreY70sD1Y8BaaqfXqEOqOMvrIKdPFXkCB8Wp
KENrPZk2lzYeYQBjsKpalBa2PnEHHF1HzMO8rXP0dhApMXY+k6wJ+wooR5mulEIxH/XSVU4BJloe
oqJyA3g5JApbQSf7ZCuOKGyxMZT7R7cY/dvMg+k4j+goYLqU3kbQwqKuRWus8zwHxBXJvcTBUNaI
IvcThcGNE0Wo8AsUoe7wVnu9A/GxX4U5VXy+oGQOHKxAm7Sxt2Gq1kv5CQkKsgxpGJX7RnxRtF7l
+xvnZyCe5Hr9CkxTbHcb12z8pUzWjw5FtQEn6m3vOeO90xrfi3BadHZjfaBi625iENy3l0wIM0dY
he7eb+YcxAKYYjyAzI2EvEfZu4lHeokii/W+MnELyW1P28pmQyUGGT+R2dEj+30dWqta7falNUY7
jWX6UeejOAJCXZU180HUYkRlRnwqXB5wkLSKWUDPqPN0J/Nf3gR6BbXQvWxpIhvmom+89GGpIqZo
7uTyRx4Qtd31ZVmfZAvjuHY3sytChj5tmT1ZKsWaUZCoVdW7IvNHPOHrals1mrKta+PRVEXBU8D3
hrzh7XL9D4nfZAAFKgSqRG2mihUUn6kPP9iorO2oTMA7E015AJ5lYgeIYJw5YRjs6dT55KuUNtMx
xv/7dHnNBo+fbNv5pVOO6CjoO9RGTrIVJGwupg5HhWimJqvqOdS6McR2Y2BTVFOb7FZA7Pb+SJlC
r54fPvkEFtCcqMfOOQiMn9kLvHAhkmDckaiQ3Kws9xZh6wbnFG+Rg1MiPglA9yxDQd90a8pT/OnF
CNlhKrkKwmku1jImD6Aj7k2Is6jclinin3rrbTLE8MZKp4KJONlyhptpYKWW+Sc8wfI9j99OgTjF
ls3FPqTHbWagwPOE0DhEOcTdnnIVKoosoPWTeZS5boEw06e43lvoCcMYrL5Yno64raCQgL5Kl1Ed
+7t+DLsPOfNHV+GXEOXuWQL/s3zY+zXFA16l/p1XWywjDaNdoan46PQIDrPmBRKIOk2B2gzIa+SZ
d5lvz5vKroHMk8ZGrVIc4r57PmsQTdsiyA9x0l/Xvj4AF2cmlmRpD8uO3WwN76MmqzYu7iI3VTGM
x0v1VJDl5ZleZWc1oEplsSC8hKIUk9mZzdqqNSv9JP6vUMX173OpRGS1/r1a9qtW96KTjMuDomgR
O1BWsKXmIwgSUYJQtcgjua+/D5NC2VKoVL8qxdivMU8HZhiP6Sd5hl1Fdjm7xHS+vCRqbtS8bh6s
iCx3w2LvFuZW9BEq8rYytHpDiUcF69ivlSnvPs2R5wso9HTI9bo/Go7bLROzUZdWUoFc8OfPRg7D
Qn7Q+xgMDNrd7OnSh6gEwjk4u0zz3d3QWcaxEwd5BoknO9rl+tIYY/OIPBBGRBEQN12yZyOz9DDj
gGUps3n1lHx26qE4Wm7RrtHm7le4AVKemTVrSeKvpF5vqO8n23Nu/KK19vHoKoesrDVSC5hITGn3
fo4HY2tEDV8IkVQKc4v8jgHKviDR74NK3PQ21a2wCX1YBF/r3iWRD4UGPk3gbc3ojg9z+cEC8O5R
PbnQ9O3UfpjnNDgPdXeLHZ62H1iqVbf6xKzQqF/YCWAV4rFBSlAPuNFaB/CwOJhsoPeyiZgpT9no
oHkh6rVjnnwOYjO59bwK1LoOPRTZWUyLxc1VqoX7ru+GbU+F5xoyPEwZ5UZYrWwIdmLZB8zc2A4R
GUG58JOxIXHxSEW4AjAOfmMQhrqgMLZZVManPsUylcyRirCfbe58C7L8iJv2zaVAJ9t8uMjUqvyp
8jC0NppnzAfLCWKSudQ0nJQ5J5uGZmcW6XCyUMquV43fJovAAn1YtcM9GmDpEaDzvTulxtHszcUv
C1yqjPHtfF+POK2FkYeGiqhByQSvPMtdY4ImAepGF4cJ5+qlpXoC+1UK9E9WBWxi/Mh5hEOrP7mO
YCda3qOVq8bTXD63ClFSMtV+PNjFdypXKC84TnDSgjlHmIgmq5S7bNKcsyq2cFlh7WED+I9GUQW7
JAdYmPtCMLKK3TW4lHqR1IO+8tMZCkmvCwM0NbJutVSBSGEXGgu9DE6a2dnPbZd1y61VWv1C6xL3
3s3Y8GWK3y1Hcpr3Mobe57BVSaVgCyZiRTCypkc8Uo0LMOtMmfxKz+ZcQWk21WCTKN7z2TAoP1wK
FBuqQc2SlKD3KaQYreUYGLBw6O+CuNyXg1l8mTLHZb6M5sfIndGHmbr+VgEqSx6iV+8AvAIVqHTQ
qyZ6z6ln3ydZAhoTrDcmSnZsYRpUgcru4lvgg+jb9CVuSMBL9p44yKY8zFGDOv7s3yNqOxy81u/R
leYM10yUm0pj3Ps5dFXCoToOB8V3AJVI7QwFE4ykwUhbrcD0F36DJ8rLoU0M5RghjHZoqTZhJola
pJC/y8sR4XngzAh+a8vLl9cOi8NMru2y4IIaxByrQhOTS64W/9zNJACFrO+1BQgyeychNJXGgkBj
N2di7PfQ4E8nw0mfs1tjl+F105epYl+iOIX2UPJ8LQrXhURojeqD7LCFUp5Ztc72Ghvt+d50g45M
JUZuAIz0RTE69Z2BMt1NFGv+DgREs0gKLBXxlzM+hD4V5iQb3jEZtfd2hputCNe4IcPygREOsPrW
YDb9gALvVkci4GtrkTCaDDe4Zw3lAPfJnSXon+Rr04AeYgoNYxBQI7owrhAXcdndrquic3e1LT7z
rkhQ4v76qBgVX1N7cr+YbYClLqwwm2Klm2GNFA4jxW3LpPScYBw+VmwBAxMWuFEl95ojCkFGriDD
w8q+gQH7vUjehW2r/6DACMYzC2vQwaW9sluS0CjnlIeKLdoKh6/hieqm4BB6+o+5/4R4SvBd11xo
K2Xz0c/YdadUMqE5JfODgWnxKjTZzo5UV9a8Rd7Bn21906LEuKM6O+4QZ1E2mImOgJTtah37GD2w
FXMpfozpg9OzuwubScxm2gPVawQ+w0b9VBs6Ve2k/eHFeGcikRPemAjFg6fTf2Rp9R47APeTGvlk
xKgEv4vcVl/mvhfekz0DJcHi9eCgoLeDcK1vnP6YF4q/V2IggdNUmgd5xjLcOASYBq3l2TUWvY4F
iWXvSGbigzvm254M1saK7fE0jQ52NrOWPYVUuAED+Mk3xNcplIyoQM6IywTJqH1l0zve6MpY3FWG
fRfDx1uCKevvjJiCuOHAZuGl8Xbky4MN8iIuHtKIxE+hF95VEI4nC0a827TjjlQXAsMO69QBcAvP
vwpbCKZRW3rBWa14dFFnyC51P3Y9gxIpD7//9l//+z/fxv8OfhT3RTqxy/wt77J7cnRt88fvlvH7
b+UlvP1O00JHEpqw65iWqWOEYpr0f/tyjlB//uN37f9YCCTXdg8Py3RaZAGUdHxAwRPrAmzGPxu2
efRIzf+p6/gDdXrzzXYx2vCsoHxnDWxO3BLzqbAa2mXW5zQjJ3/X1yFKRFbWfKMosOzGKl2GXVAe
bQrQmFl1ZDlS1bkrlFmIcbfNl6aCutkUFROsCRmKjNSwMMQGD8We9ktR6KipBv4PYIn3YxTHlIaD
ZgZ4hsy2C3/+QiGPge+B1f7ZRKDe2I9AdC69ltNA3pSM5awY0KEXCC0J0+ojJPtB2t3I3+t/vfrF
NvIX/Q37E9DipCpeN//3XZHx3/+Ia17GvBlyjDBMa4o/238ctf5RnL5kP5q3g17dmZ/+/H+3/NJ+
edXA7DZqp4fuRz2dfzRd2v58QMTI/9/O337Iu7ybyh9//A43OW/F3YKoyH9/7hIPFA/DLw+guP9z
p/gH/PH7E6DGH99/e2y/tD+av1z3A1HDP35XbPs/HoBSj9QMhG7XsX7/bfghejRH/w+IE8ezHUv3
dM/2fv8tR0E+/ON3R/uPgTW2YRu6q+lc0RSdiGvuf1ASsjRP4AVgcOvO7z//8c9vx+Wv9vdvi6GJ
1+H6upho4Wq66tmaoTu2Z7i6+/p1gaBZI3qfWD8qg5WzWAXxfOvLMpy9tVwiURXSl6DjyH6JXtVV
tEuvXueUtUUvJj/PvX93rbyVHPx312relygQNoVicSAPbso+8ubalosFuWx4E4sDsWC7BJXmYFPT
2wRCHe56SEvv12ZkZspeANMqz/gQlGl2MGyPzKhoVlOuroYhdNa6XZkfsBL9nuTtcBeM4I3BJhZO
Hd8mQj/JKiskSjQPe5GRYl7ctijxw2dawhj195OAz8ozu/T8fe4Hdi2kdfy9bCe+ZuwA5t1gShys
yDJhr1IbaN8iFq7tR7kz0MQSXrZDu7uTVIsScW5UQMz8EM8sVVhJFocQ+TRWkiUL5NcdsikPNpy1
Q1ImCit8cVpuvIC0m+xLR/yDg3AEHhtM/e1ozO4JPlh/S6rTPYXiDKLSeFN7VsG2cl00BoVytQIq
lKIhnyjCcqHsi1MvDr4As/oOyFWrpELawnrtgORm+B+VVeCtjbZl/dzOFHrIomlFJOSU/eC2FtC0
MAA3F5TNE9wzph6UpHoKVjGVbQDGgk3cqWl75t/Rb3JMWn5hGIt35cYDQLCV48gkB+d/ukjeKLX6
jQGZb8sCBY6jFaGWOLjJrwcZK3UHOM1Lh4whe/70/Dd3jdMU9xtTA1NXG1H4iP6ktW5MGySd0Doa
EbG+6Qf41rE+tOsK/8q9pundrnQG/Ey1Kjqh0mavcndGOGd0DYiv6LdBpIBfD+l7X+Ywa8jqUSwZ
mvi9PEtfzihVRJfY9cwxdH0Tp6GNxwn1Kw2a9NpDUp5KgmgPeW+tIckGm16jttTPQLGVZggfnTHJ
N3PdV5tgVN1z2YAclOWgcBxWLSRQAP6TtgxNYIxWq/uHwEhMivqQXIrORIse/QKg3aqKIxrMydsy
1YvTBd9N+vQ0iUPlDNTQPLSTZEftAkfnvaEHsTLga1X5zelIgvjp58t+qPQqZSeaF52qwpmpv3XF
Z15P/kEvTSkM0sxbzZgzwdQQQhogmfdxnkKEapOiXRnDjLueCF76qel8tamybXBkjVYFjJ1F16Py
vLaUb0pLJiYh+3vKREYtdtL5PSpOKTYTUYBKFnICGLhZJcqsAmsnk0XykJvIlnjRrxFKnuyQWCFJ
RN6YjovR1Kd16gTRAxpuVLUEvDkaAhD53fgB+7mTk1drCcaXB4nFt8R3RDYz+TG5tvkD3vkzWhxA
EWDI4gB/DGu4Ckw388fAV7E/0O3vIRs4c7aiD5lLPlC1/PhQzDgMUPV6Hopb2iFGK/7DL1Ph36zF
oD+/mV08ldWUZ9mI95DyBYb8enZxtCzqQjt0fyR2lFJmS5BSJ3NV7pQSwXTWxbTl6dv226G/tP9y
+vbaBkgHgg6juTLhHT91SAlWQuIpiyLgN/AssyZj3YZhXir+zPIAPdjkG5YJTaL2Es90VBxIWjLE
FVeMSu2v5LjrZS9XXONobgF5lFf8+89A2IKs35A/Ti6c4aan3BzpdX3w7TBeWnZLYTPpd8FoBO8z
Cg5bkuvom9Zu+aXftyjxfGmyorltUdHYQHRs3itKBiMyuRnm9nEkW3Gv2K11zsLuGExO93FCrmUz
27a50py2+5j3VXaT1U14l1lNsKkDB626Gucpr57Cz70AAGWqOh4oAU5YG1f3jog37hiu1Gz2t0DP
8w8za3wZ77wY9+oWOjWI+/Cz1t4NbD8++qC2N2jsI1whwkFvbtu4jJ4Cz233rQlgCS2e6LOhx8t/
efpc/e3T5zgGXzzTcA1WODyKr58+qP4uhSE7+h5riSFQPsp9LCjHJlRTuM46a4bSN87d7DKVF9Nn
vKQQBQxaJD6ayTiHgfJh4oW91QaEK2AtJYfaUBORMnw+kzGIYPdJPoM3fB2XYxFBGaGniGuv3bFd
3dcGCMW/u52MqU28LsPuwSGptRo7dG3UNrNgxCP9kRVz8LGluuaIl9vyrfvKNtUPcqgems9D+1n/
ZahkyFITvY/LTPtg++hGabAuoMO0Ad6AigmsA/08koa8krdDDH0WP5T4FjW+BER6Fz6fve59O04h
KzAiA3O59tpbuI1GTQ6vGzf31IMyzb8evFLbxoZdb9/Er2MpNasH2bQtkjlj5m+iBBOmm+uQ67Uy
ZhX5nQ6pbCMvlZ0y/vayzFPPSkL1eSywUJlBXDF5YqYJlvqjPeFqFbXu8DUo2+MMnRK2Az6cUQQm
5YZ8KFgorz5rUAgWipU/aXBBLzJyLy0KTgZFjepJ77P4TuJARZ9sSfm5l5ESMvrS+n9cB8zsl7tc
f17AT5Ct1z9BtkTf658uR1pIr20TUNvIpUTh0YVyvRgtvVhmghgsY/LsekhkR4Div62Nz+P+bnA4
orDyz2+y47x+kdk7GYbpsj+xNaTO2fS8fpHHMILuCoPxexSrj+1cuw8u6aNjk/j9Qr7RLAm+dUCX
Hlj6RMfqJe4Sh977HO9njN1lxlKMH53I+2W8jBuB8y31v0S1d/baVNDQhEiL//LUXs5EDOmbagV+
0LzxSAYxUDzUslse5NMmz+RAZkdgDobJHWXwcnNX8/NFNQtNCFFaruB/3+S9l+9lkT4r4ECFoN2X
sqkCmnkAWHlpSYqW4VPPjEYU/CPrM355C1SlLXRH2+Zu0AHVSB3UygoXMaTRz0gWxnhC/RxhW999
a9f0rr2FWUCKRhOqztc2DMF//ita9l//imKzq+uWAL4Yb/+KwOELh2+Q+x0rKg0dCEur9JXcGBba
Ou10kDdiS5kkm8EqlXdlZBeP0fSlzxzKznFwtO2aLPlLs5SarTEKIrLXEwqz6AsIb/mNNZP3Nsw0
2DToeB0scWaImDyTsWtvUfrgc1/GybMhGs5aPkcH8BbsQUwdJmFVw5qbg+eD7Cg6b2RT+DMmh8xM
suge0IEJCSzbWlwHZP75NnK0HOglk3fJ0rxK0vya/bL/+qY4bA5NBCKF1DB7+tdvSmBhGqmOofHd
yttggWEBtuwvBxs7KXRiRBu6EKtDwBpGGzWwxX6GMGSh0hT1Bjk6yzxhkmaeEoyKUBtojubUmSdd
HGQ8QvsLOx3NXLzpkL0gedjZ6tGq7Tyl3Raoa6Un/LPjZaRnH6sxAloieIjN2DV3hjgT8cKEF3EZ
m1DhujORGurNHm6PXnj3gMf3EsVnJJN7L/oqobb40idVgk1zeFcU6bQqdKXaNkMZ7+VZPEzPZxSi
ns+uvdezAALQPtGRMPvn518z/voCuAiombblqh7pIFN9/ccJndBHD0+tvydwxBpzBQPjltyickzd
6r5UMLuQrUvI0cj11blQNTJcFN8ubTFa9scJbjiDU28nMsNYg4VWv5684pfbyA45NrKxRwB41GLX
XFP4Lmblk6Xn54LaZ3BDgmSCy4dcPcpIel59RoM9WKRtrj6q4TyuRF76WJVqvNURUd26dmgcYa7r
K22I60dQoDHmXmHwWdwxTBxV3BHBseTsGmGNtE5pYN+KaK2pqmtsrZAw7XERnBUHDZ/U9u/liLTG
zj2NY9QI5OMqHk8EKFRS5OKZHSoqowggprfdS891YKHjOmkgabTIB6N58MYCKAIsTimQB6BRh3jq
AuIQsZcR7VglIDD9cyWEJZEsz29138e1QzRlLAKwcFt5rP0cueMMXtqg/OoHOVDGFMiFS4SEmgfZ
cb1XlguB5RyIm9Yo7c6EXle1bn7qgpH9sDhz9Kw4lVZu7bUKqPDruBwhO8WVcuj1IktcWYsrX24r
R8i4HIZeweW2MvTm8te3bbziX+Zs9y8Pu6XbJqrWrm3ZfPKNN3N2i9lwPCW5/y2ZQLpqDgqdCBCx
Q1fZptuam+1ls7J8DQZkDNZzZk94I7vfDIzd0HEWl+FyEDDw5xtdh8tbyqa8pVtadylem7dI7iBB
YBqlftP6aXcq9zIyDwa4ZBl2ypg6yACMLGVS1ymxcYXsJ2vb3ThOmqxnLZpOl+7nu2hkkW4gAVqr
Arml2gXL3ytdfUA9kvqrPJWHRkn9fRasZEMdkGb4ZfB12CR6QtX19kqK5kbJ7WTocuqjznTbOoZ/
6zdpcWzyfELAENcah9zbUcbkgUJ7NN7IU3dATl6d6q0dImRziV0Hhl77fAcZQ7PN2/3L5858s/l3
VMtDSVru//lCGe6bz10Ax8Xyylb5mmC6AwKcbbFSu9VSQxRoKeeI61zi4uhxcj/LABLHkjTIPDNl
RrVMZoRY5Xg5z8izOZrHE+LHl7uKWepyr9f3v/zQKHb+xN/zJKVm8L2DNuucQ9Ws7i9rBrFwYAt+
jQRgGO5LKCwdFDT+Lg9SbdJT+mDZmIW5lrqT+WzjWVLpgDOFFuVF/pYLTJ/vgAyRceWCYb5JmyZf
y7WN4iXdknem2MhmkFWAWVINKUOx8gn9n70y837tlZl32auKwW+u1TC2eipQyNjO5finL5jjUthQ
HtCE/z6XiYZSleB+is4OPOU21us/M+FRkKrgrKGMG/xLsiLvkDoNlr1Q0IdvnCwmfbLusGbt9rAd
MBxt/OBzg5VQ7YfGx3n2l0FQFWt/7EIYHnX42FdG+KihSeAFrXInQ0JhioVsGS4HKmbbugMLgSRY
ji52BCgOIay7CuvnO0ecAcYMkLib0+21Y0w881gp80IOu8blTTq8k37pIFc43xiqwmIj8s0ZcZCK
7EbCai4ui3tVsb+1kzN+hC6W3zqahaZAWU4f/a64szt3OCdh+C8fQocazq8VFoesmGqaqmlpiH6x
hXmTA+sG363Vah6/gndmc3+TjwpWNsiaIBJkPBRW5kNkaBGr6UNvDzK/fyRt22xgCGLLJZry0Jfv
7HyuzrKhRzw3pgNIRDZDLbeOQWw9yFbn5/0jTIo/k7Tq9lTkyxO5VfOS55qwNi1AgOxlDuuSq0pd
DzuuPk0W13GGzGIhkrtCmh8Swk4uwpD1VtZJiReyXHcBWvq16U1ehn8B0vmObh2NtHiUyX15KBPk
DJBjOsmWz59glRoOxFpZDYhr+zq+0CZj0bNA3ZkxSq/yLLNH91011QepgyXj2AeaO0Ah7rvWLd/G
jUFlORSjrDNoauD/20rOElUxlozUnkVNEDiLZjumbai2Bw3PJL/5eiXnVnrTTo1dfG2mwaWq79fb
FiO+eJzQShnzcDxK4Wh5ViR5s7Xr5sR+roH5IQaL5oVm4hnnVE2do1dE2ab0vHAHHzw7OvFsrxxA
gY/MLB5Axij74mTjPsGzmgUWUBSnT/TvzjRh46BaJ52cIHJiaN/GqjtRV2JFUkkgDnIN+T3WBjee
M6+7zEfWCTvb6AcSzu0yx4BhMYup53qwQ1xaXXG4xvq8FGbToL51T1t5LO/ac9Hb29yvgXqOBgzR
sFgCW7C2VqoYH1rbPfi6V567dBrOcevv+QQmgLvvHKH7zv9KcpBn8uBKD6q4x+anSbWNjNUeYpRU
6dX1ZdtM4ekdZDcfxOHPjbbcm1+bcmMt990vY2VIjrCVcuVbfbttymBCL+nnYRa05QyQWwYRd2MY
QVndXHsvbSekYGX7IO3iwbyb7WHZgSM7GqIlQy2zzl5tx6Ns8Y15jvcFKtdTrA6La0wOoYbzWeum
Zj2Q462/xgY6REM72ltUTtl+lRMS3kZuLMhdTvtiyvIPWh1f4oXvF9spjDEsJyP1yYD0c5PZmoeq
Q24/aGb7hPxb+AkVG6qV3ogKMCraFJGmcB4AgQvUVI/4yGNuFNFTi9xZiOKl2WiyITNGyFWFokc2
UjEs6H8ZhiZkFeMu/c+rBYSt//JK8W2E2usAblMt2xav3C+4DVhRQEzy2fiahbwvjqm6B3lQ0I2/
raa0vbnGzLCFhquTCL+MydNUPfDmWS9XybFvmnI8Fm0IaGT8k5yqfQyVedrFvUdiVBwmC7Mck5XI
NWRHAC2mSs83lV7gUymGoQuW3Npq4y5kzIDbDXTRq26RrsQHfGyyrTZW3rvKVvAKM8rqVjbL2aw3
CYRZth30xqjz7bHeaG9ks3Mt7a5XzaNsYSpavEOhQjbkIbP7jR/Hzn3gRd9iNcv3EHmCTWeOyCmI
PcskNiBvYhI4nbwed40poIlvLrW2N9d1hjvtrQEbj1kJPnXg+oAz9cpK00OmlCnwj/as9kuMPNVP
6hwgRtLZ318PTRxmH1MMtaq+XyLtM6xddGCovPThyRWHSiWdqyKZGSJ4dbKtKlNB5tIh24M7Ypyk
mlul1lP1Rsa83gpPOM1jwB1O+eqX6ypFd9ZCi+hQhWF6Z8zt59nx1PexzTLNBLm9kM26HMy1k4T5
SjYbPY1Whjv4yDeLwakfLvS0r/eyGSjVRwcw3J0d1Bow6mbhGtaPzscwGCiw9ThZVXQsbe2jnMVk
iNrcnv1tdOfgYncIEvNsTgV1Trkh0/BkvCk1cknXndp1WyZ79Yq80Zv9GjSJYgtezEXU0Ofr03ZT
vKsicxuOanYT67iNC6SwIQ5BVjZ72ZyLpOBr5yGK/DMkz+QwOUI25UEVcGPf15o1VffoJg46iIy+
Y6yKIoo+2kgvCXGz+ZgMgf8eJn/o9NFH1bcQlffzfCGbupeZS8dWM6Dm9CJMsO9zzT8jnvnJb+wv
iTY5y8BGx9QLi+ypDdO9VAaQ8UjEdTgXfxdHKl3fRYox38hy6Gh7eHiKpqyJymqo7LiWTa8x2E8b
OGRbpVGNo6+GxS2Tn0rRm+b14L00fdXKbtBiBCgoYgG5j+kyuoYVhkT81i8r4xh7cbUKRjNfGbOB
rj3b8JtgGKpPJA7mRRTa/r4nM/lUdv6F5WnCy1zHetreNrNafqp08xgxsz+6ZuhdLp8FkvjN5RkK
XjLOUslcWSAGIyCev8AfjALjnThzjJ2EP7AS0O6aWePvAGgCjZd2Yc2sEl1sbO6c7ikafRC97Mqx
JqPYuBwj0Ne9EMuXMcvG7153nryueDUstz4mAzufm7DEq8aczs+MMS9XlgjBRbeSqKJ6lS86Ja/F
7+27f54hNEtkDH5ddOls4YFI2apmWLZFVfn1DOFkCobVgKsRFTTxvWT9hfRIhDWAEWkcL+c2TpH7
3sHYQwfyuLBk12WA7Locaqtcx0OE53UTwoTN8vSSiC5F0+XZXMktF7SVEiphk67khszui+feuM+K
BxSIbiV+QeIZ5FnXdE+10yFQI3ANMn6FQgw/O2VcYiKuwzxArfHcnAuQ53OeRE/QflZOn2H0qKW8
U1GmkOJCzdAbZgCL5HhPiTdchikz8NFsFAbBolLB6kLF+wlGyLUKcV0JvaloXAe/WU69aV7vzDyF
n4r4Qdeb6mN/aI3YvfPG9iTrkkDWHzQlGT6YNQZ8Zpy2B8h33gHlhnAF5zb72Bj1KWpI8HcyQZxj
03D2mUtvsBuo7kyLte+gI/Ep/tEGasObZqqpF4imHIY493AoNfSwCn+qSGuPGd7IP5/lYMqe+nJU
d5eH2YBMtjHwF8f6miHy0Iqz0C6euqFQd9f4day85+WlUazicj/cB9CTnzHPkpwJMtGArBHpWUn2
hDzoWfR5zlD5li1/0FxU1z7KhrwmdLCMNlr8M6+xN/eB4qH+yxLLEqjBNy+QoXtkZQAZ4S/3l11L
MuJd5IdF+bkN9WxHXi48pkJ0C6AS8ltsPpZWY+XNUgb/rlt2tKX1qQHYupcbzRZGoh30Z9lI6hpG
ASrn0FnZhCpjp8HkGM+XTW6SqGBeHfzAahf1JQ0RV38crWEZe12wNKqyENrCNvzM7kPE1mdVRCEA
nnn27iwTzXLyh8YHNzfjnYzZIl2AAiG1OL9ay9Y8mSjHSN+GAYeg81QUjQkXwzMf3HBeyf8pmGn5
rZrY4UrulsHvhg+UqhfYHA6PckSNRfqiyNNiK5uVY0NOEoke2dSMFN3eJBrWqTnnB7xTly2rpZNd
TmQNq5Y8oxaqwwrp1XaBchcqnrKrUdTPXumam8kL5gVeOuEGj51+GYyjdkbHuV/OJHdwvxDOS+Is
FrHCd/XjhezgJJrHHBlRSk/DeyvUKZuIQ1NRX5JxNn33soWu0koaNLh24tzPSv9JfjqaApWHvlSy
NRRdIXgSwx/N/Yc2HeHpCshaq+fJNvRQjLaFc6k8KJn/gABdc5St6wgJeZNXvdxDjoiCccILDGTP
9bsoP3a61oTH1v/+JiybTq+HR1JVsnH9ZMrvo+zzu+/Xj6U8q0zkmF3cwMRkVbpxckB+HOFnghvI
JwOswQKwDHJe5PvCiF+qFb/vQrOHzFcVX6qsvfdS0//Tbr/2+WSDgtDKVQGC8HvTap+hsOafgsQO
ILOGxq7U2VDrioG3sh47x9hBlyOymmKbo9Tgopcwo8VNTHbk7qMdsgbsVQUmjD1CfsqhiK6vqbkx
T28Lrz/yFDy4QWh+ezlJg/gSQeXi2tViVYYRSbK31dQ9KmGD5N5Qk1rsLKVmK0LQ00BwLqvWL2/z
wYkeotiydiX8JMQQBde4gdC1VNTEu5WLA74+9UMshBww5gC/drh+/xx+G7es97LF5dPXN+cWavbK
+b+Unddy3EjTbZ8IEfAF3LY3bLLZ9LpBiBIF7z2e/l+o1ogazZz54twgUAYtimwAVZm519Yos+zD
OHlk/qvmme17G9rpogNacaEuvz4ItTDWZUUOSeBRIWfkLbbqTVWBl29bcWt7ZrGMS6HvFSfnpeu4
SKfYuR6r+SCbn4eqVLe9kQQzQcO6DrZ23G8h+YfTs1YhTyXgvSb4FiBpRQs8zIw8PKpxzRsmAfxi
5uPlTtRtgtLG+mseNueJIVgTdh4+icwy2johmB+jM9wtNnHTAUOM7CaJG23TahVfHjQGKIE98VIK
69swWdlHgQmocCnjQwc37pSyGt5jHKUXeou2GkYg9V+zFj1XKMXXdfs+qZ3yIY8gPqhtHG/koBE2
4g5XYOxZGJRdvgbgsiEguZdNBZT30UIXt8BkrSmI0yRPSWRAMC5nd1tIGvWmrPF4ClPSIUFCckU1
7dkiez6VnfIQz8PXM1W3cJvLSL58zpFNHrf21jEH5RB7gQ7U3qzCQxBGr8MvMxFpK1KieV2qcTGu
5UAf5wOsi5mLkU5iGXvw5VsYWa+6TuZsEC9Fp3tHfyjqZQZqBwvcCKxGpqp8cfXoIg8+FFav9M4K
QedLAxHoqI3Vl89xozKddV/AuJN9Ou4NqOohPSxEPw7bZAzJlPjF18ZK7ZVr6/kN5i/iFt8rVBdz
feW/zCh8oKR9Yb4abM8uPvFPY46DyFYESeSzNY+x0jCuY7mmrD9b8xiKofgjJYh7BK8SnVtq5q73
W5kQ9B+IhF6X67LwOKu7o4c7NzdpejsCkn+2nHpZVVP36Cl1d1G1bJ8kufJsoga7KY1EW/TzrKjo
xTYqg2ItRxP0RyiSCqqLC0oI5EfreZKctab9bXPQ9XBxAbf//Aki30i3DXLyRR07xs0w6Zc2FfBd
szFM1p1NqlciCOWBfOntgJ4fKGx9Z8nClaomQxaE+O248+Lv2ok/Mm4fOqlUD/LOarIV9ma/WMru
pPQ4Nu9lz2f359RAs6Ctz/OTVBvmqaoAH94VaCN20OT1NTHyekF1afJRU1ym5YABU1wHNLtpnqzE
pWRfa6ebAT7aUaDZa5csEpXVtZgnCXEtmbon1RfVofOd3/rNwYhO+ZS/p35qXHj5YDxruI8y0gKh
bekieLvIVuQJWApgQ2RLJwi67NoyP8hm5zfuikRcspXN0LCbLZAVxNfzp9ljNR6EroiFhdfBptPy
iJCmS67Yq6wb1SSzUgnNXvReE7xz7913Wuw/mQYvsEJPAWyHeXka57wZu+ltXSnhd5EYgMbjpH0A
lKps22Acd1QhdZdkgtskp0Qx0RaqQL5AS+Ev0gUUr+lp9z9i4Oa/LCaFKgSqOpMXhqH9sRszqOv0
NbdIvoRhvLC7sj1rMxg9bvT4UNQx1kEz30X2FaLWeOgn7VY25cBkiD+vGhRtN+YupCbL7hYZ0sMB
pdwCOMCvE2or0nt0kDqEGYWSAGE0Nah/Dl5qlZvcUr9OCpzbzBeIOXWh10d1PsgpsmlmDdfJ08+L
f7tGfs4wVm//Y/cqizvy31IGOiQG0K8OddA4Ov/j91VXah30qdG/QfBNN6mPM5oxrye0+SDPiiDh
tR6qzaUKRbSXfeG8qOhRzk8L8gD1FkOQaCE7WwxvT6mOAXPcCbZAuc9m1Nbu/jjr9ES/9g2/zv7/
5/V6tWksf9rKPKVFQfAiMAmsyW2xbPpmFB9lYlI2Y3OIfmvK0c/Jn9c2eedg2vm3yZ9N4Dz8Q4ky
w4c1cePkeQ6PMd6l0rtiPhCvN5apaxhbArDYS09udmcLY2nqavlexaOChWLW3KPT0HdFzCYycMyY
fYEB3njo7O8xZFz+2t/tuFUWgFSjQ6HxSLaLGlLIkGSv/sgjXwkGbSub2SAelVxk+BKRjKM679Zw
jfQ1TPJ6FygtUgPZjKZpYffeeOqjbnw2so8onTJQRNnMvsDvSH4WSoNwlTtqfZCjIx4XbpBVFIyq
A9sJfgL5YWoa+hv5E1ybpvuYIxW8b92svNRgwFMf4aJlReG+pbAOhpmwSGkUHtLeuUZ2Nlbk5oD5
lxsPhhoZezvUgk1tRdUXR7wrjcDA+e8Xejgz/vf3X7fnbP/v339CVLYuqAWxdFU3HVkc9Vt8f8LA
BfScnT7bA2uRZ1NzzE0dRPa4QaIPrwDt6+xSGXTlfeD75la2ZD+ZNWwJPtuoaYi894Wx63szBUqM
IQpY+jxdCkDRC+FN9d4AoXuB4Fecc7td+lUyXmRXBgFj0ylZs5JNOWDq7oNdtRQMzhcJxDk3dTA9
yZY8DJ5WIO4iqtJR8ruOdHRLYqrFFlonds4RpZIsMjF4U4FdWxQjvAwhtQ5OOj5RSefvSwigy6Dr
rGYuh5qWuimclbyJr7e8vJXDJt+aZnX0gfksLF5L28jFXlG6O8oD4lHoiImV/DYQzFPkFWK+Qs7L
CvtdA1i3LCBBFovOb0lOuXF5bH6dVXJEtkn0OjPgS3wbCtAKcqIyAFhS7fMfcQDZ/OwLx8VEFduN
7JGA/c+QQQPwiiybZy4CJwsOKEBAOUXeF5Nn/51stc1dYubOU6p76b0qgjvSTsqzjvvuUZ3JTdVM
f0KkFG5tQq11T3XqBQFOduFZHd3X/EGCWLUelIhDGfT5wi2i8ij70sLd5k06br2o6I6Kp7RHJR+7
o5voTrH4bMuzzznOPFs22fbdBgSZ9U4bdtdNXEDwApIJvP25jEIWTsgzM2jLmd5BpflYsNnzCSV/
zrNyFGBgASaWB5p5p4WWtbQrVlDG3JQHtfGtu8ws7ueK3sNYWSF6cYiIp6rzFn9Mi8oGuIVUx6mT
Zx7jugowG+SQYbB4C7deNogGEnYmsvyMNnna42qS4u40TxPhnHwyNcK2c9Ply3R0mujEEye6DLVY
JGiJz7JV2HFK/iKcn0bRRR7ShBTXhL6K5cVffWYRsJYvnGUad1hbV+P32uuo4bULR7aK2eMrUqbf
WuTcri0JL4tj77exDlEURAY1XfmFPR2sIFIP8qzph+l6JvvQYRoLtU8o0G+T8gCEtTgYueaRbhMt
jpzXc81Ep5jC+FoIct57pxzBlaRtcqM7Hno8ZfRu2z6d1gqpzkueFuHKxILpKbNmpkFP3mLowo+I
/eQ3K5tNdgZ07VEY4T4Wsumoq2ohYj/1kXcAjy4V590O6h+eDQU9c8ErmIWWPuWoxFaegxjpvx+o
/1DuYj/rqGweeajyMGX4j/Kq2PaCrC9r8RQ0QPbkq7cv2nKJL11ykOHrQUGpWqhqcpCvXjmahvXP
URwdfo5+XitHdQtCn54X9/92vfw4eUGA+dLSqmZDxqyEXZ01Qbb4QxFgt5Tcsxnu9MU1iOVELmw1
PayX7Jf7p6LycF1z7f7JZNPeUuyqKPqdOdtPTk44HQaRzxlZmkQK1bXjGyMPSZq2LyilL5vyNDVa
/mJZ+bIcy2TbWo279pvA3qH9KbdWp9tP7WRd5EZwbLDhcyh4foBebe1qHwqm34DgVzrjEiKV2vlW
YO6MoTyAP8jeLIXSfMAC2sk0Mv0YuLq1dnO7e05r+1lGuX9NTevs51TRedp1Ku6aL3lfKDB2dXGC
6GFOKy1BOxXl7bFxA9Z07eg7J50U7MloeuddT6eLzU35rhrlhwgG+80o0nbh4s70gmotWOLu2z0N
AhFG6urtQxJlWKm1BClUpQHBUAbmXZYpHWYBENe8qsDcrjWbGxvq/g6+g3twHZEeDDhQe9H36tEp
y3w32ogB3RmO0Q6FuC0icKC2M05nnbJgUoB9e8miPMFY0Gke60pnLw8E+ZkHF4bI6aC9hkJJqJro
lS9iml75n1TfWACcxFSKD6tPN2aLIZtP0mZX9vx3OhObhDEfy/usKN+HyNDeNN9UV7WvlYcY66wX
LekXsj8dGiwYqG3bSA+5wLd2QeIEj317N3Bz7yd3jHYFUmmUUti8ktSKv5nggYMS3uhYOvja2G3x
FHoJdFBLMY5YSfsnx7fSNfbg/kvc28+9O7UfShwBNMGlwc4jzEXY0wCvidtLmnvGxmjV7iioZuWB
6BebFiDYA86qPC6xKH63ymmjFVVzjPMwWYq4cI4k/sX1IJs22TjWIHhfyQFNaD34uHmOmkacyknX
U3e+3Gim7BiHv32MnIxRS78Uap7sdQUjhKFXq1tPDTF7sTN941O1+EjBI4Qixcw+DKjOUzB9y9gn
LocqU+91QHA7JTKdnalgrKoEDrdeKcr32q+W8prMcX60OtyqIgUu1fLVO1oGymxFgw6jacFAOLpS
eS1GQMGK4SGUq4/5YMy2ALK/aqcHKj9/dn32k5V8kK0eRy38ReGiyc/4f/bJD5H/wtAlr6lBmYAN
tnqFWMh/bLuyvm1S56xjrPsou2yrOdQkk+/UuctxqxQBZahu5WA046UBvZsL2XT1kXicDSJEjepl
PXRr5HUY103Nnd0ozUMThEdpYKVrXYIBAdSZbo5qIZ2OFp3uwjIzjBaDEP+3ae1IpWXqvkAtHncF
YboUF4RmoZdOdTNY1K7Jg2yCSeLvZ1nZivCRcfagN52j8IA0l3il7FJ664uhus3PvgmjmRVlAOVa
jrLKKI7//T4hzvD3BbqDYMShypPUKjenpql/FOCUYCKnPMqAYjUByRiMlsfi0E8YcBB3g0bMi3xy
3S2yzZ+teeyzNY/JmdL3dfjbzH9eJ2fW82f++hd+XRfGSrXtq2wCi+yRTvHanvSKe6PWHTWTDlRu
2SMPI8VSW8wRQBH8faC2E3YBMlDsOKm6cqvsEOD3jA8E4DNu8PzWqrydbMmDWYfWlgdFtdSsoI+p
QHTaZYd/NgwobTlRt4QGsHXvxBh6oIWj+3CmccoueaYAsVq1/qTwxvhrgOhWBXPMH28jTDzMdNLP
/rxqHdOyWNmxUlJ2klkPgRapR9YP8WJM9feKOO9jqDkfgISCp0qD/zxmnnbQvNi6NU0joGLYr/dF
3rtrolGotxrrAua4eIiLbBtjwPBiZ310Y7XEBmVzoF6Rp5bVbKoZXjZio75UtIOdF+0tHOd0RUxK
p/4+x90Tx21g3NV60mpKRmtF2bOUaNZdigh2O07TV0vPsXOPuwbPytDBQEu/GCRbv6UdKZQhRxJC
aZC9Swwy6f8yg+hmvmo8Td8i5NE2U9GQ1NDT9MQeuFinhZo+8y77jlDE+9D1t7Zp63OCstjceaLy
2ToVFtGbxDr3CS4OEZGSNaIL61UtlE0w4EmrKcnPGfz06mEWna2FTfqqLsx6GaQxS/C55JeQertM
KvbKekGRCzWnoeIAiZQlcjjH+jfhONwMql/C8iGL0ig1elDsbSB39PoPXzPxbgOYVaHtXXSUwr7A
DsqWLErjx7EDLObxnzknodtsMkrHT7j1jbuhoZRlDLsAXCcG9rmTOyfCjckmqkAC8BcDymCQUL46
QLIGn05GOaKN0EHw+bOHXgyOUxSDS8zcq04D+oOF7Dchs2JfPTAN3P7rUA6/TVPj0lo08xMMXiOf
1lg/p0EcZOXu/uDVHr+Y/AqBKFRvPrgDXO2c4KaJyuo20WJv6SPQe9cgj/i40YcqxodTE7tURmE2
VjdVuClsvXyJAQemdmx/S5PkI1P66lGUZfG/lr5/MJ5MHlUudm6gxzVHtUzkbn+vBGmGWBNJm49P
VOu4l8p8xoiJBy+4jIPVuSgGkhgqXxhBvFea9q7rS+N+0DXQGvTHuJp0I9656DCWRjHglpXq+pNs
hvVsnvWrKUftvDmWYXHvTk5y42lhvwnAD16SKq6WA9GONyOd7kNZl+s6+8IS5Y/aLr4aOIe9KEg8
l2mvpXuSPz+aplaPilqTvGkL6JIiAxDl6g/V3B9QjL/yTWP80t2UkZeDdyX0Lnf0eTypm36C4S33
+zIuQIJrOIV6Ye1ni71ma+VqtigtI9peDbkkDXF0MrDuMpguem0lEXoCXwQWSDNI75O0h614S1Zi
iP4ckFPswuYSieTD0mcArz88NaZ9lpWEsvYQlXsCZc8+S5OyoBAJiAmnXyGqVE+OaMq1UOfNkKoW
IEDC4XsTolzVfeuHcMpL5DnKK0ABC6Z6pZ0nATu7h2hB+vKvy0OQlNfL+c1dL4ehhYt12F0mA4uy
1vT6nQiH7K5GVrDIfTt7raqw2TgCIxKlqrPXQNhvrWf257CcwgcX2azsHl34q8ATQPzMF2Ujuz9T
r3AeDTA8C/OdaXjpq5sX9pEscbWUzUEZH9Df3EUzECirvFuBse6j3zegiTWjW8l+P/PvKKorH41m
xLBs0jCTKjZm07AEZyV/Q/H474fPPlU0/drM8WCTUz4HZJNK0X6NZkmssh4s3aCnyb1bZu6a5YbK
i1K6VKXljV+O+T5mWXhIqVw4GtygOyNqWxghqbZR/c6hfHlK12MaDZdkdh8onKx+wnAc10NNa1/h
Q8YLzDeNr7o354CL/KMq6s0Ye/D5JmsLds8NFwYGdW3sh/D48KUXnmi+4UP9YHRTFv3oKKbYy4zZ
UJMX8Nr4Xp2zabkTHjyeb/dyjIzOdcwA3/I5JrNw/7zOBSe96vpMv6oHXBP2s5e7wU5WYKKNNQ55
ESDOmtFCDYTRDa53BaWufCPbB1f19yzj/R8oFfeBl4dvxEI0HhRDfJu4iXFQQdts0kgXD05FFjsE
zfIR2UvufvG90krYpzrUQkeDgdywGDgMPrgkv2S9ibvs+AYC9BhiyHaq1djAB574AIFP/wclp2lm
Gj+UonnLSS6/iDYuVqXTTkBji3E3GXqxN7zW3MQK9q+QUsJNEtTa0ai08IRTUbKm6Ct+MfrkGQ5A
+zGN7aaNzeDrGMPtKOwxOCOM4ElTZsHOrzrjXoAzZ1usW++i/8KSGRvVJDP6UyhlCvZQ9Mc5P9nP
egU5QEXQzzNTG/EBt/JpoY6Wfe765q0q3OEVFuK4EaBCt+ZciNVomCm3ivs4Jn15g64pXF4NYPKI
cjW+HjvZdKfq1NZ+f6m8prnHUPZB+sK4uZHs0mYEStNgE0PwjsinEnzLrL69JZ/Ar6JAjPRZJDWF
oyDTHBLLn1dx8gCUdKWAnLqTLZGJcFclwZZcgXFM4gHBhS/crYkV412tJsqq1tr2MbYHe6FWXf+l
8Yv7iG+HvyiUNSYpebDI4J+ORue/N5OGsB/PyCd1ur0uDJT4Gw/qZ2lnVDTatGvTLFjLpuuCrFYU
7rTrKP+tPvPt2/9ep9t/qOocZCcGAWKdCn7NVf+h8Nb6CYm0XSqPvZtp1DYZxnIs8QpT+zQ+1H3l
bZBL5o8eqEceY6n4XlAX6DfcxJ9zR3SN+zG+ZVnA9LDIHosywHpzdtv4NT3FhPv60QkC18N17vzR
1qwmgdkLllSKurPZsSlJkmMz+7Zh/nQY2jz+0tSge8Mmys5mXOm7nH3Hzs817JVQjS5tJfe/pOiw
QVdeL+p6ERMFpU4D3+eFPj8JCisNH2EHL/Q5Ox8AvHqMe5K/8xNEjv1qjfH059h8HVUu4n9gZSiZ
+3OjhOLEgGGg2hhSgVb5Q/xD+MYzKScUjwap3VWMLXnxkljeghKzeEuhWH101B5tpjytWtKRzXy4
jmTmiAeWbEOCx9xpdJZ+alFJak8nWeciy2Hk2R81MX80+94aoUc0YPgRS8EGaruOBXjnPAhNZ9Hp
dO1RU0px08R2t65BazyBKvHxJecXnhY3wBis7/KiVAm5SEQtls7s+eVFdexzWwaO8SSSgqV+coct
fPC97fu1g49EADY5X9ojxTCo+76Kxp5eXQ37erQs1kUdY2SxmNWcGuxAdugP1X2sxsHJolxgY2I3
eXAD8znwCKglFNncEKJzj9SH4nuXTv0jjh/ojZDpf3iUNzcmXxDq8aj36KKnPnYtnPeqnxcRCA+v
F7FtLX9dNMpKgQpUFybp4fWiaP6X5m3T9V/ydKV/VD2bFAkFQNvOdPFOobAzfIaz/xVDKu2mN+Lo
MGEZzGKXKGPtsZath8HfyRhkaWCIaJWje41BgpdazPvNpyKxVr1K/SZUdvu16H7UswNe0zbDpiKe
ssMmTszdpYFLE26fr+kMxi8FWt261l/AGHq3skseZNNNMdo0yujmj36z1vVliy3OGhvAuDXGYzAD
EMmAICaezz4Psi/2u2IXZzc8oZyOfZv6IN1TpXGqNktQhU09re5k9o10VJWjY6taN5X74FdDvZcm
UfHkbkjS2Q/qIIL7KugfklkEBpDY3WlpbK+USTfWSgsPKC+qbNcTf1/Ju1ZzxmznjgDiZVOOpnax
97RxaxXND2vemg0U6m8I49h00VQi7VRS/3nx8u/GKJSbT9x3oG1CoZan65r3ioWHFgHCVW9YzsTQ
3Xo1gp5WB1RXs1Rjl+mvwBUEN0UUpA/WFP3eP7HrGzIrfZjnW23qvuHtnoxU+GM0nT3FbbA25U8U
prh4Wbqz6o1O3dmTxR8gDaZF2jTOqYmD/ElpAO/OcwHkF/uU+PCyj/X2YRyCYls4RrSRiUIvTo1F
ivXtjUQ2Z9G5ULXxmeqzx+u6nVovYzUZirphbQwp32uVk9Ph7uthq/NqNfFZeit1UXGw08x66+Mh
olDcDe9KD+dyV6nrbei75iXJEn3hUKvyvdE3Zlz/yNA6vGX5hWBwjojwrxNF+bPn96GM6gWsiH+b
kwGvflMR98mUA7Uvc45IEG6dv05ZTcoItwl/I0c7ZJJlPr47YpGN7NU9/pxLHH+a2yQU8U1r5SHs
NSxo2xQqfNJo3wDvqwtXg+OcsEiiENB2NknYu09p0z3KGVUasmHFa7Ep8FdvnSzca0lbXto5+CZn
CMATsNTHU8EzbdXMvBF8vmo2WIhp1CDVVo4WYAgvHdF7YRvLBN+wp3QIbw09Kc/y5ZPT4oLiLL+3
89hnqzH831q/rvM8voj//fZ3VfHP9/9cbkPmRyNR908WkmEpteKrw/g4uYdK0fp2H6bUJLmu2eF0
GNlHKYyQZ37rsQEy0TitotpTqCXr8IPMwP4gTkGHT2ziWJowCrNAfYxF7K5tHlXb0Wyije1lRIXn
0mJZZBzNjJsmh09UIlgLgRodbZ6sz8J0nzMn1vH2paX6w8LIosc4JGqj2Zl34LldrfxMWG8orr+D
W0zvC7dWbuOpGxYpCrPbEX9BYhDDfdB0NeK/9rsFqfatIrJG7UI3vkRGi083VsF4LPS3eYQKPXSc
/LZyxezh0tf7it1pyh5yPbZl9zDo6nSThO0XbdK7h7HM9CVG5/7GdskqFLzrvrt2jacM1UaxFim7
0mveRxyZLqmZFvw+fGPVa271VeNuz/RCvJij6W2RA2dbuyza+8DGMY9S3rckNVYyr6Q2cInGPg/O
IsLhWAmi/TCENtR6tCjywOuTCsW8BLc264RmXVX3o9d535KhCUv3Ncg9QJuGWh0dMTZ3pMR4lWJf
tTasodxUsWfeVTydlr1XOhsHYwGxQLUNtamNxcXB7tKgDA7L8Lpa5EWeLTxRFGx4oPGrzktgZd27
44T5ouyreh1NbbS1K1Vb8gToX1zbDheVGXTffOTwlV/2waI1HrvMdH9YnXLPpniH+6OzGgWKhRFb
3qbRmkWfBs4WnrV7zId62NmOgo90nq21ERV7UncLlerqlylrh01HXdwGbwJ24FlzpxfU79UUHb63
cX/Gllp8kHIiZoM5qO8FzgZcUHNIKIuRaj8m/CULzMapQ7aQ3Ax+EN3LQ1mq2lGJKeGbu2JFqbB0
d6x1YeXaqRcj+oO+eB2c4lzaWfFIVe6jVrlYmzma+pRjzJn7mrjVo6I+jVZ1RghASX8aRWzhPiK1
zTDE9C8uuu69L9LQRIidg2YnAO2up8BO33qbqHGBFedGNpXRvnMKtoe23vX41WL55CtZ9mYqEeZY
ahscdbc9UabpUP+c/iSLBS5nJcymuMBxAHOMn/1SXhMTxCRcM0+RbWhjX3ATyFadNz6RGcnusJV7
YnVSA3uPuJOmXjv0fd09qw5PakrD0y1Bku+8d/v71OmM0zCInZWYQbgEqEVAz6QEfR5UR6+/7wYh
DsUUv5NjZEYPIWHvhnDJru0QIu5iRDW58IasWxdElp9ZxrRrSu95rc1N27Ddpepq7T6Dz7wJ3WJc
9k2NmVWLE9XxeirMlm0SKy5n2c+9sc8LytGVZdDfYuDpHrJ6PJdjZN05abNl97kG+/497zVWeFHz
3ptWd56aFKfF3Kk2Vfg2VRT6Rux0xjbCn9R86B3RP9Vx4N6U3oR2uEyQVcQtIpKIRzoIP2+n9jiC
FdzO51Rpi3M2nwlTO+NOXR5llxzs8jrd9r3hL2WT4qb0VtGq95iUcF4L67GK1W7f13a1lE0R+tNp
dOKvkZLZj7CF+0vaYvkxt4ocxSbuGe16UAflZpoPVJP9PEtio9t2gf31s+tz2udcF0UxqQ3+9V9X
Crs+UsX7o/QK5zCUdbR3Ws9FEjqku9DU/FMfhvU2qIz4llTiuDEKo7ybnEqs3RS0R9/7Z5c38y5P
8/QIj7g5BNz+uxaw6I0BKXWjj+p0N5RNvvYo/ri0Uwx62uzVxyK5xxyOqgNnSu/hWke7zqyqfeS7
zd2IAR9xr6R6073spJbc6XFCbYGW1V+iqsXLWBjp2SDtih0sRn9dgfdkiSXoWiOKutdsPq23lPmV
0ZdLRxjaV5uNha5W9odTpA8aa4hlTVDx3BvKGrhI8cNEVBbwLHzzO37CPojzsyUticfm1uFW2sa6
028Hi1oZVTjEFrCcfVGt+l230+hHZp+o0gSwwM18tsk9v4kAO8+yw+Ie3Eu7KZMmxwO6OroROUHP
V+ozCqPZqYpMQJkPyyCvkg81YJvlZqxJbMfMNsgL8+M0GdZJp45kFbi99mr244kYiEOi0tV4ZG9q
1S6/hoE1rXtHLQ+EKcUlq/sPtBU8KMnasyOu7fu0bqOjEfqQ/NJuvE3deftiWe+RVvjIMppxpwVN
u7V9lkggi+5bqnS/uZTJLbQsHS9javZUmFcqJncdPlm+TYKEGaHdUGBa5um93tc5dQD1ThV+sheT
a++1Kcpv+FvG21Ft7DvXLN1V2M+4qiFyd6MeYghSUI4/YAP1aJlmfRbVcIhRpvZGvzBK0r3+0CSY
UpX6lgxys5bFXdiF5iu7D8u9LP1qAZtTKeI0QK0o/apbZ9HCNH1U1S67qF5OyBTPJmv2aDfMrt+3
reavMUDI3hBifJB1Gc6li7QjN4Lv4fzMtWJ3UXRKgUsrcdjRVe19F3bjduji7OLrPZYweYsBhFsB
82y1D4WURamG4qmcjZY1LX5zxqpY5bPvFj5J7hmBPRaBEV9Uz1Z0ZUEgSFtNlSjWgVe5ZznRdW1z
i+ubu/jsg+yGvsXiwTJ/ipyWWIN9dq6fff2wxNa2PlUNHSbgIx7WaycvspPiEwBEM8j6uTOSGzdy
v+B/6p5Cg/11UD9MhoHJ4aQDrHVRuePbKVwHA1kEKssJvjalJ0Dx3aTW91mXjHfFfAh32Yh3L5vj
cFewU8DTs9VfwJ1+Naph+EF+bqJSmYUKu+1KSdJF3bj5GvvXisdl4k8HJeFBbSrW/cBzZKeOSrRK
Slt7svFx33mxkgFpzLhfteSVmplkNTk1Cy61GG8mj+qR1LDEJrKNAR5QnG8cdRQ3edliB0xK7sHK
Be6xc9/nQaudv6bUjk5cTVD+xWoEIiGmNk7dY2kvzPC5A+q+6lJ8PGMXUyzqkWrqubGZmZAIGF1G
fQ8gyF7H0Brz9BPenWwBiVA9pOSZFoiyh73s01LDXnRTg6hYcc6REYoPclG4ICwbz3cuvsEqOdTV
r6qijAcqT6eDqaA0WXiwk8NxDk2USs9CMH5V6jB569WAgnXKgebCZYcAeHCgKr0DgGbYy3hwqrVN
Db0VYD+d+Gl4o+LwtQ+njPuhUJVViSUmqT3Xu4yiv/i2f0Ib7QfAgRQCLHG79bQqvyeehiRZKbOF
ouH4OdmsmpDUVk92PkangbgGoZCmeoqL3Ll1Y/OR74/9OOFNO8vB/1KIi5kW8ykFw0ckW5UdCWAp
EJcDUVl7t03xTTbsIFDXuejjlRDVdI5BYy0MrRlQJhjT+doH7WOrJw61F/MUOcBuAUaKAgOGnqKP
4qVqZSyAZ4Da4Irypm2Tn2eJUcRrsJHWQgl7PFTknOspTyK+V1iobkDmw0W0QE4qKtLuVHO9kzzw
NXD3LUor7HSnk1XZvADS6L4plZjbn8ciK1hxr00DcBR+M3urssS97Guc/KDH9bTLI0cHMIWyq01s
svADNDg1g6lSjrdknYyzOo7W0vAC/z7gp96OYkx2ClvLUvcn1GjjHEK4o4J11VkqlmRgqY5uoaPF
icy3DlHfKei+j0ZOorXFktF1CNxiOSsOtVezFpvPtBh8zrVTtuWhEbdkecdN14bNmrApKYoCJWSv
JG9eHMRfMBOYiShK88zzXls2kec/UIsSrs3o/2g7s+a4jSUL/yJEYF9eeyWbOymJsl4QsmRj33f8
+vmQTRN0277jGxPzgkBlZhXAZi+ozDzn1P6DrfKmiJLvbK4owHc1zfudxU/LMpTD4Ol01Voe2QFw
bbj00bFP+bBThlR/NJrnyGwANqo21Cs+LzCUCDAnq16dXvs2Anj5rCkRakjkA8zEQp1xVownOVQh
kECetrqDFqhvtrrtOgo2enU9prV5jhs0DUV5UlFJYXmHMl76xB3NPLURmRYPDutPWmg3z0MzbBD4
LT6ZTr/3ElV5Wh7U/a7RXg06Vm9JEKDuuAytMsu28TTEh0wv4xquXRQwkJ9VjlAwpdRiix+uHyPx
mA/Dic9axI7ZHJ8smDS2k4cUkoV65U1SK1/QV0+eBxCSZlc3n4JpqhHOcR9Lo9Xuy0CpP3nGYG17
OKr5hmWICot/1HpSM37r31sFTVVAt/z7PLZ/avMcv6JHXF9HakhFyAuSVxu0zN4cmuhKvCAi4O4M
zZLuFbzITMBymygvqmuqz/x+0MaCeXR6cIthYW9sNpo3jjLTMNijWWgZTbqDRcQGMZU0EDbRPQYO
3P6ckUpAv8JVd+T18U6qdiwLft6VxLFIsYTwd9Imupe5utcHx1Iru/15bkfTGb/25PmWYJ7wGqTf
6IwXb9KT+zOnuToPadPiB2tCOlGC8yGlvjma0Bku10UdO9/XHYmx89xx9HcOBe2jBBs9wll16Ppn
b2o3HfwWqGqe50YIClY9JSH5E5I5VLZUWJMjYjxXluP1Dz3U94csmstbN7mh+yT6pDTbXlOHT4rm
9J+yevwCisq7K8x8vKp6wJuKMQ4PXQsFXdR7YIeUyD7bWu17NcOndjb1kBXcmxSbfbWE5zZmx0yj
eXhyB3d4kDXyGllS9s/R0c3HbebkA494kbOjfTq9CQKA36DefuQkp76XZYgcRGFYD6hdx1fR6J7a
doasz0o+d2oSvIJH1k9IWMB47Y3Ba5207YFc+3QQL80DDQK4qXcSb2HWLxkKXo9B5BpfOhSpMtTZ
wkLdlYNVwxhi17sG3OqxiSlyomkBDZJXog6yjy3nj9N0OTW1rNK3HwI+nJqZVh6SifRBgLI2IMwv
Nn/ei2fSxjt6wReDd9uTnxYnGSnWYD7EwfQso3jOoUDNhx8yqvmjgW9HFeXWKvwy13AHuSM1Olk1
bmfj4NOZsottxXiYfPXtYCrXjjIED6uZB/7ylPrBZwla7anZaftwolJ84SiCGMEtH7TAGiwh5CPY
68BjNrxfzl8kpK1a0z6Dhz9EQzv94s62v5tbmponLVfvVJ10F73TOxeuF/DvdbiNprC4lwO6Sm9n
qWG5fLwReJ8deELEq72fpUXm7cceQMmFQ4LFO3RK8MEL2Af5FXtoyEqQez2v2jTuJm1mGvc6QMUk
WKY5P0EX9naIeVRA/o6DnK2ONW51XMT9i5B1+ZmG+GQj66/zZLjGrFf6FyEXS61z//Eu//Fq6x2s
IRfLN8HSmHfhvrjSusx6MxfLrCH/3evxj8v85yvJNLlLrZ+qQxdGz+ufIPZ1+I+X+MeQ1XHxQvz3
S61/xsVS6wv2X13t4g7+q7n/+XX5x6X+851C71DzdGigMz9NPNpFy8dQDv9h/MFFKYpZeeq+zTqP
OzMpzqucx+cJH6b97RXEKEt9nPXPd7RedY1RqTvP+9XzcaX/6/XZzLD1HsyYp/P1iudVz9dZr/vR
+n+97vmKH/8SuXoLBsKqhv6wXnW9qwvbOry80X+cIo4Pt74uIZ50+Zdf2MTxL2z/IuS/X4qe+m43
ofCzMeOpue/G0NnXdMRvZRj2C2WAmTd07uClR8vaqpXr7xS3KfRj2iDq19QeT5SLWwLHKaAnjuaV
W0Dq9Ukv0GzaiTvo96aZenf0/IKgE1M/e+lN5fEUWOqlftQnw9mZFJW24P62lBlovSQ5fXMWcxNd
N1FuA7MHpaecWuOcKNtVz0133iauplUKzveNGJbjJv3uR41ybfqetc0zhFupSZGPUrPima7MK7PK
23vIlvJnhezLreW1j+KTqIpP7sGz63EHLDx/ljA9QUosJNlykhDdV3lEynk0ZVUJSMuCHi4zpllw
uYg4/uXVdbd/dCzdJ4n6N1f2JpiXdP/XIEf3vl4k6Gc6saaNDffHnYwRmwyR6fbe3KvDfA+xTYWQ
YiRkkbOXaetB4rz3VawqCQ+FCXhXK0G0GHVMFUBO5UCWEJLSdfwhKHHdO7ovp+OHOXSe/hH+wQq5
YupuR0MdoOmDwx+VN/u+1yLnXs5StCv6Pu/uLuw8EEU7nk95D11MGNvwtk8C2Br+WEMi5FCyvYUF
yu6Pq03OwtTpr4BB/nZhl0XKxr2py9k+iVNMTjocMnUariv67emZpE6IkJPFS+Rsc7v2znZxil3O
1kO31HllOAsBnpy6FFP8On6bK9MaM/J3kVG3aJ5l44EWgH4bxbPubeDXax43lUaSBFEjVKNp9gLu
AM/yIfaK9nEI1Pax1krn5PTuJzGtdui3PllZ67LXIFQOGe3IB9sM+u20zBTb+Rqy0mqU67hOMJ2v
Iw61nL9mRd0cBaYrZ/BAPb3hdS+gu5DweeXm7DufC2ZX0LvQwtLt0O48eDlDargntTWMFF7zKmtO
SqXYnPuKWv/pvNWMWt1KuN/W/XjTarq9CZo+2zWx8YadTpTOc8luAKNeD0bZQNZJNl9MH0Iukdfi
D2IXOPaHUEPxB5kuQGzRVYfnH+E0ctamAVC6SV37JlyaIlCIVL9lBexAi5LGGhHamgZp8JBt9euL
pp8ko/n8IEZnUQsF/2qRANkV771BcBrd5HZA5WjJAPJJeY6ookJc+QdBHoTsGbpybX8mzSuFT3qJ
a6mGneNotRj2sJ40UMeVzdPCUHCI2jrehVC9I33hJDntIFm8G3yvfiqHqX4Sm7bYOkDdSA6Roz3I
WNwX64xq/NB0fnDd281w26tWf+sNVIg3Mo5hob9x9fuiK8Z8d3aQfKIfYHS6X0PEbSjc6z38y0G5
W1fo8vhtrQtbuKzn6/cXZluNlKOij0/duxjoh9+VNxXR2p+35BC0D78w558dSoA35xgZf5h5/pEZ
/EjdBjQ9bUH4wY+rUDHN0uh1ABd2zBdROTmk72eTiMqtY3H3Q3KecWGXITvo/kjn/9dm6Nx5Q+IT
1JQHiDkzI+VuPeR+8zY0g3bT0SZyK06xn+f2oHG2SJLP+3UaWXV/15eVtj2z3ZoADoFBDZABmkYU
0QSsVXvFaX4xpi4LTm3uDLd5nLMxjZrqOp7T6joxUld9HixyB+ro5luJqZfARKAKk0dndEfVjTzk
vZjcUC+2PIwO0IM0mpptPd2Gr3h05it+5rQHwKz6g5xl6IDqc9TdrXYd6bbbTLfgLiLUU2mq3Whj
aR0dbhuIH8b1QFqPv4Su712keEtlYHFHpgdV5fvVxNYslxwLhZIMV1tvIKzz5rZvzPPVPtjztKI7
Bl28Ydav5zSqjuSp1RevyyCqVHz7p46cR9hlw69umw/bGlD/o/8eGxnOfBE7OF9rLpNW8CkHGiWA
roEcLfUa0kk5GljwNQ1nd2VHZCTpdHizFQCrirFCYWeZcZ4s6wzhktSrQnfTLJ4aHjNtJyvaY3gl
IZdTlrWB1kawvjNDvIVV7VLdcUb7gZ71HLl4iIb519k/7RCciJZU30M7htfDalJE5RO0fxEzPFjg
XD5JrNC1/DlW7WeLMg2tD4peKxtH4ydJMAMNqgeAYRKGSxuxasCrJl5BG4jXcWl0EK/MLTrqkKpn
mF699Vlna1In39SLuhT5ejLwFf1T61C8FRQkZ29WoCpTmzQ0NRosv163Mf20eYCoBATPcrY6Vlu4
eOng0GC4AK0gcXIYYGM+O8Bu/Jyp8M3DQBF1nSCXuFhJLjHBdgIjNAtL8HrtdLkpuq+au4q2JsMx
y7090Y4X2WP8Czgo5GDUXwJeAIqFEVTDQ6f9UlkaTVbl9DIVA/g8JUmphAfaL06uOhQ/Vf8uSGcV
AUTesMt0WTVv8/p6JN/771b1Rx1uDEVB34eHx2trcK2j5vcgs+nP2sAf1t9GehS8huV8HVRk+1s3
nj8VVbEdF2I08HPFvd4hGxUsUYAWeXa20ZgRr5foFX8KS4pXlgSVN9yKNzLVD0vmU06hmDXctvhJ
SSGlwuAVdNA73bMK4fh154b2AbEr+4syR/fyO7xGpDR+XpeRYx3CxoJ02YSdatjUs1Ud5Tl5jiPj
xnTy7cWzMqBKnsBnVTVurPjN+2YTT9TUHzzTyM/P5vyoTsHnyiial2SRbzTSFBYdszm16qAM9+9D
iqLBnRzm3LkGHF3e2Qp6dixUXDWaGz3LwaPBo0zoxZMR3Bb6XWW2N0ZvIgCTTdl4zLqh50uWCTOf
/2cnS9vtor91LKCiQySmVU9l2zl3EjLp/nBvu/NxnaDbc3LFNyioepngq4W1baFPP8ecrzsnD2VR
hOdFDOgdH8KJwqfchUMbPrLtvrWRWDnQNZ3u6G0aDuay/Ky45XZEFeFFSXdqjHBK0TXDyxTU+jYa
EL4V20jH7S1dUT+9he9VTFVhQhWUqXfOYhroTj8ktc1T5DIs2fQ9G9ZX8Um4GYMj9TIgO63qm6cp
83+BO2S48YJguJn8kS50OZUDX++Kgq7Fe8BlVPXukRgZ+kUbVBsZQ3UW7XVr7s9rrjFZEU/+dp0t
61r19HYf5yVkXGbOJ3Wog+NFiN2o/KIG3ufQqlFS6Tzz5PZKRO/grHIqh3UsfokUtwNV1lukjO01
8uySUAoS01YL4BmRIFlDztZLok2gGNu/vZpEskcNYR2kM1HVm/HBgWBwF49aspdh74XYemN86N3Z
2QxwUBwuHP6Q/gypt1xf2ovxFJaZdlPndWojp8Iio/uiT+VwH+hBS3NS5hw8dpZPkNrXG7+eh2sZ
yiHp3GfV7ONbGVVxrD111rjLERB6KJaRZwbBE8DMdUoFC8dd11lX/tTM0dbrWlgGvOy7Bvw72sLx
MvMR0SH7k+nLhUczHA5NlNGnVNVb2nuGp9pRwxeAAPRV+i9yMGK7pYPI8k/pYnMbGlXnWUHcZRlS
re8e8kA/Vab3NkHvaWGwEBIUE1C0bO/MPbSxSzy9t/ltXzi/r/FAA2nvslG3WwKqvpq2QR9OVzKc
27KjGc2OtjJU3NR4zssvWZK+XQ1WpIr0pe1cG2mb0HVTGCRt3EW3DC7RmL8sDnZQrBd3YosKiybi
dWxeGwDl4OonwF8mSZQM5WBEdkwfTRHsLhzrEO0W8xBaNj2CXwzNRSdnMgKkUlyKTWNabC0aH3ft
0MwHqvDhi+9G4ZMauZt4KrO/eGWuiSSPxKaGG7zIfMD9l/MlIoSc9hyxXuH9+uJc16ApGC7fuHnw
oPo/WCEcXkmNhN7GBrxz5yrtHmRGAJGANfyo2zg4xUuP9UaiOztytlNojI9yaGFNvSv9Blr7dnrM
bVjls9jPjnJPUEwjyWDVt+eRSxmtUaxxk8jL8e6Vu8v+xpuSEvswt1vmDstLl6uJdUWtOgDhlAK9
Scr6RLsg3FI0wD6P4TaNloL/YinU2DvZY/67uM5Btd/t08qN9uucYCjSzdQHb+uIAzLj/8d11muP
//v9dP2sbg0LhrIqtYzbotGPfaxb161v8LyV9r1xO1Usw6NXatymthGfRiDAyEIat2IaxHuOkfAK
UM5eaz2wJMsUiZS1ZaiMqEfsqgDCpzappr0YxX2+ooSPgJD2gK/qTeRGydu3dDnR57MpTWO6QhNj
j/pdZG5JapinqMosWrf5zm8DfvKQmGDsyfe7+MnlTO6+rNr26u25xh+ja7J8yj0fkODB7VL3MBat
AdfxHzZ1caB/BzKn1s/2HOYdxJKXEBTMv/a6VV7LfDHJBI23z453CrQoy3xxDH3m3tr6pBzibATP
MZS39EpUt7Nmlbd/NxSHhEywWtv1DLT2f4+VldIo+O7YMKLV9kupGMpWzkyaVs5n+WIrU8V6kbN/
EYcerEJXMMlMN91fcGPJUKeNV8kjGmaX5zgxyaEO++CDDHdKa0HqG9C2ZcGd5gTlK1jjjWlm9DiP
pkEDc/xiLGY/65LTxF56K0OrAnoPR5JCA/NcvOoaSXiyQBCOLsE80Z/XmHmmeYwd6DQBK71ySPjY
mjzHoHBhZ+i9HYvSeW58G+WydQg45LoPIDQ5Ko139gaQlT3FtmndQhE+Ps7QpFiT0d1AgjY9+iaH
JlJgwa4ifef0JV9eY2wnt7P7NkFmycE10vNUGcn80UrivUMrza50q5RcZzcdCy0ynkqAVvuuJE9m
WhaSeovNV8x2WxZ2cw4Rx8QCG5jZ8lOpT791gaWdSA0bT5CantQ4VO+0rnWjbfE6gRV7ahfX1LXK
nWaPV63heBFC2tl0ShT993OkCViL7nSz2Mo115tJA7i+Y9piSnrYb8Setl67rZD4OJ6XWm9G3HKD
sZOeb2RdrnjVvMS5zmM9gDCBjZ2x7CfdSOmvaPUHt6Wwpd+sRm2a6buV/aKE0/NNJKT155h1idWx
2tZlUPuJNzOfU7Tuxy+k0F4BVCqf2mKyjkVnlldtVqefYPL7Vafx8cefA8YIwYs6IC2zMGmMkwpO
xoDIS8gA1dA2dnaVfRyay1CCxSvB61C8F3MLm/b0lh7r7dBZxl2W0A80+u5X+ls1/xRo0KUD4oHl
qy6ViTRNbN6R2zXuJLoZ211SG8NN0f6eFpZ5CqF4ugFJyr+qUtCpBBla1JCIYUXHfLwhJSTeaQmR
MznUDSCps+dybEetcbL7H0ia2eCilzhZTsYkkTqg0NUpngLo2oOkz4BBczBmLVSuxoqE/czvyLa3
qtz9PU3N7IZu4JLUZ5RlNw0dUdvE8bWtTGrc1NtHXRfxbJU7inmHVjOo9WECAaiSX12GsEZND17o
d4iQe29eS+3rpxlpgDsAeK/sOouvXRbPG62I/Neuox1J64vp1a8ia+O1Tf7qO8gOFkXgoaLQKBvF
ArPbGSCaKBt4Jw112jNO24xj/zzUhOoBtpoPw9UruLp/OzdNg2jrDGzJW2/i+6ujPcaoI41nBc+5
s80Cm7t0sU/UDG+GoNqLbaTlct6d3cuUrC+0fb2sYALo2nuaXu/dWimvoE9x9wmw3V/0JP7SADF4
UvtKfxiyKt2IPc96c5eptJF7S1Mv8GcezbSv/ly1J16ABqWSLPkFdFuzaQLPv6cXcH4ulfZJ7IGe
VYfUNy0SY1wkatpDZ9JO1MKz+Rp9M8J4/DnMAXIFfK099WU7X6F+Ul2pZhY8sx2kh97O7Z/RN72F
/0QioTebnuwYWpi3J2v4JkE+oem4g8IiBQP1Lj8vRqAG6X6anPSObjznIa8UZasEFr9m72dBTqpU
bNH72eo9n8VjcdflkGNFgf0U8vR6zXvRuJcDIHbz3op9VBtRDtxcOGQ4xf5TWWbutcSuEfC8kwmz
6Dnt0+AZcr/8RavTeO+rtP0XDcCxWCnLrdU76Y92jLezOY3fAtTF9nOdfIxolhLJf4wQnqg0jrZZ
FE7fzEAB8JFDtXmE3SbjU6So4YMvOsuh5+wsFU6ws4hyKJsTZ9VcDsA3KJF148EZ2u28xSFeL3X5
0KT13aSUNaCQZU/zYdqyNjXg8aap79pFalfvSfgalVc+TzQmXg+uoh/GuVS+kME6RxiAfjbZBPGQ
HQOJyqkPawvfOirg3yk9azcw67bP8ChO93CfXxk5t71Vi6k4WJM+7CRWDoaafofCTruRUdVFM5jK
/go+9+aRzeW2n2vKkj5ibiKU2zbk4QqD7MjctNNnR893AoGGHpXtMHIqO0E5u7qjbVzbVu8AKG7T
UOuVl8ifpj2s+4UNUgZaXDmEtqqeFGs50Gue8S3CKb21pg6koPs147uRSsHikfAF0/5Pp3mACGQN
HBbcazWNT9HyfQ3Zl0UNJ7XY1gNcyH+b/TY/rJKeM323qPtVaAVOzpXYL1U/JSSPjfEmnUJzM8PC
sZNAcaxLyVmQNMf4famLsMR9UDwta6IjlCt6vGsza9e2dv5olSkbTTOJj7XeprtGj9hpqinA+U5F
Z9Ssfx3KzDvovTojRYA+tWhXi631+nk7KmPzJI5/tKnLXBB+QFPXGJmS1s2w7aZR20nhcSWIPpct
P9QxQ9SLDv4wfJaq5dl95o7+6/m5vGkaSNKdOae7orMPfdF9dqMd5JcbSx/Tu2Hq+3CfKEA9nfwv
w2RBGecDGbq0b48yeg9tFyxyvRze7bKijMQuEe/xYjcXgaT3eLmkhHrf7AoCphJyTHbJHIrSt/dN
X8+b1SZnC3/mnV540NhKjOXCSwhe/21e6w6AgiRySCqktIbE2RdV8jFmXbGFeO1INeonegn2qaqs
+/PrIUNYr4BF8wKsfxFVtnOYmNzcoQrwPvU8FM+FjYzvdz+oq42mD+q+aflmE3aBsjF+0lDfPwS0
FtPDqm2Eg6AJquzWNOEJlSiZ5AQ97AsLlflfJ7VNcvdWKtEiDaVvMwfuViYTGlIBUpFJaY93Mg6Q
xzn0E6VEsSlLzMdAUNd7vq2c82xxkxPWqCySf6P32oB4KP7NpPJ2reST8SiHue2dnTM0wX611cDr
KCGqwSbLVZNtMVLtwyIcJgey1fCt1uS889GHwXERDgvtxECM+psEfDB3vXaAzjbbim1dg5wcfU+N
45zXEIeda96dHvCouVyqe78eXUDpYZ7N4dLBM8cPSq/99bp45fExKM2ON5+nX8GgBCXMIuQKqWH9
ZOgFOGvHfGhyBF4Rh6yflgAxSYAcYuejSUKXiTQrW+eJf15rXf7Pa01F+9WLYu3k6uHGsa3mWQ6x
VqB4r/ndm65NW0CKpM+eed2pafvc95n32GfhkqNCS2YI0Ff1VaLPYxJX1OJz7S3aAY7zWLCVuYxe
rycz1GV9sU3m6D2OrC+jrtReoyx8HZPIeRoHHveqxAivZSjQHW92bkChNXeC4cliL3iKtRsZSFAI
Mz1YRvNTtOB+xE60f0x6uqZqCzDYtkM6b6c1fHJkhsSAQH671LrUcimHJC6y29yM1hbhk1+D81vW
UEFe3Q5cJvOWypbq54dgIY5P6dN/DLP+vp7T6UZMcihhdToiiq1D5kgYmUe45GPiVIvmgURxqlM1
mrGDkjCy21eylUjkJ05O5QCHo79rNU3byDZFbLItkbPVts64sMkCJlW/jeoW3T4EAErLEHxhH0jD
AIs617Wa3pzpxIC7vhGGFVO9tywdisweccGDAn7yAMMnnLFJmR2AGSSHaqmmrt4p0H+MGh00lPSi
LTglZ3/RJi9D8ZaUHM/etU1e2ump0obnuReO81KLN5l5J6NtSHYLFBGaRl/mEqYuX4PR3+0164vf
6d98WJcexNm1+gaSPP1TldXe86SHRzGHGUJ8xgAOd9Qj+8tYqM11rpbJTrxW0Cj7wIupoy0X8NE+
Pl/gvOToXFyAYuKHC0Ru4x6gMqXrFZhLe2uFyZYhaRcZZhYNfZOmb9OkP0Hg6d52/hTtGiuKfq0A
csw6/KcIwZmHQS9sSC2K5POo1E8SQAOlA9lFYDysM5EHDH+tNDbBnm9+TefMOiDuwtvKgrU+HTP4
YZaelX5pdlkPYsvRXIHeNj+udi+qh0NFoyR5LsTBLqbKUJFmymUuOF30ot4Xnp7jiDeT1QV1uekW
fQo52EVHokpO65gWrHY5rG6xTXMQ7uaBRJA4Lpc4r1PWFIrJQu8MvbZv18PQ9c2pL2ldercHdCPd
GiNEe7s/ToEc9nPzIaZoo/GYtN6vfTAW93Al63e1cpAB1NDIPNs8jp/tVXYUu1jkrF3mDEmj3/Fs
s5oDBCXhtKPI+qdFP6y32v+0aIAgVp83ketsdZBTy55CNiCW79rHcUy+iWk9XOw/AAp/RfSLftpl
Jv1l+iGKR7LFy3CNdZbVqjD6dt4Bife8n+mrYUdDk3sTG1lFSievX5oUAJ+qzIBRssqBR7hyPk02
yHQIa35Hws79rPH9SQ5P82/nuK5vdINGSPSLjBde82ETKq36U2kfROdrmWNV+tscX1P82yaIkOZO
immvDdN2ygp2xWS0v7V8P296SFwe6qaHzkMN2H2F2fytceB+gC9y2qYNXI7OMBU7KirxA63H47Xt
TspRd5riydW8ip0POCzDg255IQ+bouFx7Bv968Ukra0V2FbN4qmt4T1wJ925NgdvylCd4AESfFDt
HBIrN74k9XifTm76IzESkJQ8vT3Dr1mDMSUiVFTjSz3095I/+7uI9zX+MQIQm7vNQQHv3C75DC9F
9iiNDt1epbr1xZqaGgBY+EkaKopQtU8jHFvnNoesNGj1RA3jYIywV3Xw7R5LI++3RWGitr10QsR5
dF5U5rc7WXSiW1IWlR4KgJ3OedFOm7p9jGgJrcU8pqjO8BioVX6LtgE7EMTJzkMRqRfeWA0TuRMY
VpbHHbEvpjpW81tZ4n0dMSHouXViReNlhr7fpukR4BUkH8HtbOvJQ7MI6XVhmP/oQjqmWs/7Ns2q
v0vZaJ0jrFbtNyFNOh6ddge7iQFQvedToQNoHooy1XAgIzdJ/nQ1WvBgI3OpsHWR2RRtqo0O58Py
gxzYu2KcSa9NWfaQlXCJiq55V8UjDVV/ddS2wl5icQRk1M4zkt7jXbw4grg0b3UDHuK7kVRVVjRq
8/KW3xkMJzuMFKhF727n95P6vU1eUQrNfpDpU7eRN833Gv1NtwDYoQh7C8j7aF+nCv18Suwep7Y7
WGrr3NiTbzk70iXJIYdIkS4jNObFHSm6cxPx90A/hF5lCvTuOtUBsctfRpv13qD7/7UbYfpY7XDj
7M00CV//Jt5e7HrkFXQ2NnCRFdB7pEnNp3TJScpYdYN6Q9nYQtCO3IVXauPGtLMWydjKeG2ovNQt
SUiSA/dh3ZUbYdmEZwVKKwW+QxmatvmfJ1WaSXNePt2RpCqgv10OCjyVtBein9HOf9gWR4xMGYow
A21Pqr2fYDcuNbe6jZtpegqXQz5a+6YsYHdfRnKg4d+MGh46F4uXdepDR61YRlA6wsdBZx+SyMHN
aorHOrsZevUXMcnB7rzi2lX19jyzierwOq+t35Do6W7g/kTGqBuTHnHQottChG5RYxpK8u2LUTwS
KWfncBmbQfZbnqoq/TLJeMuWSdtXcz9spNdSG0Df8FyOR8YSI2dygCUN3oLkdjVD30sDZ9l1bxPq
BontalYfEt1BykhpPYfvZEXnletqfz9VgbuLE2P61PQheVTLe9JVernCsYQ91NaUG3HOg6oCqERo
Xbwu9E9XiFb7W/G6/NTc2ZPzHWTx9MmCC/oFOYCirutuW9TKQzXALSaRhQU6u5py9VrW0Ws+Oo01
THvx6k03nDTwrrBhckf0ccSPsV6eZFmJoBMSwj6lepZRlENEyZazupXVyFl1kNhXEzRaNnqjJnp4
ltazDZtD/bMPmJWCRwRNFEqkVwNv5GsDGt07UNl8NddB+amCHGOjDiizFbxoPgmfALmgZqcG8XjV
BTkNF0tOle20to2isIIVj2GmF6GxoZshueNHCb6W0gRso5jOLm5jbZv62Z8CQwcRAL/KDmpeoQK8
lOCUpQTnL6W5lByQ14/tvZjEaTcQ2KieORwkQhx2B5GTzBfbuohmdfToZt292NVGGZCkQTMLvL52
W3dVflWG/pM/KybUX0JpFWQ6RFYaHKmzH//I+C2HXGXxhI3HKVowycFGO3gjRribCZfTcyjUlfm+
6yhLIU+987zXsGinhzUFMCkmsAA/Uq4kcSCOqDFHhLCbescXrPEojlRvqHkX2isEGenJKYqcLz5P
P5pZ592XLboGmRUhqODP81atnfi1Hdxi48yZ/71yq/thICG/GedvJRs+XtWiBUHSV78lZvbFGpL8
W6fwrwW/PH1mP5Dtwjxtnrq+ICFgWtqdG47z1RQ43alSvQFVXv0vVy5G8+OVreXKSljel1NBnqVI
v1G0/3jlvku+xGWmbuPc7B/mKD9AYgYb92wqR7OYlO/GwPvc6xIdMuza3UPx792C+e9P1NG1ozHE
6mMCodnWaaryq9V0r0vTNvN/h9qISuecfFc0RX0NeifZ6XzoH4PUV47gt+NTlMTN3djG897y5uKT
E/oQRoem9itCGm+3oXEbih8Ev3YGScCL25hm7y+3EZlu8afbqHmwuTN4Tt52I5/nakC+giJE9gkq
2OLJaPlaWUamp3Kgly93pvxeTDxtNTuvMbqjDGV6ONOrJMPWGM/TwXU7zXaZCjAAjDmkyM5sRrve
CK0Xv9CyJ7ZaNCa01gt6AtZLHyxJGESQbsRWB8HS9btwXUFy/EKHUfZk+2/TkQSjnhhZZBPMTr3t
WvPt0CxnCe3vttLTXbqM7Kifya2kBonTxQM5D6o9mnqtwlK5E10HUyO7QAlkvoUNFk099YeYURdF
KmaJEp0aicrnabotK/WJ5xZ/G5UlfJjTYNa3/cKyIge97XuejyGDjqB/vF4dSCMQrb5HT2O9L1r/
CrnObmuQP7uW4l2awH0Fw4QLGSp91uKF89q7lsJfps/I8br5Boy8vz83DsxDGG58f3CPRaTVxk70
3rXFiKaCexRhdxGLlzPx6rC4bdrFW7X0znRDi+o6JGEPc2h80ntb/yyjyVY/CYXt+2j1LZHqe+Sf
5yEwfF6lNGoDIBltYf5gTfukhUNJHgHPT4NiHKMSnZDlYVFK5XI4R5utAcqX0vx68CZl2k8lT79D
aF/FpmLQpBBN32js2pWpl7xOUV0C9cMu3LRJ5MFkUaVnuzstDGOuP31b7Gu8ppu/8fg28B1G7mVc
GNvl0CY6aJGhi0i3YVu9wRKXOe1Ms4PsFvM0C+8DjR+uth1AWkzO+NXz/GA3Gpl+kuqOUzzO89S8
XkQNTrzUFk8pO/gnhX9aZ9gULtzIMXduHlLgXDRZB6MZn6qJf6mUNXqdPZuU10ZDcZ5SUzVeYNnZ
K/zeoJlidbdKyn5NlGr0VONxTg8BES06Nsi+5LSmh82NeNvUOk3QVjwHQWjKGmLukRa9DTPWkCUN
8mD0IyXZJguLBAWrLnwp/4e1K1uSU1e2X0QEiPm15rl6cA/2C2F724h5ECDB19+lpN3V9va5J27E
fSFQKiV6qEJS5sq1xqYB/Q6ASo2d8McKxP0gawmWkwL77LKxB2gaRpG/aRzvrTfDsZqGkulv47UH
dfoosFu70KRB7UDrd7X+VcRMYO5XTnPCryJmznLT5e2JeiedGadeZMfhzMFvfuulbxM1uc8+jv2b
M33X8FbLTvJYJr5all5ofDLi8V93o2JvNvl+94efkULLXYlWbUWZ2UeuApDu6A8tcBAPY63GR3fo
7GPdjzlUDfHhbEH3beP08sFOH+bol79MwQU6DZX0zHXt+QgQgcTkOAnOjiPrvBUk4e0F2W4df2si
lsCaBY27ddvl5K06DoXsPzosPX+OFXfVBTYkvgyLX+lSVPkn1K/6QDz+MtEdeN3CJTjl83VFeplk
rFMB2hQvAAXa794JB9g9977dzPYYJ7cnFH719gTfBXZLs8aFSxbzfE0jbs6eUTzGstgbBlg2Ub2U
LppCpZsOKp/QkgvYvpvM5mLqTK/Bi/Bo9oAY6EwvVlrxIBBzgsxCA91W7UEdhXD2FmrI5kEoL+5X
AuJmozVFF8iRdgsjD+vPXY10pMsKfiyioX6BHtlsb0eoFEGQyFk3Wdt8rrFXtayqerDLCGxFxQik
sbYPejgqoOLb8AaSq4+x1z9D5KJaQXsve5Qmwi10RzapbaO20d3/j59RIbxQmuCaVopby9CeQLev
32judhrG7tVhfDyOJjDLZM3ywloqiTdKzW3oV6z7CSTYIUR4DBDkbVqRWlsSuph8++JalfmQFSq7
SwT7h8zkFSSBuS0dZ3zVXmbob+0CeJjKcB6x1yyPlouXAPLx7iPZKs5XCkWO97Zru48phJpXPlDX
W/KgAc6IcKcWgH0kmx4weGBvneMAAYsTgPiyNVi7+Qvg0u0+Glq25jr05cPudu5He4Vj0Rft/ze7
nHKozzbRgiveX7JSBpuMDdW6KnnxBBpDewddynDJo654krxF0bIf+wsjRDOdIgQlatBjkrNlg89n
KOSFOrM6nR4ykJDF2DpJ6Gytirhin1gvk3vpd3I3ZF5gIgzndYcai2W+kFYc7R17a7lCDP9Qh1GB
7upYMNUdZnfI9kFvBiJUQE81YGGZanVxkqp/6VaecuSLaYgOglMqX1AzrnvNMGlABlb3QpW0hrgC
SlmoWSgomMWufERmOrwPeu9MZvx1wVAUA+ReZy2mDKCCVkAIZke9vjV+iZyx22Q5zne35RbRkXxc
JIiQQAvgwzJMq+1t8Y3UOkFR7wcH6uOkwILOCTIv81pNAxli0AnIkE4O2N1xhrTkZtBZtqJX3UMy
RZuu5/GVTL0ZQO+Yt/9QH5lug2623wd1amqOVi//If//66CkB1oMbA/40XoRIE7qq2uYxoB61ELa
zbexjY9Git3mYxl11acyi35aetfV+G2yCLCZPINO0J6b3u9N6r05I2IlzremzFBxZuVxswqNfeTo
ymJlB9MdWjHVGQ9/bdl+WS5k7jUPgISwpVtwdh8wa9xAVro9gQhuOEgBsZzQD8QV8WV7ZQAw8TQ1
ENIYq6b9FjR8LyzgbRcV4NzgJ4BQaGF/g/IOf/WYz5YZ0m3zlIOhaR/98m1KOQGw1Ev3bUqUlJ9i
fHaTTshXo2IDqBlxN6IGbwGdA/laCjyT7qS2/dWvsifQxIYgLF2qruAb0gaLEFY5ez4oLhoQJ6+p
2fYthMKhyElKYaQZVhfMP7/bSVrMQwADi3GWYi94DkrIBi9w40RYfxaQ6phvPnb9Lz4mAD+HYUrs
Tdzb/YpPfrRPwnB89SFn3cuqfhZWlZ5zMEQvFHQ9XsktSTJjD47g8RWCN4uaDeEuzVi05ShWXKEw
2Vknssb/us6nfmVXOXQ/qD12Tg9aEcdZK4gKQRfUm9a26W+BZfoncsd4T7z1AF11V7p7t99MZJ9c
a/YninsyuRowomDHqhrvyU4m6vyv9j/mx2f8w8/z+/z0c4aE6HifWzJ3E6KqbWMZnoMP5K/LACLb
kfXXvszA+97IAKmLMv3W2n6UrYFtR/yn7UEyogfMPvaUQugl9aEKk+It/e+pbpb36ebhKSh9PVVA
IdxDIYpTufpTJOplaAX5hmykndCD+fQic3NhDwy82FhKbSe29kiNmjNuTAa5s3BF0J99sMw/JY39
tgCn9ZvbDCPTbmFX9WewhnhP2S+3qVP/mu13NxpeRTH+xR4+/faEgzEUmK5d7UKT3m78+0Qkzj3Q
nhL1w/igV+Yp78BsQZ7Csbud59kBuBIZDiXav50SUB3yFly35DMarrdoBdB0DDmW2Uc/AezL7ocn
mKvZPZfRdAJtxB1507QqxHvLnpNDplAH5QO14kRGscuhg/ls1khJRH4Un6kJqr9tW3TJowFFusdi
tFejrnHNcpuh6klUC2pOk2XvQMZszr254gDCqLLcUS9NySG4caamnnLMwclHU5ag18n7uDu7cQRa
FCNEsIIvGcVN9EW0BWDikIM7USylj+sJmnhJvKGmlXF5ZCY0i4aGl59i5I0enXwOpZBD24Dy+TZc
iMZchn6/tjobKoVxGt6rBqVqTKuF1nIA7YTfAWjcD2B/+LeHDLpjq7DU/+EB5BTC4jrl8Zc5fJzf
VyqxoQ+PPUvB1kDiIKTi2Q6uk6bdH1JjQ0T6s23uB6k+SPabFiywbmlYW7dxkJVgYDVFHqw5+dRE
ymRuEsKGMDVcurPphql5H0RoHfJ6N1GLXN8HMpQjnHiMUuqUVdc+z46QH/QfAQ32H33GnlHG1Z5B
EutDsrwJ1ohvqzV1dr4RnkeErDrdSaayzC+VnzOw0mJ0lrjpGiX17YaGB6awcBJtv82j9SBIaWwB
70/uyGQGAzZVIH7e0k+ghqA/cugBL6iX5mDIwZUmG+7JJGsDFUTSz3b0I0Bduzm4zDMBAPn1E4H0
B6pfxgNZOrOA6tP0LUqTYU8BOAGC3O3U9PUcwJOJ3V2w0N5TJ33IkI2F6HvK7+kDxrMOZR+/DxdF
Xa+4x0DfXGbBPsE6AOxusO/CpvjksrT8VGCfZKtMXePGxmfcZc7SZVzsqBMI6WlngyhhSQPeh+N9
VYDEdfTXgVelF9t+JNAEwyK0AqR3AvsO+O6zBknlVqrkG2hwv3o99H1ANBLuCw41Rj/PrS8YSP00
cKyNYOWmAM2UK8NM2d7VEHzLaMYd0uKWhl6Ie+SF3UVUt/kmAGuBhAzSa58lNthOc2Qwcq0kpaVc
tB3IWvbB/rs/coZnFra836N0WQHCmgGpoCN/f8QAaz+pl3aChMat40OwsKVIoC/BqlkmeIcPQwUu
DRndQ8UruvcsZFmwPQ63A2Rs78ERgJi/h9IvGYQn8mBRat2p/us0um66zEPuafrwH5EvvXTpanbg
Vk9JvjQHTek2LTT79BOagSF420O9OxpQ9KZPdngveZDxi7s9NVtmrjhYYZ8SnDywbfm3Gy0VgwsF
7bDo/urW6NkIyPzups8x82xkp4cavSNuD6XZ+gGMykMmAZyAMNm2m7LsCF2w/FhYhrMdgUK4clkB
xl5ZwWMfIXTdMLf6zBL+OeGy/tGk0LvLfMUXtgIEuuXVjz5sPo8GLz8XTZlCGifzH0eGL3Nt8PwK
gYq3pzSW+vgUz0nSNfJgLeiPvzS2+cYaA6VpeQRmizhiPpihDTnTyvzNRoM0BUcQW5DYCIN1jtjb
I0RiqoOLlA2EeVznkWyxeO2kMzxIC8tB6EJ2uJ3AhXXzh/QVII3CxC61tdr7+fIydBNESyvnzh2V
d7D1ZtUDdmNjZWOKNPYkrki2K6BdfzfO4vFktLVnunYOSgTBP1VmnkywnNxufM+aLeGvm998qjQc
n5Ou+UJ7ZNot00Z5HCA2LyJzT3YZBlduB8A+5NPnPobswC28S2FgbXcYxM4dL95Q5cEon+sYShWQ
irBWCfKMkJxLp4sdCXNJDm74nHWNs+QlitVbEedLMZnxZkpc52IAcTtfrJDxUyic9VBECG9RB7lI
yC0tS3zJNmQbUP+3Mt0khjBdL66DBF1I52ZqU5UCf7+mMhCAFOMBm8bxFey5PiQqXePQ6yZjmyZU
/ksN8pqjG0C9j2vtaKuY/GUvQOE/+UYJJqz6Rz3axhd9E2T1240FftxMQBDEtZBdLK3cem6Crlvx
XjhXaUFbIGuT4oCEARgdoilc1wyqCKkVlcu8BvlOrOXpSn3XB0B7A8iDtmkh6Zcq01r/Zx9ypEua
gu2Ea+/bZHTHi69l2YU4btknOnIOFZ/umDGdSIYsS9l4p/vohEl9LcOnRR9O3/v+t3HgQwHLvXK+
tJBlWID4iD9yOwo2YwCMjQSN4ZmlYbLuG2E9V0b/tagU1MwT8OBhV/cddM/2QulBBvs1COBbdUZB
TwpmTcN8npSaB0FWdR7UVghoAW5iREN2TBrXWOaTTJeIOWXHOFIgaaeeLkrHt1vqmjITARS3mA62
QgKt1GWVlYFC8MSC8Dq0wJJTGIFBwyhE+2A4ab2sasG/jIW8+i5qvRaD/DqIoPuBkqmfPHCDZz+3
wcMcKOea+WYG3SfBD/jL1udstNlaOIH/yFLxkkTxdtL5I7rIagyBreGoG6d2biNdnLnqYFEG6oPP
ezcP+HigVmdCcb4bw2lLkKBKQad8aBHRmxFCGj4ESpa/24QHBgoSpSZn8lPvYwl1RPOR33+cz22x
Rw+y7gT+DZSnmL6xukVYBsf8BJZ0YG50kKZ0AAqsXA9UZRodrS80KIK20/pmm9LwYhlfGhy7D0kQ
1jglm4bC3zBezU0lC+86yiJF5W4SIlwA4qREX6gDTHbRwnZLvv3gjd3yqh3z4Xxzdn1N7J3Vjx/c
IOSerJVbtOACfwFBTHgWVe3aiw7xgH1oRy81Y9FlFDi3rAC/33g2GMhmF9RcTYs0iQy8XcZiBTwR
RA1u7yfF8hpk1mt6MXVkd8beuZR5V6ykdqaeKEcGbmEKAARTMTv/8fKj2QtmWyBbRFm6Zjv0ND1i
zErUZdKtScSHty4ySit1gOoDNkMPIQ28D358sCq+Ikc3sVAeZNe+vWeOnG3zDPZY71rItDl8UdQF
5CYsy7lLsqnZuUmX70vbHa8ThCChEZc2nxXkHn0jNn4Estl5FfO/dH6hljSo8NJmJ3MLzCNhP15t
TDkPKkzvTG8Ep+x2iBF586AIuLa7MB3XDAp9i0JXKni6UoEutWqWCFqFZ9uRFnA1+mgPrg0O+iuU
HoCQ8c0PpyYwl4i6Ad4cIZ/F+2CzSuQW+miQN0Y65wrMsLoWmWzOzINCvWCFB/EdUKCYSTseqtC8
p5anTXQH3pJ813u6PEEPpUmoozTibGPWgN/5UVu+zRLmebdiPSKpiRVEybp0cNBUGQMh4e1RyC3h
pwGCZkezqTHdRWkqLgKkCusgkMmavlGV/lqZSfkIJTd2olYbhd25bHrw/qGPLmFjyrUHxMU6rcI3
GypX76PKCObvIqpqy3M92Vfyp68iyOPFOuayWd8mkpG4syFbfKZ5EBwG/cbopwgygVKl1vxXVpb8
FDL179wB4t0iAms92YXn+kurtdixjUv1xFK+7cbA+pxLC0rWZTtuyS1DCj23cLBvp4Ed/tO0EzPq
hSdBw0XTFpEsDzbBAlujt3eoGozWhTt1G2Iho2aK2PqHJtdNoiwz2yZa33ojiaCEWf6MsSw8DdAU
OogMvyU1HY5oeeUFKETQvamrOSJ5DVyibpopsIdC0/RTEymD5JzVXTY341Ga57g2fswzIeNxSePy
K7Vi4bqXoTOf/WmanrpSdFcDOmLUxy2b37V5eKE+BeTiXTva4AzAE8Go0dxjg7WLQLDylBiTAUzR
uKG+YmDWgwfCQBrXu337OHbJkvrqKU4+ecXPGp+8rUyBde+jcniURZmBlisfjp4mdwJs2N6lzKmh
pQO+qNkF1TSN7br31ErLnAEDmFgbag4WMNxlFl6oRYNKbNAXCBAMR2rSlH7Q3/tZ+mnUtCf50GYP
ho7aljV3tthgDJC74fVeoXb/Qi5IyvALNCj2twFdIcwtCgGAoNCT0KUvEjFPEhfNsLcBXV6AYSJE
Krv2FmkTAs1cO46xYIbLIbIlwpXTT9FdnVfRHaol810CeaOFST4NQ5ldWfcX6qULOY+HMoy9u9kp
a/FyafEZmOfNQjAlmW4W726Dbs8q9WOsFBS2YVa6KxRcAUMSxiY7uvjjvO8FCpkArU3tD6u/SsZ8
3fsIgteduU37fNh5qBZ6jLn7D0+n4ntphsgc+NVTAbq0vzlkrf8UjlU9O2DhHXb1iEOXniHHYenB
B4/MIvGgaV9acX32c8N+YWIzRUXyUjequagkBk5bm/tS8m0G4PgGySj75TborYndeopI1jRVx3ll
VCzEdyThFcr7II/04dJHALzxYYTKLzpavbbSHWTe/QsOPImtwhVZQsawz8mqahvlJdTwXCeErGsu
1q5g6ZMosBVMurj7p0KsymCO81MgjVX7Y/rZ7RDUyIHPxkm7x/EQ2++DVbcottPDI4jdzMOnwGyf
kPIY1mmO3X6rsRCexkeI1sFy6fcXavkm2BSmLhNLa7SA79C9fSDfeuMY5fKNWwExpYe+jw8DVW7M
EAymCSisEQtAIfyga1RyG7Qq+II8Im8fgCsKZ4HBZ+aXXn6i/gjcbitmh9ORBuZ6YEfFLZP61OTJ
ePB1WUXTBeXF1XfUjL0I39NoOFkTtLbBwgF+xqaSJ3Ijj8mIq23Xgyx2D/BRvwzcokHGczTm2oAo
T6tFYpnyzhqC+gLsiwE0K1KnnqwrfD5rLU76a4QdZ+E9CAHBYZ47330RiCMtTn2bhBfIoG07jpV+
2bJ42IBJr13dtnp6gCfz7kgmCZq+jRnYAEkjPCpST32J8noP4h3jh+VaJwiXTp8FmAWWPur9r+DN
MnZubw47lJcCtakH+S7qFlOz2U+KV9cpcspFNpb8nOuq1CwBPFpCEmhuvdtd4ZZiVcjiUNrgUryR
zAAWCl0fo/fBrmqWB+rI8fFaV7mDHD+LoOTam+O5AUPaS/+zllb/EjMVgyMXrGhhE9ovAvxfm9SS
akNOYG19G8O8xnmxvjtxvpNNmdz3jc0fWWEDGJ+boK9q0+QxF1V7whvnM3VOnNdnUFSfS+XlJ3vM
8hWUcSGwqJthjxVwQbd0iYwUrzDdM6oMPT6EO7VQj7cm4+B+AyQuv3dGv7nkwI8uuiE0X3mrjFXV
sHJPzQwZC6hjyqfM0kcw4GwXHMwwr1HaKGArzGDv8yA9ourUW2I7tOgzIZ6nIuZn0xhDEOgCBgAh
2W5lVEF8qHRTuwntZsYNPyNeCU20uEUyDCisFahs+IGa726Wng1gMXCjEahgar+hsgMMW3X1NfQQ
U9cR89RsJZBWfXBRYVmdUBHnrd49kJJACUAq5dLTHlEHSnnygCZR9TVu3uYgDwOKc+AiAkcyXkjm
Q4dk2npqUAOiqsZ6QCm99ZCLcNMiSnkljyJJbSAOQrVAdAo8u37qTQu8bcY9OTs2arLF2AJzhaE0
otVzIhzZrp1KTsWy9oyNGtzPDJpa+wx0TItOM8O4U1QfqQmRGvvJ7cVbM1ZjsklQqrxSjfB2dQnB
MDqre/itd6KSyYoO8tRLTTqt35ydTkZHBHXSBWW1OqcDVXBaDpukDQyAlIv+IBw7OJpAbc3ZsSwC
JZdChpUGkJ1SZ+2oku0IDNA8023An3MiUgRVwlXGse1hOYBuvBiyuzDDiqYm/76JSpiAITgqFny5
mYbUgySCU8hl3OV9uvR5IVap0WWbuV3Hk+YsT+z93LYiLL5NVV5oiqrwsrtR9Tgf6sHA283z5yix
BUmdOuTJsYhldsJu5+0yBSnAPn+2eVUPx6I9kp1GdFFog0bVJKoZ++JrsPk0RBAM9lFLaUcGW5DN
1R3491fLEqCo9Y0GhO4QRkcaFUg7nhSPkzu6n5QATGZMrr0w3E9ksY1pD/qI/k5o02CbzSKte/9I
HiUyEqtWQAmtNVoPOyqUSooGHFI0lENK9oBirHBBTZTEWpf/8iTfbvq7BBCXFln4sM9dVEpPTXHs
9CVRNtr9yAtghqbiSHfUXTm9AjmxrcDb+D4mJnfqJ896qsHn8+ct9Rvt0KwhpZVsnTzOVqQbvi90
dViNz8mKtaY89wDgn908z1a5yeyj8qofIsr6kyX7t0ucOv2JbF4Afj3XyY/UOWmPHmwNiKO9u1CP
QgUdKJ3Bq1YY97c01TT4/GiOzWfxXlnuIM1AJkpT0cXoQFGpvahFrjRw4t08cM5o/ZrrNv3vc5H9
/Ym3udivJ9LMrCztI2qx8frEy6jJUHlLCN7gvYnjDntKO7xWbr3YTnxsUi8S4jxn7dlxDXlWTER7
LG2HjqVA7JBtvg0AUNmnlnUgG11Kr0Y9s76gzAAkpS+8wwkCvF3CH58MwO+D1Hipu6b6VtrBS4AP
wjdQQc83wJPON791mZHynyGVcdDdpR75X6b4f/eBBBiqvMDfvXZ71z01ynMWRPRQ8JxvWujUzuwQ
tg9ll7o23UuHX/mZBZ+SidkvfxsUBayd2SH+PUiltf0S205ykiWKL/vCUHd06RI/h1bm8maZEIi7
8xK9Ic+4Fn01NZtlWVtbK8EZ1ZPW+GFo3i+NqKmiecrBAleHqXRQQj9Bx/Tumohb2ywCESzZHGQo
F23nl6AGLev1gJr6feSL/Hk0pm3ZMIBatd20s/Bml3H1ZvfB2LZvgK97diucId/tN//f7VWD+jXK
Xs2JL529AuUlNJnHOVnWgLb21Iftp1v+LB9Ysx3cQC1v+TOJFCaisEmwuSXFeif+nMeOOpJptvNl
FaGijHJukxFlJ27Xn26P7vHC2TYNH5e3adpo+Dg1dYxWPk9NE5mgcr7rPbacLFQICm9CYDAHJOWS
1563NFpRoA5ARZe5B2+ocY+6lqdC28ivZREUFIEg2dIM81ia4H0WCXYfFDTpSd8v2J7OM91Mtzmb
JNtivfGP1Akc2EPq5v1pQBn/ShU+dtx6IzPvPLDw1aOD1Kw2BeCZ3lX5CKou3aTtilvGyLXJKDuS
zQtAcABQ+JU6Zzc9r4dU+OZmK9nP27TGGHyclgaFBoJZqRQZzlHYBtG0AxitqZMu3fu0kcBRYayx
q1Kd4e7rDjs72s8EMXAQ1KT9DDW9YJAoREJq4takXtSy4fuSnYIYp54BFcTbSE1fww5Hotg3hxMI
xbHHo7avjXRHlyQqIRGbtVsaGoFlHcuGHkLt2wxRBYJ/e2gf/rDPM394yJiHycIPSrlBiGPYKz9+
ZM5gfvEhxBpGbvK96NNh2ao0uEDwtzuBxgPlhGMVfrWaMzm4UCVeVj445RtV1+cSOiIr6vC2NjSm
vkHZuVl5jUzOIY+LC5+APUBqK/nusU9DbU1fbRSlr6BjW+ptc7RFihixBwHhTqy545fCdMQiyez4
riw950IdOAKgtkJ3GCixmztqA/zLEUMdhWoOvsVBrehqCJQS8oFssnOBshuH8aFBZHBjx4a8Rjln
V6s174Xe1KZIJVFLdgbfGGDMhyIwRB5j32cHRFX2VNRyK3ShJtSd3QPIz+dO8ic7XUaklg5u4u3+
tOtpwQ5tHCqr233w13Z6QDYZ/IiCnLnzj+Go3kX+2JTzj3ertyE3QCLL41Tn29u0DJj6cxrIZWMI
dfY8JHQUMPnXIcJyjUKz5EFkIWC/FRQbVBuWS8ux6hdftCjjk23+JQiAApCy/B5mIE8qvf5n75Sr
LCt86Ic+IBmU4pSSi2Ud2tFPpM4A486zbyr5BzV6zZPT9+Oa49V4asyyOlrIrm6mwMGmEuQDi7gI
uu82i5fGlBc/wcH93Luj8xIaCsF9RN4vnmGa+8pB6b6PM9l9WgbDUnam9WV0hr30rPyn6U+Hfgyb
LwBtQqAL7Id+LxZcDtOjycp0GzlNdmh8kV2dgMcrKxzkFyDpt2Od5T/Mkb/2eTo+D1KNOH1a5Sm0
eueEb3a19ge/evF7hAO1q91N+8QP+LFpE3dZx2kPCmxXHJPAmh47YT2Cp8P9Ao1mqDlFTneCflj9
AJq2b2THL4OozNDIcwnauvtWcACpk2BlhCiuAwFmfDGKMjk3Fsdh37aHb6279tKk/A5wDWSytAMT
3rhFDSVfpywr71D8Ut5VEQq8EHCoEa93izsL2mvBoi7wE0/5lUyo4TKQmZahzRfKqHax0aUbqUEf
+Fcb9yzIkwXCxvJg63Vv7ohQLTBF1R21uBdV54Lx821QXmHVH3kCEs/3iUokjFf4MqUbgyAi2FC/
TUw+PrfEogja70T2Nmk+zjrrx2NXLEpXU77NxG/zlXzo8qFdq3g6CmBdeys4QMJm4Xpg8ahy+zJj
FiZIYyA4kG4I4xCXTJxRoPFMnWTyuHVm9vDmL4BwR5osdo9GG7hLoqNwqva1ShzrgSFodvqLfWjK
j/aUda9uLt78GwCAlsRegc/Naxil7EHFqKaaI1llNIg3flckQU6+B25QwiRQqVoB/oWu7cA9ETl3
+MNUTwMkmXYdSrg33WhbrxNevHHv829YwkCfIjLjNPbudIVKdQCiDBQk65HI6VZPSo8UFQJDsVfP
I8nBjVAERiNtICqufQrRcf/XSHqm6QOiSCNdHpivAuAjcsBOD7UX8bqIW+cBCPF0g39GeJJZAr5h
iFfvbGHXyAtwG2rhvQk9ahv0qjbLvkO6aDPW/hSjJpGvwdFlfU8dVBYCMZs+u5MpVyGT7FrJ2NgO
09AdvKYbT8izQ3zcr5qHBq95lOcN5WdsIz5FGcC9C/4w9S0Yw2q/1qoizmdhmOXybz/b1Nv/+tni
2vzwsyWGAZFdXftFpVtciWIpbN4d5uIs3QRqvjtQ2ZdgxgPqSMS+llkmF4isgkKOwnVB6zdrOwFj
wGz0kLZdB4obC6SxS5xaO3+jIGa25CrCX52MokqwRsfuadIqXkpfyt70NyKG2Llfq62t/PJgABJy
ll6vznRHlz6twFAWed7q1tE00bdEmNGiaH21sdPY3gd+zR+CUZe0jaD6BfLkhBLP+oU8RsdmyG/a
T6j+kUvosccHhVeJfUvrf4jxz7fkNMGJUgB+mrgbqTiO/WCjGxHcdf0ANShRvm40rFjYoltYHZCB
A2BBnzwXEGknm17JLTJBc+rWNSJwA84aSdJ1l067DTFq+fTwv7kpfPO3JaCIkLHy+6e2KLYo5UZe
D9+8DXP5tC10U+b1MoVuyEtWNuYhYx5kx43J/Gy66seYhsEdEs3qCjZtVKxrf9sKvaXofWSu9LRF
X27Jf0z9t2krxI13U4HKdlBrg2F3EwAztkR2MdnT0ZaatZmm+/ngq3tRsZF8aCKWmezTxkQmukF1
aUDA1Thxh4VlDe46LEPz5BLaFYvE4G1QnnH39kSo0xzjDnGafGLdCUUmoJcoQFR9gkBnxDZxjaLy
yldyQ/10Mfzka+rVbKtK1qOGBZekjIdzJZoKpfy5CwaZwFMLMiaVePOxvb5f1kIg+6u9qaP3YwX+
SygtZDWSt9Ba78+9jAAmhL7Usqsg0SgzoPmRusctdl7dBoxv3SJAaFItyNjqHroLgJTZV41/vdlr
i4H6Y+7t7ZVVA2iosDNwsYwfBX3R8BXi5y5z8J2jWx481naeQuEMcXO6IEeVS4R0f7U78AuV4PUn
y4eR1J6yxIJm+ZLmuo2BkBBC8frCCt9eOyr38gvowbqNCS7wS21F9tnsnywN96ILmelu4tJeeulY
rhPsVHycQaLgNMXFklwyso1h2UK/hzvr2wxtYj7hdMJB0xf05cKAKtkh1Be6izO3K8Gk4MGI81y4
Jms3tQ7gu9rL9R0onYtxRz5kctzq12ia8tYmH2pWVeE6y1uPZ/nVyvIgKNlKJIxkmbxdUkQjW9TL
o52roAHhUPxjtuXUQ+5u61eboTB+UgTyQ5AySxKo/HCQp3dAs59wdvwYzfwjuEmDAzd+MhLjGSho
+8wM8ANKm49Qih/TczPmJbiXeuMeRWhs2XScIcaTxwswRpb/qDhbA6RYAvuRQLjGjfiPPm2+VbHX
vbYj8vaGx80HbHgCcE8KE//HKttj0RrAgtOimt/P1h4WV3wf3BJ/i1SOp/nWsHvjYLXYU5VZg0oi
3UMXTwKZNYIWT+E02CUMRXugw/gM4OU9xDrbx2CqwxOKBdsl2Y0e5ItVy5trFtnTXegq7F/0AA6u
AGSMKvfooL74U1BBTlea5VNcTe1CgZHvRJdRGsXJ1JebjZq97MXSzdmmmgAIl6U4Cy+unkKgYB9E
EC1N1nLgWlatV+ZPruqqJ0ReAW+s+wdyjKv8ApRUcKVWm7b/qLIZ50mgVwda1Zzje6jnrPSBFi8i
uadmPrnTClggZ0vNLqiRHkSAe0PNMYkETmNtsLL1Q8EVmuyR3bCX1ItMvHFoKtBbUG/gDcm567BD
pV5TsfaKkME9dWLrmixqdzR3hWHYE9iWsxYFGe2hw+YAoaQii874bEVnujNk/Qq+bLljVuVOC9ZE
AwLwI5jgrQIHwwLKzPqOLjFUAQ5Rgsut+Te//6Hsy5bs1LUtf+XGeS6iBAgQN+rWw+r7zJWN0+kX
Im1v0wnRiu7razDJvVfa22efKIeDQNKUYJEgxJxzjHHrRj3IhLrdiv//Q90O+ctQv5zB7Ri/2FGD
V3d635qPQQSRZQMqIfmCdm8bEH84q9wu+gWEEuTx1uDFoKQv8+zPLlS+NYtpxFuR9n49gGwQkTQ9
sBz+8zBR+deJ0VHoTObK21Gp0q1Kni9cbl5HHePbbTqJWxcqzia0S12KInmB8ma5N+w4v28gDekg
FHRSE2MnbYrBQRaIERTLwbLf6zraS9KNAVGj8zA9AciN1vWm0imwEn/1pR55gmy53rPOt/qRAbs9
SsxEdNRbwwB6nc7t0osSEVbmOmrddVrE/nI+4l8Dw0sF4DY4vDs6ttQKX8mlmazmoahzpF+l10V3
81BSm8U6io1yNvEN/2KDhGgLhgl9cDXTh3nPk+373m/qyKQX3JN4sNGPNuqvvVudOw1zG5UabnUl
WEKXCccTD3o3/6FoPXBTRWBSp2LgpP6DtiCh3aXWXTRZlJBX20WN0y6pseTCf8jhb8nKjp3nTp2G
UiBAPPB8IUVU6VrdCdu+gCal/F6MzsVwWfGda+8SedhRqBFBUp+8WIKbyWfB3qv6Z0pIpzT0cMpF
hydgrr9VkQXVZ+V4B5T5gg34IJBOcg8CPX5N4sS7YEJaU4k2xgg2Z2k339shTBHpa5CRV/hlvRRu
ABYDLwuPleTT93zpvjZ/7aWJ+V5He63k7msUDXLB8sx7nVvDLTP9x1Tr9Oo4TnoF77V7qpvxSFUQ
h0ivDRLx7wLMZVDN68MlmbXtNQIZ0z1Z0aap6l1q592ZSn2cpNdK5S+5p8CkMY1MVX0NzgrXsML9
ra7N7WopEpZuyYQapM4AusgB4qE6GjMqIScaNjxd3Y4aetrepj0YqG/jhba09p7ZI1/LFDjhJB/F
kbvNlbrRT0JeRAml0uLD6GYJGt5kPoXbT0jxRdmB/etyq1JBdd/7XnS6nZn2gnhhgiYRmFRcMLKt
3SpYGIbrffhVpRUgjdQCXRWZ0MYfwQFSm7U5/yoa1Gt9iO5lmV7eDssaJXZGibz12y9tq9Y4MNF9
vl04OEjB+6/l/nZ2vXL8uzx8pbHmv6HfF5PXdbibi2PBD2DY6CYwTbf3LIgkGHnWvyV182TJLH1K
INl48BhDhu5UDz0728iby4h1OJI/Rb1pQGW0F1nBnzWI7siIuZa5bFxWnWPbMVaGk2cLDQG+x7Y3
P3XNoM7dVHILf9wgVwTMyaVvPlZuX90LkF41IjUfqao1Qe0VZmF8pLq+DYtdFudsOXdwrPCxNzeB
1iaYOJGih3V1m+xpcHDipgd4RcwFFamDj5vFcM3+SlXtCFei7NtqS4MDbZKdElv9QY10ukZsHhHC
De/mozd2h2yz2F3TYMJLuwvjxYXsaeMnyVueeuaJSj2Wh9vAs1rQieAHjUYfXpGpsqJGqsohkbng
VdAfqJiOhb3zYjjryIROoQMyjo2PVGF40Hjxy5Ht6ARA68EOoe7xKYlvqi5+YbHdXkfu6fti7L4H
ne9/hrT7sIYi4LALexQjbaxAuoUczcT3T0WVQYEPCOrP4CnkoMTNmmPRxkhds65zdQsFPl2W4AuB
j2b5/sUNCrXdnKd3y81PEfo4tqpYfEjUs5MaYuKm/WDgtIsweKH4dcjUV13r/KlAkG2na0j8wEvr
P00GFNrGGvArr78YcHJ+TRwkQKYd/5Ha8q6Rg/Wqk2aAHqilrq4dt1tRWv0hKN0UfoqUgTWQ90/p
AGVcBYHOb1N3aJTyHzG6exmcwbhFg01gS9wakgGSMOHIY2GA2cJMAT6TUf8JGhXgckb9zayb0OfS
9xBGhENtNnOBvSczoCPeRxsms9tocfItIKIDSB4PoPkGvMNYZMP3zIuQXepbL5AdLpGUaGa7um/S
T2XLT15hRl+B55HLAunRF+1Z7JybA0Jr9hB//atnJyFGQT1zN0Tatm2zlZEkCBCFSn6iPRW66bzX
/abud3YhMxnmzUJ+iLMZrj0cwQy2+xDVm2NszvBoOKO7p/Da3OohSrZ2jBIwk79idGRMo8iy3lF9
n8iFGhHYvRRtUWxd0A+8WFkx81m5Upjr1BbVHllIEOeV+cxnhbU06pMGBNqWb3ya7AX8ZECpIU3B
GXLwKFtFZ62n3Pll5PrgwS6j9N+Uu2WiF0Gsg6OfQnYEqTJpfslGBwEXs1tRA+KE+SWGhqC9SsZ+
hRyq4HgzCwYn2gyh9JY9B5qzQ6LGUWdt+xR1llqDpazfzMURRGzcrXBKltc+6c4cQeAqT9RIm84D
YRhAXVcq0Wh9ar6Pxs3ufbTQNsJNq1UDj5ew0gVxZkF+6NQJs7pQqWay3iV+Vi2pSBs4eUHMGdYX
XvpI2JwsahCILfkkJUJ1vxljtpg6/DzG745il9B+LVpwT0YDLx6N1DwSN0MAddJdCqzVup8eCmj0
xZMvursrIdr9yLvxyCD+usbk6B2jOoyWjRj5qU5z+xMDXfpMW6dVfgALZbEKkTX3mcwCWfKTycKt
sPIWoHr3Kz0xdQ3hihI+i2vDWHNswlasWJjGX3V2zkvb/9KmoF0dmzE+sEyqx6kjtVdpDg0dC+lC
dpy6+1RiHLe23O8hHD5R1HRfES3tli33o/tUmCbEXEewjNr5CBHl9N3WgSKLhhyjWpkInrZg6AX3
B2ernvZsfKp2Sgu4C7A3t057dvTmND1U3AVgQtMGpJg63NZI6N06DUdQVmMmarCMAL+/N259zDPX
0kNofeJLm/8YUTOsahdOV/pbyqhNrlCWmzS47h2fOV8kuHYhpth9scaeLXWadNDSC7td47bGjiHS
edcBEr5EXG58Lfv+RBzavgJ7Z5x3X1gpIQcJ/IXRJdmTAvQe0G3shVUB2VBMyU9Got/rbq20pxir
152qwAzEMVECopEd6JQDV8qTW1Zv8xlPP8UtQPZFFlmkd1AsSJ79rDjlueE/JSB8OmBGmZ7Cbvgy
1UuGt4UVRfzgeqBK+bl+RCBjkZt1ucP015+x4O/Po+N20Ifm+Ta1inhRsj4ZFtTiRfG4aEon2ubd
AF0zAzoIwp+cWlPxVuelctght626ttOmBrE+oheooyI13Ory2qs3ZWC1S8pyo3w3fANfPe4Ge8pv
u9UbXjJuGXKHF5JoWm/KVr5dXRFbq9dKY/YIDdO6U6ljrONpL3SH9z2q+10rEktBn4NcyW2Cu+cg
EDrY1KNXPFeV+m7Dy/g9LusNHHHdFzML0hXyp4aLFgKePTOvN0p67tJSo7EIRGaeBDEikKOYyg48
cljnhAeqoo03eZFpD2EKaLkWI4Rokby6STwNtPIEuKMkLqoDAQD0b2z3DEdOfvGn6Vdp69UaG7ZL
uIMpuTD6dM+ZgbdEmUIDva1DDjEdM/ke4KkQluu8FX6UrEzHyS5+ysQxGvN63WulgfUGXhxqnt95
nf0Y8rZ5ElHcbIMgz/Zh5kApbRqMLEYbiutx7bzBtZ+sAm9UK4+JYQcKQcpRp42vVLkOPMdaU7ED
eO/BfTfgtrN1swzp4kPzOKoA0P40zvaIaQBgCIWHK5RB3utK72wEyV5F7vp3mhWBjVft1DhOoXhP
RWyFlMXOeIR3DVehi8NiRdj/FKGrHWK9Fl5hUHkCkWJ1jeCMmeuoSA3Ibm929tLwQIDQ8tZ6Bgy8
PXCrmLipBdyHFaQhbkUXBIq4rvY5sUNkSAvXX6YTwzikWj+5dRU+ek4jT+2QBkti9Hb/rNe5LU+5
PckzwQO/BpevhChhscBja34F34ZGzr8l7z3tDuB6wR9COnH7yEQFwqFpqh2id9s2AqOxbenoITJB
Xq0DBLLwbTh+4QzKPL0eXiAX815PiRjgyJzryX5USbAOjREYg6ZJd7yLow2CHIjriRHzImLlYLcB
KCSVcmemWfOZLKIm5tsE4nwLLLay5Uw93xis3/62TMTziJcBJeMIf2e5oIaL3BrqZ3RJdfWxSK3w
+Hd7uv5l3P2t9Ze+N+N2GqoUht6O4XjoBgRdIYVeHnt4ADaqMu1HhZQwyByr8Xse3BV9F/xhj+UP
2xHiWUsTX5ZhH5yQBV7NfXRWGGs1AKlEzxsbeLVNjCiH72laA+lpwdNNG+mP9pKxtxtm+oarLkAm
sc9KiPtwIK87N6shUDzodyT2zQ6aDFibt9kzZzXDfdpV4KbJ7I10kFwcp2VxBgherZH2VH6qPPMb
QRsN9xumrfT7rQ+Lx2hlBM6rdvHHJNQaMozLza3o1325gTxytJFeGJ6cAdArp3+h7Pc8byFNFwXD
RXDRnSyND5m4DMy3Op0N7P6R9eYC0YISGSJ4JHKsMOEW5sWJZGiyqehMRWq1W2A7qRXfitYztf6u
b+pGiFxkCgSqhrpgmYB1JQRorbIXx1IzLDWn+q5yQRgwNK+lFrn9Q6eeeIAe7QoMt2F2jcIJwKDj
E5i6Hf5NAUO8Aq0GvzMKqP4Nhpc+hzKv1lCSGs+AfMmDW6Tudixy+95OCmfZOm702lrqIZM5/wFg
P/Ibff09Kv/s7kUa6RttaoHIH+8K8CP4cMX42clp2gDZA/0nevyp3uLK3XpFNasP+YOV3QPbfVQK
wkg3QaKsiJqtoyOQ4Y4QJLo1mAWH4IdxDwYbMFEVyNqHc2VROnF3pGIz5O9Fgh7i7fCxdfi5SK0J
Azzs3/bNR+TolCpbgdr25NSe2vvTAgvZiFBkE2UWnalMm8kkyEe1T1IvPplYfBKfQaK7PwInj+7d
rucPbEwvRIZgq87eIm002ZDVkI1/AKUX3mNtO1tRtTXYsOolrKaV619jgb9itlJ14W60qO01PJRI
EO4r9hLb4IbDcx1cVVSDjxuT/xkYGcSggjaC06WzzyNSxSGOWNsPTV43y9xU/efEt99a30v/sMoG
3ac4lCNLfCqx9LvrQ2i1Dx0GQbYQz3RYgxulGxAmac34HJjGmzQCPi8o29TMTnkSvdEyjT4QBFCu
C2G36YEWaz7HPQgwfLEmNi/i9dJ9IM9GhVfFxPxF9U2vAe2Y6nknljdTqodMp8SLwS8XIOwdtwDN
ZC8e5MWVKaKvWQAYtAcutksio+4iAKBGqkETfU0gDeAwcG9YXhxsf+6ZmvF4rzL7RWFlcwYFkzpj
1avO+AJJdk5vfBJ2HB/tJN6EVlY+Spm0927qIaGlgzJoD5/LsgoY21Gr0TrNKQzFl7mVDe73GuCP
IxZH+GpxuQHJS3jIyJY2IK7bOJ0y7qgUl767+td//e//+3++9f8d/pHfI400zNV/KZ3d57Fq6v/5
l8v+9V/FXL3//j//4r6wheNwcFg4PthHXFeg/dvbA4LgsDb/V9SAbwxqRNYjr/P6sbFWECDIvicq
CIFNC0u4bn2+s/2JVQFI+ocmHQDD1dr7jtA5wufqW2us5u/YsIvSIxAr25RWWJ3jtDukmjny4o5R
thXEKwe5VL6IhjLeziqDadz8VAaO+BIhEea2zEhSJ1khGpNBIATMRLQJ0+BjHRmXmVwx3OMHyBMj
e3baOCrrz/a06ZOm2uSY9MDI9GerrPRnkOlnO6dlWLE7mVshH0m0swn1JWMaAGoKbPHPl55bf7/0
rstd3FmOgxi0y3++9KDHy42u9tzHpouHHYLAIbKmzHGdcaN8rVIETablRDcCB10KXt2ThQvME6Da
DGliv7eqVGAcskh8GKdjE82G3WuIFRsHx6mjVxlX1iqx0+7sQRLzWBbgyRgQm/o0gvQZl9f9PpmC
fxo53pMpC6A0EsrhRI+ZWQ13OkrsA+cW5lxAGrz/cF/69q8XhzN4fXF1OFJDXMd1fr44nUhLgdR5
9Tgv0t3CAS4/558QocivUJRtr4DqP9N0GNfK2NCUR8XJCula6joU0Cq2Iv8NPmC9dp1MgTUNE1Ok
aog1OE7z2dLV2ZvWiHgpPqiE5S+OUUAyqOhgOuT8WHv3kZFX90i03yBg7zzmE5t+CW5b0B2kwZHq
QBmWbpsC/I/USh2quN84Ey8/vGZQra1iDtyenS3hnEr2o6fA2h8oQB77AJwZdpdWyzoAijBqHqFd
7zz+YsvN+9q19gLKHb8s7UlhztKOf5gaSX5ubEOgkzo4PbD8ZSeTx39UnZ89NdMGnsKichIQgKGQ
xW67aAE9PGR+oZ4sbVYbwxzzNbVS766Tc+8c5L13s7+RFxZbW7xJP5DLt403zcpms6GG0mLRf7gj
uP/THeEwJkz8d6CY7QGG7NnT4/RhpsLMYg2gkgkfHbyiIB/H+ktngl6ZcIZx+cn0a+uNFmHcaPtT
6AT9xYh8LNGMClKQSXomVdlZJZbEY2d5WNqt/KIoFs2k9hYjCRDaO2UCcZm0PFInaqDiv62bBwtZ
GmzrWiDLZrCF3HndaB4ZF+aR9nif2uVCxQOyrRAoYjsukv2t+W82cwWv9PY/zD0/T/vTxQQBlMuZ
K3wLRHS++/PFTKOKmTJjwYPX1wNCsZm/MIFfuLdiw0fSd2auW+mr15w5a1rrkkVVRUDpdbwDwy2I
ZxFGLASwx22xqxFnmObZappdP2wAMjq3GuJtMKBqaHzA6WRGcKeFo1pWqQl6V4tlV9NP4wU5W6iB
ZcZ7A6IzMbwEoHU3uFbLpCjAZRP48uoiz+Wfr4rv/e0Ws7nHHM+0QLnLuP3LVcGKioeqke4Dg1zu
2Z4EM0BtkiKFbVK5JU7U0E2SVV9cY3eUqw/UyzkEDYgumerAnwdgrACVPFErB96APLjebVZ1lRjg
4s7qJaUC5g7oOSCFHB6dKWMwCbeeLryXm1XtIjvNY5Bu7CbXUBEkIMWIjXBHRT3VdQIIpWiw/1ZH
dsXkapqNJzuqG2qBpTY3XquJ3nvhhSN/xDQMXRErTMDU5ZZ7aolLaGwFFWS4qPWDtc/rGgK53D9F
2ppugeELbqdik1j1uFMOElWmepb3LuYIOBXBmoIvfhD2CyTjO2LR1n7/aE0AkgJAZIRu8aU0laa2
boCCkmzgloNEWBQq0Dt3ZrCHuHdx0U0MmvmxCY4i8z5LpZsHqsrx6lpJxDA2VKQGUwJCxcy3f75H
LOdvj44PvQ3fhLiA73B8hU/tH+ahwWd43Q12+RBF5uR1Vi9JXcVfVYekw6B32T0iPzHS85AADH69
6GsBRgzE94PXAmGlDXRTwZLhufHTzz39qmX4gBlOfmbEwLiCi8Xtkgo+KdDVUlHE4zoq9PjYRh5Y
RUK1iSdFvCI38jNoYpFqOhXxhdHshDex3EzFrAL5aCmcfkdFAI3eh6QipJDXMVLN1sLGXU6IoDiw
6nU8us0H6DXQ4lgZVdUMHIKjatxLDqjbDL12MhBJQAnMnKHXUJvL7wLb+QC9LsK+Xusu0/Mh6DgD
gDnI+7ZS79WyPH11LT+8S1vgX3uAeF5tbUEpnLHshAwF78kMy30QFeYrWEWaDebUYEtmSQL+8wKx
rq4RyHdq8QVB9S5v3m7D2uEID/DUnYYtdB7CFV+cas1H5I1CunEo2+gJnOsc+Tnw1lVevR9qRAQA
K/CWYL+Iv2P5pBbZWAbPaTtaq8Do5Z1CbuhO5621p5GcBhHA20gdy8IHv+gBToZOVhv0SwuicXBO
A5sspg3VO1UzrGvH1kvTHd/rqIHsevSyGbPnMUS8hYhVfSdCeFAU19kXEMAfSBmySZqj04/+K5IY
3WXiDRHwE5BP9ZrK3PUxHPamZds4A5F9EXF9qAP1DDBDescwHV4HfBhB8wIC107ePiHOFULOLsyf
8mysIRNQtFsquqXU+7pF4jgVIcJs39c12yTazq/wsJurnEnvwSpzecdKb2sOvfdAVX0cNKvACsaN
PdVZvKyh3DGbB51UF6tQe3LWQjQI7IbS3ZPDKKII2VTX9B5yo1sGQDgWSwLUba+GMq9x5cCpl9d7
O6jKH62VvtnJKIB5rYMlPtP5fWna9ZbL2kA+0Ai6BqA4N0Ws84ffjSPTfZ8V5RYOi3ZdtpDEU3Hx
UExoFKRBQiV5AqIoI4doYy0VHinU0caBcADZuiNmKRGXiMn3w2eR56txyIfnJAVAQ5SuiVgLvtix
uuUAaOR4kU7kho4sVgAW9YeuaipE4Lq2S891kpfL2mT+Ffyk0dYWRQzFmXw4pRa880hJ9B5dC4EC
N4/EV2Cq1jIL+Y9Q+8e2QUSGuiMdwL/yMIq3SGgaN/88E9q/vi2xauDMZngxuKZpYk75eSKEG6ps
rN5oIRhvwsXaBQgvEWQAdFP3fqTNHajC4BGhuhbaUVHTPo2NW0LwBiz5rleY16RVWA90ZfYtx12J
5DL+crNADn+IQHUQ77yJYoV4VjRIVvH90/prIlXRk4At7UHCEcK4y7Cus3kdYSP7eKn5kF501Fj3
1MAQAbn/58tg/rounS6Dw7BumP65Ln1hf3gfeH2PPG/B9OU9p93zJyQpHnkG5WOQeMENYFsj+DJv
D70M7RXv7fLXyYB6FBJJ/vT0RwX47BApS5b/fMrc/GWd45nCFAJ/OYHJg//tyxNIUxNCg3FymRf0
Y+BVYEIP4y/wCcvJKQ+2nXRb+gHb/llN7/jKRCrV36tD8DbO1czW8RdIbdys66TxVk5cKnA0rcnN
mXl+/Gw54HLJ5XqIahAHI+SxUqkZPRhh+b4HIQS+6jRgHio0+WqY9m52ChJ5/+FznL4fbp4QB+90
fAZzfFjYrs8Zyj/fzt0w9nE1OuluCAD1cpY2RFnaEVLbHhaacCB5D93YQVB3Apx0Or1H0lv16WYR
GHxEfMjqF10YQLXRApQh7ntIOUUgmJZ45wAFmkePDsvKQze1UpE2IQLBg9uHp4gzaFX91V91Tgqc
sGl+Zd3xn+8Ba/Iu/Pxz8fAKDywh3PI8YLJ+/rmAWmQDIlnhbsZw2cVy9sjAt++frVAhcAkOlWra
pGNYgwcc9e2ggGkDQfUidcHiGOoWxHzMg9s6tOztAC7nCN8LgO5+KN/aCRMmqv9wN+OPZE/egA8/
xmEWfonv2xY8PFyIX71YDKq+uRdH9VbqlB805MKXyBRCBlvnhJ/jzAcFHhLPhVcBKcn7eEH1yADy
NuBiRAA6VtFnn+USYkeOezERc3jOEBclM5U76hhGcLtQMXdAS10nHQOpY4zVct8UB0TMviLZKvmR
FRcsGvFGUqGNiFQgXieq4SU8g/qBB7LZZKwsT41svQOCyN22qfh4D2x2uMJUbr1M47RNEP8Yx/dx
LANMjy6CiUVxMcMILxAwSLYXJNqfRZjmBwtPtzm5hzQYqEJ9Ho3nCrwbF7KiaioOuhx3QD+/UT1V
USNthrYMViaW/cv5CFRZT0PWZt8utFLhluo+HEx4zVYPSX38UJe1Kjs1rFw5XQm9SepCh3IA/tpa
sso+1pGN4VT5pIHWwmHx97OGFDW+CQXzt1hplfuQgQVRAjkGFUcT+Ewh1QpoP8s5JYUFd31qBqDJ
00Z7pHIu8nDZhGaM1e2wlkHtQlVtTIclCJTxRnGb7NHTkXceeXDn8gilqUrLwFzUDXOgFeJkiN+E
/Gjw7MfNonPYD5Bge5jaeYr1InoiEOftGw8yyzSGPw0E4nSQFmjnTBZclukOvnE4oKdGqrNTvobr
Krqfj5T5wyYbhnE1jxFjxZuMyZ1XbeM6BVPc1M+qhVqbvumt5xHyoLza0Le8DeqZY7wC0LPY0qh8
LIJLLMODcJiTLwEHhCJFEQw7yebjNGHAT5BueSFzGqdHWH/RgEjzQMUgEnxC7SCvczoF2pQh+DSk
a52oVyhCY1cV+JvQWVGdbQGOgFj3hexjHoOcIzCjFV2boQ++2HkdnwS44TDHtBsr4vwBRI/8wR5B
hQU9CX/duE6klr2RLqDYkl3JBDkGNiBsUCONLStfWwlvtn4LNuFavslOyk0/8njPDav4JMcACxBP
viEDsl65TW4doTraPxht+9Usg/QNeVFYSqjGvIjQT++wOnUX1KDc/kdbesY1DvL0NNaNXNEB4Bk/
iimdMW+HC6j6QGPf409BB5HBU174NthXe7mVRedva24UnyG9vRxYFWwsWQNa6iOMYzTHLikRe9Bw
Bi4xuyR7M/UYMNa4ZPA8skXRx6xcBpjEAjNUV2o13bhdufjy31IxMnzkM0F4dR6qwj1cwkdzEb5m
jxDEiDeBBUceFUtVsTtAGnezbdMDnw2pgHwT1PY3Gs0rPGMLkV1nia9w89Eyev6Q2Udqm2sUkBAZ
Mt7mUxVGow74ZoHUynTmtsT3FUhEABuq8dKEP/b9nCefaIJg3ZbOQ+eMn2yu3s+5c8Ud0onVfM7T
7bABt0G+pqNKBxnso+chkj4dYNrQecPf3M3n9U/nTJ362vjbOYdpBcJ+xN3uGtVvOiN1trry9wVi
c8Cg6QKJHUaLpQXtDlJXSFtFTKSIPWfnU4swcqAVlYSs22zZANSROCKEatuUFzKN0SGjehPE4iW1
IwhJUx0DvWh0ot25tmgttkCqXaCMdBXFeAHY6WNSl8BzVGB5wxJEPgJ3KR/LDIqUnX8lAyQN2GsG
KNWaigVLrQd0JkPqAgUwseqiTm2orhYIFut4CSnUYZ+3cvneDePWUYO8HF2Cd9tq5SMLneZuMN3t
zSIrB42fqfMdjaXHxj/jiqh2WRbFkeyoaxX2kGNjfb2nOtWz7jTw5HUsR70XdilX8OwmW970zoGl
KjuHfYWVer8KVLEXaQ55K6ayhYyK4Y9o3Ejl1T8GOX7DF7T1SeQILiRVoJATDuK7seb4sLSa8NoH
4JFRrZV9sUyBWDE6IWEWXzqN9ZY4Noj4mzF7oCP3Q+4ckqR396AG3BbCBb2QNXrHJon+sDurRJjU
ALmlK5xzjLfGhhehCTQdJLOHtPSXLEDOg1GvSw5iDoksizcRsgsotKfwJ7w2osdFTpAoEMVW/t3Q
4bcSyq6f3Z6lS94NwWMNfsoVZBgYYB/j+7GB4i8Ovxw31qG4Ag8B2FwUdZ+QJQyAs4mMgp+OB4lu
4Pnyutj4QwEGc7CfbypwgKwCCQkd1ZpYcA+t+QZg3iJorfrVrwG1j8Aat2PwZXzyuXsos2nUyjeX
YoTQkd235p2KU8RyqCd8kUFUDo+BbxYHD2LSa+qQqe1oJeILoCUSAjldvUeavngaffee2kc3gU/X
LLtLVMA9D3Qj9M6nI2V+CKIv7j3hsWv2PYvSTWlVwZeg2swdbdGuLT3mB5PBwwWRv8/ziSBrdmEo
XLgUHwRnC/GbZT4NiMSlQx5r9WkU0bCzAAXfZI3Wr2kxLMjAsIHPg3ZfdgT5UvngC4hP0aFqB+Dt
GquG+xA5ECcXDJgrajCceuNj1nzRwuZbAarSbZT2xkvO8ZefjgmKu3I1RkIihIuMH2gkl/PlyiGs
vkC+S/jgGlCoCSYRYepRJcj4gSPptRndcNuPRbWDCsnwacyhszJd6DQDrwIIMLOzOxo+UvASazHi
lfSMYNVzOUDBI0Y+wS4PU8iGzYFvRL8dcCfAn+UidDkRwVCDGXqPRg9xzultWhmJ81BMGyGxtivt
xFjT6zP2WzSIb5Hb1/MLtcjicZuD92dJnciqRfbugOXkmUpur32obnR4Dee5tcUy1zwAQbXwkBXz
LLlhXNOwOJpBG770Xo6LA7Dn7IusKhNpTizr19TqZqFcGQjd7cn5iEzSH7IQ7EKlaUQLWRTPahoR
9HQgVof/0ilx3D/B4jKC3iRAISfknoqTdlqsTtuyt3adp++sqQFYN4DIPjQbfbHDpO/uxyKBhh3y
ssQpcKw/d4fIhcrO2H8PzS8dD0H2rdsMTjDfTpeRFzVLgXfktrQZT5eQY9xarbAvNfAmD2PForOd
sbt3Y2Ug4NfrbDWXLfgLgdAsGyjdTIPVCjqkLLnK2JcPCI3D4R/5f2hXos3SIltbTY3bjA5U8/yb
LhpzjUx0tka+sw0mLjd5kaHhrjPDzyFsg2LZgZI9iNLiRMXetnbIQcMqKg+cRzUW63xQ6UsYVYhk
TKJeWEinL1BLENuKBe+tiezTFRibhj21tsx743lU3VFXI1yPNgNiQZbFPZwvz3ScTPHyQCeVTeMD
Mv77k6LWDN5HOikDDJ9YLKTlNhhGdqIszznfcyoqBMAXAb5kZrIAMplpBD5khoZGAAf7ZOQRmcBt
oNmIxownIyfLxlXZhGt80i+RlpQ8Ig9kfLaR7Z42QAdTiXU5lmhgY6eSMO29PbJ0LsliONlh3t1T
W9D4d+DrEndUskL2WIJaci4hq/JF9555oTYVZl/NyIln1nAGhXnERnh3ng/BKrnAsxGciBscBKvV
QvkDEkKmkwt0Ds4CU4ojtSq85xdmxhGnoVbov+OZksi01SF7dj1fLjN2btwq3SM0lj+NrpdsU4OZ
KyqGkjVnUQWfPebGuIuhUxoOYBujRtbgULld+wdVG/lTn7b5RiVw0VNrF9jZqR4wo819G/CkCPlE
ppkCVTkc9Vi4TweNdNeuofggEX3HQD4YGA7I/pdVV1+kDWkBmWbmCvH1+uKU0PlFUg52kwg5FsP/
o+w8luNGtjT8RIiAN1uU9yRFUqQ2iFa3hIT39unnQ5Zul6Kn48bMBoF0KAtk5jm/wbFhe6+shEdT
1WhPcdabB0IPE5ZwyzVUgCCZkX3UgziMMxh1xBHzL5o3ZNcqEldV0ZQCsOjMhk0zsBNaWq2oaU/B
BOIsyKrii6zD6OqblekAsZaqyBswjV82QpO8wKTBWtCLhqcv40cN6FQgMHeURTlCL7ci6dUXWaMJ
1nqTlSZb2SamZHgiDHLvLnsMI4bXXUkkSRZdwp4I9/cvszN+QyqnPcvqVgHWyB+0P8pi2FQmTCPo
ArIoD0Otvxptml7kK3kz9IqI2QvKEm9UHlRrjffGmj9K+jSYo7ox1K7f8KSptnlbOGs5sC805WX4
cf+0TeXN6wmyObA8rjLHhn5L0niniyn/IrtbOYlZXZ31X2/fDU32QNZXL8FvagVfFD5+uMLZCWVv
xzCeEmdBZivu8VElz5LR2YLkGy+ydK/CcIO04TjuINT+Go7OvwF0fOpXKB0cRDk6m9SE5zCBgn3q
Yze7H4LGXQwXgqPXFcjMZA1yd+OY/+pneN2w7RyM/TxRRushCbUL+ez2AhIwWydjKv4MDjLM/GhX
zf6/tsvxTM0Zm7+02JLlctYVKaJT18LNl+7oj6IU0XkUoQ4hP7N0hqZIZ5bfb49WObYBlrmuPXU8
uGSwbo2h/ZQpYdsVSLTVtb2TKWFWbZcJI4KXllWo7BXEzts0oFccZoO3vXso6dpb30Xts2d61XNq
pO8SCVPGobt1ytLbdkydpGT9yYZWCcm42D10tlKlzs6CbUuSRKIEBfSfLlJjKxlFtUYKZ9xMQ5FM
vuPlT+gexgcJkLrXSZiUPbbN+m7uhuc3AJFyRAHdVl2+NISUxWwC2c0hzqD7Z7zJVizGMDjG1yFN
hnA7hsTpSmVATVPTC/UiEm+jkR17MpbDhPrFU5iV3ye9To6yJOvdTv81VNbJg2or43pi03azDLSO
I8SpT5PT9K9W0jWbthLNdliKpqI5BzsOo5VsLczYu1W1eZSNsqrs+7VnqNqzLOGXgzzvlBUnPNh/
v5qqbaOwtp9xym5flOTS6fnwrC3250NGCt0LWtWXbbLODhVsrKKBgNDSX9Z5yaWtO/3cx9n1MdCe
RtWXxX8MNHKLtDiD4IMNhCnmX68kB8RZHuwL3XXTa846AdEFjRBW6OwVJddPeTDY/+uMFf5WcwLQ
Xy3RIyJpRCkWFgLwgKHqrbMsdaNinTDG+EOW5AHI/7SKcTrfGdmAUHfvhi898dRlsLxMELXKcndH
675JUN1ertgKyzoPgyJebAFIKs3xgJzfdfmRYmSt16awXSRQ+frkIa7rU2oYykWWpgEe7Tho77JU
O0N/rgt33qVkzs5RKHCUXA7J32dW5HW7Nqk+ZY9Uq371kMUpTVeWWcbYEpotErSQgGYsa30Ptezr
UKXeTV0asqWhMAGzIggLTb8YvBtk418jYLv+nEsduo6VHvoFomBos/lson45681LtsAUHB7t+6Yk
jCI7yLphEQNSwMLeBzWFYj473jZ3LrY1ruxEjwBL5+ZVHgZvxIYND91tj6ESG3oahLsAnaelxYS/
OBqE1GQ/2Qq48LXHlW0vlbVyz8YSxXZPUljL09DY92WDLC+tShD+CeYT/r3ASyj3Bv3L4yxUJrEu
lzolpNVMvN9bH/3GwjpjdvNdDEP1SXCWdAg//5W8q/5SkY2U9TUe9ITNmnKvjlH1KdgmZWNpv/cd
Cx4kONlyL/WP4TkuNacaaPZTq6NYM+Pj9JWNBALoy1m91MkzWSdbZb+hr8U/W11v+DW2qIN65Q1C
3ymzAUmuFYgkocR/BICykVWPenlW2G146Vyz2XlWMr+aaXBRMOn4azkBMjnIE0zh7zVOjZPv3Yo8
4Jfo4k4clVp7SgP2EJH85eRp482Y9bjTQICE39ReDrLBmHVx9P4zwuWTXu9UIAfjFjAexrzWi7Hd
DW6lvfJTKrshDfO1LKYNSGOLsI0vi82YsE1jpRDWkd6tDEXfDkMcgx1iqAfC0a+4805Ka2iv8sJ1
XBFYXYrC5sJeTqw9IMKLTvDkPiEwtimFPl69hRyUjFiEqla47mE9kcoOWtP4imIYkoZJVq40LzW/
KnZOtFbJK3hulfG1LpvPyTLSp5D45+u/DFK0SV3nhW5fcmy1FSVOWCutwxDUJXfMOpInw7xmxrL3
tmFb20zR890Expv4OJOvLBqNyc5qmXxlscVPdTVnonqeptQ86qmnrJCBmj5URJNWfWdlZ0Iu/Vcw
abmJZ4LsJUpTgW7mjR+ei2gvgk/Z2egV2UsO/rdehgIXJNdsQTQk6b+aykVeoWy7Xy8ri/94WXo1
6VBsK2XQ1uQPs+vjEBvowZXq5VGTaczjPpisVV1b5Vk24C6SXyG/d2cVYd+PPONeZp55wyXM3mdT
ZW0TMp8ffd2s0wWzFDuYGIRl655jlGBvY4/l+R3MxMigjpO3tGp/jdSC7D5Sdkj/HlnpmXEfKdFO
WEw+T0W7j/Cq+KPJdyOCVT9rnCj9quztNwuVjk3RD9GlrpTkVCujvvUsu/hCpIXcltObf3Zz58tR
STF9dmKOvrYE49egysRVmKRWNYv4HSTY5CVuArEKs7T6Hg0uKg9kzpKAGVUpm4858io0WxpxQy6y
P7h18cmiP1tXo0ksCuMl9J4m9xsLTjC1XfRzMTpJYL195pnmrILCip60NtD3rpvY+8LQSBKBv8em
dxg/TbvAxoa5VVOCz44JodMs7xpUWvHaQyFYlXiE7DWvKF5VUlXQPb15VZqifB2mQb21uCVy3xWv
soc1uvtwntInWWXXXrOKXVccZP857K1dlWnpWrYSxG+vyKM9y5eSVa4Y11jtdM+y1ArDg2+Ej4m8
dhTVytbGUxlpWN6MHRoFINjym+w7Fll9zSILxnekGJjpRNkroatrn+bFNyMCI20i6XOsXRds7Qyp
o9GKb1MwoebZmfwp8PL4KNXvsruigU0aXRb2sogug1O0w2dhdNUeZ71mK6vxMV23ZpzBpcj0Q6GL
aiMv2ivWseBmfLXzFkqeYR7AkCUvSWHi22MC7m6cHn+qog+YCivmaqLJL2ULykhMPSSvfEhWdlh3
e1S8FBKkS/n/OPh+qeXV/vUCWogLaNwWqK8sig0tzH70LN5iDTGyTistX9bn2jivy3Aw7t3qfPyt
W+umv3ezWSwdVNbJlymSluAkEf+KktbzG0fDL6Gdza8qzrs5etDvquqJm21Xwp+Xhyjrg37nwc3Y
yKJdWeThCRScZTEw3vrQbt+FUZvXMQsT0phcrLctyMQdEodx79vk/P+Ezb5W9ZzgBMCmU6x53jfT
wE0O60T1BbGWfjsmrXIKvKo7Qe52t0ZUKs/xhOCbgOP9zeq7qy7HzwkyUENU/1XmWFSMTjug0Ir3
cBl4+dUpp+6AjPW0j4OmvWWTgqowViTvJIh+ZHEvfobq3tIN3kel6W9u6o640XDvKQvJLI4rbQcz
oDu2Ysattc+tTYT256u6PCjYvY/fFbtBy5qYGH6R/T4x1GA/KXW4bhvdeMuj1t2XFUEIWZyAlO0T
JYnvRUxOjb3uNcm9OITcpRnWZ2u1iM23VB3Jlht5zvxKsbXikaJd3Ds7pKv3FUaK91a7Dtu9Q0To
PlYUDuu8VGA1uIwtbbInzaRh/7i8K+g9GbZxSn9vzSyIpJ2rokK5tHpeGe1DTZnurakXKLuw19R7
65zGwY4UO2SM5cq1QyIES3Dj3mppOD1bOoLj8lIiUo2d2qKjKovMbdpu7hpkC5ax+TjMO90KME1Z
Xlfr9XGHfRtUrak5NG7Z7oMpf8N7aBx9WJbNRR74eX+dxcbNaebx/M8espuA8uqTyEt3stiUmAzn
wsI0abGPzEzdvXhzC86oDG5MvoaDOIodbasQ8VNZKfvJQ1jE350IZKksyUZbQX+yy4ZtvIx/dI1T
YlFpTC7sUSfPWl191XMsTR/XbnBmPbnCOjZRwIwnuwUxnNsKrZy1vLCW8fDxI9jjGSzr0+PFggL7
kUopnhI25L+9PhSOBpGjPN7Ivo8Xc/TkYLlNeX7Ud6GSHdGufpev/Lh2lOvuisCYdr+G8yVwNKii
i92KPCgRTivCwyV7Wlhl/6lOU2G1vizrWGX8fWqRSkO/BckBQ8nWKgCL8/1Udm3LVPFFix+fbPkv
l2vTaKcHIamF5SWn5Tp22LErkmVzUlwkRjx9o8UuazN0cL1B8w5VyL9cFm0rcdg3ieKiWl74XuPh
Juu10TUOVa2yjAV89aE1UMHsBrgzKGfzLSMaIOuTzBsPsxghB8qLY8tDjgRcITEQFrQaqQB5KNvY
O9fLQRbb1qq2agBRXNYNVUWSmhx/6au6ahKZip1L7LTOJUmbdecZ84lJ2CQ2tjTYgdNvCHwxryQ5
62zZUbZoEbaNS2+xjH3UyzMv0H4Nk8X72Dq0jmaB5ur3Km1206QrZyANqWtmF3mYzAjBquUgz2Rd
RMJoDQ66Xv2jAalxCIjLWNk5VvrdpJbF8R/1soccSpo82NYsl++v+G8vJsdqtfedAOISmSP0mw7B
tFUXe8RpOYDr+nUopYFiCq3kYIfqppbFR5/BCNWV6inDTm+c2Lc0K8JQug4PTpmlu0GE6XsUJM+S
UjI3Qczfov29hwcY/b/3CJSqXU9zizysh4Ko17UEr9owP+uqszENvHYfVU4aI47wKD9G1HrS7Y2i
ukCPyc6y/t7ZmVRn3Wc42lld1z6hNQ+zxcSxYyR24pHuq509tlSFX01W+3SvLPNmB6BvEXKlrlgO
TZ1GG/bY6lpe5t6gOfjHJKhpz+pi47R4O43KpK7SNOhWj7rYFY5zLxfSu+nRpGnIqfpypKz8rV2W
mwYtjH9c7l87jss7kC3yIK9oa+6vukeRu46JXfZx8wpHmG0CAW3tkXEZ/TKcysuIGyOZnaJSTxXc
FNUQFGVLFzR6tw7bGm4lv/JWVtq1vZiCTEa8Tmq0T42heakilWeJHjkH10sIlwx18qy7H7JN1oA4
jfcOkcfVo8628PGIcth0WmLVLwKswEvxIrvLQ2p4LNtV17m/hqwzhRojGiKavV64w17LVDAwWZZe
CMall4bYx16gAlEFhTbw33U5yhbZByxnCx67R8d56S0b4E5q26I3kAzLUv1YWEnfvAYZhr9WhRWe
54ZfMisaP7UMzHptZS156ApTujQEIJE303GqINWzcAyfENLEoFGBgZmwdfaHzJz+gmi/goQyhH7a
DWCNDA/MkomgQBp1r0pAEq83aqQ7HKS31TSJD8qy7oK7VGyMcRpfywYweWSjrK+5yeF+JYxOCa4E
CD523H5pll+DOUNEtS1PhqWTx3WmtCQ79J+yPJOHJmqKvdkYiD2F4cX++0BoDe77yGMti1x9p7rN
p2x81P+j7zxWYsG2/es1HkNF4vZHPPk28tqPenn2qJtLNzpHyGYv7+Afr/Sok28mmZFednEh/Lur
m5vRrrJzhLZCq7kgDItRvRMa29HNmk0dz+D3s2fPgcipFK37Wub6U4n90k0lkfradNrsz06bnvoh
817noGvWxF0cvgNazWawtwbL/42+FL3FS3dWgODIK8V9reEbI/6QjRZSQS8Btwtr7nOdWCU2bCG3
Ot7rHINFzpYMFFgGWZanyKQPRxCtC+9j9N6yAJ/vdByusgSV80uWq8PtXhImgS13fLqXbGefzYX6
LEteQoTERjcgN5yv4M+hDQ/tfJMHHSDsJg8MFYgCdXll/mqoQVRiueK6m1a1OhuG/9KCqIof8oTa
P65QoRNwi0Oxy9MIM/q/rww53tvkBuhLDxNO6E6ZuUF7zH5qAd08mYUT7yfTgVnWl0BLloNBVOSS
YT2vB+xGWJVS1xnhzqjnkeUpJdk3jkzdr+0Iujr2Pk8dpkmxMp7VaBrWGZGt76jwVJr9vUZpb60m
mX42lNK5Tj1pNdlQwTbHt1P97AcLDufc/oCQ5e6mpi2OGWYNiAA+TmPg2UfSus28ikO9OLaajXfX
qAQHLB2IOUOotK26fBU9MHBm+PpAcK98zVjg7GqssNeyNYNceKmH7J1gdNquumH23S5qXsolqYrK
zOxbDi6OfehhCgBDCluRLlePjRbM90OSD78XvyuznSH0q4QnokLwUpazYC7Eb0XZ8I+6dOlXujkW
tHKINrcbni3WvgYONApBxmPKxMYRag0rNoqfNauGCVM11femt1+9UTVek24094ljBtu07IOvCjSC
ESjN92pGcjTvp/Yaq5lxGcl2rqp6zG9jJNRmF4Yw0XJQXuhhDMFBaxK8Ihs9eNKXA7um6josRLaY
cP8GDCyL9GbANYZG2Y0p+gfh6/goryEPwo4AgYdbaKng0oQ5422OlKFpTN+MskRpk0Q6rlBdvIt6
EOFBb4lrjI7DtagEmq9NYBOJoPhoEEsxM1ugTwYmTI8GxbaqiwJw06lylHPzxvkwwgCtZVE7Jxti
8deh+24v1QEeUIduCQ6SJah8EMzhXoPrigLWoOCOaitnyMPmZggzEj9Lg6yTrZbGNhexdvoAh61W
aBD6SjY7N68FIe46ZvRdndKXpqqU1xJo176ZTX2bVrnykVvKSnaYcNhed1VinuXIIAeqI61XsBl5
yTSV/O4vK4jWSpntEuMW25Z+IyI5bMNMwUHk7zp5VseiWi3hjO3kTT0cQnZG/TS6/DEZKw9WnepX
r3iVBaPgAeFngP4OY+H85dRTl2xYd6cbEwbf+jGqWsaHRtn7zRQ4O9kg30oA9gELnxCR+cUV24GK
r3SNeJ/wfL/1pRb6JPQJONfztHOqxtnIbm5AisA2PebdpfX/Pcrqo+qtw3xJMfT+CXGi/gk2AlIf
Bj7JZJLOj/ouykkUz7PLdpBusiFJVfVMiPUgB8l6Pi+iD+2whLgc40a2mwj74NpfVUv9kKI6sbdD
d8D5oYQN8v2aW747jWKvew98nRGK9tDgGLUHmWXcrLL5NZpv9AP08E8j7H5wufBy1/mTCoDOIk0j
LFycogBDz4c0oGxo+/GWp4m61lMNMHDjXiYNVTWpSBX3+i5UI/ciS7J+qZK9vFkEu3viV88LAH+m
Lb6Ukx48K9kLIGEoL8thxpJpHVdjtJVF4KKLjXI17ap4RtjS7c6N1k43a84QsiTrvoJSNR9kY+SM
0xYX5nwjW/G7HU9Zjg+PbK0zFL0mcFyyUVbBtABqa043WbICYgxBcw7Y3uT6evGbThc7jR5A6ToF
kL6SxYdf9d3oRpbHpU9TKe1KelqrjjvCjdamL66LbKeuYGTKknf+osDqYTMxvk1LSVapuv6OTGx6
kf0b/rI7bOKZdZYeLjCi516YBPC5mAeZApENkGI6Njp6dMUeiyXgyNOnTJ8n1Wb1aEYX8lLqmjc0
PCNrp7Ow9XluPo91XwKu1JPVlE347Sk9LgHdR9ha3lNytHnYPDtwu9NpItuaZs7OJLq+dR3P3ppF
+lHGpQJI31ZWgvTknnTsASHg6NkLeLhrcBS/uQS6zRaFZk03DTQuzPEqzxQLuFFVIuCo2/yssTJk
2LeXi+ixtyL+xCxNKJbIGVPyoAa4HTeBuXYLnShusiDJ9874PHnLishD2jfk9ZHAmIqjodfz6k2P
YHkjn3Hk/h99YGx/FkjsvZSqER5CN/v0+vAPEYfeLog0b58ECrEttsPMkhH/ovnNiqZ0Zy9oBrcZ
D3Fd8lnRz3EjbIpNy5+Qk3oqYSJuBbIHSQD6vNJeO0P75mm666sgwtZmFxDtVBy/NkgQqRPAnyHs
Vv3A3UOUIMdzqsW2C80Q9cnzVOTPyRP6+iwgAJGI2AB6diCelmOzJtOxGYaOeVlN49MIbNEXRXvp
CMeHROz/SqwcidnKaDdhoVXbslUyfzABmOppv0JXEqBT9KnZ3fxHW3U7/AsPzWzdjLJWT14DtpXJ
qd94UZ37WjT9DLo/6hz1Zfa+P5DC5rtoPlEZ3MVe/rXPAJPoZQcVt3jRQav5Q425vK58DfNkZdUV
00rVYj8mzD/S/APdr63BN5N7mOaNTvNDZZmwtsx32ADVEcgxuxPMXnwz7gkZKMqw0uc8BWBlfdMj
fQbwzZrSiwqxosMnZNJNmTPBThlmU1WZXCMbZPUckrezEjwKxqLbgRb9Qxny/LULflZI6O4gob0p
REdZJ8zXciSAlEWL4NSYMnnMzlrV9Ct4TD7JXKHKRHgBiOTwI43D+qpNBmZo6WvX99qb4Rx7EJQr
JRCvGryQdYGywXrkGUDE0zxgL3415/FYCBUnriS7Di2eTxoUmc2c8GOQ6O13EXjSYxQevKrdODrm
iUFRY5FjDs+dFtUsPttqF9mIDvZ99wT0Y23W0wAK2Txqhav4ahRlIO26L85ckLCcinndBXl9FPFw
qDuwuUgtkZoFvq506n4Y4JgVZg7wFVwXsvVk+yMHC5WSNFHb4RbX48oQBfbVdYA545ojusretV2E
dmakrmwQkALphf08w2MwsQDytSDXjmzL3dXQKSzdg/pADNs3q3YCxaEeY0/AD6+qSN9UU9UcuwTh
9Js8reC9pf5vbbOuUpEXdr9r1O5QlAS6QEcySl5Fk833C4R4BMWB7mfjPOwge+Swnc3ax+p9REdj
bo7Ci/St1ak3VS+rI0DymTsscrFLYX+8biZAJp0+/WCusqHJzN5zIxY1eVYGPrNfeLR1xBXycBWU
Dh5UqfvXC35On7HLBm5yqsjP9e+67XwRQefr5PQOIVzVjRP3f5YNP4/w5qfStBHwLdFuJgNf5ItI
du/d6jSJ0A/GeNUWr3k0V5u0A4hcdz8yB80SgLoOsqlluZmVyL31dXDIZlf5EiDwG0zRSTO6t9xq
iy3KJZ9tniobJ2j48RB2RP2nv6i26Enhk6jWmuJLE/XfwtpsUTKM7F1ik1Aph24b9HW+4v0mpywb
d17EF5KVaLbomdVfqoIvS0vFazaQ19crti6B2CVxtp0JKO9t0ZyzrEDaJynehlJdicUbBp9KbKLw
TCOjmWzbIjjXJaoSCTejqvVPZaB9RLpDqKapTyr7jVU39/0G5qJ1VHRFELNPzEMqELmo2+qn0IrC
x5PaUOufqPTE/mjGWJM3KYap4XObG9oehd467Kw1CsiF03xRU/FemWrke8bI1tfNrpFjh9vaGNAX
DsGm1l520DUWCYmbfLS1N/td4k4rpzmXbeq79mT7wssxfM9Kd1uQ7rl2QBbrsGmvudURzUWOBDE1
eFitUNGkbLo3YvqxL3rrwyhCGFmEnG5C9fZDiuaJ2xwLZfrhOehfWd6nNWTYfxrDISfz5EeCdDGT
87iaLOB8he65K8LQ456dV0p2DTWbNKtO8dDyDHZHc4t5hu53i9OnkWrvELpHsKv12Zxcbx2XPd4Z
CeRUMcQneeiFFZ/Ijp7SrLahDtsZMN7+i5tAsCCy5Ge24ndt/TM2rHdrmP6s9ZYcWGSeAWOfSliI
zkQc0bTdao0OwtcGs9GNk6evyIpb15Hp3m/rtN6XYZM9ZRM4PCXqnkU3+2aXpZuMRd1ah5iFKFaM
w5c2gKXN7FWn4axc6cJAEMhN9nXmhmdsaQLUfozoNHuZdQhYqR1FlGjHeDBgaEb5fCriZNjniCCf
gYYbO02I6dJHWchiFlor8Jhq2w8YI5Jr0jZlnDhPWRtGm7C+VB20HlPYJFMxgEQ7gyVxXuFzGCH+
u1pQkKs2Ucmbm0DiLSGsV9vwsAucRfXWNPtesfEbyGP3rSVpv6odq0NtP0JjuAMGZExYMiGRr36d
K3ZOWtUXH0pFTtRL2vFQWqa1hvLa+C2Py4/RgukTwWv5gFbcAk4G+wBOFde/ThgfTGA4K0LV+hjt
rsPDV6h4a1r4ZxAX+QgRRPF5rA8fxNPZsCVV/6F5Qe9noKQ+PAspJGt264+w4BGBjmH1AYVsRFQb
ibdQMY4YDupX9Cc9AhJOsJbFWMz6NVdgEY3Rx9wm5QpekgmmO2y3lTkyyZrmMbLZEweh2V9bRFyv
DZ/1NLr1FsAZe2UmoHXpZVAtU8e6sNYmouQ9KXOtvLYJX9lgrnqbd4nEUIKU9zigkYwoTBcaSxQU
NR+gUcB+Qxz07NHUVjaQ8a2qKg3GKc0fbp+SYkYbBI5/8YWczrTt0RNZgxSyV7hhGX6vGemtsgbH
n0RibBJCwL5h9Tu9SDw8yeNhO5fXPqmmfdfEwXXmsyixfQaz+JZGgXgikNr5aFIxZdWKekMKHUW/
fH6yzYkJu6inFYEE0HUod5OYYier9nG3gszQbo3FBLXL4xWM+ORmD11x8GacVpF2xIOlnL8VXYHP
SDHvKlz5NlPpvQMOXnf1EEN84f4PZhC/U+UKPooNNgTD4XYGre3YmyCJQj9ICbQ2NTo4gtNtHEMZ
EgEaX9qQPtlKctWXR3eYEriys65ed2iHKuiwMXELiA8EBNBiDaxV52WOr2YFiUimhzYO7Jeh9Aiq
W9m26YzSHwqCGoUXuusEAzi/IbO8aaLSXk9u3R8R6rAvsdBi/nQzuIWGcJlm8kDNWULfnCI+50YF
SNc4T0jTbXprik9wO6odC3+Ld3ZDN63aayhmCKUJTi23KuJQ5Z+mM3cYsQlr3yNFE0UxIeTJ0TZt
GxS7IhTpyozfGlurnsJp1H0iat94epNhHsR0zC2/n/rSj5pQudll011He1T8nHT9pRGDWKHZzAdX
vWOE9UZeEOZJ2vqJaDfghg7gT1GjQJlbGGg7moYyPZqXPqK0rqolV+iNW/4S47VtyDZio+gdw8DF
MTVzLwi57/pQSf3eVW8mAZ2NYU+Tr7XKsfWKNyFs55y3yo965IcaLc24mGWVb5op+asxwO/UiIrj
nPNUdHV8Tvth9JV4cvwRl4GWeR9VCKYV1c6OGHkHmynAPUj0MKW7IMB0DekO4Sg/zNEcTmYAfGss
o1XUjdaqEfxPulLPjorooYAaBEansTi4U48ziFtUZzTHrmrNlsoAKmJgiahjuQFYlhWZyOxTPXo4
uowsnrS6b3aQbDfRqEBZq8S8z6y0AVpZvrZN8ayoAN4Q2G52TtN8aiLVV0atmdxhKTefZ97mboQl
N4cHN8S1aImJdn2UbJCDZgUfatNaZfdRepE4wlFSyV7N35rGACvHsmDNTQGHAp/11TyOuA913mca
5KbfOj2xDmSaxhRt6Ma+kSodryMgQzSLmm3qhu8OYjWb0dNxMxXpZh5Dm81wzxfU92Jrh4G6EU76
jiHQuK4ImW2QXFU3aQSasFBChFb08pyP6GE1AVNUZpuG7yAJt1Xi3lm1WdyuRBDtiMGlxwTpXVvV
7RNr/DNmly0y5vGToWnKruRG8oPpKQXAMWSxeG7Yz4YWiWbDJW8i4JW0VcOOVa11Vvrs7EojHHdZ
aWvrGICNL1zkZONbKEaL5U3TrzIQkmvLSZ4jT5xsy603LRK55K0zddtDx9vPjurB+EXkhGc4VJo+
ybYdwu9zZxfIecV4MaCnvg0mddM4bu1DV063gWfxJAlEuEHl6VNDd2dTdc3wRcsIC2Wwbypdx+rL
8/AsNRD+qoJ4XGP++IWfyiXG4v5B+DPdCgWni8lYOykYmZCgHGh9p8bRpEbQTg8yYD6jeI+Iz8Bz
XSlgAwG1t/WqZ0mxrSwUzCuUIECHF+1LlULhMkgEeuT86xEEfTqak6+ykjY7rMF4/nxHZmE4iTh9
VoJqXvWqFlxEY3zaJnn4uS+PcZeIQz7xuDYV4FwF2YzSOTnsMqGenvDeXWu40K2qSkMRqQigzgXg
lJLm2Oo5IK8xRdMxrPwAgdWdqrBn6Survh+sGRSEWWRYI9nWc+Al8xaOJmYYCYTUblbYqY9ZDBDA
qw5YXnbHcRD9UZ49DqFtdscsBjoFp4aZ2iHcDr59N+Wpu+PHLY9GqpZHm3jXtp2L64TY7xFJpPkY
Z2zaPHhJK3k1tyUZ0KXjriLBiAzNieiF6xPqvwrNq49Jlb/XbkYAJTeHej9HGVtkD1azm07IEnfT
cTA6tMydBi9cW8sy37JQZ9Fz89AriyFeuRunOT8yi+RsgsZgY3XFux2BCmj7sOD6hFoafHYzs1gp
URGxl3KDozywfGUdGiVXi7D7NlDU+jh3NXpZg7WreRweazUBuxixLPWruniNk/bPps27+3clz+TX
FM0W2udTMLsov3RiFyxulHKfIc/cpbhY8/F7r/+Hr/NachvX1vATsYo53IrKUgdJ3e3x3LBstw3m
nJ/+fIRmj1w++5wbFAGCajYDCKz1h7rMR06awh6D4WiLd0hNJQPdRkPqn9UFWVnPiT+MXOSa36hV
cmjbmYT7vNaG5KIpXoybPf8YyTcLGUqUIJjBN00Q+AxSywlUL33RPCcKwwUSun6UTEG2itQg2M1p
tR+aCmGFHFfEODoMLbxEhckaMNjROMozQMyDvLAzv5O2K/GrMNzZl5uNFpUsfwNjFbWAKJEKgf79
VuQeS6vBJF6DIdURoIN+DOGY+6UDj6367s7pd+IuLlc2QEOu1y2X1TF1PLCwQY3Cg7xXpT4Wx3op
ZFUWJmIePObLrfxvuwOM6H/rPThes52GkOBivtPKwcds+SuLk85vTFThNrZiIjCSJ/u+yjySOnQQ
Jf7fhRsjlj6taq8Gnxk6FZA7ih7E33b6DPGUIAM4akp7DtIuOqRKhpz7S4dN4LaL+kselOeEceCI
SjYOaWX2DTk5QaC8gabV4TE76y8N2vCEwxV34yS1sgIYTTpBxPM1qLKcsXvOttogLg5ZsSC74bv+
XquuseuXMIFqWdlxFMhE1rV+mjSsbXYQEZxbV/MOe70LXjIr3jxJg8R+IBcQKfvhoBR2wqvjTs/h
hCCb5SgNsybijB7iDVWfHgM1RJe7VZhWQcY6cWkOaMEo1mom67xSRkBarqGvEk+YNxSP8rJMjl4x
f3Kz8acBtHowhxxvTT1u1xEpMn1ovechnI0dQeUS1pgfs4RYW3VTvKgZpMaeZZQfpmW86lJRvFgx
GWeErBDtz3cQ7ec1WRiPXgg+GyPKtnjc6O6c/AXqvz4FeWz6WCLn60aZq3OCcIahFcpHyTC7dcba
PaT4El3wziQnbc3tjzEJd87c4j3fmjfHCYsdr0C+D4ijfxR5gGJCrHzrArP0kaftQYyG6bOisu5p
vH5TplH4TZTRO5EkHwdu82svwguCqM7PLCSexndBzxX7JQ2YvuQirla1im2b2djficy7xAIYoxy1
7fYES66kBuG4dBVEK6Il60I0yUFHcX7tZOa8R8V03s2kDtagNI31rLTNhunjuiiHeKdWS7zDIyKV
E2ltw85+BuiPXWHYX3P4JEZcRF8DpbRhgpNM0G9JqRYLeSXaqIY9X5tB/do22l/50Faok0OYJNtP
HgavltiNPXSAhnyN5nJyCeMkg9yaTAxSm3bK0lOVlcPJWqJ3E1DfwairvdfXyjvW15vQMwipwthb
B126GUUs3kEKfg8xmnoya115M1RLwT5DHTZul4FstIpom9aj+7Umfl17Ltj6JphOBD7FOjWRU+rJ
IO9R5F+7KLl/a7zB8J3E0V5YARiHuoyaXQP37BaZLax3MuE/a+SDLS/+rDEkZj6tGRevSMvFe8Tc
e0YfXowqILShhPmPtPyJrEBEjjQqV3NtezfQxsFWRA6E4WrGY2tO5hdCDJ+T3h7mKWxvQ9O6lw5h
iygHz4zRdL1DCZzhSOa/U072KHPeCbm0dPWo33fLnrJR1mUhuz+OfrT915+Qu+05kOM8YmXKQRD5
hP2xmBrfN4sBu2NZl1vye9NHKp1k/bfNx/5Hd9kmiz/a5O/Itklr87WhluOKtV2K9luel3xUl03V
YQpDOPU/rUZvMiFY9qcKkN0Nfmz/1O+H3stwIg2oWMpWJGF1lEW5fGYHs0B8TNbNZvpPHfVqZpF9
fC4mXVwtTeV1cDPDB0QkrrKtzGxG99gcdrJNFircdDUagvO9KbOTV8Ew9jioxbnxYKLmf2+TO/Jm
rsnvLFrHy4/f22KlWWlarx4ebaw4fcTsjZfCTLVN5JZiZ5VIjRdKZT2rpak+B5kX8ekb22+1q31k
AJFvuqqMxzkIs42NAdGlmGaWT2JaIfFWfI1AXOxiDCD3JEZgLcNOxGRvrelev+7rlFhKkD/ZRd+c
zTjduXxjTzh5MkWak/QAc2yXsOQ/5Ui27hB3ec/r1HmGfqhuFJZdDCvCfhraMWaGrz4lY3tEDCU7
4d4bYqkDkBsU1bwxPM3G9CRDP66Yv4UOspNcaO9GQP8pb2v1K3pr+Toc7Hyjztor6eaOJWaHTGOR
jH6DuuHOrAsyPSqCTJoOUY6p9zrpe/W9cgYAo22ysCmIJKX4Q2FBJYy/4vLTaLqGlTKAxk5YH/Ng
lusM7tw1jRApKMfiO7H86SSbaqF3z16aHWRNFhCFxbaB+r2W/WVb2+nvntXXZ1nro2ImwzQ+te3k
gVNrw3WRJcM1D4McGmw0bBQxDFfZFhVMdgFHPcuahyvnKaqyn8jQ/NNhHpGqJioJBmX5DVlk+q9o
sMKL/BmvnKODinXh6tGh77B7MJU6Pci2ivf23CrBs9eQw5+KNXqJ4lWbMxUTz2TaOq5YwhMM27JN
WNEly8mgyiar6EHdpsUPOa7LpmiYJ18tNX0nq/HUFNeJqPj9F3IssHWAShLzKkGuwEFf4zJ29nHD
+Ipky39At/cuzcz8XAu+PNr/7EeIPwcOaehb+XuPjr0W3UaycaxsssFHwal4QjLQPBjjop9TReNK
tsmiL9TiqV0KESvAOfVpXjSfoOb8u+PRWUtmZ1/q6uujSW5NaVA8PdrcOPupejWznzryVm7dxE+F
Tso4xKz3vvVos5UWEEHtHWUPhQzTvVsuqnSv6IBhWh3V8bg0MUNRs/ZdEAjaBMwZtrKqhUWGG0IH
79qxmvcwCBaQzxIrXDpHQ5jt4zAEVL1Uh7ArcQwGZ4JUE2uv0H43vBR8W2ESYV6qJkn1vd6A3G+H
zn4f83rYhwozNrk3HZtk39bltBYmXPm+tZ1jUDMpsROic6qihYikpfab0+cswbzwQ9asTEtuS55A
1iI3sN8M00Ilqc0usqnoBLOJrJzPsgpiyvTxcPxaofOw1sfKe7OiXkESLFI2lue5bxpTo72aM6mT
1QKpF/TXmOTIzgbDxSsMhpPcGYDoePui81j3/jAZvFdl+aouP5q0THdbz8vPsiO2xMzppg5nJIwL
V7Jt4MuzCRtUqDzW915U9pBo+OSN8sMmv02u7gSEO5c0TttDF/ENW5/3TtpsQ6dPwX6KaJejFvIm
hktZ1tnWUzCGTodF93KwbwQJLJK/WrcpQGW9K0lPdCpVv3Qi4es+5dm7pY0T83xGOUxjUubihnOa
I+jO6Iim770ykmzxgg/koLHgGBF/9jpzJ2tVOdRvjnFgdIw2Nl6WDqigo6PrHvStBCnqPAjfm5FI
VlqRkoJGo++1XDh+SE5gifI5fg/SZROlZrcljLXExlym89lt6ozcN/VM7D19jfio+2ovfjCy0NO9
YSovRl5/6XQFKx63ml44aWQ4ipF4dcraRTGgRcYkj31hl1ANdTQEUc0qvrV5/xoElfqGk6FE3Kxq
0wtuGXGtpGKurioV12fSQBcthdwKlzmGXZhPIhfpvUkbg+ioGP01btIfpe0a+wYbi+fQQh9uYop7
yqrsL+bezQ/XDJ/7MdN+YrOxTbzGYrH00kzzigl5Tg67bYFLWMnKQ1z5i1jw12FerwTeGO9m3Bwi
gLw/tAxhOOU1xcbkqtvFCWXefFtoxGlzJc437hCXJL2jL0z6ql3vQmQIWy9Enz5pX82+qAkE2NGP
OvymitneeY22oPNzdz2pxAjzOCwwznYJ2qogY+1Zv8zxkL8NXbywC9PwKKtphd4ooIkzzHv7Negm
8lDdUMHVMMbXqDYXflncbEEFx/umQiPEUvI9dk+YOKR2vSfoV2/MhVbOyty4MvXnz8/kIElQrAFB
bWKFRD9JrXQV621E8MZemfoF18GrmBmBDIbarQj0ArfvHNSXopXvutOiWZvlF4vV2ns/u9qlbfSt
3If0qXfq8NBejfZnx+D8boaOd8tK5PmxyHjvLWPCRRsT5mXfiBAcsWZcTZeait7iteqJ3C+1nmTx
NceJV9bQAy6vjZdsw6C03tuiwmw3z3ZyX+dZ6sUJ6v29VprVpR3mg6kmKrIW+j6p0vk5W4pWHU5z
3OqEa6iVXdNve1ex0TLS7edR1xzWvFO2IqKDZoBsNJY9scU3ZpqyU6bX9rM6aOwNpnbemFHUI1i7
1OUuWZDAxOapf5aV+09lVWORVC0Io2ZDuB/6jLBkE2KY5lp1CGEI5TBZLZY/QBLA5ugF9kzWAjgR
1bHV6T276nzowuntXpV7tLrsj5GVPGdp/5dZxMUhI+L13PfVPwUKmM4GX7nK/2PHoHrjk86pPPq2
hqMZq2bUqhUAcqRFll+JWoJBox4jGGAG4sVI3HEb9pAptVQVL7xJkATsfp7Oi4eRbJP9XKyBXmTV
rcxXGHdEGZbjH+1z1SBfVNsKuoyiZioXaOtwCkIYpxR53OYAjKFYDmlJEnlpi0xGT4SABHAOu33L
rPy9DKrwWdY8bwoWaCWO5MvOoY2VnTLYMQvpvHtT7Vx/svH9ADHSAnqhRwUslcXxTVbCmhwTevXz
WVa1FigHZLx0J6vllMeHYPBADi9HIuOZvcxDdP/Dssm2Jj+qU3GVNSsbCLEOaKLIaoT3+8Y2l0D0
cnhoW+URLoa9ktVUd6zXGgqurMnza4W+T+2sfpXnni04r9GKFfw0l/NegEWTrpUbWS0xl+fRzHG7
kedmZ8ggxQhBLTX5a1HQv6YlIV4Sy6TWLC1XfaVq6qNNsoBA8lQxVptFs1dtMkMC8893ZyymVSyE
8w0A8almC0863qfGmn8Rt/iYiIR+LTvoIiTlwxs+33zqmRqu8Ogsn0FwpPuysINja8zhKQiUaE8e
Mt8XiHi+6Fn8kSLP9tlOztWc8Gt33PIzzwoby+VkPGolpsZuDPqG2E/0eSAR3xDBZ2GgCTd+Tsc8
BokjxIkU6S4e5zd7zo0VcpzAN8rUfmrnrphXWaXxePOm9mn2IgvFttMXoqFIZAffHBQe/T6Bge4O
Ffk0UfUAroCew6FT0djsYLF47XgCLD8f6qb6jm2mcrC0bHqzuorHbnzV8IP/wHftRz67Pgl6lLvL
YBva4c+qy5KXKI7QrU0dZQtNX/0orVhj0tpuNVe330N7R0os/WLM87A1lCjeuEp6Eor3g+m6ejTr
6KcZFd+7MTRJ71TOXgMxSpbNxTgLobGxjlMUmCA/eKGR/D2QJEonywWKVJGsdHixk2r01npIeqkC
CHAtih0R+ZiUH6bnbR5j/oI6MVkC7Us1C29veWQ+Ab6nmypEHtN0ACsNYOGbpg/O1t8urO/nIdeu
htocIaJXK7JQYqsWRMQs5C4JvIzEe1Xm5rVjvIzj3zqOJ8alaG13P2Ud8ocjAOXaJ86o7DWFvBqc
pmoLd15HHiQwjj+AeqjPKRGwNfpK9jq388VHdj7weURi0xZfq8ytb7POR5sm/cUhcQ+42wmJmFIo
5hieRy/+MeWYLo4D2rlYLf6aocGUre7hBiga3+rD9kLyVttZlRUehZUTlY9Kdy1y1fgA+fl9sOLy
l4kKJrmgn1HXVZC/Q4L1RYk4xNB2KxWRugPOfcNVLbTotQKlImuyqKxW20KcJzi29JBFUOogXUbv
FEBWuSKjogH7i/dgIzYxXgwvvWaqt4nU6sbTyXXLqoWQ4nMWowW/7OxBF94GAzL2aPdn2WTAPtg5
kV2tGzfRbl5vtKA8ARAtNdmkGRaCb22aHOUBy9fnYPBlZu4S7QstWNQ+y+42BUBazai8yBqeVGKT
ugEWOsvOkZUN+er2KGuernW3SElBCDhI0ss2HY+QQ+/lNiwaDpAFk5Itrwb2ossBwlWmTVIlKmgE
ejCrjl87nezDslNZinEg8KdAGjjIHoS6h2NQoAL1+EnhpkfEV5P7OWfRUPiRN92mmHDHZGn6rQmw
Rsvr8JhmIV+6oo1/2a2NrjRzp6sT2td0+CzxxH0jpulPhjViTZIbb+VY/ggThCbkPkK0qo84pbcH
MWq+2Rp+hkrvDRvZNzd0caywqfHl3kEl04P9urULzFe+9yVgmHrKjl7IDAIqWnSVBeIoxaZKgmKT
/NumT1G2EpWHeLetR9dJjKC8Ag/tb3OXhpFxc4vOuCWzwqAPpuUgq7HidQdtBh4iu2iDbdz4gE1O
Ft375w1p5BGV1r29HF6JegvcPUAQHW5bpXTOVRZJ3DDaNcN4cETsXFu00Z/HWIFmrgNAK0wBOxpH
mp3sTEQwvKAlx5omaHMf1G+z4QKNG4DN//xe3f0qMiXYwOwHGIVtyhUunY7FXdPdq7KtNet1rfE9
kzVMTIvdXAGwu1f1gKPmbBcA3HiRTaMxk87rYhVbj0rcZNs0B0ct58WQtbpV+n1r1QU9+KOy6O3p
pQQc8nRvggWJo9XgrQwnj14dl9e8RTvLnnRzRW6XTLExiKssPDXcqYUxP8vaGLjNc1S7u0JPo8Sf
myUKXFfOSu4tIr7yqaUTOmuSePtoM7zkp6eqfPT6srloEayynw7eomOjXmXBc4SCR0+2+tEWmMN7
HanjGUUf9dqLID7Xmv3Xo0PCOgXljabZPdpc7Mra8f6jTT8gWIGMkG+N9nTWo/i1Hb3smW9g9kwK
/dhDgjjKGkaZtrqSm14aXrXWbA+/tcnDrKb4XreBWGtllQHyyZ2LLNyaKKEDIQCGOm2lqgDSJRdT
D+sEjuqtjoPyFiQl4TUvjnayLYtyYpUxEPMwL0p/qgJ1xbMfHGRn08CjtUCl2DCB/5Qqdlgpw+xG
dFF9q+fy2hIofELvtb4VCSK3ZqgEvgodFK+H4eR0Zs8FYGcIfGpNIhWklGbXN3Wq45cmdg9yp2zC
Z0wjeN94B20ayufJHE92Hfbcz8F4b8yhPHpj3YEKmkT2VItyk5cbRR3KddM49VqzxAzwKGi2pmI4
T30CRSPug2SxH9vg4/alMYICPnx/Dsr+yeoFiu0hOSl4Cd+DLt5aIYIHicVKp2AG4JVatR8j+3N2
cxBs9UHtBcwJJQTTrfb6umUO4jfMPnIPfyE9W82ghP0xUiCSBnzNZbYPfAzsehMMuqoMRxAT71rt
RDvBB4EAtwokHZBy3+sndUZrrtUUg+QC7CRX2aWj/sG6i8EG9MK6NNTnrEsPmFEr56orocf2g3vI
eghwhvEeN0PM8s9lnQzaM+tD9zZnlnacyGgT72gJJhrFKsunFs7USh1x0kWdmPTthBuAV/bJqp35
RrIYflL7ixY23usiwjdBYrCnyoT3KIyz2cTqVsEYZVVEH/M8v5ERWketVm4Lu3VPfYYbDIEANh/F
NKAAbxvVCdGyLyAsRlzo2n5bOiE+rroePPf5Jz8THpFbMVboPg++YxpkbgtFO2fMVTNrVC9Gyi8P
VTafLARnRQhIJFOwXEx0OHlTsm+0oT7WXVBvsI8c1o3jiHPq1vNabfUvYsQ/AMRUtxEzFA11Li8W
8I9LpZvvShxV+wy1xjMyieBK+KZs0sZpz2VRECXRB/hbc+CLaurPAAn2XY0gY1snfl6XOy8bvUNu
TNU6Zd7A0soMVwZuWn7dd3urWhCBotM25mAnWwDC35Fq+raYie5NsuQ+V6v3gcN1PupsRPB4buxG
Aa6XtO1Jo0QnAbgWWhKs2DuDr71hw7ZRv1eJPsGrM+vTANDgoCwBD6O5yBm1tkyrmaLwGHXkQdIQ
YZY8QTIiGlr1Xc++9bbynKbwfBFH8dP4Anr51+wa1ZH8m8qXMKnRXFOPU1FpVxOGh8ljT7rXrocE
/I1T+UYeRucur8RRjMwwMo33dwrx5Um7Erm9YXl6y4yQldOjSeFE7xj1MsFMiKHaVV3vQnv67pqq
ex7dpPUJBbYhodA72AFvNXJLtnMQfYgjhIBMo+WYlhX1Ein5AhEg94c4+myyEpfsyNzzLe8TECvI
W9VbLuivOsUiZiQMT/YBU462sl4JjOirGHTZOoibm+c2cMzcBvc31SgOYc04GCumPw9945cdMYE6
f0XTVD33UaSd26VwTAwrHUiYab4KdRFszA6kXqjprFAUp2PstZqNSBLXB5S1jQrxqZB5QIkhQlGI
UMaP3hrKjxZZcz7a+y7Hxs5x4TTpghyIOkJP9ZgeP4kGIM98YUXS+uQ9q9J8xtY8W+EG8J7Gasif
d6wFQr2eIBe/jB4B9lrvJrLC4oqwCp/PtgKhFKgdOHwzPo8gL1fYZjGrYFHYJSocHrMleD2nYmt7
i/ps1X8KN8gQKDOAN7p6CojBzAEeBrtwxqpRhzC/6jSoTO3PAdJgBOx303jA+WrbIersrMy8VX2E
pouNWnQglDsFAxZNVZCPRC9GiIDEQunepmq6jqHdnAk1Zv7cTYiiZe0L7OUrkeZmZaEnf/AmHRSo
HlgHx3aPStB7RyUJ3KO14HSquPvWuN65jBhmzUZhGEuraj+jsISF6t8DQNRd1XV/431gwAm2xUYp
k+lpwKvo7BA8LhYCsUj1W+q4J/APE7PsMeAKDn+PrNqJbgjgS3G80Y0uWDUFJIosrghUtMIk61Za
+8qtipWV2O0O6HoBKM6zAN3wMdhCZj46OUkpvUBzC+nYW2l1LlGeQlsncbwrp9bc9XXl/ZV6b3CZ
OrUNfsx2vYbzzrfUWyAyyo/I6P3cysRRHwX+iJXarFmpe/se4NnOAgcK7oSUlBKweOsg3DtWQdBD
NdfMGZ+80Rpe0wGNIocaYjLJpjXFW54p9ulRVEPh3Ks2M/+DXUMRw+br2QqYO3qDBY7RzQB6Vp63
DUTg+aGH+prG0OezZF7pquBVDEzjNNcxaVNmH59prm9ykUxHdUa+CaGoixaLn9biEAVV54xusXwY
WZ3xIV6KRTzHzEftrJp1exn6dnpu42XkpuaVor3UEVPdqk53pXDU0E8dbiOYsIPSsv7o+pSZhxV9
JKmOzqFZvFrGaG/HPGL9vRSB+zR7HTy0Vos3TXdJnSY5hiwPjmngRGujgAAAGzs6WbZ50YUBe8Mb
eaKwexxAXBHfizeDUl9mDCoJ7LE46xaBMy3bSwyYvWSkoQoDSzStxesKBOa/hdKRL+rRNi087DKM
EEmtoASpMWZeS5gFvwYH2fMlEaDM+kYPsHXFcAuOBGagHhxr0YPGmsQwseIMOJbQyBlB6QMPanFq
zOlVDecRakdgr0dUafxpqSJTMPm9yc0yUxegmROm8Eo6pCdnDXSRZxYnEBn7YYKRAlzpuTO7i9Li
/5SbcbLWMdGcfYmZCxcCvwX+bOMMUw6nYHafx1TTmAp22YtHau4YN9XHDNzoHa8N0IbFt3CI0nc1
xyXGaz/dIuDhllECZwkV1LPOSiflgXI8V3uSxcQnDICVp6wD2RsNcOzVSlkqgD0DkAJTnZtH+TO4
Vr5FtcgPWVwyZI+ds8awG3gIKQVAcMXsFyimRU5h817YvsmQ9zRoUHprgAL4rw3bpOHvITkSPMUE
WPfJHH6ESMEhPrqdsJZbO84IwX3BGwHQXicadxf931Tx077+xbqmPbVDtqvHms8kqMDEwdJaTSAJ
tfA46/rghF+LvDS+ICGPIud41RNh7dNBuc4EARZ6q7qrzMV4IP5b7Yx97I0h2fq1F8/eIYys55hU
mp/qyCq1ao7wnwFi3D65pj6dtTR+G1VWqWElkFEMoQwvJk1VgK5N0vD3gAJ93BUgRFZ3W5uEN1iu
0r4LR6TTr25wtBuwXRdpbGViIWAyTmsLrj5P+2ZdpLb3CgvAeVGntxkE36sBGMHORbOt4uRLycQA
+coIaGVJMlVW51TPmPOVGQBNRdklnRsyfzJS4C/WOhed4Vdl0e9hRxRvnVk3+xG2iC+reuI04I1r
C79QpXliusz/03b2Wi/F52Qr066I0/mE8MdrPwP2Nl07eRFIubyIRqvJDCOF6fROurFqu9qV0MAN
ATtDSZCYyzi9hanhDkgFOyFJxkKsnHnMNqyiXwziHIzi6yx76ULAYt9y+w3TsvaQLZiZcsHVhSAs
DqbzEi240dqY1APAiHBBkspi0qMPRTGCTfxvk2yX3bPltauPpeC6ei10ulVWpJQS6NnoIKe1uhLr
YDvhCLm3wre4ASkQ3MZGpFsBndduDbhFw3hDqBx1Qzzv7roaEiMkcUOZyYLBjR2UvBfBDbmjC1JI
kuP3yW3EEVyWNW+YrHImclO+0VYFl2wvN5OZCBIsLP69oS5A+7qtjoJQqeymBVLIXDY7Fj1wa9Hg
9RCsEkVb4gi0CrBYG7IqXx0lXyeqwCH30+wHUMzLhWuWX5RbD3yirSXqvJFQRdk4ztmU7WXPyGm5
Msgiin+Ob5cfkb20UJ1WtpOla3mWCVrTJGARPltc/XaiUXdSYcTxfEjuwwEM549uuX+jGTn7HDVq
mQOWRSKvv9yMWSKT0sL4TlazrNqFpaLjP7OcUw7uU+CdsZd/Up4GzsthVA2Ik/TVxivLT3lcOgo4
5sttvN9h2SjxUnlA1sVaSKOPtrHUux1SK3gyAfq4Y3/l0wDtlgz1OKXjRtXrbxIPLIsBGHVXw68j
norkSFYNNmZElZMyxrvNRia97zivUBV/9zAXN14TckdtJES3bdLc5L23E/dlIO6znWuDYd0aIvT2
mLqT3iqOqcPyrw3RbHvcNLDDOhDqRqzl7ZJ3Q26VeHwmK7kpnwIr1APyyt3KK/r8iK+jB/pMbi4F
RASeDWVX4fXO2DIkM0AEYM5YDWME+tumPNrBkQIksmvkx/vmnPagoexoL//e2DTEqJt13CZf5lE/
yit3v0pQS1eFlU5rea3lVUnagvV/qyG+smAA5D2RR8gt2XZ/HGRdFkaKY0jThUA0EX0cuqu88fdH
U16ax9Mg99REPlcVGPa1vBTyJPW+5vq0otB9IujMcq3qe7vYhiB3eb++Zu70M8ArY5sxG+Cpu2lV
3sK0Dbf5DNG51aervgwd8rOdxbazm8UMEhg7vpUKnRMl3AY9ISvJi//1h387B7mJ7RVkdz3U7z3v
dw81GRxKe0NfyyFAft875Mb3NoCs8ZrC5b1f3Duc4re35jdQxZ9X0CCNV0SwJudma4S5Nm9iN/xb
6TJ187jCDIJH3XGhdD8GF7V/zTCx3Mpz6YPqJbVndYtGYz/7TRae20FXgHks49DyWssj5db/2eZ1
5YxwQJis5ZPQx+mWKQxLl+VB0EeknUw41o/HZ+lgVzMdTN0fkGDbyyd47KxhP+UWy5JqkzsDxkfu
Aq78P/+uXaSHIAQr7OUGcIUFkPJ49ub4ydUXAKNR2PUib8PwtgzL8kmS1UdbQfRnGZEsfXY2gVMN
YFbSV0cojJGyvyweb+tvj+h9U+6fK2/Ye43pyyfhfgi2Ajvlo21IEMixkAV7s0Oh+/B4wx/PsmyT
VbE8hWrfbxtAervQibZynykfdtnjcfyfj6Csy7smt+7HyPp984/9svpH2/2xLSvb/mfowVaOBH9q
HgRcuVUKPKZIAbn1Ngjn5cOhexBNhc5CddK3+FCQp2deIO/4YOsYgzov+dxeHOYGrA/POhGLWS3w
2E4uOaCUoe5O1oJVncfykg9utzXNmalEo6trVRTEbnoEZlYkeLeSdzDli12kOQ/1WkTli4N58ePG
y78qq/fX6VGXjY/H5I9DiiFt9z32g/JhlEW9DNdyS0+gL5kxnCd59eWPFOAZJzArPHZ9AK3el28J
rHZa5eZvrYNr/JVbiCjJdcuEa/AGUt1XW3IpQi5YFyvpgTg41JB4wTeMif4e9cDdkTHZyGssC3nb
42V6glAua+Qp/Z5P+tGLjWyrzuMpMUsEyrxuLwcZjVG7hbNbop67Dgtx/wIY7Sek/Owgf1DeebnF
SN8ubBg7Gj7nwXvFLM69Y5aDxL4FeJ5tc/lEPAYDVVOdA8c9zk9vR23dTxDvH1exzBxG0mT5zGRu
Zq0DC7qQJJXAC/gLXLLBTNxDflR2IbcG5cRAF2XUrM1dx0xOtsDrVrvJdQ4TwBzyuTvokWgUR7af
4Rh2n13dV1GRJgpybrp2H4ThUj/XRmJs5e/L8wrsaDy0+sts5O1WNY2LvKuPWyu38q77ERtTtBqL
AqV/KOT/LNAeA4civ/2yfp/YsTwtcaRh+QDGf6Nldg47v82HJwTZzT3QtOooWTtD1FVHnoVfZZhl
9/sr78RjjHncGD7QP1Pomebk1WsLgjSyGI6Bw0nBS+Aygq9RCNyUXDJ5Z+RjLVRijxbw4KDAN+Tf
wVx2eIzojzt5f6CX8f5xER575Zbs8v//FHO1EfbS02Oolycjq/e5+KMut+6Nc4TtBxNahBnkRFfp
7L2Kx6LsIv/sfcolN3HY5FW7b5LX/gdWf/9QyvP8bZZxP7bMXR9YwJmEIPYYfOjl/JXkCKFr+ZrM
BXIwvpjMv9FaIZ4c9sm+aMJQ3cju981g+YJGgEE6kd7ncfJJlTO6R/Fom+aMlIOGUqQGTGyZhMl/
51HcUZKy/ttc9n725TzCxHkaC3TderYb4OlbmyzV7KPXW5CE+u7KEzHro+7q6kFOy+SkTm7J4v7T
y7RQVkkEoXktIIA8Ossuj6rcehSP2/hoe/yNP46N8vcOoQ7GMMZMOXB2AAHyvazLN48rnrCMX/bf
T34utWIVKYP62zRS3sL7kzd/ExDtD/JxjVDSBTS93IOw65DckE/Kf9+UR9+HKkA5zd4t0/WfVBAB
U+SxhPuDEyIJHnLvY8djDSh3yOLR738YO6/lxpFsi34RIuDNKwl6I7Lk9YKoVlXBe4+vvwvJ7qFG
0RNxXxBIA5CCADDz5Nlri2LvffZKle1u336+k29ij/szcxvP3G5mUeuoWcv6yX+eO7F36yV2v5fF
Qbezfun1/QO+HyUpLGw05pMygZoV75X76EEc+2919y6i9TbOFrv3jfh/3ItiTxz3P8/6ZTojeouO
3z7q3+q+nfXbJ/nzCx+juaoNUPTNjzgezqxVlNNtrioeeLEhlII4ExkRk/c5zHbf3OumFE9Q5Hf0
KRuN3Vsn8boVJ793/dIidj3dJ0OIJfjbHS0eFvGc3B+W+0P1P+vuh4nnTvT7t7r/76m8KZvF/XlE
tt/g2ji0Maydx8Lih+u+uc1k7+UvsYp/6/6t7jafmE97+wRxnm99bp/Qx85Rkfo/cusES/FqEHNQ
sXf/jRbvkHtR7N0HZPfO3+q+FUU/rwMY0H0qFUiEODcR8vFwsvbO8FbcwrddUSvKE6FsptVpma5V
J3+8v95JpkI2fi9L0ywjF2Xx5mcs5BNRMlLDvoWOPN9opqV4PRD9B8laQwb+W652e2mYMjEE8XbJ
iwkRJvA3999et/dbwRKT/nuf+21wr/t2u4iiaB38OiFkYaP06uVJd1tLTaalmP/GJBgQLoqHJ7/p
w/XtiRcX5b65vVbvZXG5/mdRNNwfXVH0CaT8/foW5W9nEHVTGpM7ocQ8RveX/W1gfWsX/5/7kTVe
JUze0p1BYESbIyRfZo73buJYsREDg3tR7H3rJ16i97ovf7ho+XZI75TSatJOZAVeKqQUuAaIHkTK
NYVMjvmHq8ARr3kUry4vjdN0K65MEXdZup1ka1GnlrEVD/v9P3p79r8EM78MFe5dxZ7494Z5R0Tv
1ukW5MosoCdaFIJJUWFl95NTsBwDzUUZz+IRvcUpxR0wTGpUv4kH+e+oViX7K6yzWTqpWRzMsnQX
gwhGJY5oTWyqmtXKxb3sGb4E/ywwFsXMHbYmAwMyXsj3yIehKv5GV72D0GwbLACEMuwacVXF/6VK
kTKpZf5UROhMhJ5cnf/BUwN0p7nFM79dfnFRv/yLblPX21UXcxaxe3vMQxYnJ0cfV+Iqi4+9b8QX
uBfFhf1Wd5vViZbvYs57T9F8/5PUIFCXJtZ6C2wMsYrzM++lzaNhowECXKkoZikiPQNAmu/wmaTV
UFk70ywwPXOr45DmqcYx3k2V/xgq6UaZzyHHVXoq/KpZiF5Tmw5baSp0V+5SkvT6Pl/UIY+62Dip
rS9NhwRPhZyiYxLbazkMjGwFMgjDZWb2K6KSZA2P1q5W/foBTRZrzUBjEZ6nFu5FkXxMvOFpzmj/
4YOB/YH+pnKhxg1QOSiKuhTgURqzPFENUCAis0x+RI4FWVBvT2MEC8EibWGtsra/cQxvuiRl/Yne
cdvpSvEyZDquWon3kRUMySt84PeeL5MpntZPnTMZPx2i9azsej4LDkoDHafvF35dVa/VRE4vU/Li
WZUTcwlRh/SqEGyXnM+2ADqh5CkzSvhNsuyWIIIhQxXkcWPEWJ6HuYVQEmYCPY4CQaxs6twsztMY
l2exJzZpnltwz7IMsDBBeCOPfLcowQ95Y/+us3i2aeQZ5ZfKpYYdCSQOdw4AL2yPmVuUR1CvZQSf
moeRqAzB0G3SnJwgp+mZD9e5vSdTg+U1h2B7A/Vr7Mbw0s8bhC7hxZPjD7Ca0k5UFSkm3XAXoXLl
gM80g9Uay7/U0LAvMiuhl0RSlOU4DD4zCBoi0yG1KjG5lhmWonjILsa+b89K3DoP07ypUtL2TO4t
1NX0uDcEaposlcLCFa1ndUYfMZsbBhUujPd7jMPpfCuRzQH51+Keux9fhobzAGUmXJZBs4B7qq0s
xdDdcawzGG8k0+eaou9Ni1Rn0loVVzXVuFlgBQ8GAwfwwgmKY4nU7ljPm3uR+3MT58RQe9BGJtq0
Qt1nk55oS0XXlL3Y5KP/T2XeldJydFC5O0FCsBmowVPnkTBqm0P3HvfZm8ZSOnnhyP15tnT0zGQm
kq2Ql1Biuuk3y52vQRar72Mdk60AEOfJH1LSruFgPUwKa8nGGBuH0s66vdpFzTZJovzMv0BB8t/I
P+pB4uZKE/0ka91TBTXoZIfxQ2+WNdJXqfoRdSwcWcAeV6IoGlgKfQa/nq2qYdFh3LEY5+6RkmDK
F5HLNR/HCjZVloTslneG++VgI/uwkkk/iFNVta6cLSfYIg7DqTMFi7bmB6d079+g8eM/QTDFt/NW
2tQ81G2zymSwNksPi+XOTx8xKpwI2uc1c2VTPyC0qH+gPe/OhI53ooTRbvMD0zrEUOkArGnuIeos
rfh+UGw/yTY8LlwDSdRG9kPEYt6VUNAd4ad1x6onrFwk0E5EgwXJYgcGMyabjUuh6lKzAbapLEVR
XJ40keefKoucsPn6mMNAoks5D/SijTn8uf05SZx5GzOv0JzN1w/qNBl56ejgT889M/Q65BSxKzal
P6Fwv5fF3TY0ICS/VIpm0dIi7nD7BxJnyMDz+wV5XVgqFCUvJbV6qyo/2HZm78N4D8qPoliL9qgP
qnWiQm0qJ8kiYC3ZuIUTD9zVfugf23nTx3BPbM3bfGnougQ7mRffM6MVEoboUAwpHobzRuyJOp1Z
NpYNJkS1SAlr/Ab/R0dxyK33/eh2wBzw/3NIYvfkV8jK5vtpmjYHcnsdzoVMNHD57duJ3uJDxrxQ
62PSzDoKlh11o0EBC5HyFM6bDMDESRRHz4NYGHo94nU5Irg+Nxcy5PLFvZPYw0HvwA9fyzoyB0c2
UZWgKB08MUZJ2lsvBqn4kKVE67dDRVF8cAN1dGsBAr8dKj7tyxGpqq/aggSN7w3ztxqLCLHjdcrN
twR7UjKXJjs5NGOZHOwhJOFEgbzZpqwzyqxWrOI8UB7lIuiPtlr9lQWK/NibufyoBtW55QV7Zm0a
pQvQQX79Og3+l1U16sEkteTFTjkViznFKYFm8BKW0it6ZP9BNOqFf/LyyLyINjKFVwmCuh/Z3HOo
XuJe0Z8UL8yflXgnuvCbkz7KdY388hxUyXjsfCU5DfMGuJ/aL/S4YtespwXvbLLx5qLog9CUhRzP
/i3HPe6lNrFLlEvJS+pUcLQVrVmKotbV/VbDNdUtdAMi/sI02u4HNlagi4xBXYUIKl/qDlsEGb3e
ZtZXvpAKVrhm6unbAcvMS2EOT6TQtO9G8XOya/vVkOxmnxYh6CRTbd/riUQK2TKyCxAdWLpB98e3
zOadlC3VnSJcxM3ae1JIPoNh2/Tke7IXBc1qwhoWvfA/Vcgi/278VqcaFlmx6XQseqda4ddWQJiz
8qdUMsx9nbQjzO0uf1JRTP/A+n0hGiXS2J7IwHhFySufRJXp1awv2H2xEcUBmsROccZ4KYpVZOuX
iVU6URJnbHv5JMN6U1FEH/xxIi8hNwLtUMGKQRZdeVDYzOxE0D1qXXLxwHqCll2VXm/tRUvXeM5K
V3qD+w63k8njzQMwJnzp5LJbovEJ96JohbJJmkLYHUTRxIgIH0jVO4riJI0/bX7zz6I0dumF93V2
0SLye7zB3wZhL12TtJFPoYeMOPCwq+qz8kKizwrsRHctnOY5jhr5QLJCf1XVhkclgipfxvZRdBD1
cBHXhVSlZ1ElNjqUo9BEwFC1KoarOe6xqelfRfcIOdol0691na/t1i4xLKxWYMyLgzla+SFsEcvN
sODiIMls6ra0wczKoxs5HdBxM6wfAsXCCnw0niCEJe+yUToruJnFVhTR6JBSr+YvhT6ApNQ6cgnm
bko3eguYfmTVZAPuynJDoniZvJNFnW6Q41trlbWPd9PQDpktGY96kFqnIjZIsJi7NaP8eyRbcsdP
m3JiWKfgRsSePW8mJfGWRPBq8nf/qbt3EXuG1PwuO1XZ/NvxakMCTGtGD9Uw1edBKkmXzm3Qd2R1
6fwS/c5k71kfevOltgb4QJmaH9NAMyEblwkZcf302pX2VXQdtORYhZrzVtWZ7NpVZJySwsGApaqg
pcCFfUaO9CkBv1pF+dImbegoFzxU9hD9bBUSxAzNrh8cvfX3kmnFmzAJ5EeoKtVCnN6a3uTCqT9b
1o1II9IjOIyjtiVmW0DdLYyrY8Ic53G3AFsq2SJOqxwyLoyqY8E79WgWgdt5arSvgJP/3XDrI5qL
ey06EpKfwfi78uTLkSvaA/Iej+JskWVTaZbICUtL392Koll1lHhY82iHt56+ol4NPTY2stmj3b6f
wrD0g0l6+d4KDGmVKLmKLVVvbQ3yfXd43dRHRdOttRmn42XEx8XtGrl+5mmUSf2xrQ/GzlfYPNKf
2nmy+5gh6ZAb6+uj2eT6J5pEYJE673nuPh7aNLYQqfjTqirL6hypTbXVtbLfh3Zj4O7rFdgStBZ8
LJJVefGhzFQLsFhe571H/vAch7r0WyLT8vZBaaaAisuNX2PS/wwkyXpTzDqFdqxMj4EJG5whiv+A
hNrepDNUXJa85NAlkbEhHJA82EiByHGuDeJnvMhMbwreeQF/ID6Ufqk+PshkJzHCZhAe+7b+O4WM
rLbdk481R9386FpyluEU109Ow5yw7UrlgbyNlvQcHJbQXVkuwTXP26qqhgfVYM1IAznBLU5p04PY
s6yKJUAQCKc2BuuCf80Pxeqdpyxx3pQxkk565zhcA/C9VZBUe1FsNchzmRW1OzXqAFMpjMt2bUGq
W17bzrOPIH1R9oF86srCew6r6V01fPUsStOcAW6pxoPo6ijWIVQM7yJKQedvmqRIfui56j17E2uJ
uVE/FpplPXubwUut94ifyk0zyM3Ganr/I1c3VV+ZHwUZWVjmlNW29/v8DZu7ZWeE9g/mkUdMHvJz
5UnA833EG20XKItb3dwQ5qw446w7K1mGDbCjkYcI8JoWar+F3aEBTC2w/Pb53qHWKs0tzdZY91gK
ntt5w40xujXeyK4oigYWbPNzPeG2hWX1gWQnPtlvS7IbMBxdELvLz9q8MUHxHmxJO2VWOf0gCvDW
FuH4MYZzokeDngMOFMi9RH2Lpn78GKrQWA5zfTjX/3d/G+TSvb9ne5yH9LRl7dsA3/45/73+f53/
v/uLz1XLHuW2o6/0zIiWPRP2a9GP1VW1dHVjznXgMqqraMiY/N7qRBdAkfW1mOu+HcsvJzgrydlE
Kr+JYmPMakunrOU1d0b6d52MfbST6et7N9E4RI6zqCr0Bn7xIKWNgWASzdegVL2/snjW3Q6OjZsO
Sv4gNoPO/yvvXtSFUpcrNYjlo18ixOMlJQoQ2uVjM29E0dQkRPe3clq6HdM1WI//tIr6e1EcIepg
2x2ykIS2e9XtTPdywktvGuyHgsv1s8P+AyKZ8x6jZ+KmKrKd46ElVQfrx2h2zk8NAB3RQqd/MGwb
w9EY3kqeyCGrr6iJER7v6kJaa6ozvUJk6DctZxXA0xdkWTvxGUFKOl9XNsYJJ2zn7LUKC13zuTGv
eFC5as/kjRi4DmjaWq2bYa9WAczu2XBHOOrczHWMIEecy+RLNIhNB6t7ZZNkhRK9s3Z6ohfAdRrv
mlqxdAUQ3brq1sFGLJ4mmC4a7Bgg5Ja+YAiCLiYaqo1Upt2GyR9YfO1PqTcfIEb61zDCCT5um+4h
rDtlK0dNuvOGRD8HvoonhlRML0mQ/CHpMP3DwQF28HtJ16FjYf17xU9mow2tfy7zur7m80aTGR4G
ObjEuYOmzlKkmpQNoynOSoIuHmSyvOqdvD2L/qIbBk8rTCNHDNCA08SzJzsp83jJdvHVB9aBr1qd
XIAOYRBhYIymtfKwxgetOht+G29KpDWnOEVUoQ36dLRsMotRx5sHK+3DXQ7K+ODoobEj7JHvnXHq
92k5DDtJDotDquUY+3hdeIxrD8RTb9nHuBjxeq0IkoRt7K2jppFxYJCrte3kA0JXoMsAoLoL6xPF
Koms9upBe4IbTO4gbxyygcque5xarH4wdx6eQgM8cqsvujYgKOXn8nPNGvQyGGTtZbBtWN5wT1/x
nukWZTgOJw8fKhDUWeKWYxBCwoIfx28Tgg8vmf6Ka3vl4Uf2xup1DdcmnLX2U/hILumf0JSnv6RY
+4vAL/JywydQ7tvqOm34cfZ6fdPNZ7Aj/DvIAyuweBiYUJkjkE5STP7KyUtUW/2nQ64BU8C0P8BG
HS4VRuozjX8CuladHGNsQSHzBDAzKrZprQCSAd43nCNoLQzKh22mS+GTJznW2VJQ0woj+EDvkNwZ
Xr/tkn58003mToriP9k5T4oyZjnYAHl4C0kAXPlF323FUWoU7yqtV/aZpfQuscR8jyIoYqo6ZwYb
DoYcXrO4VekjQETRRex9qTTnFlH5veXefUgFn5APuJ9H1JWljQ6NBbxlimPg2SgarBwbqX1pMbDc
D56cgq/gkqTwtolb9ig95iJEO2c1Njk+l3NR1UdES7qR70TRSyplgToxWmDygEjOtJgUzBs1C/B7
KvSxOAxOXOJgwZ7Y3PuIPVGH0zi9a5UUpT4jG+v/cdwEMKpAoP5f5xbFLx9t4SOwYyS0+FJ3P0R8
/hAW0z5N3uoxCJ5453qLPLKMneqhregy7VF2LG+j9YG0nDL+zZaTRxezzLeiJA7SNeexaVPnZBjS
FnTRdHbaGklhkzWv3WCVC623/J+NLz0hKHJ+6YqyzmxeB3DAl76SqSEdgPK2afSHYMYDdJDorzKs
In526uZttrtfxkZbnIhzH2Qg7ieEAuUpU8pgDc50WsS6XJ7uDaKVAdbf/XQsefLGWsrtCykyODfP
ZxCHiI73YmcO1sLqK9Ys//Mh304tDTF6IdV7SchRBZg5f8j9BKKY9PKWxa9o79q9ZB3bwceACOtQ
HF+kLkBColoXHZLjJTHnt6+Sk2GgB/atDqUvlkqJvbUIFZwsGeOSSAb1fyvOdTh196dw3og6UjCV
Fb5orILMrfcG0U/UlZWcrvUeVwBRbEwtW4VgYdw2Ggnvl9VfIcIFJ5erd8Ufkb91xfhiFUzaq7H2
HrMp61xSxbqr2kbQMK0hfbA1oCoRELfTaHT9NierFoJjSM4+tlU7I3Fggsxv8d6Sw3OWyOU6Za57
kWHtEjEgep0YlURgPU+f+XbBkpi3/RqbEFCMSdc/8BR98+rE/CwMby8TyPQh4aBriquYofRzXjQm
+D6CDCxotH+G0Tl6WZZ/anX0U9KJUvO2JIGerCHD6HDD0kEtGCA90yntn72qr2GaM4EQrYMVFIcg
RQooWjMsPI9eN9UL0RolQYrnJUw50To2ZnKuJP0jns/Eikf2kFTlo2iLdJuYE6AlxuThQ9HI0jnC
SYh935jCB7EnNnLqv0+qXO7uVWIPN9TAjfDxuR11b5Wt1NpELEQtRJ1VB+Am7RrdKXDQ5b3f/XPk
Pj3Vem7uvUml7xThSoUS6XGInYIlIo/FEyVRDo7dKgcZHRWa9VDZJBOoGNEgNoMNNWgpzX0qSRrL
9f0YxZM+i6mAbPef03zpYlgRGjJx8vvZOmw6lp01Fu7tvKLZSyI+4kvPyZSkJXZYuquZDkKw+fRS
XyERRMH65UDRcPtI8QWDVPbWjq6/3Oo08Q3uHz46MbegZ7Xyrg4a91//pnvvv8+r/Ep9uA237zBf
BbH35cvOX+72nUTL7UPbIn2IALsiFd8YjS0f8rmb6ODpFWEesStaxGYUl1/s6nYLuqH/y2FF6CS1
/ZrRBnZqQ32q47BcVhhY+CFSM7/Ofhp5PcLQI6exk3dm4E0by2l/k5Y7uglgRTn87NQY60jdxI/C
gQ/m9O0uSJpfVeo5a8ZMBxuEaViqoauY44yydT5NCYvsqF1IFS9yQLM6OHzbIcZY425lV/EL88wt
Irxnve6cRcdjB9djfKq8kuTi9lnxB06GzA8idnzu5PpoRegvS7KeCOisEqJbua7+DPL+KLHqOeZY
Io4gGIp5wS+XWHSI0ftu0REzTXXiQygp16qJpYscMeUt8DO6lN5BZyyCvdxc1Q8dMqkkPt3qFExc
FlPep7v7UT6RPDetQC7hmypdRAMatJ/NhOKqbDqknNNjXT7Wid5fegZCjVXBQs+YkvcTKSPAyyK+
iP8sFZis4JCD7UHZWpAdmmExIDXVHfINjeTcKQMOYPNmTLxr1aPjT/OD5fcGWf9scqLFSzRmw1rN
YY2JugwCw2bCZY2A6T917cRAAqSpuilx0cttw3tI5w04CqewyktjgmtKGrg4A2OYyzRvwkQrtvZo
jQtR5A2iXSJoFAiG6lvVvb429dfQaLS9qLKlUoVLNkzYhdb5StSJjaZ6KstEMBtFly8NEPO0sb59
sKg21Jz13THPduKDRZ0X9AvTaTS3GStWrOcvKRrDWM4OhgmAcK4yCKufLUtyez+IrnmxyhEEXxpF
Ca+smf8ZwtLb9Yp2AkSeHAfMqi5iY0+w/sFaGet7XTJ2GSZukPljWYokJI2ehud1u4+N2LgQ7Ddu
x7ahuZpyD/ejoKlx0bKZtHkJHkOTUdibWxmHpHJd5Ym+JM+X9qAw1MM8eI5q+2FyGB10U8laUdnq
F8eJpQcjPPhzQQujvzeDUb23RC33o57M00L0Prj/kZhx7zfEUI6SiVevOJEl5ybeFeEFw7v2XOSj
e7ujpiL0yTVuFlCR64e8Sv2rTpDsqkb5Y+H5w0F0ExuGZOoCW6BiK4qirwJl3TVKMsfFUaIORUWC
JCE+MYcblo7sO5ck05wLXO5pr2nth+9VUELmetVKO5ykooUX2Sj/RTcImDtW7oOT6MHI7yKHinYI
J+6/fAybreQ75gWxqHXBQaxcKYGNl8EwWRfRoDTAPeWCxRlRFA0AU/RzmTBgxHlDghwbNCwla9qy
C3n/xp1xvPcNiJ1iZlZbm0Qto7U9kjEBzjK4FqghXOxZ4pVmQUZbWk3prTVHgxwOv+UK6jm86k2N
NlSLiR8MxENtLcFUaPYyERvGLhNuWbh5qtPAaKPwscOTMAvxZlKfB3j47725CF/vNWvw8sNbwyH/
brZW8TCH3os97JpT1q/3zawSaucURrEnNr1IlJw3TGpJnBSVoGvbjaOy4j1EAF/y8Sm4JV7Ned4y
w+7qTVYnwiwNs9hZ+HDfMEZG6iDKqVA9dHr6qs/Co3ZW0lTzV8CbCOWRKfRHRgnYDRokQQG4u3ux
UctmmDA4qmb+xn921cT5DGMVBkadgX0UzV03oRAVuxHYGZD/ccQyB+B8Fu2g7N2umD1iQRLDGYls
kyVEcRVvzcBeDnNUZgP7BLsDFGbIF/SVNGoSErv299jqvzxoEUlebgbsv1xDefTxddznbfdmcVkP
IXZg60bRP4JRd1bDnFUbc5rcOfDGSVfi771fbbEn/gOsYQUr3edaSbikHeRWdavY17cNRm17U8uL
nckkIS6jaiHJ7abXzeeEv9owBhT6iDpk/sPcAkrFmNwGSD9JhhtViJhnUVo2Z1xb8z9L7KVAG1Yl
WBB+dztlX0O28EuThS6tgMQXJ8Pxy4VBosx1M50ahKKlLCUp9Yj3E3ArA+NTTwNppRnHvK+GfR2Y
/W2j6eGw99T5yqXjR6qo5R7Jb7l3shLouNjNbKdTVmJXWK+KPbGJLa8k28mBhjHnzuezHUuhlQh0
GHT8641VOFa2C1NAALNGdP4zxUb8wfdim2qQZRR8M71ZwzTNOYricuRCcyp2m4mAV5Zao3v/z4j7
9F4Ue47SY2+FgJeXdw4nkI02p/3dN0arB5tWNw7xnHsv7gOxCedizxLHegrro6gqPANzB99mNCJs
DTrhaGBKHf/fLs9/JEpd4T6qZWjAZtXYbddq1X4XA/lCJM81nfkQpY6NgdiIYhRCIVZC6U/FkLI/
YAzZLKba6nBFkaLhYNm5q2HT1eTDuPBTrHUD/Kld2S6ZxaiytyH288tJhielmMG6jEfwjc0xnENK
P7J0vlLTDt1ofErzMljAKGOhdCqCo0kuzMn32iXr7fWiH9NzqvATkTml4TpQVg9y2Sx5ZRQsoRNZ
LMp2B25gntpO8hX1vbqdehyETBtPWuu1qZpsrbMIQxZ72+HFUvvrsMGIUs8WUpeyPkKaoMsPLi+N
6EFXFXM5KqO08qQGW5hOXcP+B083PWt6ssuKgvgdlkRhrb+XfYln4ZiswS+FKwOhX960x8Cv5AU/
jiiTgzx3awQZQXsE/Eo+ScSSriSz9OpHBFXQUi2BsoXrvpw9ohuNLFxCFCxOL6dC7fE3tmu3AFFR
28Qau+FPbXFh7M7BKoXjp845+mMcLUMMtrwskuGaYlEaKoSrOxnwrRZBx8c0s+z+RB6KbJlMquUw
GfbGg3UjFc22UQMuAhy6UDe50nqAVrzudfJi+hfHnkOXGEEyHqt/Wfx0z+8WRYEdY5m7LN5o0ogQ
WCLfv+2lDSOKacn64weD52Blj+j3C8mMYRORpmNPjD11tDk2eDTSN/nD/cwZt7F9HUAgbVnxlI8k
0+KeYePAIGf8owtUumjmWx9gsO3bMl5brQ5zCtVTIP1pPLxlquE030FqZDanJJh+GzQus5ofypJJ
tmR551xtP8sUOpLKI7pU+g6zprFnvTGwcMyRI90lIHrM4xoHXBOdGApuNyGcoOmIwqdYTpZmMyNF
YC0vBrV59fi9cKG8LvBlxh80ZQnH5rPM0glhQkzdkqycEaKXcWpLaZ36tXcdIa5Ppf1XkeCq58v+
z7GT1o3NRLBXOnceAHamFhzIlVsbTvBLgsO6yAe8iZVhenNKAhYEIBXpt4VFIlwjLdxpCpE8J5Kv
EBfspTYmrhd0T6NirzHCJX0kIBVL0mVWW5khSfFnXCrteiqH1h2DpFhL9ksgZdnCiFJvVSUZ8Zku
WxumlB+ngBP2DZHBUFEe/CFqQFOOu1b+ycw/WDqj1a3a6rGOsWqt8Osinr8yneJdaTrwLACSbA3T
46Z7ISNXA3YUBUtcPNMFo0FlOcFfXTgYpi6acUgXkRVsDV2SFx3ILjPSXwCJlTpJkmC+EsZHpexm
Ee4rNsRQWWm3iuYbtI2vvtP99PyyAuqU/4qmt0mNga8lwSfJualbq89YKD535Euy6gIttT84IFPn
tY1maG2XWNswthYhM5KATU/9Q/gGhIn5HvXGOR9YtE+co67SLVX6kyYz+uedHq06XIeboj56U4uB
bDZusOc1cZfNgu34F87ZxKuf4qz9UFoM5eVmvOgRI/92mnG9OYFArNFZ6NN5Q2dAJltyhgEb+twT
yypvAYJFPzsu0qIqMAWWNGlXDAyyAl0pl82Gay+7iUXAH0uBg1asq9TwrngbNiuWdqLlUFrP5pC6
WtbyIpDA0CbJGx73ias4LHjXVRMu6jp9JV8UkWPDHHqIQ/ySyN40K4yEZ59YMqOHVS0lL8D8r6DT
7EX92pkQ6MowRnff7+xQ/ZVL8a80VD/rUsMssILMLzOHIsK9yfp2XNspiwWhQi67nZBHFIz+m0IU
dEiB/fVj/ihH5bmcA1XZOC/E/tZqC+uFni8ckCpbd/oC7l21GiRzljsXD10QLcLcJFoyJ+qW/rDL
FX4UUnKETOB9sF54a5r+MlJ2VRo+WCRiLIokP6dx/ifVrF1Zmj/rkInXoF8CO0ldXU62JKoQD/Ia
/Fp6D1293e8b3Mx8UNVuSQb6qtUiiDx9F7umhBu9KjXjQjKywfU06dOGbBR4HYnoobbSMZVSG8vc
jEP1hM0by9CpviEKsDEmIplB9pwN8lrH1XttByb5w+SshAa3mZS/OXIe7bulH9gzQ+xHpwXQxpOX
cWoSF/7MU1BNn/lgvqr5eO3MpZqa5dr0h9MEmjM2Ic/V+E8qpnnKwVjbeQ1nMFdZUdPrXex5pGmb
mz6UXDvE6/59DIsPx0+ezKI9DiY5jXL/EjTJtiYHJx64J6KmXoNkA03THQPAgSS0AUarEsONC2bg
UuVqFc8nVHkj2ZZ13hPEHWHGwYcGGoB3hW98jM3wgTd1urAS6bm2Adk0ofpep/FnD05PK4d39GW/
SdslL1bbTF24a/X0aURGvkzk/EfRAi8P4TB1MRnVXI9HHROxTc4yADl/GrGjetqwAAlMrd75bXvF
0wgPQZv4eN9Yv2u9Bk3BLywe21i9ZzrIXwDKC0nvsbyUM7BNyVFtsmsMmmehTL2x0h1nM5jO7j2t
AfRBG9rlg9HA249Jlh9Jjwjw0cSN/YApRn5GN0wKnwU2XeWJLDwiO0SFG+NTTptjLPdvLV+Kqd9r
SBIGpM/kxamkA2++R5LLikXbWlx6/6zgTJ8b6qaJ+u2Qe+t6W/fZuuay8JJg5s/a4bBgbS9k/N+D
AraKc0iUatvgpybXGIsNzjHOYX22Wsx6SrbuQ57e3vZ+JwkWyjH5adlQvZptc1Sd5tLayRI/h2vR
+B9GyrwRCRnWDX3ybqGph0+ad0uWZnB50LH+nLg3WBEAG58xbKiUnhHNsLI1mQTjdqMzz9g5zJbz
9Iz1aMU4IJSJVfG4tK9mQ1B5SuxhAYfnIYmGelFaEAFlnYQjLfWfcjP5XTRDtUibpHdLp8UxEtFh
Fci7TnZ+WBqDyDGAnJ353UGrGWUXrffRNjx3U6uuTWDeVt2dNKJ3kFNiF8SdKSWshpYeKFFyp0Du
vsIgJNHJJ4SmETusOo2LbHEZsTyZeKErqduqloPg37YXXdSnbvpYpzCiuliS16oGs6Guwh8YwDce
bHt+4BhJXp1f8tC2RwUQGbMxY2t7zZOkj2A3nfZDbyCNj1JI3kv7UdXO2u9AitYhHsVO7LgJIYKK
BY6ExHj3/+g6s+VGla1bPxER9Am3Qq3Vuberbgi7bNNDJj08/f+h2nutODvi3CgshJBtQTLnmKMp
dY2LhyJM2WmgIhCBTtcLEOtsX8y9dyBk8k0kmPdwB+96+WW01MbTwOVZ4a+TJidbq0iYG/BQTDld
VPJosPysUSfBaiK/Z07UKUqqH0JG45VtdIyVrJew8QgqKT8NnOu8uUYlYZAIFiYe+ZzluYvU0aVY
jNry0vsMDckXwerqjIDolVr71WNoETjRkhVhjn8mhw4g8/rx4vncatxpnXndkjDI3dwlQCpt8FFV
b5mpuDqGwK1n/er0xUgxnmcr26MGc3N4G1Hy04Nnt0enWhyynBG/t3F4caphY5jOSGFFaEYi8HZw
u3ttGOUh0bJ7K6IgJ5O2NJ1yZ4FMKTUPFLRxv0OkbTVusQYQenHj6BN/K7xTMzh7saG4AjhptB9A
v4+kyg6ha40kA7dMKy+FxMYMi3t7lcO23c9OVK8bHDH9IQ3S2TnXnQ83tft2tDuilk8JwawlIDSG
j3DvMrlBynif9ra91Uv1C5OFu66ccXyuFovm38omuHr0DcT6VfwibUElBAfKAyRYKT2i7qwSbCah
oJfeDtKSQzSkGILURdzjTqhCnI+0wwKyHyYy211za1vTs6m7J5VyBcb8hzObUAmmkt+OCPt13uI4
XGxiw90l7vh7Hu9gzrzkMFJX5IKoTWHwfyJK/IISA9rITL/uolVqpwWCd940nPkWbluAe8i72Rw1
Y+sSeLTyHe3Jruxtj8HtskhVK3xQkUJNEKh3i7sc6R8ZC5tmHbEO/NXH1qfpatM2NHvMkpGQ4mhI
e5rn2NtRETo+Z3+loR2gMCE2MUa/Qo3fJjEeSZn1Y7ltuXJH4H4H1yTWTSBEB3tBU39IPN3EVU6s
M1JOV5rPWSIc8wPA5ZsMZXnsM6bWJoP7iaiizDQeMewr1lBlEFBaxlrPKmd5wyYBI16bJoN9L9vZ
Dr60xjjuhdF71AGpDLCaa3BPad9TQ2FH3R61hLOtqu1Vk8uXNC+RI7l3GGOu54r6eWh9Un0BKVZu
Hu8GEsdx7ZwvLhR2aX9Nhv9HFnO6hsgmOU27B1EOv0Qz/MFJdD9PU+Caxu9qTBzckgcsehFfhGPt
4E8ylAFzEF3aT30mHrrGQ5aRFufe6xigKJ1Btv8rdVoS7QvrOWwfO1vHqhsPURLESNzRRbge4/Kc
O/bJNlwu3aglz4k5Rq2Lq6Tr6KtyWMeJfk/gyIvZk4rpd+U2iqfHOHR6uIDigYEKAS5piGfz/O75
j56rQRIxFy++oh2Dtk0psCkwsa+L1qlZrSdcbIk5X/V1x7wh3mmyPJf5C7Z5PsPOcM85GdQytjZj
atCJ9Qa7mkm50UzXCry7JsKwE9AP7gLZ4H4H56QUm0Hp71qeM2rpzF044rk3hoTh5digKdEFUd/+
iRXUe8c6UF80ZU6BMYiVQ1VJ9zVc9exAJe3gOpyTUpX4gVH1Lh9DHkLua0EIN7dUlhF4Xvo1ifg9
Zk45TV0RaD3egKlvTgcxvVV2km9Cc5fbDKRLdKhoUKONSw5MZXfvWRktCDWdf5jyrfluHXBDYFZS
GyCt5NVpuxQR6eRmL+PI3dsh1XsrB0qO3m0ZEzaMh2NCon3h46H8JUMyMrJYXtoo3loEiWz9aTzK
zPzMNQS7cYrz++I3pNo/MJJeGIhXWw2OykpxxW98TdAb+lxKw9Bcymnr4wI8TcDt8LnUOswi3Nkq
ZIEKJULOVCtt0P7lIVhIknxVYX7ShYapeSpJFgodRk9Js48x2FhBWhKrujK/BgvbqfzFcEW5iyrj
tzC0vZhH8BMfNo8lv6oKq1P8ur/wm/mgoh62yowvM5bDOPtmWUAaLC4E87WOiXC9H7mbcikiOCw/
oMRA/e5/yLe8hD4RywlrlEHQedGLV98Yj1ONGQk+c2TJW/W1r+2Pki8LS5SHJPPNnbZELsdyOuWO
jut7UnbbJKFP06n9pRxeuUahgUCqX5ZDd1NH0473MQXvIoxv4wOxQi+ZYWprErB2rwhJw9WgQthD
X/74pjzrDWz7WRQd1SbEVGeGcUZ0NdKJY575tKksUaFFwcu1CckWrFfV0Gt+6a75WxlwqQo4EwC2
jxX/vFU5WA9angEZ2tZ7z9zSiIZ+TfrP4qfiR6fYsZ+j2d0bOQW6HRHKx+pEBYDTHj2sZ+LdqjoL
ojFOwgBW934cPchvFt6Qyc+AsnKM+4fcplNza/Q06UAsiq2/xzVBDZNZkQc1PGNAmm/hcN2noj8x
VkDop+UXO4/aNU3gaVicWyfryfiISu9DdM1ro3NiZs4r2RdPpluu7YicQiKAcQEnSHa6a2quFmRd
MMT3jaW/d63zqYkeXBmmW2ORXZfqgDEp938xJxaKif6gukum8AFnAYAGt5g3G7/CpXn1tOg041SI
pfYpM90Z4K75I9W4VUJ7zYkkXonYGoKhovDWHdgMIWcLVUxXVj5ScVtfOXZ+V4XtZ2kjoYi7GVNK
6E919yRy+2gVbhOYWkdNVUK/1zGoHlNNW9tLPm/nGxuk4ETRp9WfuIj3GFfc1Um81TPnK/ZqcKqa
KSBJqkQpJjtzkpfMJVC0VvlB9kSmdrrcwAr/yIwGuqhJQreTbNKMwXPawn8LS4yDnQ2/wrGLryIp
IQkPp1Iz8HdyjXiF6DEcrMewRUIRhj9zqT2bRAmNbhU/a9lvPBNLZzYDLdJhYw3mZcJ7bG21xh/R
tQfTT56qgck6CsCvNlz+2XH+ezL6t6xEV03aAu5XFX9zMlymbDhXKfS8MPqghPggWDVeiarfOnL6
3clFl6dzI9cKH0bgXOE9bsK2ozZfkMpxxxQvXlsT0KyemATAm6AJ8W/fIZEia8pTkROnVDmPhTfY
TNC1X3M0nHSFhbRfnk2WcFt4u7aqvKAYMLkr200yJO9JXtvBj3LkH8fKP0Mp4Vqa1UOBW2MrChYX
tyZtyWmxxzvO5bAJyY+H5YRW25BHdEZPptZDTkf5i8piPw3YEsZkg6apDqjXlT1nI5zz2bbWOjNV
PLgitCDlEOhBO48pSYlJtp0jcURB+eHa6nc+z9ceny/Gau6ZK+TNzXBr07q1X1ZwML1oZ9ZpIIYO
wrFGWlQ6XxAv3eFaO++UY20c7A24/xjkUeaBZ3J19bPe78l0wEUfGvjodZis80dJy38cBeCNAE9Z
WVR0nMXl2cpfOztbE6B6X8fte9wzAl9OwXkiYgpiib6NXE4U9BOXOQ93IOLvoWgvILfXEKN8ugR0
aLkyNqQQHXO7eGpj81cxujaNXkxZi57K83F5sltujGXydKMKRDqgDOCx3NONPRGq/S7b9A/d7zMq
0PaAbT6ZynO4Rvfy7shTLcNflAfwMWJKlBCg/qQxyKkNwla6yck2XmHuYRkB66WTRcmgIvIhtVMl
pHah13wbC7DduRNb8rLLdeW4Az396G+LGSua2c6zfVmfy0pjQMABNl6m/aHvXU1oIewk9PbjrKGb
LLCsJCQrGr3ork8GmkacE5jta4FMHWKLJ2c3NYVxp+VMsBRKBCYRgkbNi3XkGcZumnx1QB6XrOqJ
DKbRsIpHbWowjRdZs7s9/bsNG/qU67LJw7VAwoERvzS5V7WEjYuiIstgSX8a3z07wYybAAtXjFOg
/OlQCSTpiJx+u+DIhg3/VFidtufv2c4GhWpnhyB9mNjT2rzOed3seir0euAe1tcAkEn7RL7wR9fm
i7KLu8+sDQfb6P2dCH8EmZ3BlBsf8Mi41zTQ3VLdjsg5zn9pHYaqlUVp7w7Gd1h6XDRU2EUYflqp
3QVARN4a2wDbtzBx1kv+JpdlyVN3ybCUbLF2jAUcvlD8iX3zT99A355YhMMuPODEjEE6iFXrm29+
hum3s5WTdlbLxyXLBMZyoU8NON/73iv+edgeliRLzGXQT+lp1t3HQl5laverNB+eyojpc+55h1ra
QJrimpmoyYX3VY8OJv6Rup+c/CFdRge+VgAbjvXR1qMhaGqLK8InBR5V2R35GOVaRWpkht+uKa4H
LmvrUPY2gToO3dveimIbswmYHbqLI4EhJJ6omSVwaIzqTerIa53272OxBC2Oab8LreJnSObm3OK0
EQFv6w6dshX53GAni/mAZW38WH9PJnH2ox+zsZjJ1uSheTScMvFKlsf0qRheQyvBXcijR4sjK1oh
sV6NLV4OYzUGnp/SOwtnWDFT3aWJbrxlPqs13rF0t0AsY0E+lJEc7Q70xe3tCz32s6sXb03h5Rut
thOIFtE7HiNI2D1zh5pJDyB6sAwupENB7BDIISBVFyyw56Y3EaubfMfmMm2dNYIhnSzbEWTKu8yj
xSxsq3vux4ySvxiAKsOe4QoWKkjcmbgP7UgPp5G75JW5F2Sua6Bo6p+NHENA3cLypa8ktCoAK0d+
ZanC+6Uc9vkEzmzkjn8w7UNbtN1qihhMNTPgkxDZRwfIx92m0lYlpIcmr+JDlPZLAW3+cpC4rEAr
I+xOxvpeLwoGK6bzWS2jp/C3AmEJjEyjdm1PDZglNNn6LkIa2FGMPIQuZ2VZAXZ2OrqT/tKjrwvg
qMiNXzq4pE+MPdwlsaZTIH7J3A3MyzhhcEbIdnWMSwXl3Wqss+5BkZm+bog3Wgz5j+Dy58hRQd6B
24w4ahgDsCa1lDykvcLxgztCrOwwUF2in9tB3xbUlKtJoJxOZhLLbf3qS9va2XqntjhEHmaVipWb
lZvYJLBljrg5RJHdHAfw9syD4J5m46tbQjLV2xemZnz/5Qz1B0Q2TJr0Lq+A1elb8alNXaJX+i1e
DLhIqDI5tYL5qaoB7aU1aohi8YPM/WIztxY346F5x6JnUzpL/VkhjZv7g5OxkuZJ9Vq6s7UXZgWb
2a6mO7tZZkI1dBriN+Dwiaymrs3JE0e7sbFjTgttsBFgNwCBXGi0Wa7zWuR1EQijDAMsV0q4nKhe
ZRoQ2VZiALVcktd85COyiUvYymsnsG17yVNQJ8dO31qX/21otO4+TTIITFz2yHxea5e/WDl8JHoi
kJjIZVljJON6/ZvjOxCLs+KE1ed4jKoHHQiFM6pchXwrmzhrsPtuato9PtuQ05agkZ6pM1WWYNaz
cT1ZBWnU720ad+KFCyJWO7vcMSy28IjZ+v25iglvQSv7obt2+1iY4aZPpzdrQHXZi/6lCdF6QgOq
dyVBNCzR7XVMZnbSfmxSgoB1ok9pud1aeN1dxAwV4NA3MUaJJmBzV37h38y/aErve73TCJ/2UMD0
HrEbJcIEJeHTmiB0JmEjHQmbJWeyE2K3xoWE6l+e7alluRlL84BRSTVTVjicc7Y0vsbI+dDNn36c
v7CeIdwCo3BH3c+Nq+OME4JDhx+Yb/Fu23S3eo6CgpEh7jUNIhNwD23oLwMzZpcUnzTuN02s/fJr
29t0Rk3gWpJVZyZ/YpPPHul4NjMdxl6BblDp0Ocg7qVipa/dYexjB3hiZGtu24fUCqc7N9SZbdD6
2CWUHBFV41bDCx4e8lOr5fq29u7xuKAw1KfXfjT2c6ODCo/1S9szEXGHNjCjsgnGwTcoFPOZ3z46
x037K3cZkVk/Zp/ce3T7NMHcFft+hGpEO9CNDKBjX6Nm39foxq8ReSRaRZg14U7rodG+6qr/ZUXk
euXhOevgVtrd1+AB6MsUCB525XMLKEDem4/vb+kCflgvfUh7mOLesEGg86Et6rVYTMdREF1QpOmD
Zkvc852JU26W1aqCirI2eno+sXjiN7L81q3hs+11KhZ32BusPbvFdHuo8k+4G6RX4n7KvJfO2BT1
I39RylkVp8AvTr6LscCFbLjOtHRf6AQ616F1rxo/vasazm1LrSP+yatJ+tADGYIbync2cTsMF+lt
LNiza2+0SdvoPqapunKHTamCrZUtkc/VVQkPRG6ndBHstvQdhLZBkJ/lV4rIilYhfTJ1PwxiBfQa
V07CTwAneVR119JFmav9AWsffmvRnumrjrWTfekbxmzzWP4RYvFmsWmN6gZiXc+3YujzLvLn5pos
Dw7oWwGT9u62yc0VUUYgDzJz+WubJYImHPcF9Ec4uSZrKcHqnubj4l/301oq1uFQGs9pl6ScB/pb
g73E2jBNEUTW3nNdZ23P/luUxDYqNzDtqimGTR3SyBQDOoh0VY+VOqixee6FnHdmaiWbvs4vI5Qx
ZsdM56w6VzsuHoKNvS7DR3hkVsskjhKONRaVPjYVoMMbq266Sy+9x7zkH1rO+aqQRn1p/VaS4b31
uOl7Ek+WlvEGrmPXOpwA+YEZ23j8HDoDF3HBWD7tjFfLhVkom99S4eSCootSqNj4tbgWTMTWcrab
gKJ1EyId7Bmx4pmzBG0M32k9rUO3b4kvvMvqbtxi/A1zMbz4c3SOXHoV2rJtZso4GLQMPMYY7gzy
Byhyxm+WXMyjhHdvWPWD6jJgGDd6zSfmnzb3pQgH6Vqbfkbyg9PQMi6JY/XrtiyirZaTjKAM70c4
cDSL9nVs+3BlY4MciEkPRDOxPlvzlz16+9oiJjv9ES4n6Fzkf9SItlYXLbWfRohROUXHwZIvdQaZ
ouXkMptndBxHv4bhE4XxJkxqXDw6cyV8+8+iOKEQx52k8U0rCE1xMmFe58xfNn3kHnwoP3cIFV+M
JWY8khrT9op/gLC/mhyxJTqiCvB1O4YepjZp/uy7zKlNQUYRXiB3bjVde4vpgWOHv+J7GCisKkE4
zJvOhLrf1+epy/IdtIzD1IdX4kKQvoBFZMYIVUdwzGia3orS+a7n8Wzb3ZUqFdvi+JiF7MHZqUEI
araZ3XF2L9UZc5Srm8Y25WxTgJxYe+W0B2MkB70Yn7RpNs4dXCATHvC2SvZFTYnb+ta3mVndqnSb
N61qZ3CujJsB/zcTZaaC9FR78bFllgbm9mHabXsyCItNY2/aam3rr5u5Cnw75mxJHnKcGYKItb6q
d9gqHeBMcivPdBN9v/ydu8SJhaNF4rT2HTndR2Znn20dz5z95m5QfC92Qngheetbd25+RxYgZJou
cvqUCZpFxpNZeVFgY1EGwsDE1uHf3Nf9FuITK+xd2qYvfP+P4rOWtb+OwAuAaQH9G19faQNtlRN9
j8342JjiW+btmzc1T0whwsBMNXzyBcFZPo5SKqQdsI2FvcMcVSM12LWhZBN54K26Yla0/DpTZxFa
R4zSPo1w8AJVwhNbplllizyfTi1fE7tz6EcX84e7yZp2giuojKpdwcIdutq71SU/mJuVIM9q3FU6
tDbk73H9XYrmjZwp0Oiyuip7a4TcOVnTcVf294Xd435cfpqZBzd93HReAqVOtyW5DOhO5RI/o00Q
7ELjS5jfDDS9TTz75xFK2ro0sEaAep0oHU6vH9+Nzmys0iQ+y0ojtdIqTi5qtaxUxa6dHH0Dbc6h
uhiCrnR3xjBGuI1JRQSLejQ5MA5rXP6ZfVfTlEYoOkl3jBFe+6plhd9NMv2OK7WYTrUHq9T4u0nl
tF1QHMpbmrAlA20aXo059o8gG8HYkD3uOYmxGUX5HMv63uoIgsCmml8jWQ8FXFcPtBy9t3N2M1oh
xbg8SCad4CorO+Gp9wD9G9O/UTKxGhlijIQ7wZzaqVaTm0Fe21k3jmXRb4dSi9YqoyiTzb4qDepW
MOGkTPj2xnLjxfM5KViAwliVG122d5FHcHukE7sA48jwtWbj5xpy5f49H+tN3TeUAG10rxkU/UNZ
fUUM9FRKGKUfaclam8wPt1VXW2/3hZ9Pm9ag3s3bzAUPshAL5TiyhMN9G1mf0j5GFqsmOYGCcdiP
D8ehsh1k7r3/TUbKB+CXrbxXJii7kRg4NC1Hi6Y0jigjxsi8Ili5xoN+TYYOtodxkFFebA3gAbdw
70fTX6g8lKNSEaQ4wXWVtfnWjMkzDEvKUXyonLZHqFG6l3K2nkIrfbRZU7ae6HZZPe98adyF3MkR
iwZdxYCMaMpNmoJGktiZJvXKVKO1hkbJMy+i2JHwYpoC1Bwtd1LFu6k3tqJtqUoAG30yC1ZSy0/2
WH+Faf+VNcwq0nllqMdcdR0XDZK/sHo3Y/crGZ3vrq/w6zfXlp7LHeb3zMsmjBUUXbsbfwLJMrCX
ZQ14pl2tan6OHfGainGvm9ZBxZSqWmuesN9B7mHD0em4ITqN161OP4atbZQuuWFgDdH79tZR3GH1
4bMusQ3MPm3LJoctOwDqPrgCJC5vq7c59Nf1NNu7uDVefHJYlfJ/xd3CiE/ikzZApIBoRwpEMZ6c
gtzTygTgLrwXHRe3LqyuGB71MK/6J9WDxbQRYthKuGeEYwTahfKxQMiw8ufpVHb+OpkdUpTYhYnJ
ycInhTGrt3W8+tFyio+6IatM0wVe+xDS9P7Zt4GXLR9ZgeM9Da1BweasWXKZQOORAA3XfskI6ERu
gr2YY9Ufpd6tNViqitTQMTGvriHIDMU3MAVz72S4X255zAXe5jJzVnZcok1H6hMq50FZzcWpRy9g
1kjbTWjdSlPWfd65zaaE0zN4MB/H9mh2TIMjxim19gcnB6IewVZXQ42DJLxUU/DVDszL89ygLxUH
IHjWxsSQ3NfmXWd0r4UOBIYr0qJI32kIuxvfpSihUBxQqyxjQPykEmwn9GgCHKD6DZvfyjO2XW2f
OiHwQ5EkQ2as2RhaiApAs2vPg7Tbs1El3RkAYmasN2h76CPDqtHkeCgaWz6mtpY90lYvP982VA36
R3yKuG26IV6QYRwZQe3oze4/L7OjNvYbYg3V9bYJOgBzCMf+9e9B0iFKWce9cePMjXwEh1GP0MWe
pI55x22TRbzrRfn6/u8Oy145AaZbftt4/e+BANJR6Q+mdrjtB9l6fBgV8fXLUW8PaEv2MYJKxtb8
Zrdtjdu0AQw7BxuX/27LEy8wMPW53vbAu2uC7ZICaDvZcLXH/j8P9HYPnl0Od/+z3aY2wEpnYKD1
3/0N5eJiYZ+Yk5qXfzfnRKtdIhhGt4PetufVRPRU7NzTi2ylqcL7lEzPZxVCnKrk0N7dnrp+lS0Z
cPMmGdPu2a+j/GgqsMQyGjruHK33QAZCkCO/aYNSjOdBZ/G9vXWq/SaIIOsdbk/T3E93CBvs9d8D
R+FwIqsQ0Gz52DrHdS4z/u56+yjPl29MXezz7ZOGhMjGOfQiAAl2HzpV7GmnteD2NEF5eh5886VQ
Gr+Hrl8tZTRPt+MYvBMoo1an24GcElKfKv1we3u1TZ1ggtOLqiavHm4PTq7qbVZzaWGVFcdB51Z4
XQxFE9xehtFcPfCByb4mg5lVfNmnSOYY1hVDrX+PkzXTSD9Q7gApzG3bWskViD3eVsOY3zOCX5gD
Uj5gUSfWVZT0jxmWmusGV4WnqVZuEKK+eab2qoNocPPXFvSN684Z3uIZPzuRO+K9HJ1ylWtd9duu
5Tehssgl6/LN69PizyhLZIOp9VXOENlzr/ppRyqKgpkKE44q6HXJwjHr9+FIRbOqT6BVUHILXGhs
N4V+QDQx5U7P3nO1i5mFfDOIOFrtrL7yWjwIGP6fyZD+8sq4/tDpCajeGv+Xyex2laX5tE1kRDSK
b6gHwuTx1cwFS9ASuHzbFmUSSeWsUfz0Sj3cXjAiQ7BIhHJze3p7oU4Ah9Io1yh3ONTf/WQ0blwo
Zuvb03Y5QCVMb9OPHo56/3wGWc8V9GnmaM6gqjiYa6FvNcvAhXjZ53Z8n5ngblRO//dXvb1QNmG3
KxtmWrddbscfNR2efx8z768UfDYU6fu5z4iLZAR6JS2o2HfKSYkElfGZy0zbtNqYPmFikAS14bS/
i1y7mI4cImbED7MXxj+qcD4gePtvg2t6RCC3yGYHkYOq+OqolZV1FObgbWlee67/wmQubvXvQ9i/
OxVWLrGzQT3AFzRn80MppPtrdM0qiKJhfvSNpNr6boHdTtH0d7D7vR2pzeGVWNNmbalMf4VRmGKY
FN8rPXssZ9O8WLLAaMFyB0YTzAK7LFYXThwGRVGVXTJap52F18I5y+x81ylcUvKSAVeRDdM5c6x2
Z5WwCkqb4X9nG8XZ6CZzh7NNdDZ8091xoYhTliEEqFhwucruSkgnO4m0f285afxANUJJZwj3T5Tf
4SvhfrX04aumjabH266JM2ugMv/ddeyb/9nVQub8qJPxvetbh9W3y55gT6Unss92Q4i3KW7LwBm3
bQCeu17JId4MxIWuZa0z9QuHh8JsSFZOw3ljJvPwcHsgXlYEFnYS29tTY9nP6FHiRpZ0dpKljeDu
FCwbV5/oYCZq/Pu+OAVU9sywvmMI/jWT5odRFUg/XP/7VvrY3qBTohv09hUpKnAsB8TA6BIeLFyF
15B2xs1t21B54QPVPRx9HDeZCbHfbZsYrPUwYc90ezbEYXHBomx/e3Y7EPo0f5+SngedmWPcHhzb
CQlu5hr6dxt8zppRrmseun/2Y/6xNrG2u942Sd8rsXSr91VNhPqY5+1aNwfYFQAo7VZLbb474iDj
DWpE9JjanIFlmc1VcFuACLBsBJvMgr/PG1VjwAeO+3fP21OM84Galod/D3F7oXKi9uoyUsdz2sMG
ZmiuRjjp+xtwX2o5vwQn5v9nY+S4+l4zgPhvb7zteHu4vYAOlXHw8uZ5ltDHM989REsDquLauvTg
P9eoUNBacA38DWrYMORxqntTYlThzOhxqo6BoyXK79Ks/IckQnjjK/D02/ZC+E/YfehP/lLuKoUs
Ros79i+rYyVxhXIm0qbDqVSb2/YupiMaOvnGFEdgTjQSr5oyuiwcImeNeNCOjeBsWt1+bCeSS8ux
x8rc0Y63TXWa8ert+d8fb1v/fb33Ea7lhfbzP9tvT/9nm2N6xqFQ2WbwwFDJvZqOsTn950HXm4ek
42+dbfjiRSycdyNFfKDLTP5maPfl2NL90ET52hpGe7Bdy955Rhpv/MLC9QMP+Fe7MhifofAoTY/1
NDLwZarz5I3ES0KNWTBhZWibxpqOHi5b4ZRaa1jhrH/leJmUKr4nialn15jvkdPoMEgrj4590O6G
t71p9NiK6ozuV/pgRfuwKGmtW6Rdnll8SN/4RT659ohhdnUsTWwGEzFDSBi7rSpk/tbrDNEmLTe2
GhKu324YcIBi0731dSTvDFXnWx2B2KHqouLVm6YDYGT5YQxWheopDI9F3KePoR393D5uNj2+QTVW
V1EV/SWMmDKMyxuW3wMGJTOtFG5g6Ub2DjvJzxRL0vPtwSrH7qzsDnqt42FxoNGlKwiSZ8tM7HF1
2wct5/IjNG00cPbxP0//OcRt90LKt6LIq/2/h84taMG21rebTiENGMf5gG+Lf7k9KzMEaKLH9v72
NK1hsUBPPQxecxEMBNtDAwICO0xPgkpp9dvUM1dNS1v9EjNz62TMm48qL96geQx/iGg+d9Sj303v
IskqIxLsq3lVecgEVhqN/AJH+xH6lmKEIeNF9iK3L9CJt+iUF3O5Sigc5kxDrhKipXe3p/++kOVa
QQ4yPMseuPuavGo9MeIWhtQnz42Vv20kFN9hdJtDbHV3t2e3h9suzrLf7ala1EX2EIGXteIhGXXt
UHrougpU6nTpPSYKJuKrdbK8fNun1kI9yHMw0dpx2Ifb6h9aeu3u71tMIw9qM3Kuf3fme7oYJEs4
tSMeEAxxkH8+4+/7h7CoObP4jAZKwXGU7bANWnjYj1FWlI/h0nIkeg1X559tXtO16wwIDOoOlnAo
V8z7Wve8kzLT+oSW5Y2e2HnWkVXhN+bey0ZgKZvCJxeciKfbiw6u9mt4IHKvS3iCbW/JXSngu+at
Fb0kYSU2ssccwUxHdFTIOwnP6ZG6jYX7POewbPwq0r63zNfC77KnJLXq1nkuONYGgmx2Gh0rXss0
R0AEU+AJNHMzcqx7y7Gcp7kOAU6FSYeJyI7eHFN3y27T1e1VYTHpnFoRnhjPYzCaJPlFNm59ETDW
GKHXyacSxV1dps5rbUmBpiLCDmQukjepASAsO4j/953MUhtAdS/+hC/y950uK1Ygp8a8Z7YE4i5U
/jzkKJQw8Ewe0jDEN8poK0YkudgNk2seU+4R0GGKjol2Wp1Y39rdVOjiYvP/2Ygssx6qnPi7RNfE
87hYFuHHu1LK9nZNF87TqlgyGDoxGWdGnTnAJa5by6YSBv9ZLg9/9/s/xs5rN3JkS9ev0ujrwz0k
g3YwvYEjpZPSKJVyVXVDlFHTe8+nPx8j1ZUqTZ+eAQoEw5AlpZLBFWv9pqmMHG8L5e0KOdKMIw7J
veFhQQi5nRr3EkRie7JEGzwUFpoVIUJvS9mUByYYttWeiOxnFhDCQ5cJso8JmkE6kAxIf+O5rYEz
bedvrSyp9n3Qp8s4TZpnPYy+yz+1Jv4MzT74EfFdJZk+YnQxX+MgVbQ15msSm5xCFRn18yTm8kHv
vRrZ+ZrMTbQr3UnfriktcClxkm2hVLlbrRndLSVP6lu9TkGijDJ/FfNuqHDDZiiTQx9PCYLFQmnD
VTKUaYtJgQGPD1fdq5rfHpVnfNRHHxGGK1N1OGZzx+XQJCEGwKBeHyeItMt2wHG9DgexyzM9XoZm
pLxAkr/r+Rb+MMPuaNS9eIG3kFEWr//bVC9t72ToagTDsXDDt6kf7mpMKh7reRmTRvyqV5l4Ur2q
ePS7d42w+6p1ln4e0dx3Ix+vKdyiX9eVBwhlKjucxWt14B0L45+CqGos5WmsIQgQzofCjVCYdO5U
dLu2VTzv1+Rphgatgqfqr72yjTJ8dTsJUtbuqNxmpr+FMmKsE0rFt1TllVvZD/Gd5Kns1NLBQRd5
nk3Rz82u5KzW0lpzIyfUsleeykPpmNTK7Da6KlDOeJsvR0bN/9K6VbAdWeePPo/GJhlIzGlpmR29
TMuO8owo9LmhmHp76R88X9s4gsK9vPTXuaBN3+Y2aPdeoXHQIjvs+Ht5MBH65HuUGku7TNEuaVq4
3/L0MqceKXd8nCOHLdVErKXDWCYEZug/Koi/b7OsUclPz6e6AuJLnslD7fPuAp4UXF36Ot0Zy/2l
HVtTvIpSdMzkxVAcUWr6cB/SlRRp6tpiuXKokb27B4GTfZ2Ngwq+poCrhVxf54ZHhAyyo68G2bFM
RhuOuCcW7qin7wc2TYeA36W3EMJeUGkVC3mhPCCtnB3rTTXPlB11Dz7MIuRYw9NIcZp5mSg37jFD
KK9kEypTvq4FSkuyqRtQRhW4mjvZDK1wwQtSfyxcXT/GqfEou/sQ7dbGwEMuGrPxpdYo9bKFsG/k
qGKqdzhpTvcYZRsPdTadb+0mRrvto7ZAT4mLqHiMS3SF2I/OP5aWoCaYm4o49PgqvegeziT//ac1
5p+WMCxYUUkaXi4/rbxlzE+b1gg0l7D011IJPeV1sWpyH1z0LJZ+Vkef9dQvzbIOYKK5QGjkqByY
hoSVXbYTNfucaEm2ka0xLbcslVB8Em3pRsS60ALD8Ii227CoyWcvh9oegTIF6bWHUMEhJxTCOskz
KT9UyGfJ2ecLbRGAnS6d2dcjPJpKHR7Bm/lsLfr7GP+LHQLy21YZnBdV578f3QHWkeseyy5+qufu
zIVnU8WU05s2dl6GRkTXJOLDnRxtrAhPjDF+9jXQ042Bxc7QK85LBWlslVXRsJJX6XpPOrKNooOr
JO7zFO3kf+konbpD6ZUK4PxfeVFEIbfKlLVsjvH4ecJ3Fg2runisfW8p/0u3oTamTThft12iPxuw
xuLQ2TeJoOKhqpCLMbLa45Rt7/vSpPYSaZYHLtR4GMfEQG7o5/CggGG4XDJN08giisS+yatVmLBO
gu7BD9ruAaMlUocJ4FDPp4nkDQYy/fj1MkNrvac+Eslezsf1pF6LDqKlbFbzDecq7nwveU1fpeY1
miLu2hXmumnH6m7I4NsTAAC1rxSeVhWRzFZY/o/gvg26/AceTik4QX/2GjBg206NA9G/j55Mq/7m
CiX7EXs68Ber/CR0s1w2KBPuyEZa+2LSSjyQXPtLpJQLObV0qPPpveqcpgRvuFENeZOYVX+aCre7
kv+fBUkx6azyq1cAVVTKgWBMic1tDalymYeW8wJwYC+nNpH+uXNUOIi6pfFDkdGRv0Pu9eW1zT7q
r98hZg91/h3ylJhK/g4VrKGnMCu/Ad/tVl4ZG6tEjacN4IB0oSPs8SSbXRVnCz1Q9Sejqd9GJ9cX
75pqrJcbikbpCrYzdRKhRM8qPukLdVSrA2D4/qbU4nqDbDI6okqYLGx08z6NY/cCBNr406m3daJM
r03JMoEIeQShnKsn16sONfnMvEVwoRfZ1z4tgzV6WSnyd0lf7MjMYRk1n31otog8YzNsNNfsA5hd
lv0IOwIbaK9JrUOiiaU3KOGOspFznZB3Xcr+0tHBAkF0znbCzJd502MZ4bdcIdwQ4xd3cM436G+E
beCqpc32erat7gwDLOjcKiMfFE9ejefBrgq0ZVV1KBLMA3KKHHU7Pd9SQEBFP6JAhRLYKql8c2+Q
39xb80E2g6S3thPmkrIl++UMLaV+RNHHRpk6i6C+z9f2OR5HgZmuAlxvrqUAO0zXpwKh/4fQBzBZ
a+AspBC6PdVPluvED5TTg3N/kdjXrabXX1DbgG3e/UBtnHcY8Jd7vzC8jY900NoJkuwh7ilyNIra
/RC9eo0AdPtVRbVpgYyjdkA6FQe0NglXQ6nUz5WqPflV3COpg1HWmLkvZoSHSqTZ8a4tyh4PEDGi
2j/6R/YYkLEz/x5aeb8TemPdm/PB0MEtmvn9GIXWrCjW7oFgbuH/gbWsjLi60SfCisv8tq7Dldqw
ZZN98rIuAIU/hm26lk05oIbVK7L15u1lmg2Syq7z9A7ypnWflF5953TK9WUCyjKEZtH4/XKbWtjl
upkg9cmL5EDbhsMiTgIPygU3kn1akw2YXYfpjWx2uWetsrAADaHijeP65ovDlm7bu4AAZLMex2CJ
Uo26kU07zp8ayl1HyFTeAwz1Vd205ksx+hDY3JM2RMae0gUS/L76JzAsdR1VBVsa2ScPYZjVOzhX
0JaZq065WHlTVdw0XfYZLDDUc9fTF5rqRKd+zMyjoX9ryS1AnMGu4gYZMyiv82Be5fFJNUJ1oVId
Wsq+84BXfBajrm1lCylF8+hm3+R02ROamnpD0Pr+PlGSq6AiGmVZ2V0HkbSpP/twqM73YHMBXLuc
PkN+ca4rl8p0ROlfmxegEL3Xh0vL884tuVYNqFxcxrpfWj+vk4vcz5nyOmpO/YPeU6ueF8CfM8//
3zw2C+78zXXu4IN+9Psbvx/jPczGeG/G3qlNx26DHEu8v/TLs3NfOVAw60E2MP3SnVWs9FeyXU/d
98QHmI8/w95LzXwvz+ShLkc0VfSkxUDsrwFPU8PhXduww02u+ult1ONDeb7N5Q5drYxLLZq1++b7
y4O8F0FBd/X7b//x7//6Pvyn/5of82T08+w32IrHHD2t+o/fLe3334pz982PP363QTe6lms4ulBV
SKSmZjH+/espzHxma/8nU5vAi4bC/a5Guml9GbwBvsK89eoWVdmoTya47qcRAhrncrNGXswd7nQr
hikO9OKzN4fMwRxGp3NADc3s0SX1dxvLWDvTu44XDPBaOUUenLR0rrMKvG95pYS9S6CCSUCy8qPY
OFSTKc6HdNIOBkvrLbVhPmvUkowDqPxirWh+e3WZJweouWGgmYdIJhchSVEz25SZ0+/NLB328kz8
PJtnoJySEcaBOw3Ymuw9Xbtpwja/L0KgtJ4xvmu5mXpjBu64+udP3nQ/fvK2ISzLcFxTOLYuHOfX
Tz40R3B8fmj/qLBx3Vt6mh/6Vk0OuFvM57C3a+obc0+5NEecyYBtDEiHzIe37qhykQ0sa2+vUNxc
pIZqIngz1PduaFdIKNA3eJYJnFTtAlh9f7WLtvpeJlWL+0zwXALXvwuphj+r+nMSN+2TgDR1isFy
y16nbaK95kExlM1Eo6gyCAXx/PkaE+7B0k/qCvJ+az6DtUiuJztLtnI0y+N39x+Kd/dXhHrTtxVE
S0/D9dTzGsQ66m5P9vmfP2hX/LcP2tJUvue24WhQvgzj1w+6dTKHgNXPXsmI9OjF8PnJT9hPXT5U
EykLiH2o5cnP+DLc58ii1ll2e54X1C1MYXREbwNjqnakdeDDxnzhUmtsMc2cOztnxg/LU88z5lNb
f5tVmNZrVxJ3lX7h3qBZJZad00xfm+ZqrMmHTxjErNRUb2/a1HAeTU87yvGUXQ4Zc72AyelZhwp5
4+u6c6avXh0/DuSYH1kDPtwwAX5wUl0B0PB6SNAtnczh2Nl2sGv7Yi9biASOx7f+7ojPMwp8XZF5
V51A+RGYi1h4xmUKlzZGdr5UV4xqMRGfbPIIlEeAdAgS9uFwUr3ycRw0DYO3jlyS08y/i698su3l
2JrqZxX1/w1gIevctMbwkMFhfRAOJkFhbqYYpnL13911vrwSaCHIr8Z//LL81XI5/J4XYxX6QfOh
+e/HPOXff83X/Jzz6xX/3offq7wGJPCPs9av+eFr+lp/nPTLnfnf3366xdfm6y+NZdaEzXjfvlbj
6bVuk+avZXye+b8d/O1V3uVxLF7/+P17ToPiW/P7W/e85OvCdHgJ/HxJzHd/G55//D9+PyBWFvz2
f9PXKvz+9W+ufP1aN3/8jnnqvwxbE6arm7qrs1Vn/epfz0O29i9HE7au2qpAY+X337L5nn/87oh/
WfQLTTiIr9lifhRruDoM2f+Cna7zMrJd0zIN3bV//+v3f3uNnf9wf/9aE6r+y0Nv8ONoYP5NDJ/I
N7G6zqvvu/caq1SVaX1svnYFSKiNT9riJdPsH75Qgq8FJwo5J3li4Im3bdS0Xbn6s5MASSiyQkUr
DjiF0vXl575wctjQor1TJ1e/9y3xoiK4/DnU9A6OyhOBaXbObcmUVZl37JmNzkYbdU54ybbMVvWp
oW3hLtjGxsqaYePPa8blMLu4vWuGEHe2ebxxS1e8+EWC76/lIiY1N8sxw06mD+y1bpXGi243P+Ks
6SGoAmkMAtSh8YKLJyydSJYRu2nuCwsbBaioabwr1Z4M1BkmbzuOyITLM6twSdNB8sfyaB6R7djT
xC16HVClsCI3bHSRmkqgIuz0E3ruiWaXK41VdyvbgdXeoQKhfosgE20c0yxSIHjp96DP3FXX6GW6
AFbjtyEM3ZRtRmvGO5jgbwfLGMobbezXly43UlyqL2hrSPsnU42SXWQgtUzhB/7R3Cyczw18wHWs
wHoaCJcgOHDwZn8szy7JJxVZf0Vu1G+LKyNF1acofXctmuag+XhvsKs2HoC41Usdqvqqmms0QFz7
vV/UT2Waeghv4s1yGnI9vB1TfA6hRxwmLarvM+Sd7ucuoAKAWOcWYL93XbEBo8KvnHu2uu1GAZAL
wGMwH8DaN6cS7bEqTioCoehGVHl+0w8kxa/MkOIXKMb3B9lX6PbwbkD2dUbx9PY3dcRhjCCQ4ZN4
B4UheAAWZgKQt8AKzpUPWSyxw1S/mWpdvBT9jyDMq5WFEwnao0v5XUHKPVwbnRBrkgPO50pfBuHk
34FShMaDqxxSX3WEsj1nyc+zGmeLc9/lzBa6vsEPwlpqSRVCBcnMtYs3dwAxk3ZPoWzNW9XfwE6o
Fgr2d4BQzfEeEGRw64mpWDW9br0oQXQbjPFBFU7wKdeGL13s2k8arPhVqIMimNlchziLa8QVqmgN
ypZaM29oKDEoN1zxjc5XBVr6hwBO3EG1q/yAUmJ+KO3eREoJqrscqBykwngoGFGCBr3Bsvhut4SN
XvJFj7CcY99XKrdzM8s6AqncnlBwAnnGs8fv9LNZzX/+errRxIQTHjuVElknHnmMh9iGN3HeLEUP
1ER2nsejWvtmFQhBIEAQLvMAe8a2UyJnbSrflYbYldy8OKR4KjkRftLPiNQgxVOGPhUGx0cdg1TL
eHV5m8tXOuKDXBGe3+/nHpjrVzkot7V8q89BwWDo4xpYWnife4ih62OVIv3ib4A6Di98mQ92Vq7j
eSmQh2FeKSiWvjVTuVJc2t0U3FkJ6qR2pA9IJtnFZ48WD2rxoqFZuAX3Gy1kvzIYQGfb0TvUWCmd
cKd6pOZ1sBo9OeH9roCUCax1UCfD8d1r7G/2OtSTP7wUXN45fPdU2yYzwW5njhTfvRSmSDi1pVrh
j0iLBYFUqRwjcmtfDHWyrvsReLJFFeCEsQDLZT5+URPXImxu6t1Uj+IU+MrLyOe2SghX2bWYIVC5
c3QITGBfV1Vyq05qjApmmOwrM0zeYsfGzTcIhdzbppEvkX9DrKJJzV1cOdEyzcm5kTdGcVK3fpie
eSwtQ32RU/XAeJvaTfq7qbmd2OhnYl0Aau3Fmq0+NYwKAV03PlgfxVAmEJDILN/EerTqIyNC/Icz
NTFiiL4AMc9nv45+nKcMJIvinCt+nZc7Ndj8QgEhhqKmSBf2vF8xB9VfJdOA3pL8CHQHwXdj0Agp
raygYGJBhy9nbUmSBxPydRjU1ohHPxUoAfL6xJe7xungSY76sfk2WofN26jcmikNFkA8+fIph4Aa
I/fx+fKMn/sbx4j3doHoIY/9+emWp7Kf+bJxuUg++X/dSy4QskfOIimmreIibEmbQ2FxCt+4HkyE
qVLb8PeyT55dDnC3GPCxRLC04W3e300OBuwz/4cv+IfdPPEYQZRh6bbqakKcQ6/3X3CnRI9prK38
Wz32ziLzvAoKfHuIWChJtGbBsPdzhI7lWR5n9Y1V1YdcqLV5KyfPzbSfFadccao6nddWpJoPfWmj
dapa4lo2U8D1p4HPpK9966Ety2GhxsJE9bNyiv2Arx2PlTMSMEQRMFcQGWiZjdkR7ZQr1wZfn3oo
r2G6Er7qyOouoCzjEt8b1e5yQPSr3jnz4dLX4fql4htyZeMAu3QNz29OKG/dZF61QZdZvIiI/PJY
GCa2SoqAye3sPN0tTm0y9qeo8bY14vzPhX1n21O840eJd/JMHtAzHEG4dc02p9C0kX2V20FDHlBM
yeY/q+4N5k2L5pBsXQ6FhnB1F+Sg/OaQ7nKIUh+AVF+tL11oFlQ7tKWXaKI1N3Xhj9vLYZoL0GmS
bsil6xshZrLNZfTctgPjAXZtChVWLa6VUU1vooFNDlpR1nryw3ghmzZ6FAeihDtc/mxAH86TpvhE
wgBT63VvWk31LRIqAmGJkd0BbYvMIK2uAwUIvMh774ZNPAAVHGb4wwMacf3yBMGgfO5VdTZwjL+k
Af7wvT2mxyzL9E1vuMYGpY3oiASVeY3GWAJIwEjR5a7RyUK/9zpOYdXAyuLxRzM3XU16M4tGRTbs
9mSuTM1FKogR2s4rB23ctkhWfAOWoUA0jtr7MLS1DWrK2SbW0viE0rpxZc5rHzr1DrlxUlAqpjPs
MjIKPXOll+ckW9cTXHzLI1/8z0+b7s6Jg0vubH7aXMGmRWi2aamGrn/YYwyizwoX9tK3JvKL6M8w
dSANVuV4DJR+a1H02rWpMhxlFzR3IN85ZUrZN83TFFHmWyvUT3oSfQ4Uym1R57KozweYccgSuNgL
/uzCGZuae0ldstRz4zwNj2iIjGoNOXDuI2mkLTACs3j2IGnC1CyWGfXpnLcY/j3RdCLIBAbzYdAn
UDcSxB/K6V5tY+1Oz/Pvcmfh9zOe2DCGZWl34kWZ9JBKRYnxsj9rfqhptk2tiUAOL+4rGf+Mc2z8
oU+d+6jiv5936VNM9iTnQOvDda1wxq3Z6zFUZv9zG6fxc90BjNT0oN3qo09RHcWjRWLGZBcQplK1
1vrx69TYLtutMU81y65bhMMArTY1imv5WMnn7fKAfejLIjFsJ1fVsbZMkGv8+axGvYXNc+fMiG0C
+jJL6uWotrz/gMY/VL7R79FNeYrm1ly7vU0cpd6VQZDcian5MtkuEHTLirYG+rWky2hWRW+sbWSe
oSPRrPUkXAqn99bnyQku63rSVVvZ9JXykw1Z/o7thfYcQGZzBJw1jzSrMePKRrMM94WlfZLbG9lF
qLbFAxFh69wFia65z3LHkjpafOeitj+2AaGsnWHSMTdTGeiOyOu9azae/zhMIYzU2Zy30toKEXi0
PgYtdG5d0lM9voRjdAvR5QZSOLLsKBsSn9ZbMR8gndWEkJyBVMhZ+qDP/uySZ3KanCGb8qA2dr1F
hLpeOxMIkFa1u3UGKnZlFcX4KWqMb4XS1McwFNUpqoJj22RbNSFaU6jn3FSqL9AlB4pUxagS9cYo
biloiBfcZkHFa+MDhHr88yxQAYBAfMsbbt0Aq70G4+Qq6cYvsh9FJGxrDf6mf9NvU4W9DRV0RmSQ
PFgu0Km5KQNnGSPLgUswfelrJ9AEVrz58M2TzTgzP+fdOK3+7lt6fhd4OjsNv8Z61PZ3sKR8YjFz
+GLl4VM8BepymmJtl6bgKgEFYlBbHNImRY5lflkOZRisHRzJVjiGi5dECxDZyJVlyxbnAMW5A4Fa
Ni1+8WG0C7HYQkvMrE/yIPICD8/UFreymammdldP2kK2Rvg90DVsb+W0fH9sxJkHz3auxjkwCOoO
N3BEwNEvcdKj7DMtzDJ0+8lt81+mZeanuK9n7exCce+N8QTbNskRVM2gsOsiXJkz6E91EVNksJy3
uV5n3f3zMm/aH5d53RLEE+S4DINEkklm6pddQ0oMmHp8dl/qXrO6k2EXLiq/qbaUqRhIV8j7J1W2
k80qURHCplii1SSMrNRDuBLeZw3vbYu1DNgJ9w5N1e4kGzG5/4WOU8daNpWhBRPpDSeSoV5xDav9
tcz5y3aVY25GDTqsh49Xv4hcaMQC36hFX43WRm8mgq+xjX6UfSGezKjqkZTP/aVsBi7UCV3Vt14d
uC6SItOIymxX1KcRL2IDFrdr3ENFXsofgQx0hhqhFSzBmnQPXt4G92wMrq3c7x/kjMpI2PPCJb6R
zZK91m1fUsuRTaSCZumrsEfXdMp2hTEsGlbxg1WM42EqmwJ/7EDF3atFqSBw4Hwv5FCtqF/cwjE2
o+tP1z5ckmtvTlvLQ+y9TsCB7jCqIUXdEFWg/lsFa98UqIIDJf+hJua2DfX2gBhl8FBbYbkJoEtf
K0EZvCBTcBKJG16LeZNbAvqA3eN8RgC7hjUVVtuuB41koHrgT9W1Omppfo2AyC4MXSRB5q9VXiTV
5jzaJ3wFB2RJ/Hk09IZ7m9WUxQECq54ER8nhkGwOSd+Q/cTBWA5A+piQ4UyCyN06VmwfJ2WWeanG
TzVgqVUHwGOtVb2/peBi3QSZd98kGBrK9E2jZ/FN4FZEMvN3Xh7wPrqPY7vey9Zlhkz/yKt+3kPO
CH1U0YWBjbDc2shNjtzuoNEVULz/8aFbNu0O+zK/O4992DPJMa/9cdkuybPS2He1U1mH+WmGuBvv
hI0OAKG0s7Eis9+rWp6ufCcZ7js7CBeDakbPbQCxEsPm/GuZNkeCUu9Pq/nWZaPFfhZebm5N+o+6
0b5klpt99qH1X2dWIG4LnT2GPmOYZCApQ8jQrPObTIvvHRlrBnNYKQcy58EKeAd2qjLvSQY/us46
3V9faphDlqxy5JZ8P7h3/MD4/vMk8aNzT/TXyTzUaPadEnQxuueJs1coEuEgUPVwdU0UAmUnCrME
vGXjFSuILeF9GJnmbUEG+SpoG0xhasRUF4oau6DYWV8baCr30XiXKM66JHmzk+ukPIDes1bhhO7Y
eUHtasjrQiVEKi3lqjM6/Yn3ebCKS2w9StXRn/Jfm5fRSI+VDQjWYp00pblJBalS38K7HEmV+h6z
ABPsXYsMfmW0q16r9AWrx6PWNMVdR/4QIfjg0YkMhOzm/2ZueY05bXjAwulZQ2hmbdpkjHkYDyCn
jeNgC3F0lAiZZOzt1p1toHeSO1G3CkpLvZbDxjwxHIJop6r+QQnLaM6joPDWCXcdJRWGc2mWIccJ
MAzxJ7490Niua9OzX0rb/D5MZvZaxIjduKS10DQbN0pZDd9ihZ2q3tbeYlQN7H+6vHrIcQQAXQmW
BCHCB4w8wyVxL8I986AIGxs8lLuSg7IL42W89og4bmRTUZN+a/qzOGwfNwV71+QpmdFuU1lkxN+1
qFfpGFsP8KAfRej6J8evxF1nIVwfI4bwGXKev6zMuMHjYQo+R/nX+YX7MrUBSJMOILGcJWrDnYWi
yn1oKuaj2XXoLCE52LYQA6q5vC0KIJPaiPgSGZ8SyMzcjmOoUyNq5FiNkG6aenLsV44xgFT2Aljw
g1GFt0EYfQJ26955SM3ddfMZMC8g0HExLuVAH+fDxquw8tTSCbM3L2Rlcobxk66vSsS8X4pO97b+
gGUI1MerMjUi8pNVpPDN0dCGmhr9KXBM3HVzuLX6jCmAc5OCB2V0yKIOY0rNOHbUItSo+u41RYdx
XfWYj2V6085ZfHfO4gscUkkcgnww8egYETiOoQp5XCB/Y9nkD/NdVvpB5BB1afH07ORDxK9t95ja
JyPK+L1ffG1MpAZdiKJIM8BX0Cg3nN8JfzOj8FVt5TqNtqhwzDCVxnyQB7tPXtF1QCtu7moQVSOZ
5mkLAntvqWhIlxpoIpI0qm8jELzbonIoD7t6f0x5qSP+2kZHxCQAjc4Pf5nU2XogaDsHV1T7m1NW
d1vPqFesGOlhbDTl2XRQOUfvEW20ujupWnbDS0h5NjJz2JUCTkE/z4qKHu/jki2fHE0i2K5BXWhX
JBVcAmduredJctSa9l0o1/Vdvq48uOBy+YlQBVk3Pt7ROBeg9jzpoGVsJBmzEbnyDsH3pQYV6iQP
yIwfhiI3cbio70xhTOAywN/jddLoaB66oFllJyRF/g9YCkh8t2ekWzMCRdPw4tpg1sEDjEObRMDJ
fifAFa2V75Bz+S7M0fcZAiwDXAyzXgGSQY3yXu3UwSvDauASJi4FMa2ddkOhaVs8O4b2eqwQ3c5L
ffwikvDWtabuSfXt6rbznXf9xiDI3XrWUzsHpNhGpJsG7BfMYsLVc/YK0bqTofj2WgmroznvO4zK
/tM0c3CTheuesMwhhSHYjiSWtfZS1JvLudkNxp+N6jlQ8tGJyYJ2zyqBRJCWR0vSCRGs/spE4XQ0
7ypbAymAwtA3HtT7Tov9JxwSnE2hpwJ7hLzc1yIXV6KwXge7qW8xd6ju1RCKFrQ/vtR1icm4agB+
LgcFHHz7dpb87JOjcp6ao5GSTSyD81w5w56vB8Y2/A/4IjBCH5IkwrZISIJ0JVuhC/Exep5Eh3sZ
bOxnawjT6dnQHGNVBxHCC36yaLvW2yqW8LZBV94HSFCuZUv2k7mca6jzqGxHEMKRgdLam7It1SWu
ODNFsk0fDRP4QlWTHZTNpkfYArsZzWlJfPEH2mqTvW3RHrjxzYj6DTqd+dW7dlFnCK0OWJ+fx2U7
mdtCAMWKdCqDIDNtKkwwo4eoEC+8uoLrSgWzb4JLehkQHVecdHwKO+HflJENKLxDsH1tKAAcdeSo
YVkShRQyzyUB2mGTr/E6vPU9bNIgZArQt0olFjmFkTQonJvCiNzrfh5wgSxqVy228osCaQKKddBi
zbYutrpO2VMTnkUQXMD16Py23KpuXG6bn2eVHJFtoU+Ogy2BjUKCSzlgnqgM6gHLsmOCHdI+HrNg
L88uB9mHBc0Exnwnu3MPtbbL1EbH92UIDKw4SfFcp+AFTuiZznGzjDunvmiXNvSmpWx26CqfkPX8
GcdO6K0stXxaj+dXlet0/g7lJawNR2DJq0jSU2YqCoqxSw/V/g1/6yFf22g1oJg112fZNF0p8Dr3
iWrrLzdo+LLBFa0Bo4VqUzI3y7HWVgUUtZXQ0F4pprrep2gBu07yojZeswcjhc8t9hufdFKrywqE
3iawu/ATVp+P4Vgl9ya6cqesT3eye5pIMOgZ8vyG68XbPvfGLcKQ3bU+NPGhCbv6AI7zjW/nVvmt
BwrhuYZxszZjU1t3+E2t3NqKt4bQM+i5eCeP85crxjZlwFDqMapGVN2q7Is1f8nQckBKErc0HI9J
atqbwVCi01jZyc6P2fDrXosUbOKWK5RWy1lsMDrJg1Hwi5Wxk9w0vt/sHfBcsh/aBGzUPiF5wtTC
QsB0vtHlwv/vzdoCfLYEMoD/rlajWYhVVqLmiBQv2mtu8nYm++RoP/dlYy9WioLhHbBCco6FNd0i
IaneyrOmH6bzmeyjJI2Sf5+APW+T8tY2HQz8cs1Tl5bdosB6PtcMqv8RHpZXjZelW6Ggc43he0jO
H/HcxPb0L76egqMA0F4jGuuMvfbNKFNB5TSLD4oSPPTEsNRK2AWPP88UA3s/2Xc5+9/MC512+c/5
B03Vf8VosjgYmu6QwYPnjKE7VNVfExCqWw2ayLzwZQwFn8qVAiwF3VKsScLwDMrUq3eNv0YkjJNG
LLQAISiIdtX4Ng3lvWVtBwihtai/U4tc1HrIrrcCuTEDv6I1nO0AtqqVyVHZMkuXnbCWv58R1915
hhyU03qk0BappYfne8j/Iefzxn1J/hWiiAo8+DFgB0hruw6ZfVVBzE/tK/0WeI63wwNcIKeLQKfT
oI1kuKL73ufWNbJyxp/z5bjNeJ+zwEHDdr7cjqiwyMuH2rAXcARYTBEdwIGB8jMZbHdNRhRaNK73
L6EPe1vzTWqz82hSm6dB782jYqTtk0FZXXZHAAH2k2kVOJ5M+YsiEMAXTlwt5Wg838OjanXbgLB9
asLDhBb+Mi2IO7D9G/bnUPWCO029fh6OcEiZw/bLgNrnhOny6qhQuPrnsIxnL6BVeQc5Be9O7dro
kL8rcnGthTERuiwSlIZxLLRO217KA6RL7GtHAVx7ntcRuW5UgpordPq5bkRVAAd1ZAB/Vhnkxbah
H31etdtSbdioydsI4tVViasC2ipVHeyCKvhmF4a/1truTm4b7UoD/1D79U6thjvZAlcHUsbWK9kl
d5iyX7hFvRNc+KHr54WG3ohdOY3gdKhkoRJcpjt0QqL9aGizICRiCDDg9tZcNI8therekL5cppbz
1Czp3UWAqtMnXyCCPRfNK95NuvDSF2o1b3f9MPWXuybzXeVUVIT8qwp522tfL8W6SNTn/P9Rdl1L
buPa9otYRTDzVTl2tt32C8uROYL56+/ChizIGs/cOi8sYieyu9UUscNaYFoHrldr6acujpk84F+S
naomkSYkJ4vRbNgpK3JAQCUAr/GNNl8Vfmwc8VKkv+bx9EKdCCSvmc2OGjJir5nW38j/tKcX2yC0
h2WFmr9uRObZ8HX9iA+Jsw5BCfKxCvknmse18/jQ+GhlC2MNnMr/YmrlAwPcDebcZzd89Spmf0Bm
vdmWeWbvBlQwXnutiTANFRXf8Tt8QVRHWnCgCWzmZngEaaex1kXlMEP26KEe7GeqEZMI2ZvnBiUI
kPKgpqxj+nDdxpgioSWI1qMH7CqfoxRKgHDNh8EJHjwe69hUAJ0RMKHGQf7K6bdKv1A37sWeA+o8
N42DXJKaZWbnbK4akkm1jDEUAd+BiSv8xsp2Bbxs9sX2UUvqW9aefd2fT0DB8ldpx4bPFcO4JobQ
fmjBkGNCcexek8wOtrEezTvkjroXgMr3oEaFyZ/RdK61Zx7qM75Y0wAzS3b/mfvVNq17jNiYEdIv
Pd8hKxh90/wErfWeHZx1nD2AQ6ECPcMYf0uAjdp30fgxrhrwCOc2NrSaW31qrWpHBiHAlqRnM9jj
gwMsuSVvWPaSpdVjhA/TkQ6Oh3GnSquT1YTRSCkjRWo3Bfrzr4Z0hsKmc2Oj5TqgM8PoH84UCznz
70aEnC+95KYd+iGTAo0hTOTlaMBQvvjS+oxWlstAIqmUETkG6QRiRTHCKH0opF0UR163nybbXgBy
qvqW2CAKrTLHewQIvL0fphgYCsjvvMZAGkQmq3B+YFhP2gLA6dY2dhgHvlP9WESgQhc9EaoxQjZK
TOYYHoRWNUugV248R9RG0QOs5DANQHIRvvGUZ8AnoJ4J0gRjJTV23Bzq3hgO1Gye1+6l7RwzGAsj
Z9PpTk6d5yBnWSCJNp1kW5EyEV5MKMgsKVCHxUhXuDGmDmDWhW/tw9J5scSqRXMWtiNiXqJDPgpo
PgCgoWWQzZG5uFqTLynIz65XSDLkS8KHcJsRYEdd+SnuHODKory7tXR/AkVTcCADMZqBpEQ4PoQt
EOh8zRolJkWg9bv66mkLT+e3Z5w32wGErY6Zd/n35FNQo6EMNYBkPBt2tI700knPGI9a/XXGG7gT
aE+lptpI4+iHQuoQoJXosVWz4nQmDWMyd+qpQS2i/p5EwNMCJ0W683QdZYQiZeCwcAV9BWgIA3z1
okWlBz+daD1ZkzXqUb+t5z4HExgLXQAERuCUMh/th1j0F+EmQA+I79AVLQvqTKpF12GnDxeNFM6i
wxC8Y7caMrxxVNEAgo1GRjInx6pnt9eRcVD1XPjD6O8DDsDb3s2+61oMYL5xmp/6htmHvNBM1JGR
cjQLZJSGOpcWgWvnaOwrT0AlaV+qvkLbI/CJ0bqo8RfdbrXniC3NwkaKCg+9bgf0LnzghPJvDpNw
SBieOpqOxxcNHgC/00APnP7kYNARbFT6+EQH8L9Fa7NEWbYVzRG9OFSYTz2hge1cNWAkQ2JUf/Ku
XmSmvCiI5wpmMwzXIPuBUnQH7PfK9J8sXvHn3xI+xcETLUgMOFIl6QMfBexkRV60IENIsP/yn1qh
/iMOScgQcWbAEeFO9zUbbBTVWQmMvcC2j7QGoGYOtA2xlqcopP5gLG03naDKIBt10H1kBGQg/Ij2
cbDqH5E7CmIUEYYMwW6M5zOdosj0+1RKUauW9iqkaTr9LqnnI1plHME+7pxc8wvYj6xj1LGLROnG
MK+R7MqMAeOeUbckjRRGs4XO7aH6UjbDrfNojl29IkOgoz1qlZlsrW4EpERshHtwMC7DuI4FcTxP
clRD0XZ8OQeIw3Ag03/qpER6kp0U/Is1iVW4QSB+kIwOaqlM/hGOVLd3R642uC/24NVYDo4/CGzA
EtUsF+QaXZZ8mWtAjE0o6DyijOE8YnQOZARCoQPCeWmD8OYMEBb9ZWD+hxp8CV+m2ulXqd27hxyb
/6cKrRXoTs32qJJ+Yxxf63hbuixBowCsuEaUCTE7IU0s7KkFAq7AhrPmf5elc8gfW+GaZoA315oY
/RHuwNdpCag6+peZRMdRbWT6SY/igweiY1RSxT8fr8A+COaKm/9RcsV09MWV/AMN77kjvhjJqaxb
G6z1/bwsffQMJJ7TbivRVzGDwgSPSMt78IKu+tjxd2q38LTcPMUmKKGpGUM50dIwgLb7hxP8DL9m
uE/g0YFDKhTJLTqWHNkmlCHqY8i6EswFIZBEFySlQ2ejpu34oHomI6W4N7xdW77g2sgB0g6ucMy5
AU0jYm322iLX007u+O7XhrYd+tRbg2wUJRBhZrqd/uiBxPx1zBJ0DiMtXDr+xYyWd2Yo+kozFY2C
k9ngVWCPGxJssYA1SC21XeizAw+9PfLvyAySInPwGox9zR59eiGqE9jWFJo81JgvvyzRwVGmeCe4
EV3NTA3cpj1rk5VypTMytlO89+ReeFRKoDWAf4XWcYW0sgistMr1+xzkHERk4S5Gmg2t4KJ7M9GA
h7QBghZAVgM0PPpAVxM4z/mKZF2PD6nPNQyp0AAFsk/cR6eoWNCUBWNvSsJFgz0k4LQqn1xqvscK
E4il9PgjhhZWP0OjTQAS4AIDpEKtRH4UjV+BngIpDTjdjy54quVHEqmfcWsBlV8MPJuf2N+dwjoZ
9miF+NmM6FCIedi/scmyznhB+hQ3dv82urx/c81Fh353uWgG/q3LURwkFd4WSyC4gGmLlhikxxyq
iCW1PVKWIhatKCBiZWjgxm8B18rT/lvvCQxEA9gbVABjuG0duKUHz03RgAXe34ZXp3yIAVCtWmeN
rpx2acTPJKrMtMlBCoqOW53+FlHjia9db2070a/7YVOANsQ7Vno/1TusmpIkpfCiV1U6kJJmVfMx
jHdCydAIcwCt36GcSm8F2EmgqokXD128UUwGqmRV7p9J1IGQ/cRCQFXQq4g4kJMXA4qNZPg08peo
sY5x6nnnqRt8QCF2GCRG6gYkuE0XL8GwE723Y2btehZlm0E08+MxLeWjzcxdnJQXubBP+zh+79Du
eSd3Yjf7fyoigA29q4h4lqu7joGxXwN9UZ51l84bg5Z1qDy2Hy/pvBgtIGvL7sFj13XvjRXjzbsY
mw1t8CtsLF08ad4DzRl2NvAXUebByIIDe7TsXeyV/E/7WsShUQaMQN3bU/zrdSm+b5kX+/8hfi4q
bH+xv8an+6efi+7z+nOp+6efF40fq6Yo0V+w1EATAR4wjBWgxVcrc/k8VE9GW6pcoSJpJ6Z66YwO
YAUVKjKjMMr1PwPGQEOV17pz/c+AQKcGikpj/Zr81gV8VOw+WSnatJwBfMEAjnCfSFGb2HuUgQVI
f2ES5baL19wgPBtNu1cisg1RIW7TnD3QikynrswWblW2+7vLVL3TrpVMXSb2M1ADh8EYneO+3lMU
FJcBDCrCY3yDPai7o/DDMLR76ea63YTJweYB9KbPDnhB7bMaVUzQ54G+8OJZS8O4fSFFF6XxTter
59LU0E/I/1ySVnioIKg0u6v/TpYbrpiav+3J9jDdaqAxm7nM8zECevfPxQHkia2K6XzIOGoRwEfD
lIU+dB3qwvrnoQR8AK0cJ6hRioit7hQlOAx55ADIDT3qs+NgblvIgE6aALpbnJJPC/7ktckDb9Fi
y3oxqkYLFQ8KdL3CjaM8zcDwStEp2I2LDISRO/TKVLGPcgfu9MaI1gOLenX70sVEy1luVhkar2NQ
3deAkQGtUFCVmObEocLz73aNd50SFGPjJsB2+eIjbXKhIbWMJKXynELd6GhtdJOM0tA1bu3JlIzG
sdl1Y9iIBNXQnsYeOyYkksEZk4HapR+5uSNZhOIP5jaF2rV6AMfR6Y2TNKjTSjqlGHC92IcdOIlP
4ZBnR3Kig9MaYDhNUCfTm0FfMxt8U0jjiR0iDiTz0hE8dhhMi5YeviakDTU0k6Hys8VmkhRK9rdY
ZELxzc64xHOKU2fX1iN1L5aZXxz71HzBHgW729nnRw9MQSePBu4xjjmu8PAFZ70YuCcPtF5Kjxgk
69Kj7wAS41P/I3n0GVATQGYwPSHpXe18DYSGVj8Bo7n3tOhUTy6m5Xv866+ATgby1qqKTx1Gc8ZN
w9D3iBGaCdyqQopqS7rHiycAULEyKIa0KWqg+Ml48hTvoufZYsVOLqXVCNagcUPOk2dcrkc3cROQ
Tm/uLMqSbN9n8U5e797yRkpOw6yd06wr8J2A25bXlVcU9yx/7qiuMHk49+fZRKcGejB+ZtYAsqm7
5sBmND66rTnv7uTUPoieJ+mqmgnpTM6nCFer0OYdye78r1elTkPlr7oPr1e+mXYhO7rq7PvYyf/u
VLy7wn9emdzjHBOBaopG+f/PV6X7pzu5XlX+ItXdXa+obNVP7UdzugiKDh1M//1wxyP8T8wUVEIh
8kwwAjCAZuNw93TPG4aBW/ymP4BkCBOkb9OM//fCyXi34qVentumxna97z90wVQB+ByDt1uSpUDH
BESZ/x3kxfXFOEiTCKg85vhBq5pqRwEiN/I2VoKxq54HNl69UTtdZhYTkD4GGjNSHjxU4qxiMUbi
kAAA5XkFQxKS2kW3Wz/705lW92HITrr49pjt2gjmzBrTQ136j8kQmOeA6+aZ6QUAFDXze4oBhNON
iEy8ee63MdIHixrk6WeSKV+ShRz0M2gJ89ZKIYPSOi9+lF40naSo7MAVuBgd5xJ1LIpqCbaZCtSz
jr/19GDa+xaPHgfNqsBSkc3vGF98InBbNtSbqrYm0PogB2IELTJrIPbczo0x7R0AzEqnNJ7nd7S6
P7Um+55mZro3RWoKzXxARypPoUhNkSSkrBMa0osV0EOQhRRmpB4SDfy8av1HAFoMlJlSsdzUKla9
uRjR8g0G96XCYlAZ49tksdLregM+3hGDif/IKFPGuS4KTJhz/Hopdz65w7pt++Qk8/GUgQ+jWFub
JkKQ8CY3r8O6EdY9GZI6mHZjMLXbgCc/qeahiiMV/V9rrvURXEj6bqgFjKOy6cVDS7iRB8llh5F4
mpBMuKJEBVrgNNwA83ecv05JnZ/llnHoLKRY8AWJt2/RVhNPdbGL4rCuw3Xeh3s59O63bbOemtRd
yXU4FsCLcwJnZdCMvFoPLG3wkQEufdiPX5Ixa15irTNOOjcARiBmaoaWf0GvQPPSo6Mcw0j4K+tu
OH0pgu7G3g7dG3sgF4IBUouadlUjK59PQX7owWd0UwekIp9DFUM6/dOGRFSL1QyGoiKdKrsE4zJK
dB+KNAmIMw9GMK17d+j2TSI6CbHtoK2u2vkO+vwVc7giZ/675KO2y0IJWr1up+zpjGJE8XijHBpv
NRjgu7LMMHx2qiVNzNGMHUmKDuzwyIfQwUYD6BMk8m/hJZhsx4o8aCCP9IiBRESztwuNrbOuspdV
V01ffG6+4+fQX4Lc7JGkS21QF5lSrune/BIWkCt7F/YRg5zsO/ynoiZ+qCuLPxSaE3z8jVkypwM+
YjEGYmh2MHd6AC7EYbKlycKqz0GoBpz7qxNZOaFzcSoAoLDDNFOyjpGaefJqC0CI7hRv0qFH+Qbt
zeAWdNLvReLgrcqz0LbMS/NMxsoDv5B4g1ZWFHhMvYoOPTwYGIOQ4q3Zzgiib8Ct8vb5JOZFPXAA
7xMdrBhyTXBl2phKGzUlQHb1GEQ3qGak7bLim9Whq4w8pbtpFcB+h60mgIJlYBET0Bvevm+fQERf
Pt6ZEpQaya5hkyhwQbMkBhe0a0jSNrXXLdsqL9apm+OJKg4hczKc7ZtpuEgsp6xEU2uC1D0PKn2p
OW21Uh5F5UGv1v8WgSKC6AH9MIOP4icKjTHykYuOmwE+kOhusX3Ajk6sOdDKErhrPuWmXCgGoXCE
DI0W30yQE8IXI1I7ZFr686CzE3W1UQ8a+s6LbRSBXVm2q4l2t1oDGKEFQOidalNLMP6bjyh3StHv
QMrpXwONFcpcbWL+REZKB5p3ChD7AOUcFOO9L5iXWdNEqc/bX0U3hB9M1No2oEBl0jQCUoUy1RKQ
9ghTbie3pkCmcx84imurDhjJf0Yl0wD15g3dACD+m51nWVrrbmOncRZaMOMVWaAq2tiyr2ipeeD3
MKt8RL0BP3NQzudRTKHSYWrbjx16bs6pmD3NPSfZzOZUrUmZF475YEfsxn5Omo9+FfMzeCcFHcc3
DlqyrdEA/KZxuueuSCrMuHQfp2yY3gE05mw6lA42GJgQPdAXK4QF5bk2fKxZHew5Cxp0kBtb10TP
HdiFsanTx6/o6wiXfpxZLxxDjRsjbzFHiuZ4kLeAekQvSu1F4zxYzJ1rf23g7v92D6Jkunc3vRl0
TZ0P4GzuvaThEBwYq0FdU3Cv3GGosZP921J4taEWb4lFIOx40wHYATz1YPMUv+QCH5mH0WWoPWCV
6+b8MFTWuylgdkknVtIyB3jQdWUayFmGRvSYOQaYQlEVpvIs9wSwzBh6+UkoVC1XmRh9Vpw8fP+p
QjCZkQUpdd0E664JYNBLXbXF85Zj82GConSwGIahP3tjj1IL3qscQUORNd9BI5v8yEo8equxb157
E6Al+CVExw5Db+fMxxj6PHs3PlX7DXu99AeyovoC5Jd8V9Wdjv/uIY7mpwYUHMBbiAo54Dw4GOPA
4/OTl9rWK80828GMulLrP9BAdFwIUvuivNi3QSbt0eIaYD8+G2tTH6YnrU7fqL1O94zwgF6FYEnt
db4B/Dh7AkgmaW3PAc1Gamln0nbDD7sujA/XECS1eRcekO8KluTDGhfb45EjI1WUr6BG0wA2aJvY
IPRAYi0MZzWkybzsRh/vvSQkNSGwcrQvoefM3ZFcAbiSRc4CD20dbHMnV7axARIfTOPNS3VFeR1a
i+i2iA70Ux2ozlP9Jsb3U9Bdo4sLZ4DlLe/PNF2/yCK8LEutDiKlt27oQMBk8CMTBxCq8aNbtCB5
p7U8JenQa5DSqVZh2rHU2Z5WdFAh/u5CRrqm8SM4ITFbVuc1INUGMKSLA/A9/W3ppyCGFGRSfevy
RzpTCrIjD6XogbgsPVSoggMDnBTK+O4ayliFoour65qswMQRKDiOE1sb4r8369zkw3C76Ps1Aca2
cUwawpLNAcr+AT6z+P8vxQI+SiN88mQEJXsRoQ93agfzQENK2WwDb8zJ2X5qpyc1vERyskB66kfB
q36fEhhU6HfsSAfAogNQzQosfQ3GGvDHCMQopb6xkad/qqeueQFnDhrZrIXupl/soaoxHZnjsVaU
PqD+jOqlDMM3kjP0OK8LJxh2rjDz+n6hs6b4ZIxVfER/dbwieWUKuJt/uutpCl7YsG9WIYgzsq+J
EaPB3eCLSHwILPGnT8RZmYB8FtyoJjjKsCQZaZWiJN4yErrgipLW4zCgAK6EVWCZO1rSgeIAtelJ
Z0Bgwq4eDbkO8jutP7nnRhzM0Mr3gTM/O6CsO5McgJzYK9EaREjpAhxd9ZaMb9Tc76Ufyar2l+0V
wxeG+S8bI1zvOdo81r3emaIuajwBU9sB2y46aTzH2KDn17uxsGMQ6fynBcUwMyBngmc4/95gJBGD
y2EW/wi0n65egOQcXc6sTw+8ccOv2tCDSGmK6xdHB4WU3+X8mLt2cZoFsHuS5e1rEaIrzgMq5zeM
WSl35vPwa4eWBOneOCUm1aaeH7XcB1PimGmYUQQOH+Htmbq5mBOmH2il5MCVxmwfCbsrXh+pbXgM
NdcPSs7tHC1K+KPjuSqw7P4GY6dkzjzEG632foWamWjLKKiQdVHqy5oCdVc8PK9kHzWf5SAXcRun
OVBFmGD3gnw62Sx1TySiSnCLLs6u7dwTrUgurPg/ReRI9WYyFVbK8RpeipLK3ft9aR3Q9QhKu9GY
N3JGfAbreQqMaolSgKrzsJpKf5YoBXhXNJZTNLobnkV7vavckwJYdR1WAYjYHNYkIzg33uv2QS+z
jwTgdmM7xdLdo2SwciU7DOGAntLM0/Xdc10t6Yy+HuipT8sp8Jptrc9P9IwnER1uvjXUVwRplO9d
KNLGGtqUioFjdGFpAgF0SS0kdHDQPoyGpOpEq5Ba79BL+Gzk4BuQbSlFAua9HE0YK/QzY6snBlxP
PlxcWqL9KDvxsaiXIE8HNaV48KgvBTDMtmulmKIu3toWvv2GBTbTdnpOHJQQOMFYugLGErk3APXR
6f3aENiWuZtjlqyusrWyuTe8iSEjZxycOeR0o7r3orUurnEXuQUxwiIYk9tLImvQ7kFlau70pMXY
X+WFzqErtRJ04aFlH8CgZx9mJ4CKTgF/V1nLNuvxKVIOpJLrAu3HmNzJP5EMfIrwlJr7UFJHUnW4
uRRdX94K3RUZ3VyUbqJpmhQvrA6gNL1acKsHQO5MV0Y45d+BP5KAR7l0H6cE1RFlYUXZyiiD/GvU
f02BHAv8nsja0mix3yTOKhRLGi0mrZ855s1yDj6BrbRYtg6GyReR3Q7Hhk51TGscaV2honTM+xb6
SQiVBhAExjaf9IcblzbWWLBUNvfeMlDmRz/xnZFtSE2XkQq1BvZxUwKVBVdUl71e8eZO6wm5jZKj
SUYhxOhZjeclgcKIDt16QadN7tZrPwexDMEWkTmgOlJNIh1JvBiS3pwWIdDCkLRApq/lmH3RZox3
0Au9ARA/jMcFnzLPA0qpCUaP0Y20B1JyIFqu9aQvN7QDKPpA2tLL/6z5fDtrKcA+BJ8xRtwEjscM
PsxzPCMxSEUwoFd/7pOgA2wQlPIRhwnM9digB1M+2Zq8LETPzDaiIpjwcIc2Xg1Vhr7ftZ6C+Mdp
kxyzDpV10+pCoHEEH1fT6DWdzqLXBYNv+Ro8mxb6tf9sjyE1a3tAdkt3YQkISnSSiSamfwQSQvKR
wXU/k3eB6SgTFEVhr73GZWsKZi3suJEae3DFgZbR4G4cJO2OujNfRCQ3DIzxdwPmSpUtKciOV84G
Ox7rCJD8n743B3io4SUnin33TGeOUzM8FMZyoxTAYBQFsLoaDkYS7ZEYwcsQF69K8pR8Jo6PIglr
oRm9fFcDll975WOSnBuW7GiQbNYd9gz+yh0xAvRjwp6NGskJMVcWoAn22cKKpszCBCuhU35Xy6uf
l9tHIJ5sAQMSAZo3KAwgxuQNKDnxygYqcTRDbqYqjRaAWGtOPLLRRUYAyQPpu1QbNnZWgE5T6EF6
WZ76gseeu2xa68VKgE6GkS//LWbahK1vPh+sxvIfRtPT8FA0tS/IBsrsjrLNmnzegCZhkrbAjzaB
wdO2mCSz2n7eO5bGFxZoV88TxlgW6BgzgAdl8XMEqCkUjAyAWabpRTv5lfkLBQKz/jYkVbZIfM04
emGMbKjwo2VYVrrE7eiyyrzXYt7q1rgRSwL5IGPSqiVFbgT8j6Ojn0r5pj9mPzc29ElSHyc0SXJ8
ZeTyI3n3CbXjqF/EYE/d3n1EeRy1B7xcPCTemADYY++IPpwwT76ZKWixJPapWOZu2+4ix8/0rT1h
xEZoZRKcOhmFSS2aZu5k5Cbbz4a8H8HDrrUbGsKY3DbamMHMwNOMtrhDB1wY1JwHBnJlTGYkWbIa
Pe6/ItHhrcoxdXaUTWau/uajieSJJ0n4lgAlicRNEkVHc66nJS3/zWkEYOIaO2x6gSheXaTcaC9Y
G0nxysPpZtVhRRtN0mG6Xa7w4iH9aKsZoavpL3602eS/YyYdOvNDtHWHfYVG1yyrMdY+e+iCTfLk
wXa9eQvKIrS8om6P47+dk7cr2mSlXRpmD97E5u2NjAGYd5ENcb3JhgZg3fQwM+kpCEKb7VxG/V49
PYdy8tlGPfUizdrGA3a0N0/HGxs2oZIe2d1eNhs2U4KGKL3kQKjg1sp0EmeLDQ0wQezRAqKJZ8sv
btLSEjtT84Na0re8Mv6ffLMidg5+W5WG/YmhveZE5XGvL5bF7IQnWTcnGZWxQc5brNvRqJe0lIiV
dKqZKDcLF+Tf3BvEIQst2uiviVdFFkX4wjMZ3n4FjGqGl/rzIAaFMFk/YiIRakN8jDOlJg0Z1rC8
qIUfySLx+aYzOqgIuY7SdGS2zoomB27mDtQsAJ2p2YSKT9G+Zt32ZqTgzkSGicYR7B9jsimnEFUH
A0hMAhyDDq04a4EXCCxKv9yTjGDcksxy7mxJTrbumaEXd6f68FSDXc+m7ygEllJJnXwY0MfwS9ww
qbhr4SNX4cV9XqK7y+5WPahKt4Nf1/sMKMwbt4q0L1qCLxNQbATtNK810fU+Fj6+1lj3oREMGrNj
agAwLqLHCWgID67fNUtSVNH4mJZ98gFQBfUefGXZBoyUgQhIetbweT1kdYyeLnxP2v7wAYCloIp3
9a+Bl7MTQZ+kAajsAGj9gVZ9wabkgWQeNz+4AhwF4EwZkOvzL73Y39IB3y6XM1qWAvT9TkZLNhrf
7dlCW9S/uYa0n1ZqFb4J4vr/wUJlzPpHVytwPrDZBNyHaZg+ZoP/HFIHfHsyzHHDP+bxUK9jAcPm
oQfhATXFs4QgdX2vWLo8mnakBdBU+uD2eHiP4DFZ9sDxJ8g3qb36ki2zwvhV+QcYFDtic+lgezmB
4iTxHoLa/YU9oRiLRNkwB97eipZ4n+IrzPDXe4x7lJ+8dED1GQinLPXsj+AhIqljtN4DCLJkhFRH
f7Dr4rFESorgzTk+WhWavzkKY/JLpw9s1KKBgriU30m0zhnIRmkysDOQ/B+60Fw3DoZUucgYJXF2
zE1t+GTGdbfxos7dm0kCMux2uFjkLD9GoDh/NkVqRcxnWNNs7o2q/mVUScLXFRgHqhBt7Vogptbs
KTKWto9nOEHKjmLKoyoac18l7b2HkQ+by2+tAbToKQf3ANDrK//R1a3mmBpAZQxr7n/u9XJlio3Z
WPcJogPBRlkUeeB9HsYKYyUYBKYYf7MQMZSFow1rIyjRzyqIbD1Nd1GZSLqt4qXFExW8sE50uuOr
JYba0Ky7LROktxlSS8s6sh0U6w2MmXIDfeOA5zsVLbBTMwC2vzfoYe0BDPBjwijfYprb+G02+nnb
gmd118eJ/zwCNW1BJqmPge7A4eDhQTQj5/7ZMabslIlohYhWIVqKaYkfJvdBj1lG8Vtma/hOdtEH
F/F02o8APnNpENmwfeToaAT8qrnpJACc6nMwAS6Rpu0NsJkCBc47q9n7Ku4FTGZjbuV4PsbvkFyy
QRwhx/eBAlaepjw43Uz9izA+YA/OUhZkDehDAX2/VWGbAlTVgIhDXS/jz2EA2OjUSvWvcVpsXA30
5XOUPKNvFkCEQ1Kv6r4NH1vfnPdtkAJ5zRnunfJyDH46UfbcWpO7rxoHANlgg/3FK3QX5B3oLcLe
6J810ZiPN1HMNqBeO3LxXy5QqOiAfk8dUxm/HUB/NDx78xn4qmCO9800BQtn9Q+HAiPoqIIjyP/s
UJXh0unt+qGxbEylBcik+EGcPNWaCRJYH1/qmI46on/pIiJ57KD8ZqVo5LlRpEb4NIA8AH5K6hW1
t+5ANXqvCMz+4FkBUBC1Fn8bTMjru8jK0MYaRzbeM8TdTE5qYdeFgHRL17sBxhhcSKbuJNQS7oFN
Lgyf+Jqc1K3QXVSOtx5ctG7mTWSBaTDCJGYyMJx6gf8VwILatjf00j807yj3DOdIiwxQncNKOnRm
gtFy0323wEPqH+YK/8qG3ccrMlTWyE0Y0lnEBYAeMPvruLjG7fUwarZ2g+Y69Mi90xWUT0R3pIKP
dEvXSHIZ4JsSd0iufRpk04rCiZuTBsofNBYxpovFPfmN+zXywbkQePWG1xiLo0Nph+1jGILNh1tB
jHuFQsF1Yq6tBJSAiYkVMW9HWsLxJIXy+FcFGdsuUE9bYBBrrF3WYEn4gIdIfbbF6BtBhOXgB17p
gFzZE5AYQESXmmdczIYxALKTmCSb360n8HXUh6quPiep1j4lfnk56Pb8VHhVi1zAb/nYm+lmAv3F
UpoJReZr5mOOWVDhOIR6+zSJQ1DxHIV4DVX8q4KuVNrNZ3URchBX6sIZV7pePPT9dDOIK1E0UkSN
a2wYfrtA62Lbqk7ZS9hZGIO083I9zCCdJlkjFCnT1x7zp0eycDWR1Wx87OOEAx0CG2B/scvwZBEO
bTOGjyIuKSlGpfNLXOUFOoS1c40b23q7n/uPveGXSCYAIdiPY+25c8BuZvRJt047A/iqQuH2RbvA
uM60V7IMIHr4iowfycstSv7AWmurAulAjtgPIOpYKCcjN0EMiokKGZwUJfIHC9aO075yZqCC4dtv
DU7YdpmFTi3phnIbWY94sLR1KMiIwCk8ndPGebOAKtkA59Z5sJk9PBA1Edm62QRWTsFURLZluANW
BChnj0353XZfHSOJj4GYikfe3G4WjeCjorXjZQGMsGxS4Hiv8vKNmU50RIsN5uqlNRl2iLeT2XKb
zeCattH511dPEZE/j4DzcgrUxGgJWD0dYKUxKAsc4AULjmh8G41AJbOrAy39yLX3WetYCw0zDuhj
y901q9LqCeTN/as+4a+RdYa9lsYinFelO1LSFShc119uCGMdzpbmXUMQmWLIMAu3NPla0PxsfBUO
U99HaxZiUJKM5Hwt+FRrMOFQbwPr0YyEGRjPiiS/g1tgsLLV2x2P+hCjlKB8oEMquD/UksyA+Qce
gj/k2dWBbGvDQjT0PCkzwFSgLkBrukTaIXlHtQkTLLgL4JonB/rLlok+7yyn6pe0BFQYe/GnF/qE
kARJMnBi1npywNSc/ZqAzOLePi5eyJQOMcZUkB5E/L/ZB/XAwAn6Ygn0eBk/AmQT3Y/nAJHVlI1a
g8+8FaG0D944VnhUTbfg7jpafoG6JEDdS+b7wENHEy0tySdKQQoq1YTqTho63MVRS+nSgIZOBlMI
8fIGKM7NvWiJuAT535zSNfLrHZFaXfzmrm9OCysQtMdIqs/O6B75ULpHJs5ifKls67p4CzP3IldK
srX9CEj8fNJxlOeCf2zRtUjjUwhlb5LprQPpKj2Ij3r+SOHIRZpIcxlZRSIXLdS7FWNRjPd1dXn0
/AH9m0xVLLKnu0fC8NAG5rSTPspE+t3+CPRjB0bzRt63Gnl+f6Ug8dsF+B1RuRC/OmlEp+rG6R6k
I51aOqMfW1moO1KuSmahi2I1zdzbxCza2q2HvnwxVurHVn00WPXjZobU6NH32E7DRsmA3L5Nw0L7
m1NZ59pSsxMg5DkVEjfiYNnacC7bBkOlVnOgFToRAV0yzNawMi2+G4z5Q+I07bv7mRqd8yYrty2r
x23RsvIL/5b1RfERz9xVbTh4EviANVu3nT4vcvHsoIPUqLVlds4a8NigF5BPj6vl32yUjM6IoagR
TzM3MZNNgcrNYkCv1JrPevW54JiS5cjWg0qsfxwajjcjIW9to1m5bgNCEjQufhqNNxJnICndzU4O
tMYR/IedFnz6m7fRNe6ynR+HMnMB65IH+zDvte2kZd1Ti5n2JW9n472ujVfg1Fq/+vJnCdLtHwCn
KQB1EHUfHJfl6yx1nbMuvCuG2XvfdVrpneWRSd6JGWbProvqMsCVl2FVm1+1mplLVBH6x6yu0wNG
lYLNBHTPN0eQiIQpLsMGQ9qi09hcop/4Yqu5doPtSfBCicYAA/6rOU5dDCghSZmhy3lV/h9p37Xc
OM51+0SsYgZ4qyxLtuXQ8YbV3TPDnDOf/ixsyIKsafd89Z8bFnYElSgS2HutoGE72nskqxKnBijm
yvl/jaUFTuU8dglAqPsVfT+ZNs+7dgQiXAuAy3Tpox99kWH1ZUdm7GTlz9aJxvSNz7Lm3/7YCQi2
Gqu9O1XWSyOq4R0BWHrQwDKtjFc1wHI4tqDz1bjtykLhSJQWy0JilccPBAkMFkVIJeMKrWuWVc/4
2mgBJV70gPFO86597sCB+jzrtr8AZ4+xI5EM5ZIbrJJ2iumbEuDXQU4vXgeLWJCYO0+vwG0XM3PV
eqG5b/oQC+3iAyrQVLzvhEgLw0qkz8sy9JUhVpzxzSycaNUAerYFQtkzkNNssO7GoizLrp/n0iwX
bZRkv4bSuPdil39uxsJGsSo8iipKHhs/2ZppD7SKDpXzgNPMl1YfWfdTYiZP9sVQCwOemM4GighF
Tb3usGypT83ZwLBlJVMVefKvCDUHRfAASx9JibtXttXqbCm7NyIDxSpW9yolhR/4ph8JCFzpCVKQ
jBV7JTVp8LNGxzLpi7OejARDOBFK4VtG0uupB1YXqz0STE5uWuDvbpJkpSB4SIeSt2TVGi5Qd5WP
RNkt8DgnY65krdbia//fxt/mw1d8XjvelKzRUwLSqgZ3Zgkw3EnC5rC5St3Z2WgFbq+Bo4ntwtL6
i4ykymxwsOQRe7TE3Y/jTuaqtHtvpRv9nqDZBiDcg5kIvD2Ot9aKnAPhNx9e5tT/TvZJn5uFg8KT
Jy0ddJDT9TYuB8B0Q6DH6/m7ngTABn8XaLpMW1h1kTykM3i3imwqHo0u94BqAuD8ueLWdwdlXaZg
rPi/eRgiB0BFr3K041NbTa3EdUt+B/tGcG52MH/jzHE2eNxAHc8NXJwS48wBRhHJPnZY/mtNmYi5
r3q5ue6CdsVFvbsOyAQHa1bvl5QnjYHrIZnSlzNdY5/Hy4wPxikOJqB2xeCWrf0ZnXmN/zVyc2et
gaYJRXr/5VFpuXHguPlfOgLSNKlsrEuOxh1aksIXOlR21QM52kGfkdB5dmQCjX6WHhTEsr5fataI
ZarAG4GnAjYjdZ9P9/+dgYqaMcunjTLQXb8ZF8A2Vuaa7gUoZpiDbD0HuLf/GNC5n5yTbRnoZL8A
PUuMZ5J/G3eDC33lzifrFDJ+TkZ+MgMlU3FXaeWQTjIYtOHked3aHEIUnofdM3iDi6+jbbQrpx/s
hwyFraDiKO1tGNfzU9ljA63vSu8HqABkUOPXMigah3ala679UPwmqBVBYiYvHdEDyEcdT9I9SIMl
jgr2uNCvzwFEKmBSaivNl2lRjHvCUeF2pW88cHityTq7AMdqC1ZhgwmILSg4SACM30o0FxlgMECQ
TP0jSc0Q5ksbxal7ClfZyHqVTUwdz6PMRkY6iHObquA/yB5RL/ge6oCjANXChovFGX4jqIa72XEZ
4jYM247Xn2q/B1UT4/mRDlqVFUcU+WA5Zm6KeqcbgvIWVk8YaOSQlWQ5JG07FRF2LKoGZZlvnrc+
gYUPXuatGcA3RF7T7c95dbtFiYSSpberA8SZ8pI7Jae80r2emLPrHNRZZeuKAQrBQ+W1qP+vV5wK
/vD4Zx3zbN7LLQ/a6Gij+lPax96d1FGIkY1gphc7ILQNUoSDdcwMfa9Y+GhkVq0MVXoVPjXZUVLt
ApgdQLNhni27ygpfwPAaveh5+VBFmnZPKqsejF0NdLMlGUn33iMZC2PX5/izjvKVb/THynPQwyQO
XegMm5QBCEnp0hY/fCe2/B0QnxLpF6HqoACCyiO54bG6O8Y8flFBlKhxUvCwXoJUIvIjwx8T1Rrf
xcwC+/bU9Nux0To8RIO8C1AboOYShypI+QEFEdvca0IB0AirlQvk4AoIJhe3yK+Sx7wGU9sc2/VO
GSgAUFJA1LBLtmIivp+T3l6oKYHdFWkrZuC5WsyU0kyUIovsZSpmojRNDZwkPFy+zaJOldIWuOjK
WShWers2WqZ78cLIBw3U8d2sd8V2KAqWLXBL6GaL3DWBriUOrW5CpiEpr+Qs6N7sla6ZdyOf8z2A
fhZkIO+aom+zkZ1CrlKoKUzuNHh6Edkp8kqW56hMFKREGqnEygDABnlqlJD0V6luwpTP1Ttw+xrU
zKljNWxNObymjhZe52Ljnbpva7RfZAZ4+7oWoHHosBBdfR1gki+iZrNJAPfGixwsOIdGGMhKB3Km
sBu/m1Qu7bqpOFDQXM2rUn3oxykBTSfPXM18OTd5CldnQ3npjD/2IXdy/Oi9kFOrF37JpU7h9rwu
+f78nqnXfcmp3rdcT/ghH8tN6qJy2NH7+okOQZ+aG3B12UtiFuER6EVI5/b1hCWlf7hvC2T4SRZr
UsVmqufoOZ/dfer3Z33mYE8RxFr2UhZxZr4Nkk4RStXqlCDjyd9uw909JaFi97ioz2GqHjROYo1C
SWVXDFSmoc7XKECIN6DkcwB4ajifsa4you+07e5KMNF8tlv956yN2gMZbTNdJlbXvpZ9nqINDnzw
wmkMmHdve+gHIRGQyhMWqHmwoiBsYMYbM20d6YzRuER7aXdHVssZf45iAi5mv0yAnvqrCRI2XE9Q
Y1VaTkDzqVcwV2Ny+A+UDPsGJAP4R67tmAZKMFClwcAD/f622Srtsp/6YHqZmJ9jHxXPKs2KGsxF
S3nvYTXuFuJNGKpZcw9U0EeN69Ilrj1poEq9q7BLKp1KdVSv+8Vwrg30UAVBwSJVXZqYg2oAKeIy
rywEFNWEf85ESdElIDPdgiT/Jp10eW+oKpQVmsC433KvAgSeqT+WAkaWDnhUq4+tM0kVAf54nY4S
VD48EsrPe5VCCXqfi1w1EfibXEJFaWjGS3qVi1Q9vCgNeb3PRa40o8jl1IV9PLfFRHF+0lEgsvfT
yF2ABxm0Dn2dvloaCwE5DvZfsnpa6gLdhAcvUjfmr2DJDu9DUbhTonVuTx5klAd43OSgGSiAEulv
OW5mYTPwyUwDYOdgZna3Xqtrm1rAQIAPGHe91jdSD0OrbcprdbAaVgFKGwBoGtuW/R9QYYYjwGKu
Hy8NMHoyLP2AwNlwOOM39M3AjwFI1sznF2Ay2kee9PlzCtT4VYRaNFBTuVhhE4cw6B+tpIjvSRod
K3/Q427PHNNPlo3ZB1vw4YBVR8STS+2X8wKlaNVe17PimQzduA1zewIjIbxEE+6dyfF0qIJcPp5n
VkGBN8iZSVUMrZyZJqHI/8/Z5UtQMydAWgGvUGntaO+ytqsfKVhXDpHYKyUVdviDOSqlgMdWge85
PdsD+syXRq8DYqfIOmwuY6uV/LHzpy17vzU3ausUjxY/XJZWB/KQuf+VNkVaNS032Tm1ilGpSUf5
xRnnA/oYE881qnijxbaHm32/96N1Gzo2CqoG+w6NM1gFpyEpnap4J3cjXvI0jNtahFy50LCoZ99a
qmxyxEPnnFw3IyQXMldDPKh6FjD6L1qKUvlVuvPJvJ1CzlsNgeK0KVqdNYVcnbockvYqSCa+nN1t
kHRPG2P7X39CN5w13BD4TExnJug4wKjn3fwJzVOBNma0iYprSXdEtR16AyxcVFq/P/pBMQAI18We
GMkszjEsQIO2Dm107isnGgE6fDhKHy4iZbjl7nARafYkKb2KlRNQ1taPu8XtrJRWudPocp7ATbJ2
IHiMQWHI/2GF772mujFhRaya73TN4w8WiFdWeTL735u0WjuChySGq62PaDqo+LRxgujsqmtFsMqs
xP9uZPV6wFriX+ARiZxMF5tXbEXAIIT2Aean+OStJRqIgAuhUe7EtvQkkcBB0n6+ePaECqK8wF35
cN5W7oEdtNaA4rBUV3LHDO8LFDQ+kMp15n43m24hPehyXmna8caj0PxiKf9NfmOlGVASkBQApfhX
dootbIAGhHwAmFVogiTPQP9eKR6EcTuQPDeJ1S+Hdhy3SodW47uyELiwws3ytPIhnPUd+ZPqf0hE
fjagyX+TSHfCIVkC3cLdMq2ulul/LGBaaAe8/YtxPMPRTc8BzyHDUuYNXtmQokogybzyxQZ+7p3v
FDZahycD/MNtjv2FxHykQwf2s2MOcI0QtB+P0s0oNR/UK3O7sNBolaxHsByhzBmPzhTi+905GK0N
2NNjABxSCckqJgLey78mChK+ATj3OZyCaDId9awLEmv3Z9zVAJ0UNevUYNGVIWAiB3NFKjpI5gsa
Grmdk5V8SSWZNEi+WK8irDmeV+h44hUwXw02HEpLT461OMxZOh+KeJeVdQLGnABr66QnD7dq0Y+s
ZPTyzgeLbUlDEVPT/QiAWrFTt5RypPVbLOFk8hZX3snKe00YwHebHsjt6pbShaEVEXTvjDZE7PG2
wLQY8n5eMyBpbqnC2ErrbjGMTXNPYsZR5YMlYoBUe8WTVcQni+soSx7G8S4bADcjy5JFDoBA6jJH
3CTXOUDbvkxay3stmXZ/Br2yxhrAA5d3aUpRUVimYb1GEaHoMxDvE70B8i0i+9i54/ndCsAhsJ6q
Glwl4n1Via7eVopRZgqJRXZlkMnVh6Xy1LW9ZinqaksXJZr0IsvJ/xb1qfUYOJr5GRc6eifQHec8
BHUTLMhp1n1jpzc2KMhE+XZkgLrufQo/ZdYjqBbNz1qwljEcqLlp9GP00KGVFR3uzE0nvnOMWNuM
RZ+/xj6wcnsN271WrIOLPnWufFkeJdJXZ9HZF7yK+yhAVTlVr2ZxgC2kGvVasn61z1p7gV9ELEtP
HVbxpw7Lz6IOlQKivm92bY4uVtLRIWfurwRAxug4Hlmx7YsJtH2ZaX4KbR7tKg94PmUUo2XMbK/F
3KzZxvSibNv7Q/Pql/kP2pH0c/4V+0X2q1NU/tbArt7uvcNQfgPWi3VQvN40clAcfm/FP2/URO49
6Xl878Q/JwZSkoyYS5R+mn6SEJslCkctUBrTrxl0ZV4DlEV5DVC0OCS/Ga9Zcd6igDl1jiIN+dMB
RWH2fgDhE/BAvf4LeHOKo4uG3ArVWHdjbOfHaA6LYyIOYRiIyskwG1f5XAHaoAgD4BkJJ4qj0SWY
QrS0HoAABhrycs5zNJlU1ZpYB0Zm50vXAgcXaGgsABb7y87FD9dzIhT2TvF3IjT4MGgAP+whqZtq
Q9CDZo2HAac/Yxhe0AwHotcgjzrE3mZtVA5YPcMzpKE2TkDdIrNCLfwglUQ4pHxAUwYpclrfn5FI
Kpb+MwEFM9pUQJE90CFBCXZ7pCHWXtDzbmlhetCwVyDtJLZT+Aj6QTT/U1zYonTjypu0YVK04Or1
84MegoWeSkqMauZrcEvgcnIpRwFNCUpalNyiuHNtzPj2KJ0qSqERVaaQX4GW/QWlllUuNCSfrnJA
rpmjKFx0s1H7GjW3yb42JZNS+cieOVJKS23daYYZgf2HVQelpxHpUN+fYUdatN3RIa3wjTC1IFjN
tuvvdJZ+V2RJijsJBPJ/G800gE0McFySfCmxI00FKPhHcjEZ/kpZvQ+HPtuqn8HVvyMPevBZtuHZ
TL+XSPzUlDe5YPn67ELWm9+VyjJbeb5BC00kEQM9J+lOPn+QYIGakMb88Qzz+G/p4klxc/5Y5yim
MdqkWlCpYIxq2Qc7Kk5UPUglil2YvRhx7eL7iQ35aDDcNdBBJ1m1WjCzeKjD6kSuFHTxJ1WKJqO1
D9oNoOJjR578RX6XKmKBnfIyacE5d3LJLWsXTVEZ7Ntu9dPUYiBuGFO/BIX6uFUbJgPuK+cWC3Sk
GoD9+uDWFq7IuMuknRLs1LtboCRVSxX0UaJK3KBS1CWR3gbuyur8cd35wc4YRwckBSHwpoXot7lz
n+UoTSWxrDz7LMa6tuXCKoktLrGESGJN1bplg52gXrRgQKRt2VMEKtxVYI4B2skd9jQlEXsCk1Kz
0CdQF5NIBo5uWOB4hg8UlY5ZffLDZEESec1T1x0mF9XfIi3pNfA2b/NsQKGy0JHBy5rzfBRFBppv
EvOpdCC8lvORm96x6iQggUfw7A6F/eDFZX9gSbeuuhywO8XUo8vV5Kja7AsPneC+1h2s2AcYGA2l
loJIFpHjCMAeabgKOmcx+F5HPfKBqvjxHUT5o5/y7WD3Q7hWsm4OKB+mYv7E8OoFWlrYVipDpzsC
bmM+otSvw7r4Sf5Q3ktuvHM5M08Ev5kEcfOA//G1wbfUAw/OW+0Va6/UAo/qZhKoVz5MPV9YeptX
K6BwoUnRbYZj0w33zgREMCtwQ/+edNjGaja815NFiyvr0TGpilTHn4wJ5EHQaCMmaV19Vxj1kK/I
SQ4nu202voiMgFfRg1t90IdvNjqY11bK4gPPvezEmKGBEwJNXNGQrFG5cu3hFn67m6cqPOozuLQt
E/jSZfDix37zy0qsHEhtsXVChVK2t4LMBlIGZ8917AwAc7Tci2vVsBwVWpsWC/YAegxbsCU3zgag
Qu3PsWLNCmQYwT1gAaMHryz4krrO3jkArDS4N13j8Vy0HffMxI87mb+iJLI+BnX4V4ENxQ2WMgAR
kAk0ABBpoZu5DJO/Si9iG/KT5oLAAghBQAQqM8UlmcYN6U4xIkOWsmlTl2tag6U1W2zHZ3dpNQNg
4IIQb3VxLnXkR6u2vvADaWWwuIklnVr+pVgX8JIL3DTgsqByUZps9sxVlej2CmTGFjbcNQBEpAkY
XQV8BOnoYJijeyj88UoPPioQAVLEgJsl7DYjgXSW0BPh2g0T3NKvzKQwllrO7gHoBFRiZoP01QZK
7jIcqn6TAfcEKDzjzLaek7sLKaNsJ3xAzT6eTIX7iJ2IUxPiqipSkEQHlUamBW7HOU1nabgwNa2z
0AXcGnYswD+MznoCWGzfSRyb4K7opScoxgTt9eRJ0v8h7jJDJDryL9L72VtxLh+cGcVZAKj9dDkz
QED0L2UIUOjYXadYKngkBnTdBuBYNmMByLW68KW2ovDFKfnatVv+SCrloSjTLzmURz605xykEx6U
43ezkMcfZyk7VBqYxVAuyk4vHlgXfkMppLkjqUchpbGohQEb9tKAh3QABnYm3xRzpy9dILWuQuLD
pHsSefPStKm+bH3HWElCTCfuUdHrrkJnTI6miYKHAC3uz75l1Uvbr/VvWc2fGhbgWVCzsAg1Nf/k
Jvtuh5H/pQuZtxREnifAPTXbAvChgOz5IE+CPB3lSQbQHDn1zyRqt+5YozcUV6OkQfeEqxdfgISC
WiVgdx9LbkR4MGv8VT657deLa9+Dp0G41sCJX2MRxNwHYbsNTZS+gpfHRnViBigWnunDSx11gWDr
RJ9sbbyUuJ5+QudMux1919z1TTC+FHn9sYcvcpR/ylGneCwFxJ6zAmk64Aa79onq0WzgS298GFYk
UkGa8GB+dPaY7b7Z1Ci9NT1vHxbZtxAAWMkSWOfausODLlr5hOzPYbcI9FHf+32UPNOh5b8Ai+yc
SEBRsnn4XTxZ56xLnscg7RYgX9D37tC6a81jfJc04SnTmPGKfdnozuUoGceVOP8RG+OCGX7wbRr1
fosV0Xnb+Zb9tQEZHTnoANZbY8MXV9Oi614dL3tyYuA/AeZqBgVfWd5rgTGetLlDxaUwTFoPACSu
26fIA1wNiMTNZTU3+Y/3p4BiBNxwCP1Hp2BxNFOLjGFl3p6C3XaAQvA4SvNSrh8nNzWOVt8b2DSq
3L0WV1tSYaEPuOI0pIMu/GhEfhm4lN1BA1afl6AlFpfLogd6T6fruIRCUgfTCUC2g8dgO4ptqWch
CG/NGX9G5kXHE9PaGnXK5cWXDJQyBOCBvNpSTpGuLqJzOnKLcfNeogcW/78slci0BDmrYGhbNPuv
QbKSSkBbRV5KfmR1Zu1sVZi1lEC3dGNNmSPTSxZWaQLWVEurhbzxLae82WsZ4P7krS6IVz+QbfuX
WYz9igP7dpl6UWkC6MmaHqK4nR40HnzCX0i9J4n0sxFND2hYHAGuFG2VnkZ06Ps5WlM68lUGir9J
KbIxv6z2jm9+k+c6dCHu7cECIV+KEHlgXYs3VhJVLEhwLFAdargVVcx4NQFVOf0YLg2jtiU1HvHj
2Wj1NTYe1hiwA7kGAeGILRTXwkqYvyZWM5/Z43oSevZOH3Do3/vnFXi6mDuN2GVpxj3PW5mH9L/z
n8LhkDpTtY1E96dtlfvGcQ0wEKOLlFSj31TrAhjuq0g0nJJuCKvqYQy6JepzTW9BuqicDBQ7g7NO
isKZZQPu/qcoWYDFzQDtrsgq5giT0TgqvwY9yHj0yTGHOAs6eLVePehOtyTJCeb5cYoeM+z1PGi5
9dI0mvM65KPx0rGnysAntcQO+X7yu/HUCVsyWOWiqiJwDwuxBE/IKiqGZDc7k/NqaoYLxkKUk1Mi
LwOj8+AwADsKK81iR8ZLraFJsw1S4yXFlq7IQ/aPZpJGPCoDs6XKFwnWHoOVIcD/uEAhVIcPdc04
/jUYabUh3w/dyOokbrdt3e5Xk2UjqJjyYmlMBkoBiqq+j1qWPNA9All7nDLWwd7uTsYIBOjJmKBP
3g1f/of4q+zhVH6cnaa4ZAfOxNHOi/ToDV2LZSKU7CkoGRpF+bfWD8LHLhqz04TVtlPVg1BNuZJX
kE7BuhPg8y22V4YV4c33kwZe+RY9MwqD3qAmBoE6PyVevUX3i3Fs9GHBmj47+AKPhQ54NDqPSNSm
WT+Sb17gv0v4koqMIAn59ta/maXWrp4dCyXPv+xW7JugmOqBND4tDEU8AgoNd5ekC/MS9+bkgwDU
fQ73pLcmMHgbDG2VQP0DdlgY50DfS0sgKosDGpQabBDNywSte/ekCry5eeRJuJ6NNlsDyz3d+K1t
fYnE1dK38uCeRNu9t4wAa+hVMj+YWE5fkLrzynz7YZAx3GuG3a59LfE36GyOX/kIEAyxbE3SHIaL
Bi1MUhK2qNWS1zH85+KszML5T6G0OE5xdRQt3CZvUCIQ4T2Yw0lfNRxFBZaGkn9RIxLiYXhZZW5w
P+eWT/qk9856lJaGH+r5VEt/yuPY2m0e0huB1y8AVrfV7OiROoycqYtPoRM9UoMRqhfj03tb4AWP
1NJFnkJScYmRPFInkjk5McAmgsd0RHHyGdI9eMLHj3tM1JacdNROYEvDdL807vRjnPTin2a6Q4cZ
7pHTpHuanc4CDqJTLRlALZ/nvu43qHLIjsBo93GnZV3nceyYffHy4ZLHAPVasKji5slgnbmZo3be
hR2+C3PL2LdgGNLFKEax0AVjyb8pqxr92e/G+mE+8kNTFxoge7cGgQcH6nThpcdKoNgFvnEtKiuh
7tW1c7aSqKxaNZnAiuc+6A1BC7HHtkV9V9XpqpSkhB6A5ePAXeg6Lu8KVjoUQNVJY0UrZRha1khU
67xGSUnLm2R9hVtNSvIG/OXa7fDvleqW/1L+TNAIhxUeHEyrThZ572oHb8hFgZVhrK189tZk1XNv
Pjh6VaANFFaKrn+2Vpe9kqK0O/w5xqN26MsuPHhZgjX8y0KDZsfvFgtokYFWJPJyOi88hHgAC5dD
Nc6rIUJhjtUDkf/9IgCJjVHES2wpxBsuYCpdcSBDR21eiMpMgFcsSEcu6ZTEQNpHjU3Z9ivXncFK
GRUN0BfFPgIdbNp0MGhXQmkD8HccbLETkQNx9K6xFspG6lgzQBNIQ2WZAwHaS/KtHV0mNe5i2/7k
htWK1qnw1Y4WcR2Mr9HAnI3Xx9VdYPP8sTcTrJ3OY/sj1LD4Jh4Ns9aJ0Lk4D69FEg0rbJcvQe+b
gJSIFQlaPjFMBUp2laOm1bdrV5pJR9ZWwGLTCMhl2G1VchgZdzmwI4GwY3zNK2Cy0yiwyvMoEqOh
GI2vNFLWSehu/FQWUD3eDT3/i/EUlwrsKC7lwtXV2pcdgFG4GzRzSQtZXC6IaXGxQNeqvmUGuMam
FihGRYYifUeIpLNL2wWLyifSVLYH3Cdh06va22RzGi5vDF6KdduQa+ccFDGCNFfkICHCZiwKGcZX
7Ym4KYYUhLogNQ8+RZXmrvsRqM5Z3GpodjfCTRrY02uZA9aw9wzjb+2pHAf/bxVTjylbAzKqucuH
eUHlK2XdzwsWuWxP4sxRIDTz6qssVanfW3mByq2EpbL40sr614iHxkGuu3Utvi9CpF8SHXJ9vlLR
kl0DL0O39QP91C5eVdtfq97nYg2W66rQMFZpB9hMgWs4p0F1qrCARhLuwKVEy8U8r6VESKvvPS8S
2S6e2Njiq9gsgoemLk/63EWvrHXqQwhG7hW2tebvQt8WUfTq5dFnvIPaJhLQsQopf6rH8mgnIBYT
etQYAjmWrCT35dwtscSAOjoFt08+aMyWcWeo/TZ9LDSe3wE228eu0ODschO3oSbA/LEPCF3ejqJN
31uGeEQ9KpUcmUazBPCgsyaxRd+mBchVZPGD5teVjoaXLIETlIux9MYd8WdiuwI3vZHWLkjEJelM
rJkC0aUHwAhpiD1zsnCFbCYs0ilXdKqPO3SigOJVEGxeGawHK0gAfSypWMo2/USsBJK5gBnlQ+EA
/oj+TWZiM3CgqzkoQ67+OS46t844cNqM746pASoLSNTMdZpnOrSex9be0KNT5qKz7OIzT/PiiMty
+/w+iFQmGsRlUIPP/NDkro3F3QI773jEj+xjNDU4mJqAdxVDFmtAsBPPR2Nh2se8RHuitATkeTlo
c/JkpnmzI7/f5jKMXtsHpYcCjD+mupnz97nEyTZ69uThSRGwv84IwOdA5xwNmA4WwyzX29hYnn0t
wIZyV6YNaCOEaBpO8pyABWgscoYG9Kb+2mled2/EA4qXndlZTWy+Dp18oMNQaNJ18ynpmr96GzXb
E2700VGNTuBkTLMtiZ3eo4jRBnMyiRZACB/a0HwiiQ56/sPX/OgFxVj9q4V7RcD1viXLK7QhU7JY
tAn+LhkW9LHIrmmMLWeUHs2GA/4JfDEqXz8fZjCXz9i4G7H3wH1j69nV2aIcC83TNlOFa7vSqQyk
Y2DYjljgHdowafUVWevEAqZ4WfZSJD+9CzHdlAbhQYv4Rs1GESr9MOvBwp0sY0sGeZY0pJPxIvxJ
XClVoDiR2CqxXDzmFmh4cvwfmmUtiBxATUkHw9PPI5b91aVBd6hmF25k7ClCFxEUFtgAtB0BRg1o
4Dfd71KRDjeIw0rHTvGSnK8SXs0Q50ApNmrnUZ3WlfVq/rezU36UFQyjKcDTxNmg/CVcBHUBVhHx
6q7SdGx+Ts3U2WMTTbvzLPOe8I0I1YhGF/0V0BEAgrS7aLTvbfyd4kssMMtId4nnOQOfykWn0tUC
+Oy9XoIn0Twa5h8mlMHYKPmrcsEwONQCCcteKh6N8k1FrBqkJ1WHf1jFo0EqcGMv5WKZC5BqlYfc
LqqbPGI2pfJBNfMoUtPpkP4yG839PtfVbJN3Pmtyozy/eSEitTNMr3UW6GgxTzcxaF8/0eObUV8J
1lmgR8A3gdzeYugB8E0onf5r2XvPg1jddYr6nrEpO5JEB4ODJMrlDfbsxJou6cIycrboPWYLpesK
FCs4eQdQPyRSeh1LACol6VVK8rVEXuASO9tSAwZ5r6GRk94+VhTBMYnZE0n0tr5X0fuVGWNw9BLv
iSRydUQgEDie1EfBU+7sJjA16ElrLMBdF/40a+c1RsPla5d42d61sm7Tt1X/bbLCJTk0Gna/0ylu
wAqqFyeKBBpq+FN/FxnX7TnSCMJlBRxCrNp5T30V5q9Yej0yjm+y7enZa5TZ7nKMjGJHxmwCCuzU
Ag8kHovs1Z7C8GRl2V5KIuASTv5WO7tLDzzjuxD7F/uY6vZ8yWxoa22y0szYxc0zHgfokF1GSjdz
wZUjzb3pr0ILIVdKemagx4MOKKKLN7j6sfzCeMx3BUtQGCxAas3A7VZd1aT7SIhz7v9o56Z7LAsv
+JJ/1tym+BL0YYSb8/hvigD4E7tKkJcaOI5FArJOOpMJAhscrj4uKctZQAfEWgdYcTDYpNvZY09d
0FWHRhzISocbnYwgC/4RcJ+uPKVS5KrD4FnpZQiIeO/Q3cu3odW37pL3YYbH3mkMD46FTbS5HI21
VFYFt4JNOvVAyCSH6wg5JrX04CPw63SbmVunsg5nnUpO5mutzI5CTzxPi9mlzMRQnU3TAkuQfK7i
yUwyWWQgKSnap0nlS+hcvXGX2Vx9DWMU2vQCxZfYbviE9rfJHx8kkQ3pfCd4HAGFeQDM5NkNKN3e
KgJGLvYaoaP4SygFKV8RPuSNfSAv0o8a49ibdRnwd/VzSo+juQ9AtQ9lHYBR5BIlCXZowpuIwTdx
82Q0KFBO+gOKbMsD+6QFLf7LW7PtUV4zz/lmbIA72AkPcqORdCLZqiwRRl5upSEWq5qo7InKeFql
ORiqidSMDlqJwo4reZwikFIG5ka5/NbvKk4OIzyBUmDWgU4r7kGJQqvHtFw8BtH46Lt4OnhbVCY1
8/xuhYrfZE1iKzDOZ+HK3Z1cZkZ5EF8ot3LG7ehiAkw7/tH2lI38aCblRrrSBl9LDLbIVRFj1S3T
W23ViGUeYGMn92mIFhIhxWLJqAILi1NWwzMXa0JuXIPUwzDGOzKqcDCVYpUIdSAqnAJGbC14tX2w
co71R8F8N2CvvUCt3gtREAxZtTSwbvNCRAaeXy0tIREFAZAUbmx/iit0jpxihn/HvZ+BslzmU3GX
M7vY3AD75o7jApSxalwH5ANYSF/4AA4GKfrbwegcMKYboC9DiVaSgPkaFsAi8F3Ay5OfOWfnEHCv
WLEv+7MMSOJzHEXwuftVDk6wRUEudkYFhIUO8pYyBOA9Ng/L45X+It7o3KzFTfOQGti2a6J2QXGd
oWEoE14CvcZs72xLB3WtmEjopR8NSUm56UA6zRtxuh2Y528McirlSMHYKLdBjNz+RbEyQp0SyWoS
8rm82Bu98r1KJd4ierE+D8DVfXlZHzpTUnrRbMS7I+KVbwkofKCiCuUsDk7QF2sGLOiFL3ZbCC+f
cPSVSLrQ17E404V7kqSbCFC+PGz0bsHL+coPrTmAX1chUhY+yWiGe96mMKNlvFg7AwNbjiDSZIJI
E81tzUGJpJsFByaNeKVPG3cAV6xwI1/SqwDSucTGeTUkpx7bi+VC5XF862sWWMYqwPUZDZO8m+4E
qxbKXsbv9BWW32b65qqvdGUPX2tz1ORv4PbXQgkyJJBRUZhvq0T7EU+BWwALDztZV0O/75xikaY2
9sJoSA7t6ILwxTp5UQZSEhHSVLrL0OEJudMnJLodYjsOWj+Gr0yUeFGzmo30aAco4u4FkXAEwKNV
hIWgu6gDkbBZfWm0Iv0Sh3V39NIaRQVCnZvG2YulfnfMOtRDG37SLt0W2+deWPsTqpdmELhii966
t9t8XQ28OGiNbt3TIUDn2YQyJxRnjxn7TLp8DEwwKQufZAraZZ2k/4+069huW9my/9LjxlrIKAx6
AoJRiZJsSfYEy+ki50IofH3vOqAJita9773uCRbqJEgyDVY4e+8YBOoYitJkzdZtwUJzLhMPgXFX
lqp+E2MTfooGDygJ+xCCigpN4rg0wJbeGJBtmu/ysTV2dhahjRzOAPrJcxgNu6Dm+Mt/kEa2j1KW
8oligp6RYkYtNXZWFc8Puaq3DBORbgKlFzuVq+4BX4Puge6EHNJdg/+hsq8I4/n2yk85Tu1eZqvY
3ECjfm34Vw4K1o0AFZcHUszVcH7U34df+J2xrKDZGRbryjHsdYgDP8wgwvqmt0PMPke6Kh069ska
9b/vZv+H40JW4rURenNQSjo6odbhUZRA9dwSwnmDvcsUB1uojjruu7bS93ZrFdBfCKbwjrMBcIez
Zw4kj166MdQGk2nOIRtdwLkOR1aARDCOReIlIIYGBZ6kBse8hG01pdzXHFg67vYGcKFm8IfbqbMn
MHCrm7IzQdIOgtFPQrG+Y/mS/3Br/goNlPAzLwVeHTIgt4P0kyiV70Qk9y8DSqV+5cK4rOAGjRd1
Q7Yf5f/cPPCTEapwbKjZTeaoYM2S/1V7vbBXohfxTey6IC8H3wf29+coHrUcGh1IHjpMi+comYRa
FFXlEbsBiIvPLwdxjgJhJP77tKIA/l99CDhYuImiD/8I/XpIwXJPJH5mmOM/r+E+E5sfmc7xpcQf
WC3IxpZ47KyCtl44z1TsHO/EQXNPI4p329Cd65fOqFP9Jd4BMj+xRIsNQChOG4Iz3xzfy0iCyA0y
XNgKXnElt1eLwuNF4McqlEsSaUMavWtB/0GADqGzjDum9Xh/9RC88czMrbZkJDFqLrWtaYjGe/s2
qJ6DVMP7b4mguyAao41IGORbZb1Fx3rJp+qZlMqdKywxVNl1n+xs2uappXhRCg12TG76m05euFwK
0F1BE326tYGJxqpBumYrFDxr/yrToeUBVZpvKVWtpnElYiOd8ObVdWeFlsHgxqrcAFuSCTjM6VaL
jk4KaRVympkC+xJHd4AOBbP7d0LV4i/IizTfYBNxLLfEapmqFRq7mnY/02Fi8wKYScHXg2FAYUS3
+U4pu8u7mMfdbAvPd1dx4n3uoHXY2yn6bzWYdn0lN4I1tkpxCOF2feWrg/tu3NgJpCfAkIrdDxkf
98YKMDhX0qxXTnwIGpxm0Uipx3iTJRGE2qUTdLbYUZq4n4BlsVopcRh4bpl16GYF6XoBxYdDZ4PJ
jYaUIZr0kBlD9hBIWvZYqU/lKGJQu7lcJlney2mMsBmFv04NfuB93SuYhoC2y4uKxH3o3MbFJlqt
rkXa4fBQXsgxgoYPWHX7FntcJ9M5nwIW+1KDHHxK0fnXlwPOAVyI0hwWlCphUwmGCoj3SzRYzQwG
XjCr5FzCrlJlllDDdkv2CxztAm29KuU69YveiGZ7Zb8a6mEw+nk7Bu802rJMX3eFCPcLzowwa7OO
2wJGG+irbZZ/m+8X34xOQ6ECwp37yxhCw2UAgc4alP9M6gBytCs4u2kxphu6jg0VR3dt+4oxpQZT
7ASuDP0z42hiqzaVmlrgwR7Ad6Fan4ya20/oE92C5dF6wXakeicap8D8q7ZeWKTW+1oIdGJIbzzZ
7lqtNGVDXhBi8hX+3+lgv2fqLhygS9rpWr5ywGqwH3CW8pzY+D61+lTxIIqCd7q8qKbXA/qEPTsr
X5WlbT1/lATYjAJUCrxNNkG2uWl0cYO27Xh6Yejj9t2mOESpFcx4MBHHaHtvghkPRgAws8UGagxl
nZVGlAE9Z90K8kECnC7aarIddjfJDznIpINDbCSPAEK6D2SiOyUGcApdqQrmvL8dGqhTN0Ueinso
3q7NfNKPYapazyKvK99OlXo74Xd/jrREBVyTpZ7I9e8N1pqfYo39mrgefW60ftiIItAOmBVb96YJ
ymo9C9s9GKOt/knjE/QO7bLq7pWsyH3dTXS/nErsC0HQHLKNDTrGWvM+axVlj+Nkvu5z9MhtxTR9
swAN8EyNmZtQ1xW8tSP0CdX8dGdCmsJDj5K+q/s69+rIEG9o553WblehE6CCfAlH703eQkWDQ+l3
i141KAdWPJXg+/wuyadqnVdq/qIqHES8OOPX9S8d71poliSOuQscrIJ0swJ3rZNZxyErtUPSxM4a
+9DWm1opG/RK5T80JTtF4HeAWpYoHbCDOQDiV2a7ivD9tLLlDzOkvFtljWPd6FUcvwljFStsAOp3
1PBBsBRsN0qW1wAsQKNilvcmcPXPYRr3OzBvPkBfOvcnjl4w2u2wIWyL3uY6wZ4pUCtMDpkcKvrI
PZ2H3dGxoO8nVdyVIHkET3T5pWlCUDerOjsaSq1vXRFWh9bh3R1Yw9GX3natLzC5bTcjMFqB57Cw
tu8TS90pucgeu14btk0VD4c0bvM7MHBOa61J1U9JziEbpiTODx6CecPCI/N4esBP85IJpn7Cegpt
3kZSHnHmON7XBUgKqU3OjpuTI9dtdeWEZeYPxZCtG8bHz6kd5J5mxsFPU/1Ov4iODfPRKNS3Aj37
qxy6a8fSaY31P79gDN3+4wXjgjhGQ2u56lq6o169YDBF0JysK8VnEL+7T435wozOfTWKWj1YvVv7
aZbWX/I4qTxb4d1DP9TG46hrr2RPJ+zeicGPqgZAsmpM9zPcXg5jKH9fDMlrl9C1GfhbPI7DFgI9
5bOJPyhmNJIlHsuDtNPc74net6sqE+1G78Z4V2iWTy1naKc3nmLdhOQC7+6TLv6L81a9UdS28CvJ
DR45xVNruvpzI+2RBntoggEcHKBgJ3gYZCOnKVs6wZKjbgYghIBTRSdnIi/AWo13VReCLKJD52dp
QahIXgIr+JZO/LZvGXRh0BK75ipUJtHUN0TQVbGtHeYKwsMGWvM4akWHzjHDMnfYS1oTHJLgjnQx
0SsaJrV1u5gC1geHFnja/iln42du2kfAE9tHQjiCSSK7lSYl6dvHqHKy23Jig1+BPe2OObxeO6qW
fy5VNDyNbjz+5HHlxXpo/eWw+ikJmPKWT4G1SrGjeZyczNkOkBY+LOlxUJ7S8deb09ExZP7VxP3T
ZIjwoTODATprQCqDfxSs6cAGvTVNzDcSkAdC9LZ4ixz7SxeYwzGup/jZzbEXIM3CLdguAyBkTUmF
AOm9qTfBrRmp/DUud6YR5G9uWWFz3o4ATZLDURHPylQ9JNMgvhZNcO8kVv0pHHh2M2hG75M9LMKH
QGvrTwYXPprDVM/Jhr0hlBYrxRhbUaT+RhdShVO7ScZN7aoEwPQmLH4qQ9CFW6Mrp7UaA+hTiMHC
ytoqjmEeGJB3NN1bFdsL+yEOowPWe2Bv5HgdQMoiemhaOTdNYvUJQnFgwgiG6QXsqqA4rXn4DRpq
UoLR+gVo66pX9CJGr+5LMwq0DwC5c6tmTveI2d2IzaCmmT4Z/VQkf/WNme0JEje26aEKuvSRQHAl
w2yzstEHIl97OUbkIxDc2UeAvD/z3LSJ/H4o9FniCHTa9ioo3WhHmG0Tc45DWaH1hNDiPHSUjTlk
FUfHPRu6Z1fFbCkNw78c3ERQ+frC6xEkK4laHwYtHD/jc7Wn1xrEcsM12XHKNNsxn4bAVhIZT0pf
ekXddbH30R016g1Of88ybmwwmZc0/U30cnXnjmb0MlVso+v9FwJOTAU2PCzIgxxNk6troGuLozUa
T1UTsEeQ4zrHyOy+RFmKL8VCF5tWqzxmVd0zRFr0/K2eIIy04/gb3C7n5m3WoGExKO/o3HUUViib
2ydPFZZ97Af+pUGr01vPhNg4hZlvzbBBdc30QTRl/1WUT0o5lqBW/X2jKNcW6VIACmBJBpX7qbcH
v4sZ8H/D9AxBFgNH/UN3b6KFfZNWRugTjxIxL02xPJvOY8RKwDxdBGQrlKoYHmjkFA5YFurQHtYQ
EVLua1e9I+3a0jK1fVbnt+jOr4TPyjEZUk9Jf+Dt+ELd6BXXpl2XFxG+YdHC7rqALisKmCdmrxjW
QxHa9//8tcOMK+1SwEtUMEmrIC0zHAf0mVdfOwqz6lyDlP2TEMzXG4BQ6Asl6rdlgT90U1fFQR0U
MX//gLoq9TBhCx5a7HI+Yp7wjcK7YcjX77KnAJqKgxFeZld6neKDHikPIf6nLdlJredrcKRV+8bB
RCtww+GAdirNm6LQ3ZLW2izJxsNirwiG3SOJh1kcmJ/u3a7Qbhd7aZjA53C39Rf9NqWZmnsm5Tk0
KCLNRebnuB3EHmVNumToodrnExbJi8ocOQq13TMLIInFXsvnVLnZ+ovMHE7Aa3oOWNHwHPo5R3QB
eaIvTs/h9XPfJoAiKraP3QLjM28zY0tD6gEHEF7fCrR/+stw8VIweUHR9pRK0bhZY83oflkB+vZm
ykEc8dyFrrifSQoZtNO26IoGm8iZpNDMQ0gDFUq5WRgHuaL/lQjFOKSS+5Dsv8vOFqMP75J4vF/K
YGpwKr1wHS6llzrvS5MdW8iJliW3MyfwzFY80w5nOY9ueby/oB++JjPGPkZ0O9R7ov2tLHB4tSb2
5SYcOnpBVNqfR+EMB/zdslWkqPZnYPrjgzIWfEXebEjUPfb5gfWWXkO+/hvXZPOwS0ZzZ+rAR5G3
AefMzrAN7ucscj67CQ+22F/QfSqlpKHYovMsXJMXSq3ZdgAebE254KK3NwCMqrMX74Bu05oimL2t
BVZfjlORjRLgxwB5h7VuKlPdUO4gHOB2XXBt0oPsMUjXRgxYMHmF2zpoJmkhMiB/hUDLhZ90Srqj
oW43lT/q6A2l4dThdeayL6aafVeN+mcgWWVcyQlj6VXkrmh8ccsarHQ9CrC5VC8KNbSMQZYTX2Ey
9cJ/kXVxS1Eg84JqkiJ5JrCbTl8cfZozH/u8wyFziuKz0SsHQvTlImS+FZTjbM8RT3aKL4vwZH8f
j/b08VCCz+mzjDewcXiT47DBd9t28oWRuzdlFNjHNtV7KBGP8fdwnN7UqXKewSur7oH9TjZT3+Vf
3R6IHhlAmVPrYmtWZirC6iGkGMffm2R8Y1nM5swIe4ObWGdzJgVQZtUl3QZtKD/yxjSecu68thK3
AwAh/m560NyOZWo+GaF1YQeOEtos0v4+frF/EG9GvfFYtFocm7+YYbonCnLizqb/EmWYstI3g+iQ
Z7zak2Oh56bhVUgEbPo6sw2IGMqzPUNeartiKwFdAXTS/rYBbNPe0GWg87xlrMpjwmVIFSiPbEvB
yekB5KEjQvIstcvQGXH08Xd15hwKT5PpLcWb+baqEnmSSaBjCVNGj0ByyHN3Dakl9ZbsxiAAXyYM
s7yo57tOS9IDmArRGTJ6cbRhmRPeVNinuhnTNJrvyGZLB93pkKWFiO1790cpVzbHHoBDqCxWA1ms
aStyU0WqNTlq4oMWePDRGRQ9a1A/2yYDDpFrCUckW11MEAkfAKmSEZOMyFMdai5ySBf0eM8RVc2B
B3ehJxFm2egNsbCfbOBItsmUZuDnDYyjyYD5SMqh/zEqRw1skD8plKN16iLUcSpzDk2z6DpUT1vP
TALMwHUj87ClC3FZRYsesGyJH+iugojiGmfMysqxssLEoh1uLNHNvV07n5Y4stNFd19H2w3uFgvd
jaZ9+YTFS0/IOzQkLDa6o6dkaOhc7Mvz8BRdnU5PWcxXvwd2csJVUHRmu6krCM1yhd2B5jY6EEHc
FbMc6Ppmp3DAKkfOJQw6E7Pzyk6x78tSUpWBK4ruzs6GCbBTfFByMdEdpcqsSQThoQfa6oCWg/zW
Mi30JKFJyUdPk/g6mM6Dzdv0U+vEeJub4KQhe6G7D9XIxzsR2e6K1HCwt4OTR3mh4ZXtQjZn1teh
cBY46horvgQA59+Jf2jpUCXyUw4NL2qYhoGzSaqEvcvEu3jSkoTdv+9oChzTeMVj7DwvKgChpqyy
FmCkeUpx9e6bdQ+Y684x8xRkkSWg92MKFuKt0VfMM/sIm1RJZbwWQFt7aOit7+JJN14nnLBpU/Ia
sxb/YOh19iiKxVW4/SiJvGAJ+CgpkEm6fNJkYu7asWEAHMQ86SO2eqIe7KBchyDyaP1UOmbOOPJY
gPgt5HFLGtmIb+6DMI0UmSj47KURVV+K0B1VOoddyDVS9Q9ClvyLYDLaihUfCki35qmkFJAXnHKd
7hpDPyqVnh/6NgAKhrwDqJx9vRC5f2G00iG7GTFhoJDA1AWY9n8nL/WWAlZl5D5E6AbXHzIwn55z
KWRsD7Feap+i4TEdXPFJkwt+kT5OClqkfw8WD8LIQ9uhavpBDnWeoQAYoMQn2kR9l4NBOxnZKhzj
CZ9eLPW53xs/hakkT3RpTH3aY/IFbo2zDeiLyS/GLtwstskMv0yg473J+iZ9MoDSOf57dUDTHm5A
sANGlH+oobJKnuWk4CwZx+ioROIQhGZ8201OeOQij46lUpb7nBWgcjrb6K5SFMMbR7CYs65ImceU
qr6POtWjStE4JlCPmTK+Ljim2pQyBw7TND+E6pODHsIhe+yVIqmLdWok+D6pQb5uL7XVGAQ+8kda
fpDcsNq5vtUCITv/iLJ+GOGXCDMFzXKM1Q9Azj1gdat9sXBOAokzJX/kfAR5bp6NB8Bmszt01WAD
GnymnxLHRrtVUVg/wqpeRXK7T9eKOb12QdP0UbrBzFO6WgYX6bR/rXfNg143zdqpDd7wz8y4i2rN
wmvXcNsN3YIj3O+hD7S/ULBbROkoBF9p1s2Fm4y11sx5Iz7z3Z5slpqwwz9vJxjaH8Jcrm3ozFWB
tmaW6ljS/+Mb9JPD9n/+S/tvQyRoThrH+sm0sartD8Bn/DIlrl/VzaPTNtFhYY8kOy/zcZsxUaNX
OAAtwEwTKTOgl3HUWRwdZgflBdjb2toTeG9Kp7Mc/1y6K1+Al3eT/K7te89OxmqcsIfj2ZPS3mmx
Mbq+PVqBx8CRvKH3QltWeLM4iatsezfM5RH76eVDbwK6uPHXts/sOxo05wCqhPPAbrOE0l09QSWA
qs2PJKOtflmKmGb5WdWCTzOSWOKRneihHkZ254gAvxC4zdHAXEq+K3Q9OT7hkUV7GSIYWi4SGaIO
Gjpn4G1A9XBZAFAbEGxIojNHVdBN0xhzAQIxz9RoVKVEx9rMrUaeGemMelGE/WaIm6Yg62Ohs1rU
tdKCfc+7HugYuQPmhl31mGvzgCyg6QsPyYhlIw3pUoGMAmcFk76ezxA/rqG2dZ+uKB8K05U3xy65
9DPgNFQ7cF6/ErYXSupYsUH7HASf6GJ7neS47wAqqQxlNF4XP4WHWRhztG8UpyQyEi2eqQmQT1I4
pYcGevkZN77SFKCIVjn06GeRpo/WUDTfoLlFY3lLKJmX6cS80spdz8h+RVOi4X0/lly9RSczmAlx
GkJsFrE8A5kgC3eboDmPTORc7G2WzPFAkYPGUQfS6Vba0LUOzBPFnW26kUxeFSnDo1Np4drShn4+
yksAKlkDcIOhpHIjb91X/Za+5FrFDtfL8KPcxYsDma0FFMch04pHgKrNnXNuPHYLq+6wYaJEWwO0
WXM/syvdFHPRp4zDnMdSKazdhY2aN+myVLju9JzH2NF41OIQgFs3/hZb+lshmb7pMuD4pvXoNnci
oNkljzgNJ7R5qGqu7q/sNKSIJXYJOWctJUExi3+HoFBXpAjbNm2+7TI0dQVEVJDUwFE2AhtT5CaZ
WFYGQItIWx+4zSM5onPcYltq8XPcYvvbehRMz23lz7HUU9JC3+jOF5yN46NKtNfLGsbm2IOKYrAS
zp5lFdO7zcmz2JY1RxGYlTxtB5uhXPcsDgqmqot3CuJv//ytgzaMq7NTKZVqa0y3waJuuZZ+pTUw
jppqcUtPnphdb8EMDLrjcjQObRaAJJ1umTJqDjSm4Zr0Tn13SwF/WEHtCLHcEM0IFP8fVylUE5rF
10+kMnpq3E5DV2/RxcZy7/r5jd25uTfkkbZVxZjWxdGuX/okSe9Vs6gPceRU27hqm6e0ETgwbyr2
Ha2uIEUJlV9ZGLy0ddW9mqw1/a7h6T0khsABIZOKGELPlFQMjfN9Aj98jgOyX8WfSaHapn4L7qQt
CycB3Zjfl8RyTkOjrE93i22Js2UG0HdokgADMIO8A39YvJT7Udpi+9vyORVdai0pZPvn0s4INgrv
KoXyyLY8dLEtT/qo9FUpCvngF17KffSI+e9Ef7LlaUvKYvvoJ1ji5l9uGS95/5/SuRr9ZaaNvUnY
+BJXQMLTiVY8ClDed32NQ/guVy88xRDAltH1nCOknsYgL5Q9e4d3ebNtzpYViwnkGksKVaBksp0r
k+m6PMBJd+efas5MLFDK4FTOo0ZXXvBfFji7bqlzNulqZ4MmFM03JO22mNDSVCrQJpA9tHTJ+/pX
Kpw/4slZjGjqO8c3Svkvz+noHE5Ov3DS9PN//gtnoKqKrjPVxRkdgxLKtZwKNt6HIbSz7mkaw3Rj
pqZ2M7WRfgNKPHdnYA4d1hJDRjbyziH4cq89ur32szYOdswF2F6WuQ6Zo+caZz8NK7WHYD2IRkGA
oxdus8EBt4Zv9wbsUJW4AYWNuDENrIk8Gjfp9Pt28dPdMtQiW902Zj9XuMjIOSStbqnkkmKppbbt
HP4Qu5jV4+Wpe7PYx9KEOEt10Hh29fWe5cZ406ApKvWXwI8aHc+xcqKALayvVhfnD72TayAAcUuw
VOPEeeyaQ9WU6jOYB8uHPgLCmOwU1pzD0A1xQLfD9Ny8DzP0dGXiVPZuoklbagKL5dYgE5HzQGqD
oYYYZVA2ZFdqrd0tM4wSn+MDxJFDb9aDp7Ewg9CbZxzLmGYI9PWv6dUpZ5kNkC2OrNBbtOuvcslR
53wdiQGtaqLfWLJFLG668jGdQBRm2KDWiwaQKVjo9dsQK2sqvVo+oDs6hhedRioUb5AbQnkai4Pq
JeEZeutZH3+hu9J04y+RtCXSVurlP3j/7bh62ugaToGncI8GrvQNwNtsoydjcXCbuHnk+TThX03k
P/69iAz05DuBdrvbIqzv01bkb4mSR2sdQPfbKGHt7YAzwjXg3T06a9RHUxKHs6ycQ2MNTTjFmF2G
5rU5hxJVrwzteqiqG91roxjaxrYb9DbFhTDBLfV+HI0l+JYYuMvlGrK3+m+QWAal9MJV1TEwqita
92NeWNKCMy34N31Q7N28uKSQthl/zAtJWWUEX4urgCJn4dQaAxWYvl5BH46cgpKDbKHap3sa0sWs
zVNchz6qaLXk/W0tYvmmOHx1pXseMnYXOx32Xda9papbPgTY8c/AqwMWWeMZ2gh7Xf7vCxOn3pUK
2i4b2Q1iaWnujUN8EUZtIZBzvQyDlEoOCSqsqsK48kHV4h5xh8/H+7vSREfXle3/Ggcq4hseqCN+
oQZ0GqtEtvBn7y+xYRSbKqoj78pxFdxqEwj9lxjKwyZx5AnZ4d+R25bwABovgejCaz3SOiOeKKMY
Nr1uaQ806oOy29ZD567SEXwdK+nlZ+8ovZpWuRcKaWXcb6Ddql/kGzJipp06VyddzDYdTvlLdXo2
aa2ZZnR6Nv0oZDtXX/JzJ72snoPh68YRpX0TQpTlmAlV3yhDVa1coedHstFlEPk2TIVySyNyDviO
hJRPVq2WMLrT6uwilg8K+rrn7aTcmrbLMpDWfGWb4IzB0ZPV4uCiwCqTxkrPQZ9GkaNeniKX9eOy
bKS7pURYW5DKyzpjJRrzC2GL0KE6bpI8KLY0ZKx7KjvJ4WgN1lFGEaTQDdXLqMhu5ygRMesIKaa5
FkWxxEAtiVM6R51rzSAn+USKouGfUZRcsOhhFNh1lZ+25YNGn7uPbH0e9b7RgDdvCaZP9/yhJeP1
x5u5TucHHdj5Lj7ecWZkAPCktjeojniG8tcTUBmAKWJL/BkswOMminLbJyefHOvYF5MfdVULwb0Q
e86xiy9B8g4RenmwDROu5qEsZ4AZOssz9kjlrNSp/AlomC1F1Kll3eb28MWyi+mZTPLxbZWad2T6
u8fj7JbXqw7b1BePdwoG/UahKPMvQuXk41N7YI9U7qPHg4oM/JTytzn/5myo4ntexMexirMthMgT
n8hm6ZK48Rq4kfRIowA0G9iEhxLTzIcrvZgQnby9zAcJDziz2ARyIpBJ2s2jljrjV+wZmBsORamd
FqEJuQ8f6ZiQzKnaRDtDmhGtsHjYNDn+5iJvS+yAMzSSukUKjkhWPaBhEbCBqZnQRQr86wht3B3H
Sfo9s3t73WU8f2qtHIAvbjovrEIPQKCFyfdpdG8byJiEnhvuisS2I8ilYO08oPe76vmvEkvLt6vn
FVlRPxjcGv+d53V547wkI7p3/8PnlUE5Pcd5nK55XDf+1NraDlSSW80BzVscTO1T307NTScidPo3
/EkzlPYpz8G/qDhGv6EhORIkiaoI7sn0HyRNU8k3RVXqXuFkACH1Fsh/0447q44VJRBcqvJlEJqz
n92loQa30EsBuVZRyO/Y39HzGEdQXymasBp0aYZgzkhDfEa9oIH6WOTyyp8Xa7SyYhn0AKvO/Enr
stA2QEVMt5GrTVu02v5cVm2ntaFcnlGa9LpiqKyDi/YoqhJqcWMdzrmz9/yMKy/9AE7K+xKffRRY
6p0z5ofnEt9xfuSFjdKAP/+pJ6aGrz9syRVSKsWgPWGO/xVgfnQmP7NFx71Mulg5gb2uSyGCTK6O
VFV096Zz3OmBNNtB7zWsRrSyb2YxeN1ifD8qGsh94xEsJDp60MAC2d2TLDwJwS8pVIEcDnYI57QL
EXkXHYyQte7v5yd1TbtzorpHVyPY/ML4K17K6jaCSNWW+Hwhb4I+kfgrmwx1q6i/ze+ia009Rb8z
22qebqm9GGYgSabbzmpsTGYMQxnWhFIkaOPo6NA1AlbnN9QRDXd2ajn72bZgJOfxBSjyGiQ5IyV/
p9NoecycR+OlJMX0TpDvtFGFUC1I4mLTXi/I4xmsjOZ107NKXcyeQsKYLxDLqemGd0vMDGMmY6QB
feL9vX95EN1RDeP8nMWrTWCzN5vEXEGGL/UqcMs962YT7YHwSbZGAkiQ47JjEib5j3+MEMqUzRGi
aj4rg1H6Tda2r6PqbJqeTd8SZQSnO3faW9EnwbFJ+wYoNT59qxOAB9JWBalVhbdwlxoTOgzgAKGf
Pw3W8OZqUbMFvjnY5lbQvPYoSQFdaGS+AQKCW7S6ukfGxamklbLLktPATiXt+I+SwJk1r7XDINPD
h38hOKtpUlX53QaJrumWDhJx29Y07JZc7QHbvREbZjeGj6e9CZwpWj7v9PQBewU/SX6zEo676/Ga
8BNJLlU53QCgOaQtyYvTbUi/Rjh9YWr6ms3G2G7Sh7qaflIGeu+DHZpnJ58ysjIdfN2eklnzUxZo
8S8xF1APlBLEUUY/Ab781q7R+LQYopXU2OeVb4VCwdHNeWElbY60zSTH0HmqfFNvIF1Ci6qhiU45
y6JqsV3VQZe1Mqs3ZSW+V3s7h/xjkY93dYm+ns4Jap844i8u5TDe0ZBCIt2qZ1Z5slHuRFzynGun
Cq6DOctFHUocZG2io58TewnVaWTxoFXCleJqeRtvi8HWNgPmt5a+GVk++XNnzIDD856hJ9QCefxr
4AybvFHc52bogmM5Ao0le3DKrHR26K52rpNS2ZIjkxKtCf42CRjK4l/00utM/eMjaFiOASobi1m6
DcZR+C8Ov2V/WDqAz/bxdPitW5AL0nTw5DS1OHaS0ApdlOKo6CCNnCZ0dpCNLkGWAc4zQURosbkG
K+5lPmUtRVyZ37rBKR9Ez+DtSTFniuL21paX6i2O0vxWTcoaAD7QRN8OpXC1zcmu8b7nntDDyTtJ
i4VgPPTUUp3QsYTFcQFqfMg9BPy+qrrHdnDzT0aCP33N1DUflfCRRnamZlisGN2+kxHYN5i2zlRU
6GjHUJnK7n4o20cqRgmOJbsfQKIBjnUBDgVsXaggB7zPE5/2J8hCFzq81qKq8IeSqfMZ9by5oYBK
RCYsYZ0RKDqoJabCxwtAnQ++l1K/E6jkYqYH1ml3+YSlpo4TJQ+aAY6XOE20SiXnFAAK7aOGyW0s
R2QC3fDziC7KexrZfdH5Zdq2WxqKUNH3ArxoKyI2NzNtTqcRRXBzeM7jYgQTAXGfpinbmVWNZX5T
9ljS6w1EFC00RskRmZbLR7Y595wWTGZwY7MsuDFiFbQZtoJfJ9Pdz3HZr0wJD9VHZuxVSLn7HJqT
b7HAAXZpdc0dhVURGBykPcpVYw9qMXxE8vGwHHfTYfipg9jBWZGuDN/Ia40DtzfQZEqB16hey1j/
6dgqmpU7YGA1s+xw0F+Kr9JuKI35kT3n4Yf2wAHfswa139XCBKcaMZi1w/RhJpcDPQbaWntgZVkd
AFMq0sbdTRErvXlMfHFKjuNoE+IEs82JonI1RE3s9xWPn8KuEzuuJdgs6oDGUW2Lryzgl2Y0DvoT
1roWNJ8q5ozHZrJfeFAbr0sSDZ0iOCXhTMGEPG2t4YlAZ0zQj/OsqI1386xutFMTM1dw89OMji52
PtRH9+c8C+yxNvBYy1QP4iTxDuLpJVTnZJbTMAtrVqwBzYyv5h4h2TNEd5Vb2PPd4uDFiColzvcX
G91RGxE1Dy3DJWRuKOplcu36J1aKVivcneaE1St4on+kWPg9GHL0M86C/BXE5NWD6+Y/yKYDyb5v
43b0IXdcvhopAxqQG8qOvAz5IFHIT/nCNotXC008D0GZYpF3988HxoZ+PVkwsQhBQzwzIdqjmq59
NVnAexE6qdWI9mNdcfy0E2n1mqE9KHB7tiWhqwpaKOgopy7xs+aVEZqHKrVb+x5SzONGtac7NENZ
N1WOPzTd4W9wuvtoiG4oATILCXtj2PC71cSPQM2iH4VWN6u00PixcrAvMEW9gGC7mj2HHZi4sTCw
f06n0K7OgcWvAbWmUAGN8ovQEujSnyKZqy6hlqsBQ0KgeMacGzCKiK+B4tZYoXTdnZv8L2FX1t2o
zmx/EWsxD694dmzHzpx+YXV6kEAIkAAx/Pq7Eek4ne+cc19YqFSSJwxS1a69C3XJsuj31c5BX3FE
udRaCTPYsNEpT0aHcIjBAYmKJG7z03uqWPfdN1EHWgTeDxo6DrZPQf9cRRMMJ3Hpz75V4JcKAbgR
KNIeWVX+Yn35HZGS8cWnA+KheJbeWXXiriQov451Rsiur5i5o+GgYpGHzsKerigOytRhdMRDV5ne
pazlsZ+uojy1kj0TqJRzJy8UAIUrbEWqTQ1+sZWCNsiqqEeaPo2oCbW80Dp0Dsv2Y5VFi7Gxyuc6
ERV01Xuydd20ekYwrow9MURH3cuhxTJxJTxWuYeYEsp3DOgjgdf2ty7oaEB1v5aeU21DLwsms5jq
zRHpSeO8gWyFZTOgfSaewFyS9Aa1jFGsS0h17+AHfZzjJQdovTjDjYYjaSEDfXY9aBsD88WWFQdU
A4YKxSPmfcFQfTnmiXfQzLsBnj6xHRb+wVa+/ah7h9b0DjK6J2FnboUZ2o9AF1WIzKMsr/67mbtl
AeL3NF13ng3wgWFtDVR9r8tKFtsOtCpLjQyywqHYRkPYzk3dy/1ql1jDxqua35oBARF9ujaNzIcJ
Dxkjs46is4K7pPw5mjm/5biRnjwCvOsUwNUHPBuLszWScFHkbYAyKWfFE4jz4mvPwF5T00dddAz6
BAL0LqWHCnQv996YfbaPLTn0hcfvJ3+v5dGra0PCwgmPvEF5EGvpSj/1jJRXO2wmwmXnKHMLon25
KjgdY9404bFhtHw0GrLSBApD0VY7zuti0TG7vQdbarWpQhRszYtThnwyx+YQEu1YdhbZuTKt4Sln
zcNcfp5M9ByaYqFsZBYbALne6CbFo+bGHp3fvgtyW6jNqAgRgzw35CWwsILwOtA6ENCfHBVr7VUP
ecOHWrWgphiG4YcDfefGqL4R/KkPgddHIraGZF9ZifE794p8r1gtFhraJSvIsNqW+gnaAO/eJc2I
dbedLUHt692HlZ9dAmw5dGelJNZimoZCRRyPnDFg8i7tkQyHSvzK1CpavZUXuIeByCZD1WITgqQS
SaMbrXXUQnkthn7yfd0kwSmPKDgXoDoFioZ80Vtl8kuF1UvIGH8GUSfuu06eHP0E8gpDgwLZbQOa
iCUIaFEXREEMkNqsOFOwhZwjj2THsHCB61PF2WBmsuqFWy1DTfNdu0Bu4qrJHnmfngDdE2eNtC7R
6ky/Ousrd+q7thqHfGp9jEsSWy3/+2ETaszrXztTB2W3AcDXtoviMxTa/r0tiMDAPHoqUxeaEoEq
beFDGhT12m+5bS01BQj4JR4aHkTPo2DDMq2s7gQxJLIHInjYJF4bXcJSZgs9CNSAy6gE1OdjECRo
EZTDSn/FsbKItaxGzcN1btjkDllB+9Ey/Ln10eeCbPEOCoJvveW9oVbX3tdVmS703cllqb0vCuAT
r01H1ulC38q085fe/x7bdN226CnyPs9ItnYLEKGUJ0X68tRMB31GUBsd+9aoNl86tLPuVQgTb/SI
LxPQtOAxz9Ju04Sosk7t8dQ0rnnoHWkdNAGBbs5nqvJjFpnl6mq7chToM33o877fomB2GTWdGUdg
ED96ueE8D8h4QufiyUDF+8l3syLmNpCmqC/KNjmPyvUAXpln4tcmgJnjdZDZ++GTy7J2HhSUnCwc
7LlWXQn+Ebvz1bfRbKHsgJSxKo0fQ0DlI8rN5VpZbbgPTDac+iJ7d019tdYp48kVMqMT8K7HElhk
Chz6lrEqpKNeuiza6PR2X+GWDngcvfybBxstG2Q26rNHQvPupfeCeY4vHsCOSSjV2ME9igPzRZYZ
wcmGzMuRO8yGlDVL38I+39A8tZ+RoZCbuuR8G/VF/lTK8aAdRkU46uDMzyOtaWSCkVD+6NZpZKYb
LasZskStIYVtAcmZEFSGT0BDLb157bkKeF41OXVvm6OWPB3o+wh9pkxSAkbboJgjToXbQnHdy7ZA
GVZPgU0OZmrSt2gE/96YSecELRHvyJhtLnTHgNy0ZRrdc6sgOqaa4etIs24xMiXuKQX5BggsoEAl
3Y1CFj3cuBwYFMvK3OWcmocCEzQJjc2chadFC+QdCDCWpj+c3uVWwAcNtvIM9COakYSZxqbzAEwf
PkhKPkyzYHtQJbPHlcYk/TPoavoYpOfR9o+B+oX0S36YtIN2/Rjo46ujwJeSrX4/etDf83x5P+04
BlDmBTVYjSDNzqqUtdB3pcweu51vIdAMQiaIoLWy29nRCAbd6Q6me53JWWvM55OzHgtFcWNJzdJn
xwz8+T4AOKtyUvtEGAPYdUaeoLtO9n/b89QxHntR03+y135G905Fi5UlyY9agEGL4mMujDDBrInx
UjZBfxfVaX/IJvu8aq7TV7AGDP9kp4Pq72pSv/u3GbtYyHhsiG1Slyw49tt/xE8i/N92NM3pqQls
iC0Nxla3IuXRkz5LSkVPYLpEhidg9tIHwNKMrz2Sh/bGAgok1o6fukfi8aMKT7PJkHb+Pm5IId85
vZLnRG63AZYiWDSV+Je5WzC8gisUd5v3S7MDSg/Lb6vb+kG7T6fNp5j2nfqMcY9LhLoSb25roz5c
bXps3nT7q+mf3MZq441t80DEvIYG30fz6PG5wbux/mjoHrjpxxWtZrcMWeDju2ClxzIaO56vIDDd
gGgIPLhykT8RHvX3oMJw70VS5gu7rfkO2BMPZJlw7ceKLHSzs3rvPn/KoHl232fZwWwSuvvyoXSz
bRQIyqA6qFvWx7egP+j81fzTMG2zCWgKzfD3PFEIiuYadS+xl3jeBH6gMaBHDBEWNAU4zW50hz67
Hr7YtPOXCf7VueYUWpqRt5lIby9m4P7WqeA8JxLsMEZz1CngtpDlsgsylKvQUN4OffBNeK3xBFRK
ug9rcJ7qZtMYySpARcfGgWLaU+uEKUhw3O5G93pjfquigl+GMY0e3fTWm5z0hAXxvumWntAzQbWq
m3bmvU+om/XHhLo5TVj2YX7pexU9Fu5Jv+rf77CLqnSvJ/zyDnVT+iT79A5NJ7t1q5HPE+LJL0RF
nv9+hykdkwVLOaqPpohbVjQ/OpaPax2E02E7bddn/4+tF1+HXsf7PeRhUtyZwENnA1BRpiDv0ju+
1kLmEqGge5FxESc8M5YLt1DVaxf47k7gdrsUTIoJQPDbHLv+HKTDcM6q5JcBMtXXCk/JJZZXzk43
t7gDvg9VSRbOQ3MM9dq8P4OLodtx6g07XIAVX+otqg1SLdDV1s1yFt3TO9hZn093kbIjkA3gT+NY
QYBlZNvOL//oHqDEFlfRV5UDZ8K5amMYFfMY3dL2z6MnP7/yAfSbH+mNrJNVJjh+N0gCaHKlasLy
tix6sURDj9qEkJtYF47IZnKmf/GvXGDTKmZf8qISzx2SRnr7n/qWv8pMcIZAoOKTPQOl0Cqf7P5k
HxHyQoxs+JZPdu3f+qnY21437Y5SemysCotWw9lBgowctamYKnsHZOCRefzLRXc4rGkO7x807ymo
tZfdiLWkUSY2En8JA+URzsjHGciX3m3/0Vv8lFjNrGyJyIsOQc6Za9rvsYX0buegIxgnjFiqstl8
ClVK2m4lOFxjncfWHTpuWZd7RLf8OSMOsAT2t37E1ojIIQ/VI4E0QOgbzGR9IlaG3f3V1v3KMhRd
9RJsTYP9pnesKR+GhYvIwFY3oQpf7QNUvsa6WUxUlyT85gdec/fFX01UmqYK3v0pNn2LXOUCiSg/
K8lG8+RqilxNm3vlztW2xKbGsvE6J7522DUPZIyyRQTs53PdB+RHcgN2t3XV+3Zs+SDKJMjjHWrq
BRbQGkAQzIgB5QW45IvsvV9jCzqNJZADkZsmb+gMzA1X0pblZQb7vjeuKN56q3s11Fcf6m1bEbhP
WUXtRjfa4PYdXzhRVAClTX/U3Dcu4cDJ0QfV/kJjBT7slRcaB+qVn+2TCnFfd5/9BTXe9DxX/xku
AHvVt+/zg+0OtDHuUnPtOkGSnRvRrHVLM+wK7tixFCKZGXr9vMtBWNKPEPCaCHzrvN1kTY3raGL3
FS4KCZs261earNcPxnm6pAK4a+GF+Mr1VNpZT5W75hjTXqFeGFfjjWqcN0UI+KPAcnbXtsAMTgxl
FhAuG9AliDUxjeFFeOZbM3l5TSLvkj49I9Tx7lWpAl7ToGku7QU1XHkHSi9EszA4iVy1+durZ5Bo
NX0USbMp7cXAPmqAP3M/t3QmTNdrGkW1Keu0jRud1UKI2T1pH9My5xGghYAebVua3v9Tveu6X0lu
bc+NHN9HUByMhWH4tciANm6WWaNQZ2Y29kZX3FZtUq+TUkRx1Jos3LRFuqWNA7pr0YJO9dqd5CPe
VpPW1sEZraWXdeFa1FWH/Kyp7mnn53eD9UpVi1+p8a0WuvRMbdukUPcQeQE/aR2hdnxq+tCRum+8
5JwLikjsNJwhQrZGELtb6mZZcH5ney+6oecfwBb5aUaKP/Yys7xAgZi5C/ZR8osYz54l84sjqLgd
Rhfw6SG0XtsAmSTp1caNHZnQtKz5tlLEemWgtVlXOehSdNN2XFxWef2MnGS7r7k5IGOG4cQYfnyZ
1u1a6zXrUXmmp4VoZf7InOLTtCZ0ODaJenzP+rko9pw1Mh23R1zP68dZn/kqw3zt+CSmaTfQv716
A91Hb8YAFIhD3r/qjfRQgiRVSG6cDdl6NyXBD6M7Qv5GxrL+Zqc1XTuF5+wiN3Pu/2FgbTlYXA4N
IlWV032Luh9RGiFGPqYnDRATE5/1YCQRgsRBGl+RY7qD50gyQCStWX/p+HsS3elHbfJ1Eul47KYM
2TcHK7/eyK3ndlTGNgHp7Uo/hCe7muzdZA//sl/9UR73yd/uXPO5GpF7MoLcWOWTePo/zO9zl+Jt
8245r3GIW2z0kqfR93FdODwvdKYe6nbDbl7xNCo2aOu85g4BzWZYPdc9HdZ97ti7glb0DmondZxO
LL4fHlCS7WePBJvCu8Ia3z3qOj1Udvsfc5ROtiQgKM2SKNhpWe/rZQNtyacBkfddpx+kUzOf3Hot
0Kqdv9i0puvHsPliC7G0XyWVkWLJ6XmULWcBKCj4VfiPBWJFtEBUbgh+K9w7NQlIaS0oLQ2VTG50
csub3jtGIfZDIc0i6MUBRnQayqgx7lvDtY+ezMjFA9FEUkl6r4RD78G8BZ5VGWAZPdkgjE4u3RjF
urMzWBtXJYu2geHJBcna7tE0rf85iz56/8kPwam4G5R/7LNt4ljsJEfPOWVFNZERRARBGluypTbq
Q6tpClB374Fp40RAEzmPQK4bt/RpQO4ooIxSMSfxrwt+a3A8lLXQCMuF+VzvA7hncMiLd8HqvzcI
QwUKJalQVUMtPHtAAyTbJTB9PlLdqQBicmoLQ0Fizk6MePC9PfibUVZud/VtLY2fEXZmW2262rMs
/UWNYpWMvgWK2L80/iwt6neV7pvbWVqvBtDt7rT3bPskCQi62KW0mxT1PlGxZANtNrqkbhzGHvd4
L4+hy8gkiKmQWmeDf9YFdNbogjvYwbJSN8EFAGf8f2MKyYY70L1eqWX0WdfmoGkOOnOtm/9KVXP1
a0oLizTbCbFYDsbmRteAkdr9Cap1c/1PdWBzEVk1VYFdu6cRY92YyETAPrvoXtDFxdie1gdd/Qzg
CFgT8KtAdfcPE1RmVwhc6h4UTnlL7TgXWmu+JtQ3v4/5ZNRO154rJ9S10vrLjK1n9cifIFkJ+kbr
liGauRM8JTE18OyHFEVl37pNXa7skk1M8/CZD7Vp34JQwIp7x2421w6IY9u3Bch6rHQMgUn5M8Ax
2wQxN3ee8mq/vqJ+Ld8cXT/2p1ccS2DPtaPu0RMHhY7NqvdXdGUi4v9OwIB/5AsuywEazwYgy58I
Tqelzd8JGHB606ITdQBBOBRpqElBulNddTJSMLW3fXOnTX5rpmur8q0lVkj1nZ0OYjv4LV/UrbN6
LxMbotjAU/2cuKmx7wOQ3kYucgx2WV168NosKtPM9zpg2VXte1NHNynY0RcqgxIuHLTl6iBy1h2j
qhRI8ICApgoRNkkg5v5dWgzYP2QEnBy5wxy1OA8e4qOFAAqjaChyD9M28cr45LcjoKqhUnYMSQwQ
vIdZ1B1cPOQhgoGbYyUT3Bwjv3t0Ic85p/h8bAl60zP2EhgE5EnBje0WRv0EGssfkP1JftUE8ata
kp9JWODyzUHUPI8MoVtzRtISHxNYm4ulgBrts77fBWGf3koXzIN90lkvPjFRhgGtkDEvgSKKHsoB
dBUx6a8nhFkmjbv8rUrmvXUD4pcN4hP2xuyj5NXFTXV6SqeO9W6mhnhwLRJtIwOZPHDNZHMcFlUr
ManKc5lW/Dvpwh+EDNmtCc0R3vP6YveqB9Y25Iu5tk63GUhrYiNrkx+kS3ZDlli/DOgCFG07nxhu
Y6NGPtrpk7+6QL64B1mI9Qoe1RNzGX9J5TDtaFHmRzJUBKqpItBHRdk6DQNQfqmJosNk8lmfGUYv
nxEd9mIy2fSZts1+KsxvqYhebIcbCxYVxkmVdr8fvGhcQ08ieFBUkgn5H/w0jXTFrYp+j0ZpLExw
i3717cIG94A0H7ckcdVWdLyFRneR3w7lIAAIFm89pH+xbnTNZU0s7Ezqtn+28H1qO++bYCNL3q17
EpivFFwbNA/pgxfsRxVWZ1SZnBpuQ3QR/+1ry0W9/Tny05NwrccoMcIn6DE+YXPZPY9j5qC+RvFT
5fByn2YdoMcO2JnTRIG+tQ5A2VNm9nZIU7YoHdbeAZDorJ3WBNYcAl8HBPerdQtA7H0NVd44pw5/
w8IU/2HZ3GAfYq2KELezKKqsoyma/rEwKtT+Qo3JNWy1q0FRH1sgU3K3zAjoXodCizzdDi1KqgNu
J+yobcAKqUWYVMMOggkgY4T+4hlbaXMD7I7ch2lZH4OwUQhw4ifhdVfHubKyn3nrx445NnuRJ2TD
efV7LFXzEIY+8IGQ4MSirBkuXU1cKNHw7KfpdHFk+953EdFsaXsePyXMDG9SLNRXgJ1CiisLcrCc
hz0giEJld/hi6AL7wP5NdhPi28W/lYtHtwjt54oPqLntXLaTHZDDdx4yyHEpQ3ejN65sDFCAAdGS
FljjWzOlv0EVW22xiJZLywyzu1GMILPHj1fKkt1BC5weQNX1pPv0ATiLco0a/2YpAwXmHmRNViag
6TEuynyjc/f6UEeZPEQ827MpnT+bCEW9bFUvFSQg7voBbD91JyDixaNjEojgKaI2FEnSfBnUVrP7
By8UiSJq4xOofMyyGe4YYKPRBsisQ6HkRZ9BYyVYzFIgxLeGtaHc/RBl7S+S2PPJZOkmSwqLPpks
qe8m9//9DLL8r88g18emzjcDxzZBmBuEX55BEptLrxpD/8HIDDOuRNncpdhl3ynbuGD1GRy0SXml
OBokv9UtjunAdg/QuArLFwI65wtAKM6ltNx78OwMLzJpocWRjtbK0AyVRdgtrBJCQVlGxVmfAZAu
zlA+AT37ZAslsVZ4IK+E3eRLxt0WHDgiIefptgaCgTNwQ94P6BjOJwZxv5xcfRp5K/wYW66dwVFm
hLVjtFIqcYCGGptXly+hk06+VWCR2kLMsllrr2RM1zan+ZOVOy6E+bC813YvKF/Ab8zvJCS/jpBv
QF3eNNyOkJimTmme0nYsL5GHiura7fa4SbPxqc9CubO63ofYkGkdA7dkN8AKtGviB80DFbKIs376
wdtbGY3sJwdwO8490tw5GbDKk4DMzlBFc1szN1kUTBbfWOVv1dsABB5kQAjdIH0LWrCBvh8cG+JH
YxK08ZcO3Sx+Z46yT8U0psiC31idQ73F6MJlMpgoXHRKes8i270k8sWyc7XxjT7bq8Sul4ArBRB2
TJBNrfMQmigFCVaJD+EPlPqNy7ALybEcwmKLv+lDIDg9Zs5AjtredjZC8II5G5S0OzFF1e0RrA7u
o4/NgQbw1n5h7rLGfZNE4qbHmvBgIQZ3IK4tVh4x1LPIgQHslf8zcupTUEV8WZcl5FoDo4gpKTow
/qMW2xsCdtT4pQH4PiyeTCN2cb+617a2FBeROmr2AEw83SFkAw/e+EcLeD3Lc7td2YX2Ou8i46kY
5BHfJ9RsgFOHcuK4/e9/net/JQZyAz+KIhBmYOnneLbzhY6OolzA6aqIPmQyKw4h9l4L1bZq006b
S2y5zNuisddh6op1hp0n8ifu06SH9Muyx0UDFuE3VrlJ7PutuOMAFm1KjnhzrwZ2yoZk2xDoxqSB
woML1CCvbpJuRsvkj53rdAcStnLhdRUqI30Hmj7crY4OV/yhrsBh9hy2avwFkqAT5JPS1zrE0hiX
Z32be4DTuW7Ot9JB9U7gQ3AJBD3ALkvbuQXr+AW3Z0i0kJXZgpA4Tg3jLO2i/IYHCVmUABDdO0U7
rDogWI/g5Wc7Dj2SXQd9U8DMlQVG1sTC7hrQ9hKFnt857nhtQLArH4DS8ktT/VRZwOKsyMSTQxwA
dkXU3nJGq62wc3eTt637WJWvOsvuYuW27mTFt4mq6WvDvmlzGTR4+EXdvkuGchs0nQ+eIkteiE9q
8CJk77ahnsRbeiHL7YDqyfhTW4/payeLsXJlyGn1rxKB+JeobauFKMr0fsQWbAXREuTKpz9thmrn
XQ7Q4SEYbZRS4MNdSlRFLCzTLJ+7Is3iKIzqH+G5IOyAkAC/jyDZAuxqgGTqJMo4ShquRiSMt6UD
LN4M9DWyLkGU0yxPNhJbuUnJYW4xAdN0SKFWccpV/bXTpSyFGBI6aiLJ4eqrz/ShAjmaMULwKoBA
4NJoZbCaK5MQ91iAcT2ca4iCNjt1zDUvtcz7h0EFC9EXCAlRyY6GEXWxHgSHXVomdyiqCfYS6yc8
46puB8AfxDZpW8RIJ+CouweUeq4GKrqbunDlxXTYznbBzaNFNz5MoC/HjWSCmPDG5Zdxw6qILLCr
NZfXsvVrPfsXm+v0yINpfCsP/GHPemhSZ6DB2PRtroylGOVuACcGLjTcphMHmLM89+8iT4YHKfMH
3cLvDmE1ieAuhKboVttKgDjP0Ohb6k5tAm15tmqzxlvpZuO56SY3y3QFtZGJtKidf2EQW7A9FEjk
sgH86yERJqidIedgQnJ07Yv2dzi1tEkfjEliue4HuZOlu7uaPvyNkFsH7XUd9GWOxuyC9cj631cP
Owv9NQtos7DTBEhM0FCvgYrEIoqm4i6p2gF1lmAza7rCubVMQD2mloF10B0Zm2CbZJELTBo9kcA2
37Bu3lViYLGvenbUuk9Dpd6bmTURmSoXuVaHDzE2FxwiYH/OCo6yLG0z3GdXthcGOPmZmmE/H2TR
Qossak9XuxxJv7BIiUr7yY1n7rg0BPI7OtEE1aILYN70QCA0QRdTk5UQJ0hFelfmNfLVgy0XNUnG
27EP3Ytj5OIWNQ1L3dIHuzCLm1La32b/lNo+6nZLvtC9NSu9S5vaoECElNRq9vGlmWL7xyn0U9zD
LG9nB06wIqUiDxwKcjpBLqOUPED8rIgi40ynO5GJ/9KtjZiUVo3SB28kL9JETMIXkXwwwv654Eq9
FaQtYx/CSZcOjLD73kZ8JbKH/lsNLVvtYYOocBlUlXEYbQjQI0NQLHQHAp7bpB/JFB7qTr1btdsO
RSxrWkAUwMhWKOUtvg9Nkq0HVaLssJHpkxcZO2jS8O+dh6qmKsQ3WkK76M6T5u9+8ke8zo15xOVt
IMb6lKWCoUoMHTJPX4FbTO/bkd81ARdrt6rLdY61zhO2t7fcZ/4PKLu8RVDxenBC5NZQi44QUVRj
8ZVDI0F71HW4CmvuvdIkAb7Kl0hfQhPoBLVuCIyKvnzzoicz9RxkJo3sBvyqiJOkQXLrJcrfC3OM
Vr0lw2c/bVCBElo/BKN5bGJxdg8MYrOtmBNtaOBmD2kZ/MKT0v5hRPS2DoCrSFtk5b1ClfvBtqwz
LVHsoj2URYA9wSZXtJB28Io0OdRGdRENahSwR2/WWVLld36AJyaLRvoayvCx8KH/GYPYJLEH/AYk
bS85PtMrVBzyRRE60YTMImvTo+nRCfG1Z1Yjt3jr7BarQ285plQ94u/UIG4ZRW9J668TMqL+bmj6
5diq6IdVKh6P+Mi3OelvoVpobKBrHK40U4bbgtcFoSD7tlUZux/r+qCJNVKOaAnBhmc1631LpHq1
G2RY1ea/l0EohHX/ioChLNa3bcj/OVD6cV0n+iou5/a4JktXBufCchC07peF8vhP7OrIIvQIVm12
7m0xjm37xCvvEEWzY2VADK4BoIAL/nMYFURC3KN+upNmumPL1jxz9IHpgGIbOmHugLwq4hIqVHNH
buTvHXioYhlpJ90ZiZGxrvDEYijy6Ektbhi2S8D8oSx10KWlWo1WH0gOktu6K8ol1DdBHCdB/tEX
A7K8k9oBCiDTOOrARTvrHhQ5vfHAoQkWlpQiTQzJhHZySVqIoWkXAR31mxRS7PEMZdczEPWn2+PO
PZiBchRVWGtmWOE9IdQ4R5I+5BPIV0Ghb9sZAiy9UzMz6LgAAD3Z6+b/DgJos4mLPPxxpenMARAO
mHfOwXp1KAP1Auppfq7BIQFlrk68Cs+yl8IFALEbRfDCxAJFr+J1sITaoU4wXZl9Kl6dRPxI7Sg6
lwnn2LmVAONNdj0a+R47dk3HXcpIDMfSM+QK9WrZoyNGgT+3Uf/sxjZGIbr7O5TRxW9Y9jpaBjim
uOWeIcAEnKrgfN+G5H04QrTvwwG7vcsYPwKkWj2bgBdYZkQufRogc8qgTDCZ00YNRyTcZKyLcloH
CqJiLNRK98qAuKDTteVe9zZJc3GmOdSfOSBRFSdpFzmg+fCxDEW8Z6ksBYTZBBv3AH2zYi6C8tSJ
CusQV5AlVv/eZpZ9NawCHC6gIJ5KNLF+R7UwIGtxPzjNoXZalLGiSnWFe1Gx1i45Usk3fCgaSD3B
mRd5c287O93Q/ihcAsuaLc1dkhFl3Ndu2K2BPmCITOIrD1S7taIawFORBwfbKIrFbPewmIaOinHo
xm58wCfBRhM/sERFxybPBNvQDs1puGsq94Sdyv6KhpfZlFojA8i+/4bJ6+9A9zoCJVG6qQ9XP5RJ
vI/tZG+AALtWO8Nj/VEfsMor9mLku9Zv303a3k1NRlN84X4DFgcXZecoRhg3+puw8CDbNYjrLPR3
IqVBLyi1XemW9nCTHvuSvjnplh7O02iYh3PVqh3UCKElFKrVGEZ73pbqHjwWzS0TQTbLqFYgRVmh
Mi3f6qohh9Kbogrb+9KhDcKgCdbvLhtfuG/9uxsRlMV6uJxmy+kyrbFxtXeRxMq1kaI8Xg91aX5u
lvnvBlD1gweoTx9rt/m0gOw4iOlNLMmnCfSwBBDSPvYI0msFwKGNAU5CijwvaIAHk900Fqj4LOUc
8sBKxljSwTjqA2hTQpR+qmTlIJeMAIAF8kQ9EGHB0FwybEz2kN7oN0nCf155t0UK4ngi+2QpJuJt
3dG1ZhGL2mZ7bdOHGuFtjq383EiS7Obf5mnJz2YEIUNgj/hDGqZ1w8JKPtWgggimTWs9dGTLop6v
9R4Wsa1bt8G6AmLExQl6hhayptjzXoeHvVffQx1gQ9riF2fBsG5bjx2qKanIB449l2sj6Xtt6zPt
M42AiMu41n7aziwfKQoPWnkdVqALZiTJvT5rKmnMZ/LjrKKM7sYE9DuMsGKbyVpsUC+Hut2ObOpJ
0glCXfbCT6R57BGFOwGFns9Qfk9gxdjWDJDVkM8jwcnoPFP20Peg6ZjevX6P+IcheXT9SNfPoW11
T+QmEu3T9SNou8n8fvEOlZZ981MTgmj2Eew2q9jO+np9JQnRNCNfmi3NzohzrLnhm2uoPpRHfain
a/HabO263AWDOn6xf/GFvFMZU+x718109V/Hh7J2t55Qzbmrh3LBgHQ7eJwlD06dbPStq2kTvgll
m6z1HS4qbAAc/fZBmk125JB5me981+Fp0CUPiW1saPK9CK3+TkxCdwFdjSineaw/N7SuLHqYbeeP
f9wct3npq3AFfAp4BtzwKQ8GftEUSWFeDbvWMiFTNXEq6UNlDBK7xDyZcsjvZEsY1PtGt8sz6CqS
DkE+0FxB0zSjT6XZUUi9l+yQantgW4soh7yb4fb0EE0HVpcUV+2fs9mWkGpJbAJd+Y8OcKLkdXwd
59b5X21uPye8TG+uI/59+o+XzFGkiPx5xGJEb42tOZGr6sMnflTdtq9kq7p9pUsFYVG+Tv3x1xf7
PEOUlFiygy4G2/wFL1rEohvw4w8BamCjzCv3ugmu7PLspuVCt/SBDabYfBnl/B9nV9Ldts5k/0uv
m+dwHha9oWbJsh3biZNseDK8cAYHcP71fVFQDFlf3ut3esMAhSqQiiUSLNS91+VfIcZXtWzt4Y+l
aBaoNaUQntOFboEa8JsaGg+G55+x7ldmSfKQ5MsWVW7s3Cf69EhAf9+fP6RazSFYpwOa2HhDDvZH
XQdzhMD4J1PD7iZe3pEzIfwp1kWYV7R8HYHHBxs9rbeiyvVg6sWbnQP1RL0Bqw3zVssMWICrayA2
0c30swfVqsQaXrvMKM9F4pkhmflSjBsUS5d7bJinn50lePLdvv8AFfvhyc27M3kN3uDvdafT1tTt
mEC7agkqPy9T21jnvwK5d5nam1nxPJiQcehQZZZB30W8004BuNCbECyhybrV7WgTRX2/ohodWcLj
NhARdDgQlFTMo8p/2gT1z2pgAbAfqyZL22H9tIvj2H3G7S790CTjM+HaAsPHXqoRoWDBAIBN4GJX
NbQojgRvq5NYBkGwLP3ABnPDtM+ZMRQ7ZOM+050QBeGXez116YBE5bsbfoxft4ogF8swDCwHAwdp
JSBHrvAiV/gIwpM44DhA6Wq8J0c6/Akw0haGu62W9gt5cB6xVsIvnKC4DyJb2xVO+9vWd1mNJYI4
s4XXjGTdlxYUrsCP9tv55hSE4bix/elS3uIVFIbc4jR+iv0MCQTPsh79CayVfh+g9lh0TVTGPELF
tsKLcYfXeWGjg5HN7BwE6R6ZXA3ED2Ig9s2DaZb+3eThWxQGgtSSpqJZsEc5nzLuPDtlMq8Ni83b
VrwQ5YGRfjBNJ3TFGxQdIs+b1kWG/THqFnOTfqiRi6WeLdxikFysm66/eLzNQTOqObjw+Luz5J5/
qO2s3lTQnwnniUF/iXWgyeNYomINcb8wBjZnPEUM3EjBP1tCDP6ePKhVGqhJWURdrHTUirrax+Cn
F4UtQPa/Qngie16w37nJ0iQBtUSebrMlc7CTrBXONgimcQXEkK0hj+51R2vOvzfUrSo/uq8GkHlS
dxnTCFtefJtCi/MsbYEbg965GMaD7I+5H68XB/IRsduBk4hZwaPjcGfb9CC2kmctWfUaCHmrALIF
WAAa08aqzeIMmo/y7He8OHtZbY4h9dOsCDte+6fR82GTI+QOQBioDgf2l7TJ8Zm81MRqToqRTguP
f7kub7ekrliC93PgtgW6DUg4/h8Ki0qp0RDetyKN9QB5iyq29+RHBwDCymNi2uFkl+0B1bdZSHdf
dftearw8FNV8r+x6Ow5I/vNlSza6Z+dR/x/x+MtOWBh3DEyehnuXoFYs2FZzHm9HA1+meEa6E6Vd
rYtSl9+HKS6bIcwa4zBhC+pAAxQtvWV/aNg+7sbvtC+nLQHEOkH4IDbpiIqWt+AFMIEt2JCNT7X9
VBTSgSysX0D3bGr6hvxtZAWemiok5tpaxw5IESNvVImvOdI9+T6dIF1s622h7RYwsYHTezkX4ntO
h1L4ISmerKJRq7dkA+YLIkX4hub4siO4p77t2Wno5T40gvEeB1IvypYgw9ceh7neT5OP8kBpo4xK
VJrz2utRncl1hkf9gNRsZHNsg3kgysEKWEA4NWCvHfzXrtQeQPdmoy0BGiBb126zotq3qXfm5uyy
0MDz5YjqDB3snaJpTbnHwtRqouPtUDP7FyONkA/ZrsLnpW93YvbbeWSfAukQVxVfxbEzr6n8sp4Z
+BXL5tyKGk5LqEhRiyFFt8k7x0KRaI6XbSrupBERscRjc0bpWLkzR7z7SthNl/j3oLnw924+Q3uX
oDkEvnkbyAUwh0zq0JouIDtu4cpYGoCQt4H6SoiLurWgdqKiT6E9t0JxWbum+lA6SPYm1U/trBm2
rA0KEKaN4cAsY99NwXLv+6O2bg29/mihLCT0+qD6YVrtJvArbOMNWblb6nn6romvAXaSjJcR2+sb
o7ez+6AH9QXc/P2sMV3ONAes/uhDvRBU25WzdoYUdNEms+/qbrocbKiibVLuzSHZaNQLQOy1pj7u
0/ZdB54DCK/hZqsDRiJEuDz7DqlcHxLESMSdUIoqezRAU0y8TuH4fnJp1FDguI+bEftHYTS6eDSg
uOHsukjPORpeMjXICjhH6vfYir7uj6JP5HO+X3tbkLUnobpV6W+6sldCsuqOV0wt9EEsf9zQvY9u
lyr4SuxWzaOCkzIqw97GP+ZhKPBjyKAEfi7eH7LJ/zmjRnin7KVetVduPE/mDRQhIIz3foAiyOZk
dnDKUdLzp0k4KuymsE2tnzVoOS7nGevPQ471s73B0pSdE22B8vUBeCwUNYVVVOt3Meu2vO3io9qp
utnLop0u2vPyoFBJvlaP+lKOKn2LwFBE5UyEzXbl6emamk2K7dQl86OVIoemAdVtMgfQKK8AK524
/0aQ/m59VCJQb+mTdr+4Y3vFQu7Y2olbc7kaI2j7ERQorsFWqs1NI4FGRVIvTzO+d6WLXJOADkEG
d1mlNiAe1I2w+XaHUpef1CMkUlA3zyNe9M+yh3pVOSF1LdC5nmbd+pTqnrs2SiDhJFqLgFsE8ZIk
sRd0F94Z1pbwoqFqqmPo8gGJJIgIpJJrPERsi/IB99pIlb2GBlJ4NXJT96tGbwao2vhmVjNNv05g
VdkRHwZqM6M9dtwlMcafqC8UdwbeqaSvMlGAos6gKan75qumzKNkOBZzFCGV6/YZKj9S/oL8BVD0
i5+sgzgKTpMd1c+eV79IXfA3e2XM9bPw90xn+upOSbpmrg6F56UCON3etdzrTpiqO1ELisj9Kas1
sw5Vn1rSSOMqhrrLDGmUWNPrzc2AO03WZZ5anIaGpVH1yUjz5NZk7H3NlNek7LeXQ1crpwFhDwSu
AzCUgfYrhras2kLmRX5uG8vdK9Pf/ghZUJzLaXq9vCZCloNofHrHgYQ9Ukk7QkDirTY4VmOCvQiB
jiSb3+arCN/nD9SjAD5rwa5zgRtdXDYf5yI4tprufDUGUFm4hQCVLkOwNcBGj9L8ChyTWJdB0AMU
2AGo+lBoVc3fcSUbkKLav0S4uZTOV2y7sZWlVf59AeYpVbWeJaD68Wf/9KdvsBismO+f6LdCQVd1
9L8jJwZB9ZZjgyh6KtKRHQh4SRBMu9AW7FMKICYdRh9vAyhxki4dSSUorCa1JlQMLAwKn/2izWGO
pMqG5dg3TI04aneoArHw9DG/jAwLnwhqg6ADCax57WeJfkrrdE0ezVLZZ2qRC7WGubxMRV06sPpD
an5KUx2b/AO/r5O5OE9C4LXmZvIAnMyGxujQ2JBcYtj9XSkbn3tUdiVJslO29xMZWIigjs7dmRV7
0sYcuw4DEtPjEOQnd0DWfUVNMmLfcsGyVYw7EbJ/4dWQMMpxbMGiKfqsrZ/KJdC2ys8R+2Ir7HaC
TlJ+r92WDefO63okclIgkPLIBSIVQrZptoDhmOenTHPG17Ji/daNdEiVRwb2QE2mhVY5JseUx8NL
HuEGGUNLb5O2DroVaNSwsodOuxjVR+RdgiDbTOAoeKEDimAPSBVnj+QPMBDu0SbUumnQ6e3LbDwP
ukMsntYuKdB7Qs5+ESsDaoGnZRZ7lNgns+I03ZDRFO9COr0QCW/q0gDZVPdmLuqiPDwJKw0M7W1r
Afwi3sVpS7KOolOcBhz10TDhHaTZ18KDBlNB0O8Z6SkHzfm5EBTVdOgnaJYWdXwkeyWorNVgwnwb
5ZCBsQJP8X3ce8l3DhjOKok5e/CLqTkDcOytgrxJvxeWC4K8ofjcM4YnnQtApusz62MCtiFy8FK8
GlBkVKMSK9CbM/1eq2EY9nwsvqkfNP1APauaD5eduLgwsLJonR677qhPa0NXkFUkg4E8CzXpYKUG
sjERs/jBsfzN1TAI90ZsrZoh4VBJ6XUARnSDElhw4Qi01ZI6NkAcaNHBKb9EzqCfb8yZXQFD3kz+
qi451ol2dEy9Du8WmuVBbQYt7IVbJy/I18qOJ6x3rpOiX5CeKEpkhuN+Q0YKkyNYXuvLMIUWiP4e
BtfRH4xsHEGpi61wv9OMkKMU86ETA5AaugyA+OwyEOm5ISO8ij8ETZMc4ua9iNdtP2m94oCV75UA
mE1SYErni/p2UJtbV+/qA71aswXUrW2UantJkJoWTrDljQlYveAjJh+wE6YPflCE0oVsIDG4xLX1
lJ1y6JKHeF6NG/zZZ4jnBINskW2cjOnxpkV+FV+cEAz9L6h5azdWDz1VtWpVS1pq9WxZTq4JZL5Y
NP/t8rcYrG8oOrd3pY2v5J/c/sW5bPC2rEHbAdlO8XZmQ9lzowgniGfi78kmboYbMYMpZqABraa/
I17vNCjn8fjMGOBA2PSHmtxYeeEy2K7klpktz9s34B5YEa2M4+rJs97uiYaGLAy8K+B1jIHaXEBd
WYmyx7D2UxbyOp5RKYWqW8wndgcKELyvqFl4qYt0WXJPPnRo7SK/jLIMUmgysGiraA2AbbFtzP5T
W6AkqUnMAJjdprxLOqbhicQ/EaZ/KKc/2v/gT/NUb/MUFkr9GrC74es2rYmbrxg1B/sNwHMHUFh/
60mmvnmRY8RfWIre+zhsbN/MouLEGPXe5lTnexujOcXZ/y7OY6u6sxbQEeoZD1HfwvCMwt2LDl2V
ubL1J9vwNkp+dVaj/GhxSzmBiq09awJSc6rWfjfyc2UN/Taf4y5Eeo0jQwgbtSbuXlocpBAnrY2w
yYVBVxyo5TXFPMkwvVlOVsUNCC8Im5qFWi2q8pD+ARLvZkCdgy7DKwPs04rLUAMUQed8u4w26PDN
q0EFxZPJbe/igWWnJE6NZEtNqx+zUw2iVn/fDlF6Klvrqzt35ZYGIG/Nq5CaNEohKHbpKuS78vVl
FQGSyQsrMpC9HbBHeIMjghE6TFlb3/coHyK6EWVflgSUs/WEZxF+l49ES0LxHIVj0tlw5+fBNVqJ
ka195C66JTX2TCsgqkwA2dzBggQ8wfp+6Dz+oJCzcqBrjD1ne023vAc6A14vqwMzsGt8cznMCYA6
MIz7IhrmR7okZHW6VbHgpZe6FMBEfGzqqMEowYFqQkEDD1AzN9vNSIBtA1wUK3Be1htJjFJG1fv+
bGZhPRXRGjUCmwHpnxMqv/Crp2Yc1VBilNa0x50DKtEn6irb1KLW9S34KqxNnSdzLPnsPqBABOys
87j8sOKIrSZrrLZ6buF/DRwM+G96Myajcea146xGe2iksGZVVvpjuiwbgvnSwQcOFbkKZp6kbQR9
LyrRGjBjts6zRjJNpndsfA1M9pbenlO2mKhKHpO1KbAD+bNue9F3NV7XlrniUNPEy9WiATmXNoX9
6k8ZljWo7AfCbN1G0fAdhe/JyuZG8uSwBnQdHsft1az5faQzfe05s/3KmuRjqyfdR9Nxq9AcXwIo
LPwAbN0L/XJkTxZuXrtOT+YDj+v5gc2Dvyq6ufsapWxvB0v311yWzz1yJK/LDN7syl7Gs12N1amd
WbsF46D+4k5mEY750v9VBy+AdQU/hhq1+TR/vjjmjgfY6zYXkGE3HHU0tFCMF3e+S0bzldaJZNK1
DiQ4sedgHSU2bYQH9+1XWer2p9EGo+RLB+WhziDib84AFKgbmpo7rnSx845t/eXRCvDso016oGmn
XaexRY6Ccql7YiOQ1/lkxsf3ERVPxvWczfOh0/04eTXnKPkUZPqHRFAj6AkwokiPFM+ZM4AXQoOm
9puH3Q/FCgnwYCsTMDL3UoNY55JqAY2GZjea5N0Z3ZLLAeXXV1Dj++cyS9t6j/FyIPjgggrOMp0A
cj62d1tlmSFRrM/LXN4PjAPuuSpiK1mrmiFqAXbZh8HkVdurOiPlw1y8QZn2fCSTsqsutYxl6kNP
zHIzgJSWuUn8ABQJonKs9RqUvltltI3LAIVzqlaMRtyli7bkKOvqqAJt7Blee0Y92l4ZHbfzjniU
7ZweSu+WOOhA/aP+CDTWx6bl/pFaNKxs/8ZHxdG01L3EiWkLlGnkAHdvb6ZWYZM2/b4Q3L4CCOyI
a1IXqrrUurnYq2gVos5V6tkzZPhMPLTwmckuL+6PF6tOpdz/ZEMG37dX6ix/vAjxyZH6tLZqhqs4
GYKiYnvXBS220MNGa9nWCFg4C6pl7mOJbATLJ6iqZhvHrpE9nxbvCPCgt608VHI1JWoaJiRpfqDw
HOgQwEeN2vg2iSDXH38HzTb+R+tp2Ha1dwYcGzkR7LuxlQdq9T1t/2oMWIR8BG6PGKJnMVr1+WW0
RMkNjar9Ynyq63jySBEPCFiDnzS2bidmB3eeaRWrarBQNpmCKhZF98FdavTmS99beypSAxI13YFc
J5UALJNB2nQyjBcKn30P2l2ilk2FB/jMFI4MCnTrotZdcTz7DQCB9WCdIJG1UjSykmqWRnzD3DYe
5D0Guyo+63y4Jwb8Mh0/GFo+AjzhNJuR2d1dYzH/rrSsZFNys/gcoCbyzbXJuH7GBtJHKn4JuJed
bdy1XVEKQyUwjrmAdsSdDX0VL2BJIz9VHJNXyA6aiLixLwz/n2CgWjaA49tbTSwjXSTgz2kaeGdq
dcF8aY2uczcXEDAju+W7AAiR32Bl9rYHolfGUkQrwt7HQvBnM9haAsobkJpJfj9qAq4OVRnDiTe8
S7Mj2YglRw7U3qIdHLNuvP5kp5EteSv/REBJRJVQQR62Xtn9uGGxpIAbm01JBDXVVEFHpywBVVBb
c7SDJ/fnyDh544JqTd3d3GzkoWBTO8S9vpOXTZ8g9ZtV7rrLcQDH84XuUH5yQW1GI/RxE0HmRqpJ
M23C0qbVXJrWsazBMkJbWAyl7FJEifpdUXxaUFELXhIgg6387Jdiq3weBP0MaryDxRqPxlJHm9kA
mX5ioag2hkYYeaCwO3o0/f7ioWdgZbayYAj50KZb2zCiU+IWzd1Y+u4GfM7JR00sN4iLPfgC4lL9
LxMbE2HPivmlFzFAXEQnvRkQY4OvsHH95GOjAyITG1jmoIgF628CSQloVA8xOMCq/Z/KJFsCFgXQ
r36nukG3IGFoO9LXyBnQMk09rEh35FZohPpKjKS0/WLf2s6d8rsJowFwPiKXpHwypJ/GtTtq2Qog
+Orywm2P3aHxukS+cEtG1y13Iv2Z2o6e5dKd3sFbkD5cucd84KgjFcU2jhaAa64fhp8L6g9R4gGZ
VnpjTbEE2FCXXi8tbpebTozSuy6Nmtg+39GL6Ywk5KbUzH+IVc4qVs2sTqTO29TAkP7z6saw36tb
YXXj6C5qq1FMo+sOJFNuaOzNzo/7JLD7s71wH2IejD3SIclAOD66mXNlo4FyRuVraWX3CfFDkZ8x
Vdd+eKaWj8glrbyIZ/e9n2IvUSQrjZS7W1YF9n5iXvkRab8PnkhYLt3gozIJeTOvCoK7ycQCSyYq
UaJU+bH1mSLtHHAWc+zLj82/jyyD+XLOt0iaenp/TlfH3hWlVXN3BrndYn7O30cOQfqBHOhqu3n4
49WqyPdXi8ooEGAR2VYG0rmojn9WZROdzcE1P4reEsfRmSQ/3sYAuJdj5Kn/9nwfB6zO1Sw09han
tXp0ph6LM3kGAH7nMI4H/yRO83fBBdzfn+b95VHv7dLfX97i89XE+uRuKDwH/C+NWXsn7BRpD6g3
LtescernGCuKdcq6+pnp7sWmRlWL/LSBW3f//LUPBEK8Kua4Yoef//NfjmmCB9Fyfc/zUVRlAc7y
njuoWOo4zacAWopexPJ8X9mGtaziHGjnsMp1IB/BejoBvEaKdkvKoPu+DN1Wt4DzW9Jo/twsoLcQ
ibUkqTssI6d+H7cgIeGwE6sN2ZU/9q2v7O/9aR4QxP8cfTxAqSAHpIzOzo4CoC2pkEf1PerPb+O3
fVXUo2IaAQe+mZe6aRdjPWcCy6l52iOB1gwDTCZem4LcT8CneWl8M6sBGne1XT699+KOh4o6oTvt
LPM3W3hBoI49pX7wGMUzWEpN/wAAZQV9wN8Hrx6qc5ND6i3zwZOqBnJ/gV4uCLRKlNKRGQrLQGNQ
M3gfFTAHGOsrJwfoRZThkYXO4PfIP/zzl8awfffmawPMGj6+blg+lqD41tzeLCOjSxvstT/OqDpz
wKjeFywDeivvTnY9c3mgbpzn2GsykGE6La2JJhvmX33VaxtyBN6Xn2j0Ju5vu3IqCqP58NX7Feh/
XV4SHGsdWTs7RcWGECs5YRVknBiYlppQ9cl407WnHPvlv2PJ48btahYnAPmTqHcGOwxoUaAJAyW6
QBxSor9TfQgRRqE91saabGpAdW9snT2AdTedQBRYz49+Anyba1TBAx26ZQke8iHbeSDZvFN2MzNT
FMdlnwfhoOzp2CEpjmfO5mbAMvOdGQHBo+zdkEMiKJ8fWj/jjygZ56uEFdF31EIivwHqjNaou5A3
Q/Xc8HjalYHbH8hXd0HB9eabtan9M1oP1pK+OIXR7rGBiD+JkWYfwaf7qRNUOGXLf9w49IVjn3sf
umP05VUH+TXO4/Q8fbmxqi61eq3QVmMBYh2ffjEUmVQOgPm+jJe/JOiadND75Ya7a9iYuJs2dZO1
kUOSiH7qA3tyE3BhF4Pd3Ok6Xj7ITF6+7f/qSuziOkOFKgfAh/uTbAZZPZwSPwPsJarm4eQXpmgK
hwY/0y0Kkr5Tjxyvws22QE02WRsLRHQEASTWZQZOtG1uDn85ED0+SSZmasotfqJ0vmJmjttUul/Z
wLmNmnJfA2eTGaIatFo7yTqBDMlnOxvcEzO7fmXF7fwZq3hnVaQ9Sp1EF0+jwK2Sz7qVeKe5qnuA
KWpQQrQuqKjSIT/ysY22mZ9UL0jT5mHsMvenLUoQu9n6hsyivXIdEGso36buL77YbzBA72Ac6khH
rSa0gjLwokG3O0i99gNuwulxcpAzRg2xZpRFqE1TGPcfJafh2FU5aK6iC21hWbeXFtkGdylPPvt0
Y77pFmzaMQ5cz+SB17sJNT/IPiSRl60DQURDBzcHMRVqy/V6C0ky6AHzuYt3dZNHhwRvcMBwt9ga
AnjfQzWcYQbPhNJBVrd7aqCpuQF5kbHp9QRwEQDPzj3UiM/kEgfjfCcCJPBHOdMoylS2I2uNo8JK
jXmDHfAcO7EZMh9S4PkGRGVWAajx6qyaQjBnbYvWR/2EneJRW/txdaJDHtXVyQRkrAbHN5pqBLKn
7zxpRIajcuM0IkO5u51C9al1NUWS6iUIcEAWzboUOLXK/gXJyZ0G1phftp5Bbq+SjWSC5c1HDI2e
a7yW2hB7zdYfbF9CG5ah/YU8EFD+CtpAcIMb9MEfgQuIjfWo2lIA4RuuZtE1N5z40t4PqMg7LRyq
rkLAMnFwECWtjwNvjkuDVHPgaEDlDEnar90cfLHkRy66Bl5id65eIDcA7lDTq45g61juYitFeWoy
NChMQ9VMu5yjZizcNTB/870LOTvkLFsnbHw231fiQC06IHvBIIVhC805OFtIyphh5M429hvOZFK+
1AJ+7no6si3W8LsGq4f4lkTh0VcJ9eYcBDIa4HnyayMqLNTXjb5aCwrXwYsNHxqgOBqQcuN/8pGT
kSfFsOAVuOj+iKLd5kQHfUR1jvcxGeqLgaxaj66yUZcG/q0N1PpiWjWZilaTtVbQbybonIY3kMEc
yjWbbvC82wEFHiTMYZAZGwg4WsebeI2gsqmYpQEqV86iYlHs0+7Bo5im9l9lOzlhW4KZEEgm/0ML
/qpDHAT91kya4dUElwTxxN14GGMObSjhUQwtnjVe8UN59CxwD5GPOYIeYC7Tq6/maJk17i8/J4Oh
UO0NaaPAN/8CbUMuCrgzECKHpoL45AW0Q7CcGKAdJ/K9uwik4poE7SSzF69sG5ASKAkANItshbMB
It76qLqkw8ZQEylHLVR7XI2Szk0zxsEmwyoTAnOW38+yjJ/IewKUTYHdpqnWasVfu/rFRqt7OpBt
QH3bmt4CyHkc+nhLNnKh+VLT/3p5Qw38GGSMS5E/VYYx7WeUIUEf9jdAGXQ7wUrzIm9LNjq4k/2A
os/ojnppUjYPeONbq6CbiWggr/LoaqLRT5DQRo3WCO3BguH/kSGFKegFUbAS+KHuRg/jkLVY4Ypu
1rBo14MnRfq05uBLHycAheHlk7TD8ErckCP0PIG/KF6qVnfuQdwDRIDgjATsm2+0GTnvUXTn326J
Vzv3ST99nbg7nBQ3lKSFKjPrWEzOgeySESrOg1fOs+LUuyy/a7B0lbwJmQNSGHDNdFtiRtCFBE3u
OSYqzaBt2mbQIPE8+ymY8uaZGeWOvAaOGuZlBvkwdWmOJAUVCumjWgEYd0AWlBzFrvRV7pKSla7B
xx1r+08RCC67kGyS25yaRm0uWEdMq6SA9h/dyukA0NXyMHWPN08C22m6UENJ5/7KFQ9YvGtAWFA9
Dkxkkx9sWz4+yOw4eBlpg/Heq5f+DhxXay2duyPoEvs7MuFP0t9Vvt/fZVDb7ULq47Vp2ekd+0S9
Gz9lowGaKgeB0oqBGgqqn5jPjicX2rriJLKpYgIosNEl/IePOg2dXsuKTzS3vC66RDVN4r2wLGiS
CBigmulbIwX/pd7kZ+Ic7rI5Oc+O/Ujkw3SIAETZVGnLN9QlGuIyqR8dO74EmShVPyeuKYPaDCoH
bjAEqEPHXj8dHLG1Ty3sIk8nA7p81qiZO7LHmoUKIemCh24j4xIqDKAY2XwLUjNGPvId8xhhdSWm
vQohH+U40rx0ijx377lXWrsrm2ySO+rCcTEqsg8gLBbzKMyXvDvQLS+zcmtlOPzSnXltgecJo3TL
o64aJef/Z6xZYkt/qSokDSNrI7G1BLNNXexlk/FKeKHgqCIZAJvejHjNflDQWxog70SQrv/zQM1Q
l8qXONLSbgVcPf4aAA1uSGCwPANI5H8rGpdvWuidYuORQfV3RBXp4KTp9xh0gWEXBPkTClqw19lC
/ecSOBWG9y0F1FEGVuAJeWxz+w4avuvZz1mlr9iCG2Dpp9MmAA0jtnvMMe6xB5CNd4PuDHclyB2S
GXAFOczFgBqV3mbHzLVdp8WKQm6nuOqjElrOJm1jo4H6BvR6EdfEol87x6BkODpRhrcdmDS9BWMG
NaWLtTxCS6Q7kO+Vi2G24MWsA39lVlawhGp8quflCPXXg5xLDr9NFoNK+DDOqG4q7K1F4HkqkKOq
OAMF+hvIEAMVJkrqbkvsZNHcVT0dNclVRZJNTmxpUQcqIfASU/bEF8mWaQZBu+UWzkr8qcB0RUMV
pWCQaTJO5CX7iR4hh54lDnS+RIqGhtKh6ve9OcTIFPdOkm1AP6Cf3fILIdrooKBvxohkfS/qZm8G
KCiwPytXcIRqWEYnfJVCqOY4JB2IdzL7oPbVpHicKIS7sf2pC8TmGhldS8b3oixOuVErr51+Df2y
8mBy7yzuBC9BkMSnroI4vC40s7IykPbKb+JT5APH2IpUqrAzbk8gd4Od/MmuYx6yG+7yR381f8Oa
VVyC+MONsFvK2qm/19g0v0BPS+YzoUWOwjXQom2IsUu5jXYwvziLJxOa5BZlrNxQDsQ1wCVEs0Fq
XM5G4cptEMsHvCZjoZ2mK6fSUlCizq1UagI5+6fBi4FtIQI90Z0tC/lCXvMP5IbSG+kRIT+RrN66
NDiXmnVfVzOe28EX5ovfFfb8H+mQcGilGGAhxjfut81Lu3xXQltq1bjRxa+rseZAVuMDuZG9qSvv
Mbb2fDGKR2URJ3FR8XKkcbLnOcjrBXhnSzaagk5iokgXZQSYh2x0EtzY1gUSS5SxkSCMuYlOVwmc
ViE15DjwahtsViwg+UHCh2w3gdQ1rW7ezY0zf8Gd0AD5KQjLGOFeh7m69C/SpaI/geE29PXMB/eX
4GuRqhZdD/oakr8gqYvcx082K/BbvBlQ3ds4CjE1iHvLgiA3Ab6kLaFJNxUAZ3jFeREHaqkuFE5R
GzKjeFj56VlRnmVXmwERr7VoPzRmdFAuagJqodIfAjd9/kChZCJfboESN6T+zYmuRsgzS03UYbTR
0aQaAS5KASY+2vuY99iSQ88RNQajo4MDsi/BcOlioeEVA4rm1bBf2TJCOrf5jLC11fPuiTtNDeIO
IYSjO+e+KfxPLHHsrZ70/YE86ri/cIO/edhstrdeZV570DsfnsXnLLO92zl00FOGzrSjn2fhme7a
a3V+oG4NCVUD+5kfmzhzzm7e66CbxV5GVINTOp99fqAfr15AN+m9G/2KA7v9ezdbzEbhNNv7k45T
3MmTamNzOam6NppcnJTcWi32V5YPAEHOC2xzGNX8IZuN5DhrNX5nTuO9ek5w6NK8/NH5yHBNRTBd
ebhFr4VNGfvrSUCMWpOl29ZdprXCDk3mOACoDlFdZYss0MoxPH0pap6g0TXq2WflUOK/6v+YCMUG
4BHpHHC5mf5yKHUdyX4hPC+BaiA8HTz+TBYwCLCVpo3pgWBqyp90+8jFqKT/0BmoM4aSAaomuzvw
31lrjk/wbai+UX4AutzAedaJef83DqgKnVeJ3f6HQ+x+vZnBNxe+sy1DXpWWVTs7S4tHuijsSM/r
DLW42KoGsq6wIAZbW6Cbo6slmwgYsDJ9JJMKAHS/CGtQFm9cv62ds2m06yTRqqPs9iguPnXQRByH
O6ZXULn1zF/BxNv9jV5cUGrZoXTHz2SX0nDUhNrqLzxRsbkgFOSkmFxcQ8hSOJsFGHGdHgwKdLe8
ypvf9qs2YacsvadMury1Es739sY8mtG5d8bgWBvWyqticNNiW+AxmM3y0Z3zBHQGngVeHQ0rTxoR
fmATjO+lra0gpmlKeR7bcaDGNIOlAI/Ub4DglDi96FlYEaue4X9rirq8z0G/iVJW/5PvIKNn5C5o
hUD68NSX7JmYqvQqAhWs2Xf7RHDu6dhVz+oiffXSrDxBETBek71t9Us4iE4HIAqLq3CDm90+BQJV
ZyZy2tg92aBIGeyCIL9EJWpjHrA2Z0C3RnwHCUAIcooukizFfVHVzz1e3fnKnCGqnHXtBwodczz+
YzcxD63VsZelKLodEEGXUC9v5202t+kJVeLglwYVM8gmnXLjtlprrQMtr+7jCnz/2DsvQSa3fEOO
9Bd47BNkz0q/RS4W6pogVW/1vazNdQ5NN1dPVJNrR0CYZg2Qp1STSwfyd9ii71HRjKR8c6qNsgLQ
D6/0/7w/6tn6baksdkSxLapbrhnYpu+REuGPb08pi/n//Jfx33bSgTBx6mJICHDAQwG2CnQT7/zl
eKBeMgxOtwPFmR420Ijd6kgtLWsCYJEj1tAHQmvpJVTEfTCSTtVeM/tmZ2qJdqItw6YaItmSW4Z6
quUhWNS0jeyTk0OcDCoIegxbW4cw3L3tJ+dYR8m87y/ll5uWbQ3sSwK1jZC5Cbsd5Q17nlJWbNW8
AIG2w5YuiYy1Vrv/y9iVLcdta9svQhVHkHzteZJky7GT+IV1kpNwnmd+/V3YaDcopn1PXlDYI9CS
7CaBvde6GEkgr0aVXl17Wvr41lSZ8cmYQBubzN+Bww5cg5abR5Qeub871h4nSDaO0JthF1slcEJE
xTyVzYf5+wDItXfSmBxlVigEnNFnBIfMdUHGEWbmxrRN+8uAL+HroCd/o95rwF81T/8ITTc/S7Ho
ij+SWcvPmjGgwp/hlWUP+MJmCxzZdBdWWgGISnS1y9Y5X7S/hmf6NckWOfplkkwBvLWLnbTgAc7Y
jsDWQj6jeQMhXLXRC+aDIhoi6RqU6i4MuKds8ROBbmXArR3+C2DRwL5kvtkdTJ69h4Ke0yy1AiwP
HIidgrwTTEnf8U/d+gTwMPZZeJHayYO3vGojSRjuDWN68BofvzxxCMt9gM7SQKKy0hEtiUOd5DvP
8jn/PhZduy0NFLbMAh105CXb5HPQvpiTFv6Cd+ZrM2vl743dmIfe5+1RF24oLDxMDa++9nPZ3kDG
0m5JX4CecJNMVftiBeZfcgWvAhT2qPn2q1EVv9KefMDfK4lsJYiHM7M4AJisumTMQ+c8YN3QTOrm
N17P98GvsmIhkoF0QP+yzqbm7C0TFKhAx/4RoVw0m/vNhhLaFf5ftAyOIwilLMVSOW5KT/jPMX/z
hg6Em9GQvQBUxf6mj9V5LIby3QKE9dcK5Mixa3/zTMd6K2P7G/lMHC2HrRHnWzLO4BE8zkGm78nK
YqcBglTNTjJU5C8rN0V3KzKJ/AHwFd/xH+H42lU9HhUGtLZN1dEFSso3o84cQOegZjdtTP4bQMPw
vNCcdC3ILsCBNbQL9woTN7putwMRUPXSEqQGTWmI8aYleoU+xTjqcl91rZXBCz85pTxTEt1Ss2o2
0xs3WtxiiM49OjVYtOKpA4d+BFLWQTkto5SWab62u19eVM63NugqnKKWpUAWSKoryRNoYbYRsKm2
vTArA81IR34kKl2p0igfyzQLNEX7k7UNXByl6tZ1yNGBUAX6r2adOBcajN7hFzRV30XS6Q+r8iMX
cv6pzs6HNgcPbtMA1edjRgqUdgqfTa045Nr06zO/lU6tbGvDp3rov9YCnhW8jkCZSgaAlHQhTqCm
3L1jtvYpGy4avnDu2K4Zexv7eDxLBFf8zd7jKA2FyQyPONJJb6ATvgFrEF9ZBPdKISqD9KE41Jrc
F2gGYzfhPf3ylJ5xJoy9IPqFDS5w8wUK34KNUYg5uN/2vOx0tKGWoIU66uiOw+suTjovRTn/mJZW
x/FIhndPADn1eB9ussG6kNeQVxe/m/UjWSMwTuGfhrCSTC40k4lpKrOt11gk/sdyYPm+J6QEPgoS
CxvsafkOwGj2W2TxChAIOI2RNaOMh+caOMp4YUchajVreLBkTfx9ynK0cT2KU31/Cs+t8OOdm+00
Zs8HejSz2yBGcWUjaiPw9DVwfMsCwgCYYuLBreIdGI7xfrUha5vZ1pfeBJFChMe4oYnvoUk7e6fA
ZPPOy6NvbK7CLwNYVG5pZPjbsiun7w+9E1TpLUSF8tYLs1npyb+z/cMdxAOgCAz1Xu2Fle6I72VB
gC7EZACi30xtgHSs7PrdxRMudEytTpqFnnyVCnBiPgDCR6BX4wQfeHkC75CG0su5nCndqrCaxDEC
BnfdGmdyo7ps5RZndlZvlKxSUfoowS0SIOtl7DO3lW6V/uPaK18SVZ04Lb1yecSTXrdNsBc7Trdz
HiAOFkFAPIN3WFjI3a5w7B62Gii0BFYEKJpwO0iBC09UczVX28G7rQM4EXpU8bQaEFROapzo4UY9
wzwz0KPPANACGSGfw8jRCXz9RE9BI57VNjPKI3AmnBQW3uOcWODyhoDXpqtjIU5CpEJxsjINtHKd
hhumwML5Pp+GW2REwa9tPZwbtKm889qcfqmjcju2OvuWMvSPjW0Wb0jspiQ752le70icClxVBV7M
jyQmNdAOKCWJGR9lyiJth7dgLuNTbs2bwpiqC3My64ojAAw0ewwucGMWOl+IDqC+arxzWaboduM7
CiFHjyyrmLUZJVP8UFlggnjkfhonl6EVVYrVjsU+KQ25RR0LahTNfdgyHxOQCTvh+D3wolthaluW
dSVOvfUZiBViGgIgH880YVpuAH/8Y6olaXlNcI2O0zDhIKd6ZZibZsZhLtnX/iSvU5OnXMQdNBes
DPV4zr0ZxYePhdVGlDclKzs+uVuaAnxo15kcrEWdD3x9nzkgwvgAttFHuvdi5RKDIyJAPYLoKJsY
B7oiQAFzSOwOERBPYA0XzMqkImAPtYLSUeiPFdx0Cnd5ilIC3QGXbiTgs3ByULxqNTppxvpKGura
kg1b6AoeX4boqhq5VKAWOJseRBvXfAbEKhjHXdDv/ACNVBiSEiUyK4fkOgOMQrmgmncJMylxJIXO
ADThNsIxxCIfOS8AJ1mRA3ynjdf5Fi4UovYmLWrRkYX35T/uLWq05nCHQopvdHpb9pHW7uRRsN7u
wYJiXsqe4+xXHRnT6XMYusXJzZKvMkJZacZ7wK6BTY/vFuaOzpBTpEU7lHmRh8sMLKZxGlz52MXB
hRlbFM5ntwksn/gKxyPPjYYMdE/dBtQX+TbRQGxXkFwJ+wz0beswBb12Hu35SO4mT0YZiANQoL9a
pRseHbe2jnnezjdg5y6a1fI+7oHXIg6lmZNP2z4N/B01r6kONup0Q9lWd8NTAa5QcYpNAaRXIhqb
0JpkawGAmDxn0QFHogbq4lsILDcV0Jj217jvvCNdh6rb0p43w03z3JcaxT0npddaQPofSG5zIBtE
Lb5a8LY95juVgW5e5SVsbvoyRe5MX8GBUB4XWMlUuycRjGlKZXzGVKRHN9K/qrI/6eIYRr8FrWez
46IXjbrQtAZVR0k8A6pWNKmhx48PEnKRLGbR8w0IHEYcf4oY4+EucRhX4ZQD9cwgMfK7k6+PzsXw
GM476hxP9Eq27QKX12JY6UgkgztP4GkztQMuKxBLun7W8UogQ0hLyVWMXMZ8JEdFFULJSa0o8y12
VAbFzkPxBZ6zE3AXd62l3XjUAwPKYvNXcHHax9HqtNvPzRRCPm0UgRZaZCDRaSJN9GGPMg0ZyAUk
zg7KsoQjKR8roS4w3PdO225rceDRigHNJqATcfudUiVzsNC7YKOxUT7xQzeK36GIJBUNXtwucpQ2
apM2lLeHL3msdFJUOTXxtiNWoEHt6xHftgYASqL9DFK6fQ5cMCDQh9O3KqjQajvq1tkY8/Fb2rT1
Rrfs6IWs1gjYBVx2fyKjOHlt2upr0ujJF78x96R1eBi8Mdv97gD3/9sArMgrAJVBrCjyBQYgIlFJ
aOI+GaupxcmqFicrbpxqsC2hvFnvK/6lNMDYKwp++wIQTNXU7EmioaTKX5qCigs8WUkwF1dlz4QI
bs/aBTBHFJ7tod6vXFZi6XnteKMMrEjT5PCzuMXSi1Vw/IeyDQewKk61KT3nD/x+7733siPcxvvR
ohd/0Vn+rPtd6RwDrNhG3Zrb/5WHVqD+9qft/U/DPXNAsQadkaFqCbjDf1f6l1ivwWbtRfcBrRDj
5ae6xOsTwLU12jKEgrUAZDWZHmkblYtm5CzjSAZ+bZpJJ7UMrUrmtAlhJllOpVbsaiErpcpBOrW1
n29V+VAIDYtdLXZAJrWC2uVKRx++6xyQPD5+muRseNVwsLIiOyapZ1wddzaukZiRKKCIAQbTCuAz
Ycm5C5nsWv2ONhHnosKMqscfm8ognUlWGcISEKORn3xaeKsUauWUVlIWSuO0brxLCl5spSi2RC4U
RzoVsVhA7YG75p925DcHpVKpFhGUZr2HHx9ZfZpVFiNO/pMXOCEBTnwLoLiJG/j6xKUM3w6Ol2IG
bL4VGh8eHhNgQbOJowQzynYdIBVwhSug/FDziW4ECjIGdCJ0IkeTACNfs3AvM05AlguKGk+3OUg5
CzbyA0cD80JHBhr0Qh9fTKCMSRdloATRI0s51eBDrA8oj/+EWun5JatGkKi5AQNkQgAAcJyH48cP
KwPxw4sBAJYzd/pi6/EmBDVeuaMTBTpuoOq2RDfCF40VO3kq8VFHbmUGunRdM7pdMFrGtbZD82rF
tYuWSSHHs4U/q6pz/wuoKXSLCDMZpA/J0qcUpoU9rM0raJ0ADhJ/XqkXmVdR5Kh0g9vl+8HKwRgu
0qkdyi08dMqw2DrlerbzRxjjGSi/QoefAlHN7+AC9eqJQYk0UzoAdpTgukEH4MpAsaRL8Spd4k34
RxoKViL5jNZ8BFF0euLigK8EaI0cuNOYl5WOrKBy+uAnwsh5ESt0WlkCL5OUKo1yVDqZ1QlrwAUY
m7X+42oqncqkdD9fkrK2hg2goaDWAJKuZ7iJ0/Q3XAH0n4cBZMwC+APlYfU+BgXkuZ+c8ne/fXWn
OPsNTx/dZcwmwHkItYq261FG5yMqzrXJr4m1Tr63y9dyemkGQ8vWm+YR1Oc/3urLMNQTkHo+3t/J
MaO3euVFSvkqX8QTKNbwjk8x8l08yDIc34vjAFJSnHzH/8fxgPISm3HEZhaJ1Da8tG4Pba79Dg6Y
7DqKgWYAEgSmFU1p6OYqu3Ldza7hiEfnjefUFi7s8xroiA9P5bSKUSLN1DIglgxwcZ2HB+T7e8j1
8sLivvmM0976c5I5UkUS6R9eT1T3Cq7AXwQ98jh4Kd0Zg2VtZp3XX2Jznq5jEEcba+zqL6yN6i8A
pv1qBCZAV4RKi3J2TMDttiUjRfXgOE9tZn4mDxQjxXuw2cYH8jB833uLmHYgI/nbk3gANZP8TDq1
KFkpKuoNuSivp+ASaGPa2r/5RV0eq64bbyy0xpsJ0FZAVVjxXukM4G3clEh+nnBOYq/ASTzYNoVE
HuRrpzmu/kmpYsGGswG+PruQSkWs3EikXVjWFIOHHplJJ5NSsFv6O62MovNkGME111lwTcVAM9Lh
+je8ujruuRwgreHU94Nf6eZxsXkW90xHuf5NiFoPhNlf6onuakBZPQne6qiKz7aNL0hNSA/VxJl4
78VfIA0gc5JeJJErbqvPGf43eDFigBEDQu6eR4kqxyOAVvqYA5eo5q7UQ5DP4fXgPZsq9obT2G3v
teF7Kwb8hoxzaebgXBAeNACVAGWOcdrswTeeAKpbA34rGlDCC4WQD8NlXK937SdSVUMPAH+n+SwD
pigF3EjS63JZmdkFg+HQRQPworAu6erYe41xxPdC0ojrBtqd9Bfb6YLYPOdPdqdl6LvuUUyyA4cr
u9/p023/KIAnU7e6kbSC1HVNG4zfZY6CBIG82yWRKzF4lfMEdmqKV6HKdw61e7wKWCV5rL+uQFBr
q1hZvCBCUn2qbotaBkC9hXvNrO87pZChslHbSLsRu6SQdbEDxdEnXK9PKR5LxTdtroO3xK+SN5SE
J2+OOcW7NAG1R5AH6Vur26MFmlafHfQCJ6a98CFHCinmkKNoXgPTKvTSmaZWurMBj/uqEpO60dv3
FqXmF6tJkJeWwE18sEXlWndQeckQ1Lzdg08e3RaP7VEW0MnYpzHL/iI9+dIsGdGXEtjalhKRq0o5
NNEh5Ky8kV5ulfUdYIj4mJ7A+DOBN+jxE3Atne1IlDuln0Bp5OZGRtJ69Okt03iRq3/cJH4CYovz
1HdHYOdkLziWzV4c1qGrQog0q5PO287iuVzpyGALPw4YnGHTAA8JBLPTZZVgIQI67BjM838olPTP
0qGEaUYfbeTv1S4WScSmctfxbqa+UQ7PUtZ9Me8HI+UgQcE2yUVFqJS8KH8F73h0epaE3BKexRfw
cAHBTXzUZ+nUjwjHzvB5lqtHM3U/zNPl2cemgCndDbV9CSxz+t5qKR652qa4Dkmc/zKl05ub++lv
gUCF9ZvIAnZdlNno6Ks876KG3OwStlcyzYawjtm+KDL/gpoY/yLjSZ78kaEqD3/d5LnIqecaFiEt
BdGMYmi2dldK8ukNoNzJnIvVmPkbK4Ngsd/FKosQSmGqDSy85A4dx/9La1FSEWk5emTwLnjQy+KP
MRrTG6loiE1fbzZrGd9h1k6rPH8T8fqHPaEpxS+ndZ6gJQSkWipJIFZUIs1W63Zm+Hdi9eNhoX+6
FAXbYXb2GpyIkbTYsy6QCRYpHgtXf7IgYle1iWdOap8TwPvAKtAcn+11sR6ZKSzsmfyBPlti8fNR
ZvqhmrUNzr2Pv4OVSBFyzeTxw6UPGlmDcbBmcGuB2cHYZzpQS3KwnL6gas948bPAfFGimXst3kZB
iEYGcvHwjCza5OHN8d2ju/g9rQ2ODp4WN+PvFFZyz542Aw4Npo2g+96FqBTa0ipSqRbUvOb3ShBa
kEoGpmJ3ZQFEBT+7Po0aAN527GI7WXwSclS7zlmA7prASsGhgXSUk2a0dZo1rn6ZXPGfkPhspJLb
A0Omcwl767AKldujH+MI3FK5+PLDqh/f4gckc3780VFitVnLACVOX7nvix+P2bJwj2uvastx2PrC
jNQ9xlXxnSQagmREqT1N0XEOyjGUrkbc98924eV3g/TRPVvf2R5qdReB0hR6cQjirHjDg4QDOUGs
JeOLHhX57Ryihk8oaQnpVLuGQ3vR+oKhe8fuqxfyETuIa/SEkDMT/ytbwVSz7i+Oe79LmQIRpxYD
mozNWxH3OLqxAg23kaAV3ZBSTpVTr/E/k3RIjiqYjEqkMNJZE3rbQ9TTPJZ45hp6RnSaYuvL/7Mq
ba0C6MtWZZczbdDLXZGG+E9O03HUj4Ee6ukR3C6DcU869YY5VdldR8/l5LzSUSwwd+5+8iVT5TJs
9EZGpeMf6LxOnfTRLLbSYBfpIKFv6HhP+ShH5aOs8YPMQ+koDQ1KR8eF8uSQeD5WPjjNBFsooIg2
o9c6n0y9D18NCzgOQsI36X0wB+vgFZ3+olTWiGL5osm1k9JVTQoGBDCv7fQucWX8mNbeqYhNIC6J
dGSICyegZWJPtJaQTiwxFVW2KbKwPoApy7X+DOxq06BbCQ2lgsxBDLM5ftJ03zspFc3Q5FBLjyId
+51fgK5b6XJLsDyIeNLhjzq/ZKDrVkmUr9I9WavTAfYzVzUOzF+5a/RXRfCgCB2UDgiPf3vWnByU
imYDR036RnFFSDmrGkDIAh8O5HcFWB4PGagfUaWT/aIY4mhGzHKSfY7kFZXcgmSO6OfIvYrBwTsF
yS8yjnSKnK4fbgYDkeSMp9o3q89QKp9Mzi4JBg19zULZVIBLtLrpKnWRidIGezLedGFMHXSibiiO
Tw1+/UIZoXn9jWLz2bn1IhbNavB7xNpxjrZH47EcRVDsxzCQLjuXLvNubaWZ1whEm1ea0cDFkSnp
QE0ubgwbcKEKP2VQzuRHhp/qig70kuPUnNQ6KuD/11FO9+MuzCKdQUse4HjRm9ilchyGguqSXWIf
JV4NroW3JJKh5WDHQosBzCSzegSzMckUbYyGa29pCi57uNKU7AtXyjwz656ZfGhIxQ68uj0GiTGf
cS2gJxfwU4D13MStbNdOxi22Yt5tUANt3DjqEcsda6z/WqBcOUoLCHqMWzgNlQMoER9nDHV6kZZF
+CAyTZYzXF3tb6sGQdArqVLOk5Oe8neSWJuN6euYde1+Yp2JxuGuKdGIIDbQxSZG28LpIRd7WwQA
lPa/9RCER9IFbYUSsin6ojggAkEjIYkgnk9Xrknp7cC4yXDQjkAayMMU9BM0G4hVwkexxVVOSYse
CnBN/NyVMnmgRwEjBJMMFs93RY7r7Gp1Mi8i1Q5F8iJyp+3gpSBURy+FRFwnRPY2QP1dlRv1LhUW
bdYSQBK3Tr0bcnxzh9xLNaCzwU6RFMPnFDfgpCQnqTQytAoR/LsKJyD4rHJQRcXmQMdNIBIvtkB2
e+q/Aa25ObqmJ0DAgsHdZyGKXz1t0tjWG8z5qo8gNLv5ZqBdOXmNGr+O6G89GX0DGluydD14Tj4X
aIzYhwEqCkHgPoGGNEjqY1W031IHmMs4Bveq46SZKaB0UY8ta6FRW5+gIeMuJWDP2uQmwOCkVYXI
FJOFggk791DjFbLwOn4cjKCI1jrlpw3Zn149sj1FrXyV2EXGPbHSqXWUjvz6fCqKzTOz7sR/JobJ
9uSnwp75ku6Z37Mw9YEyFLSAtEJ86MdqKr3yQzHHoawz/8QJsI/5wOPzBVSfKwaTsPdI5hMrTl6W
X6Qj6SKC82MCzk8FyhgK/2mgrUWlv5Xm1bqUiFL6gWYchsK1OufVv9llEe3Q3eVtFWL3AtCbUL2H
ov2HDyF/k1XFKT9lkMS/qWOBrkkMyme9ioop6zQBtSm6mkK7ti7+rKFmnoaegaKJpqRUZq/zrIsS
aaZ07r+NU6lVfpVG6YrkkHIDBfxiV2rZVbgS1y7uvMUlVnvGiR1uhfBknV0zkKYWGz/KMnBOvU/c
bC7SmqUWro/QkHmtC9ThH2i6kMlOcb02IUXTfaZo5QcGJOhJJj+VkUQy0B7WIYsNMFtmXahUsDUb
IOZoUfxZ2YFxwemtfmkeM9KtRNvUzWxDjkADvoeouJ+mkXHrjEH/Gg8Az///U8nYlc9KpG3+dHX1
IWirGV5/7h+in/MASIgdipX/WyQo2hjQ24jKunniF1ya8YuUNdHIE1joUvxfMjnRoGJq/B1EbSYT
UFbKT17MTKv7enJKWmUnd6Vb+/wvWYX/2IT6aJSVhp/vicyLPf405t/kUZsZ+itaXgHtbGbebvU+
QeIznXrFUC7lUP7i5312VCoVKt9E1rJKE1X5IljpZdzPZcr4WHm9yrOdkM4W5IRqN4/Vrcq9WTkg
K/duVHh/pijVbjdmm3xr0TF8yPwZT2YBirH0gLln169jYLsKHU1pcIDpx7drk+5rMThMQ7guAlIW
xVdyHY1sg7oP7+xRuJfi4b4GDOgmqTL7QkP0mNWTluCsWB8EF1f1R16lMZrpHuYunnV3z8T/5nIK
BBr7QjIlAn+cpZ1ISbKykE5mVzG0TpwXf3CHYR3w+MyX7DceWPYl61GnvgeMKDrrhDxzP883oYHO
j63SkomGpmCw0HRlJlGLWxFuNe6xDbKzJVKqYCD/l/dgUk7krZLJ6CrSvHOp/V6KO2y8Tt8HvCCM
N38evwTB4B/xVJd2G7L64kaZrEqcbGvaFSH4ZFSCp/lEbDZG6SWdm71MuspHCVSs2EE7FgBlfeyM
PFJnKk9tmb254tHVF4PNjBmQaBn4R60SlDckhlU3X3t6aKUpeZp46cK7XevvjDn38WQrwjtf74vP
+py357aM9lblTGwLYtRi09Z9tffRg3ONxjgCObUThABZBf0YeJiNkW9xQBtey6LEQxpNmY6DBmsI
/+MJA6mku/RZeHp1iiyUltxm7u2zLnf592RKo5dSa9Hw5Qwo6J4d+4Xlk/mJBvTUuZtkyIxjlJk+
TlBToNLlejVuawrpgqC6hd58i3rvHkJxj1RV1mRnICslp3kAnZ0RgZpOH/VpS2LDmP7qhrX+Kq0c
f1ual15xrXxXkTG3uHN0OWCLyU0FUDwrE/AJdlEslyAXSgDYEu+SJ/pFRVEAiWWUddso08e90lFi
T+uGV/3TamtkwhsR/poeu1/tw8DuvVlL0XOH3estmAI2Se0AChu9vEYAWiUwouL+GhQ+gxhIVDqW
g/y97Xm5JR3onroBLG9wdHiBaWaU88Z0mLtf2Gnqk6vPmyvrQVhNOjWoBcfCym9O95lspJaZaUpK
niTRKa31xValiwpR26S9VWkC0C+T9dreBxTZrmMWjw5tUKdXL8RvMgEuBBqLIZYF2ss3NLUyzShQ
5+jzUxE5e/KhoXc1OzqsAskCMCiE0LRGbaZ/okS91Xeb0GV4nR+C2dkuXPUuncBZLPYgs5JNutmG
fXEN67uVANonAf3gLTBauxcU3v6NBry8+rd5KO29p+PHTjomdGRY+QXlWJ4TY8SPHx4q3poyq9+o
sLl5bcM4lR7KbRWVGfZXH7xwJ7XKP3bX8XxLm1ex5F0CyuT+MbjR2/sJAD2LT6XWBLewdWF6tBsE
DOQdm9ECvF+A75MNKWlAq/oksSGfiSsd4TySrrSLe6qxtcwT7udP9AKk3oJopl6zsjH53g2Nfnzm
pnTCzczSpdsqJYlhGMls6u2NllLiRzcttP7qRiBa521aXNVQgSMD7AoPZc3rH3LSd6jix0n/3d4D
KWdvB0m1kUp8AYOyUfnLach5uZ8qjl6+J/Cb6sdZoP1sX7RoZPypHxm6R5af+lGq0kiWqdRCKuyn
OrWG2pX6s/CbPtsBvWcE8W1rpNc8DtNDnoX6thdEPWoAIsgusnv+EhG1j6Fz9DGAy0D6ddF4dxZ+
tQc4HwolvSV8KeckurQ/5nRdgJbxDN+y5ymvUN3xQGTHk0sBvLcfsOy2M+IpGh0Za6h28luAra/i
SHwK/E6WotAuaITYRoO/b3UOfD2916pXIY5O52NDxd6zo+CmhwO7Wi16tRvH8OsNTUnpG/pxLHrQ
dM8lQ4+LcPzHlNwTPdMvKLCUwfg/i107lWyRV4ZPbcMOWZ78Lp1oG0AFxuKrHUl3MxnTXYvrG1SX
ix0u/Gl1Wk9tm8yo1cTDSINjeDIsti1zrPcoPmsvPiu5L3b8D/ex6/WLgc86cSBcZkU5XDW3RxsO
AUHOfQQTTa0FlZvnADkucU/SLP0JgtLwwMwucSWrH06KEm6RYhFD2VlnGdtZ03WgSaOf16Em4lXf
L1lUGzALAK48oEljR34yRPnQTDb+KiX1BWtDkxxjPn39H/nFRn7qwrDfobe8M/vYMb3YBsXSirIp
mbbhiV3HVjDLlmnyCWpAtuqeY27cwvHmT3S2Ys16iKPzrEoPdpX8QccqY5JW7t+61v/lhRHfd1UQ
XEFbyi6p7Yv7DDEtGxMXIWI267pgdefAVlI+ZAYzCMs3+FoXlyIrWy7ipYl8SZb5eZ+XxwiXfPhf
SE8T/QWgGeMnSVLvhQMO1fLm1AsdGVKr6I7tFLINuZAO1XnOm8ul10Itwo081DZxZDU40G5dwAuO
SX/txDA2oCak2TMdrxi8yceItCsIQ6KTzLCwdImVX3K0aoxRC2IrMVg67vhpIB3n+XBIq+4vpW96
Y+lGBqUb7S5Fg1oUfpo88EzITKRT6ZM5zJqNylj33XBAr+NflKbVoh4JLCCsUePJisoAT5zfHdT9
Hkkf6qVgyvhIedBH7Ps0jHcXMqohF74kBqP73RaZVuHKl5aYmS3dinwcT7XTvi1+gnJKv4XaA3Tb
Vv1WwEpobPsiHLet0d5/XUUz4ByZfGQkMI7RkYL7r2AY60tbp+/UqSh7I2OnkLpFq6Tfwy8r43dL
AE+p3kbS94hXLZSsGXRwxIza1kAd6rZrAb5uR4n1a9RylCRkw9fA8sa32gj/m8yG+Ssgtt0jTzLc
IArxWRD+3ZnuqLFsH7DsS+B/yua6eZG3PfYkJXnXA0nXwuZFSvBcSD88n8X9w/NJnMxp3tfjTZMC
zRBco3UHJni0xceXokr0d+Yy45X57omhY/WdBgcQ8/h0wMJWuolZu9Zs3TdSWYOVnQEECfQwEUWJ
kpjf80pdU5lo7HdQGFK115B1zQltUuNL11fxtGkd/xVoYyUeCaBLwdkgh+Eh9j88lEq5haIFCiCs
MofSk69K+fBY6Acfy1OEWCELvELuQS0jd1iZwRvtUGWnmUolsuu9Vx+GFmQphNXr8aS6VZX/RlLv
e/VnUvGOv1kPuF/c1KJwtnHfyKEVXqQSgQFhBHfC45EHjWAom/EB9lUUg1bvurG85MD6OI9+xG4O
Knv7DZik/BuffEx7H+WQsQF2lLbp/dvCiaak1Obe2fIxTHYkMlQWoDRJuMsc3tAmB10HhYBMT5Fy
9cqYorNT4kVZLKmHecUONK1s3EOD/4WExX4o7X2X2LlTAWeJzGRQe3Jp9+1j94sPpgEBca9ZXYGV
Ahz1oJ4M76zWCacIqKrmVfbGChsYkPiCTM3IeW2EF7mSBzf5NUqa5KpUNKtH1OCnWhLIRMqa8cja
GkCq3SsdzXKn5vsy5N2WEiurZ9T9afZZiI+PtdXGzKxGk2aLEmuxVzLS7qQHiKDEfpV7V9TewcEx
1D5z8Iqml2O7iZsivPnWGN5o5j5mFQC/m42SyQeMsKcsRK+D2aSwkk65qFxKRyuZYqWkmJt4p5Yy
PUD9j/1gNd5LnZrlTW/Y93Zyxt/0rO0OFsP1Li9BYTv6zWenCZJ3O4i1T+h6/A5qLf2LqQ/pW3Md
iWE6mb12X9j2tLeJzd6d3PfmSsz0pHhmD1/IVJkRGMNFPO+j13QCz0C48RNgKlt12568qQRXk2hF
oRYT1aTCmq7gW5IH2/7RqqLsUcF1flp1u5R62p4yBxfXH5tdknEG2raTpeaON2WPHhwgKf/Cp1m/
BKi4HGv8A0IBJClqL+D4Q7Gt6gSSvUMQ85i//cP1HraIoKkXFzWFkZSDGuVJLDOH0r2Sxzzm7nha
ZJk6YPQVwMyqQpxFlf6LoBwHikbMPBxqQQ6iOdlUad8cSacMNOvrpAQlJOpjyJl0YC3z0JJaAfKH
Vd6ur7rxqtngzVz4VCF4lANcKe4msqjcXtwB/hxkK0pFM5Vf7YhWUgZ8yc7btM+rHcFoalyzrtHf
C4hPOSWjxACVCn2sLZxwSSxOqZLmQLEVUhDhdH7wVmqF9bnSRZSEooK/yaYG4kQkUXrJBYcKDOht
cUzbbDbA5Zxpr+DU0o6l4L1q8BwG3mEai37OAPgQm8egcbRXe3ZHY4P3cIZXG/zTIVH3Bu2VzE2H
Io9gTLpdpYc1Pw4ghtcBlnyjFciFnGmtIkQdvtKRC1l71KsEPkpWS28+EpMWrp1Hyc5VdJX5Mrqv
WtWWxmZORQNo0gT9IcRBCspZ+4zvKIRNfY7nb2MGSrtwJWVlgsfA/N5PJ7cPvGuYmu5iIF3BWxd9
tO4MnueP5rE2A3yd8fwwZuaE911yytzyhyvFS1uGL869kUQgvfmY5Nm6LPmwjQl9Qldscb2JhFZa
ayk/ba2NAbuNX58q+aLZ07qxRZ2YcifPp7Vk5OPx3t9adguOG1Emti4qW6wTgoR5G49974FKPO6y
bQ5Q3CsNWdkDl4OmzVA41yADAC8b0AlVCdHR3OZunvnoyBjyXokUbGgBKn0640IeMpbSkJWUz2Lz
SNMOSR/8oTwoYL2DZ6lov3gkjfYqWG1taoCGitag6K10SvfYjTOYtx5PWj/VpZMZbOVp0Bg4ztEX
jF3qoY3iYuFDj2jSMI7aprUsbx8CE+jksxhs8jibpcESx7BK/Lc6e8SDt8i0il+J/yJdM2SLPa3i
28c+1RbDOf9cmn0POKEIhWAtGHivHQqDrmEHLDxH63CrShZSLqbkSYM9aD8ipT3JkksY2u2JzA6Z
87TEZRwparEGzaRysZKfDdWmQ/v11UqT4qjFhs2/63WdnC19nnaZOQ+7VjxYAVIXT3ZiaAfPPQQd
0JL/j7Qva26cV7L8Kzfu8zCGJMBtYnoeJGqzFttl1/rCqO0jCS7gvv36OUiqTJVufd03ul8QQC4g
LUskkMg8h4akIBPHDqwDG7r3dw51LZGJHwJqtzPgrmajhtxRX7dmA4gbFhH1mFZ+iFnMDnf2vUAV
Lj5We3vnAGKX2/sl7XzBt/tdPOim3+43rILen8A854d6ZiLhjWcFmDFQA03ktsRaS2S4tWe+tnXc
PZA8G1DDPLmWPDlmciDRH/0X48rUX4Worv4071iLgvx1z0Z+Mc15c33JZbZZ3Ko0XQWokVtFDgpp
uCe8B2IvL10jWDG79h6IH5y0lhoSf7lQxnfaZfgnX5cZ3kM22tXKRFb8kbeNvunj0dhE46i/tE7s
XgIhT+Df0F9I1EztT3BtpidtgEGN4PcuDevEJwvgXwXIWAQin/ImUQterNWEKMGBHOI+1w+aY7s3
Jj3qx2tuhu/Ii0WJ8JtW63c0TIdMnMYw/otG1OSgV+dJHFxo9O/dMku05AQondtbDphn+QKb5XWp
4LuYwuiyVMMKnBnZUZJuFwX1SDvLlEnXqQBgp2O/W8oeztQlbxmW1RpQbRemEgXAQG4Bx6tAaLl0
9zQiuVB5ETQEBQ04+e67NCYjMmcy+2X0P3S3ZOmb3egCzv4Pd0CXxeL1em/xoPtVaZb2UK8SyxN7
KzGcbTvm1YGl9fgO4TG5YuGYfa+16QLuGPaBLBp8e7Y9ILIWXHJpe/lG81D+scgI3bN8Uyw4nwTa
CVyBHNBNCSDauQDxU8N0P0HBXp1r1g+bI1Q6eZ3z0tRNulOH5AfmAvgWqWvT2gXV+TcrC1aG0do/
ACeJpdnYA9qnxxm2mzrhscjH8Ei9IQHf6jK0lXYxceweW5tljNJy7dB4P+7M/nYm0wvwEZH6Ty4k
6wucaHYCRe+mOY3DHuTO2OpovW5vXC0yHtRT3lwXSkpj6rUa9uyfF6ErZXtwPYASAfgcxSB3cwD8
tCtfyZ2rXVU+li4WJDEqnENk9Mm8PYvCa86o3HktWNzvWT5cRSQni1KZVW7r4mQu0zeLFymWYTUV
ji8z2a7vFMswDFFY7yTDT5o9M0wONmJ1AzQLMl+ch95wNouIeos/DTkCx2Mwxqe/NbMi6xVh0H5P
FvQ3lbxlA9AB8KcU6k9ptFq/uQ5dgqzB1bsq8646WbqbryvsczZmNFhnrhrNy67NBEaJczBsogBV
bSQmAzKlYY8qBuzNJ2f1t+5gmnhtLMfa3/nTTKB8GA9GBr4tdU26HPWWoQG+7/VoIIGmq4t0ur/O
r5sjV5aE1gnUpQ+D2haNqZY9GVmZz01ktRerkkhTVyJSFsji2iHQD6az3LiaPdZ4k3nVWhiTjwrf
iWN7hQAM2CrSx4r36wrRCiCKJgZfkWwIqq/mKNID+NuuZkz18gLFGB13gg0pSEYODR+MTZFG43qZ
mBSjKqh32/Ynjaghr94yjFODUpxlDlKSe6iwKXMQSS72dD3UX3zt7M70PcTN1kM1TWvDEHq8Bmw1
WMxYDmSPgenPUgjjGXQf4F+oRm9LMmpA2D2sZFbFhxtZGH5MNQYqSZqqTZCfZ/LqQpOQGdtlDu+f
9bDWMWs+XRClnC80i2KBA66pe08es8gGo0SA3zt2abgfRzW1JeId3fONzA3zm/sm38rFkdhy37NM
3Xep7rsyMzxjRQis68jh3bpUSXNL4zHks1rqPXYnW4Zs6CWyU5XN3CUV+K9Bhmc7exrRNDpl4d0b
3viQqVQ3MJsurtRbGrKh4WxI0y/qZUgXe7uVRU62N1eeKGfvTk/Dm5u+U9+403R0rRufO3OyscMG
a1CsA8j45ubjPsJPBc+JFQJkxrENcc6Tg7ILu3f9iKCGDm4ZyPscO7ItCTVeudp60cfylelIrSTj
RXxjNndpHjJyG+810GyxG71gwiZFXYUcjbbGmLoFigvx4iVVCGDfvIhLf7Gk3s0luLpdcgQbGeag
cdSV9aaxzWp1I7ydWDktnjQnfQA4oz3c3Nv9dZB4j09gcWTOiwlqtfkToD+Tx72jralbh7l2aEdj
ndIZBRbPCMj2Tbedzx0yo0dd6JswBxtU75OKTkN4i3TbNNGv5qSICXVutlGO4nc1HZRI1JSsSsvK
d2EPbHOk0rt+luXFmoa64rIDZk56piH1mBqmYfIBKX3p3nCSqfEXbWep1yJChGRLTSLzsZnHbRF5
yB4BIDnNssxMF4oNgLZYQYa/wdXZvg3HT2Xj5hd81KibUj1q3pSWKoNyVENy6tVhw/Zpq39a5Is7
eaIEalbyUUYGEEtNC1gmWbIyWWDmoFfSvQcgJGPTonpVgMrviU+6vygcBWWxmMx+NC6DoLLW1AXN
JGb7t0z/dCGSjYYj93h57RfwWdQQji1oVwBGSzi0Mq+KfaZnz4uIYGepWVBoaZgpW2dK/gvbCTl+
v1KGnKA6LsEn6o0oTt6IGsG+OwXVMo5UBEmhqpt6yLlLUgt4SdeCSvK/US3zUWgrlyLb8H68Lb+k
KcjOy8VPIXu5ThCn+RxuMxTZfwois30wC7sE0x+koJnoV53uNpeI2d0LS6cTyW0WxjsX0ZctDSev
PacTL16qUEyX3kmQgqTcx67B95bFJYDypuiz59M1jKq5vUZhaf0qj1BBl3VsG/KpOlHTArWuWVHX
IzJu6gq3XNcR+DVplBZeBfjfN0Mak4YaXa9ujHNlTPLr1Eh12JR6Z65kwNkerMYIliryYhak14YU
hTDDVajIi0fimlisQXYDAigyJ2GuLGNlSTIz1PXTaNqALADeizatyyjiFwOhOFTzFtmzCSzIs4ZK
1HXgBuOXSSlQMn+OeLvO1M0S53hXRtOhlOluEck35SIj29nBG6YDEpJ3ZJbZY9usFruOPi1Svc1M
botJESU/cos7R15IEI9XcQd0uAT4lxkOtxBHzr4Lvx5i8Z30nZEE20hvzC3qhpwV0/p0W7sAAVot
EPOzxvHSbayg6qmZbUhjNiCUIuEdPn3tDlhRK+1sTTY0LfnpSrNc5V9nRK5xPiBdx+3S7DFQTZHH
7i4DCdWKhqTQbBtr2phrDyj2ONFocQD5rnmJu42GJPFH0lFD3pGn0l2Yc1xE1AMvU7hCavy0v3MY
y6Fel6nlbRYPulTbJIAitXqkwKubmRt1xeV+7zx+v99ZaZjNzh1iwKYpvPcgmtI19pbtplKQ7oTL
zoi2NPbAuRzFcgaCNyscEc3dzm2vLviWAFplwXInFwGX2Zog3++uMruQkPzIRaa5P+G0Za0z5DTZ
T3ofuwAEwI98+dIN9JVcxkVuAiAJcKngo/xlONhZff09LNakNkEJ5jvT0M+/mfvJyMbJ62BnTfqT
rMPyCN6z8kg9arQWYKRRh4aGnR2qENfbeLEJJ1aDhLbn6zvngVxoHtKQc2FG/c6I2lfKocEJYr4F
0QYetwopnEDCKYlmUZCMtKRovTzfasoj6gbwHqJ2ZhdGBjgCcL76vWvfuXFo/8gRvFjVeum8a8yC
73BmnSHL0jOfyNRgevPdjN+N1TMSF2deWSyOtFXlCvmksSI+6mEMlp8+bz+jOHWDbS8IUzXUSqBy
/TQXUDgC380hlcD41a2621Tl0GMpOWanWUhdAPQ6YDNTUmqSKA5XtT30W0evkdhiJClS86l7Y5/Y
TXus6wvCANmpVQ0paWgOTsEPws66TaGuSEJSz5ctsA7ZoFwAIGiJYkwv83HLGqBLyACU6dSQgnq1
5hoA2phNSWIQQTpZRCPykDMnCLakmQbP0X1Da8Zt6RXX+ZapbD0Rq6xMwDXkfih0a3hHFIJ65PRr
swv6mVEQqCr5A6qozJUmNT4zEMI+sZrhXcDH6FSOyTeAxcUALgB7nTdZw9PcRI58DIfvNAitZJzF
2pCXqyDI7f1iqqV5vEvL+tbdKDjI6dwA10WiyW5gg/vcD4YAg9cgv5UJ8wdDBj9bGb+afRd8BL35
4ON8Y7gIt9YO3puT1gyAZMzD4tuQmn7c8OCnEYfgwvGCj6ZyagFvf6krQzvICadmwJB1n0d1pdyM
5bdC8OVKhR4kW5Q+Jki9QU5hxmynWFG+2pzORlLKV4slsH7dqq83S7rhjc2121fhzuJBsPdMlZfL
uQJW8pyL147XJhzZCLrV1SIRJeuQ5clrsXYmBHYXTYrjf1TUT/rBHaZXkpOIejRvYHhPcYmMr0Bz
UXWdx5iJe629kUlfru+M50s3K7Ild0vb2SMv7pGGCd2XQHsJ3XeG+P03EYkXPGAcWseoPzB2i+iP
EMF/O/0fb+PvAI//C0TionAGAAN5fFMEDjaDoJPd6Q54aSpaEOCHJi+oxLtqkiIAzALpSQPMi3r2
oWFG6gIEvpdltpuJhsIYd1NboSCyWGt4xKgLEQvOsiSY9ABgryLItvcKZWxbtr2akHM/Lz5uJmhr
w89ljpCt2sjcb2xudik33Xuru60LzZQEABip8mlPo2VHdONrZAm2QKSapWkfgm4z0z93UTwB1ci0
3Adu9demnmJvHpKie9MOZO0FHiCVE4CnLy73hm8uy1xkvAznuWjuuXunp+EybTwGHzWvibaG3Wxp
H3m302xT5LPURr1dtpbLdtMoWHNUnrQpNQiLg+wAHnqjuJs3Dq0KJwkMMMBV6LupMX3V62zfDJP3
wRp5tu+zVuziItc+AYthTQZhNFkgAM+Ko1G7xbumcf6KJtAG91xr8RSqxifTmcwTzUiKieV7s8i8
D24a5vOMnayPTpLUzwJL0hUT3nikozwGXK5VWWbTkY7yFi0d5bmFftVaU2O+X7RTFRQvfdVUTF+Z
Bs4h6qipnDXTovRYajwBpESXzL0i77t4WyDhdheO6fOiJWM9RXhhuwipRxok7dXOepjMrZiAhwas
EnYOap2dS0VVW7L6eSid5HAnpyE5hGO+l+2kjatZ9uYfF4Xuy9zm60URKS1KR2Gd8vY5k1NyIFkF
MscJaBqr3C6GM8cm8Jy+9eKi4nvO5QvJqYmxHt1fY9JlLb+hhN85zxTIhXPQNcCZ3uPR8h6E7p1r
o3ZFAevO/MnBCBrfOp8Rdmc4WgLLJeMyRqHLbEeTwVhz4vw82wGzsPc7iWivFTrA5nTd95qdBw9I
F2v8wRy1z2wKPiNjJ3iuIje81LXt4ecKeRQlYIICxAJYUeP+WdPT78mYaJ+BQacOp/EFBOdk875N
mn3ohOEXPYiibZ9aSKkxufk5+UqzGEVd7LUaBPfkDArNbd517vuW98EDeKtqn5wBP/JZqpto3m4i
dh2gFOVl9YC0JCz18+inw6xPejoMn7lpequp4eOr1GzDF8aQPqUl17aa55UnKy+dQ5m5AK0UIY7/
W1ZuxyqQz4VZYm+I7/b7fpBAJ5aR96UrrWdLL8a/RoEMWiuykc2J640Ni37aBfuEc4bhM/Dzrtcr
1fUyF19ToypQx9MjFUuLWlQsqiUyLYJpTUyKoJdXxZKTviiW9TT5/u1UUQlwILrGksF+d43lustU
dHG6bpuU+roDE89GggJ0A5Alcx+38fjJsKxd5QTFazGYxiUUXJ3SeeMnMhvK8Wo2wQzJ21czowLb
A7nTlGTWpf34Kej4PFuEXAx9SJ1dI7RumyAt7iXsUCxrYyn0Q2seaTUHBPW/kqZw32ciaDaBqINT
VXrVMUMxyRZcY/ylCbCCbosWpMRG9XEO3CnKx2PqZfNzdpZVkWWj2BWUomnePCZIh/qCZ17rM8/L
j5mQ+WuYdI+o0B+/4Oyk9Uctk7Nc2ZNcR9KoH8d1thIVTnIz1M0cCuBqoSCzQsUpGjuK67m3yHKk
+F+1heUsDmRb4jyyWbnK7c63YxEIQhxvs8gXsybioH/VvyKwUiLeDoa7WjU0xMoeu7xlTEKmM6AM
4L20JgUjdt9KsKsP2VDztzIseIYHPfmEr1i5Dz0dASw9yp8C/LyfqIdEzJcwa0DTAb6uWRQ22a3t
okAQ6QWIZO6DGAtF5fr7nMvEscCDsmXOXqtwPhwMNl4Yaacnx77zkiP13LZK8Jqym3hL4zQcJrkq
MmBgdrY/K8ja7pLSQXkVHFstGMF5wKtDOZXevngjyiaGa6TKoTytzflmocImxWJncJy7ruaxbYtD
aEUHMiEPktNwIjsSLmrdCuuVJyM+M3S3QMo6WKzY2mYP8MmSDfu0cJsD8kmiK2fcrAnHkm80w2xX
85jo5GYrIpFrxDR7zuoMsPIPTWlvA7UDC7rMPVie9WMeKVEWdOMTdx0/a2zvvMiLauLrrBmybaQ2
aYt7n7EfeFGPTx0iE+siT/IHLTb3XaJln4KYi22O9+RDhGTfZy/HD7IBzub3tmM3Fii1Lh6kZ+Q3
FmoOEy+ueQ6ySCWSnKYgcY5NUPgBdujPOI81XrEdFiu3HvCDGqXxGhocMZgk8HY0BLN6u8siF8tC
pQ3MgB09jZXgiIjM174TyTPWQNtST4x2PTrlPDHZ5ixOAAsSVCd9zOpHKdme6PjoMw6F32WeON0Q
9s1dsxCxjycAKmEV8R/9F27+bTQWYHzTs+Tk9Z7WrIYUmzGQCG0JL2sB0Vrgs+5krWYCSSAA3nRq
oiCN7OYuoWnd+c1YXbJwHppAH1BmJIV7Hk3W4dDFwIoEuJDlLhsjlLe8NdYIkkVQzCvMctZ7vpsA
T975Mg/IjFyHzCx3xjgNa90LxYMLsvEno7wgzanGm7Grns0UnFzc7l0kGOv5kTPEymNkAwMPUzee
Zdf5cWV1r4NTd69YBD1wm7uPNLJEGK9lEzgHGg7crrY8aesNOYgBD2ivAMwmaWm2Zmj9ljd7aVj1
xyJgsR9rkX7WmdUoSnhEzToRfw+3pfoG1p4b+2BVjgCiooftAUeT7fqexxgHlOm+4tZpYRUmpuHE
qlCsSkKzz2XkU1e6RrXTrPx9joRaIt01RVO/aF6uasXM9zSKs3zW8dH9ILn3AeFub+e2WBrQwjmd
quuQltXLkLRSGQfKmJbVd76kjZLEzztmCmvNg0bbDW0oz3VVyjP1lqEJindfIFFnfadofzdOg01V
mfy0WFHPQLDnkAPmks4Lh6z0VkY8Id9OlWTNNVHzeaLEBmJWzVI6fiQnahb1UiqFOv01AADto0U8
7I3YlxPK3kTLWbez4wCBjqavtqUCCYzwweh+3EXZTobIV0fOiNkBdiDXznG190DfcCa7GgUKeydx
/qISdL3GSlRUKBNaStDzydQuXPsSUkE7VaX3ssl84NC1m1n4y4SU5EmzYSGT+WASbzcFsZCDPLLa
G9iXAXaqBa9WCPpULXwGWI/71JdnUNRUR4YavFc9y5/6UI5f7NCtFHVNdXTDKH4VaXEvf7O38rjf
ypEZfuFZ4l1rei9tF1UnGonQAbu8Idc0oiZOWXSwQ4TmgA2ZvCNZqHs5ftN9u9WtqAcU/G+TTI0h
fKSVsU0VeucEedQPyykPnQwFmXMWaYcThLezIzpKmhrrRu7ayU+ua056QdGk885pm4PHk+lTFWTN
vuXjsLFUMRCvsHwe0zp+9DLhvGggo5Y8sx6xRnyZ0TArVCmUVm4dBctK5jM5ppuyM3bgfuTvZA0g
oyyXALHWq42ZNwbKlVn0wpUS6AB57TlXQIEM+CC7rA72S5UQb1Asp7PJ2VFl0VQjNTzVkM6gao7G
8DMfUjv9VUJUpCC0Uudd9CFI7rjnUgMMz9sRGMk7L/VIfvfhdNL0dj0YubHXbRPLOMZcj16GERVc
aTMVPg0NHsYvURf5RhT0Txre/i+yTz/FSAIGAUjK+EVDGe/F8rK/WuHVexot8qwbYpBAhZ91o+YX
UzXBGPUIFzvZB+m0HxKtxwH+iMd6VIcr6bL3FUucT3hSTEjVi8dnU5PIBwLS9BH47v3Ri3JtW8Hz
2bClsa5HyT7lQ/1hiKJSzdNVg/05oGwbo0TOj1FG2wKZS0gzw9He0gwDsp+BpAU1ojNXtTutrHbg
JyQPgX+mnVB1LPBcOWegdVjlVSZR1QbNLFO9yRDOOvBqa864NFHn/2AJ8URplpSE6XSaccIr65To
yfsqrZxvqsOBjEQdWRfNAQ/vfk2Y34LHzxVO9E4LZY8SyahOTguCeMjD2ep3ke6BxsDlERKNKy89
OEnd72MjmnZaKav3Zlu9b0B//L3QxE8j4fbLbGB3OpBbo2+9zsTO8KrvwTjpJ4dxsMw6uaefvLeG
NG92JK8NU/evrO8luErxYBX8iakmN8affIoCrCQYeyJ50ErXL+JJ8xfZKC1+8Bj+eWkT4+BDR6Xo
k7shg97hkPDGuJnItXJ7NVwjNJOzaVQArlcxNOpVfxguJmRXq5gi9e7cFjunrz5GjVtu/w1buuLi
+qe7oOvc2Q1eibPrrpLgQ0JWdFOXAIjD12JLbMZEV0wNaUm2mOB/hqzoSmVFL4bxqCDm1AzkUjdT
fcA/Nqayo/2oFeNBryx+rrym29Senr8KLs0VY2n0zRHmvnVC/AK5h9wD17C+j3qugAgc9h7LMcvH
M0S7qFKivSHH8ZB2wgLEf46aJSDNXQB+ke3pcW4HWIPG0fR+eeBLPhZbSwaVP9Vll6ydHtndntXn
h/lhP0QMx9axfCIXVufJMoEB+m4UZaWGpQEAwG4eKBU8ysf+DFDhX7/o+cdM47Bwvpht6lwSLTTe
gdSJnr3UFFhIbCzBzY2oRPzSVKLG+e5Xmae2WGdYrPhNgMXFPB4toEcMTJMPDHSYYl1k2mpM7OAR
pSLa8+jgo3eb6VhbZfAsWjN4dlF7us8ZC1Y0JIWHlbyf1jhvJi9eOeLxWlqvhTmKYj0nPQphnpi0
6sd6aK+NBHDNxstQeNlK4+SU2Cx0nnC/Dv1zrRaL2NiauOO8vSARGTzNJu49i4LcxwET4K3UD9Zt
UvyAu9J5MFuWHuinS4rAzYyrlsaOMRyFZGIb5NaLnRWAcDa5lAdEY6/DSQ/n4Rz8p7i/SPlfWR/3
DRDTfsUVQIQAVsngi9F0yByhOMBdvKECEj6oIOQnlZJB9DuAAQ42SFqLDmCRHj8quQecwXc2DgzX
Hig4Bba9l4VQoRASp4J2tOVD56ImT1Yv2SC9VQ525gMN825C5MVMk5XF3KZYW3H8qvVGeU5rt3zp
Jm7t2jCw1mRMTWR9YW4fvsO+pMILvtHwYQ/5lnQINxmPXBt2pCQRXc9skuv19NG9Xo+0RoUjKXfA
+4IODwHxkpxQ3HJajg2pNzHxPLgAM17kdazFGx0hUBQw/zp2rH9zL3iuzpGjvUO4H7Y+eMUKeXPd
MS+qU4Z10e5G1qizvnl8az/3BwdMA1EWtGvmVtapx/NgHYsp+14m753RNb+aE1axMs6HE0qFhktq
cX1d4mR6C7BFzafX4PIu7Br+COgWjrLj316PNByLBuydU+Si5tmYSkReQTe70ElQj2TeiBzwsE5d
n3glFgXyhZ+jron2hitGnHK3VnJKR2xX2xFA61YZO7NMhviwSUG9iaypi+WpAC0JTo6DLkb4oszF
YSmNQ2yvmWVL6R3JoroTh7nMbrGhajrpZtrFysOPSRIML6mpjduiBztNlyTirJUucBYzLf6Auumf
1dAHPzXzteNa/aNQq460LMcXoXzMIc+PCYivVh7r35taX59HBHyXW0ujfBYtd0aiwnYPXuEGl3/+
43//v//7ffg/4U/5JNMxlPk/sN17wn+uqf/jn6Zn//MfyCJS8sOP//gngOkc3XFxAOx4rmFblu5B
//3rO6Rtw9z4Xyjcdcy05/pBaNZQTC9t1F8oFk8xfOpR6F+24EIBCYbj3ynIJNJBH28YPxd76vVE
VudKBeBc2sgkV4cI5L8Q5sUFUgPhuoj7rCi3vRcFoI0APJeL/Lj1WLsIOqZj/kSyPNTSi1sA2l+J
QDeezXKyZQZYzu5sq6FckyfJxyx1UCnE05VrHxGjnBC/sY9p6cwd8avzpnrrzDZ4Y71J3jp6rEcA
8By7dRNZjrE1O+cIjB/8SFT6GGWAOa2VWufWCq4KyhWjjBkbJS3u4c1lzhojjScnBMm6xDva+D/t
XcsqMp/Sc+ZUs24sI/ADNHilOcM3S1HOdl6UYJ3k1gdHDZE3PpaGOg6oAaKi54bfj6CcFXj+oLq6
EE+G5YXPIJ258XYtPO/I7Jd3b+r/4l3UQTx7J7h2ZVjlu9wCWCwDKWAhSlDIIjs3USMSLU1uSeOc
yC7fxR2CZ7mhX01IsdhFbQh2vGRCSOHNhLSLnTfhxd04HQqWlMmiqNtgArqHm24GxITBEfqv16jU
PWo2MojVPZJrU5bwonFamtf7W27o7hp0f0XSJjcz3F1oub9llpJujcaFl6E6EHDly40vE3DgbS/3
R/ZN5NRbXXER0nGJFDiGdavBXd8dyZBCxeTmBKgZbGixvgEfWoTLSY/MhH3ph+4VMUf7R+b2O4C6
iC9WDXqNTLDiouUhzkaHNNsakzTf243xlZmZ86MCzRiZDoYJ0y7+F9Mh5F8DAJ8+tmHdrxG99c68
lglyz8DONxol8pqRUPWURo13xvMxWcu2GL8IvIBvFOSxKIZSek9RHQXzVHcKfRLuqSlaZ4184vFb
avmmSqqMrRr0i06inbGEUDiqaeX/ZwZ4igPLRlmZJnNLFGOkFVK9BkQnLM8Bnjk2Ke90HOa8sxpN
+Hah8S0NSSHqftMPWfNIIvIarQDV6crhzmuZ6c5LxzLjP38BuBa7ewHYJrNMHUFIMLrqhkn6mxdA
PDCkD0xDh/0v8MhQgXp0gFj1mDSp9VJrfbxJwgBsSsZgvXgATDtNevmZRiGA2F6UfWahRolEk6zi
TabsO2XfZhG2zL/saUZbH/979hNqCjd9prv7skQ+WCr5X0gueBmwOPxUWIGz5mk5PNmBjehlPIUP
UaHzcyxLuemBb/g+A0YyyopG9mOwYlCa8tld77uru1Eaw9PQI7xZV6LZGGFwZKD2Y35VyS+i78f9
DFD1h2FZ8HE/B4oyO1hrIwKQUVYAg9Ez9dVcoEzFzHaDHIU6BeJEix9LtslWIdZej7NF7YLHs0X8
bi5mnh0M6T2S1+S2067Ri/4C6iKOOjHGvjtxhyW/qmsG97aR+w2wrU6m5XX2tlX59jRe1CQzUsDk
bTV8FVrUjrTTOuj63JcacKV8t44hnb1cpzwWgzZ8rrPOW5vYlp9RrS2QrpBXfhdPw7cW+JwqvNAq
A10ZZBkPDoYI3SPtzPD8dVDYZSOFhmIvy/Zt3tNNzNmGzMtvIjU3htGbmiqJyVkH9yuyIHga+Kkh
ABqhXqxhGH3UIpyxSKYN7GNaiXkIsicF79I7pzpIXhzbqt+xEdX3unDCAw0TLdeeS7amATVtnbb7
phrjdYTS7XR955CXLjZ/7trKuwFV1FGH8vzcPXm8+EI5iZR6mHfOgy2y4pFZDL8Pl2t+LRHoJIto
mJxTX9Rf5FBZc5aispd53PqVcFucEAMXR8NWBtE/YP3ED+Dq7FdIkQREuSvrL40WyBNpgYEVP+BL
DuJUZUzRwwp3QhYEQET+Y2L0K1KS2ZtFIxCo7bvEp49Xi/lwGNv4GjBTgYabf5fad/MqHMmCqraR
h9hsGRZmCOJkYt+YHdJnCiHqjYId74riSQtKGawCYI2twLHDkBwfgXdysW7UCfIG2MD1oBdPhrD1
szmUm8I0g4sMzOrQjuxjltQ4FFINyak34gRdB4PPiUZdHVhsVQFhYK3lTbVBiYw2e8xq3lYHJ7A+
znYke5slb7vrLFayLYAMpT5HHaUB6w40qPPQsVzvAhrfAym5stBK+9bCrvLgEibtoeI2/me/W5Ds
9zkqhQ1VmMUPKwO3stMm2LwGJ4oF6AlDfUPmpLOMggRONzCQBDeKG210pa+paF3PzA0wpdIHTW3u
Pdr6z+pAxQKUOhtQ3wwima+6k52NumujTZKZ8ZGJ9FxY6YDrVJo/ito+9aoIQwbI7O3BUrDjKqRO
DSmEKfgqCt14N1E5RqSCzYtQUk2GmY/4/mrNgyFAwOd3WludqOn14COrx2pXUE4BybgA7tQWed0V
Yo3ux3iwqt2Nn9DApLQd4Wgox9kaC5kMgJZBtAaiFmjLE7Huyyh/bVXjlMbHSJiAGvD07LXhGfc1
vUfYmDX5a2Wk2YNu4HtIDk3aRu9KQNSQkhx+d9dihMfjEMErs083AQ+9fesO4yct4du0HfTXoNXr
Cx64DdaWkBvKzFVmvRrWlbWNvQSAFWW5zljan3g2AuRH18ZPtlemm45Jbx+lyTwjOFD018IOrjOS
nC5MZlpmfhrTXt9FBo4sRYyDvrwtPhqaFQIHGNh13AmLjyZeuDsH+cEbGjrIvAV3w+Q80NBNvDOY
581nmkNmoU/i0RKIc6s5zLc5YlkAXF4DPlIqNQTFweaXN0NwaWWzlQ5A3UjU2BN+ckbM2NoIshIh
8l921MPRawMq+/TjjXGhZslFvRUSqdg0J2mpAcsbW+txhEprE2l1mdM80LdPqC9alg2T71QmTs/p
20eavxeWDCC5ZBMx62kYU/lA1/ACzdzZPcpQahPFR6vr31AdDWyeL/OIDCMR2qvi/1N2Zd1x6sz2
F7EWo4DXnt3ubg/tKXlhxTk5gBgEiEn8+rtVOG7HJyfnuy8ElUpqx26QVLX3LhvsGvqZ5x6g0u1t
6yL4Qj7088/zMHOegWsp+gZxTgiYeqDixH6SXQEX/9BXvThFRiZOc0fI+2rZg5SKCA5iF/qiOi0F
AfrqMuoqAWWCd1uBWQ61Y/70oS4a+O5NLVvW100A4Eq4dlRezQ8v/froYX2zkmGk32K4jsRQ3cQp
yios6Clnq3JIjzxNvccYiOFV07IYpMkhUyh0KkGQqvPR2QVW2h2RY1/3pgGEDARIy1uHdz3Si0kL
lJyGzZSWnH0KjbiJlF3cunE2bT0/AjjlXdN1yFDe9yLKKoLhOgB57+pioruWSpqycM9b9UT7etPz
i6WppHNUmZ3dgWqSIv+Gs0MTx+UyNPt2bYdVcypRWbTw1k1Zo8xSW35joQS3Lsysu06l8V5CwXzj
OZHzDBLCPtGhsKmrhkUEevudqsz4SsSo6T4sRIogUmWkE1R/RdmfchsLajYN6mtm2vhL42G/aX1j
uoHgL4YLJ3jkzvh4ITUK6EcLwF47vJihznBAqQG9O/NGrI0bw6qdrWeEkD+J3FszS8onLiyOkGyT
XNXKM3CYwMmHx7z4nkUMv22zeIpF8OZRqTw+1y0OTf+jh/6UCFGga2l75XqYUDvVjrt4WwRxeDPE
jq6tGd9mIK+fyEQX5J7FruYdWBvajS6O14Q3hlIfx1NH7dgo3PlxDuyWLKAcen8DQT5U+6uN24QN
05Udj0imWtrm1Ti/aVvTKndZlq5a104j1bjyHeks+zBAKUeN5whSv7lTgQdJusnqd59sjt/2uzoy
IZpOPrX2gVirWMU9BBIN0X/1Lby9q5Q7j7pl1vWHVpYY8iQL2350vXHuk1HvPApX/m7ce1+boIBK
ysGG9vzuLNvhlYfQuKAWShDGuyAqnCU1oUPdnxu1LgFnvVfc7M+9xDaVR021pT7lqQopG+MhzACt
WTbJ9JrJojm0eiCP87fJyJdmHNw15EkwWWUO4IKwfMvAIr3OmJr1qtt35epA8mNqVOnhIlwN8Kyz
MoWZrC8K1VOfo/IEG27J7WJ/H55HKGIOFPewCcYhW7hAG38ZJvvt7mL7dAdKavx1UlBypBFBI29s
R3rZ8e04nSIPsG419oMuRVbfOGB6XUlhimOUcegrUAe1267A6aEfUahVj/Ai6IAA2gwQ9qpuihsf
QbGreczsrp3AvEpWPd4Xgb80G1uuSfRwwHkM2LU4X5N64qyBSJqI8y05fRBhtFyAksj/g5GcVNg+
4JhWryYveUG9JXbdeTa/z3xvumV+uqCW0afZPbRYhisT31Pk6nxkyKq2HlGe24I6X5ah/S8TzM6X
wSgaDoKoy4oVsOfegmI15qud8PEvNWbRQrBmvIsC5PA8qG/uGh7F9w1eirNn8vXiWUItZYnFud4S
kugCN6K70amHtWH8hBypKfJwiNcQpBmINMOWyHU2BM4wrF28YRfkW06Js/lz3ML2g89xCycMfBO8
+tAKrNBmnwLXfhAm7lCp9Gg2KILem3l7XwzRCC2yrtxQky6tCHasNodT0Y3tvZoGFP41IfCo/f84
KBEexNKMXi5SHDdWUY4sKmFA6YITcHTyk+8Xy2x+d436yQ8W5BYm331ZLbmHUKayk5u49eOHKvA6
CFcIsQ2dMnngHeRjYqYUtL3RO7lhdFZLX3eRASruIyhO0t2TO0QQc7wvOP672r1J2/BUt+xILRpl
dPz4u0+jTqAIrX0l+rdPQ4Wq6NyuaOZPn9Zgo20jJ3FWTRKvTDlFO6tn9uOlaTal86FpvzeRsgfQ
pTQ/9l7GoiBztCPnnAcL2RlY1PXsl/Hq1+anz76Mpx+FPuzPY2vA5vusF7uGFoisN8/xUHvXoV5S
EOqQd9rkFYl3nWn8INkr055NYStXZYVyLNL29SKpK1MPsb1MA+4eLwWnwfItrqwx+PtTIWocDfql
LUCMoo55kvfxF+dEmv56nMxulesAnBc0wSEb+FeuW2TCk7A3ZCNugsxzz5lU8VrmXgsIz09/w4i/
UgsUOuvOaeViBhYQiICQBQQYiHrLXOYgjmNrreMq5AT0UrjpES1bdiIpbryushYEEJNphO1T1qkb
AJG1EmFqLUqwFyGvjG8mddCIlOUfR6SRq24iUbC1GhJkmsMYXweUlKqz8MHRoMS2/ND42UNutbEj
t59jRpnem7YLuWkUiJqUNzjPFldiX2dyNR8SseMUu3lN4ZP5QsvrvEbKcGMwM7qhVoliomu6UJM6
kBDd0BJLC2sJGjeCCmayn9drfQe0g7WYF2XtTKPoE5qkf5uOnFPPAGggwrvDw9Nccwg4GnVkvWgN
QgLsR17YbXAik7sBx7KL3Wqz/oO9MIH91YQA8seiI3e+pcQmakOcT8MJ8gghE9dxkhyGyMZ5/ldb
rD2cvJI3ZAdEuSLfi8lA5fTtn9/KFr11P6YTmc98C9V0LGB8kFpk1q/pRKfilYUDcnOAsoWzcwwr
XlZjXZ6REDPWFUr1oIRuIPaBZRvbtDQDyF5JBBQrhz2xrEoWPSRxfkTgB0eIdgHfFbFDg/pGX2km
Ntn/NZNw7eqqHmugimPBjn0ln51I9A9FZ/UP0MyMsj6dG0lhv3aWzI7U5VZ9tWrG0d1SMxhssfNH
GaHSCAa+z0UtmhBzWRpq4KOex4Ng7jwXs1N/20M5emcz8cA1i7cWyKt7YfUqygq0YKDb7jwVq21b
FzEqZuXDKYsRPXEg3vLcI3yhNF9YD6qUrF95lvMlN83wDoHAk1swt351e34k+G0XcqzlbKpnztsI
GTJonAQfm5fe1kbwk5pEgfs0Vr5PNSR1dYuQ1TmKirtuLMbnfBzq9dBN7aGGBuHBFnEKSfQie0Fu
+0RqgAiX3HlA6z1H2FCvIZzcHoAX8g8sza2Vg3CqGppha5MAWmYWt45TIkhsqUPvMBwZR62YBuk1
tnCqbNhSk5zf/bhTd1vTiNJFrvi4NkrX39he6zxS0wVsaUOA50vvpN80gdn0C99IswMtDYlrLJ24
Ss7U6oLoQwslBVeVhwBZkJkuUsXIKU4MZy43hiyCFQUnGQzlAfhzthrHovxmWv+zB68CiKUhC/y7
Obg5uYc/P4U28z7vjUIntG3Xs0KwyXysR78+hdhZ5r1RY+LGGfyrD8AQAo+AtJCtecC7GUsiNaBk
RolQ9wwhoUEWBA0gZq2xI9SmkTgFI0twAZuEeZQu35iCdm6BCPKek28kpFAHRP52l9z7CKmaPevV
A2XtL2n6LnWgmJ1mKEugs/7jfHnzJdNlDvK9zPs2AL5AJz5QiyZP3QD1WYdqXI2R+pub2QQWFeTx
bCtuj2aej3dmNsx2lY5v9gk6VXfaX+jVzWqtj3btb7fGV0hYWOven77I3LE7exmbVnOMDXXt2rx8
GFk/raAdmSOsOaAJiaErDmYwEPtO8eBEtXPXAh7PtC8N8E3zsUjwvroMz+ogx2Yc/ipPjCvIY78N
By5XrYOgL666pofSeec5x8EHXybv5LUpUUxyZY/Yk4Cm0OLs6z6TWz+GoIQamRWphYP0J7aWMlvT
YLp8cOIBmycjG8118aNZg9p+Jrtl+hKCas3JtRt2GFHCqV/QbeU7Yt1kOZ5tZ+zq1dwVKwW6x+gz
LN/huE86ix1mG93SyE/DUfiFHcg2OxpRdFCoBrCTVayuVV5z1DrVtw4e7BqlG6d+U5bVN7J96KDb
BmLNb+7UnvpKAcDmQ+qhzZIB6qrFSU32NqS1JzCzZTrJ/i9fedmiM/vqKba9cWXZaX+T1qHYOU0U
XvlQoQW9wwZYvc/ss4MN3MKdpPyW2c4+8pA3WeiZrDLs/orN4PczTdg3blWa7GKGnXzIHAP5cGF8
NVW5nrTeqqiiv0M7Ch6KBmShEts+nBbgOjhasq5m0ddpEmt6GQco+t4GfN8MlfNYVIY6mU3wAmoi
0vSZCb2o3nm59I2h91Kbgf1ooBzoxfM347QnMlzh7VSFO9ZYzZ3vmc6Ks6BbJyyWd4hKo6qGtkXM
7sBTg0st5EcbuWSV22wHBOjxUgz38ZjLH4Yb7Q1uyR+l6X+60V2p9oFi+KcuchZJ/5gH3T5ybWDF
otyYFnUbo6qz7Q/F98YD/yeBbuoaKrsiQ8KjXv75bevrg+bHLY+PiCNyeXYYhg62Pt6nl60NXIAF
qHpxeINFI6AFiSviYQQx/vJlWEQbC+D0AKdhBP6AewSdxMS6Ry8/hFyhVOHvG/eG6TpOUZCg5ife
cIt8QsGm2M6yjaqkAO8EvTJ0UOQMm/YTKnFNT/8cVABUthySETpsulBPZEPjYTAA6KwGhbo92uZJ
KEKQzZOVvKOO2PnFr9N+FxvKIzRA0oI5U656N4DIgD8++2Fc3LuhHZ/KegwWscX8L6gNCDFhJwiQ
imnr+6GensjeFUBdJAgI7z1ZiOewq5ZDF7EvFkTOt2AG5ltqmuaEc4eXPoeJWe/TjkNaXE+rP84s
rPy+z5Jk/jjyb3LkGOnjioh5/xFisJzPy6hvMg8rKaBxAMZZVvApxJD1NXN9IKoOYYMcbOguc/C/
k6XB7fRmRPMC2g//xQQC4tLmxZAsyUPPQdhWGmk7MYe28ts8Q13vGvydr1Vmir0RddnGhv7tCwfu
lfG0/O6YDIGnIK7v+NjAQ0iwF5ryhSXm3ZTU8m6o0v6c2smOvjhhZZv7ygJrUvHKeYbAtLVCDiu7
oiZAyB8GWTHfIX1uLKTq2g2Ppug6//UirQlLORnlOBU7rx2Ov/O72GqzPEpEwdnXxGiHBUmJcQbh
t7qcXqj1SXws0Z1YfF8+SYeQG42c0Gn5EBJJI+duzAdjEXQn2qYFU+csvd5oTtgvOwezcsZVzav4
dcpmB2kgXZWwujkBP/VnBxbV1RXYmKup4d29WzUL7PzKB+l0xQND6t4M6+LIM794EFMcrTKBxCA1
AULrgb4Gxp6aNLwNmoXgNpPLGOQbFQUQOnLCW2YY3p0Q4kxk9GFKc+xua3NDZHTeuC+R4NFtoL1y
/vQfL6x/fK1ZyALUkNJxVTdwPyN+WJ24bKomuYdqNYpn63BOR4cDOjro+A2UIHFWeG+2dDjQTQrn
XJxl476GphVALNot161p5htCBYVAKRylmz0T5oegQR7iUdD0BE5fxylMHr35U2cWiurI2/SZWu/+
peuy0zxhDcaMCNRSRIJ11rJxo3RHADg7N4AVGJ2vn/BvTlNKspPX4OXVKfSjTWtyvrSGQN7TxeSh
iwRImFxR05FDeFfIVV2LdnaA5B7KQ7wPAjdAImyPQb4BtCcNSpMgvOPA4r8PquKh3cnRgLirNzT/
Adl1PPfTgoPDMRaaECUlTM8Ng1Ajuj4gthKDYxcUsOaaJSjqwLSeKJS/7nk5oAK8lh7t9YXsdNc4
/f1gBbd95ttXZsz75yh6Vn4SvjDLclGxInZWud2HL3kETTETEKFTkQ/dOfCrA9llAJatbaJSe5KY
2EpE/b0TVuW9X4TspvbGdEGzdbyt1hn+tDtyi5m3hJwGf2J9NR0EHh/Qm/GhTRSgeCF4udBCw88y
ypdPP8ugvboKXHb6WRTUb099V0KrftHbhrWORu+uR5zucAnTTZN/5461ASxRdt34hXWqHQ+7Ol36
C/q+QGfLzt65Fdh+OTRrqjSvH5gMzBOPIe9O9kplNdArtr2jUdptMN3qgWaLRIxyWXq2UrvRbJEP
FiCKIDD2FZxZvkyKFADJnwuqkGAnCjv7Sssrrae/msoMCXsRMQGVuWYpanNKFr/ecSczk8UooLaV
gaz5sXcN3lRtru1mkPe0s9OtMseX871FfbTPK8W0drUn7fPex0m969N9NI76KrT+t3Hvs7yPo1kQ
fgmvQojBI9xniHpRlWa+QF7VXjepUtcDGeNAqOvPbR6O2L9T13wrciR3XCiEr2d/Vf8lfV6s3LZz
DwEi1tsyc9/uqve7S+/l7l/9UClzWCoRtsZZZYVYuMh/IqwwRnduanRYsnn9xWyr87yLBxN3EK7z
dxcnX7g/lS+QLGSA5uTpnWE5BeAFVnEdgjp8TfO0XRjdWSZK773Po3ytc9QH50YThzsLCumAuZpr
KMsYR7JdLlGH04Dppn8xoiBTx8VPYu1DsEgcLqbLUM/t3ia+2Ogutju1nARi3m03gpjqefZeTr57
BuOH71yr8vBNM72z4rZ/x1B2afLBEaJLEXf9op5SZ5/gELmvVG0ts9DxF5HfoiqmI1DvLg7yY1dW
50TTSlHUKj5fPMhWaA8JD/Kni+/6v50DVVJPOPg+doixvTqOXPl8xKoY+95mwJK2qxore6yi8o4c
Es78xWjV9k0J/tBhMtp0NQGO/1pb7cqsuftSpDZbprXrP48rkdT8u0aMrwoZdkdnmqajclAnhVAA
CBaAw7ubS/o0JjsDyDNskZvrrxLeNrccGd2lOzrBa+WCvI+k/F9Q8oN2Bqr6ndNxfPOtVOIdxrbY
pXkz4sWHfZCLOn2GiI0flesCvhPVX1qIdq3G0lMIg2Ygbbmq3gG84N4CZTwuwYZkXyEqsIOaV3s/
E4HdqYGqeecB6e+uiBs2cDtcAgUXgZ4nOCAVVbP66VAMWmbS/54NfvkUTjayF0WiXrOxvcqyTCSg
4d1amfD+Nnr3zATyuMpojQUmi86sqgvI9Wbs1LUQ30oZgwLjYKaHwPBAGE5qMD55iOcRAcsn2Uwf
5q7YVNLcPt6J6z/vXoBI/rz82Qh4ha4XmD4CXL77aVeOH64ahW3x6zbsnSJfWIPiL6gSvzZBAwSh
0UjWQTIG31kWZYvGlfaT2Q5AglrZeOuESbVF5U2pqwHgUjjVtin5cJuj/O0qFbn1pMosh44hfmt6
ztayMCfDnEzPCfrv7+cMChuPluv9Rfg8QuExotTSrQIbdivF+P2DbcbrlWMZbqzRMHx/2SX9x+r1
LVbwLbRI8aRrfsvlgrzq3mlR/+hi+uDrde6pzo0vcWGg/HaTgt9XtHayQSGgaOExx1TYPSljNSLp
BEjLaDrXNV7SIlGmBFhKk5xZ6FwbaY4nireAhmjbpYONAJtokvQ8wYUb3XcdooRcXpl5jFqLmtZf
+Kzb2oYclzMTtEqTagkIWri9sEWNqNhVddmeiE6K9ddDaO6fE1wGmF4glqjOEaLS5wO06sOTmXWo
KDUg3tKyAfn2HAk6spV4XFZeMaA88MXYDcO+SJiBgxaGJTqRByjkPPZiInsduQ1yS779HzEDZoY6
EfIxahD6ge87tm+HOEIG4ecQLS9zBZBBUu17eZ4WnY41k97zODB1nDWgMd8K1an5d7H81A8ccrmt
KsPbNHoRRy3PJ+D5jFOtQz66VVhddGk5BQ+PcVUshEr9dTwMKPj7fgcY8z9sl97L3ewHzHM6iNwD
thEwMFEbxhKbHwOQ3b7djPpuaiqgBaMyRm3g9O1ufLf9rvdf/ZKkYruI8bs6Tsz7NoxWc2JQt+rQ
mFttIOe+OZ2oW+997+MgwQJe8y+zdEaobjzlH7z7ZsjLmwnY1GRt31KDIITlVJgL0Y3iKh0CbzEi
MHMFaoZ3dp3Y2/GilctGN0s/je5zBlVIAL7JQv5R64VXZLv4i9CV+0aZCutm0p/tdjW4kXFPDchx
5it36JstNTvUADm6tfVIrSTpehQQC75NadIdDKzGZ4CVou2Ax31JHkXB+vOogWbKuCd3e4SEME1I
fcYU4dyaTo/UmTDrJR3q8ZBIL1+oNomvmcYuBx4oR1E+pAtLWYVYjuX0j26DT+kCZFRg0t3Kfusm
qPNl9Nxt627hDY9R4gy7SiLhO5nTeuaf5QVUVKHvvBG9U39hMTvYfmidEa20j0Gl/AWx10rRYv2M
QLkTIgEWS6kPw700Hjc0mx5udEO7NKYaaVTNqsma2t8UJvYC1KRL52HRLlsIggGP396nTTncNJAk
unjkA/c3yaT+McowpwcWFvG9zcVdUFnJawmd1EWnGvuG5yo4BEDhrKw4S18Fk0BVKfcl9UxvAwkW
tsM7OIMCzx9GglAuNs5Ygi+g9cObKXMgeRxtqVVrk01q4tQWCBIsxrbmG2r6JB/uaRlyuwX9Vo+j
1txBPm0JtP2slBEqhBfTsBbQw6qFAZa8ilGoRuP8PxRlK6D32sftjwsTgDoVoQUs7JgWTaJBHBTf
UpZcVwz8lLnJIYUSTtFwusTIkp8mLxOLWrFg7Rr9cFWMfXZnVhYE14Dq/0uZrzlzm9fWCIPlmLvT
KYib8bob1LRu/SR6rhsX3394BqnxGjlN8BB7RbZlei4fii+/zuXGdfNqeykoKk47nZieS4F3LZKM
1a9RzPmO8oijVcbLwCzYnvKI1JxADtpTHvHSJCGlANI6s/P/a+xl5sT1+2UACBvq046AYCKU2y2y
qLJ3pl32xsJt+ng9yixcze0a0ZwdRNYAEx4n/7auhH87eV107AJnbZoMezakAPxbUBs2BVSKjuRB
vkUIabbGGzE1+dHUpgEetaOnIh/PMd6mn0JpbdOuS4cQ6tdNt8WXBOhQ4bW3oZnYu3mXALgrBDta
5FZHy8+hfDNADGw/eP59GUfGU8qZsUd2sl66zmA8Sa+wNjJDtTnqzQIbal2BMe6pFxoNkKAS8S11
ouwR/tDWE5BZ462e0BVN/Gxko7F39YS5np8mbCaz3lDv1Ki3CXn6o7SaRWwk8S0KT3IIW6b5S1N7
T1DJd//GkggMW/+DT4ov/MgxHhs+GtBaVBBMrkroo2ZBtaPR0Gx7G51a/vtopHa6HwoB3EVUx8+i
c85jZTvXU1t5O6EM53rUd5O20R3ZqPdf/UQ9ertLL92R7TIL3X3y+58/LZV3QTHtaPfUSstb+S73
1vPubDKdb7mNrCH1QoYvuzPkzdzXI7F05ZlmvZjbfx4L5TFzb/fdtxjETmsOSVHoqa4BruRljMjm
e0yKxUZ6DT5HsiTCRB3659Jq7TsUZ01w6sxfZhJE3tubsQ/TLbEswjQ6S57adyWzkjvM2ZfDAor9
5l1TOPGesQI6qYPhPg9xtSeJvziEBCeDoPAHD+R9vWevL2ePCWoLnz3AEfCewWn54BHYvIPS+jKe
UJs91omuVF9ip542ZPMpF6YvZOPAzi/JRs4+wO+zn6l66A7JQW3A84mP4RDEx6AukvkOb/523Rk4
yF46orbDHp3aZpU5m74tUU22EjZeDppdXsn+KANkScaiN146t7h2NAlXse7R8k3nadCudVp8dA2S
cHYluKiRjo+uVb650qwSaYQjb6oPs5KraqbZFdgv8Isy+6VqInaCwOk205mqIrW8facMaznqhIPK
M3fldX18Rc2o9++LKcghaDJaZ8Cft2QOC+ntfUz2YVCTRBsgbr7HhvnVnMzM3PZyHPFgosnHEDU7
HAEFci8bjxxBP0TZrB215ovlAczWsW489n38oRcvGVQhiYNqbUIjeJ0NWXlGiU0AlNyRfc2ke+ii
AZgjC1KyoFimPwaWJQsI37CnPgH1t3W74KaMlLGdJnzJkjaNDn7sGetRDeXZj6Cy9puZAAN4m6kH
pocjxuXXnti7vH/JkVgMIK3Zl7eo1IDdOTQzdtzOylv8Jotb4J6qPWDKL2S6XFK3R61j9uxVLiQ6
jRbRdNHKXZCqaSkEA+fQ6et7rn4MTgIEoXZAJsQEfj6W+0/+1LQUj67eKA5+4BYLk6FmrIbBJ7Fl
3LdRuqo1YB6/P+Ne911aCi0I0yJl00EFCi/ZA7eha0RbcWq6PkSKLk3q5RbUOLJcVcscsEgkZdOx
+zuzEsgFKCO5T9sb2onSReVWvBZdFG9ofzlCtuc+dD448AFL5ZA1yYb8yeHnDDTkMgM5oLxptX5D
q7wFEPDFbW+9JhFrRwTQhTCr/B6KPHzR6+BTpjUaB7z57xsjM/d5UeAxHQr/W3HUig+vA6Tf1uUA
4Z0WVLPPA1OUol2XgbSW9OltkKDW0MDLHdEA/dRVODDx63mvDbhfO/eaKvQg1QBRG4oco4rFerCH
7kT5W4ooV9gPkWlu6eRuPGBrrL1ojBENIPV0SQO52bYX21yGr4mZe9uh0JXZULDoyRMTRGxRlk1W
RXSdkrYdicBn7rjC/iu8RuQJFcuixlyMKOyMeCUHW+OqAHBlnY19vGVjjMC3pgH1xAiCKsCVr+IR
qqOaIFT29pvPzA2Cuo1/HSgUXGu9pS9t9hdyUZBdigGWC1CkbCOFyPfIL3U3qZsDhuXk9rdffaO2
qGZfSCSj2GLPFqJNiivHML17N+HFfJZGvOImsYvuqY98Y/PJw6vF+DIp99SEX3INsfTNcNqEdQBN
K1bFX1TzFUV71VfwUKdNOzblrjV842V4M3/y9r3Z+5MZk6Do78e5h1zIjePYEv+vvj2EKRR36VEa
dROpOgj86udsqLy3XnoIqffifBnbl127cuOx2Rb1mJxxxl2l4LPcUiuWPN7afV+uqAmCDTwgycVb
S95C4T3edAgvAvoLFuYs4KQDphuIfYkPEk+dUKG1uUg7FY6uMqB9SADabe6BbStQris7TfYwfW9Q
JHgZO6Z/28ZuetWF0t9KL3bug7xWC/qLex6K9v101YGvW7y5thzFDo4I0nQLi5XVjmhjRCAzpjTa
sy68p2/Z/DUyygqaPkWMQnJEOQu1j4VjbwvgDJAev05DA+XYfJjGIHA+TVN6QbIuoRQE/fsG1dwB
mAVnFQRYfRdno7zW9kSjabm+XOyVbK8vJvJItb8Nf9nIvYOTqoR6dxL5/LF30xrx3THf2IGKvhoc
aKFg+mY1Eo9xXqfQkw+NsxcOjx1kxr4FDCRw1QXJTcoEP3GoiC6po0rGG+im8MchrD9NSP1Rq98L
7xMCmfKIGlRf8DCLq67tU3zB2WM1ZCC2kd6SYraQqwYwEeohG3dDcP9QT3VVG+lgnMXUQSwKmjkK
9dNZDeItAiWJBSjYfsiNejmaIllHFsLJlRyc+tUQ6ZdSRNEXg+PhNgZmfClT9Y876v1Xv5QDYDlI
acyzKH0Xa9un+WY/X4aLomsaFLdMxcEpjXJJavD4vsYAm+UOwCQQjR/bG4FKt88fvLS5NVW8klb3
1CRGvaIYIIUPc0+k1w3PbikYeLFnDerxDA6S+dRRpd5bHLE3+0MienMOLf5xjhrVc5ee8YNXEd70
nbROgEhjaQXj9OvQoACJfjt6vfOXi9TnY+MivHZxVb5ehbVrWWabjjkRRPHp0JYnDFspX2E7AFZD
pC/CCSBCXJozWY4Yc9IfrKP2uvDnKpzSyMRV8AWlu3akV5AZFYKlslCgt7lZA2ZeAaKiyO9J6qAF
Dnxp+i7IgToORs4+A6WYmnTRAyZRvjpZxV46bG49UFf/dlP7FnEZ+SWAKMkybkfj1mGgOY9G3ujw
WHO0OevXdT75D9UwyMXk4cBvZf6COYP7d8/ND8NDO3gbrp5TnMxB1BQ+ECdJ3W+p/CAvIC43VzqE
GhCk6mxuDFeBGuZuKmI4q0VMUIB0TS1oCKW+K9QXfeoto0/W7007yIZNLv3vNXBV29HsoAurY66X
Zi9t5zEETmTupfgsc1AKCw8y9pYVtPML4aFsaDbhweP6IBDog4CvDwKfu7HuL+dIhTOmzdVc/zDt
gIHUoNb5Z0NUxzj0zbAiFdiB+L3Al882UoA1kNeZn8w+27hgeoEQoknFY2S81pXvbgqiHOdQE53t
REhWuj3SLVmR/PsODW93M9v6xL13CI7OfZ5voyarl32btvd0gewFJF6Lob9CmLi9Bwq2vpPJ+eIg
/DjZ0aA0Ro4YFRkxQHRuf0U+vH3GHw3AeTdkT5MTPHj6cWCFde2BBPeS+Ya7cpII3xMho2vLR/a7
MmqfXGmVAc/wOoDG5El6ANdrpG4ohuSaDxUAXOPPJgMqYAkQjFjSL8/tjJd6gs4F/dpIUJjuyjD5
0tdQyEg8nLzs9MGrUeScl0hre7qQSmcj/odvNm7ni+5GaMlezz0QFu9XBiQUrvEmjOweL7ZXhchc
tih/DPSvep3tf+iHkMgxKQMOzAAEcCAbgMPy1LAjg6Dnkogl2D0irlFUyZ3XJ+yIsmr5khgkeB3y
BUeh+rnj0wiZ1bemkYZrq17R+/9y+bBQ2Az85X96eGWebw0L6JzGB7J6aobyrp7AUoUmASiOtcxu
CjcXq84OnBcIJt3WWh0Px1IgIovu22VQmLZvgxLDzm5CaFCuJreftm+ETReK+pBjl4+mlbagDjFx
BdUluVH9pL7kebigzTjkJZEqBnDvIKDJdyu5B8yI3sUnef0INQX5kBVpdSUGZCZoZNoHs0OHLcXY
n93Mta7pUk4MgpOms72Y6G5CKgGQEe2HJE4GOQV9O1tpzP9R9mXdcepM17+ItZiH255nt+3ETnzD
ynAOkwCBmMSv/7aKjun4JM96vxuCVFVq0oZGKu3au6nN7Z3THB7nETZqwYIXIw0eYO898PLocWph
uu8OnnalDQ4XRPRB0d+3fvMkG21pqFEoLtYByklwNXKo+gVnrdxS7f9U4j93TvX/RAVAnXmQ3zyp
j/Y9yKC7WbSJjd64EFFxoIf2NkS55S8444e2GeXOZO91vzqlcYdqdg9bhW0HeZZKN+RL71wJemjW
bXDSIFKzoGblg4u010u+Jdii5rZ4LEKIgFJQ3V5TlVxoI6jrCa/uVpXpIidC+5GovLqRM1uhzLdY
9/4zb1bOG5PTRiWQ7x9d7oaiuBKVbduwNP6ZIqTuXPEstKcwyqNz7RufiFaHeHQ0oIIXuPnbPXHr
kEdrjJ/IOAJRtkh8QNSACZHXQdfBoKI77rZVtdhDXclrzANQ4zuJeaPNMbel27VXcqCDwfxbkK/r
Rbjo7SzaQUrSWHCniDdYODYPow2xyszB85QjrWXr5WvqDO5K42l0aSIdbCydl2+Zr3VPfh4Hi6zJ
4x9uz5et4OE/tvRezaYoX6sKRS0UVNi7wJLYbXQAKidq2FxHfWDrdhrUPpV6nDVwvi5rFFJTYt8p
7GFp8VDbzLBWT/UZqm/aCsgtyDNQm+6k1gDZQZQFoJFG6aC7HoIUyKc0SQG1GFBy9WJGzavX+e2y
RI53N224lWmKTLwOph810aBDkz36gWY+UWP2R47CfjaVf2KA6IOsoxU8C1PPz55lrEeRhQ9E5OOU
AAMYLI5XtDanbEFlQEGg6sIpwxAywLNEmoMNnTbD/mCtlHXa7FKjC2wjLlCwPoLUb405VQlposy+
xAVX9OngBl/pWKOuqLMGj8qlzUNYWL4OE4D2Jj+yzs55/aVPdPPoET8XEUkQu8SsoJ3E+lq4WX6Y
uybWCeFj1aKjPoH+eJpeFTu/iX/iJQFYQJP2RwB+w53Uj4Xa5DeT1BSHjFvVqa6P2KzCDAX0jPVK
8tpd4vHELoXVdaDrDHOOB6X6xkE31GITw9dPd2aJGtCTHrd8q5nFt9E2wyXqUpDmkcjM8Q4/l0Cu
LCNaQbw3IX4Doa2I9+uicviRuwDEgJGsOhbqjKs+HQuNX2AJSNf/24+1vq98F8oCauuSDoAdvzh1
55yoRR4eanQW9NftkPnAtjTgJXhVIQkLLkBWrVCuxpDLKYJzW7fhkrLHibsER7L+PQuragWBZnYu
wZiyCzTjSwcRylVryfitCY3ttKbVqm8pL+3PXsTYpnQNdgzSrLj87grhXO+n3ZTfGIQxtlqSMOyy
tGYX4Z9GOs1b6wSYSeP96FdQsTfs7muhSZSsAbf54AATsDfDFoplavrrDvG4dJHBfhtzbQpKQWLo
qSA3abVlHYG7NzcdsZ3YSMNQQvVM/2ZHQkeuNnbk3hDplvhjiGfGoYnh3KYzIp+hMyxDrS2WpU9z
fyNBxI/8JaaS1BnZqJDPwEJu2T4makOG96Tfj8YR6nppBJZxSOLaltmv70x3p+RKh4+dLbIbE0wv
KHbQ0Sj29JpE4Zu7pCa9C+fmhBLQ3ZsV0jCYob83/xoL0HKxZxzsSU3Ism3fgBbL7hg4imPBNz2t
BP7YrgcQnk9vWm1wsP8R2dC2zcCiDupBMDSYo3rEseN08StuXwprn4dlcslNbGhP/bGe3Zxd5eFQ
RFEO5nko+WJM3ercgRXzYWIFxL4JiFLYD2rN/TkofiEh24H8VvEGzgYIyK1oDMeGDgbKYfRhL5Jy
iiffWgKwrQVGLpKtYes/wXmOhWMsLexrmWwnTTt/cnhuYWWFe9jvlx34iX+aPjZNg3H8j6sZVdbC
6bHPe0srV2HjYmDcFvQHLhMJLBq1p1PLEM2qZUihz3cBnf0xJtO9JFqRKY8q0DlCVENlwHSsVvZJ
ENkL1JUCu1BH3ec25v5ptgZ6Zi+oWbJ0i8ovaFTzJ0q76bE7fPrVaIZm+BQbT0Il5FgYd7sGJWMH
l0t5sXmGtzs0DRvLlxfuF/JC/UOCd3rQ6OAj8tvCXZEFXJrRsg+VpKiKnSyOneJ/bxbnsUJpzYLG
yUdD22bCShbkCL0Z49T7sj5PE7POfohkbB5oVjfP1exf/RMPG83fsP/0AIihgSyruoPf6dxUP41x
Nwl8j8+selwD9Jxts8I3r0LTN6Aq8QBx0a0HzYb6EtGnubGZrUwrdbdEnZbFRgFuYkwpqBm3hXWt
nXHTcg+hgNPeh5r2ImBRexwCH2DmpDInmsoUrKHpYbBq49Sk4AyfLW2CcimhDmC71IEDOE0QBa0p
DyD02RF14QxYmIAJQoD0C+grUE9AZmHqu0MwUCwPUYWiwA5EiUB0lEgwoT6mgsZe3ISfWzfqjrjF
xSOxfwszehkNqz0SUXejiqNUF3lFToolZfWrSf7k9h5E43h5d/Fs2/tU8Z9Gh6VPmkgbE4e+Pmm1
i1S0GUuUI0swst87yLptQNluZXuayfiOB3Kmnl1shTWSgEeAMRHyv2Q0mxy6L0H/RMbf/amVgmd9
3XtK/izJF/ONQbdTVyhVFBkUN54/Ms+d8y1Hd+Dw7n1HItbK9jbEPDbdg+ZQfqo6zJjBtzUukspw
jnRgRCJjKD6ZUR1mC53NfVqNLO0cTAYKmyOoD5XN5UYPiCF1SCH7pHBAo/F5REXgIzXAsz3skTIZ
VJIKRR7KAdzc1RKSJNqWmmRwyz8G1UlbXpnH9LOoQGCUOyUKd3vIxqpW6UTNw3u/k2IGnwfhuKKS
F2DXw72TJxAzUdy4UxlMcRSgpXiinkbPsTMgBfAAyiFHCcjejVAUP4XbVfVo9rmQ7kOhpwsIpFnP
yNtstca2Xpuu9g4JalJAXIpmCRZCMEXa4a5FsfFrMZTPERANj7Zb2s+hZFvq/hDk+Ch1j/DFAD3c
f6kgN0ibILRrYXhat6uisPuSpM1dPxN9h9Qj/FNk6WZ/kKJ0uw6VaWdhCkwam+xrErjJcd6/AtPy
1GUCNhUrZuavRjAkR9QE43F6D/jQpHja3mr9fIqn/S/qF3/uomHnwgw/apfeAN247xGAH3gKOvni
x2YEtbL/nnHoC7+M2O//o5UijHcr6E9BqG6aUD1Qm9aRdJeVVrDT1NQgAqz1yKnNTZQOsxNtuGmN
dRkbgPN68JrZyZImNJptWht77FHnoWYwWoVCM69HqosmNOEQ3Ft91SQrxZLVUc5zLA3lpFV/GABy
qcEKn8RvHXLcu86CdJhWBbiR7IgtUdvvH023sl9diNIxSJt9TjOU+ni694288qq/D5KjD5puFIYe
yQqVmKXtgVcUIljzX8dpUaHZN4OxnP8Wc9/0d7b10dnYBrLKH+KGGHniuS/rIa4HmKAJhhTzQmsX
SXDmTAGTqU0HsFQEuxwu2M2I7vrJOPt6yk2NVFNuQai0wt9cqN90nBNDsvZEvxeWbjuLMNG0XRKO
KA9r/ejJhsqe+mmhQ6Zb3Q5c2Mmy1bEFu2xbwEnBM6om7vgNYg7ESBAQ2unjdGeCtxL7RJ+xw8Be
/RTEG0PZsKWrypcUi8iqT1J5oHIki7988KJippGnCxTMV6dBE+BbiyHxRaJ5QvGg0dl8sPRE8TQF
D9QFPFZ5DohtbXahUbRguI0yG+bxaJSk8jDtFIfQqNYS1Q66Kl0PjPTN7/rwc61DetjJsKRzRZdc
NIc1K83g7td31yzPJ9e+LG+uAEkkF19C8fndVUtRc/E+6gfX30edyjP8bmeMxYo0+ehAgnx05mVB
cfKdcEFdEjxa42J24SL4EYZutKMuhypx6JSHub7OZZ4uZ+cpuFVVOWpAMkx9NLbVW8PRrYJVDC7e
RVywbqthKQY4NRS7g7gGMUOagRLFd75TFxmjEqKwi8mP9/4asCnwKVNnQseQV9a5AYHf3Yh3kb9G
vOuiU5P1WNr3jrMm0TfW2lAYNCo5NV3bD57sLWjbgO1LOqU++NGWSI4JNsUNY3aLY3YZIg6btL/Z
SFLuNiZ9XKQKhD6Mq5ssvuQ9stCdwMvPG7oNdEHrY1YDZhPGWbtmsvM+4/35LzHk2PbFtYXxE98m
+K2LyHnmwPZtgiYXx07awcmKqnatd773GbRem9s6RIt71DMoHupGXInyu8Azdkhdgy9c1xghVA9V
1mXnB2LbKoo48vlbBBkhBG5cNNc8pLTDGNdQmBYGSihrKG4FdbSj/iCtjV1u9/Wamj10vhfYbbIu
3I5KcsOqRQPjuJoBRq1A2joqyscsMvlh9PV0M4Ss+MKls/uTB3Zx0k1b2fnsUbio3+obeRvjd49E
eM13t20gYRkEzvTDSr/KWC2NG2RO3bsf27wFCqJUfvPbm/qwT3zlJYgHA6Ppv3JsQzFFeDSAehFF
xeObFYoR67livOq9C8FFv4MBuYCHwc417Lh4/ddoCE7EkvQeZIpyXI46svGugug2q2ueSpdfRFrv
BZTP90QG0ha1VRwEr7U18ztk7ollhEx0mPhGrEHsmxL7OVMziLGPmVuoF46w0sT2lBjOpqp+LiJ5
3wSdyK3pjI35Wff0e+scq9Up8lJ44Nkii9t0G3GJ4lSncbZunVivzEz/CYVoHvKiwAy0BMOa1wEX
h3TuiVsxNDmV19+CDGi9P7qRsx/06HGUMtpP6qUQUxrOrA9T7K/BImQV7afE2hDybl2MRrBKMf3e
QmxC24C8oPpa5e0+53n/Ccw7McqyYyXJhv6iT/F4W9I+8QYw6jROd9QfYUfpT+GdiJMpPEycYX97
VQ2VserALb3wMlu81GyEvAbyn5di0Kq9z91hlzJXR2GeAfLyKLVeoVX4VYJd8d9SW2PPWvsny/F9
d5Vs7qJ9oI327nt0hNsZKP5/S/3og9AOStuahO6wOqWDrmm3M2panilQq97Ap+Ld1sBOHd5wqkmW
MvIGvvgQczfkdCqlPhxYC9ib4u/VbE+CMKmBxIJQB60Fu9uoSX1NfZOT5Gw8Zj3W+ZRVsWu921hp
XC2BRv6VvFGpmSwFhjgpRjA7kMKDOnhNxS4jfgXyIbz3tazmNsgHA8jv0kUF6PV22of1PMifC6Ni
t1SVFoR8edcWuvuXdoZ9I0wwmNUddCz396jSGg7cybr1kFTWtxqSglmVfB8yVAS6Xh8eJKb2TyNU
HRZR68Xfkwx/wNFNxyfLHoYD3n7tFCnY5ECR4NPs1y2y0Ze8qAVIVMvcXEWRrPEMGMRJWn08S/Ws
fh26wVlMfhkSUJYY8MDVqL7e2ZELyReSxAauv1+0VQlWJt3pTqSQPWtlcwP7ktA3Vj8fhb+VQPJF
XyhEA/hv3blKJ9uQYmexJkM2dgSBHPS9ZP0YDFa20VpU5tCq40MfNemHU2bDzW9eolBs1qIIZ/7h
rLTg5pclP26/cL09gA5lsFAv7SStROZ0BE0RN73heNfb+5k8NmP4A5V5yEaqFnlPLtSOQw586d3p
EA9vqIodNjPdUVm3+Jy5TWfzoVJcSoDYvXrm4N6FzR5/DSU2JbIWEtURTt+wDcCXYmGYYI0xbeT0
1e9fORTrFC/5T7KDwCzQ6C/0s9gj/wGaWpasqemPsgFP+t+DoNcbH8rEsJDK9yEw4W7rJPtBuQlK
PmS6CNb6yLvlhyyY5subgZxHAkzM3lN+zcvj/ZRxZt14TKIxufaetk+VVrj0oBUOOi/8VfsOypBo
YQMEoBNocB2nJpBWaxtStZvJ12LRIcLPDWgS4EyjAY62n4xqSDVaivfjNJpt2LfRtDEej3ZhxiiY
wIPFWxepNUNzP2ktgMqRqj3uumQNfab4m8Fx09ixjSKHTD2+ytcohTf5em6AOgoHJF25l2LVVFhH
oggFyhfQUA8oUWr2UPK8MggvC5B31cvZ2Vdko5od3Dtro/FvweJkN9jGKPuVCdqni9f7r9NLFevc
ddgafJ1jYX0NR2e4mrb5ww5qbU8tTcketiX4jfq6cJcxcNtX6uugn3oGxnpNbnSgMX4Pp/7OC9IN
pKaOGQrMDqMi1Da1ElLcjgP8gGoCX2U+gVmcGq1i0QZhLDDqbpbtBuWADej8xMvoZ+nk+MXUdf+5
01h3Jl8ajAUh6uqUbxu35hOgQWSjEWmwrIHOVtG1JSRpYv8giqE7Vz1Afi4qr15EF37zNNR9O9CZ
jsvG/QH9K1BEQTnleUQFzYaCeOHdgkAoNr40vvctAJ3CG2BC4Hw0jfJphETQQ4Jq1CnREhsSNfy4
9R/IYAjschHiFBXhHbjqo3sDwVznCJB23IZCebN8owimhpoNlMyhCHPkQAwhJwCQkgVOEwE961Yp
XKessc6oXH6ISf86UFbAjL1dqvRWWVeKxfQQCeid4FfXgXAjMF3YH5HpBVp7aMom1A/BUD3pTeQ8
TC6ZjVR0DV3IZR4LLVsjOdMscvBigcG6Sz3sQRv2gxqHOUV6mfpqHRUoapypmfl5v2OW+AKGlvKc
l8DEZUD+rN+btsf4F8xL8NyGAum0xgEGfi7asLToFCYodFZz+s4z+5VlhECEsR4qHn2KGmYne+Fl
nZ+xyPYmN30YetTrdv6eopSbVb3WmZ6cp72jHurSDksfppZatjAv+dACtfrSBWX3hPSuBEr2Oqjx
4IYLbuxdc9/8pqG+fABCid5IdPAgioa5xK8+ciY/2x/9JbDi/zqh4xwlnkuIALvZujJ6B6ScOJDh
QxMiOjfrB5cxCwYQ24JS8oOBmhSmHofAH6ID7XgnVjqu4h7PpyVRq0598wHv+pzV7V037YaDS1qC
oDoFSavaNacDDemJ8IuMm3Yp2yyAgCKm89pYIsXni2BPLKlzk6yBsurK2VBUR7OVJvs0FFn/D7E5
mKtvyebOr8fNUOBbaEzNXugKVj0J2aCsuD6ZJJHLQG8K3XiQtlInHaTybEU/HED4s6TFOR2glyMP
Ykh3c9ecFqBVf8y5vmpTYS85GPhRUaxSAeRNjpndPnppmu2n3MIcTCMjEb2buyiK4qlvHpkMVonv
/sZRoEVjvQWDnf6E73fVoXLmgVoc+tJ7gUwY+E1gTEWoPzkuaxZaxZID9TlJhzW7YULFV4WrA9ST
0/Wg91BoVgFMHYrGRw3zr3GBL7gfdxrofVwKRV4g3NfeF38o9H9Ah/pTJCZ/LayKgenDKK9DIawt
tOPlAXxd46lK/Hxje4nzZJWMQVrC4W+iDqAXwkHVmPOvNE7Rhj81s7yNA1UYfkXBvrmNwb55cFgI
vjTCOkeBY117UCzvkN4sN6nSBYmZtUj7jAO18Z9+sCLwLx04Zj/4g7awfTEB8gAL2tsE7DRKcCnM
TShZ3TffrU6klZuoTt11LkzQIGpY+9VeMjxBrMhfQP0r/RHZbJmopXmBckjeDflrbxbeSk/c8GyA
6ebgq6DWbIcnc2jugooEyKDMd5HSeN+zmfZZxCjW7VA1k+Hv+zG5k9d3PjRMwB2xdljRIFGOTZ9p
E6gI3C3vc6XBbRVLIYtxHSjZHKwny4ufMZQVjsrC+xh7WEpVBzQt2UHmdbLKC7GamLmzKA8XLYvb
fUtSHKheOEDhUSyirg04lmHpwRVQNyRrxJCPhJQxWD7UtKAsddQwZdiHVqHE5U3DDaHdQKEXHkIN
Jx2QZEmaDCi/AaIoEL8G1X1Ru90FcCVAYJHSO/p8eKsp3at7NSCoYA2e5CBJ7DF1tB1TAdSqgKM6
xk77Ri0DzB2PuntuFJpWaUplkV1s/d4bNpHSjSqY99XIpXP1fRE+5qx7ou460Yrt4OnDJnGb7OUm
JwcWikV9bvJu+EyqJyZm9zgn7ZJbv1ClXoDSyj7CboH7nYh5DA98+CGmQdRKKqBPIoNpkNpB7u7d
A9tF7RmlG8aDBx1TT4aOtwr41hYdu9wjGYCZXJklVkJ3mAcCRGTDFos/dmktKDQtKCQvx5vzNN4E
nEgmv6mreB9vatuuuUcxaLWOAtSxT1gtyzYP1lgbFwICpaWW7WwHywEqvKK+d48J+eXmbEfxE5pL
r+yP8TVgtiBPgcwbDWLCQ92Y0ydUKp4rDxr8908QPNPXoz7EGwbkBDRvTEX0g00dasqurXa0bTM3
ZyvQSrAqzOifYsffh+IArlilATYfcHxGVuo/E4LhvUVIB9XCW9h/fm+RJ1UbKRvUjvTTVPsRtnwj
w9bf6tjlXFtRLb/kFtYeCfggHzTL1Z48Kz1T/+xW2vbNbbBL92HwIa9chNmG/hNd5lirskdh0Nys
U+ZN2gBk5b83yUp7XkBY3mLp6wEpJfQ5lTN9eWT9P8T6OXAh2Fj9h7D6Pc/rs1d2CXIpQPIbRV+f
3VwCVaKoVXzm1uewwsYecqYgS7ABQY+9RD6gOvNImIdaiczJMdiHfeA9UJfQUDCTQb0Z02TI04Hd
Xuwa37BvIAkVDqWaKZxQFRAb32uj9B5Qvmk8AAH7kjlyW8YtuIeQRl46o+//DDXnH5NX4+sQQu50
LAz+iGWgu2GajE6JGFBHa2jIvo+F85ABaLoavcT9PIAoEIsO7n9P+2ELvlQM2fr5EjD64Kds8cZU
Q0Y2ZC1LbDBNQ5q1H2HrqCw2LgCB0tbSJwhkGGu9LIIVNemQWEa56Dle8KyrsyfqE9B1ghrDIzU6
My+OwKz9mGPmcTIsU8Cw/PsYINnlBy8JAAPpy3UU9zpotc366sWJuALVzNYWeOZXhV/XVzKgpsm/
mLJA1T/cZl8UM+ZLQ1HvUh8FDLIFywmvn2dfOgsScERk2MWfXVMJvDPPO2tBnzwHaG2xhkiPMV0W
9dNluc7Yr2bfKrS8+bLm/vmy6IrIkCm+Ix+XNQaQO5IZiEKFD4rfRWkM9snF4odITxlhOOn0d8MH
vlSn9kCLh6gP/dSkyGDEexsp2AsNNru9Dzt9PFnJj4YMICTykbJVlvbObpo3ItkkBk7Pcy0UyVYP
tUJEcEcpTb73zQLTEysnpCVn384wwLsams9YJ6baTkshih1nvw4p68QBdKiYPHS+ge3WPMc2YlWm
G+la4iBavAhR/04BQ22GvxKaLUSBtn5jQT3dTi4oKk0udNaEze2Mly+p8OLzh25y7fXoaxVEcjcb
eZOkF4pGiWu/RDlwuv7TsDb+opvYagDvev8oOqMBwrooDp1jTJc198++uCwUGsXnD2NTNKAkAGj8
97Km/6Mph4VVA/s86jq0KBkIRlxNtzc2vjqs3juwhXhjVxxzS/80NeMcuCKxysPRvjIj8a6QsvKu
URl85qJJjrcYD+yBNGavrOTS5O1tXKSv8DlaH+Q0rh4W2FKs11CctlCJVVWn0NadE3iG9GUblfIt
0Pk3DduoTynqCE88yvUl6cyofhlXxV2/B0rG2Z/G+d2fxvnQ7yfFNP78uSRX87fPVf4fPvf9elyW
hFu7CGqgI8Fl2q5R1BAvDSBqfoKMCSQU4XdMU81laifxg+8O7BjX0lvXqVO/BlryIGot+VkL+bWp
PfEZ+qUQr3Cltx/c3rgWgxsvyePXWBDOvR8LKjHeuu9y8cpAztLjZZqyDBrciR9vfJnkO3DP8a+Y
pC6ZI4yXIQjao1W73pIpN5VCXPA4bS8xK9wnN00fqR/YvFs4jabCw1HTp3BA7UDWWmuguhZXYhns
GFjxKqNGHW7ap3uALBOshXpwtzCU2fQV5NSL4uYR6I25NB2tWGBv7gz2RVTsgYTJG53qR1vHqCLl
SfEJ1IzOWrSdd2qgAHvoS6vcJvEwPDb2ANBJaSZvKjwvQLkJRdy7cLCN5HfhHCUPvQMKr3xV5Fiv
dO5gnRpbZKssHZ2jhknfM+qEn8sWOvLUbzncOdZZ0v+p/92fRCXxZ1ppnZ/g60Rte/c1zvoeBVYo
Z4h2FZKVRzogozHu3NzdWFrMpi7q18IuO37o+9Cc4rViBCfSPN4fhoHaz7iDAMzmf7vNwxdOB9J2
VOkvhVOFj1nSfbfiIj+mrQkVazoYx961UogqJtpj5qBs39WMR+TIXKjrag5kylNwnM3+thXGq8zp
xo1FPrwV390oZEfIynjpMqyxX9Fmj9PHRTpYAMJx+qTeBQMCGB+00ERljJDhJmXiwMcgfzOK0cJm
MONgL/J1fIvgfIvqMb5GKPlbVrkefDVZc4wy1LlkYIX3gRl8G1UQ193yaoSpsbM4GLaKKrwFlSqo
cUBHqOpc/vBJAdd1vGCGv3/Se5CueUvo7D0SARfxaE0sXNQGmw4Yt1DB14KKXZ2Sg+eDDToYu3wV
JwEIuYi1i8zUXgk9dEGymJt4daEI2KSpfS+WZZNVz+8tjdv8mfilehR/gxSUPxu0YoAn2YiZStko
jmwtWv8rDkIU4UNUaMupDpaqYyF6IU505pXO0nf19kAtKoulMzoEIUqQF3NbT8F9m4n2MA1FUuxz
CHNBJL+gNip5kXyFI7ncffA0Vhnu2NBiGfcJqaViZ3j8rdXN5Iufe+3WUbVhII1LvgDFTXjE/DKy
kalfnQW5gZStOWYtJGipiWxRu+qL3NzXRZZCWwvynxUznkutr66/jy15mG5G/BR9SVBLsqhbJ79k
oC94iVGmQNFuXzVHPwJROerCsCsIcgO2VIKhVC9LRbF3RbJ0elc/OwgUKwQZMplUazvX1FI0kA0o
w6UYalcRK3dOV4H09lcZLvWzIhoFslL1rTb37lPV+Cpi6orGbN/61U73jL7GjKu4Nm3voAhwjKIE
04G0AwOo+FnjNZ3x2Q7RLR+1NpoHChKrsF+kxrsNQOm/HIXLkd7izrbNQO20Ive0yozi/HFI5Ukf
OeYpriDs6nFlMw8Zg7IQ+K82VnLC7A6F677lDzuWI+NBltiL0puFnKZDWaWYLSBmGCKk2/PukBb4
kVndjTM7+oGEECiWUhvq+zji7WOx1JiuaGprLj4XiD8Hg75/2nxt6qrIhUYDnW+tdjNwVXen7xeo
+W13oNYfR82z4JgjOXykmgwCA2RglDJHBomyd2hAZaRsP2ot+GYVIGD2tYCjW1puW24+GEa7h5BP
hyLg94B5kM7+gYcDuAyk1VDxKlGloQ6gSgCxeg6ZwhmqPpqKWk75EXKdDNRXdkO8Dpz+Bfu4xZUk
LoHsxG8nNHYW1AwBEpsMFhMvpc77Q0vcL+SH4vWbX12B1lTv8TpU9QhmFeurusqhe6aakQmp70Qd
sK8/Toap2H32Flokpxp38v5g+OhNYwtVxiO1oFtyA1UZut1XZ5L+ouYAhOuZ1CvnJlldHkOgwVnZ
QbCqsJZ9qaXlPowZxN7cXrzYPRAz0hoaZANgNOs4OegZUEtkNXPH3OpDgUS/sqKoxFxbPmhwqOlr
TrwKIfuJslFY3byzsf/UekdqQm/7mwMW7gu1UvDtRVqSPlHL9oDNc63PSQTVCHVl9GnvV0Y+vPDt
k4GKgcV0Ke9XRla6MoM3tysrwAd9d2UsxLvd6ni5R2LW/sSw2gO+oC4h7aDyp1CUKk7Q0say0rLc
5uCkw5LMZMghHgKd1DH+5Z6pU2r30ANY6CM0n+6cplMKJSdyt2PZHEQwQHQJwWSk/ixtskMNhSuq
05hKNhIO7kTIKlpr38tcEJWoag4qByELJjff7QrqU3SL0r0LMtf4aj9RR6BEyam3SmxzBUEKH7Kx
v+7jUg7x1Zjuab3dFEnUHEnblrRs6exPTRN4+2WIPYhlLcJfUrl/cvzQ52OuvgwrTVHBdj24q3nw
gHp25K0LD2tn0DBDHEMaw9mG1hhwjF2+rjlow6nOwIpN8eCoAxnausQf0U3do6zAFCcKaDG1lTAv
EUvKvQtU+g5baMNDgRk7uBVK+SqhyewqSg7GV6gfyf61B/1fJrrhhYI7x/xvcJJXq46bWLr0cs9H
vd+CyDMGuAuktA7Y4p/tr3ectbnlLR0PbxCineWdrp+cIoF4uouEfMnLV56gupoCaCwHRJMrat7G
ojgavH8fi+xidEGSzlnlovpVC7xTB3L0tYucBBgN0/HMFIOECQ3Cr5kzIu8PBgnc1S8+IHcv5Gp5
g33MfEeeGwfqOJ3FQNduutG6zu1i4zNIxoQKoxAo7EJWNdrZh1QGtZjCNNBZnTX/xHnq7qlF/hQe
99ICXRY0Xxe/hxosa/Y3BjKjmHhJaC40zY24US0CkcVH6hMxaGEmn2kG5uLWMjoZHSOvSNZWH4CX
B/Xyjb4EqVN/btwGVVL6z1o2INajlpX+Q6ZeMGTVQEu7S7BBdioA2ZtIfQYFKYypOBf11/zkGVCd
UH34yoAN1I8OD8JjQwpA0qjDNcQ4GcSrQM20AuI9PGa/Hz70ccHCdZKAZXg2aM5g7AZ/DCWQLoUW
gk/eXM4U313ZBTueAAxHpOBkKKVg4PJ3h83cl3LniUVZfyIPv47dh/+fgULb+FLjf4qqixRyMWeg
s70TcBs/B4XT6WoQfHbdjhp0gHDAZ5TAJpdO2cHxgvUJiHMnj6Iq5BYSRiDhEhGs/x2rsiZPsndc
fB5GDmz7kK1uE0wsNPsVhFoj/BQABJ0UwOVpkeM8U1/RR/85I2uk/KSKKKTOF2agX3BpwQOYJ/zd
AAaCXeCV4jo2YFn0WF2/4cHYD0pm1LWik9Xa9tdEA9oiqRgq41WQsBq5C1HMcM0d8DmORiHejPLb
jYqjGNovparDJ4afFG/KsBQBmD3QZWlY9vQ1QJfUtOO4O8aFkS+ssQegKARvSyqt4Er8QSXYBSGY
vg+75HOVeOyZm8g791YPOKJarNdldNc/+vIoQJPvo8R4h5k6iDHVczk/dqzbJ7bwHubuFGzKi6QW
7Zb6IoUwAoWVAPue3y3mZ5us6S2cvMAad8mdxtunJrgJFQNFYurG1jIte03NlvvBwmSeOFHTBbek
hb22zzbK+B9+D0ogK7t2Eqi3URAoFACnaewC3wQHSR7Kavt1XtvZSriKvswJ/s3zwLvMbySkNfp1
UGP7DH8ree5Zth/9HlUDotRWY94ELw201GiHV7bmQvZe88PWUJQiOEjxWsbirddp+sFQQd5vQXQb
dKmFapHSOFUDyO6rTYgl/iM32PRfA5Iq2OPnlQECBV5PxqE3T19Nor6Wwe5OmH2KpwI0qU//M0j6
myCNOu0Z/83wFNi9s9ZQfnHuazC4sjwrdl0/Dg/Q18BT4NsN/lcaEK5GOP70PFTKEztnbuZH0PeV
39oalNGW4ctnGslGrcLZ8troEErw+BUp/3+MXdly47qS/CJGEOAGvmqXLcmS7W4vL4zuPj0E9339
+kkU1aat6XPnvjAEoKokyxIFVGVlDg9xkn6OhNqjs46CCgBMcKTfV9jDQA8DtU+/zq9DKpEGX4ep
9P8Ye63xyfjGl0qqKFOEGz+V0CDGt4FJSN8Orn6hkVMVYgk1BG9Ln/4Apfa7LMdujVZpzkTv141D
2MeQuvHSFNQLYbkgDAtKb/j8fyMAy/UxzTtAjNfdN0KyOBeyoXnrUo6FWF/B6lkUI5Uwts/aEKIP
WfXoBE4C2hzW/BBaYy+x6c8fWpz17niMAlPSpLe2Er3S77oNYszcfUfCCNpCSv2qNLUOYHA33dAc
XeqR7azCH07TFJh+7786AVwLLqsPJ6Pp6rvCRzFGEWcI9jsFduYIMJY5UWkQ9KfHS1+Dqd5egoUJ
zfU0STZ58jsEscXRTnUUlGkKX9oQvxwg04+hG1o1zTM6bt9DP0TSUsRvuimN55CZSPEqA5A9Nc+V
K96zGNhnTTsMbQp4bpKIbRDo4SNdEl7unCCsTjQq/M4+Zsy+o1GvymWl1NstqmXdcnbqVCCp158D
WVD9c1Ug8opRbjz2qbjDjTk6glvzEEeVd4LcJy5Csk0YQvGrzHLLUCKQ3snEAevU5EcakG0V6aA9
sYcY8HjNN7efJikCuoXtxVhh47AyupKcq9Kxjn5guenCaUL2HOP7xd9dSzdXvgMhM5XdrWTEFtrQ
x5cobsq7jHlyA/BG8Vq31WQR8pQt/DSJL6HN/2oxx/iLhW2Y8b5kaHYMYs3Z2FoERteWWd+Rhg1W
KUAL+zzPrO+6FYMpVwTWkVa5ZmzQNe4/uWiCeEZ2Y0FWrEmihwrHKRoFo9dj/4ck0TQUlZiegIbz
E1BEh6M32tUq60irYWJt4lDTHrNIw1+lFS+JnQ0AanFwtwR5BZ4R8BxHmd/8sIJ/oKyb/IrzaAC3
tW9+MqjGLFuVyJivTNWWbnlOtgqYDp4OdXIZAKUfFjZ1o6OGkCvmKywB+Hek9U9GN54UjZZtFdc1
RlTuxQMLsyIBd4uCnoUV2O8AjthZAy/3n0BpdWw7Kw4xwCXqfeHKS5tk4xQmunFj5N1WIxroNxaN
m4/1IjXR+64u6P0yF02Om1nJjDUUjEFSFEJ+9063nVdAqWS19ot+2xhOfHRptbFFuCJrUXjA6eBG
3UL+xHqdlqF5Hm40rm6ZChNnJg+tDn1e+iNwWMYfQQ8BX8Mt888qmRLajhbx4QR5Rl44zX3ad+Fm
QsgrrPwnJL3DwEzTm8MjIeUnJD1B7m/x9JAVBFZ+tvJxOL9xDPiLjt6IYxPzwlilEVTBCtPcUZ10
mkuM6LUNM2tHldRPldUIC14CJZHJjqqtHwGyekgg3AMTK69Pw+CBrseAAGXga+028HVoPCkFyjKR
+YnZzSMtRmpKuOE6YWlyoZGbsnA5jv2wn93xkQabtYr24U7B6vA57AuxKRTwwez6CoJITrEjRbne
4NchrcZF9XlIq1A+Kna0ipTI7wSwa6T+4hDHqg+NdxfcXhbvzRNXUvC9kn1nUQWa1LQAj7QajupC
j3wf8m/4AK+ZrZqms6Rfuw7wn76G+tiiKhrnMEht10i9P9eKV4sepUb2HYzMwELQRw4yNP3a9/N8
Rat0QdOImF1ZBTjo9STSJr80dJ7r2xEb/GUALrk1WoFLY1XbEHAnnbik0th96qrsl2q0l6PlbQT+
RZtaNdqbkDWAbuZQHWlY5SvJh+Sl6bvkNDsFHPWPseo+O4EVC/3vSEHrfqQt/NI3f8St2MaJOpqD
LjpoSv1H66KHACpB9iP0B/pNgV5kpd3k3LuqXXIUmnjssVlZaLw3fgBTMrtrNshme+Vu6+a46MHO
teRV4pSLfiiuBzg65YGNCniR6cCncH+NmetrOt+RIS3Mx72bOUMx/LQpBAbiIYkOzijB9eFD1FWE
SHZjxwINF3W5HdMk+qPvcUqE/GJj/TFx0spBEcUvCn89JGiKHIwyQY8FujV9z7WeekWU4AtvCYxi
eqGRm8tgZRgJ3xJtgmHqVwdabf84SLSoXqTXrkYPyqCRFYFTXDsQNdvMwZZARglk6EUHHkB1e6uN
stwCBuovyXBETvP8x1Xz1MeSfMnNLJwWJIg+6C4mZtYJT1UVcomCUPpoOfh9i5LwgUZVDa1NqCg/
j8jMPoLAMH0sBtNYjzlSU23eaNDSAuGVX5tQ1lDuHFDZcweu9mkx7we204fIRRcefCmKL/NuyV2B
U6nFvWgJOsy/PeMUAM1xxroRoLSdA3x9xpjL8OC5neHznTNkyaJoDdQUbipc2Ewmd6CGu/tUDpvL
Y5Gb91Az81BiUHo2VC2bDX3RJ3c5fGPgp+7HxMEXHiJJYYCvhWDhQ0gpI250OBT4ZncfK8WjJC74
zjZQR/OVRBJ51AU2yzhQXqZRhdwOiMr5Zg4nh/iBRuQUG+M1pKdyWBTSklWxbAAKWlYQF1zZCv5e
Z8is0SMXiVYUJpJdMlTXKZq/MfvbXKuC+IlxKKIs2c0hHcAx9uj1OJToXkZShDtPZjrUaz4m8QmS
q94udLEJKpDOP+p4TUh5leFTih3sskkH/uZ73RPjuHNg87JoSLYuz+uHYkQnLtf1a0iUXeo1uj2j
k+mCNZgzr9nbjtsdZeKiHK9CglgkXuoaY1CKjvy1U4U6uNB4up2KvrWRfvPAH36gqnGdNcaFvVGN
mOq+PnPZvWNHICqIUUaWQKJtZKtbQJepGvGY2lApUNHIhWJ0Wj5FpAAoyHxEJBsTvPMLpWWMZuBQ
oFCB/NTO60sbuQM3ekab7cqSQvsupeMeTbU9LNDF9mJDIW5ntOjJoFWQlUXrvHXljoauC5riKArt
Aw1VSGfUrMfQyWMKWVjNNaQh8GE31DP0I9JSFLLwnWLP0J64KRT9UzdKb9l3sVi5jdufaG6MwXC0
EEG/a3Kg4GiOVi3FA4UbsL5ndv9I8zRFj+hC4XDyclZTkHkFEJwpHEXKdGc7GM7BrMfkgtr6d+K8
HhtsWXHU1TYT57VAaRX1z0tse1cr1dRSBlCmikv9ahVE8htZzbE+rOZYARNTrPRPLJTy7mNNj84x
QFuPgBUtQ4tBxQC0NgdeDN0DJc5KKCst4zJHJ7bKnDk6OsrHgcVrGnpJO9wnYQxQqmqG8wIjoEi0
SBcVjYVu90CpM3QfA9pnggYuBJJJEczpilmMHs2XmzkaIo+1i4PORJ8zvP5bV7OPwGTngwjTc5i1
zrLoTdTxCClXWYH90GgH9AebLEOjsSXfpklvwEbcRffCQY9AAAR299PYofE6aV2ghF0rfKQLhMw3
No5zk/ih7Zr1Edi3KZ056SGiPL/V3Z4vJwXF/zKIElVET2vPLeSlQjSm3Sd1fL0UdilzgNb/jBPs
cu8nS5qcza/u+nhuSyvbzi6fQuDmnt2Ty20IFtony8/YCu8CqAfLrtxC37Q+l2OdrbICJQam4agV
lg7/pfhnHFfJd3ahhb1pLv9ppBtCOr0H/zOEPFcp0/Vz3wbQPczK9t7W3PxetEa5zSq9Ont8yCB0
gJi+q8VzTB5xxKxxQjNt0FtFCRpqaH9BWw660FZlngNXS7GIyshc0+q8cGM3+1p+lSwBJmoWrj78
DtysPkdCMBDSp6AWMRWbuJrrQch6LqTD1mkJUsCATFAK9E4JsumtWiU7uqSWKbBT9loIsP1ZgLo6
UO54ish1rGINRv9D5aIeTYHJrIcW+9osOkRXzxhEWn32wGVxGpNkge6QhQZ5rDt0n6DFV11aOt/Q
2FSNx/RovtzMaUnur8EzhXaxr8Y3wzn+MJTmFqfDswdOtiNdQELVBXZ1mGfokYOGjskA33JQmYtO
X85zs/E8F5vAJSCQm4KMe0UWWSLQB9qPy7oET3eAr/fC4CV4iHx8Mq4PJ54I2WxTZrr722UNRI7t
4sb91mgKZyKGHUIRMm5B4s2McMuiRBxc3RIHU7TiQEN65CY1qJ9Ar7BqrBa6y38zjEdP7o3UvfXl
FCoP0eo5BcyLuy51m/3Nc5AdzdHFq7PrU85z89POL42eFvnig8j+H51ex/kqcGpgS2FaNshXXej0
urZQMr6fVOrjyKgLSBrKO15n+T3w9Qwgply1hKtTnzr/xeNgH9lYrGg0z+u8ZMtCBPGGFmbbgeeT
7TzP9AQVdDQsoIaTI69z0mrgRaQODsJuaNHxOY8Jnky4Y4Im0wIvIE1Gc4KqrU1d+0uanLxzC/jd
otjGlgHSGLXfpF1jnqarZsycM4202ovWMT4C0wYz6J3wwfVKkBBi90pOKM5UC/QOG3e030ylXu3n
kNMcQsala59pRCGbrEcuWe1qfRXSbwpkyf+8BArpOtC8paehkC7XvAUNuYOD1H8WXjZ0Jaz8SbLW
4LqAUK1pWOqC/6vx9T86IE/h4AtobK/Fy9hm8aavzCZ/9fbIHHR3DHuMs6nlhgLjJL9MXUcZCC2z
pVl56yIbP1sMAetfc3T4LtKSoRlTdW7iBt4s0dWEzk3Vmzmqvk5aJVwGrY4NOjctFLY/GbtOWT50
qTwLKH9vqqAL0LQm+CUzY34BG1G7ijrhruOi55dQXXp08y7CUVM/ksIKcP63f0YgVbnz8wYZ+EzX
tlVlhCcKQG5jhQ3OkkU1JrFaZJV9LjrJ7znUvA52gbKp1yblKguHAlCdIMfuBwtMPaJhBZWtGg1O
MKSVqnKMfThGGzKhqVpVhhezC03ShdzQ7X8JcPrcUjxoTcF4fqbZjh7lAQAFPcrry/kpZ+O/PYcR
FQLwn2FN/n+zbWpdbK81BJ747C500UCIAqMBSkMneRNQHwNZcdrdG4Asfx9cnDnMOnkbS+xawR3N
16Myq0f5IvLOuDRmoT+g5ySZ3At0S66cpPzRMOSjdZz6DyihQ5tZlpfcZcUljVqFUE1OwDlfp7zR
tw6jaWPHBAOat0CLc+y0DhiAjylbz45mCFpQ10WxvO/fe6+R93Zv5gBvFum6z9zie2D0v4hayhh+
tTUL/6nzBqpppVs8FXVngIEJPuAwu/p0SffJx9Z2drtvs1q8ll2W79AgCNYNpf9ktb+jRnOmaQHR
uZUNrc6t7DX3kLDOaMH3mnsHGkOQN9u0DCX+jFZosuOQ2gRteIkWYWiX0VwP8U8PjLJw5Bzk1ay3
Fx1kre4Cs9a/AeK/J/A6SCDkOkyC63yDeQLBKwKu9WwvZTXZ65Ef3NhTHJoXg5UCsmvrEBD+bI9E
8E/PbnL0IKU/fORIX5uUpxs3QQJzxLf31WmrI24o2qMZ2cNDi6bkBc3XshuhI5hXOxqiwx3oizZ9
bsyyO9U12iqb0O5Xg8ThFd3QaIjhNgBdyFyio0m1r+QxzwDGVLz0KOpGW1fvUB/z/2fqn8XRS2x5
MODNrKMgW16xEuYEmWja0Vz2pGEM3sN10EMLnMj7sdeGJnwNRSB9UALIoBZbc+Dgd8DVdAuC2XaB
8T+g69WPH6NMjQiQC2XdmzUIiOlHAvK2mX6z9p/8crOyDyFQkAztVL6UW92z5FVe17C0DQ3TFD9y
qBQEW+iCyUmrAf1p3X4S+uVGZUV4mWa9KPMKUgpoT+5RyAA0PkUDGlye1XyTB9f5sMrO/8/vBjNv
fzcYUlIut7nggAvhh+Pr70YVeppK2mvbvNIqaLfgvxW1xhuvoOCq6aLcg2Uye0bh9LtuDMFPh/Xj
AlwSzRksyumhb816JZTcsvL0U9d4s8CVNHmGwp48OfJ5KHLIaE3FECqLOD2Qil0YPVNpZJ6nR3Rx
koLtRlc+z2WUeZHKLx8xbtwbvFQkN4N1A2G1XcRQowrV4TXBRuQICN4bkbvQRVsKP6ifQ4UKgYrK
e5U51ZFWwFMXrXSVqKXFToUCo02wotU+QFrGtrs3WqQpHHvbBqEkiLhMPf0GppZgEzPwxiVOghJh
rU4T6hF2L9mRozB6M0/D3DNxzgqKejc70EIB1ctP4WiOLj1T+/cC3FQqOF2cAptvfLBWpcrkRS54
d4GuYItY5628x41pB7W7/g7iYzUIPxQ2PlCpwsoz0o1nMbaolR8vuTGu0gz/BlDwvVunDirrZxJ+
Iwk4axgFJMxdvqI5qUB6dLFOuYLpzbOJ34gV+myMFTm2Ewb1TFbkgUaY9IwynVhht2isJoPPseoC
SpIJ97wlthLgWEsNJNpK5J81M76nkczK6/zExaZWoaqDBPOHA9l99feUxTxFFuRgHU0QJSAVgrJS
u3TaHClm3TKGk+VGS0KhEC6FYCqhjhSlBcWECWZGC6UV6pMvDelC/lUSTcA1CoIs3i9r1MROVvaJ
2guiiMdnNaL71xiW8Rl1tGlEax8jWlOWdG/7GH31o3vb1ygfll/9PHeQB5RokGyKwJb0ZBr7Brta
niT+mXI/MTf8ZeThWEV5H5Rxi02ph82aVt04jO91VNsXtFp71XAJpbmiRUoN1ajRhkh9TWknD4d/
yEwW3p4W/xatskCpbvH9lMShhM2cuvFEwg5lD97qANAXMFMWrb2xDBOpH7KkJSDm8vXkfuNJw9mG
XNyyjfdmW+3DjIk7L/LEnVCXeUiPaI5W54X/1i7PRb2y3Z4tbnzneLTgyNSdnvdf7TRUdNIpzI3L
HOvmpaZNa/0/R0nmmOz2J8RlluMK24RMlHAM4+bo4WVcZp0GBeScy4VlRMOe4K+EfKVH4Ri/CShF
7+epj/nZnqaIpVtj/hvNF3Xy4KhdGTqY9Q0aRob3wn1DfQCZvKhOdvN0X2Ivt28bZPmC+CfO+dFS
Bq2FjmlH32Z17e6r1h1PHnD0K7Pu0Ffi4LiYgfcpb7UVOTm6GS1D5TTEOBuNDg4+jXLChukR5Aeo
t7ueXOYKS0MXNCHYi9AV2o6GiReBdy9ZhnXBYoj9uu2OHKaxl2jWJ2PXj7dxGADtFHKxLd2SPeb4
AoJ7BrRhfnOI7Ij/GnQQC7NydM+sEHJPpp7vfzZlBnbYGlRB8SIPXeXbT1Ykn/jYOUfdSa2nrq7t
teH1EJ9Vi2mspSeraM9aqGPxX+x57W+qXgOcozq0bQtBWssecXP1ErZXc+nYAtbNQ6RjrCiDxmGz
1XLm/RKeFyyteEQXo4zcXThAakwXrHkEl6o+YZkY2wLa839MUVwK0VgBbSKyh8TGjb0jw3AKzZGc
23EJQbL/awqsifVsJI23lpXUNhCQ+R0gNXyI0YYDTugCIgZiaOzNv60ajV8tuFkk26pvqgccVA4Z
JPDuaYQyxGABwQJIXVIbW8fyIG2GpkzW9z9QctF+AzMNrhFp/krLzFhUZRM8mSFK9o2eOHcS2dKj
ZQfhGv8D/fsIJ6Id68t8kffd1anzWxtkb22PYmomn0Dr9ejlRjrxfESBm4IwaBTT4lcLJFOrY6AV
5wEA4EPMWzRnqt3nx3ACj0hIWhyU/LbOJTAEes619gSmvvxihnXLtmnN2js0JYH7pIGkZOfV8mfD
dLz8Qf/uBbG7LTtj3Aq/j1+ARNilTMifKHcCSiUqdQj4Fy8jLvyl34v8JUt++rnmgIw9+oWefzwI
2XXmY+njAWwy09Ife9bVSByDuAxKdGxV9U6zwb5VPgkui4sRgPxTcZ7RJbZjtnIhfbQhBx+yLhcP
teLZgmLIOGg3NIe3JL8MaKCjEThizUtoNm79o/VQ8AZd9rmBuuda90GmmnZ1B4bWOMeeXcv5fhrX
KVQ5I3EeFLosbMwRSXcLFK7KdvalVSJjmP1pDljt4QGAOvBV6UAYIt/RZTZyIJ1fPuJ0VGxrqHfe
jaMRYReZmqvU4M3LWFjf6RMECONS/3BCobJ49NL86tQrJ5FArdnCVuU40cI2Cl0OsgNj5SgJadN2
LMBWQOtQ1CI9mQOYmcDwAGmdFpJOtQi9XW/FwSVsx3CpO4Xzywr3hEzs01hH+5rVPqYj17ZkauNY
O5lmILb4pUiW6gg0554zsZ2keQpN31w0W6I0Sdkg10nImi3xndDqPEy06oux8jVEfhT5GC1dwLiO
2mg1/lYUEOiEENzaLWpI99GCutCjsghs0ETGYIC3YlDNIj1lCqALWCeTHSWv9BY/C305XFcBdwWL
hS3TFZrRotWQFv2K+Ef6NIl2Wt9+HrpqSHQkmVVfV+ch+eZm3DzVnL0CWO8uQ45WKmKyJC7MEnWX
NU6TLlQM0G01UVwqk1wtOMqDFmamzHkBf0+Dr4WFbE8bZUiIQO9n2SYFejxUm3eapc3JMz39EIHP
dpVnzPmhdxdK/80GgFQ6+9iMk2WQ50BvYX9ZHnR1+QTpoofeTgqRTtMcwM8aP1cAsdGlc9F3RSic
rsjZxmpAdkrcAHXgiIWG7rITz/XsTAtT3iI2xEJU2nXBTpJiQQkQXS3MHrTgWgAPohC1alBv2pBg
ioWv/jEUxncamUpzpbLTow7qyRNNFdCvX0sDHLEgfsKvnV5+sreNMl+hzINfxzp9R5M7YJSu/Qas
yfjcgGFwp2VxgEq22T9HXv5O75kyMAREsac/VLrWcKDDaRUANQE0C24KM2JwPqzSsohwzjcypH5b
qb+g5x3oclZGchtUyGpOYzrxIA23d5VMO52VaCoqSrmtcx12qtVPw6+ZKKLvOrIl92LQvZWZV+lP
+SyttP0pJQ5+XZCIe9kX+TnsBbQK1YIOIGwcOyk4XaW5bTp8Y3Ejtr9hS/dABrkT44ufhxDwVZFd
rwHzaeB8RA76AMol2ANOkTsTIMNu5FPk3rP1u+n+IrtYvwfDTnmgSyuUrm9nWHtpJOHeo2ZlWnGz
MRF7mTp7jor3Euhe56jJwlkOsVWvx0ixQs5j6GOBmgwEPYfCiZV6i1YdmswOX+IygNxQ7D6m7qA/
VQVf4/4ZvmiNhHRvK/sFDQGhtrbos6nWKeAGL0aVIBNdFnxPq9ww3qHx0T7QomMtzGHg3wew4JzR
fPfd8arwhSEpjUZSzVzSsA8Cc+3k4NyjYT7m1xdFw68vKqyN6UV1EJ043Lwo/JJV0+pfXhS+tdmu
dPHlqNwWcDdTQo0L8GZsivsSWbwWu5FpjIxodmrIiCaLOEtXpZrE7qw+1D76FNK0QVOJl6/Cqgx+
Rm6C7su4fkP9FZzKtRvvA0vrn5O2ecYRSP70WrQsJKGXnNHIh10phP7+1bPjUEPiRg68qWl2W24k
1r4ZAFaHaCdaYGJwRmhjsc+Qjvyd++XFrLAN10IILeVNZh2R7pJgZxDdJunj4nnQ22xhFWXzW7fv
Teyj/qny3lzE4Ol6DHy/n+KDf/UaP/ez4D0Lqr2hfD7im6Nxjc9t6Wztkm0HaRXAwVb5tgGI8DFr
Cm8hclP81NphmWS997vkwUsbyfolEvAeHDM8AWBV3vG/OBUcKtBMMNzdconshQtWxdSRl7RwDBRy
Oz69X0b8zvO4BWtG4ENZy7T2AjQHT1Up3+k/QY74B18d9YLzFf0H4Kgrx9EOFjVE4O6JXMsU/T9a
mIkjjaAI/mmk1rxsEEdi5foYffUjTq6vUT4sP/wspGWWtWnGUMW1wdHt+Vl3AO+730Cj2mVQEYm7
BejdejAq1F57YKkhTbTmBTtmjf2e5kZIu2rTQ/Lxwgq9QcqaotEjUDEu9SDha+b32JSY2BOjEwY4
f/V596OKr66FDZC8uAsiS2XoNWJVIh+ITvVjSrcc/2GWsNH9qxVNjWBgQf3QabfAi2VPmVthv1qN
Yu+KOH8qAV6/N3gfL2iVLgBWAAdhQeOCHIB43PEG3Nc0JK964Cu8jvZMU0nu+BvAkkGLa9TZUyLD
+NE0H2fzTAPKmqN5Y3oJiQEyVTOwDo5E4z8yxfn1FU3RWJDcvqIsLD+9ojL2kfp2eL20oU8PCsUv
r6ZxGvRHoMCXjeG7rzXbsG/RZZlbP3iTsW9d2iZoXnTC+7xwcY/wGvC3fjG1QXNMpqGVXU0TPc1P
HLWN2bRTR9avUUNzCO/JFL8hQAU3Mnqveb21oniXQOno1dRtpJElduaGiwJIWrFoYycseg2Fu6uD
SJUn/8UCZ6Jbi6AvoTmnNfihR0Pp618sImXheX+3KFocf+h1kEXg5M2dAaTcMg2sM+8kbghGuQHi
q//R2dALQN9NcUkM0A51cTLskQ8AsZCFtwR/p/76xUlDEveTE4sLbzt8OIXqzYn5OL7GeCYoSnq/
2zrfICk2fHKanymFgNID1GZxD1ZOH8/kDMGmW9WDGb8BtclQEYncO3DEN6iCYitF72fnu+v/bDHA
AvDGv8fwJIt/ycibYkQ9WttsP0ba+Y3w4HQh3HjhBekqi3gNnDvqvAuzbeQDzMKxwT6Q7BLAGZdA
Nws0j58sEKGuTAgcfNfiJFikgDaCFOaOmIUsJl5qK/NecINDg5sJdTU2aNWOaUW7J2/nw9tV3gqF
8+HtCuPFGnDww+1lBLDIdhae8Ib3NA9ACzoa8Zn51niiBaq95L2+5C3DB1EJ8GoNoNLS6cJlTe0D
HHKT4PqI+EZaVQT1JMimCfGNtrJl77INMJXRrh6c6M3+PP3Fmva3ZB12aBYCGuiHyMxoUUSVOJc2
Ub564TJSpSBayNSCJo3iCDWVXmvjRy0p+UrnTvwoUzxq1RyIZPmqQ+vY9Oi/tcvb4sHqU2tLjQEj
y345eipP1FNgFuWnEccoalz/VCoaRmVJI1k2/S+huUPxs3Y6nC8bpHHlapR2s2lMdCLqXMdf08bJ
ndlm8WIatxWgmRZj1UoAoXwBC5u4dBXPkHyDTvk8l6XmY8khWE5TMbowL8F+CgHOl/DghM3zbJ0E
0KPHh6Ba0lyJNNGKhU68zGMX/DbqYjfgz6EhPbLBDTTNzQs3djdDsqM5ihI2rMURKAUqiRkR9BNx
fmtrp3qgR7mBXlZaIPKMmRiDFjr8CkCPDuc8MqaLDlLZyWNeIN85FC3QHM/TCpKb2M5afhNOCgGC
u+FFB9qOFAFINMAeoKNXZkl+H4JK4UlP8C7dOPgWuoIJe29JSCBxkHMVAARjp6mPBx/yqieGX/sl
3QLq5KkzYutHr2vjqq6L8ZAWVXvCdwU/rTJ566yh2xENbYK+glVluP2GElXcTcJLJc0F+mpRuJ1X
BRiE1nZgVFsGLp6NA2bkbQOQ4WvRdM+AMZWXPtG1i3C8MyAB+asCmm9bTbOg7QIrzjS0NbRefwKd
dPgNoIQVzduppe11RxSrSplFsQa0RaNp97TqXAynDV5x2gMCpNCRpVFGaaJ3K5zH+b4O4uI168x1
Djjs81CY4iTMMVmQmZWdJejUQulki7gQ/g9mgeHbKKTxYIxaeYq1DlT7aiHyrF9VESvMv0wOVt0E
q0bU/g8bRIcAsglQkwbJnZdaGeD9mPfQoD5Eo/mSeWG9awV0Xmk+ByC7dd5LG7BgtMOkOw6qxNei
sNEnUscroIGqfRLgzwC9XbuFRLe8QBMyuMS6g76nYcjXXVJkPiiWA2uTCFAFTuMRx/k90J7o2GBR
cKFLJ9DR06XFA0WgqWKougdoUUxW83xm5Uu0P2onsqL5wKgfvbrk9/MU+sCbhYVy3K7pAvSUpVUg
nGWjKKZTkhq+AQOneoKCecC+0fxkcoMGNgn0G5LSMFkVTJNb7OC+kaFt9PIPDkpuZ1YRLe+1U8d+
ELvI3MFtsDhZeYmEQPYHz8gX087EPvjKRQBojbHuSQ+3NvWDb4zeCrx5ckl6uDapwDu4FTVo9GEA
IJNBXaAthQzMApiSSkT+rsuEdymjSKylZYFvx021C/rwvUtdNi7OEFE7mTTKTof4Jk787EheSQ4y
2wI4a1qjKSAecY+FRAvOurCnhTn49FzqGawuQbO2Vl6D00IbRVPwPsw2gZQhIADNxmM8hgJVarlL
gWTR1lPpVrsX/MHFqqDVSK0Oadovo7A/6TLql7XBO6WcaD1BYSK9A2CNLcC+CnqBpHgBq2z3aKhM
zWxLrdVkaytbWi399B8n1BjYM5JQS5YWpSQTL0XNerDvpO3iB7qFlvR2atxJkRVYsNgHoNYw9oNT
ZifwemcnAqLQI556D6OjGbglYL7E5/4OnIh3XGHTbz5/02fNyvmdVr3R4ObTdzP3108oMrOzf5JA
79muodSJik62G9DIvtbsKntxVQ4ijJAZwacrf8lD5xuPkbMRvPO/Z/1ThHbWFw4usVOl4+eThnMI
GlIIqULQUIUAB1S7SR3I9QUFdL3MBkwaWgSBF7WVRWvbxtCG9kdfGQVYgsbs4vU+MkFlDXlubgQP
0YcTGMYnJ7DuTE4GCMdS7GjVr8UkUQNuGe7K5EIjIwa6r4Zq05Z+gCwBIlPdRLczOdBcCkr42WHw
y/N152Am32o//JUAkv9eRh6YunkdHn2zsS64Lf+TF3x4d1wNwkNanR7bytQvjTR+kz2vWQlBa1RA
xtRvL4UIIRagAkldz5d5Dy05huTmBc2YcjEGnnmUqXA3BLWlS9r7J9dpUFj6QAfTPA0rK+vwOz+k
NQCuYLW5sQkA7CxWXucUd3Yi1uSXRNADANoIG7lFL9jPYay/61DWe206W2WdwuBcMOR1IL2p484N
2JzvSB841dD7luC0tBCjqH7X+rlUBJ1fvZ3SlJO3tM3P3m3tl4sGWEYkVJD04VGRnQLTw8d9YHwJ
hVBt1TZQg1tQTqiopb2uDfarRrvKEo2GzkMAzhewWDpoqcvT9twYkOIJ2dC+D6jdAivq/baQ04ul
y95K5TTWo/NQO87VSTZDe3ZDlCN64Wb3GbrblxM0jL6HpTNim6d1+2k/PX0RMdeouWnPjXd3GtIi
apXuHuTX3dpO11CGcM62XXYS28TPI2BGoAwuzhEkAy+JumBmMJoXpJfyh0wzwoc21tEkpOjRWwOV
0MrucGpWw8bT9zkbLVAQwszLDHSvK3p0lEqspV9kQPQA+GoleF+lMXSH/6XsyrYrxZXlF7EW8/DK
nidvzy7XC6ur3C0xI2b09TeUuIzLp7vPuS9aKJUSlGsDIjMygpIF1u9dGvWTCgUdaQGOfqvzj7jh
nye9Sp+QDrR2DgDG+7RI+GNVWD9b6eY/81E+W8J8dzBRAbqRsbXRUK5wJyK/up3aB8Sq6rvF0vOH
EUXzUDNX4+jRUGN0EWq/Ji3s3Wos0zV0E3IQ80h27gGRO2guglq0oV+6jSohXrq0+acu9+C8dGlu
4W5nnJplmbeUv0/HWDt5dbenhP2S0udBrZ1y1kI6IVZBsEHcdH3C9xVoHPdQsxgfA6P83nFe/Cwz
/7VoA0TalYM+QKaqF/X0iO/p2SEzolfhD+8OtMI/OIya4Hs82d5X8HAKEuH8WGFxoGto8vo7QpNg
7yT03eDpT37LOfJIlkom/Wq4jiOBhHZogLdrswx8ce6APUTu3XR3/w7MM9yvEH1goE3Dtv0AxdC2
ZQVq/BNEv2Yo5I/y2N+wMQa9HWDzpZteKr11w7bXxEp3EY2irXU2dPUN3v/neWvtpx4e7CkiQzQa
e3Z9g28zxOJ/iUPQfKB9bhoresSneoX8wC95LxLuCtq/snrIr+C8fRcHC+yqWKVTz3bkQANuq3l7
mk42akgK7Nf0xYx9abHKBjDt0ZlogKZnwVCF1PXL6up7/TfuOjr+JbqJDQMe+Szl38t8au8TZefK
jso+9WSPXhMWtfe+ViAebwFJOka+BRoMGYHaoXOvfLS6kL6kvwyYCfZlOaEt1QzjxdMy52AHSFJ4
rtPcUwMk0bBym8rYdR9SswnwNgPyrrfkYXax/3UWK5EJl+bweVaUlqEi/rilhWw1C0xeSGerTH6H
iNAWXA/JujJrUOUp0CxxESz87jSK7QgqbxSutiBILfHC92pepKmaHDVCk+fh/2HFtuvqtZgJtroc
RKMCbwYk9YzjUn4lqTZ8qaZaCq7IpmbU/zhjmRbZJkrMlTfXNPbrB91M5olQWITk+orx0gQ4HFHJ
G2w8Vag347PU0TJlAYQtzrRWXBbHf78dLVdVxHyurwhQX+FZjmk5QOkFnq9AUJ9uR2YyJ3Bal2/7
vvJRM4gATQsdChQJ2N8EWFf27qT1W/pV1bBnyl4qu6/sH/6imWxgrvN6nxX5sO0VtjcG5jp2Teub
5xrv/kHOmiPKWrCrVfvVtiyLXRQxpFQpNkV9pqE/01M4LZCY4HdNwQvSokROy0Ajb5ROt2bCMyFm
3KAYIkF8iq1BIWacPlnnwy4btRDlNt36k9e8Fk2gBehoaXrwjKOQS962JkcyHSST99TIVvtjKuzp
hK8AfAwGwrzBP2RPY2QqGym2fzMp6SCoSG6gWf06qQ4csXVbv/t0JjwIfiQc9ak06eNMdBIyfTkT
Dbgs/v9PmtIfMrivi2Q4t6rpdOiYOtild+HSR+U2lEIqRFE//PwBO1YkhTFlPuyUmqkdl2ZogIR3
88lISy6LkaMB6vnD0CLq+ncn/bSsZdfvKy7nBiGQtgvm6quUMfsQG01yMm12IYwBgQoIi/C7XQ6D
YrZUvsUQX+YuOaOAcbZR79P8BjqScV2lRDq6NQ3zh/+7+O+7pq9hxuIPpCuaUy4BSf5wtDlEAM8D
yQbPruTkI6oTrD5cDTUxbeqbdzXcQI4sbMa0PwVFvQI9r3MYG3DLINHQn+ioU4P/f1vTi/9lOY21
fhX++/IfS7FGnCBRNq6Elvg7YiMbrchcU3cmNstTa+7WcQIq2Y8ujS7O/zgXdTdYGeHXMWmLl8z2
tqgBbJ+jyrEOvcPaDUW/P+zS4PZsz+oxO2QDCiiIqRXMQuOFBd0PIQ13R6aFwZUGqRvDA1A7d0fM
rsvMxffDQ0doGgEytS6NfszXNP/zGZapdJqiaj5dwzJ9uQZtGOdrWJYlHtql+3ENX+zLqZTH3/1L
yePjOuhKLS1gW7OAMDfkle07idz1WRuya5k1aQJudy0+SBvUBTTapCWY3WyRbIsyqteWpgPBqCml
dj0dve28gloGr4sceY+IHed1rC47eP7oX2iFIkvSu3rcLf7ekDl02sUEidbk0BXgt6E5NOCnKFAE
Z0u9pi4NWHjIrBAF8bbzqUxoqYZlX/DjfHnq1D73/QtN+e3U88K//sWjKbL/UopiWK75Zc9r6yhE
CfBSN/CmMwzX/PKSjVI3EHbrIWaXBndC4pUc1jWSoJ2V3sm0KG4NQwTIItnpGMYeXipd4oOWSI2A
TLIM3cBC4Aew11qX7iYN6mlDQNfaliXBXmmQTG6ZQAQ19y48VUjYD5is1kIppS/jfl8hkbvKKrve
MRefZaQ/SrZE2WJlo4EBygArspFLXTbNnZMwsQJS5H3uIJ0c3MFGeYBQsYQS7vBzrg1q2lE/5tBg
+tTVbPHTTHJ86dFoqRSaVJWRn2r6GnIm41ZrpJIF7Zz7SE+hzIfyqkPaWc6tNL18lQ/t+BN876nK
9i6uPgMrlG9HrgvyvOEha9il7k3nPH9Tj4F/bnKGWr1IB2pUjbZq1PPa6mql2RpA0O7oOSV0X0Fg
9GK56bgu5FAfnEyzXlBKfBtBMOVO1EX+UHb5gbyWSeSlA1C7jt2tNugAXyjAZiyB8G7qdk9gTsJr
duCmWqFSDQgl5TG59UNTlfrG9W3A+3guv5e+dbDdbnrKWSnAZyOxpbSt6XvquYeKxe928ie7UTuH
vpB/cWP0nv3+D4pkdFny5nRG+VzE0LICTVxxyQXD+00bIf3AWftQ8kiGTVvlb9H7nKxnbxG+CHAD
JSjg1/FR4vFVZDn1LSHAE93OjyDYr0IaJNtkDOaqR43tbrGpWUEWZZcEGxprE0wI26Z2wC4VSiYv
AI3gUUyH1Fis8cI419uNXgYx2HC7+JTzyABWZUc/ZfpRtx0D4yYIogATxw+6Zm2wz8Bygtp2dJEH
Th/gv/z+Wx2c3Vo8aA+pOQRPfhH0IctL8TQlwl7LbmpA6WPyvWFCt9IWWn22xnKCwLVtIsACcCEi
rfG3qu1/IKkw/FmPTWgRn4MVFwc+9dUPWpJHunjSP5aMkt7bMGvQjySMsDQVcj9n6kJJ5b7DO2uX
K10FUlxwSY9h6WcjB41aoVSU1DSa+zGNTIsvdcfOxfUt6g1ktK1xPlEM+j0wkjoPCSj7dyO3yl2p
Pj3LZ2kk9fcI6vU7kUYl6B6gjVQ+s84Q38m3VFby5Y9ffOnjlT9CG0FftUOOT9r/svj7Kfu8EN+F
q/1+IXRKupCsyKpfp6yRxNrlngdGRhC57wsz7TdaP4jXOndfgFY371DJ212Hyi9DZBDEK3in67Vh
WPJolyqt7j+R2TG84MvsvtefBUitj8j/pU9JbINAV69eGoFQKqigmjBRoWmQiNm7dioHgHIxCnZQ
azVmeXuk0czP76Q+ADgMLPlTYyH3pyY1ZY8HvMwefRDDIRgX9LdG5oxIPCJ8SDY2Ifr45Yj87EJj
69zOockr+Z4guV0j5LpR3YYUAlkm147v8v3UtPmp5aD5admIGKg09wn4j47vuQThlTeuQj/7mrWv
wVMazs9Gabf2SnPS8ZJ49nihI1MhKF0zOEVmm00h2TRg7beNDl40H+QAlpKJMXgS3Wd1viZwlYit
gHoEvKKe8iRwFYsMfTWfD99I+DWGNt5QJ3qbudlU3ObTpvUdE7oGeLVR0/M63kymBPSY3otjZIHa
HRpiQhOdz8IRzPXDRuauiEPOwYBzSobWeYnqvgaVEtLDQ/GWZTr0hqJR3JXaaO+dEpjocfKLe9FA
t7wqLfftl6ub2WwVt+a0ilBpc45NfU8F06wS2aYxk+QoUt97Yr/s9ZBCqbVo3u3Kn1TN3RJ8MqzL
ujkYVXQlO0NL5scSjOoixF2A9BRHskVxfBwD08JXq6ui/Rp4JqG3irg93SCBAZyAa5bygl1uf01Q
eAcxAiEBFrWyR1QlgNEKm4d2mwVM7ChCOQmO4nIvBTC0fufjpyOQ1JTIT8UPAbFLLDblOxI/xe9T
czOAzkMPNjOqbUZUSh4aI7idi5w/ZZ0sT4ayLH4A3ScRYkEuzAmmGDw4eI6oHjVarv+ltW56poxX
piMORP6UD5Mac8EgnUHW9Sn1IuuGGgSHOApLBkDC+2DS1p6o7HnEUUf4cVqXrHwiswltGSt03lBm
W73aiRkGYML80Rpuu87bujgXmtfdmrYpwZXo8R8m4MQWZ9Vj7lsoY9QDfKEj00kzyYFmopjg6rpI
EhSW04FORYhNrsnxJWH1HWRQ3LcSxKtj6iTfQPsKAvwaAmJ+CuAoubYlwEhIjyCzre7ItgVdwtBb
DPw66NLNmH/cliDJCHZI3zC8lQJEjmiYmmXEwG/3gI/HAjyvHX8ougaUa1Z2oR7woOJQa4YXUpca
FP88dGBKupBObJK41cFOJi+cRWk/5js8TU69L1HhorgRK0WLyLnfrUotAlkxGU1qPzmQV66oFXs9
+qknwcr05EOu2IGXBnlM7WZE7NwpJMIWYDUIsLNqtZUdJ3wz9yEL44H8ZnyYuzQZWeN9mySgZ/Kq
Gx3a0Ee3Avh4dCP2mhv1lkLeg8RGoXe4vCUPPGLvQVByl+T5g8by5E3r3UfNLIrnTpjt1kcW5Dhp
g3Y1arDpkUcALHYf/Bw1vV21PbOu9iDl0cIjc+tNfHz+bSnwFBTPUQp6zUBvjV2DEIVuKqGJBFI8
Evz5cfuXU/6Ra17BQTnS7CF2GPzIAwEcQVFNz52WJwCuR+zORFBsq/mZONdtXx7LPmn3eZFON30H
LiVUopsPlQVMRcUa/ZWz8ckHCPMvEEAjQ/K+dpkGWHtCqNW3r9GIPDRHpnVR4KC7ux4A4aABKjMk
2zKAMqf3GWTTizcQ4AU3QuLzuZna8/IsDgYv2UV6xVclPYtpRPmNys9zbdBfjyhDuhnxVL4yzd33
psi/5Qlq5ZDUAN7RwEPN1gIJ3hmkQ4La30/Qgpw9xtT/XzxQ9HTxDIODOBwFiYIZxU3RZce52rCO
Tb7NLYCITWfSM/CjDt+GQbDz786jVSQoOHL8k5Ha8sBEP8xb6ThDIbjRQLBwLOTBF96wqRTp/4ed
ef27P23JP+zkX6tXEflbVbmFCGy+DbQywOvLZKfC0NhpcJykDJc+yuTfRxabWbJNWU/BfjHRUSRL
1LD7+AyfF6D+4vN3S/3tFN8RfhiMuPlIYZOkNV23wV2eOhDuVUqbNMBQb7MF76JcLeqbI2q2j0zo
z4sJm3/9tvu2GEiDU07+w1gJFfxpvVm+szMhGJX2NcoQlbInTYgQTmZTd6P7rfOIRG0TZtHE3hwU
nUPFzv4rLuvbXsj2FXwIxqpmDrsDk44E9XzTHDuvQGFLiv87mm7mfhPaWcxpOr5Oks1YG94e0NLy
JiqHeyas/LENRP7YS0CvAje/I1Np4NfQ6tqEHwI8orrrd6nj1wgio/sx3TGT4lFOCXirAXBBWUre
7cqUZcfYrMVNpMfG2ml14yWv5RNp/Jl+vAYn6PQDUW2+6kGXdN9/TLJqLm6gVxTr03ArzNK+LYE9
AvAev8k4BV/uIFV+R+vFNukD65aaukTSz1MCwJ9sGrhiWYWchlqE7MAU2reWKOflyJ4qTVSwtaRr
E2UT9NjEF3G8GiYjQhynFqdCBM2mQfTitU672QMscYyn2koU9TAXjIk0BQK6Tz53l9G+VPhoNUr5
Y+ouozQ36I18U0TDSTcHVJXGrA4uuMBwlhnqMyO4VHiYzV28vuUOKR3zXNoCH2MBfwDvEX9AQmBY
OYEf76nLdNO+AY39EXJD8qKPWg4SzgHly8xAVbAJdCZKqVYFj5G+b7kXNviJ3SSoIr9nNX8kO2AR
5SZqnQb0lx5/jcHakEbGq5tZ5j5LO2dDXmpV0aN8QYAH+tOqelevqO4ragYwSuHimsbFLkQajX0T
ZbF946Gm1El697yYyJ5q07Bp1IxlwFf4CBvY9gokHM33qmmcvV9P5UpPgD0c3do6AHQ9fXPaCVJF
gOJqEwAgmpY4IbZJ07cSQaDZTYAJfZPrersmDFYTx8YZ9KJ1KCIZoxoD3VaBuQjWtXTpiGxN6/xp
Kfgbr7+B1/lCVdqpX9373KlfQI3ebgo86s9JibiJ7pjaGqUT4tuguxezCKr7qbWzcJRARgSJOR6o
PNAA3n0VIVKSxNkmsfR4z7rGvsZG2aLyIzOeXQNb+Rp5qTcINEBWCNn/EFCts8k07TtkYrVwxB33
EDRFsHGSOL4YKJw5fllJorLneXJTZKqy3F+BXrtfe1nGIL4AllwtMYxHVnIOGtYYwCTIjDxWjZfu
DFm7a+pmpl+ffCvtQ57CeeCGcQvlsX2lQ5Fi5SKtC9Rkc08r5XXMQukgPElTodj0vjCNGjW2HywD
WBJLZeN53tfR3g9IhSsqLxCmoY3hx3aQunywrm0W2Idlc0h2kdsuMKD825QnPSBr2N5KL3tF8QDC
HxJ1XePYxdtK4Hvasv6kTWzn6Pp6spl3khDyuF0mNqIEcY1jP+Ri2BZOlawpctR0Pwy/gZxzlJd7
z8sl6iUQaCqCT2YzY3JLL8HfvMlM3mXzc1kEt5WA6kTQXy0WRUckPuSKlFtQou+tEd7x9tQtR5DF
O050C6xC8NAVEilECLrQpFRP5KrSZXsKcqvBk98TT4HdT0YFpsvuR9H4kMJS8OLGL+qnCs9i/QoE
fQlalQw7hRRq8oZZpTvq5t3Y3heWBt5fPcLmHvlv1pbjETWGUG3kGagMlhlppFsrnEocEcOJFBVb
eh7bij9IFj/T91nv1SD8HqfsHDQje4jxWUH2L/4fdvIHNitb1qlTczpoKWoNGGIxIJiJ+Y6rN1AH
8sojHqZeSN26FdpdZRYr6hnJUDwCo/WSFbq8zCYtB5XM5LGdq15ZgKfYh0GuCtduVj2o4F7TEriZ
wKzbC4+9GG84aEAqO089a9tLgB5H1Z1GazslvXhyGlTPdXnQrFKl3jwUrhYiUtVcimzMdzIHs6UI
dT6s6J9MMAXcYD9HDyj33sE7D68T72dTWD4IEtz40jsyhtqQYayFXqfAlTF7TcEK+n0vH0Qc3OGr
tgWW98sAuXwZpQVQveuC5z2KLB5WuVZtAMyLVgZg3VcvA2GFPfo9XqDVcIvwIBiks2j43qUAEasa
FFRvokIx01+XSVGmayh56J1whBjVHCrodHw5ic5w7nwhun078H4vksK+A62nN7vYZu69aXaHyota
pCvAjXOUMrJpZ4Gi7jjZXn+jTQ2UI4cieAFm7LFTmsCoEwZoMap+lG0Fkmq8C+8Gwxl3BfhnjpNs
QOZVSgT9QqmrmGfpNNfWhhYCMBYZEoJdc52pGhbj3HeUZ5noUE1A+URoC56tc8CDbtJh3Ex4Nrx6
jsN3Ecgjd3wojNdRTOtgmrpnoIH4aWi1fE1uVuLHYTVAtot1ZXw7NTILaaANIKWdgBfnhKJC/vxv
69oAZurFeCWmYXOs8jM2R0+6w0EZoGNrui2ZK9ayEX2KH2uih24JVdC537Z+2NhGdkuTg5jlZ69I
nsxOxHclB9k4aKiKCE/Tyate3cIMtgj0Fjvq6om3k06iPZp+Z551HiCcMlTiFSz2yQocnclFa7z2
EaDRA9lpej4g52VX3j2Kst4jDhSQAMmRuSq5XW6+DORxlIOkqQvnkMUcwqit4ibIJzOoV4I14D+J
qvJETRX770fUTRmCYXSEb5faX9EhuB95FS5DXQf6EQv1g+tcuS8Dla/DkeZQU0ctfmEgSABLdAD9
BE3aEMyz8eQJWRJNwNxwtpoQMe63n4ZE2UfASfARwUA9gjIU107k3uPtuXIqgZXIGFXAk95Bbl6u
aYjW6GU5hF0sm/NgsJnoQDh2hN8x2zUqvZt0qXZXd9qWWA9oTPUsaBvGQCFp6aGpfCUsz69ENV1L
Pb+0AALTfzmZpnbiO2HG7ops829B19jKH/X6E431PywkBv+Z1dW4zfv4tDxr6Gh+7wq/P6YYXB46
dEQPGK4GW599Gsx7UOYXvTmFY8/Tbc4QG0expfWCb5oUPEWjcRP1JnCPwVUDq98LAOzReahSKzRd
Yb98mTTYCAyhBLltUIRhJ2Hf9jmQlLp/9lQzjhBPB/NT9N5veN5tXK9TbFCwgWr/fYC8l3n62MkT
Qg0heZDvvJTNW9D4knfrireoMz+fbllv9qPTgbrCCfWdGWjpzacgFf0duBjevjzK564PXQLG5dvy
d/7kVoGfQg0uf+f3aLX606ayfeMNqnlyZmnbhCQhSQmSlWA+E1PqIdlZ4w+gumSj0aUhF2niohcb
p2VoCq8jd1MiqzgPf5KfpMUSNZyr4fnUX86wnN8ooYdKZxD6FO0HPb1LfTu/9HZcXBBq0o4ZNuY1
H70hpAG7DNwhpOEBSXLoK2VsLdOhSXY0Tg1YCKH3YjvIXHx4z4dea/DdYGbxvMTXJanfRkkaSl4H
23ldbH7z5Vo+LflpdiPb92shI5TNDUAYkYYjHRHZIC+d8wLxRCVv89EYSQq+dlvtE37Zs9QZwCTC
qveZtZhuabrmI9Csev3WAycwVKwA2vRaRLhrUKvfV6qxxuHFr/vuTKZijFCrYddxOOFZdp9nmXsv
LN/ELTf1B7JZaVrfpFlzognkEfAsW/Np0LZkw8cmux+j43ISbuh8G6Ncc0222csEJ8FUeFdaYrk0
Ogl5mMH0YoCB5EwedGkgpsE3i7pugBROsea1585L7f3kldA15zHemJpZ3xZ+Xd8ybzoyI25Q/PzL
Dpr+aFMUkbciNxpwoM1zmxxoyuJZADu7yqAfu108Uz3Nz/40nebl1YloAvavRWjGMtiTLzWj1bxf
FXWX1VO7P/qW0ZwXXzAnRpvam8LJ96sVQFDNHURU6ruoyBD7zA28HShdT308j6NVRtRLS5/ctaRv
7nojaqDZ1/5MoLY4x+SDZjj0wouezd61dhnrnB1Af/6zbboH+moxLJScl8VY3QRJVYCRHjzMFM3/
mJmb2Ka/7z8jKKCtp1wEYPLQ9M1yq9MNS3c62VAB9h8uXx4dYP/97EI3duoWYqebo7nJHAZMT+s/
u2NqnAOtAzuJAs93OtJcjpAQZFPd5JcbWMW6FdfiR6m4ZajJhxi8TnTYpo19cKJu+7ejZDSIcmay
k0+OqPWEyptqBFhMweGsDpclukG3D53TbsETib9qhVRXiSpiqOVAbTgA/QS3UwL4bn1WJ9+6Gr8U
iHYYUHoqEMKOqxW5NciGnYYxBzBBlQ2arp+vtaKLjzRrdCVurK54RNn117V50bRbZlpiXRkOuHVa
PTjqqumH+v1osdGACVhYEdLwfKjZXrUdM//l76b8ne3TCsupPBF8PqmBChUgkT6uRHb2tIOSmTdW
JwtEb2GhJCigPwdVTDqsSZiCDsEOUp4+9clIDeuN9KgjG/l1ykRaFylpXaiGxg19U7S6dfaVvoCm
VAiCuPgm9B7kO6q32JduO7oo+rLs72Sam9x5nx4jrD+GahHUVLF9jK9gnAF5m7QzsffyhukcONVd
EMfaHZkCREt2Ce62Vaw8yAbFjXgdiW7amoMPkRw5OT/ayElPNnVj7wwW5Xj2BQ/evOTs2ibZoLba
Ab668lSHGtowrTOVvoO6qcrcJVl/w9vwk4kO22lQ0mlwnv36LoZUxOTr2PkD34Qidyjco4xDdbp4
zG/pKJ06uUZIDyDcMUJtvZhy95p2Kwh1AzdFLkVeybXVNwDOdCVcaCW4TCqtPK+dpGJT23WKkmGE
uUtQKyIWqrj5v/ZBJz5h14FKR5ubqFpOanwHjmYQmKipa8R61PUekiJOvWnGflhRN+Zgl4tTQzNC
WwaIt2V9uVtGjLYabuZ5OhAx5mSeqbfYmQ+NgqnJr4uJ1pzXiKJ64/Ea3HPqPLONTsZl/6ynUThF
KIydoVVIOQEXnTKQbNPDObVioKfr8lefa5mY/eeHOfXJf36YL32Efqc1Mj3ZJoCC+BVqncZhCMR3
kEeY18gpIeGZ6hwSJQ6CJWR0+ghGpzW0EEoG3vaT0bcBTCuG7OSRj5Y79g0SeLQyNeT7cQ4r6ct0
Y1eoQc16x1q5Vqm+ItoDj5Gf0AqnXRPlWYWY9hASKxr1qSGfBpIl6wy/l40u9eSYMe1npiJLtQlC
bo+5E2qxU/sFgAaE6rFtOtOoHXth5ubDUwcQ0PVjklsKf1cGxS43XGMLLjBxcOupvkLLHpCDTuev
eoVqDPVRH6XTbkDW4A+nqpFigRjfre0UoAPRwQmEAEl9RcUrypfi8s++EhMii4BBUGLNBYfIWk94
tpnRf5bTjFcfUEv1I54TcEPEVnbXbnEfrQJEvTh4XTrstsr4rco0vKaALXkZh85aaXbg31WyKbdN
afOLrXnI4SeMHQZ8pVz8CLLH0vPt+xiZoJWbj9M3YbR/JFwUfwaAA6ZJ875431nxm9Oql5tanPvQ
o+/N5qE2EmcvVaILbO/slKvEVqYZMSg6lXFUDR0ZQTluudCevthpGtlKynEtyywj/zhlWX4+J/Un
xActx2nvajMREK4NngeLA5OgtRBBbnOw+dfujad6PivLTYb48JYGbdupLrbhPleVAzU5Dv1yquQj
+IMpErYCLTyIEVWJwqQaOiKXZZScyfZ1dLChVu/Hz2lbSHzlGYYMHmqtTnGStHnOLT6uy0wO14F5
xZ7h7jnYngutgDyyN6zi+kNmVj7iIrX4ow74qbMH6KvJBBSk1ji+LSslQNStC6jjXYe02jSahWef
sfVz4HN1VbWQYqMGlH1rhdSlpstN6EFBpGC/2H5NknHg3whnAN+tnd+YerkKJjO/peJxKi1vAJxe
1ajbnQvKaRRYu4J8yQ2xtnjVZHEFlAWwD2bp1Cu97toNp9Jm6nOBb425r6txU41D79Q/sWY4xbIY
wsIvOlBope9HTNni3G1BDVP/x+gXP5r7d6uQ32A6Wej1tdykHioG8t+bBEQ0F6MUEFFu0+MyOI7S
PbgBxNftpr8yK+4foQ3cP7qgvjMQ5L+nnhBQPMpam52pi0BzsC7jDHVQyrdHIuBgixIIBNXVQNJ7
VatRjxona0OAwAzQyrb9OkiHfN30Q3YsgIOaZdCDAYjrro3lgZTdC4aHrJ6x+wBkTvc54G8UYx+5
879MYnrt3sts+i+TKD6vzjQhp4y/WjngJxBB7hmEuECp9vY1VwzwmSJpb1wJkWjup6fEMvmJbNS0
mhfdRO5YAptpmdg7wJkamsvBmHSUwr+SqRHtTZT2/b42JIJRJPxpZ+ASXfv4gkKdUvp9UQT9JB06
H8YS+5BoqI9U2jNXAc2lPo6qIKLDpCgNZDzE96XoZ3ZR5UR0NM+jJfyyNjZdpqfh5GbGWWa+fi7q
EYiUxMrBwd2/22iUGl35LV0f1CnQZ/XzzWKjVWgu2ahLR+QMjFGxWWyNDbBOBEjEGvKcJUJXYBYl
Yh8f1NC6LPUnKwK8BGSrJy/BJzQCiOUNgjflTSad9yNLx40TxcIFYuG3AXKeMoT12mBwt36aAZRE
PiBz+IEqkAdH1TcsVQpUPzDU+tvY9FDaUXLRZFoa8u318Q3kb/Ag5kiqlKCVqM/K41hpQ6hFegZk
BqqvqSmqAHXYqllsdDTbWG3PM8hvHpDaLXczeYhKr9hWDZSU7KkDZkw1mtJvp64G6o3SCKCc87vd
V7NqNYsG8gxqkcAkoXbXLaGRwgt+aoYgf2xcXm8lIKob6hZuL8/JOPxJPStBUivBHtXg+QNZDGAK
v87OEQtqXBvigZ6ETO1HE3wckc1tRXqORfDukg9REwaQm9t8GZCB3Dim6x6JwtpxtOGCxGVxNCQ/
UK9E3fSlN3pUqFC/KK1Po7kaJftILo2nFcfMARMqq2XoeAjCgxFtOuSo4Q0nUiyppPWUWZU3g9KM
AfLONLrA0DphAMIkvTPB0Jb55IFdcLBzux56uuo7mchVZ11wjkzeuge12mruD3Yl9pOdx4hO1/fE
xCxG6YR5VPlX3kTmOXcR+KkUkaPd4juOT+zVMgZjm4FFdQ+cUvDYxt09kTzTzNbT/SvE5leDVc1/
jfnfj+fLOnEBafv0l1j+MpAuD6VvsntjFMGj5gwr/Hv7uZdr00uXN+kNjbVRGyHvEjRH6kqvBNt1
KqsddR3BAdmsbGdNXRaz7qgnMUqw1bqFJjIEkKsX0MMGj1M1DPc6G1Y0Rs2EHpmph43Dy/BxYtS0
bCS2l5KneDEEHt4TnWNdurq3Lo3WWtMa4jUQaCmnQw8lZqiP1hXa3ElTcJrifaG83200UhZAmnBm
MVAqYCgnI3lFzuSfMkdfoSZIvxpRq1+laoDIYluRoD64HN0ByQgEpbFRBuW5nSPqRd7UkLfvGG+j
luSH2ZlsoJfCtZvFZVm0iV0B3uNkPU/HptkNixR1JmNs//yypGTl+wV8GWgNf1zVQQmMBIJckTut
jUK/t/rIf41Ziqo+3y0fsBW0NmWTGReR2PXB402MiiMASKagGza9NZgPfoQiUrOt2++iqG7Z1ELd
0fqWFZD3xaeI+WnFyOnKBz0xLYDXPP0SAD6aO4haR7V2RIGL0kz6CLLBNIKp6zJ/trVOcDSVB5XE
kFsP0zLJ8SZUQVUVlGhxyWCc7X4OY6lfPWRQro5qqjHlW8je9P9H2Xd1uY0r3f4irMUApldSoVtq
dXLbnvYL1/HYhySYc/j130ZRFmRN+9y5L1hAJcpuiQRRVXsHpKChzEPtqUimOdC92dvGEahlfNIU
TvozXZCPoRUFoJleTRuQ6OUnFdjhY3uaSnYb9/cPchXHra8/CMWuE1SUm1X4JPrB9pmIzLXhnvrq
eVaLO6OstbVj3rMY6sOwGdLwFvnsEkXJWC7XbtRZP5bWtZvqyhdnV5JQY766qmr9J/c+RgoS9COg
0UaZxHyabJxYpM4QFGOhBbeHQeuazoluT4JuTelMiIyEbgwBXrC09cDp5rCITJws+cvJwvS15+2G
m072N9Ioi89AufyWej2qs9FlgSocQHDgFTTfhyiKf3HsAsenkZd/C1l06pPI+q/h1ZvIAuQzueed
0d83UTXvQE/oEyo5kjDpWx1jBUShzzFOy95arChZd9FxYNHNPjqwHmfJ025XXnjsaS8G0AJnMxug
hyBhFi4h8pkYWlLT1KKtWmKCckfvUBPLgL1mGoNxpDb+GwwAqXTRRn+kdnClJBiAODkrFQrAlMRf
B2aUBzBoTJsUVFlb+iPTX7VmPD+mg/eq/u4kb0V5TASq/dU3JEmma/eSJeJgWIl5rzMbsExWpwGt
N/SebL08DxMO+sFy2D0qeaTpxl1toslpWBbvqZMDOaggSuGi0rkqbeBM6BVa0sUyvAlsZZ9rzb7X
yiTsgrxPt6L2uheUwA/IczeTD4zv5Ei2dY+7UVHooDiT2iVs4kOjoxteRep1E/jaUNrh1tWQZuJb
D+0Dvfc0mMy9L/LlPSmE96RLEcnBL+gGIgI7LCnqxPKeaGaJFrSSwntQ8t9jWF1sPjhABYp73X7g
kvCUBgs0OY6btkeST4JhF0WKK7soBPhtXpTBlewS4EY2glyttJxmjadl9mMZZ8BpHUpgZQOynQZA
kUWdT9O2yItt6IS6z+q8fEAtaPlgmRHUNCWbq3XhTlvTGZ17siYt2anl1QXQ156iameDttJlj9oZ
94VL4gDA1lXfrQU9zhJIqGvE21QZ4de21tDS4gG/b9BKhj49OE0oiH7pFlMgkZIloF/G6UqMXANK
mFKQM51Kuzzq8djd83wJx8c0bo84Iuju2RiCCyCTnXSl7KS7KEhEQw7WsqCem2bjTHN9jHDWtA6e
XCoZirqqykdrxgTKyxmlv7Qmc2XkZgDr8v8YgxRVpkfB2mjX190XNNtaPv0CNM/WUINZlpPfRLm7
Vz8L/J9NT7wK6Be0mhVF2aL+BaWN6mdFPyEhW2H7ODCA/GCPp0lvKpBUA8IYDUwRejRPJMb/sUBa
XirzyrfBTJVFB6JpWgAo/+JFyK0SM7g2ziAbBAEVKSsbxKrYE6Ejx2nBDD6H+Q594tNK+CT6JTr2
JZ/83yMR4dNYMv1pHpt9zQ33Lnes44qWQCgHH6IexKNd+ABIynZGnAJGWkEe0Mw0QvduyflRydeI
eTaCc7TK9rHo5kcAZaT3IKX5SqtZT+bHdTaCuqto8XCxbKBJkSzmZmX4q5sBxpuEWUdlTLMiZ4LC
UaRZBhEtbw+Ljd8L9cmjtuFY29FWvdaRXL0HDsCShEW4WS0u74HWoOFvQlrUkW3WHnmvAQp0Lzed
Fw70G/C5FW0u4Vbro00F59/ScBXe4NipZRs59hZoHeB6k/dp+grVOWrVRmeq79S9201N9Dukn5SE
ZvGYsN004Ht8ozBM9xxjjLA7RKVUtguduNwnOCq8WzKTfcb7xYmSmKMr0qBrzQj3/wQvXMi/Bq7D
0ZLkLLvBSt2vyrNN0+iLNdUn1td+ZwMwi92hGPLYRn19zLRR23Vm+7UGY3Hlk2xBOvRIQyPM8+xG
BtoqPJk+sinRf7dD6frXG9/JKNK7nJVfb47R6SydZGEWRVtmsjMVSWrO0YkUSV1+GcrCeNQ1+V1b
8r+RJkcpu9CKZ92uBEAp0PCYjs3wfrEA8CkDp+Yvi75ZJjRzWsO7veRrjDpDuSLFMNDYYfG83hqi
LNsNSpKjEw1hk3nHav7eGJIPs40H3ATlWd0/LSpwqbcHJ0PRS+gm/Xac0O7uVxyUARyA90FlONMR
p43z0ZoW1L6vU8ktvlrGYYWECklpiJyu2OAxBJYmaYSe4p9zA8bCECxRRzyHwI3EQtYfr9Yeaotx
N1I6oJl7PnJyoJSUXmRKTqych6NyTyrT2ZzzbKnnAq52dsODri3noY6Xmm1p7YEgHMDJYgQ7Yz5Y
AQn/oSf/f0gLNr8bZbkAQDsPur7pcMSjmfhK58CGY+0nQoO76IgU+bKiwv/L6uJX2Si0OH+jkQlo
d438E5mylmwBZ0ZNfzY6T9XpL3vRTLroIqQq8bck9UWxujTj/LOOtRw5mEIceT+K49Jb4qiWoed2
pU+aeSnTgxd/WzwU1fgfmlxZk56CDWGNEFcqiqaZqKFHtTGOBnwjrQ5tFCcvTtGIFXsrrF0QYIIN
/mTiZO4lKtAeRmhINwo0JAufSXzuG4X1e6hKa+1TFJnbIec/wyXL/aju+fMIEpNnPR5QwtwcadE7
HITbwAD7BnTI/rAaJII/d3JPC9KUeksyGhLwQd97RpnjlohANBgA/n+yErShwEmvAQiYs6YJkSPV
/jLHqb8vM3w3qIiaBl3DM7vrrPhOyXr9hWOT+EIS5bTWVccJ0lWhFwG6ThZm0/D/45DkSERaWpRv
xJKkPnPwvnu1y9dDDV+HpQ/Udr5kjQYyEGAWAJT3mQZ67SuX7Np/1QKOLAFqMeA726fYW9onmlkT
YGrmphw2JEON7U+xNGaUfLNFWp1s3R2Ouh4aPrU9A397PLZtYvrUIY3U0nirJePQFDNw1st0H8pj
10mezDrVhFZjoO4HyRCBCMIuJe69M37heoS/FXAxMy/dY+sYfY8aJLfBAJl+Aj1Ws5siwB+il205
RgnalPpuXF65OycBsOGa/0h3cJ7y/7opSvzKdLxDtWq3AZfSsq9HsGTnsreGhlmr9+h7Gp5oNSTd
sm+4sIOi15ivlWAoUbs2/LJPEfaLR/UuAxyy7MitaX3bUTu3HjRNm7ZMnQ09UJXiEsNexgYEZ3Ea
UF6t8nCEnnB7DFQibUXWxH+K5YPWkRc+Dq3D0yiRW/6eBf8yZot91xECkmMMRwfUKrjZahNuxOtc
6ZJIHuDV8aE3AJ3UyoFmq51ak0dXoUSAtZHYWwN7Au6c9d9kSFBiAQLAcEFWoROO+cYjPL56tPCc
rAZ0CuPQzHvdK8SLUQMQoTXz8R2AuM+VwJ9RurtdKt6jGkXiYyO6Nz0qHADktcM3T/S4m0zI7CXp
nlFu15xALlGDjLjPuh6c0oP1Oc/DdoO6FVSVFTzbs7DkRwtdpYe0SNl+WtzsaZgstilBv/mmZQKJ
BuCnfENvsgoObALAnRZa8+j27gIGOVSCoVjc+TIBsnXqQ/t9QBPs3u7adk9Lu3f9MDeHryglSA5O
rIHIAImAd/QGgOU7mV6nITexAW9wai7lmtegNGC28kfLRgVKVHp/kT3qpbT1cgDtsOlyJHeBHrrP
qgw7f/Cv+dXifaHO1J556QmgvZu1O+yjpdPFG033mp1w8uwlM5NHzxz5f8fUCRp4/Z0nKJTRTF6/
Oa1lbsXUhmB69AzZXgFsG3S+vfDcHQIDb9zv6ZQ+OtJ9YU4gG/AfshQZE+bTFoS2Fq1nANUQ3XG0
26B9x4x3YhR4XnYfF5N1b0JuTK+LdjMMPYAUzemOZORB+5JzlT/j1W6Fuatnti2XaLo6IgndGOTv
K16AidfCovSmEiX8gD0XXn70UBFgHZLO2jhRkx9jWRrrpGgyBswHD+qsOiL3Yv8F3jJrU2pWc+rz
lB2rJNG26J9zviyj9UbNXry1VlPWlhZig7kzGqPQj6LyNDWO8UNOgPNk/BC8WicXyb+xia+9wJXx
fsaFYDVeiovMMe5na/Y2BNeB5tmfJvpRnwtklZ5tU/8vic1WdzYcnfkoeEM7U+7H6Ph9J98q77wN
IYNYkfnTLh+HDM8vCcvobXCK1m7wrr1sVJt6ZRjhYzkb46FPxserPvSlBQ4MOlkPqwxJznYzRRr2
kHx6Iq9GulIkZnfjofGmR5Kfe9t/+be4b5n+ep2kaTdhg0r8P32AqUAB5LkWHLtDd7OwGT3NFUAP
9UpgB7vQSMjLXAI4O00FKDTd/EJQzSSigSw8sMM+9NaA+vFmwcfnBT+Q4h+x8szMgpguSBdQgdYL
anxCs0ta7DRN3/45HSfTdioT58zcu69M4yqdhzYW0w9xor29AdjMJJyAkpFJbRsG/rsloqZC2CSb
fIhkpqINiEwirA30g4kpQ/nh2CL9gOFGgYRr+8RiZ7T81Zp52Y5sZgIBxKF9FYgJr+TrWjjzI8+m
8M1Ao39cAQzHqQADlYmhOZlsMR4qZrgbm8/ae22Eu8FzxY8URJKAmBiaT+MosX5TiS6d8PlVgKcL
t4cOlZhogBIyWqLhUD3JMvwMh1rfxFn52qNqtvNDfEcfrNjENJudcKPzwvP12m0e3Gmp8w1NLbDJ
HYEwuB2smuE5bQOuHm8HjxFb7imz1pgJKEItHTsNaUEy4LUFlZMmK48fGPHSVgsf2FLV1kFj+2Kp
wwfAGjXWoeCrjmj90FOLViMDZ7eAWEeh82VYltA66nIgWYUWrF2n8a8kR2di3uA5DQ9aK7faK+yj
LV+hvMY077jsVEocPUj0rjyltmifGtnX1NfgL0NrVNIUmzbH7icHiQJ3Nf5A26ZBbptSbiEzXdkd
Gr8ajp9CiRQb3a6z2UXZi2Y899TsynvtgWadbICdLkuSMTE2d5OOjnaybWK0u6OCqzTKRj46k/co
BYsOzUgGytjk/Wb2L+yiES2x5t9AuO/uQd+BRvAZeViqVEZGF+cj+BzdvQkNycyhCErDdTNQmsb1
qWCZZOT1UCTRgTiDvrP0ZScRnzf0XaaBvuq/LEnyu3PqGL3Pbfy1RkvjgBDiJaDh8gIHpE5Y7mgJ
biXnBM6YfsH/uTkg6STuDdfuFh80Ns6JbOqRvVadueAHgqcIf2oGUEsUyfJZDxPt1MXywClL57/i
0DLxpY+ne/Big6ILZlnLl7dmeI4zF3wAWlXs3brkn7osROexXdg/0EfgpxP64iLAKQIxJPOeQDV7
tkX36vxS2S/EqwiCiOah0vnXsW3afW7PqIwm2Uq4aMTOVwfEHXtUOt95ehg+EItaw1CMG0/ViVZW
W7Uv2A2sImJYIzmKyj8UCTjGFSoPDB3n3eqrffNNJwV93ZWJbfTc55Fhb5Tx+luhtTCiaYMinCnI
ZT0M9p9go5jb3tfBPOFtQLEVPrLFb3JDe1xI1NWu5EK1GWoRpAm5xHnV4zcrS3Jq1PoxlplPXma+
2VYU/pyrdlPytvvezTU2s00UvaKubERJtBcfiqHrHgsbtbSoxrS/gg7jDZTN4U8BRgA2VeBsi40K
v0XAjuijxTcr86c86VMcoDQ7m6QWjvsAlxoDnnFjpu6ule0EtRx4liaPGvpU5nbQN3mNw1aBSk6j
Q36S/iL0N5Ciqqz0lf2uRxXei63/supta5dOXRwgnYkfU4v30h1wC9ESV5jjacx18HmPJYhgxhHM
DOsOidZelYBKxzaBolejYVp2OuvhtLGKqf7ag7XsfhYgE7/IxyX8h3zEX6r09PjNBNjg4prTqc05
8mYSmityO2y+anAP05K03u9L0lJ3/L/wpcjKmHwJAwyEP2/mjEQ7zieyt3IM/yJ20zz3cl+0bfra
AQPoAMAyc9vZAHhDQSkA0EGQWnbY6VvgLTsVfe881ji0CojfNMOvyDVD9jUTLWp/dBHdU+w4cf8i
gyGxgbqf8HNsIHHYePvMOWgEqFW4zCbddzuteLQBAP4JJf1Pa6fxBGwUpjfxHZkxh6FJd+m+VGGo
HYs4unbnMUA8jFqAii6xZYVrB6KkNHFPidM5pyrOcF+atQRHpSn/RDITQIWnec5wP5uYe3bRpZA0
te28646T3ROGP+hdtjkb7Qd6x1Cw/he5EpHFDDwysi+tDIDBhKiTN9FVDNuu+g2SBmg8ps4NassQ
5rQZjaE4UKcGtW+odo3bRo4MxkvFi8OHzR3kt7aQXKKSrJ6z+v58JFUVrhXEwmDbuEidT2nDdbAM
V+53wOpv6RTBAxwA2gynb0jDAtpLF96LxdNkDyzwBEW8Yn4oO/fs7uma7mfAvH8DlyIwuPYan5v7
0KkyX6v4hBYTVMGqNCzNLK9FKSU6g/FaskJT0d4EkITHtrOHR9qHJH1U4XkbouhYQlkxNwkPeNo9
U+d6XbvxrreAlkd97RwwHg9ZrgPoTbbFc9nc3k6btg6NT2RvGQuQwu2kP5KBcietAItb2uX+CopI
UIgKGZGAE5WMlpXpeX6ttdbmRmHqaF2rBkAAlgLbF5BWrsMgl0rG2knfDgU6F8lEKZRHPrfXAVIv
zIM5bDRhBTm+Rmj3xEn0Ck8cmrKyMgU+heuAlHZNq1C6RWkoBaNlMe50JFxyPFtA44KspCrEU+aU
mekAaRvkYD/aoZvf2BXYOa/5DnWek3Er96uBLWvOhM5t8KAeH4Ul1tSKOs+5CUKKsuZAyYzbBkSY
4XGMRPQ5KezirV/uaNFLCYCCdiEKAV5IhMPD/9hJbJ5oVZkZw1Yd9VO0jFi4YBMBRjdapiBE2rU6
rwC8ZrA3Mx7bezfSUeci46JbdXzQZ9AI0XIe0/RZfgyy/e1jNPoQfa54i4dnMr6Qfiwfe7Zv52ra
e/b8WcsSlJ24ixtVr31abOI8Kw9DNqQoKCGVkYTIPJfLnG0cExXZYVsAikoKw2SqHmhmzUX1EDXp
DAxDGZghsCllGUcJ8IYM1xAjWJrus9TGSZdtpoFq9ab+7pvlbfs32axCahS/8QHYQASu93+GXV2A
Y94HwJ6cTBtM2o62myT1kRVtQw6CV1poOHdArbLD8PuFLs2EeY+Uj4d8K5a/7AsjLj9FoWd94jkw
bCbcKu9TyciXX+xJSzLnOr4Y0BDa5njmNJ0JtiXm9du1OTefunC3aPhSUkff2sVLD/113Th4CeuA
eXY2px312gYoVdFk5MDm0Yqd1YKZgwDdCRoegC7NXYfmKl8hvY/yXdEM048V5DF7uA0qWHgVihQE
Na+Q52+uQQokwHhexEC5q1ZiY82u+2ck61cq48vKQyPwxgBMemATGbEjCgDxE5XwnOH5aDZ9dsUx
vBopzmF0OYwr+3AaZ6e46Yy7K2bjj+y0vgyBbEfYNbx9BT1Ztp05E68Zah1evTRN8RZi9UC0+CUL
v2k9aC1JYHixfXBzwPeQOckc2223f4yDws8qYGUqtiiPsNENmw450mFyQLlh6Qt239ooS8wyVPJ4
SZ4fyUKZqSVpye4qVF3mhQBOJgJqxhoKaB42kjsUnsxFYVlOQBclQzFHFwMSkNXqgCBisZfDakNa
um6OzQy69VJtm1ps2MZLvLynzNt0Y53/3bpDFOD1PX0uzDY7kgWOkpb3joHMQlowdwFt3sLEcwiO
vn9r8ftVKMYgrzK6brcDtXSxZc6Ogzj21DgDGOfcyekemeDxoSzsx2FijG9MYBU+lj1OPgbP8fwr
Q9K0U9kGPGrGrdOA2w3P/rF/XH3q8HMxoZ+EopJ8BpAsSsWdHdpPf12TbLVliA9O4j7q8mqrKKym
B7dH+7EYvQqVSwCepI4QWtp1fl5G2L0eAEf8gAK28jECmRluSHHo10vJT2IMzXVIsvLHUFv2nkQ1
/itnnApCW4Ge8cGu8SakZMrNRJZ0m7ZWFJCxUtCMZKZT/3C96Ry5cXUPh8jD6GtDNR9pKJo4Y4Fa
1wAX2Weo9lSiKxNAuyCdrFRAFhk2ODAy90VpVCgtsEMQJGOGSqnrWQQUrlWG9nXMuFs/F33h2t9w
TrRs8f5byDOE5b1AZcg6mz+QKTuwqm/Rq7i/OiPIeG/vJpNLfG0wvKLXr/Cbyc53C+6JR17N50Gb
0m5dClDu3cfpgI0vLMgss0eQWdCUhMqtlefcPq2vIkxLe4iQEp0t9qZpaDGks9L12LQxh3TL6slF
lv7XaSudnSJjwo+Fs+yVfGhx0uBriFIwfKj1GJYCDDs0zw0Bb1BNWw0J2gL1AnW2tE4rYIc25nJH
K5KvJuj/aw71GO404ImdDAegFJtFupFNUuAU1+hqvAdLGdloZENrUMC+RkAaCzzQXgQVs5CHAb0b
f3KS8gCMI5QukAy9msZDNvJdX6Qw0ZzMekp4H+9R2Qn2SiVMcXgbxGWJVixyREEh2mzmfA02ISd1
ylrLfQK6/38Gt1v+k1QG9u/AOH2aur46oYcbXXtSwY0Q/UN59iUXi35n5Lqxw/3Sem8GgK5JA8bi
dDuaNj8kIJ997Ra2RvSWGeC0IC54GpBbO0T2WCJH3KTLew9IkoAKNFW9Js1c3tZb0q5kTep9wXRR
08GWuA/UiwRFoKXSflQiSlFHoO0BxwOY1/KsyqTDqUZOaQ1eVjQdxeXDRGdcSILiPKuqBbpkcMnV
moRolcZbmh6iKMpESrVGNQ4Ho4BTuJ+5E1Vfm9qxgMhQJhtaAv9BAEBpKu9oWWZ15vdTUj7SEiHa
3Iy+GMaAqvAp/Axsr+zhfIqJ8xTLHyRUBor8UIyQCfC/E3JGrE1AcazYbpjxRwaz+oSdALAy6jFK
nzQT7TtSRAM5kL+WNt4dyUwvekurRL9TRZc069zQDtwCOE1KgXq7vl7XdSeWB5Qo5CMAS3fKhGa2
sO3AzOdkUy5dCBzCKl3PemxZCsblQMc8GmqF96ADycD8446nRp4E2VTuResBVLySmCfzyY9kyplk
KoJSkJ26EutxvKUBhQTtkkN7yNkQOfVu0Q22ywYtPdIwDp7kdjX2luWCmO8iF5eZMlNamt2YfGTn
9k16pEuQ9nIdJRrH6Of5L41+bGOHvTpqtoCSWB9piGX9JQNm5Lr8owxnpPVRuEa9iWPAVqgApIj0
HsdbJKQ1zZxK+wskEcvOpsw3ErA9LjJWIcCb0Eczur0JF7m+UtF0degv5EEG8NwBhkjYCKU8emsG
1BIYkhoyn21QGVyWXSP0QzQbaEFdOnAsyuWNVi3JVxkrXxxBGJ/G8FuFjeoxlSBZhoYCO1+tuWXE
6OtBJxDJlGI1RAPQ2VGpO4LPUmuKq5brrAbmkptE3VDYAVDyDDD+yU0fnmTYecptZi43nDSzAZko
djcaWjLaQyrLvi3fHDNxdlfBOtrWmpP2WHu2vqcKMqobo9m6VGVnVez5Qs/jw62JrDSrWjdha9HZ
Wpl2E+zifFuxdrum4EDKQRmcClEC5aDMsE8zLXcz9ll6SmdgjQKwvkZHfN32wCiPgdevt8WzFqIB
wM6TBxLRgDxrtmN166H5Cq2KEmNuxn4W/+AFgIFyaTF7g5eB+otA698R2etMouHp7wAPF6h9TKtn
1Fpkz3iypT4pWlMXm8HWimNXR/mXPsq3SLHpt3HHyEY+tY62xRKX4Kb1UzYMAf3e6OdBP7q2aOw7
1+t3N/LJjvAz/ePvcv29ffTbpYCdAAqG/E3Py2QB8TQa2KfFwomOx2L9sKDoNvdrq9YPNFjzoqNb
g+tnIa1JswppbU459EpF+ttIHwrJhy5cxNayQwrxVV32Q48PhVef4v/hDliGassFY0ClwE7ABvLm
XWxH3WeQ1D8NVpJ8R0VHiJOMYnjynFKcRitmASkKlmyxM+//Ik8dxVp34dytnlW6vI4j+tNAcKk9
8GF2SySWwIcILHd3kyUadlVgfeh9Elqj7vxBz9xcfwCBDfa05KqBKD4gJ9vkv/zX+I4o3Y3St1yg
LKJ1gIgv70w0rLeVsMk/N0ha4jBC4vWRZr0VqduM3eMcclVd3YvoVkX2LmKgzNPaqeAfu6zeyvHK
Ssbo5OdQl6VoVybFgJplW1QRNiyudRDLYh3WWZ3Z64yWSoaqtAKoQNI6Mwq8RSQjKNKjUDTnENJR
m9qKB8pTuacMaarVfZQxPrK5Ck4faPURMvCV+5CnQPM0hAGOaVSuAAAvRUWzmqK2sgKQ++8qWrcS
X7E1YuR7NCPbTfbs3CkF+XnAgU6RWZBAjM4CQ5qu1yADWpMTiHciYLHhyEVd8cpdCcmlAq4DAGej
Itnhl/7DI9a8AVCGSGyl7cqfd/vE7WQJ2p/59VbzcDbPMXr5qAZSchkGNCVSwI7WNAUlwgI8e2k/
tgUQV0lFz3qyX+MRn6AGuNGtMTggWChQ5jIPOLn0RxrNJnUONKzrVUeCFu8cgYUXpoCWAHTpCp+m
HRJhBfZ5iLVOrwyudCS9vQwJhwaUS0GERw9oVNA9G4uqP3poptpWHC3PQi7nkHXHuQCcyv06lWsy
1F0HSP68m8yDjUKChKX8gUzMscnP1qJEhZU/Wd6PGVtrvPaYqGgh74w0ZF8CJbECPg4C264Xhcja
//oIayhyID19pNWI1qSxWlHd4WX9VLbYpI6z97BQ/wswMt37zjPeawCzPNFgyR6FOgcIXJynxvZK
Jk0u/ko+LcK5O+8ysSnr/TXpmwGd6JQNP9aUby+RFSh/3HDUbgBmJAFxs0wO50PR7qKWsbOfjXKu
k8v+5qj2w3Nq/l6WZfeQ2dN5EJcZyUiLFjPr3gOYphKlgFG98iIzJQPvWwGg6QhAGDJcO8ZG5/c0
rnMSI7G0BODuEhvl+U9TkOp+x0k826kPSuZ62+somFHxkxIocQu+C6RW1lcmNI0qQHGjMHanrqqM
b2RISP6cPXnLnUxjZ2buzzVXVyzNNRAb5eUUONvF+Ba/TdmtYaYKbw1GGP4khSZKVPvQ1KSUIkW8
BCOFikAzusDqd7FTn0PlH69CD/Ka8l9ydY1sbADfTI7kc4l1c7kP//FkfPlHkMcV8h2t1wxpWowo
Jsj5Es+Fjz707/2cviD91u+BhvrrfIzpgDhUJ2X/ODlDP/35JE1655PR729cyFnJcFjxy4M0VxFH
REhlBOVy+0nWNUW7VRVzsn569Wnny/mgkl1d/zaM/Begr7H0Mw1IImJavmlMxDtulc6BBk13cHuk
qXER0nJpCtyElWUoLKx78AsUvgcmwNVf95h9WFVkSmuakc1qnibGel3QzfyKeRV+naaVoe1H4WA3
BxCqqgTRpgSq5SCMOtYeTroJsZZkllRcIdj2zPqmp9W4VzCzNyi2pIiBx7jtWk9yglwCrHi06lLh
wFAjFy2DTz4Uh7S2VsZ+zzR0+aP79TCDIf5Is8Zx2IGGyCpQ6tRm77RalTnODwGE9MvjSiPdqouv
CkUye65Z4Ss/dOl6VqCukofJehXbHVDXrQ/PvWzuAjDXG2MOYFplRxf1dq3yS4PX/5ahYgMvLuR8
5YegIxLqa1AlB3L9tB9z74nS2jR4DigokAlONlfEg4qbsLEreeQjSQfJMteHZKO4BqOxK9PVc7Wc
2xwl+2BjQv34BwyEynNVA47ifPWzO1rdH9aguafZIBXnQGMw8GRMIpH/DU7wIezb7yGrO5yLcPaQ
WEI8tp7M2+Rz+Elj/KrDVSvFz6Eo4h21ut60st7IPmx3vbGhCDLoJIOqeEAgSO8aZ37m4CR61TOh
v4h5ty54VL5aPQN+RCVb58e2fCVFr1VeYI5AqKUlKcAhd2+MVf6oSy+WlaAaGfKnRa5IJPCSuotR
6Yhqql+BohjgmR6+yAcKVGqm9uLyP1/dTNAqjs6weqM69St8WQ9egbbyNgdIeAFSzeaDOZm5zuRT
9/+fbCksaPLWiNT5LyQSwAoUsOIBXM9/N70FDbjCD7BHBo6lHMeldJaST3i34OYG7ZfgzV6PbK40
Deq/Zf4QXdPZXZU7933qLkcaFrcYUP3vzQtAPVONoQJlk1VxcV6RYrUh86FBo5qoSydo0VwVpHkx
V2s00wtZtRsqgIigcZjjhwE4OdyGyuQYRcu8rfI4Qb95X5yFq36KWXyU1SElANMBhoX629kOSEqu
NPvYy4qtc9Q1FPmLDIc1oMJBz6jV2j7xLaIfpLh3HKCyGV5kfvbkcgZKcUBMja0TFff4T8RS0jiS
Vi0/8r0J5cnI5Ksl0/lCakkXUtdVvj2YKrBv1d+1sNoWPAHfTw1ElaOXOdHRkQPNbmSlyHE6d6Oe
0zQ+4v8fMIPkk5MR6DPsOxn8xvqjCwCla9hxbvyF1i6cYrlZeKRZby9GMDZ4yN4oQgmj/79lw8CN
wNHGs68yVr5/lNF127Dh6FX7dSEy1nUrDFyWVwFqgtDbiYLc8LCoaYLK4LN0tErUjkumWz4hmRMg
7f2b6epF0tXAzmcce+VGw50E35wCP3v8Fx50ObhZfx4AM4isolrTTJMbCSW7taEQFEzZkKy2vUe9
ydL9jfwj2/8tU59S2a2XTZ3Xum/QCBdb/GDj3Bb7IDkd8pEfaNbKJc2u1Avvf7gTMHRvTGhJvgP4
j66iKNkfTW5CeZqRFOhT/nX1f+tHV4obIwHAjxawyY6PNKAoFvcRtQ7nKT5q2YQ7CgmTSSSrJZLJ
+P1fOSW1KW9MeC3exhw7TiS3YxTxS6GonCje2SgM2PbhJPym76cHGmxALDyEMZ8e0BLEkGm5Iwnp
SKyWJKsunkBSQSMsinF3JAORUt77Kpy6hKiBJdugI9KngOqy6iI6+mB7Pxka9QnWeCDtLDYp+qJx
M8xYnoLTz5OcTLJST3MHNCMsyXJqcrSg9rJm70rdzVaBHrK+qDfMBaAher3Gz1GGAh+ZALStCulF
HegXE/gMv4azQD9F3dVb0i54eQoMbqQH0hZMfOombj5TjMYA+YKMsZQgGxE4dNwZejtkuP3LR5Dj
1WCeagekMOUTioZGzhrBneKLEoL2clOjN/3ey42xfOnlY2lE0m0/d/Hj1ZsbvV6dX8t0/cfQeDhi
NFPQ9JLm6u2LpgVsJmlz9UJ4ZZ6E86pW75DkdmWyvpPCji6lLoKCTXQcyUMo2ivRQFsqBShCMldz
roFJSGYNoGAvwHEQKN8/GqsAYkUtwSGyj1y8u6ndyD7QAFoBnGRaEQgVaO2Z1VkTdkACd83yeCNH
BQbOMVWEGzUtKZ4KRbL1SsqP1OrCN2E0usqNTWUwdI+mBc698CmrMMMvR+DRH4plr821djf2Tge0
lqpqjkk3N8dIDrRUA8lmZahsyMVJgZGEnGHtKwU505JMVKx/fT35CZ121u5UKBWFZsMI1B5WVL8+
P11Ov0fOGJxuS+AYtnN3Q2mJ/j9wXxKPJg036o9kwq6/uIsz7v637UeuSrZybtIa1KJvIPBI72sJ
HY7SmwSVamBXpoFKwW8UVDxOdKwmH9NN3BnJdqU+JBcSqjBkSC43YRRvKylcjgLhGUj2BxdoV4CS
zDrvQQ1636CpMMwkT90vBYsYkPtonRTajJpN/dlE3+bZGbUT3oPWcf287sV3HZjzxysRmaiAw+DE
OE4E4moCdrarq1+Fog9ijSiyuHFGD+P/UXZdy3HryvaLWAVm4HVyliw5bb2wvO2zmXPm15+F5lig
59j71n1BAZ1Iy9IM0Oheq10VcdJs8VNpz84wAHjRz8fmPDloJJX1eM1Oz/1vFmnCvAUEz2w1z2d5
hVzjGVWTHwJcTu2jQjOKFckoKki5uFjTdDbsQyHWs5WNDjO8uHhTanq8x9GnAXwB2x2+DGmXbIEr
0V86ZncoOeuR+qe123pAWsMVaefU/UX0IOxeSR7gC2kXa32qI9xPtRY46BCC1HOchVHrmgK97Imz
CSawPJpNfqLzDx2h6JClljT7nUy6ot9t6fpHWwXbRibAkFonFUDTHuTKn94k06ZrloOGgMmkBA1+
xJF2oKnm9gA8T9EZILW4JCnPBSUlaF3RFEQYJe4rZKri0Z3WpB/S5rYfMvx/hmbpnR4gTmYck3fY
kyIR0x3cpDVGACkp89wzsfWlGA9OtKSBhfHNANXdfnYm49lPxTGDj3oeAo3f11yUn2OgGZoh7jOS
ZUCFxdWHpYN9LP5HmYVRgT5QZUyzR6EyV4ZK9mhNNoHI+ElZ04xcbPkKz7h2ylCW1KKXG4yO+PLo
fTTWoc7QRA3fzzkue0inmQmk9jTe1yQ05VLJZhvSkHBeB0BmRHUh+SudjwbMVZf3fH70bETxyGbp
BATH9iQ4rqgrXPHxFi0ylof8GfYzJ41SZzQtZbotk8k4WtIskcsHmecKtjKNHLDnUts4KYKR87/7
qVgqoHIbDLcFhQNa7EcUcnpinXJLnHI5dCN47dePU7AyiNNgB+C5lDNS08xjmZmtdKCLHrqxOczL
2drRkcB58Fno0xI0sPOD5pgDkDHutU9OsNPQrfoimG8fgtHUVnkZ6y8kiwQ2Lx6utU8kC1mS3PK0
P5OSBo939qYohnAOQjJkCNfAKe+egVehvyS8tw426oNXXR1P6boOcAyMgVW80voG3ZyuAzTAiv8T
13lw0awhuAg5oEI4qWEH4eNa76Knvq/Cg3IplLUKQWoasLkF5xAeMtuRiQodGABbq6z0qHorVaul
C8zag9v4F2qq/G0vsmpcVo2YFEo0YFvChecpluB6Rg6i0hVNC4mz5w9uvitApLkC0j5AH3rUnVxJ
QwMZKpsHRaAXCJa1n5hZ1Oiy8MvCu1pd+im1HXEIwiQAaXUX3LgcaKa1NV+H6NPdCLDd35QJzUCf
Y+0NUEOuyFhpKYBReGAQ0C8kduwyBZaqDDy7mvnjU0lOjwE7Nl8HwmMb02qata0n1XpsKgvJLsF1
VFRnBqBx4x+d0dv7TK5IToNaZiDjHt1s1ikxWekxsC/RVP5ZySmqCoGuknoDnBJvrWQ0U3byFXrA
w+1JTkNs+8U+dgHt7eHrpN1Mo3lleZ8de4+34ykYRnB3+Mg+KU4d3rlISfS2fu1qKzsGXduPp95G
DoEMUbpf2bcR6kaqE5QOxHujMkEJ60bemnqQdeHsBUBZj7RSbck0G3iCXn5qSaY1ywCAaNR3Yw9/
qM3qd36/Gg9OWl+UWVaW1RHkEHs/LYCsGaNSC2cCVGfT2n6fkSzl5aeqzfmOlDSQXJmxykAApWay
llstR47clO1E2Ub3TLQHdsgEA18luuqobwX3ZY9qeFr7bhtf9Q79vmEFvnVlQzOgx4GYW0R9v9L9
+Dm0TPvwqKB1G/vDxW4PFJ68HiLRUoDtcQ8ko6+/fQsySSa0LY99ra8XAegF1DrBPgRkVTWahOU/
SUzIzc//GmXjozFlLDNUgEoTGuZ/B02b1g9PRRrP77vQqlf3cg8p7IYNK3pZslFaJXv42dHPc/75
LmzwswvA7jD/7BbvMf985c9uNA4GdkZjzrbo30m+OcBbABJR43/oAQN7SLmGptHRLIFj4icbLTC0
r5UWPhl94P0nMZp9+KuT1VsviWd/m/PXMonNra7a6u4Iqm+5pOz1IscdUzqcVLMP5bzndDdlruck
OOlmqXALIPsKHdXUMjO+0Lu91QCPbExnRmBFIQls7myNC6ppO3eGpAJgEEQnqTSKR9sntdKQITkq
m1oD6AJFLFE1fqyBnn/kWmVfEyT/ro6cdaN4tUEdfyARDShhvVtEpdcdQfp9I1NSPrgnFdD5Jieo
t0r7YBxHG6DZ1PPjHtybHOiWrsn46o/uDV4QJXnugcIqf5oFP18wT7IN+uwHLd1OQfY1lyAK6tNF
fVgpGX0A9QF42oupQxWlRHrhto1KAZo+fD4pw4dY9CQl07tpW4cALg5c1l0AztpfaKaJCeernPfV
Rgc+15qEQNTvLlwONJtt1Fq4r8xFvYAVOD36NGVAfGTh/EbWdmbuAAKQnhRM0wK2KQXuyaEwo1fC
ZaKhJ1AntdaqqFYmFcEXktZtJ3yrU4TWTV7nqKRZGHWgVjn0UNPjCTVqoSXr93cgkzlMrR3vOz4A
51gbVS/4UPVHCtxk5oDmDoddp/lf/2i7KEkkm8WaKg3ntYgNvrM74zNOieY2HQVQl1HUlINrxmKX
BxwVsknCAPi8Utv1qJprXdeaS96oxO2xBG0ueZvL0WKgaJ8EwEWoRI0sF2VxVNemNDjQg3pLxCZQ
uQCdBsoknM/ms9i/n9fUGU7Lvo8TIJ4fDlN0wGqHBKe6h0hzeHU+++N57HdnNCUjt2JMGTJI+ZMj
/DOx082EdV5kiBU4jQHDJ8nvaAhEFaNFIz6jlwSwf43eXdETcgk7Xt860DCCOqfqNrFfolUff4HN
rZNDpQHtHqeWaK9ks42usTO6kPtTiH7aG4UhkxFIRAgIQiWIF+HivIpOHituZKWi0Swf8Z2J9pIR
6Xi8z8IXJdX3V6P3IWv1MHQ6AjnPreP9/CSyqV0AXMWsAks5g0LStHVRlwJIou9uUQasOA80NyRu
xwjoK76+omXELNxqIz+3H6Li7pTgZnkdupNYeYTDKiFVaSYk1qorB5r9UWaWU42vN/SqKWOLhWig
UH417niPVe9sKa07NKwEytp70plm+a/LRXp4zv2SvrO86dBNzRxnYaPSxQ8p5KrSfbF9SBzTklzm
2ItA5J53pdjrY3xMqqnUD6NnTIdcb0FA9J7rrl290P9DMWgIDeE6f9G0D7Ji4VTQG2gFflnLwYrQ
jJNaTXcEIdGzn2fuAXwa2G1PFXqDxqGMwK4l99guMJuunqS7bM3h2Uw69+DTbps36O+x+wZg3qiO
sG9/jCMoAnCgV9MAHLJcr/BJr1Cya0Aw7+KGR6uFZobYjk3vWnrueMjafMg2hM2tHFuZ08P2bFrd
/zlW8omgqGjoaoCJC19f484Y+GGOZwTrOm/KNr54XvIaibx5xr3T1m9wEhp91jwj3dI8xzUQ4DXc
lW0SjqZRoJ5FACxH5SA5gL4Bf++iiMuV0QbmgYQ0gMGnPugcxZ1KRrNeQ19FNxhXJccXh7lhHfc2
fd/W5yLKLl4MCI2NGxccUNyaOw85N0CelUbzSrwrH8zIAWVmPfgr333LGBzigVfzrZKlceiBe0ra
/C4EipS7Qwm48LbVkTWdT7tWF69VnqkoeHTIEw94DipNRWplo3JRlEqaLUm4WM8JLuX5+4TXz6cg
AWaZ7Ncn/0yKLWyA62Ou731Q+F1u8QUIeDorTceTgcytwSNg0pGsbe34Uvj9fXiQ2a0YTgN6enTN
jZBspcaqMQQzj5EVf5lxxAeQSqJN0UMu13Wy0Ni41hDdDJ9HNztimxIHk7MSWYHWMgAZpN8z4Pgd
umHqGErk4EFDy+t6nflBuV3G0odpC4I4YHyQN1liOxHdhB2PB2Glf6E6XSxehJSPD3XxNlXV7Ss3
QoGPBNWlAU3m7WbMjGq7kAls4UHn/lGJaNa2zQk5gxG0svG4cB/KvkJT97tMug/gIQHnKEhYZte6
PI0lKGjJjPzbIFw+mRTVT9ciDMqVF4tiP2OjlJknD6VdsQWuLi5RHKHH6G/Ui22VFYDRbHvcn7iV
122KmMfrPIzj7dAC6LKuSsBeypladmlbnUcTzK+/ymmZoo92QNOUn8xRtDjCvohUJfh6XF8vkZXp
gyfuAGiZ4z23tAwKN3ii2ZAhpxG5PSgopcz309RaAZB2vJpRuRpQ2Q0IMRmBhmIoX3xrCE+0mo2R
v1qGJg3FQrervc8BPjgHmGO9h56d1YtYbb4IPRurt168yL+/MQU0unYTW0gMzo3AugN4jdQx/qZ2
X2oLVt2/dSJKUtZ8xJlOmZBXDi/Va7wIB06qv1X/8W/CUSDlWqTowq48VPCBE+Y8hnktydg7dJEG
cQ/Kynpck0YNTOft8GxpQXJ2tGwCWJ0015O6DXckZRF4gkz8ioM9m71MuALfTUmg4X8PlTzexKyT
ZjcoAxGtsE7IgFsnEjodKDPBdAT9b4Vcah7USqYUFHZ+AgmVjQqrZPRmwApGjdF7/H95vQk9FQce
FGiMTrULAImsj0E5uSfAtOkb5vrjG8oHr5EfWB/LlN/lVdKNb9K+HZu7nIeNDpg6yH+1Jzm4en5r
/x6/lnHUc38Tn97nXa7eh+J7NloAbQ3YsN3J9r8/ME5YQPwGM0CLvcVQBtmK1Mpm5p6YjZZzslBe
s8GDr1qqeDSbA4Wj8z/PJDXvEnyTtu0HEC132ymy+R6VDt2XEnSfK8NuhxstwZs4ps2XGCzft0lD
01aCf+GXbEKxiuWnzZaMEsMAb1wWeeBChtbl4Qk0IQb49MAVanX6kawiEGOfUdndrUXCW8B5Zt2W
6wMQLaRTYWvRL8/FbUP75PfRk0KFTQiFUS9xy9YV7VcFCEv8jC0lRBWHI6nJOOTV16WWwvQy80nW
NLwb0uMAJ3HOQwfcqag5Xtd2mjwNTexf0HeuoRqIu29dNq1qQliRFtkEruMiDY1jA9rCowbNtsct
8Fs2NfhByaqbX+VGWT/KRyQkDn0l+NrChhLo70BTXiORgXynAcx5NwY246zJXFyaYHsNHGbIbDnQ
rHMzZwdMO7YimUNhyBnN8N9RxDQdojBDaLI2GwCkJU1z+p/wvo1PeasJtw/xaVnj8s8ehmzHh1D2
gf1ERiDUA8JI8DS7Xuu5FW9pqRRknEVGcklrsA5L7IRQwn4qC5oVNTDcyP9BQcZZGiWXLBQrFfwh
iO/jPwMoLsvnjyV4axJNRDtrRKkqEPGwJxd29EKD16OggRdpuRvLIZ5lqDL6ZCVNciELBym95wDF
sMoJqG3pUZeB0Ox3d/JHAPKYPfJwhlavQpQRHelTnj7PaTb5Dj7f1Uc/fbw/2CgZKdRShSGZXS+f
oWyVGY8zC+AGTYc2WlNDRU+My2Vzhcz60c3L4uy1o3tLh4zfaNZy5m+RF8X9gy/cm6Zx90azNmXp
1Tf1FbY6Dt+QcdSjSlnTAMonzA6t3Q7w5Q5JWf5Hy0I8Q4V+fxqFEqSlJ+VtpuGCllAXetYk1xgN
KM9Zwb6PST9+BWdKthvsdtxHbTh+LSLZ7et1L+9WkRCSXBwH9T9Zcc/4Ts4Ua3qPlfrDE8hKuhfN
RHu4fOKDVS9fABiXT/ZYgyg+a8A2KVr9bKLL+kyzCSCnNsAjTw9yW1pohSu5gZwc43I+wKnV6rvT
/+pVeIqqQo9TMDvO0ZTW1/J+f/8ZWkBUO4BnVgDXHGX36zEczXXrpto0rLPUYQebed5f5eR8awCQ
9MlsRyBnZn58TrsQuRjdKDZTUkdv1dTt89x0fmAnM5vmfn03TQChegP9R7EBfmD01vw0/TWqn5sR
duoW6l34Z5AquM8BiAUyPUcZEHPAJVeMSbZuKrTwo/7QfabBzatsh/SeuyYPkjWa35947b4pUagP
wTMSTszI0KhTFrn77PAGyCbgnhoAyq6t6irI1j6u7PdGmMZ7M+X2KjE9dk3tXL+mOmPXqGvPA8/E
kUSkVINXO/pFyz6RpRIrU1xflofGiL8WrTeNc2xlByYSDcSmgK5RAZQv2fUaYytL9Mkuku+lfGlG
xuoN5fvW48juD6K3K92PUWaYp3vPpiOEcVR/9kXivkQ6IIbU58zvPh2U7MGukBtXJVMfQA8ydPk9
PodsDcfb40JI8gJqrWEftXRc8cwdAL48+aBC0Zl5lbJGFrxVclDyGJ8qtCI5Wbzbk6ggsNQCBUDr
qg4Bizl5AdD4ywBFQwyzONMvOb6kHF/H1fQsk1qyy3TxnJtxeyQ5dil3L1ragTOu2w6N7Y8xpb9I
ceorMzddLR72HniQj03xWPVAnNC04x3NaAALL75/wujMveo+1MCoDHa0Jk0M7L4MFfItyR1pN/kZ
4wcyAWamHuzASHP3zoNiOmkAaQZmZAhuR258csz8KWid8LmzOuMTCjGfSFdLnQXd2HYLywwtT5Xd
pd8SvdoJr/f/covQ2vZhbp80r56e4zBAwyC1SaEsAxtoAbqM0Ntmdl19sFka7b0u69Zp1nX4cGLN
L+vBBP1KX1lb2wMWUKe1dx5mNwjrS1gUgNMmoWJoTiqQbYy4DlmRDWlZViMzAFyEVdu13llDU8yZ
24BNB34r29JSKYw00GaTP8qUbw7oi81k9d0h8Pr4MIlguNDMH6rhEkkZzfK6uM+UVsn+3Y60g4wc
oY9il9jYMqqT59B/T0o/vM4idcCEfIzL8Lo4nkpIXDpfQgdQlHbd1QyoW9gsnvwBuHGuZ/5diRpl
PyRzS4F6IqllDbvPSs9DeREJF1MDpR6o5ZJWoxyUvZLNgek5rNT//l3wOQzqSdttzsJwlaGOC8Vc
8jAal6l9wqnJPg1Gx/iW1o4LsMA1TcmI9LQE7rvFDjS1UHFZxqV2aIEndnck60X0xdSuh86/oFC/
P8VLeKMHTCNaZim+z210/m1oqQaFffT/khFUC4G5uEOyjKwUKt6/yzrCjSFrCkgzryqWUZWCYpGJ
G69y+W8PCzSn+3JA8YYHWFO0BwB93ceUVPEQ6uaapoDc1dIVgJ/M0zx9NHD6qEWh2IB7chlwVv9f
UemBZEqR1fIxOq1dHQVxFf6XN0LXBm0N0HLcfLgCwD22XfJvXm9OqFn32VlzLVAZAtHl3HRphl4M
G2RXKy71TB/uTsaUecXONZLylIJt2Ykzc0JtdRqhm89p9jrHfcK+csbw6PHpZV5GboNziLTpUeWP
BBmWgRxoBgpi90oemW+8mLlo0dLyHhDovEAG1+ps2mtm91YEIHmIZcVhUGk4pKW8wBdKVDRrw9BN
IJFLVR9Z3okslTnJDDQgZqtMxpinynyhIqek7y2UbctIAKuTjyJb0j2uPe4dTadvT2nR67fJSfRb
awWfdQ6E77B22U3Ja+BvwHZ4ISuSo0qEGSvsID3gnqBGTRmTjVYDEN8J3xKB5i20K+IJrWMK0Ivg
r5eik9kQoCgRtFZ85wGU/2w0Fih5WAV6ymksJesRwMDCSJQoFdykVZW+xkFovpol9lC8B4YP6x3z
lWV9fTJzAHA2U8lLYP+7K7M0jQ9kjE//YNOHEYDagDr62rhtf07ByrYiLQ1JzXZTjiOGKy3MUOi4
42yAuyAfFgAz+YJWpW/KnvntBch54kYRPc+utyLTvO0crIu065TwD4MObNYp2jEAZ3waG9s7sTD1
QKr1czn+uiQtgZuRseuXHipmgXWmfFPwKF2yODPOIbbhKxSYVzN/rJYk/q4bRnNLhLFh3OLPsgV8
Ii2R8vE/mCUgWiXX7Cwq4wPo5YfnsPa7j7+LNhoWQPwr0B1PqO0lqEtzMqzLFKE6dQy8WxLX3q2O
GUgfhqr5XgPV9DAaZic2QFy3t0AGrdfzuix9W/lFumGvC+Bj7kYzD157uwfnY2Y+0yq0wJ7gD+A+
isYiRb2536/FGNwKeX7UHRuImAQsAvbik29ozyB8BAYngY/QwJz8FKIZ6uwI1BBsqtZINiwFYNc4
ZD0ILcwuOYktaveuBPZE4Ew0YM/PLmpJWqNCZiQordsC/mmB5ERwT60VzTbK9yGUDpbSdSKydKPq
TeaakcFA/2ZegdZelZrYbg+o8bngxA2LS/md5nNlyUNZylyR0o+lgc/HutmgFxUfY57llVee7eYV
ZUPyBvWDIXqxN8iFgctgTscA3nolbOBc092/2fug6vH6M62oUKANh/RZEyNH3tmu5joBUhiRGVxs
1L6QBf4vAdvWBh3Ht0pQ70lIdu8xgZWAeoLeGacVXtfdLs6p8vTsMnPPjJIfHuR/PPaS3eLIW1fG
Hlimw08Gn3TEEUiw9GOd2tZr2a5pMQ+NH62i1o6QtAuyj5bVj9vI1/0daUs9AU3fqOHCQroXXm29
uiOYmvL0YwSO2KEY7CsdQ3y7vcR5mAIr7pfDipQnBRjRHg4rbgjMGinvR+yLt+9LOrukHeohyw6b
2rLh2a0C1fLO91q+siUIsSsHXZtQg1C6wBHqHPyXkDA00xK031JI5sg4gc7xjzF8jp+9VuftWuMi
vfmi26CUxnrWstGcBzd1b2xKvXPYibuodVJzHRjYthesAe9n5ujavo89c0Vus6EMB7Yr3A33RrOV
Uez8c+O6xj5HKWgJGnkJslIX/nieJE4JzWiYNRloJhZCi32epp6dHs0c4QEIVfOvALFGEcCYo+kY
R4EbNiSgquq7+i0tjV2vec4PP62+8zBvPilT7BI/2BGY6rINaGuRiZUo8gz0LiAhEmLDY/yuNGXQ
PPlociEliRwv/VZZkXVB1s9+ReK837GgdDcm09zkNgiUbbS9zbf9Q6JZJZFpRonlkSHhLyyNb5U2
jN0rcyv9lupO6+Sb3NfeSs9KDq0IL1MdGGe/lGkjS2aQFmuaklANJHOBO3ywR1wgSw8aGCuNc6wB
9Rilktp2podA62uwoWnQ6XmwSfAfDXQC7SihG3CWemed8AHOVq3AY9Vu/JmpFdj+1WEGck4FEvmj
+KJo0JRcErvQioaZFA3lsUcpjzxgkbChO/p2sysnli8fO78BsV2o13igt3j3U3LLLGvA9On4LpZs
9sRL31LhfBVa+loIFPiBlhHMiKQHHBZK6UgVWiCuHx0DnM+kWnihgqqahYt4Kr5ytykyGf1OTYr5
EW2ovQm3+yeQrDcrwAKAptNq2K7n5ogi2XCah5zxN/zQ+mOShU20LStto5UMDQDSgmyRL0puBegE
DDuogRQsQAwYTtXLQ6CxC9o9GKqQFaBIDKCRm2YKqo0KFffN9NTUzv1VZkMROvMbqJdqXJ4CCmH8
1lA7FJPc0IVsl7I4b48RyhVmBcmKYAJkANlw4ouezUlKBrM0kH1YpEKDWbcIQjK7S1Bhgi+dIwoQ
8lMV9KCtRLfMl8kzrjgOjN/RSwf8C1w/vJaVUx4yq/D2teDJR+FYP5iwx++55zyjt3P4nA8tqCbQ
ZYb+9rj+AKZVgMxLi9istkkaWX+xDhwESI2LMwiRrRsuh/U1WdiVbGxKvkug3HWPpA7YRovmgiOw
uwlsv38zHRswGIjloaNhNeW+/eyJMj8Zg4HTh2amXwzTmt/YEe39jSc/rA7JL2+ch6bzGQxIOypv
1EYOMmMbpGv4C7wTyzlhh/ZGUtNQyzrIYILh0E5/MJx9lBE5Ukgqr7S8sdjkXTtuKJGjiLNoOWdz
CpniAcktEMPXJF4p24XZYkphaD3pEVjPqgABZidjSm8gedj2WTCgqh8HBg+A2Sb+XM+0IkpRmqlB
Wowc9Nv48747KXeSvcdQcnInJcneLVRYehQYc/9ONK/fzeAuhMVLsLsKcHcBzRvGuNLhfIw3pCbD
isgfaLqIMYFn4nRvlxtR6bNvkQl+sSzvOQoD/+o6dv2CLXpyrVv3iXQkAvVqvQ31sdgGbcMSVIPd
HXht/SMaTTxCcVJ1LRXqzgChak11tnay7UfUHi0QOxeluI+lubTWR9/agCHUWIWJ655psHPUF4hK
/pJ1MZ9lpADTLeq4lGHqNPwcc7sDA3vdlmAvB5F0bKFYjGwevEk2q70MVDyufAL2fzAny8gaxA78
RDgssMRZi5jlHyPUO84zkrlSlkgZzf7djrRFAN60+zWYsGyxAidV2aG8k6HZxbUO87Ig2JaiBFQR
waRYNH03IhnZ0Mwh7cKHQFYI9QWgzMdYxiVDknMXOCqmM7mHLOt7YN8DV01uPA05OLr55jEWX2n7
KcCsiQMM9jek7IthOOVerQO7DZvTMOQL9wTw7Lt7wb2TmfqeipwVgucEuu4N+jBQKCTBuxdQnbT+
LWiosqQZVUxTnHRAnZEhTH3NfbDoJMSFM/990nTqxDHMOUquiTK41bxjLJezIf0Rds0QHEoWfF7s
E7NxzbiZLXaFtBt82D7SxnHhtZhyoOvYSXZuUZGwC5ierOuJFX/hcwhtrUn50a7S9MqqNFxPQ1ii
8BQk8yFuNC/cCMNPRdzvyX4At9IewOPgEvzpHqLK9ONkj86+yKzxjZLsATeD8KAFQbGKXVt8RsNZ
KOuHe1CdXKu+ZDgcoWCYgytxB5ptcHyHsfUlQXPHqgKI6e2nE1n5BvA/xgx0C3UZoTOqNS507UW3
Wl6buisw0qMbSd6RkaxvDLYtIq3czPdoGRK4x2D0ALMpb9nIxhao4epAI0lu9ysxhG/6+Gd4aYvz
ozOHF8jGXgd80BQ44L/YLUOheoeUAzO1+iVx/PQ5zZs1KUnUxU6+5y631kZm4xNrnNCKaqPy6uT2
OK8Dl/8fIlkfxsq/9SnYJ5C/JkmRGPdZbOu+LA1/ENPyp46I2ycn/dGaGmi8Zakk8fXO1L2K2dcu
SiCgiOj7A5uvWqbpEB2AEfRUdGBP341+tQ3NSD+OYaRZH2KJJkZD35XgJJF0UGjpA13agkwVRckM
CADAvc+JIJv4oUhYeTaErm73G2KGUhoyn/gEjjUSEr1U3SRsHdeavkkEUFQt7NXM7mvauMkFqNbs
xdbAXaPpxmfejewlkqIU2AhrYzLwU5cyGsLjgH6eeY5fyXbvo5FwTRHIhxXN11wGJet60BZBwQmV
7vCLH23dIoguOK3uRsq3NBLiNfbZlzhwq2MiuUJpSCVBqFnHqMY0NAO1PjI503IzvDhdtquIEZRs
DFQSYlNkncuhPwE7BzdDesizqx2OJx+ENMF6+rnM+7H60NvFhyzCr3gprxzx35ycaaZ5KIB7kD0s
9cxHY0Oe5RsyVr5k92D8x3jKbo7SZZ94i1JzB0V8XisrZOQPYf4XRppXbsawRsEq/YtJNTpRe5qM
4En9tGpKVmmDe8bBU5zm5aD56MuYCfmqpu1wmufZhQbflK0LNLVNH1OtwtHVwyfvmoRameYXIQfl
8yCjZTs81QM+5smUJGSPj0oZ890frMinKZ5ELa7hGK+9wWViBZJ375zoAQhdKrvcekPyw7E652ha
uGBaRTHyPaOue8gFSLWd/WBZFT0B3aJ5Bu1C82wx298k2Ecjl4glKVwhcdBq9HNSkMGx7FuXocyr
6s3NZGfVmtHBTLUzq2ZnZbNolX7oitbxxTnHURFUSzXJyMMpXHPjtFG1VnbqSUo25MCOtSzxj8br
eEXbkXlf87CHWeyAZr3DnDOgo6oD7W7KmIn75mex26HpKA/lFJ2WaqAnJGpn5aRAPx0BQ+jwf0zc
kZzpLcPcCVem57g7Ws6t4jTNZBO5srGq/kuCDsd1jf8Ntje8ANCXaZ7v9InFbM/e1zElliZLfrQZ
YpskJloIAVr9OfLsfBOhV/fYN7r2Wa/Al4py3PpGWjPxVp3bmB8rvwEcJUMNurTCAb2+WFpmovEV
S41zY08haUkhR1fkR3St6Z+yDtxgfQLe9hj3l/hexMCcyZpn6PU/oaouPDujZ7ubCRBVszG+QQIT
perexymy+J4+41NZJ08z4QPZr8x85FulTClafxjqlSKCJ/VUVjnKD+vPZYkG7qCL3x7KKRcllwwM
imelXmjsEU3d787KDj3oSPZVlodbAySdXRqIIICm6Nbcpa7uAycTWpsUNOUzCYEkGZA2VdXcbVQY
mj0s07PJByY7L7vwaKIlOpJ4CWpAnvi+LAkggUtkBaXWR1R36kGc7pSMZspPKZSsGlAK8/40koOK
DmgNyoTckDteeyYAxgAC4Bxi7n+aeb+J8hsAhMhWD17sr0Yx6XsSKkZwYg1PLLQmSz9atROvrr7R
VNc8kKy9Dog1UcIOBG+6sJvv5UojmY64v7wZkrA3M3Nj2tAUyV8kfj232/YDcCPlYZfOr2aaMXCN
NPZ86CUZE8jXGLg2Ws/HYVva0Ho+KtOafGKz2epZKc74XctvlJyl5G0tqm842bUHa8xRdk4KMmmh
qKWCzJScZnrXzl60UvnhX5V2gTwOi8COgl7H7tVtwLwXR82wo2WU8uYWROLqFSGImCP8QJAXTMtz
kjrda+SgU6qIW9RKBW33SgO+qwCeEk0faEXhgjYFKLt0YMLMbgLQptzbI8njXGjwW/0+e5ANfYiS
pTKyt6TotcC5PBjTkqEd7OgNIIz7U8zMNo5xmzqnhuH4YDnBqy0pfnuvMYFj2Zp7Wtag5X7SUa5B
K2Vhl4YJCsUweG2lheeFswUFohhWPKBJNOjbVZBF4okGawTvVG1W+BDsmTsrPMAa4wYU9zyzcIxb
8WQn5g9UsdbHB9/AKTepGLTtvfcr8oHeI7E/Gnv84Fr+eNCGUq9P/yrzfXs4FCCa7VdumLNTEoBz
Tn7p4qNYbErcXm5QxN08l1IWutl0Nfxpi20ovqRzFB+vfLfqDspEizt2QJ4JWV4tQ6MY+XUgFHB4
VV8pMhlTeLMfbdBeSzsK3XnD1q5C41qHzabOWX5tZBeLGkJd1mxE6KlXMpopY4GalyuSzEpCBq2M
pmQUyHLXCboj562z2lmrnTS6lPxNFJb5bEIKsqN9Ni2dHty0natl89ZcKZTxJKMYXpxvlPbhaRRF
L8CzVoXaPrHKVSsJ7foULLOoPRCnKsrtl1Ivvlcdn74B4QT3Xz2LniMDTaVlEDlrcoi8EPQXXv2Z
od7qwAvD2Vl1Mfz1a0QUTHknI+HWS1fW392K1duaCUdUa6fKWuBxOGAYH3vn0qFXCLfd0RuJ8oID
4ZIUyoSWZV58CYfE3v/Zrqz6fh/ayRzKzj3rPJbxqmPIYDVgOruWcfKctkPzQqI8rOqtGZfllpak
SGxHnj+D669OICo2zuApQf7dlA1/zpR8jsQwbQpvqJ5c1lSHDpUFRwtXlFfLcvWtHyXOaxIiYd7V
yfCtCQqUxPXgfrVRac+HqvzxEKnMsuqpLfXqADyhj41jOSgXc91VFloDtqP4FbXRWzmsaEoDEyh6
GVID1WnvisVUeatfSfLL7eHF4aN/ykKw1XPXCv9L2Zd1yckrW/6Vu+5zsxoQY6++/ZBzZmXNg11+
YXmUQMyI8df3VpAuynV8vr79glEopCyTJEgRO/b+Npbmz9YPPZAkjfUpKpJpC3F09TUVW+ovJ6i8
J1JBTk5k3j34IjLg76t5YNJJyHMOZr9GXURwZVVGDDoK1A0MZfI0tnnzuNiLyh6/mIl4AqNo82hj
nTH7Y91m37MS6nlvWaBgjKw9S4zbxTS5Chmpd22db6LmnHRakkw0OEjDebDyGmeVKOena1vuphv9
8tWAlBoYu6fmLu8Uu+ul94PsEq+LDcQfp6PXl9Wrf4earuQVpJPBkQaTNdSDh65o7sJQ1LgSIpuV
EUydLpx1DN7pIZCVp+rFtBEXfKd2Sh2LAAM16eCkDCW3bDLtDRIk0YZrcbG0z9pbYIajbkJ+mkzF
wNTGKcZsG47A9s82JA1uIVmfai0yslAfueZdk22XjuLiGoHnYnZtssyAkmaaoX61RnQoAz7pig6F
67q7lCfPHzuA8b24YAEEutAP46h7sME9NE+2uL/N6HclAC8AnaU3c5oyKJD1VSwYb7xyvByEFONa
KQG1pTSu7NXSM7jd1lSg3SXTVKnSXkX2yI8sVZ+hQw7nZS6axoEQ2tb2bWfT+MLadNbwLeQpIGe0
uddNiDyzy9Yf0t/fCmwToJyDOh+3FQGK0XC9fAYtc0SwEUMwsUlYIXhs3Po/6GJfLCVKVusBIJNI
9YfadMJjIBoTpBtau2tZ/kpXNTtPpchULavoAu9AVOLzzngMrZ9xXkLSk7GmPNfgcHfG1rkxEJO7
idIJO4nOVsWap4O/nR0nwEpuTMQkyJuBjBw8ctGR3tKJfn3PGUNK/BWNWRxCI36i3tklyPst0KmG
OsoG+GNRWe7VckA81r1KMhe0dmSkNp0hveZC7g0HUVvmuguks/4wzh7AVW+Ezj6DBIe/xtWRV3if
yys6432WXpUs2BZl4h2gp6riHXUIkZgFfnPwnk+XMe+M707HIXGw8W+Sz55TA+ieBdO2LsPhc4B4
EtJvLL3NATh/TPzwCAnncXaznEmumNEfJwcFWrJqwvmHtvxCIs2en+WgnqBvnfzcprj42RGK4EuG
/0AQ1g+5rCeofd/0XujxVZt2d7431l+K2AYnXcatR1uKYesNRnSNyqzk2HZddUw917o2BwbJo3Yq
H7OhS1BIVEavuV8+yNLHjM25FK2PR1CGkoGo9k6DMQUAMUXPVRcYN5Ymt39r2XhoUkvEOb+1NbV9
6/IXQ6CVeklznLLaRcZ+rJ1Xt43ZqlfDcN21OYQrM74ZdBGJlXrjERq/eBzpKpYhKC9uvmEkCJBn
7low61WBpe2KQmIqCuv7P03db1P95vWniVo0+m0gTfNmSrMy3Vciu6EEPbf75pby+FMOzIvPIUsP
WWbK29PZb/NiGVF3vTdBSeR9wePGxfbOdDY0Rd/3APb7SB9t8IqAqjw4xLbVJAe80kW2q4SVntLJ
b+5D6SGiqvHkdVoewZ4mPoumyHbSDivQK+TNmR4AQYprldTy98OhdDzjNvtGfcvz19WPkIL7+36S
bE2LfVrPp8lNYsbJA1nKRMPlglpszdECygzSHqnupM2Ap+pL57JfaNU8Om3Ga5X63hWt6bvCuwGD
awFaFaz3TX0ALq29gg7BtfRTC/rK2hbY+N87ilkbGrU4/zk+615Y+0xwILMay2tUiK8JW5RTYcOf
NnIjhFFaBLPvB7zRmz/ZHWFfiine7GRyqh6/rqGFvlbdjhXCi7zvtv6gNWSejTQsXwNhTkeQ5QJ6
oJs5Yz8MZDzvoGFc33kefjpkT2vbBciuD4621b8NHupgOppZ/RSy7JQLBIGV8KfHyfJKzb1qH50q
FnchwKTrMcq7b57qV1wCvdO7gGCRL8TXq31TQSJt6PJwH2v2C8SJsNPR1IA9D65KK0MoMoCynKar
NNaD7iU/SHtmtzJ4JX9JrBhjm/B1XtvlnozkW4N389iq8vs7vyIx59ljGmbVqBViuNVHHkWroIni
H7791OO/963okI80VefeSNupr0COwJCx9SwAX0CdYankx1g0XyvHSp5bMMDs2rq0jlizhXeDgVQq
zdVU7+YqlSmPjWZ1L0cZg/gxnm56zQXf5seyGduX2JXRLc+az2RNwDByhHpJvmGa+72QRrDpIrs/
UJOmyCo13VATU2R9jwqZoLHeXUs8EY9ARJnn5dqBcKTeeo5qNnQpqcO1w/oGGtTr+aKQLTWlDZwq
Qm7z9zBAwPJoTJBYpas5G308/lM9P9loQjcyQEmciD2gheOq9jv2yXZks5scZuyoKQKrWHmQM7yp
Ki/5xMU2qkJQ7oQ98MF/DrL0INCVX+VIyD0Ftrc1eey+uIgWHxO8ibD0xiJZ23PPdF6iaOqh5yfH
uRg38fzZ37DSftXl6qsRYT/HtRo908QHyyEqQb42RD8WC9ecCdTEF/8ICFVwpNZiz0YnWDfcT7fU
gd0hCBWEgU9AiSKA3apHMSZ1tXEMdGH707Td8oicG7jhIBbppMcgjo37aESKivdxumncKrpPWju6
Lzob8RtrcvaLbQg63FrMPtMoKOGFd9Kf3WmMyCd+VRXyxzLExw0wT00e1BGabgLyUHwtZf5g6nLC
yurdK1I4oLOl6Wuk2Afb0nwbvwwtJr+/qsFto8VQEJ6rux3lxOmQDIbc8EaH5f+aeZdBp45gMN0S
RoFYyOiMDoR/6CbLOng5Epdvaqp/xUVQd0fyzdS/uH9ERtTIUB5CHuzAmPjUxQbfZ1Bm3XRMuI+J
6oHMyPGMN5T7SCag5DJcu7y9AtDIfRSo/92rIMtml96sza1KmNymQ9bc92Ho3JbQxXDNrr4PYr++
H9zCJRO1yB7LqoAQhMFWbQXBthZZoG1sSnDCSjoaE+OAzeMQ6jdP0vUKevdoYvu5saroVYzhi/BA
/EoshMRHOJMUqsCZO8i2EB7ObIW5/4LSu/Aw++Jtj1Dln1PNNqI1fJtqYTqce986XGuQJ1DPoXrN
MuOVrbweH572JzdtUQ6hmwiaTHskEMotNePByrYScf69NeTDix/19ToQpXmiXuSQxSqWbnxDvYEr
j5NXJA/FOKiXdkM+U5tG9yOEF7FqH16qooqulw+XQ3v5cOrtsKCZP5zmw1P4k5PUt2BbDdZtzqNN
4kBlGZWIDfZAZhAf+AjG8dGKx5uxZyOiqmq8SVyoCSOi9Uit2ZdcEgbB1nDyws1spP6ORfxYhCiB
tczwanCi8tH3yyfiCfAGEW8gCvpXu639wec1+2cAO2xqyx52FAqm2HHCDG/XBl636ry8ZBsKL6fa
iBVspwvUf8OF+Zj5oMNXL7XXg70nts4LPIzOPlDwtUZZbLicRqSSAD0jF8+q+R5AJnVtywoo897N
bux+ch5boa7kyPirG4l8H5e6tkI3+ejcAHCDiC2uyc0EwNOK7ImXDZsiD5MTinnEq4cwK7D4n6vG
Nk/BALI38soqHZ3NO8iYFfnHD3FilCJrIhDUkI1fkkSu8sC1PztKNodW4HljAUP5aQDpTWZn/ib2
wTxAuR86UD5oTg3NCSEiYKJTP2/8DaoYwYn5BjwYYqNfgyIugboXmC0XaC+dzTYsnABf7HYLO8UH
X0Ol0e+AXikbID2R2P2Yo6XErXlf8i45L5nbd4liclgSvaCGh0Jw5rI5Y/zO8d0pjaHZplvX9opt
hXLLe3AxTCuwudffosDdW4B58NXEjU2CKtLvtWgAEO5E94xwdrgxU+4CvizcA1AM6tha0rjOqxos
S1neP8k/ZgJFnv/FbdpmVZidtXsXPLQBbc/r/PYSKGwQGkvVL2rRIRqDbOMGxWVQ043jfYw3n3B9
a0eXGk9FqJhmfmNv3JIn6w+XuGTpCUl8earMpl8lppy+BAr4z0Y08lZ5rnnLNFswRdoKN7MR4BLy
NjKldUsjKNTWJYk9j4h5Z95mAKrPIwDquYxoGTMu6uw8m/gxboG8bfo8OU2J2T3KBpFCLwBtgodb
6rHFyvexrdlO9ULcUSs1imk7mK4JVSR0KmGGt3af7PFHReU6jbEuABQ/fjddOvrQNx3tat9HPooZ
lGuvQIpnfspleDlbbOVfbIsf9eY8NT8tftQLjikgQPL8hskuPZJc5KIHuTT/v2xl0f5quBFu/xvj
kzLc5kUUoSoXAhDLoU7Y+yZ1kE1PXjIn3DLGCuh2/OlnxFpaYpmG/oJFw5I6SghmQgRlOGHvz66X
g4How6FKk28IKKDwrAKtyLUojGhEtWUtsaFsWux1YYxQkXstZcjGTYd19yRbYCYtHtV7Ef2eQvsp
cMSE4XQGF1WwtcYKYYHYTB7okDKkqMHdxo6LzSheGA+xh3CM5IGBkOvKiNIvS/+/nSepymkTVeqL
mfvpNQcw69pFvcA10wc6mxTA1G0QGlgRotfyEaXYUM84jNVZ5XfUwH/X6lc0y3zaOKgu8RsPNDN6
rnnc8gE0LYLp2AFhF3/syvCW6siWg2975wq8HacB1YNQj46hP4lsybBZXKjoLCrS6VQkwXUAZJ+x
DwxnHkYlZ6jOzNfARRrXkVlH0ypJKx8FagPfkZEOSjLjms6Gwhr3kVDxavb+4MOSb4WJNKZVsBAv
tLdhvo8lWMARKKABUey8ekA27GXgZNesTdmmnBpI0kDIB+szbYSqTaA2paEVFEPnODvi0ak2dJqq
JNx7InlFlAN+sR7iYE0AFlyJ5wteA3JHju8Gpn0Zn332nUxYxYL3x2h/D6P28pew5aMuf1THTxz1
LPNfUnMTMAG/HA9tWjg76WTqYUwKUNZJW351SvsIeIfzS9TQVJua/FtZht4qE4ilNWZX7KrOlmcj
C9srFrXvh5ssRNGqLS3wRQKiYvQFPxdxx1GXBXFQFTTllprgZ++vR+G+COXzJzKVhrmr+dTfAQMq
nmQAmUTZquJAneM4dgg06LIJ3TvksnyY/HJFnWRKR/b+8ybLh0w9gBcof8In2Nzr6PNABv1jmsSP
aqjdR9sF/awZmqhsgjz7I9ka/z6Vhf1QaIeqSbu1YSfmYfEvs4GBxlP36gP8W0QmHpjL3vvThGEF
QIxEbmQ192p/t7vncYaihjn6ko5Qq/qAcAhye0QF6wjVds2KxEEDMW3oVMVQEnXkNUEf3iEmaAQY
HEwwxW1B0jbcuDroXwX55ZAbKMly4uSa7ORBnQMu6UGhLBOltF3mQdUMIxLHFRBlgAbIMsEyn54q
KGO1ilkQrSkWOqECd1uFRr+jsGnrITLTFW6/o7jp0lx6yXnSMVbq/eex1DsHXfXMfh3wTQjQqvel
9SfI7Y1CPFXCjVfDZEOSI7f4EyRH8h2gCuWWmhYoUa7tIXipRJ806yqb8ONCMWwdKvHU5Y6zRqVI
ARF7DEXRU3fMPJmsqVfVUfGQImVGnWQyYjteTX/5rEb/JVnXrIT/6hLVWxHjDY18pcQE8zGzbLGF
Fi+IUPrJupqNdLocUDRtgXZMD0VIIOGbSMTxNlKAUZAT9fvvJp19ybzMQmddHVw+DtxWh6hg0xkh
aOi5hGP1gPtqupr6OLqjg2OxaOV0OUASHIXZgOeNxXa0RkRhwQtnYKnutId8Ai8LuXNPYaAFOQBe
NucEPB0dSLm3oTM283zk0PTFXz/Hx7IeJPXuqcwRQV/bhnht3XS8CnXkQ+l4B6ovgeGZ7qWOe5Qe
UFxp3j1Riw6TW0PQyQKL4jwF+An8dQFA0M7uA0wJBprXRk9J3p1qq7OLyrvQceKVl6fBLgf44voj
S/pMju5ZiMMlzcWH6NRRFtTyva9HLz00BR38PAayWKZPeQlObTpkvpBnt1KgcqU2IptH1sTi+MGl
0iLYiy31Y4FaoqnUiz5mokYXIXk61BPQy27GCmCWftsSHcKnDpsju7N09KDAvo3jKjksHeSM0s73
HWSzgnITJKBXtCFetom1pByFkelAQemS1On+saPqAekAcmyuR13AT6hf33ZOO13RPnWx0461k2Du
0Z2Lfa58jX+P+hsoSo9qDFA+0JQGxGbS0BEr0bLujkMj0xWB8dILC3JJMqvXVVXyTyqTJtZ2Zr2j
3trCHq5uqulETR+ZH4i0iTtqVd94nbEXmi9PskcwJBov4AqNdDVNDYFiTF/g8T7PR71tKgdQcIrp
RL16PlWE4o46xc9lvre/zwA+e57vb38fzTf5DvDSZQRMlBRYZr4h+SIN2hOA83p+aZ/ITiY6I0Tf
X8F9Y8D7DfiXE5Qf/kb9/dWRJlt8pGpWLp4Ep4Igg8A7uFd5v7L7HGWklJ1UKkFxae0WbI1HgjWn
LJesJvlQM3Nr1JpSu7bGx6bJrRP06YCTqd3bOXvsGJfmks4yhhIgFO7ezlhy7fGu+TZ+7tVN1tju
rRU0KFzTY2l25bj21rLAZm2GQXnlgwtyRfi4GQYXWdcomWhvCPJWSry/krZyNzPkrRLjfZNYK+qM
OHBy4C/MwWwKrQ6aY5mSeslPMgausVgd6squwA8J7NbU73vIJ60d2YMQOHcQz5ujehS7C5QA8rpS
l36A9cd9WyHBkJo9lIrqmH0aCugOVXUMOnQdHQ/d+HaoBu/eANvYg0yDI3lliSpPoNx8P6jzsFSf
Ep26A5ws34I3bcVdb/wegIdjNVVR+NB7VoQy64lByiicrqVbii3Qis5La7AveTFEP98Gsah0MLyR
x5zVX1Q9+NedPjRDAko1i+tQAPhUet+/pjPyoDPEh2NwadrT7LJ0kDONHy0gSIKq3JVpptaTn6MO
G6U6RwSw0rnJTWN4nF6wzHMfqT9XFV83tuyPDX41j25qX9xZlx1L13SPNvSXWVo2t3SIw6m5rULb
PKeRua2ljLegQ8lQRsO74/IYtWtQ4YNb4kyPzYlynHkR/ItN+/naj56nPAYRMl6goJ4Y+nF+hC9j
yTa7KAsiB5daQV6U4rmV0M4BeUi/KXWKxAORAsAkvD1RigTaj0d/VOmjrlq5D4rkjr7tZVAbZiDa
tlKw2wTxbdw1/LPFpmRbYLF9rv2gP2MJVCANoqxPvWHfNbnh/nhztTPbWYdNvXGAIbhDdSnb0lnA
cAt+OMMr42L7b/jlw5BiYY9ZGlC97vsSwWzepRqGK8HWMtSZua8hsYtiiFbownyA1Ze2h13CiJAg
eFiOsSjAlTYN3V1QNHsqhaMCuqxub/osjm6o5Q1KQIEOVcHUDJo6PtZl3FyIHRydMeH1ngrrJqhQ
Hm0Xb9UiteKbPp5QYzPW2fei3oeuW3/rDQWEkDcZZ6sxLg5WGclV3KfpSapYHVGx9UUNbXOb541m
t2vjDovnaQNEJWgINe9a64ngFNRgJaTqMQPsF9j2opeaSy+CbfYz9ZLz0qSp7MRLtuYEcDf2nICv
lOXJHntxVTUesC2W1Tg34Hxgu9CuGHblHXAtURpriAsOnled/CkHdXpdt7s+b5ojBAV342BZr61t
OLs6cYf92Lrmq+m36wi4mZcmq/HQNwCRIns5JL+4OXp3nh1Nt84EiVXR59YrzwONQwFRjVJqeA4K
YwetI+sVeCv3w7Rtm75MKuZb13JLvPrx3/XiWu6pSRfDjkNUy+neui/ZswWu9LlJzkuTeslZRoPc
DIXmJ/qdFJkfrYWn+HXqhmAldWUO2hWJev/OwZOiDbp4P/ldfhNDXLvFl/hABzMYxa5pXRvMjTlq
2lzRfUYMx0CJcguXMc1vuiybByC3+Ku2BxRc5MXP2Gi86zJO2DMUuH8aXuxdN1HHngcWf+jj2rPW
nhU8l3FDxbH0mg4ZsNyfyhj8qm1WBpg8RTgq5RC44J75IELEN8LWyb93pQHu8sL46SX25ywwk3nQ
JAz/Wkmw7YV1gjSUwx1IFCGvEYkm3sVSVXtqDhmXq4TVzo0PCbsXUT6QuQoj/2zzELdTmDrzIDsw
vl7Sk0C0sU1tiG02ZPFX28AecOpG48YRAZgILMcEt0bjPVmgggEY3/Z+mEa8TRNHzL4yDo2b3JXD
Kc7riy+fACpwtO9f5l18eRD8Gso4OpN/F2X/3t8Ih/dzg3XO+OrY0RZ8wArUbp/NSaVXrR06AHzJ
8XNiiW7tFql7VYxT8rkrgLqC1/gXL1974QUJSFQzD168aBA2COCqGvIzFtHWcXlg0BMll/tUseYb
HxK1gTCccaZHjuWzyyPnnxwUKiC/d/ZOFdB7GDoX8K+gGVastbvd3961rXSzEw/M0/IO9h0GFSRq
+3V5GcvjBoUTyZicPSdKbuomUmvp1PaBMptFXUKo1pwgCfCW7RTeTeZY7gPlOsk/CRP7QINCo01x
3xrD3RSG+SGR3bii5nLgYE8QSXI3e9XVeJf4NoSPFZ/2QPWOlw493AAGdjVpm2VNUJkXYquiin2q
ctzxWVbe1ZJZT3E/bMg8jq5OMzfVmre44f3CzbZelTaHt0G19EH7NWTriGCBRmQET6WnXpiKsjsf
i9gXi99nSVB8quqhuvGwHdKR2OIT8PPVQbYWbnzdNIMy2fRWyI7UC4GJeQrkHxMEau97lRUongVC
HHIpzp4gM02MOksUTKJyxTeurGCY1mQ3OstdOQN+6gyp7seKO9dkr6te7abIdPaFrKvXRMcA0ih8
Dq12Y+WaJI3qKos6DtcoUEZBgK6kJLyX0YM+vEt1kp/wmJCG/qNNY6wM97DZSrBdtGazp2ukKlDG
9IXlgerCaF58+TKb69w9F4BErujCCkCfdzSIHhl9DRl5L0KdA5AN3alXAkCLaEC+UOtwRA4OKAwP
zz1zDqS2QSbq7OX00iuDzYofs+vbcPINuyw4Wh6Tqz51+K4OjXHbsDZ7MkYgCJMQ1UrUDPo8R+Zp
DXQgonLaYYxCvJ5QPHdFTeYhJrwM52KQZ9DgPIlO7QplZJ+ASPI37eAhW+zYWHChXHyPBdfw4E5D
sErwxP7uQl5PNWX0k6Upqmr/GFTVUAbGq6s9CC6sc8+TflMnVbOWgHVgrwYbHaAYYJ2TggPESqet
drRZij8d5X2NZT1FIGq6NVPrK8/b8lM38OyYyxFKxhoUhJoxa+NnHOJGutcZqp8MEbFbgvuIn6iy
NV4CPUHtsK80wkTx46ptB7HDk/qrqYu5qYYb+RAQhDljuUM5jS7f5vUhzxrzhlz6MjPB3TR+Xeq9
2zFct1X3jWV+91jiW99hFVOeJweVRBV0oXcgTc8fIgMXCRXs4ReIMJzSjDu/Bqh6NhbvvqEQ1FnF
Td7Pw8GniOE+3gZi2tPrVwzqCSjgHrEevG59x7KuByfEhdPv4jL3bRBp1Xw7t0fWPflZ1p8Zql7O
dqfSVTqhkrXueh/UCk66y5BiP2ehGk6hid+RXzrZndMDyCG5l3/q3epnAEz0T1wp4N5RWcCr4cbs
7OYLooCXeVphvJ+n8aeTnzjdIQoQpZ2TzVl43QdyfAKSnV+pIrjYzca/NprhvZ1kJmzYF38dMpjn
ebMnwKPqMuB2Hctx2BullPcK+jjrifn9q5iC2/mqQgImy3j4vY0DsOjKzn7yknjcpjJEasBW7clF
JmsebhcGnjZZ3T/UrALqdUjP2IZHVwRuJzRlbHugDBrBpbgA3qlD+0ajefGtsvwzA03HMaz7dNW4
cfyt494vG8K9D3UYtafcqXvNSzR9DRIUeZviW4Bf+laEACFZFYvuPwz0cm/vg4poVWoa/nHAVa0Q
7NihPkQ+kA2KYp+nLmJQf4eHDeThXRL9ogYdRFqOx7zx2pXpil7iWfjHHMwMvF3eTQHi7CkiUWaY
3SEoZG/7abycmQAU3AHoZ23p7EPvOz8UEK0kQL4CUqJHo+UVcB3gfMjAJLrBbyWeJeRGlVyVPZII
eMbLB5mbYJCD14dBVu2E2BtQQU/WOP0aaDCgMPSheTtTBLbQzYHV1tmvhusKiNsDuZGpSbphBay9
hQitAo/B3kmNKd4EZlZtUQ3Sr4TjIji56oPqYJnd2UyN7hC+lToEbWWfzC54SscSCHzqqL22XmnA
yIFuBbNK/B2wLmwuWyupCo1A7nVqf4XAW7//CIi/YOMd52s5oTapnXz7UuAmYZMGyqp5JU4t+J+h
OghcwVqAe/74rt3kLD5OQdquKAjUmahR7ONqWLmF8b6D3nlkA5EpJtMI6RkT/TYhuaC+qkFx5x+T
Jp6HyzmKPYnGOWHQ7kLUfq2w30SVEBnpMLcr0ArbORRYP3ZQGz+Admfo0T6JyGkZus70gcNIveLY
ZwVfVW4dPI1NP+3A+DacpqyIbgDONNYq9/lXk6dbZGj9H6xOL77g62T4Tp1v4B08AeJp/hQOP4Gu
z/ppMH4atOWPrn/wKYyw/+5hm5TJdEQ9I96PWeyyTRhBRC+BpPWT7zrpyRk7D1X+aAor4A8GgPPU
ogEo3/+kEh8UOtoBVBBsYyWmARazxIECdVkcCP/sqNDZohrOvVRHlrEb3k6e8yUchPuuOtIcwHrd
I5ZCMOm5khKxCnceS0ZQID5csPXAi/EddBYCqPvVw9Gc4tuSSn7JFmuiXqbLewVY71agHOX7Dx2W
7k24OY+lAa0T/wCviXPoDMTC+sA297GOjhP2fYbC6w4DEaK9IXRIh7oXb/IhG0Hpx0H+yzSeB0H7
fEA5kJcLcyPkyDfEblJjpwkqMh+cKChSQ4ZP98xG6qceGmMk6KFmVkYghRz1mGW2xNZqlUSpMtS4
wv/5H//z//zv78P/4j+LuyIF1UD+H3mb3RVxrpr/+k+LWf/5H+VsP/74r/90XTO0WOAhAmL7pun6
pu7//vUBpQ7a/X84lXKtCbHvHchVi0PggLzPde8JoRMESXqE3iXKZ3SFIGF7EGaXAOK71SEmHqt/
GpCwXK5R7NYbj8wCzstzNqBvzL47xRCuVeRCvt5B5aTlQNGuKIvx228H0aLUuZGAHbXCflI86Ned
3sP7DEtXsxj31Mr0IiKzsYwWvYuNv/agg63y773vtld/DhreHGiQgfqGsAG1Lsg7rTUpgxh1Ma6h
EDNeBVh+fe4OZK3jDHrmXWGtSbCEnNK+G1Hq1955iWFloB/myb0TFulzEPUI7/551mPN89EWqNPQ
g5AhyXL3FjkyfizBOn1oSgvSeKCtXgeAXXyJWH70XB79NF3rbLNmfLWNOpoHoY6MHxGMbw+DrC6D
FEOYGAmAX74Z1AeqTIl7EDQyJMAh8SRvjQSyqGRvIzVuF7fcsGe3DKRum8iogFCQqKnX1TBmHud3
ukU53bcWJXyHjOE1qz11Fc1bH41zC6BL6rKb+948A6uZ1v98G/vmv9zFAP5YDvbfLAw8h/l/3sWh
Bxa5Kq39He5rVzOreHsD2YsdWCTGz33S/xqwMridGjd4qMcBdAIwm0bi7UPtVf32SjxQzc53bJam
+ZZuoKBUOWpb65/UortuBEwfm9Jk2sW0dh2LcWdmU3L75wDyJRMNKHJ7babAAU0+hKVbvLRORJNs
TlKc27T+Ri3hmOJRdqFaDVJePIZiuuZWnq6q2D20fZHcOlUoHiHQ5e1FUUJctEzFY1oN4lF7KDBV
31ILKW0f25xRrkqn2gOg35ztsgisXalPoRxTnxFj6hAueRAT75H316YEVQHZxkDw4f/xPVmma3/4
ptyAgTOK2a6FwKjJ3A/flNWxoIpNrLqnrug9czv0wGRB8Q1MaSr5RGd17l/O8O68nC29y5kcCjmP
WGx0xtt4c6nHl72frEwE1ffF1IGZVZ+ZAdBGBXDp89mH3n/2k9KztO4f8g2q2GD3hASFTF3kJdNt
rVscsiqPWHal2DMjPU22tJiafY5bDcWOvwe4CPOSb1M0/Caf4s8oUTyC2t5+LuwmP4UocNoCoTJ+
0XaDedZHu+uX7+xStQjFaQE87W8VqDofAJveF9nUrSdw2z7TGS+7yxm2dP9i+2e/WekigKyCuQXb
skS4X7/kPLt+LbrYOixaFpVmACOxizBtgZaAhFXBmgEPSizynp3BDSCZwpv7WB+SBnhesnUmsjYo
TriafAF2+c5DZB01vnunCIKNXecAlOim/WeTehdnGkvObg1yrBFylQOYZBhiDMV6oH+nVeEVDlap
l3//tZ+Xeb8xq9499HrNaTq1Wqu6yfagwcB6FqVBal3rNnW32odsXgOxo9nHqHO1pragKA3NQW0a
A6FBrGXT/ve8egrfZf0VinJlD6omD8jkSnQnb+pTkALw6IuBsqTzfJNNUbdLYobCZ327RV2GbBd8
lztQjfwr+WcsdcEO5lfArfBfqWDRM1Nes+0QZbg2QQx0lVd82Fl9ZT8OKhlWnjkMP5z+frSK6Oeg
sl9eXEXPds3VNhAIahpmWM5jwkYaKGxhCHX0SI8XbS+esUUb1hCaEM8FL4c1/usCtZWw0RnZqPff
+hUtj+/NTnyv6nQ/XzmW2fwmDuLLhc04fjBTIt83tTOCvzbYTxDhGcBxUCCoA4pn8KQ4AgBaXuF+
zBG107R9Mgz5vizzepfqrVvbAPSJG7W8pmYS7wANFZ/+7aCpVM2j/vVZsUhXgA37d7YBnQBDWQmU
P/GTBQ1JqolqwL9XO/+XtC/rjlRHuv1FrMUo4BVyTqdnl4cXVrmqDiAQg8Qg+PV3S+RxutzVp7u/
+8JCUoRIpxOQImLv/XlAZMgsaY9lgHUoa1Y3rfYogYxb10lhrtM0t9c167FxVWey8qpbisq1T32X
UX2WfYz+F3bU6aIJwm+QKcdi86JKo+Vn2oI+UeoAtqqXnpxm4yppDCS3cRsBa2+jOHtNKwQ2zjeD
apOJ/db+NA4KiBl5Zowv/07tPyd8XomxIk9N25t4MCC6AoWCnCKkAUH5lasq7vIUUgcZlytKsUaM
2QjOwtyHVLX+nV+Ml5+9Mq6baQVSRnYDLPA1ZLv5nfCNV08xFfQh9HotUZd7EKc2r1IcfYO3L6lp
84Nn4W/0lVWLXWnETO7efHjXKJt/dbLxszeYuD1wktyzHAFE6HhvXbv09yF1yQ2DdkVc0LJ6H0pI
1KhNnzcWdZR7jf/ghk6JDVnv7xFmIjfShhaVtp3SXwIxZ/UU0E8G7or5mqG8C0ps4lOXDPK1NtDP
HG2lumwbW4NKWHnu/ipyjyFCgceLU/ZDbBUt3WprPTtzoM05/7s+LwFG3xgck4CEsLyBDFF1O5CS
rGanADGERnTrztsWgctbQ+H8dbvHkmsx0k090Av5ONUgt32QDFlYTbhuzGTvQZ7wZlR07UnHg5Xj
yWmjB21TWFdlmXzveYFn3u+20i8DML2neWT2BpZPmSlv9UGGssXGJRwjhAGrZBmZjI0/mMnNxSxL
siTqXDCgXPrGum13iXLtVFJjUAfOJIKkLUIrtbOxyy4/cEXD4pIaxCvYGhNUcykOlpDnuA0UmZwe
1yOXw1ygvGSlphhs6zyFHl0G9GnQBNO6BhXWMgPk7FF9BrXDfaD4H0Fr4UUKbr/XTI8FaZIb15Mr
rx5nFguwJayNoczX2lgfrJbuKWfWtXZwbFIcgJoXANP+TTEZSLDbpL5f7DWFZBUk4EECFbV20Gal
BLkfpSRbIydJV8TorZ3JBkjxYJex1mUKKb7lmDi5fdRNH0nCHgXJj63X5bcyz950t3ZiVtIsOM+L
U51n7EYULFM776gjXfVtMsA9U0MPHvEQX74kEIBfBci/7N2mmV6UGQD51bey4MWpsWkAaUtnejQF
JCZqF/lSpHceAou2GzqY+RVl5nhE2ae94YUc7yHHRuMKAKfvQy72rHKdv4rc30xhRd+1OyrbqsWd
ZByqGTw8u09NOd4XrIJ7mcu4nC1vVzpluKG2Y+0Ky2+fUOAEwcMge+9cEkaG6Meb2pwzcCeFRgzW
qewdjCYrAKvHl3/naRIwL/FmslDaAv1HhG2Y81dXIuBJ+6Ha6iAEs3t3lTmqlvwjgqFjEhZr3FWQ
ZD34f1UEQ0P5mUPPnZcIhs/AWRtUDCFssxh2shqLtaFKjHyXoXCCBOJok9Z9rnqQZ4CQ59EEm80t
oEbPuvuLU92h2gISn90RdYggW2A5i0MI6zTm+NqaKMxIAt/fLFw26elLtwbkgPfebNj4akBMZBt8
WGMS0M1AbwalcSsdhSzAPXxm40BAr44JHfxlZOH71+PaElScwLG4xV3T+StCfevapmzMYo6m+49N
QOEhAGFb4LZvshRlM9KNQsXeA2qBB8ROvEfovqf7lpN5w72ueM1syA8oAx44gIFWo3nVYBm/eKa9
n2lPUAV4j5nydJKhXosRj258ObcAijdrlK4kiFSjDkKfpQlurwBVWohU4+y/tTMHZw3INr8xIS51
lVr16fw3E8+56oZqfd4GZYjd02BC3dUlxqRjTl3WYdGkRurcAnxQB6dqW62kVGdXotZkpUNSl04j
kwnYDzrzNAvrOCKCcauLIYQ7H1Mw5t8KZttPQeosYwhrm0dauBNyyGBWYUZwzZGd2n2i/MysBtIN
vw9rnssU76NVGJiefHAAwXAhUDXZT1qSuXaJGWMPD6jmpGT93MpaIa1gf5f023808Aa//HGZIWOQ
AyRtboFjzETU234qzSl5WdLI7TgidGzP7UZzeyDT+O4RkBJ0ouT3WVnf6nhKYTbDVlthUQ+yFDa8
t4nR3abl/NSI0WnfA6QKydYkwcYdJUBXES/fz5tgX7ZVtgJ7jVecrLpEatzDxghgCKCCGQM9m0jx
Q3YbX6wbm//Wnpj0VoRbeNvP42o2sP+wg3C672zUaPQqg5NmkI1Lkjq7p52qSa0qttapnSQF95Z0
vlfE79fcQqKuc5v5Hlw+YFD58IQwaXZvDmAr49RisZ+AXMKGolvkYC978NriXgdzdRxYn3XJBMGn
AMrSXwZQ6HUYBjdc+Da0w8ccEMqpGdL/cA0mEP0AzZcvQAw7Ma1bcKbip8zPsAwJXk7UaefWUUMv
KlK0qGwqW2z6YaIdzHZYX3AZFCRNnAY9KFZl0cfCp/6zmcyPOttrTwN+zSjcCH0olA1iMO4QpBi3
HZPZQVZTjxIaZP0ysO4+ozDqMaFe8is08chlcDKUUxUO4abW/2XHBRoB+nvQhemSH5LbVgSWbvYA
Flhvk1v4Go3EF6cMkhfrruqGb8Vkvku11/KV8Dofwh8gvbeiTjll3PQ2w4T/mtEXpxzcSscJFNhL
5o1BYyHEquDJ8/oWwfmm2pYmC5+R2tnof3w4APtgTw2kGOoKtAaT98nTUJ6Qzmt3ko3Vtpjmeovq
uGrFsyE9VdDM3IB2oo4oNjknporp9eFL84sddr/O3rYR4ulWjortptRMgNQbm1tEGyAM34C3MDMH
8do2HR6ICAZrC1H6zW0bBumRZCPwmCjy1szpsEdAHFSVoJYu3GdQpNIqJN+CbhxAK65CmWo7Z0m/
2FJTKUSr5sVJJ+aSenEysiCN8gEKgE4uCrDbQ3gI2rzykRcNXr0mKM8IeCeSgpVbTSGfOdUOYB3y
ONmmd0X7sVoo5y/ueTbJx9au9painNfuTYGwEk9C/yZFFjhSc4jGQMmU0Z7n0HN76iMYzEpPeo6P
jzC54BTRc+gpIci8uOuPQJioFnZ77a7/ghkCTiAzA0lSinLAnrvgLIJczI1JuiGq+2Z6+zIwJmxA
1tD5PODyyr35MgC8CSjA2tLta0Cvaumeyc/LsQjjgft89YnyXPMs9pZ7y3GGfSLo4MRBLz70Qa9K
Mggzkvpz9kVhGM69ky691Uuac0/gNHf/HCRGfc7X2CM2AKEXEA/0zqZtueHvUWKHmTmCUHWhlIqc
m8EXYOVn4wsicOMOiXAB2DG+FzBtLv1pCbGmsv1Lry6WxGitGJh12wtofhwkAXslXmqf0qa63YO5
ywUVnjMcPOkxlJyhuoUhKHFVtmGL5B6K/sPZx4qe8RaUlHPwDWwCaTT2fvlrElW0ILSTtD45due8
OY1AqTt+UQ//diY/Yy3S1Gm4zMQDt7s/B91AQOKC4tO3N8S3w5eQ5CtT5e5DrwceJJjcK9vP/Ruj
qMHGqB78zZDfO+ZoPBqQv9vVlWVvZrtIXkiSrbTB5DVnz75HsYrgJIwNV95WrMlBpg6SZ32wCJie
uVuO2ylDBOrLgG5mnrw1rTQHjYSifNZ9tSHGbegCVmWN6dU59tCTEm8OtSHVh6BFNKctpbMzNN2f
aYn+MHnJN6ZT3YnKgQOjW0dz0zi7Tg7lOvGJvZrmEES3JCCxJv5tUdFwp/sIPmLcoxoN8n6yWvcq
N39hQ7g0u7J8LMHysDVcf+ojX+So9VnOk4GCfomEe0gl2HcyLX7pO3AC5DYGhLM+BWVgfem3fbc6
jc381V73+2UljzZrxoN++M4c5VEDSHEi/ZDWfa1NgDK4PKC1jeJ2W57cVpV5sWmjvBmkSyf9vpsS
d9f1hg36yW6KecHxerWE2PmoVdpT27JuvM4w4pLX/euHU8XJznJz+w2L8LNTF6w7g0IMmEj/Za68
TYZf+g+WuEqHHZSRCUd1cV9Tsnb7LnjBl79YNAbUHltraNO131pHOo/TG+Rk4rwT5rMn0nRfjMxY
635e+jFW1+Ppnx8FvhV8eRRAiZSAAsALvRAcQbb95VFgCoTv29kc18EUITHIduMgcEvWFXn0uPMC
lUf2w5rkdzNz+eP/2cDBDNPHDG3AwUbirVObeJerfNgA81juAu6H2381SAFDix1G3PZ9WZSGAPHt
0iT0HrBvuZ5oIq8LJWiXBnm3BhVVCglBDE4IoZ2m0HiUKtyiD4l0vtqDwohGrtHcZX3xqOt6wdoO
tgoLX4SBuE5nFc3J7ucMup/1tHaxRPqWm5C0UWW9ypQk1dkU/Ix4ZS11L6NTeWsUdCU3puiCeCxS
D/lLA4KtgJoMTbAXPTT+aJvbsZMScdsYctrJIQh2Rs2TG3+qz06+mV1pJ+aF+IVC4wWUXGKnf/QI
Y1ob05gQtVOLFJlXuB2+rFLwOazNHA7lMjCVWbHuQs4QZkfsLttpKhBNALKIjgCtBjiPM0AEwyoU
7lCxzM+aNcTSx+Vcd6MeGtGQjFdRZqEeR8qwrGPRyrd0zOsrTzFYu45CIpc98PWaoE6NcgMBLo6n
zZ6bI5b+YiJvozOva0jB/nRc+ldbFNlTYiI0743SOgSe4V1rU+Km/sV0NBDUJ9mOT/MM8hPpPIPy
JYWwqstAwmM4z4EhDm3u+Pdh3hp3sp2utZWUbNqnli1W2gos9ukKMIPqi5MDZe4qrymk473yAYxa
P/Tulhg5+BDbdLhDokYcM5qHK70f9ulVZtjGW5AgjDQi0n9IUobFb0Z/6PF+DCCFoxwJsD9He8qd
WDDH+l7UsU44kIQjGUSy6sltDGfddry/aoyJHKcBFYmyt8Wj5SZtVCGj+sugixPH6nhxmgvPWQPk
Jzb1hBdO6uHlhBCdddRnaVrbxzoZye7L2T/bAXFEdpmbnGf5PB+KAGzQB5AbozS7a53OMi3P3wy0
MWOd4gIorL3FV3+gWKVtLjyrmou1UYjsWlxZciAn3aMP2grgJQmlp6kGVTusLgP6zG1cVWsJpr9z
828aWN2EZIujprxcDuCl5tRbPYMC15LBG0pUtOp6DHYyZtd4Z+3IVgHB5gR3qnUKsyZf6jXO42CD
bs/PIG63vvlKoJkbn8P3NkNdE21Nv3mReC9Grn5WFVAj2rsEy/McGhcPLIOGNehcyM8wMbAt8ot3
mdtz3CJ6fTPWqDvUtpbZf7V15g4EBxB71kAtDeDqrRRCbMDE6JbuHwRNNmAirJFZYNiFgbo69m1P
vhkC5Z8j/u47aGoPp4qA9a61QYSDYnG7fS8V6zy3WbajWScR28RNy/EjfCj8ANphIbleupTFKOXZ
wjGpFS8TANEst8hj1NcMRYTXCLnX12MWDhtWWdACUAPcJ9jLiD5v//7KamCgrhgFQGXq/YfRMiAk
q5vUDIE/HMXNgiLTfcQzHmagsLM198D6bAUTdjzhg/7bta0++9398sVIxIEPyn65im7qGXP8Z1pn
vrZU3TCVpbWhhQHxVdXUh65kf43GCJkeybv7ZhrZTSDY5mLgeom5QWlJ9clpdDzoBiMweIEZt5RW
pxnq6JrrstEkmCEYci99nVLe1Q4f/W4Gnksw5WxwS8k705r7TQ4hyLWpMsNlQ/qNRcEka6umHtVN
SyWKL8ZadVs3TQPs6qiiQZAF+XZ6aKtgPOWNu9cthPgQz5Au8ihqEIDY9JjWw3oaa2hEaVuvYlI7
oGT/7K77pUSBcCQEimag4ZQ64IvwZ5AZgRyXDMn8M73Rb0rfBe1k4lfJbgLIazs3RvrgueDeADyN
74fWyR7qeqAnOyQPScOzB92VJh6YzqF1uvesHEXZ+vNnbT1cB7Rzrpm304hHlH9NYNadHee6g5gA
7zLkClkOPUtDgq0IO22ZgnKmNsNniewoCFNBX+EDanf3u4XR4pYFP4qzKhpRb2ou6IHO9XiXDu7X
if6zxeVSf5hjAEDtuWiNalOENgVWLkHI/uNX4DrFtLeq5OXSpX8iul94/tJ/+dV89OtfjTslAbYH
nbiqLfpGSSIfIRye7bqBZrsJDOSPhZW8ap7aDwNvmLJdWKT2CpETnto7twU5bJt450RnhT5wB5PV
JZsGwKO1dOm6AKeD8C9oPc6ZTu2gmjobN1fgnljyYSMU1/W91Mnq671EMgJycXW36ZssSOq/GqMq
jrrlBWV109XlJyd912onCAywU2k3V0bh2c3TAGqUVFRiJ0kKfidi7pPc53ee4iWcbRDUWwh4Ln2a
mDCYwHav+7SJZjPUdmNrtFsL9XS2ET6jkLD5pop71pBtAE9RDSicE0oJCm/SvTaluddLmA9T8L+e
TdPS9RZTtzksq9i88p3T6DXOpkKU9Rq7SmczhuX5TPfp0Un1/f/b9abctFaexnZuD1toSjNoRCZQ
404lotz5WIxLJwjv6uu+64vdeZ/SQxsiXvR8RoDyVomS7Qla7HQKhJzWmq7cGaagXl3kemiGLfI5
/E5Mfz2PLr8aa2iGbkiWiyvdthF1OVjzvGJjjuor3WfSGtVXohVB3Lm2H3/iPNen+mrAS5sIrFXT
Ijuk+5ZPpXWFtGHFgAsyiPE6DMAC6eD1mDVAHCPScFyC1vkGUrTBM+oLwmNNbREvtYHKSsUjjuFE
QXLTlO/AUVa3YwGO5aGaTrqF4Aa6+qzdZNgpxboPBEPV7YetHOVnW1SH7x2jvtKFg1zUww7V5c3q
UxNZ+5UuHdSjDWpfP41WvzdHa/3Pm0LH8XUE6HM1rE98ywRRgOtavk9QDPR7hGg2e9z6wqZrPEQ8
lIch5hdaufkWQNQuYoNpouoe2nEkONr9GN7hdbgXSQuipTR8xuscea8RZcgAWgBm1pxcnvS71Mvu
B/C+3hXEdlSR+ikZSL4tQHwX1hk2fMS8o0PjHQIjeZkaWqxAAtJFVdJe973f7o0UqBrfQRoX9Cd7
rAWxMwnkQ1UiC1waqAGlTXg9J2wGmbv/HbxNdFtU/fdMQnBeclFs/ABrYOyEb2vwMqxp6DibwLvG
OptehYTHVdaHt0FR/3qsJguy8CHL4hohDRJmJxSiQtC0H8Df6LA3r+DliaEu+1QBUQbYKBDeaYZy
9iG8mUaZxWMJOgBZZOAbuyuztt+By7mNWF+iyCUFDLElwbzLEmDX64Lu6gCBNmn6/l2G8lds6Pje
zgc/asfQv5dP1LHsw5QYKK6tyNEjHAs9s8NeJhSboavq9UzA+2hOp1449Oh7bFwByr0xfG+bm6jj
pc50O/SAvCe5eZ0XTRYlPaiYK5K18eD9ov0UxMyvVjU3xDbMxX3AWzAjGY7YUVTGALa8HRuK+F2T
QMIuaR5Lv3tp+ASdFiuEiJrxBGHebIvylD5y5zs3HV+qKf05VCC3ZgPzQCJwQJGlHcv5IXE8bP76
oY+m2hxX0AaCrmjGwwi/gbwEC0Q+7loTqfoqQK1zxf2Vb5j1yhvLn+2IbIghoKLW1CRZzbXcTT0s
cXtm63QqNk47vQGa4EdJzt+GIaVRYQOA3Q7DW2mRO+i3pDszTdOosYDwa3ht7LqR3FHmZLvEFs2q
AeemNOW4b/J3RsWDAP/Khr6WXKAi3nGmtcRzOapKfgc0YY38sUPjmv9w7XCX5PN7mZvYmIGYsm96
a21BBxryD+F7wbC1I63fAZ68SXvozKVQcIFuUIwdcrthTPhRTiBGLHL/m5UjiZJmUCjkiDhFQrpl
hEfAxgoDSCI1Rr+vwBgGxQcJ5FRJNnPZv4i8ktGYiy7OsxzcxtkE9I7SqhGv3SxepEAhGJMgsUrB
uEOY1W/9nn936mFaF7U3xUnQh2p98cgkeNAMVqDiPET1EDbbaRPmxyzIIghq1eskRQWlcC0epYHs
ohpB8chjEmqgSf3qJ4BesX4E9Xeg+GNtsEeVU//a1fK6LaocKnyURCOHVtAgbajVhBBXSJHXQ04p
VZK48Ygagk3Rr0qLgjDPxh+V+hMS0WWEfCyJiXSRKUGlN4dZ7abNpuQWeDPze9H23dZJyyignn8A
ocRjOf9i3hycQORzj6ogkP7M9cZBuHSbJMmhAHMoqG6dnwXWFGvPABYkSbx+F4bG95CcoLGJ0iGn
2aZpiPqSFkBmR2zzzL3voa0ABBJeFfMO68pr5HN3ZjetkrmPG1FtG6u4AfrlBKKfnyGQs6WTPxWA
nUeTCT0QnjQRFfO4qRHaWSE9HHMAiL6hjF5ESZinpxTJosCa220oLY5ob5JuuyxMb53B93CrDOwR
UPw8NvomfBFe9gN80PSnFQSb0Qe+BUGPzeSjqCSyPf9o9cnwLgkeGtQzO5BgYLOG334IhVWGuBj4
Nq6JlaJousj5Me9MBCjtDoLtZUOB/Lf8dYG3EdSPhiBGzArJuYrjATgZ3fcOxS12Yvh/5WmGv6fD
lSu7Q2isqX55fvvMnTl8Ta0OYF8e0CfeAAQ+CujUu1mFjKmf5SeeuOWe9bO37/qhvcIPI9uC0cO4
qdoOkqv4Gy0Qlb171V5vywmIX2JfsBIfuQ+vaN4BGawMbHUHY0FfUpsgqhYU110PGCVAj/1KZGnz
YXCZ4T8aXC6BypPm3XMgl+3EaeO5B0cwn0elks+dphb6oeps6by069Dm8WRAQF0PV0kKgW3ShGdz
bfh1oi8+RVsOe6smG672ZbPedhG14yLGmKwkFLViVzX18HKox3MznO1kxQxPxHoAeLPpAHgl7mSF
fBgb/PArYex1oaDf4q8DnUWHPw+jKegt7me5FNbqgu4/2tvq8qoo0cU76p6CbFM5655geimkUT+O
A2uum774rjekugXc3Xe9AdUtllafWmrsYvmf/PSu1iqDGsq91Rc/Pfb7FSawzBwYs/dDnj5Dy254
JDMbHntI6VEwNnYF6R+TKv1Be0pPeqgd5mY1upOzdZXlgJzkzsjDMNajCAOTk5prAltkF/89jx5r
8Lj/0zx6kBj8PI++5sc8+jON3Geb0rPKuLJrGZmU9j9yrHsrxU9ZJwYIx0rjVXZiiFkuhjvQ9bVb
VG06h2AIwytSBc56mKH+rd0NSEX84FUY6yIv5e4o9yIAJMebEHNM8/HsXuFuvaJdjlo3wDAeJwau
BW578w0ITsoIcRZ+VZRFswUy/sXS63HdR40S5MQUtAl6xFRLej2gD5NquhR7QkjyTEfWJ8YuUYJF
iJNZV4bSNFqa6kz3ecDqIN0r2+jT6Bfjj+bFWM+CzGwQkyJ1r2pXPjYqbgwsBZQ3O+8lKaHfgYVS
e+pMsBEY/gS5wKALv0k5/Mk0JPbZ1PTEJ1NSNCsj8FDajUQyVAWQQC+kuMvGcgTjKhZSVuHLN0Qe
0sixSnFXjMN4KrjXxFPjhOtiGM21zesGq13QOuqQmo6kAci1ngV0L3QLDJXN1iqzbGXq6PnHqHbw
7BCvzbTHC9kNY3eyklNBRXEqRdiuKkT+33OJcq+8+nExCKu8gERQzheDAXwvKqGjDTyheDWQcEXV
gIVMHYqNUaLVPJe5B1WUlHY7VzUZgeiFX0yQ1lRI/HY49XVWfwsZBP+qlIFsHHD9pOzOU2gfFOQb
KJKdxU776CmmEeqc2ph7YHsxq2UKk9fP2kd/CqylsFd07ArZZDCmNRMqigeIJq1txaKpm1I18S63
n8a5ZMvopWknDKMeIFi1RIXxn3xNNRX/w8xffB387PswmzbgVyP7weItCIYysuLIKH9Lg+zH1FPx
l1PvEJTof5VJwiJEbauntEgBDW9nehpI4B+CFm+3buTNfQr2TiTDhfedNN5Ge4sSQYogzN9yUCHG
s9mFt4lZh1uzsci+4Nn5kkQ23remMt6tZr5csiX+v1ySJbN/MOs6Xy7ZJHiZcqwfvnPqbrS3NVSA
XwvEgrLifMmMjiGKEn77K8Hy2UZ+MnRXc+YVCEtATAzU9IjMqYOJvNfUkTvdAwalYgN4RbjyFBhL
9w3TNw6JxDvd82UGT2G0DPH8pxm0s3b6ewbdo2fAEyqJSJ4ChRLO3wvKDlnj8m9Ao8odqqzIJrfN
6dXPm0gbpK7IELRswkOYg8YFoiQ/dH/eWHM0Dxa9NURIT4mdeDEkcpcZQfcgviW8kruqbvAGttj0
mltNpA1wb2Vrq5vCA2pJyL0/FT8m9VEgXjlH7tDSW1ZXxacZnak4WCgiX2cBHtBuNu6GqpnuOBBh
T6qVI2B01yr6p8zul7GP1mXsf/Pr1BWEmlP5+SLrrnooMdDZKvs9KuK8I2fYR6ZuZUeZwIJC8BZU
hbpzMWrUuEwC9ObKqnBbgB0+PHOAvsFmRtp5J2h1QHU1VkWsVKuioDSOw5DLw2TPkTcGCSSkcdBn
l8Olb/HV7QSVhwdUki9u2tjVM386nayMrAHYS4V17WAHGoOqg0UeGAKv9Feqm4Jl4ZX+FnUTiZ7P
TT2qvx2rR5TvT76DsEHHpUb/ra+eGdqD9MoEj45KNs4u3diyoo+yoOQWutxPuhvfirMTWMqvfJWD
RJx3jF3wzB51snE083920nMQiZrri5O6kjWFEYiPfkFG1lwBVV1cBTM25JE+NaoKATd9GqqhDDr3
cfsnS21zMbw0qXLxK2quaAY6d6flP4o2RLRwyB/0Ny1L7CdVS3/RasxA7nNpfYx9WIYpK1etojWR
7UHDQFFI0N0HQJbufCRgF1CzHgjBzQgVZR+q6coESBfzTnqoVgfEWfd8cVpQqD6KC//Vycwa+5h7
IIsIUF297hsQAutVsV49m4R5I+r6fxvRw5POYujTGkiwyHURAfPBE6HfHBPhDWDqaOp3km6GdBx2
+q1zGdXvpE9N9U66GP9PvmQEa4RwoCLbYfcVocCpBF9wYJ9qaIwtsKlpaMH3izXbXcen84BGYEHq
9l889ABXU0GyrrzL1VS8aKvY8tPpTV9jHGqx/rvgyEvJCkuq8QRtimYBdhkQYAL13szvkAaUfx5Q
HpYLJSd9vV7YaQSsO0eepTp7aMTXZaCtxwEcOdQq8jivyYOmFv7CG/ylTzc1q3DB5IG53Nvp1hcz
3Tf2ipz0Mqw8Zp96O30JlARlAOObEnhUx62Lw0W6KZnd5KhFnb70VTWgOFVVQSlZaTrpwxdj3dQD
lwl0n/YVKT/LRV18PQmczPlbAIG9d1gW24Ml2lWa9CL+tLzWy+2GqwDiOFbgaUFWLL4sxJcRkB6C
VQzsbyCudsFjn4/pFgtXiDW68yNgLtPdKElx5zvts+62a+5uRAJooIb9K6sEFVLAlOHnpax0N/MC
E7J6QbkvGKmfuwHPssmxHoBo6e5dIQ8GEfVzAP3JY934LOayap59KOVsBOEK6gynic5ehKocILBV
s+fZMkeZyO4e6BngOOFUg7vqCAk8FmsnPYcFpbmNdqKhDf4CbosrlAYN947soL+o2GosFHOXqZ3t
dLPl1TsvBPSnjK56ClkbE1VJi2wVRIgoaJC0lTTxLZGh/5+cAjYDop54D1VK2509ltCVAP34EzZ1
zdJMSwNkBU7ig0ugnfd5kf/qUGOLlWpCfk3cGfdLsZ4e5cL4qSv7LgfTCRczXc2n+2kXdmvU7K3x
b+/3AiBWxHym89mlb/5D339h53lDerzMcjm7zPdfzPJffKrANPwtg0SQJV2+mVDG8AwxDdCg8ro9
6ZdkD8wk6enzAHz/tYFA3lLdU/Rmuv2/Ow0yMBDtCp1mfhBWgGd7MEDKujKCVzHZsY/ayXdr6sAP
ahLvGnk/+6osymE1gGLjHSkwNV4I3q0G8MuAxiuwr/2MDMtAL1Fa75DsjTZQbQ3NGgLnue/fgrXM
ihZX0zhUkGt81k4AjBVRjy3jGuFM+8kLpLGp/aFbmiHN6FaimmM9ugOkVmvKtqQ0qmV0rLsGRSVd
uTTnwhXbJJ3ydacWmaUdDFtIHqfLqF0383Y2unA1qam4Y9tbcPkRFUbFzL0g29CB5JsehRhZuK0T
SwdZ7ScUamc7RFnnZVR95h2bjXHxBfil3uU575dmXU98lzkBX5q97IbdIMzm7wtN0444VbU0A+HY
OzuxkfBRH8N0SrILcgmuqQRB1KHv6zVQWvwKFdf8CpdN9gUCw0WG2ITuuhz+1OfT3jp22WIqDNIu
ZxfTnvWiiyDl3nURoxD+DFJ2/Dqs2yDWRxRUXw57iK0hsnG/eE++bW+MZBCx3lWHVj3dpTPLDxLk
tZu8df1npzH2encuAkR4vlhwrwWmwoN+ktq/a4vG4PfSKhLkNqBQsIVYHdIXDn8L54QgwwNy0dNI
enlKcjvdNXX/1qsWuDiQSRBZf5BzkO3zUOZrJ+XTC7ZtQ1SxFkywXec/mkGBILo7vdiTme0bJvI1
U01Qmw6g9zPYNfjO/McOi03dX1L2k4WITw2JVx0BYQgOCQrRdrbMe+hHIx84lY0EkxKzYl5z9tz7
TYW6+0S856h0zPsJ2TDU9cgCtATRJMkWsgz2j7nN/yLY171UiY3CN0rnB0Sf6JrNDr9JwSC9lcYI
iHHq94euonLnFzw52S3yTmNuGXeZRGlkQ8fp20iQC2K4D78XSHOlvEGhk0T0X18PlP0bkiTdT9En
38vBSF9LCBgjkh6Wj43V+qvaTvybxPbLregJvWq5lR0GgQLMicrh5AA2soE0XH9H/x9l19Uct85k
fxGrCAJMr5PzaBTGll9Yki0zg2AOv34Pm/5MXe3drd0Hs4juBsgZaxi6T58DTtSV9FzvRVNjpqzX
/bc06W5RYuq/vQ59GHS8OkLfZhAnH3mRfueNH657O2RLL7fVcaig8kR78+aLzU5Me4EGPOOK2LtZ
cv831FCXtmN577U0HVBX9v1jYAsQCIN4++BHiTgHBdI2UWqY91R6P7xYBsBDpovYa52fOpdoHwlM
BUEuQNghQxsdIRAYn/FgXqyV12ovEJH5TUfynZPnole7D6oabb518OwWg9ogI8GOzNW7k15axjqu
svTFAsvWomXANKKrqxO1frLCZqgXtNuHuZWt0Bxdr33oi0La8T84cnJDYBig8RlXroeQBWNFARTy
uJBLmPK80sXCGNB/p8yAH4tx43cC3QjjRgQFP/KRdShJQgt4sP94yUEh/wdbUCb60V5PK0aFky/+
bVI0CMAovywMiLmxBjoTWZjxVD4t8eXgyMpUe8cYNrbVo61H01SPBsF4mzepfplsMnCGSxj0+Uq5
Q7OioVvGhrXSfW2Ntlj7WI7RJq3Q9X644yIJUe7DPFqH3DQ0RNZCiMUJpgPMjkw26TlED/5sogmD
2+oXKVy5bgGHQiUca1IILUxDpqxzJLICesf/OKCZyXJft+nLdLLkjUtwNjZW5q3rEKXXFa1i1ItA
mfm07ryInTZqBNVCNXdcOOWyM6Zd0ytfaxvKnnR2oDltjEWTDdZBJc7h6zfn9OjGqYMI6YzxW6K1
5oM0aJk0S9ALziaB69gW+ETU+GW2kVkG6roBnWmx7fXvgYR2dxKk3bMPxtI1r8CYA4R/v8/APLmr
kIy/5uCzXdlZGt8LbcyUS7f+hcvMcloJadWjaCzvR+Ipf9mh8v+E5mTwafSxOEVgNzk4esy3VloV
QI7gLse0uv/W6+175Jbpb93ZT+sUcY9mxQEijnpubaCZVYB7EZv07x7oWP/YoswsDl+GyDaCLvTL
lMlI4QpAWH1Jq+G+itB54U9RNH9euaHI2Zihno8y9f96IihMbpwQuFOtBasaELbaqtNraLmOQzwA
oz7fxza07iNkxUBvMbaauze9AHaSQmhTDXvwX4Q3vXfzbdb4JjrLRX7lVrQFCDI9KQZNUzLRBs9c
ByuHTsNkVwXetYBWuQ5DZhzmMNpzvfil0ANt/8WeOt3b0PFsH/WywU14hFpWeFprh9x+7y33ORF2
/GI2ib/LysHdxkyqlzKPnimgcPGn4fJmeAyKVoemAaYnrul/l2hUVJ1pv6eSOwslQdYJiEl9HMBO
uNZ73/0BbZ+FHCN8/GqWkNr1L4bhVShRQTqVFvc5LsVSvEV2bCPzamhHiTr3FTK50ZLWFnq0kWww
v7e5HQKZkMeHCriem5bmxfQBUJt90CCIc88su9lmWlLv+opVz56dvMZN5rwnlfYBHtTqSffscO8E
pbvBF6Sedc1a2ZVnXdoSFDAc/0tZg+YX1GHLrQIhxYaGueU+VZbm3tLCTx6AjPlNZiWaDjpPVb9r
lGZ/T/Ia+odW8VIGGmCwJfhCG52NvY3VgvnM36GfanhObfO1CeP0Z1QWP/LUap9l1IU7r638HTo4
h+eh4K/hWNzQ7eyHMvDbpYDSKSv0K9tvpsv1JcFqHWlDvUD3QYTaovVlkqOfwZXk6IahW7ov+b9o
Q3+xkUr0rAHtQVtjUwKKMofh1SItFjQeu4A+SUrPMbT3d+68XC6q6ghG6WSddR3bO3YR3Z2h3xnc
Nn/0qnNWKYvYAf8n+nNQ16ADyq0fQaplK4OZ7FhLQz7lXHvRisr8oeGvbRkzLk7uUDg3i0cfYJAz
UXzAuzXrKueMBpPhIeNIodMEhZv2wnaN8Oq1QXE1o4pBWgVH0EEvvPDQt3lpZduc5nK0aeFZp/Si
49dMGo1TO5q8VM4mE21kwv2dXbnvvI/MC22ssDYvoOZ/QpcWiPv+acf7cLoFt3QDSAImAESdQH1u
3LWjdB8zJzvOi9BeqOna2uJBuvw6I7W8hV5B04kcLR5tAcgHAyQNlW07K3fQ/RUNbTpQYTTGpViT
Zd7QCft64C01Dl0XcpDNGT9JAUr2kwOpzNk+T5UJfrKis8INTZgdqNPER2TekL0Xf74XcmqxeJee
znfSNQHECZt8O0+iNbwIDKBdbj/P9nkN4FJ+onHfmD7jfMxSptFuSKNo8ekbpdNvW37N8aM6zMvR
3pCikjXEzJi+/dlLi0KMd+NomT39Z5CT7EhGD2u02df/+m0AY5KxbjjP50szu8zrVvX4gDSfMDkE
3pkuKBbOZjplGuJ9V19y1Dc+/W9NDgEZYlmAMChkLorD74YJoaxKqwXwP05+FTEes3vHADu5Ke9F
IN2nHCg3YqNdg0KVAQcD5Rste5NdD7qM3Or3Bq4mz7mN/gGVsTc19qfnPeOXNmf5JWKJWtJEpJev
psPCFxQTs71nFXLjgNL2hxR78nM0BK3jMCsPGXpKnqDn+0oLCgv9joBj8msIteYzSO3ATTEeybUN
8FFn6s5dr92VwJrhCR+P4SlKEXtdb/0Hf/DBF53GF7zB+Q9katAsusVlo18YLAmdxRRXgliK9faw
m4xNb0fnrvHWNG+yqX4AVdEAscZpTC7I125d0FufKlA6PpDJc+sAOEZknz/H4QtelEjzbiejbvrs
YoJmgQ4/2TRTmesaMAsgTnG2tKIApgnPQAHa8C09vZm6+9r2Xvhq4Y1kpNTqd9MwMZbAT+T3SpTR
qe5yJGTqMnpFjjNGvYLZJ4Bt1QsERDcUX+rMwy8n+c8w85951kaPTae6q1uW6YKmNxYIWeMsMsGY
hYM2UMzpq/y7ahqOTls0CxVGG756ZdQveq4VFz8bqicQ60N2b7S7qbNBfj7Z0mzf8Q7APaAFhbce
lGptY0F227C0JZqvo2Nv+uY333wi8wChir2qW39Ni/UMXyj6A7Wrm2f6rRmCb47vR4BUQbAt0lmA
+0FWnlkfqkvSjZC8yDPewXqyND3bfu2Lga9lVHcHwCmHW4kMFnIeiOjC8KZiJV4iN0fPSlGFOwtA
sxfHqZ8owEPxf5EBzgTSzliOsHVtHaIN8zXu2hVFoO0d2rBxxS4dJOXRO9XIyYE7WNUo9qaBvBsU
KniPNJowffArKKCD9w/AQgkVMjQDiqMm0RxYJFXxgpYD9F/p9W8wLBcvEp031xiNSGIc2VYKhjO0
ipAPfTraY8OLJfkGVOZf0MVJLlpJd4qFHhbdE40iVuDOobU3CtBz/wFP/PqVfIWr3jNQFuD/LS1f
0go0165wUoit44SAivAWCi/SB1BGp6vIZ+E6A9byCY3Xjpc/6X5RPMkWvefKCcJtE/PiqbNZcdFa
/TxH1Hilhq4Jrw80QQVmdgCnIDA/43yahQ7uk8/j4UKz0gbEoIElKrwIIgIcuulTfCAXRc+HnPxg
Bbw0WnuelhqnaAaYCemQNMtDXexg2mA4pAm04eguLJTVX2hEh6wh+TId0vaS8VOSK4u9dOl4Mt/H
na22Jc/1VeXiaay2Y0D5QxsU7GhPe46SwntUFhRXRyeZEtu+8tz0LmQCJw8qFV4N1vAxvsWf3cZ3
kCEibyA6hixTlU+raVyGj1WCR7VxNRud3xs/Dapjn/hiYcWWe/A05r90eIOFQFIb7zQ9DF4cM043
faysNXn9VB92stNQqxy9Wj00xygFrnbyRsq6eHn+5IwrqZANj6aF9O84oo0OqPLgDdkTjdpBXLW8
K6+0lpchOdC6aGMjZwhEPYjJmmA/eRvZgN7V6jYcDIAPXZGgIRP5hCVDFm/l5Glwjnk/knA4fzZm
EMbtpxjy/DHWNfp6yaCgsLKMQRm2oiEt5FWj+9P82T8ZpwCKnc8h92zz1OfLTogS304HEGwzWNea
l/pCR7/qWzvC/uMocG7KFsGpjNJsFdRD/gYo667Bq9F9VFPZJbFVbToIgb9pP8ltGmjRAZEI6LPb
2HvBf9+B7Fk6BKtEyfqE4nZ5ayK0JNOBwLPRICvkq4doKKozUEb9khyVbB4MXr30YJTYoEl3nw+q
3TMGltRVnuvsNO22Tbm2qlAdIpazU8w6X61ol6VAdi7M3lpYAqBmsn2NScY5kJWKvcw9ThM+hSif
d6f8AOptZm3IPoV0nW8cLf8bmSYvnRCNgdfBS2gGjYtRD+XTiRaBryN3hBwYpJP7Yx5DL/lGuwmo
iNZFFYE4E1Wu48ivm+3JY6oq0Za0W0W2Ao/E31AysqxKFBhMk/4gk3QpWiO5jDpZ0Amy8p9o8MdN
yHsvDPDjMwN6DdDIUOeyj0CXMVTVexbv3UYVP43BNJaJ8ruL1eTVSdUZGr98K3pzwRJPEX3vqqXp
18018BlOnlVqXYnUfjWMsWcMa6CqPzJUdfVD5XNxqGvTWrf2AImLFk8KY4RuN4CCc1bfMjTnoytY
Kzcl1Aq/+UF+wk+8+NkqA5KWkdU8ygbXCfzNoiIZhgCOyeFGEVAyDhYMPW14x7G6Hb4ffet1bfji
mc43ihjGl8G6Zc8glnK2Fthtdm6peU8RTz8owMv0p1AaJkqCldxGSBvvpR46jyX0XRYUUQX+JUWP
4h09XVBU9hnfD25q3dpAa6YIPyn3Q9Um3/U2DDYQ72oOdtw+Jsggg0CdsysHA0FQ9qCCsQPjSiba
aO8q1+vrbEX3ujhUoEabTRQ4cEhisZqFyy8OCLXyJagFxJoc7O/6ZS7eWhBm7L9MAB/uorcuCe/y
Y+/p0Zk2oJdu2gXtFqUt90XinAbTAyf9uCF7nLS4N9MY+jJiXcWhMc34NJkiKSZ2U4mE3OCtyDY7
5iHtDZl4yQOV7Gb712MizSDzLj/NETb+IrnG1E36o5hZeK9NLp88S67KwQzuoZnXN1YmB7NPw/uQ
OfjOG/lEPsat8BIP6oOPPqT3wXeW4lmehhIZlGNYQJOZYrnUxF5oYKcvWfZTr8DWX6SRPAaZzXZm
nvUnH/WwLQcP5zlJQIIO3HeDqyZja4iWhDfbcKyxUiMe80iEK7e2mpFIphoZgvM7ALLWgluWhHYl
pIsSW2Z4r+5+RnaZv5vp8Ig2neZXiGuZU0FdqMqHVej5YYj71WPSGtWGh+BtwPVwOKftUJ/K9qcq
gU5baI0xnMlOG0239X3e2afZHuLW1q0AHB35rvJoWkS5yMtAABHryQiMedKq5BLtkezQ9tZj7wRg
i3esn4ArPudmpL3VpQfOCzP50aLVctFpfv29rga+cCom7lENiiYvceKXCK+IY//L8OSCaGjlhEH8
aEOhZF3rbn5MMvcivaDfRcOo5hnK9F4z84qHZ/c94IDOKz9yb4ERxICw2yhGeT7/DqnKTVpx593t
UcWpqlRc3YZbR8BxUSkoVfUWuHh8QwDaKYDb1pQ4l8pkgMqiDk9r58bNaVX/ZhnSXZV14R41QAKv
mTLBGOvLhVOk4Q2Pu9FO6/1y3yVhflVI80Gk3NC+J3oGeluQd7Cq3KL4kL6hn65a6oEJTbTaiXeF
RJtyqcLimht+srJE579CVfNqa7720ct2GwsjfvMjVS8lrnwPgoPyBF9ZvjfQqnutdFyio9IOXnnh
XuhI0BjayrKI3jILjyU+CEUfYlelOxBHqH2vh9UVWiG4rpdJvw6Vby1RrctvFRitVkFio/wFrsUb
2fxYdat80PS1CVqgAELGzF5VOQhKp3EResk6AmRhReE0keFusLbwLLHiNCfDn/YaNXQgUsoAuBmF
BzlQ10KOdFpjKGx9gzyIWE5j12LBtssh/zCvKUuvxkcCh+q0RqehS8ZrAv/PmOfgpOWpIwAJHM8z
KUsw+mt+/2ecg3Jw30LyeFE1eX5rxk33s8iRTde7CFwSri4e0GWOuz6Ygt7wnPwxIB3wCEi6c7B0
yMWCGYu/BfzuWrn6oWddsQmbONkLhpQuuhqvocfEW1ABvGJGqr+0nSgv6MJXS9Q2xRtO5aojtfDC
AJvaJ0nQbEScJUfktuUy7sC2nQZDc41bKHTVTqeurEUdrRbo+mOFwl+w8pxLHKMpRg6GAUBjyjaS
W+2ldCAnWscA/6LLwd2kfhZf0GEejBSowHzHIoFaMip+iWzVNo3bHgrGHB1Qsi/BV+eji06w9Ax8
hrFFg5F/Zq5hbdMgsE8xpES2mdOAfAuFHPwBb5VZaECuRcEt96J4iaZe66efQE/cs35VlTWMz2I9
JBARGpqDtmN/Q7um/BLKs7J/1E2wnoK51ELxFyRdAY9AZMpBD28g50pqxGQTQmybXLUBQA1dBI48
Y52j7/piFpl1GRjEu5K+LHY0tG3c5BalqEEIJE30nI0xk5F2LSUPTY+cI41oA0J+C/3nFltreIxc
DmasRqVYzKOjoNPeSZiajgaAB5xGD27+JkAmDe1w3UWOVCO0p3voX5S+tv9ih6BZd2mL0l+Xg7KW
8wRyUHAp8u+DkfvTVLJTWKeS+iRRuXbRH3m2rXgx+2gi2k6RUzLQIxiGOsB3ZIzGKotQmdjOxyLH
AAbuSySQMxpjrfH0qzYKtzYuaYvMQg54QcbpnLyIL9rOHDZakB2qlOPxmeG1CZfvXi7R/reLkQW8
Dk7qPHoBcvStrSXoVgS4dRmZ7YuUYEkjbxbI5uDGNXo2aG5ijvrmHtMP5G48SEKj+HyfvJqd4dO4
dbtjv0Ayrh1L2/CKBe2CegJNerTL3V91XzoHGtAmAjvufvw1fYqa5lZ9VO0l1B8/eRSEBYpz45ag
tE+137TCZDMNh+1Nu9sNDYCUzAjkVvd79awJ0e3L3ouXNLSNdHhIAf2nEW383AXRukThqOYtwEhc
bEGyHKxdSL4cOjcP7iJj27CW9Q8JvM268lm314ok/Ja3AE7ie/lh5A20ATn0dBy19/oIpBJ623xv
ZXfp8zz96JV+DgGE/A6pcX3VG5kDkksrPu6yqAQh+8Cd56E1UPZsK77QZYxbcK/xSxSmT+RMDDzf
+NDaIJ8xBmgoXKaJxW9kYj5/F1HQnCnc8ZRcBv2YHhxDpRaB5y2szA15GV6xtj5kWVaD3brPOvKI
x14xfUHrNlanXQpfv5HTZX375OY/yEWWTOFy1ybNjUxFzn81egbKk3EpXJbB+hLbUKKmU+zbYm2H
sb4hb22hCiC7QE0fOIihyeDkYO2YTtJq5RWklA9tCiKFDKylKzQYoLGocn/i9Tu70gaFuOwaJxoo
CZP+RCZfiwJcevCKcw4Aa55jaS8C5ejVA4lJj5/N7CNzYKitF6TRachNLDF5VfwC6idn/8mWGugQ
CJ3M234y4iQAWCxruaFzogVpBT8qylWm+WI128jhAey5znto5H1xVNGAyzsvusXsiGsQomsZclu1
boTfhxAFEL1xX/AYWV3QvIZkBXiLvg8jG6hUaCqlMKD635wMnTu6SJHRzge0b8UReoRB2g/1nWJF
UZUVgfzPdCWqOPAaaE7+P6zdF9abnWmf1kYdM1uGAJqsQSkTLnibpmDMcCG4GQL3WfS+vGus4Hu/
Qot02w3pXbHS39V1jS6b0Zt1stnIKog35AWhcLwGfSDOevR6ZqUtA8vFU8A4F6/nKL+bqJiQ14Zy
6gLEu2jn7ktoKTrIv+NrTp5bcAkCHo/n88jzArzJV9nFFomN9KxlHCFW6kLoPK1RrY0ysN3jztqn
un0RqoYsZxzzG8SR5QrSPfZzh5LxUgJUnOfCAXTIG/pFyj39XNs9O+tamkDYSNuTSZoZO6txM8VV
hcg2oQ/FDXKTp+p7vV+0ECjegvBqlEBbd0FTP1ojERP0sq116OCnSkPaIEDYVv1IDWJicEAz9zeA
bAgAWyEDBKdo90jJCzxsANppoYv93AZtukZyprobEH11kRX9YPx3aLbBL7DV6gt8g+qJ5jg64KVi
nIO2v3SNXqLyPvDkZ9613oeQ0xzpJmxhOOmfObnVLAZDxPuAgTkHvRL5wY/jP3vRv9jmuH/zznP/
PQ557VYzwU9k1WsSvRkkqx8TXI7nkcSI9HGcIGjIN4/+f/PmNcd5ytar5864//OQdJDRrY88TOy/
n87oM6XOX2je3xP45zwaGT76jp2r3gA3RBuN9f1RcB85INqdPbQHWh94pl3l98fB1ao1YKB/bHP0
l8lfhhT3xYZO+WptjEvNDhTM3vEeAkQI+JkKUDPj0vfg408dYgkpeqeAOnzwJJMPtKdYca+qtj3M
9g56fzsQ3YISb5z6z1g9Nv/EVsg5A5Lm1QtnTJXSxkyhvNSPCQl7TKS6lP+k3Tmm7F39v8WQ2wId
yC5pkrwMt6VmvzTKCMbfJ9BqqjrSCJJ04Zn2pKfCMw0dP7ROdQpuElj+x6g40NF6nEEScVyCxzFQ
WXMwzS0H5PY8uzpRiBjj5uPNtrSq+Tbq2SuZvMrMN64W6gvcxrsr6CS6K5CyYDCMTAeZOiOxxgQx
nlegzrws03DYUEwS9ahqjQ60wUIMDLi+HbTo84Np9k8UQc4CeieO4zkHiic7bTq0Htht355ne8NR
vvPDadHZDBSge0wUPtnf86MVpDKaPVDxPyjUs/PYWojcKLYamHUXZKQzoGAkfLt1H5QgFh7Pe4rG
bTNYibZRa4qxe38Z665xsDRAR5BzUMg2lfw98pekI2+6BfKl4Ik8Q6lEnvHvSwBYdFF0c/I/AXYS
qlUocvGeOngjKNKf/7bCPwJiC9Km5mBYnw4RtHh3i/XsDjpRdp43nkjlztDka9lmuM6To9Ed7IYC
OIMiCNslGZVV4TZBQbSbmv6AVl28Y8+LTRNpnEC80RdhcPg0jxwROqJPRvWGLmj903lMa47nRmck
cEbxP890Pgs6M71N2+W8yKfDdLjULFBszjZk/BKTaWpYtoH5ECuD71r8KR58/MxPAAy5GyRjWgg/
+DUg3kH9koEvAXifEqoJhbxC7zq7JiNPNotS0EWC3nNJw9kBftRgNyiwH5NDiRqkw3WRgVspLu+f
bKIU+tEN6v28QAq08hXyGMY51sG9U/V8yZRbXiE+GC26lpUfDFQqqacVP6X0kd8whXGLTT3c9WgN
2ntFlT6wsWV3pBZ8c/purbtJ+eH7IACuC/1uAQi1xqu1fhp4Fp/cbLw9Cdd9KdA3nMRbdIp3vwxk
5r3BTN5RHyqWcTAKRkD2eSfTrN2B0i68QbMvW/oFhBbwCI06CA6RWflHUdvDC7Ifzrr3PaSYtc45
ASeUoRLOvHvUWnc9SqoPNy42RpUHb2hDNpYBJJivpj7kYP4xnS3jqf8Imo6LyKB0wHL+swxfpw9h
4h3bAAzy2SrAH2qhqHAsHJ2dfQM8JKA3Cr7HUX5zYqtZC80NNlWfBg/NyPHiVba2MEs3dhb1CARw
NP1NAXe8n2xm7EClflSe95Nip9kBCBG49RzisnfPTOWcu8L63UMR584ySJ0HEuxLZjQE9wRFpyNY
Bf0lH4eM9QL0t4a+pGAASQDKdPViRV4dfEpbv3SSNXnDLK43rSPCTSPlzuu08NQEYAxIAhkChZaO
KQFD8kVmGvLEzWydgVPEWfmgwrxwdA4vYrdzNhQ4JtNFfWE4/qW2bf0kBDr/x1Ee+cCuZkU/OZsi
YOuiaECuOToohLzAsEKAAQTL0ojyRS40Byw2vgnGmNw8I5dvnmkYJK0FoPgA7mk4yU4RLHXwc4tz
u14ZMvImd5uVjyCB0Pci5Ac8xBXPvC7K53BkWdVL5wFkwsVzKStw/NYVnr/GiDQKuk1nVemavCAE
DE45B/6T+xysyDZecS08+l4SiTJOAwK0t0Z6vyGjaN1cW0P+COoVS7LjDnpNEtD/QyWuPoRjWi1N
wuBNA3V4Vmb1t1Ca/Q6IrBa077BbYMfiPWAK+N9cKEOa2xhvMUsW2e0TWJjyp/K5jvHlLMFYbSzL
wA52Oe4iT705+ChJaB+pV7dPFB638iFt0/BCo6wpoZ6VCwG1ZqwVVlp2yzj+f8bRtIGI9yIBx8ye
VrTawV9DYbLdKheAi9J7bkBHc087oV/SbtQYrWrzW9PU8VbV4A8qxyHnAgj1JCjONCmP8X6TFN+i
NNGQHvfLBZltzwKhlQeoPa1RRUaxMHB3v6D1Rn2DHCBFdTWYyPMhH0XhcQKqNfGu2AEnYuuDwjVD
aIu4DhI0pHB2qSNZ3z3+QqF+rdhJlZGN9BxOqkeeYW05CgKRldU+6Hn6LezsD7zSFnhjboYX1ojp
GB5+vScw/eCxYJxY876CLFUY72jZKs1/lEILH7omFM+h3gCLjhNzeAEMoluV02mXkJlZQ4pdnybZ
cfZSiQz8Pn7gPemCTV+U6n2w8zh31DHzB7xIx0tQz/tbvwgykIHaeLpiUfzQjN4ssNS0Z3pge0q9
NNiTowH1XOF6xgosi9Fj20NfRxjvdYZuoCV6AnXU4TRgREdnVmTxoy5CHbnfQVuTbXJ46pX3BnoX
xjDgus0HV75TOFlCUDju0875vA5UUnQI4FTA3dtNEy9BKfrqF9WfNUqLowyQD69RpDvLwh3ENpLa
gtj7wiFtn+aR500jovLrBFIlf33NP0Z/5xljm/DfSJoXjquAHxG8TvD9jZyON/oKKG79yzy388U+
9du93/bxORw3Zuw91mmPXmU9Q/PHXzvtTbax0IZUF4XPZlmkPQAJ44RyaH4mPl+4JACfmtmZ9mhT
5r3aFAYU6r1/OpC3zc4O08NuIewQLHx+eqAZSQx6QNqzbR/eBhKUayiYQcxsXJ82QdzW9WraRftN
jK6d41cHbnqo4+DvZ0meL4efj9Jq31vbTk8URea2QxNHZiOpYKPBzWG++siM6kVk1HPoZGvdLMyT
VVfxKdUEQ7dMIO9c4z/8Psg+0JC7jqAP+QYUkrHEJ3SuPS78+xxPpUDEGTWQSR5uLpKxX4A8uFGX
fVgqh/IIUjdPtaiSLQRnokPCeXitNSdYBSwyQYZnBqvBbFGDHqxCP7BxQ3siiP7s6YOOPYr5N/ds
AwFgvPItc0QPYjLNm5f5YsuLEG1M8+QvbjqH//GUvkyT7oC15kNN7vlTlXSs+WN9+kQ06ZOfXFXg
uWjv1pdfpsxH+HJmvvKsBdKxEAcEfZ+N+91T6AI/lQ9xv2xdJ9yRDU1O9hk93ldLBEiojmF14rEF
JFTMvTsO3YzzY92r3+SksBYdX31jA/oxTjKs1N5XdoH+ToofN1YfPyioQCDDjxFkjONd3oIglIa0
8QK+LqUWPNBZsdboN8rjw2qOsIstMMDdI1mM0pFr5oKdjY7JMy+/cTw1k3M6dzaEEDATaAkdP6cY
lHcJE/9AEfRJKhsXf1d5/S4BdcR4YpXviRP0bb/RFDJ16LxcVA7gjTT0wBd00FinpiORLff5Nz+x
jBPN8qHBsytArLik0yAbWHwOEux+aHDCUUIBHknTA0CRTqPvvB+oF4Unp6vra5E3GyMQ4lGMGz50
GvrVwZtUWWYglxCoXkCWJb1RSDnYHKUNMYBo1QAxUCQqAEo2vVkmb0kLKGc3iBBVe0Pdwb6xYxAe
fQP/aLmyKpDe87YZuxSbd5Z7KMDKFq8VEpBFx3fjK0StLBD/wiGt7neT29ot9PD4PqCJZkUHaKAo
Csat71FiyKOlKw72ZOvecRZeaJSgtQslz6Dbu6nBn/uQOWtRAyo5eVHC2ZtJUaDwA68rbe8cDPo3
crJQ1E+qv3MoX9bLSBsOuCAmD+TLixq537/HzJD7X4WAtqAmhxu1zQN3Gw14t6VgKymCU8uBlaWj
5H0S39rS3EzO8ZyzqFiial09kimz+C8gSMB+NvrsIRDLkIdiR8PxgQLgVbdAtQOnbLoiOyTGyMMz
Bvti0C5WKh7IWQ55v4DEQ4XqaroRlatdmTIAmDP1fMPRQbKioR/04rE3V8quUUptGf5rcDwX7ESI
TaBOes0Sd18zI1TLRHdB3tpV5V4vQ/XEvdo8akX5W9Jc07TeNFQRTzQVtEzergiNaJlCk1stC63d
Ahg2XPtxqobSz8YUguHJvkKCtnD3sWNA1LMefOsAaq1cf9ZkhSbUwWfLyEDe7QEAWHSbxXborikK
hbGW7VRj6Hgp8LttEXn6JeidM0C8/KmCOO+TF7LvfZkHk8mLim7TK9dZkdNElxJkMfMdxdMm41Gw
SLJaO9KwaXS1rYSnpglJlgQ3PH2s5gksAduOsJl2MIecP9lJFu0CC+yuFIL/AfWY5x9zPHK8UMkZ
HP9Ap6Cc0tsN9n9Rdl7LjSNbFv0iRMCbV3ojivLuBaGqroL3Hl8/C0m1oFbXnbnzgkAek4BEEsg8
Zm8pu9j7dTfeezuhutyACYMlNGU+FDD2nl9uN9Upp8uAhO0LzHQ/Co83WUTfiV9Uo0+AXeYXI/m/
pap8DOVReh2t1AbqVB8ewsLRV5LkmGcqncGbG2r9qKQD7HpADu3yRGfzmYz92ogL964jELCs6YqD
bDD+De2t9DOpuk3jWAMwut171WfGb2cM78ySxvox3hRtSK06KSO2xO2C/mISXHFfLt3KG254wMd7
SVXsrZW59Z3k0FQobNP96DvWX2kUgbsRpsmd24N1nk2p7QaCy5s2a9hxx7X/07fChQob4a/QI4ap
GbJ9H2umxxLbig7s+rPzSIvaMnJL922QDSjCsB1r72cKctljx0tnExVQe4yJrJ9SPtgVLycXaFz/
KsgCEtBGEe+8Mk63qgRVjdS4wRM8qSFtcnWzURsafQxDhcq+bGk1n7RlEyarEYrQndDSxgybUmGk
B6H165ZFmZxqIDLjmyllvKA4vTgJbdDbz9ng+2ehbHL3qkpDi28482ZuRzFObdwVbc9IfSDbDfuP
ZiaPcX0QDnqhRPeDTd/55BDwtrjVoacXOscuy7OfyVTUTpONlDvDk0nZ/3QbYzB4V2VKIYHQTjVk
BypYMnqvMYYoM4T3hbIRSaJ6Q5fGa1gAY75bXXENZkB99IBSXjfUrj9VGZ1MutX+pdO05nhq89yk
vNRHNzKPkkbvkuR0ZCwbr3orY2kNH27710j/+qKERPkhJdG9hcAlWpKRdPbF0KULpxmgO6p5XK+t
uv4Y05YJfUBFsPMsjALKDj+MjMnIBZV+5yg+RvBu3JsepLoxSLR3sQVbmeYNyU/botAHAsmnzgWk
BHqRjOqQf1hQBnRmgfjfWKQQPRC+TfL/OAcZHGdTjGq+72Hvu1Ol9uM+pquI+8inOXjP5ntPlale
KUMIzzt/OPCj7kGLKz7OFL9LYZz8HM/qi+aP46r3s2RBowO4AbbTrcTE4zT7xUmMZTP21aWYOakk
e1nlo3xd+8mC/VDwkshBdwxyiqHE0KhMgDbsTN6L4RDyha/K4T6ixuqmdeXXyKzCF4sPbmu0AU21
0xwDmXPeFGF0DcgbwPzQywt5b5QfcwsvqEraFQ2WH3O3nb2Tp7kNJ2luonZ47RsZtM2+a9cRBelZ
YD+yeR/uyqrf0n8wPEEC2rCN73+JkQNf14GmjWwphg0LyS2cX+FaDItGKtc8lCj3mlxbftjUzgft
QQwjWaOWz8ikkxjmJOh4D/p3vhS3T80afPb+aVAk63ZQkoMYWaBMnuTMZzk0KSuKZA9pU3aXixMA
qbf86tVVm92q04co/vWX//80nGXig5iHuT9OH+Fk04hPU+hLIf3m/sX0T7PXMZwCUerC3uwaV7ya
w2Nbu/bGDPvuzvJcAnit5ryn9rgpoqL5HTvRldFSQ5glMsTSUFHfwteqb/uh8g/UMXvXpul76062
86e+rn87ktH8pkpMLVmKUzYG007pP7k8Rtb0PJgn2W6SgzrG8pbOi+IWOIRmmdRR+0aO/JhNV2T1
sJUAvXgPuhH4brnOIHNR4VpsI4ACYbs4eaTbKUYKvccuJSOFl/ygV9H76Gu3mqpTHk43/n3Hjw3w
bk1fgSLT34MaFd7qjcWzgFEyWShmTnqDhu993ivDPXQoLkXrpQa0N0CqS9fqVnrseyc6sN8LX7c3
alnVb1b8pjiG9aJAwrDzxi7f+LJZvwUa+4aIteIYNune8SPojifzHhB4H4aGp8KgRKmwI7hjQ7d6
k+ry4Bdt9hgUjX4gKqOshH1jJGcYiSL6loMBYKYxWYn5FSl59GTXu+d1VV/VcQ1h6jR/WyY/ejtn
IVwX+YkW3nIp5m+1ivg46++y8/f9aI3bNHLTe8Xpkusi8K9lSWGNUUIVvqgUzdoLrQFI+dEdbHDH
osbLadWK3ww+ois3KTJ2Zp27E9uTQTgDBrRjoTtuzFYnsT9N34NCsHH9sVmJoXBT+Q9FrXx3uT7c
puvBiKON0PlD1N007bC6zNj1Vg86uxHthHEchO2JxqC7y93Q/AffJUQwB6H1qKA+uEUGv5e4na5U
H4iQxicxszPG1S4wAF2/aKf9Je3t8c3F12TFy2LSWgljOculuxKc7OlvEIeqcMDRmf44MSSEq561
Ktpe7qTz2nQpsbe83KeWaNqVZ1jPl3/qOIIE0NGh6xMHIccYH2msnxBrOPuPMq/QtQyofWxmQ2ea
oSdqvfLNaBVNHQoRXbUNqynlCAqyvxcdEXGpyVeifyERWnEqDv+0E6JMd2D/AJLzMaWjHdT/Cjq4
ZT4xP6kTm4g4o8KS8oJe6jezQgeKXFkITWPrHxpJ55GRlC4NF2ke7EcQKAiImNqNOEgq1fTy8DBL
xFkWti+DH6kETP62rLIcqCaDjIXps10RCjqIvs4oFGwJlGlGStDp9vqczUot5TKbsJpnm68w31+f
KOrau6DYRVn0G2ivjCC+TpNlN5Qe/CcsbBYFlAg0oIJYs7ds17qoKB+F8SSvxzO14tMvlsKB2CXh
ofveWdQchIyCRJOuReHAp07UMVAm9UWny9Lj7DfpvMlPzPJvP2E5KLZ7y4KNF2BnV3de12WbOlI6
GmwyWHgmWdGl76WaKceLKCb34QG/KnSzU9EAUdQk1jjhBUXvLoD2f3KAXFBbgVtnrjqCfdcOvKvX
VQiCXa/n1VrImk+FOBPacdLaUUziXwiFodBEVlitZ5d4NP41q7jIrFCbfMLWmkoXqG7WotNAvd5B
pxn41PFKGBZmFZDXskgHCCEEP6BGxmben+xJU5pA4KTTUKhHl5XnAP1VMNGWCc5fyTWja737KSSS
b3XGQogk6afQR7ZEHYG8N8IwO7BXaF9i2C8TNX+t6Z7a646frsWQXcN7Du3RLXDaNl0GXQTuTVS8
trXUr+g2/PBWne0371BYQUYovNnpOmdLnTAswqF4rfRo4DMwaem0Q3jnhqHnRwuHe/OSJu0tKeno
MahB5EoGOvQiXTZeWurXYmJzP0JLCVZeXttXoWWp577VLRgBUEyebhlGj3FRf3gqhGSFpzCgjOjD
s1AT7eKZKbb/A6aq2yGrd4EbFu9QKvSG6/+mkglylbw1H8kjVuus7eAQKCQKvaRe3TiGmd2DOw+/
uNXqPxs6n4VXlA2vNKAEQBOC8ESLqX8Nd2F+UKBQ4RP1IrgQXJ9S+rj4EXT2isBP8BtokzsFbCcK
6kDVDo2KaERjtfs+yoMdHare7eim7dKrB/vNz/tdQAfCb5AWrqKwVF9TQAeXbmYEN0rtqjubHOku
0xQCiwEQqYba9a+6mZ3ElRpd2rK/Dt7pf4S6gzaB20FWpa0ru8PeAQzh2qjolyg6PXlJ6/xeXKlw
qQa1Mhm8XbtnUdiN5zCN1ZOVQkg/jaQ8kc/irFI6d+8W8fMsMltrPEM7aAH9RSpMKFgmNebCV6x6
5RgVvBSSxFjMAGKtDEJu32ztyVF4F2YcHYG8kxd2IBES5dXz4NLk2sZ0r2hB5a50pUoPpW0XT8oI
1iOdM2+DO7jruoE8MgH4+yWXfwhzSbGDbW/3/VYMQYu3yL2+ZlpTgNnow24zTTrQdME2LnnmYanu
M9Uv1mLSVjIOBIqkB5PU5jrUWGZNOaCIjR/RilTaVCJ3Ay4nDeYFZHJT/ieHMuzsD+26FUkk0yub
nd1CWnIZ/5fOl6mmq/1xAsXj+R7W2V4wTbk19ZwqlZmhQtd+o0DBIOQpGAer3OvgomuC4aVM+y9m
tR1/NTPZ1u9l1SlPH2VWBJJ+wxxfLbLKbc/sRoebaBwDliqS+epNneSDFIwAktrpYwlkkQECyqse
GMnGHPR8p03DqljXap28wgTp76NEGtdC7IcZvdu2/5DYWXtFJqZfCrmmUGtqtjTG2xlJRpV2lkWQ
2NZrVzlkorP4pYKq55g10KXHtubdBfxmVjB9FA+jT6+vkWT6UxYSrtZjibZxECsXPk31P0otvfPU
XPrLMK1taEiSt1BJG9g0/YaLsdkC3EQ0IewtcsZV9tss41OgWflPN03eCt3p3oLEKQBgAkHPoXaA
zRA9GZD62UvPraU7L7Oslc728IameG8j5716TYVXtoWcl56UMflFMFHd9ZYjHQYvzg9qrJf7FrKU
K9gJrW3TA/5U6iH58nG0eBr8n39f6rMpldMypoVndG910PEWAEvSBtB1egiWj0a3kx5dN1rq3o5D
25+jEvCqaSQcNC+MDpkPKZtvpgZV83RbrePaBP5ispHYZt+aURlQuDTSNfQpS5zqmpePfxKz5Lmn
3zQJOd6/feiUC49jmPx0UgPqIjmu4EHvdWkZ2Fp7RbPCOSJccG77sDh7tAQYTe2dZpE4c4byMMFM
HMWotAqwb91Ovh/h6zrMtlJeZNuBxogjybFyHZDMJ/8bx+co6T4OFGHEQJ5Ta6J7kaovhEYffVYK
mrQTo1xrFH3hQAd9Dtpd0If9dZIMkPpO5FC05LjOJmxL6LRKX1+PdKddBcpAP71Z1ep2dPsXEIXa
dqFMGr3TrKu8gKFmFabu1jd9e09Hu30ltJfJCr5Sq1EOdFpnsf7uLcwTT1YOEkR1F5cvNmmZ/qar
3d9+yPqSa+f90LULNVILlgQZtZDTvYhbVYRejC8OWR4tal0bj18ufrlh2SYUnueWthIqcR/iTHiL
g27V3Rp8jHJpAGKl0HRyMgLbpJEx1Eoe4hTKX8ZhD59WOXoT+/ZAtY5XatLGHMdqeRnLvKUO6tC8
X4ZWH9jXY085hpiN0LR70yhQfxlldN1OI7MZ3Rt70Pg1B5Gzn2VdPBFfqT6FH0EhXezkjnp4FsRQ
k3zKoqQe9mrEgkT4ikvo9CuchsjezNMJeezWC37exVlcVRw6L3lRR5OWrulGxMFvQ9ob4OrezjI5
T/p17ZdPQ+e329ACZG+R1yHI8dPBUwz7SgyDUl66iucdv8nnobBVA0dZhHYuT53aH/7zJLOsnmo1
6VXIF7PsMsEkk1VZ3wxqCFWeVRNYiKtV4/ANGIcYyGahMF2rXdueHkFxAlnLShgKjRLUF2t/8p3l
4ozikw83Mbz4Ukx0MP3IhGcqtChJEYjUXe+6y8YcO3A7/8awFooZuXqGr/4mE76FVXTUsQGRLez0
vKBtc57ruzAxzXppO3K9KgajvjGapr4pusA+Nb36RSTkQ866XNXlbDfbGkNp7cIWOuiL6+ckaVoB
COxR5SCmnOQFTThrYEfkVfZpVv19LWE2y8W19Olas0xcK2MLshDXnxU51+pUNTzN8mq6ljNda75+
plgW+BRWsR7lMTkCmJAce2mQiRKByDLLQtu3rMs4o5mMPe6nOc2FjIWnEH7Ri3FVNf+a7o+G/TSl
0IiDmNFU7A/ZPPR7iuAuN2DTdr1sAQynXsux67inG3fITz0BSZhjskI+FiHgWaBqfWiAe1WblVeD
4mlQbr4R5iRstGjrDhqlG7zIc61jGxlQdlkC0Le3nagC5r+MblX7ReiEpHBovbUsh5a0yV7ITJKd
iyCNw70SGeWd38nJXXZRCX2sOSy3ZRvs1E8f3ZfDZWT51Y6eKnrPEjkjNJTEpzHo4lNlG97Ob4bn
ws0UYDMUm6PQCJuAzOOyUlptpUzWQmFljbKpTdklHKcXFZGs6ZhHdnCVTocuh7aJRmRlaasD6e3p
0KfsX0qlko7cp7GL/IT6Qk+Sn7OIGjdVSdSDGMpVuCdjGN5bbQa2bRteE4WQnzWpt/ZxbcSrtO8Z
Ola5IoDS7wEnUp7dMOdH1MEjUvX9vaoMrGmahMJPh7JvMosmj18QcXVNphIQ6FaywrFKfyOkkWYN
5CI7MUNd8LhQr33y+ddEzc9S34YHYTfLIXmod75a/hIiEwrrv73gOl347eAAr/ApDOxYPVReeGVP
EwuXy4WCCesM1Bh/80WYUnt5AmT7chtfppF99ppGbzSr+UZSK7ovwQFfjQnFiLVxL2W1/ZCn6k1u
DdFZtg37oWomjheLytW2S5yHEdh8qoNqayu0etWZG1JG8Rrqc/vBAc5iP0ptvBQzsaRQIH3334XS
gLDuzuVb7RTNVWEm5QoYMGvZUCVzk+SA4C+CTFtabkdxX8FslLH7QJ6QiVmWsAln66GUVraaDyfZ
cjWAgKL+oOYyEaI+Su+jNI2XhCvV185x7uFQpCgyprPaoM+dmaBlCIbwvW2o3yvqrHkYaztcKwmo
TX2nDusiDwZw2aZDyGcuyV25/CKbFAbFbCui6/4XY6qc7RV9APG+1KMY8EXgpBRdGUCnj8YTOKnJ
Lg6o+WtA/TvkllPvx9wIrlSq0remqhR8e/qQ/srEuIHXXgeVLWzvs7Efl1Pt7FNryn/VcbgJmry7
1T0CqqoDCE/dq41Ai2qzyPqRT4BVue5QPxBKgAoHAzBStkXtPrV1ivmjJKi9kqNEvdKk3LoeSG6A
n4wC7AGiHZX82naGtgak6JeTSDaLzZoAiNumIFHPp6ERZQe5jKtxGXoq/a4E5ddyL7kkh61tHcXN
jWmU+YPfksLRg7Tc1ynwlomfN9uyMuuV0CZWb5zKLnkCKSyG860bFzbQfHd5NZHdBT4V8FbHQ2Ik
882yA+iR0F44ZJLfRrPSNkYGMCjPjeztJW6U5C11G7b5HfzHXuABT6L5y8FPjOci1Oj/l4phLeTD
4O3N0eselbI0D5rVDCshz1rzTtfc/J4N8YTaNLzwgEivJE9xdEoJJKA5QHFdEnyIvLVFkJnWv5Dc
WOCm54uRT3r2AMTZvZC51ZiegThNz3AnJgQGXiKN1HrqOc2N7trweBst3XpsyN9Sox3YvtXFOdEd
4wx6PoFMq63e4jyRFg03dN1CTkpx6cgW3u8ezbSyXgrTowI7HrqtGIahdaRNp7unRNu4bkq6gIXc
twAVVROX5xrIoi+KxWNVH6ynMCriKzYa1RLKX+vF7IxuCY+odTTzPH/umh/C2/Vyc99IhbIKmyA7
W+YEQTzx7ZIhfKn6WN/ZHbBvSaEOb5/yZpKbkzz7W277XfBSK462o4/vi3yeR9j3Cn1bpZKs3N70
j34fBse+0Ne9V+nUmCOa5fNQnNmf2lkh/Gu/MZdeNAybAUgFOnhoyodLor6G0w9SW5+vSlQByGRb
pPFrWIJvSINOCWnxHapKXiQDrzQjb+7kyn8B5DR9c207WXly0Rw9M1AeWiu6Et+hAEjStZL71t6g
BOq5t/qVsFe6jsRFllU7Myva1xgi52l6ANaHrVy1/lZ4VxmRBq9pXqTRcndQZllr4R0EyZZuee/J
sB1vmY1eAJCkpD1bhk/6v/KfhryOzkDBAUEzMT1I5ThsraKyKAHBzHZLe0Jn6q6E9v/tRTK4eKwT
l3olObtrXb29gZXkhxdHhFcMq9zYlVRvPZjyXuJEvpmtMlt6F2I5hfh5HJJmW9v98OKlww04AM6J
lcdIJz2N+lKty3fiQO1iuBxVpd85kyzoLOMmm+ocPi2sTKJqvPfl1SzT+/yUUjN20vtKvnPr2j7Y
ihouqNLpF8B7mCtd1ShnsYzq0a6q6lS2+m8tqKvH0lG9c+T7D0KnSY520znDQegCCrnv+FmuhG5U
9O7BVi4qIdGV2yIz0wdhnNXeulXS4u5yEUeh5zXrboSu6tTH0DJ02hu4gQ7qukXaZvFJKNskozm1
kuWj0MqWEy9daFkuF+Jp4yzpEwj9YmtEcEMtazo1F1IllfvLuKvzZ8/xuuNlCBL9bqCV5RT7rBWX
vkqC3GpuoOAZb6WyBEaS/bIYVS3t5kH7qFdBe6Vaw2GWAtIYHaGcfmPy8VbIQ5Z7+9qMehC8p4kN
yUm2lU4Hk5hHGMoOtCK9EWurearBhwTbJSqxmWV5QqCEOiveFdNtiYOrUmDRqCpokNM1K6p516yX
bmsN3K1OIi4rDrEXOzyKJyG8zLZOeyqqit7hXZJJb1T3Hz1H6k9hHgcUZZcJe9pk7bUOBMx6EEo7
ahzVxWWcOGO3ChrowkZCgdEy8sYf/JXZUTjzhHNu46sM6KM7cZBVzTtKhfXXxTuQWmedJIC3XLy9
Dna2jFTg/jK2kmqVV1V7HkYgIVRVs9kgxlWrbwE+J5Q5GEO4N4BC0gSlZzqW1ZUsuEAtrQj3vI/2
48T4mWtRSfxkOhWHEGK2jZdHZLwtQgQqQQAravTHvH9uMzN85i2lXoMF5hF9ZRhoYbhPdLlZJUMa
PbuV7K6K2qt2F2PqQwicKtpJaAOfVjkAFR6o+ffvSrYi2eRkN656LKjMXooh6Xxr09awN4jhRNS4
DBtKNsTwX3clZk5Zc3y/q94z6VKbbvJPdwXOpna6/An/uquQirbnzi1VUrPqv+5KaGVTqr/dleap
0g3QONpjXb1c/vzUX4yRuqgB5rnqsqTZRYoaXc7KP8i+2bVS/dVj9v0v7Pp/+v7palmr39mRbxTh
lFn4NYyuAbSiAeq1ONWoqtsBU/pVFpPc9FdfLOXJaTbPG5cCBsU4isMXO3GaGCXshJ4VxhvPq8yd
ZndrkICa64RKO3/5OQQfvbwtpoPt9hcLEALKW3GYRK2tNNdiJEw/HUclrC5Wn6J/zkVSLdmnWvwu
a3VP/2bpHgWnmxh6/xwKrTzRjqbsqEHQVj6MaUbqF7RMvwZj+ltu6KoYQrm9bwyruaddeANCGD0y
JJzuiXx3awhkofmdhvnQ6edcHrZiVE8iT6Y1DAT35CDci5xgHOF/bSGGwo5n9WVKcRUxJUzDH1Mm
kIOds7LfCqWwd0emnFhWD2IIgKd9mfJy1Yy3VWGCWk0l40MWe8UVG83wri8q/2ba5YWkPaIlnRXB
3uo6ZSG04iCpBrAzdgky++QhDm6XPshRnV8Rkf4yyWyQgGL//5oIKEka3iGiuYZI5oeqNv6dBMT6
FQE7imlUo38z4vEit6lQvZIHvV92XjYIOaxLH/bgDtMtMMkdp/5iX07zCPk0/yCN26aTjWeKWPeu
quu/W+pX27hOf9D1ZS6oN8pZ8rbEH0x+ufngNEdK0vWNnKT13fQeW/YqoGCTu2nq2m9LGy7uPNO/
uoPMGF/cFdnXN7U31ndqRmWjnmbRu2GSUKrGnoVUMO5cxSCHjX93AhQTDuKudRYe78aTkEEjQqJ+
1vgKa6WFp6v3DjGcXdbmlI9S1n3S5CTZOx4cwKzsAQdFLg7fhmBCXPtBmu6FXHh+s1Up2iSwCVPW
N8U8LGSzPKaqSoNGAXLSoyU18arSS2XdwJx0002HxO94PMTGg6Y5VPhMInHWVv6V3jow3FKlC1yv
7rKlKAdnNdvlXRBdJYV2JURiNuFfDfa9VUbBEX2yl/jy7sBo6V9TGmAtd2FV5P2hVHkXBRQpX61r
CJbeReGFGBUT3/lUsGHW8UU3W0662XLyE6UdhNSK608/MYtbSG+itONT93/6NYAHO3CMHroi5N/q
a8NL61MQzmcLGNk0tGJKrZLoxW8l/Wjp5K+FeLYSTqzmYGCh/jpWv1rV01ytHyZHI2evGRVf5vp2
xX9Y1YoevhR6ZlyuWJq1zqqBhsy+ZBlZahAN1FVIc4VptNTkW/6PNmnBNmztV63lV6KEsNl1QCM+
VIn3LAyEp21XH55t1kKzZOnBj4Cc/+zpAqWxpzYyeqgt50kYCM80MkiJlkbD4kdVF0WXa49ym/ZH
EbYqJ760YRp+085DC6ak79o/+Q6wT66LitTpfrQHH2KgYITSUu7SnQgUiqCgiBY2kmnvmxKEr89g
oSwVZbWYTWaNONNBCCdnZZ3J63i7WSmmm4dzQHKW6XCILTXVk7+EJv9kJzzEfEJbg2K3g93lEsv8
dp3ZbL7ObEKTyRbawxLuI8Kg4tZns/kylxiqcHMKlrcWW7cv/5F5vm//PTHDmJAXc3L1vgvkalnH
g/Te59XK6Yv2F61Cb6XjlE+jRUEvTUDDVVrk8RWogto6YeH6qGXlX4VrNr/qkUajxh5/2JmWLHvX
yW772ixojYAFrHcIFNWyA3lvX/XvgVqsxfxuUL7YkaJTfRkVa4/eDMBEE/vYhRCUgQ/YQAbuU7oy
XcDuxwU06f7PyjaDJdj0421aqOEOlM9on6ZmeKMVE3namFJqyi7ctKoIHrMgg4bAGuBW5pDqdkk9
4nRa5clZTchzpmE8HuPpMNuJs28ylybmP5rEzsJvPNBgPy8jPMW832TzcL6CsNOSgGQuHFjfLjqb
za7/+w2bUZKu9dZrLn/mfNeBGdAIYsv0bWR9fS+rPkU9ftgAUMBw1FLn2jN80nZOfS9EqQfsOSgr
3UEMKbqx9ho1cBd/IcstZRtbsnoWXpFMmYqmQC8vlAP9XzeZqi3nKZOSijawEpydkNmx31MC44M2
P91DP9KebfTwhwxlsDLdVr92wlE7RJHSbjRDCR/rUPslK435Fyi062gM9DdhikS/HvJCg8bB+jA1
C3k2BUvvw1TY12AhLsQW67IjA28emiSq0BdpT9blsjcT+i4bCDMKVRWnf6voQtyOjl/eKo31V+9b
6nUc2sZTK5tLLRrCB5Wo430lU8cxia1ETq5Ll5hPOg1HtTH24HuCoDAN+wyCQ6UeAb+1G+PJKVpl
CVJ2AnoMWo0L6F0MpMCkbFrwyo344wKaUq6FeL6A8IlC7eMCQlvpQb5JInPcCG2gFcrSg7DmILRJ
4v5VDewjG9AeFy6IuJrPk92APCkHVIgOnrHf2LJOuWkCfvNWkoyP8TjK3KqhtxKdzT14aKtOi4Ib
kLLXwE369+KghB7x6F5PQNxE9mnhg+SSLftYDVa0mydbKS/9ewdaA+Fvq02SATyAb931yTYsw2D2
nWeH8erDX8hy3fCFf2ZBXgglY7go+Dx3/hTA6krlCHVtfk8nMAUjgwrQ/hSjkqzQXIeB8kczQuTB
QrirQWGuRy+B1iEGEd3Lj65CaNpXA++ZAHy2pCcsOEL+JD2FFT0ISqvc5GXdPTkgwRFUfrJ0xzpT
7fjcTTaqnTWkd1oQKiZla2TZRmtGbSO0Y0Vjn5hQaOO/J0w/JhSXMa3hMqG4BzEhrFjjUijFhPMd
Zqb9Ftd8z3TFp8xI+ZGWdv0rplKZtm9ya24Q7IdOLn5IESyXOaHqx6DttVWT1/WZVJm302KlPZAq
LahwNoaNSQfdrdaRfYuS7I9TgqC5t/Kw/KGrdbvQTZn2NlfVSEYBtTuU9seUoeQULMYJ2oopVR4m
85SWS/jBs8MOKOAM6hFD+itzo/908t/a6H29D5SIL+tSunzfSx+AaB/GP9O/80DzWfDNS35W0XCt
kYZ7MiPFgv5rSi7E1fAnCyVvLGBcSH+UBE++WdDjoDz5nv0xxzeLmp6t/2gBKAwcILS3kMZPAXu8
YxVo3RIva2TCT8uCHvid1/vR8jIGd1An4tWGwFWX9Z2eBNZtzbL/m3HqFzyGqwE6HLfBWAE6nphs
bC+Shhh8Z0fDkYK34RjVBmVegXEnRBd5P0YSPDyYJFoLWv6sEmdO68Fq8bdLrlr98eI3zTfb+m4O
wNpFI2Y04SheQwX3YgaEiye4vlI3fdpZjWQJidQI3S0y3yz869p2qSdDKUQm3G9AJEFNIYY8s/zr
zzlmiz/MIZT/61X06ZpDDjSkMvH2Gpb6rkhuel1NK1+NkTaNXFo376Y+ddjRWndROoN1qqeDqWcf
ZwQYrVMAz1HW0UAglHbcNiObTEwMsoO8zf6Dr5hv8g1ZRdEs//ec83XUOvzw1yTdO7HCWiS5RZW+
nBa7Fmz4fV3Iw1lRSn+lyUXxWpJI9SPD/eX21a5XPeutHCPKFP1Ov1Emp3pymvC9z0pPx3ml2vnr
oBknAMLcX97wLydPso0FhTKsH50hnXgWhzeiHQtTGZIXIFgs/9hW8a+YJuENDPHTpWT1kQ5WjcLg
muGEzJG3FGkKrQgEqWYLsqWCsYj86NPwm3b2FcZiWAJpD6vBUWwenZTQrFwQAxW7QDEE1brcCW3n
+x/aeSi0QUhlo5x76Uhvp2jCgBQGkPGYWj8rS4OTExsdjciBeynX9pr4JnOnh6aq0d880i1o9n7/
UtKHL6qyZ0/bDftzpYM4ArlU8KOs0hsjVmDH+adn07srYSA8iczSZZSZ0Qk2zXc5H4frMc6dRxhd
FnIHHWIrw30ohbTHiWEF+NQqAwJqL4a17Rz6xJDugDwKbw1LfhDiwqGBth6Ji13mkID/onxbuhJD
KUj9F2MgrJNGE9ioW3ovzai26yQAal1oh7R5CBLqrsF69zbkLWAMTprozi6bH5XmFsfCMSjxDd3g
ViMiZdBNtCwAmwcedOo1FGOrAUbBJZC/DsA5ipYt22xzbM1jNvnmWdHdsFP4MHZAB9gTDwdBSDgH
UlCuJMUtNuJKNAdUNzX09E86OAhbiOmkTZMN7VteX/ElaF51Jwt2iUHNuxBrxU/Vts0XVdaqXVbA
cyjEqSkvSnK6L7WhaLusbqKLnPfg0kmnqhOLQFrCEo6UPJmTuKU9ndrY55IKCXYidL+JeUa53Dgy
SwAtZ0FmVR0Lo+luWj8mgxG6jwm1BYdMokdZyNU4OLAMrh4VN+sPWUo2939Y+67ltpUtyi9CFXJ4
BTNFSpRkS7ZfUJZsI6cG0AhfP6s3aDbNI99z5868oNA7NRgAdNh7rTAGlYU62SdVbAp4bgfEgjH8
isVLdkgUFAGsSVExF6VXFzVXwOxNB1AkICuczKndNRmGk+YKWef8Tk9a79lz3ROmUeO3FphkSwUx
ZrntBidamivxG9zIaenvA7m0Rz14dwfYNcXPUQNzBP8T+PmaYTz0uau8ACwVe8zgylbTbs89HdgQ
WT9+MUtsCGJ1ZQQyJKwyFVyu3vgFuAftbEVOrNHOsUDKJWMZl1i9iIX5xEdW1GMAdk6xyY1NTREr
zILhEGEX5RU9krPsUV6XvPpEfSOxtKLLlJ8xF7yeTCvMlZ4Gh8j2MGzu1Tbf17p9ADdCoW6iGGvC
Qts2mh8mxtNYugAUcfLgPm+H4J7O4rAJVrnqlgtqNvZkGT6qdKMj8MtnGRkzPTCxRZSaP2UU8pBR
HBfVgrMdCQPzOoo0bhUnQIWTdhWpBRZgbwFNw9SDZju5FoA0OPZO6YC1IWQgNPGCWrXaouhLs/hT
ZIbdnTTLCldZdEkZrg2gPc2uN+FqvcS7h4HpUYRLs9FoVyKSPhntHIksKFLSdXjcXC5CTboWD3Qd
OwG2noN4J4sOAe+SdaViUW8EnsKjh1w3vMNRW243AFUtovLLhAx3kNHo1Z6HRfnoCAuqPr9YyBj/
bkG9gCzj7zFuLIZQ3epOV36hXvqyqPdO3hePFCMWw8/M0rf2iMcQXWkhPosKbBEUtY2YjOGbWnc2
oL0sBRlcSP51kJvSbfVey5DCnAAsadLZoSxtC4uyf9hiTmM/eLAdIuyafmRrdJaFFVHwrDRTjJzM
OFYe004PHmsgdiHXhMc7ZOUGj6QodFSRN3l3TxYAzYsepgRoJxenou4HPC2H1q/sCbsa+DM1KzXs
4pUMIgNTFFIUQJQKQredA3tdjsAgdpROFLhSkAgpnQYjA1CvCE4y4Aj2S5aW8RLgevUd85DxAtxW
EMhr2Fxd9RlSQ6+EZERqrJ/Ud5U0T0F172IgAk9SScu0MM+BQqQzn6PPMaXRVds0DGzLI6u8vqNw
mO9/dRuebzQnBoxQqZuHeGzMAzXpDDn57i5Im02qKxGy8S920oTcGA9R7iRS+2UAGa8AAQb3MXYz
D63RA1fJ6VB89bsjsqN4STIBiQD7bHOfNyayGdPFmBpSrj/q8+baqIlVl5OuJXw7+8pYqBVbVFoE
rg8Dy8rAoTg5toWkVVR37Q0bjPLU7NSsfcpRfbtAVkqP2i+Y0CGGV/OBl2lrmOcoOnjv1BL8zDKK
6Mewx3/0g0pwTKukx9z+wHpMgCgtr8AGDdUiAuDf5sYDyAyAEeiyzKcPc+OGV5+K3QBcGn02infp
jERVjUHBR143X0EBLin6CshLfnF11J2/JLpE+TV80Jf0kl+U/Crkh/33H+kjr6QBwP4HX7n85Dc/
LSku3wZ1L6/wxgu43h4S6VDKwvIIc7J9x4xFHnrIcWurbp+UfbMN0ozdtwUbV0qQeU8BKvZwowAv
x06Nn3kexj/ANLVOTIzcfacI/Vi1+l8BFoyCPGWokQLgTcIb55M1IkcOCffRidsAn7nppbLt+j5G
1Qo4Ey0XI26g8vytF9v4xfpq+M+d6GaQb7Cy7c4fJR6RW1aYZuNjjW5YR32Sbnhuuse0r9NND2DW
+WwQMoVDqzLMqP9qR9qwd5PZ7n+M8t/29j/a0VWV1g+7SPWHrPDMYztiMA2e9FObK8OJzgpzfDdV
U9lJuQGstrVTTPaCZHSwUXF1NCc2u0tb4c6yXtnxS0QQxP7DXR2tehsNjnYCyx2gWpMWheUA09qO
FZ/2wDLy7vQRs0d7AIpSV2NM3TVm9MKNrkHuCVbYiqrcp6jmj3zTvsscIw59o1Cxfz0W30qUFiOJ
LS4+UfC2j8MHXhfY47BDYBgiQRUsW8DayLFxMwcHsep18NCugA40IdcFwV0H/z7UJ+lP2Ls8B9cC
Lf8EjGfAfYjg7SU4gMjPV+5hv/dkZIDQouCgLL+68gxZFRQcBc+4chFcnZDgiBQxz6fgvQhOV/7X
r4VxTCk+uPLkd/D/q6+FvnMMVpasw7w7rpp+V2J+eR87rott7zB7wbsTiBlFrv8E6hcWUMxf06S9
ovZZeWUOqgJqUGw/oIy82SZR+g9vC6l4s3fU7UEObElvw0RtLbBYzt7Ut2J3DfBtYqBpXvrugZ8q
+lZEVoONTE3q+8Y7t1AmTVcehOU/vG197wlvVHVeeecAdpqvXHrT546Rd7ZqwD+6AhcysnQmZDoP
QL09MOyRrVIs7b8AC+fNqln3swithTkW1ZsyRfUiLply0vg4bJsMixnIALNOg84bIOo10ZuF4rcG
t9VPED2CwK4sXyi+CVwq8Oel1cHFjGaOX/amjG+L+J6Ij4pz5TQE8bAFSpaG9QdmnVTs2Mr4dFEB
IEEpPsaR5+vnWNXfRKYGDCC7eUStofOoADnlMQen+Ta1hsAP26xDXWblxiumRWxFNnoGCCBgBlq+
5QXqdraZNEAWGqN3IJNWQW5i/csT0Sgk0mmB0WzXj7M1aIrBpIY6dOxE/u7VCHH7A82mBgI03EhB
vYBTT9tKuwE9AUrZO9B1jB0yHjOR1tthSkzdiA8jQ1QTSKq42fGlU2InxtPSbi7xoqKo3OR7NoD8
SsqzIuUr1UmquUTrXE81jsgjcX1yoqorkhtJC7pfDgYsqejLst3ZGRJVSSYVoi8VgIsHKbKReb8y
lLJaTkqhe36Jdfv70Dz3Q12QMVNV0x9SrMFQkxSd6Ic+k7wesTo3Rf3op0PePObigPWnbMk9DXOz
i2zgaT7LvNhhj6SY/iaze46HdhbqW8/QxKrS+JUmfpo5fsOIsf8UZXigooo23HoD1z4Jgy6Kine1
0r4ldfj/YDChC/eDLlpd/dpWIz9haIsfd2L2OgLp4jJtAvUJz0LtyWKAVk7H6Eii0XGxX52ZIJLT
tadZlCA1ZWyYt6FmXDHz0auOZtlP+YIihnzMl3O77YsnQMVEyKlE7EibxjsOWjrypIMHWqDbaHF4
BLS0iq17cX0UzfC0/KHBlgOqwpeGom/yNivv6ID/xflMylC2GFU+tUe2UPUp2DckulKQdm4PuhVW
oJsRTvN5jiKKOfzvIAmmmftrk9tQ8jqAeVpu3Yxhn+++C4yXVg3SVV4PmOcmlfGKQvdXi5XNKddS
ICuC5y2ddOM1QmLCHbc70AeIZtCgnOcDJyRYDJ8aLMj91YkrBlgrPZ9Fo4LdibDegIQon5sjlj/w
5QrF5VBOxzq08iuJtJpyJDKWGbYEyV4qboKTwu4iQAJIwwqQ6H8LPIjAlhaV69uY4rowXqg3urhq
7lagf2t68D6e+qz6GYtdzkn3UKKi9MadFvDwFaD/R2Cn8cfKnCaRZjuIfU1R1vwwhM4btXgwALkq
ioMFNUNUBK3aTqCSCFtkIIQLChiK+FwDzOMloBm8Uq9JFs0BqUUBAVfgAe8DLjcB6QozcLqB0lQL
8U7rzHtUYpv3Spya9xjgTX47qsEaJQ74Hkg4VJq5TyKkk17syI2UOUOedw8kkjU1pULFmG6PSeyd
lJt5tcb2NbbjgKF5CD2GN6/itK8F9us48Gp+TGpyHzVe+aVKAJuP/ZngkOg2O6RY5ptNg857RGXV
bNog5/fKlCM/bRn0goE74uzY0b5gMQVv0SdatOKGES3ZYOhHqdfANf9Wv9zow9BiRwVJhsuznh5+
jYUSVfL/WM8cYEySvg3i5jgqKItByRLw2LAfS98dfTsa8mnGsB7v5q+YZGObsLWGb3H+xgMgk5y/
fGHt5Xg6kV1cIO0B0D7466UqXub03dIhRAXsKszrbtkq4HBLs0SZt3dCXg5+a1n4+UTiIBPaXGhp
t4eMSUvJgrJJxtKX0gWp+ZGv1MqObnxl5EgHyb0WYXvAiPTmAWDshQ8M0mzbmxwombJtCXVcqyFI
xKpVLXYz3dZDlVdqoMoAG33lwumQzVcZ5aMldiFtoTWMAfj8qB4uFx60jsvKxwDAwPtBBzoaLZBG
IFF4GJGuIddHSZ609rOpo+JhXqS13SQBaFTtrsiuEauvAwZS2wz501e+l3AUZPaVoYQX+U9eEM/h
KBIZ66013IazjBr1B+0h7FHbzEPta5m7KDfSo2Zj9h3omdJUINOpL5aiedgM6QDJLOQxnnI+7vjx
BNJLYDeJui3yF3S3y8bFroWJsvTPf8aNRpttyD+LME7/My65Gzom+3+NO4Ex6K7t+FXcotKCNQPN
BnbONSy5DAUq6JAb59tMK4/URH7lAqMLC1tjDoapafdQCysw2Kr7YJymBVmlDaDw87QbNjKGK2Ik
uV2+Glo7x0DecPs4FM0DWQ2are5HkeRhuGr12pajtnKYNmzIyVYwNausbeZWINYexqWd1sG9PHi6
Gty72fQ9KCNlS3JHiEjeY5FiVdsuXwzpMHhLCmKNw3JukvXFlzzUKsN+hFkGKBh1J75wB24jN0z0
2ZTheMB8eL6CcrC3qQ18odHOtEPlAE9Zx87raspc9QAOZmShAN5UO5CaDqSRhlJGZ8hu1Q5kMitS
o1uwvu93NVYt73KFYeMFrDev9pDe94CV/JF4oaCKzj+7tRWs1Tg0dmWjOacyBUMIWYhyNxe8V8DF
tBZjpzr3GRB07wwrM1dROUyvmKffO+CcoVioUM8+K5i+rFvD0HdIj3H/jOUqnv5Wdb21mDzU3lIs
3fIASFfEQATCndxpNsosdKxlLKjdBx57rABvB0b25mOZ7SV8TSZ0COzeW4xIyl93wpcC3MQjxY1M
9iHjka/sl0zisM788+b3qPTWynD6jTIk3RsvExCumMH4KU1irMJUenTfeAnb5V7obDUTVMwlNrKW
wLhC0V2fN35igwYKuNgoLI6QmBWMHKPYsXsL7Hzy9WL8RyTUStlzpAgvvv8ciSd9/NWatC+9G2wK
a8j3SpOVyLrHwSZKDDotsCqzMusB5Z+AozjGpYWsb9JQm86sPNzqqEnfSxHJpVnXNt7KCoBHdKOQ
TTorh2irikhYecjuypBnT72nJpsoQeYrvX4Mr002eo49YdkcFcwm6dVFxjfav/pOHH/4DtVpSgt4
baX2jNe8B+TGgCu4Lwwlfg2CFYlRjlId2eSB4l5YdQkYu6UTR0GL3wf92clAVLs2X2+cEs1ga2fA
VNwrosa36uEX/X/qVKmXAixgRU36793I6I9FMiWavBU1b3zn+0L6WU3VzPcFybCuc/ab/9ut8itp
2x6Ae0GYo/ge5BYd0FeBGOhnYjw/Vk25CfU0XVMz7ZDKA8z64DCKOQEzH0aPTy/5GGGO/qdTkrB0
TVb/yanxjNQfW/AGg8O+3sp/gRO10YA0+Xej9pLD3JJaOkMegoZybaCbUdMjj5t/3u8AN2LZpCAY
JJyDSIUJSHXwzYCkOUiddDPGvFvIB8WQqlgsJhk9iGQ7shI8mMiH9VO3oB+JDlJ2ZeOgNHox/2gU
I1czgCsX/N0tC35fAU3rBPoWYK26wfitVHrPv1FQqlAtFJk28PswL84epHBc9ewRoNTrlOdO5c+K
CHRc5EF9WKIPUnzUB3WO3+DsAVrvCUi/+o7+e1Pt7MB30Bzl3/ZPEX34pA5mq/mzCwtD6Zuj/A9f
nORfVoisi9V8R6BcgXqTjsjNvLoAkgvHxDGM3aS34PjYBEWZ+GFT8J1pWsmnbIxejTCN34I6GX2O
3OHTmCXJofZcvtSEwk6RDtKp3le88QrgrvGzZ1ooLy522t4qN/+7Z8xy76ta5eWa+sRKb42C5zFl
gD0qzU9OW3zhVhy/tV0BtBcrs06gdQju4gljDlIwNfU1ZiXfuj5I14MaTzsbj53ni6fq1WBDGm0M
H4UnsB7HpRqrgK9McOcaWvpNic2zp6YpZ882ZZ+ihmMFJ7b8Isab1YzByafa2FvOuDd+y5vAnBUT
sjoeNOAY+U3Gx28BErZuPaSiGZCwceNBfTg273etigxkQO02j9jE5PdlNmBz+/cyVFC0s6gKVHHf
iCYok1dkT2bubwta3nJ4yxZTZLmRDpgkAEA2KopSAbsBygW9+Kx6hbd3eVUEfl86WGubOrYMJms4
RahDO1WuamA5btx5lgITUox589lA/t1+lrFKO7vN7X4MZhcyPtsE1efcVLZAeNO+TDl4erq2/oLM
gWmr1sgS5sA9AWSB7ruWUqHoqZ223Mb8dr5XnY/tS8ilvS7ikL2ZvofDoswdJ/LDSvHnMwFycSv7
Uws4CqxJ/v+z+3tvf/b7dztxLf9yVaHbf9VG9S3uHjrAqyMJPWtOg8uDr2Zglgt9nPjTEHTNOggY
sjOawNobWjJs6nIYT/ifRctYMdVXEQIUYdGvv8QBsxp/6puywds7ZgcH1S9znCTJxxPnyPOkOHZu
vLlFQXG42TMBGNmdEBSF+/aPMcJWd83T99ipXMCROsNTWpnZpkaq2F7J8uAYqyYQuFGC/xqG9RdK
/kws4TQks1MR5MBNKIdsgxkrlotZHxzrvnWWejzmr2aWfaE007Ra41MDrU23Xy27dLdGrkTz3wOF
rVgq/C3PwVM5y3uDX8m7MQMbiMgq/VNuXeJc5B0yoN3AWIJbzvmGxGEfiDr5e4gRy6K18uyBRY5y
N9alcmOBv3mzwHzsbJEoLWCHAAoIricggfZ+wIr8jqncBncyK+ZaZVYZ5yblswIs71pr/tn8b30p
F/bGmCLjZiwWZRy8YFU3Wg2lWu6jPFY/I19jV3YV3q8Xecy06XM+9AD6coZZHmrsbF9CTvYJHllz
nIt9LeJI+b/Gl/3GIj4SmlA3aRj50ii06lQlzmfFbspXHdTiOw/0tctUTG8B/huvRlAHAKYSzdDE
ngcQqYp7MnarT+ASVT7bVVifatv8zMT8GYj91q7ronMIK8Q2I6qRym0sQmQ62FooBEXk3rNiJOHL
5Sr0NN4z1iKnxfpduyureKcUdKb9VDRL0kpFrQ54wYKFxF0oVoO9ClEHXKpsD5p55yHGdu0WzNfN
Erv4IBYUTRO0Bktucv2q2YjCSKmtL01bGMvmjS8W885aZQQaEGnJuACyBKrYUdNbIYuz0qpgpWV2
9jJ5/EuYYv0wddOdpQbD1yxX+LI3we3COs7v4iY5m+YM2ZeijsqpclDtAVZ55Gm/nKbkbIoVmZ8c
9HMLlirjrgI88hPqn5gfJ1P+Pk3GYdSd5LUwNBVAacU0W1RucrboauugNCAArFFwtkYW2rQEoKK6
p5T7cUS1qdl4xdwscpYcUsf9rs7LXoqO2ixLLfZMrIrp4KY7ZKX9nWm2+aLEXH1wIxdFg3X8NuQJ
9yejd0+olHaAfZCKOZAohC1+aTl2pdXKiTHyH7Rd04zW88WxU1Epa3fZtWNpYHsTjgMSLmdHsA5o
O08NZkdwkVs+sBkdYCCzRWEIWiU3A6UnnRWQuYCNxd64Wp/PhNas2dnuVvvvdmaZ4QZn3VjuPCDp
+qrSYUPhUviQGHijsm5id/StKm4c7GcTkKDMtRHSZP4uFcubTQob8Gh9H2J5rPKCOzBHB3dFgHVW
X7bHsT5rQu+nnYbOnsyk+CNTo8lBr0U2f3hJ1zgEcOFcb6P3dXEXFJ568NoM/wksKmsH/NnVg8WC
aFnFk4kRFdRYPBIFyuLUpQO1uxYcj2REjqQeKyDhgsNFWwejnp9i1OxtUgC/L7A2pZSrRAUR2tTz
AyBUXddPkPWz4ZijLyIQmZ8UPjkAUMrYrrGS/kAyIDtNq6gD38jY2UjUjowOGeis/uoAZZ8b9pcK
3L/72C71ZZh71VdutLFfa012cj0enJQJwx8hJ2+jVDokv6NZDotJeAd8OHtTUN2qz94tuO1OeLu9
k1z2PZQ7A9WR0wvQPpsnq/awcFx5IXLwqmqDnavoeTDy4CGMUZ8rWnSQFuQQub33YKV4iEQFCPRM
3alfPOVbBwhtfxrBOkg5pUiU6LeA98fgTWSRpmrTP3nFlygELfYiBIydwKEu9r0RIcUUy2+3to2N
x77IRiVbihtzMEHOr9MkyLXdQAwBo2ePd4aNUrjeqa09UkwmahYoA+iXjW0CL12L9kUdTBvDzAMw
AAbjfRop/bJP7PBLzc3neuiDnwKEnoGI6C1LgOZQY4LwiDr9adMXPNhpdTXeo6Z9mJ001Z6dht5Z
tsIJ9AGonO48+1FDIsemKHy9atRDzwxUpImhR4T5lIKiiieSD6F7lpep89WNs26WI/NMXwCZ59ae
5BQnEfOyi31edv1iBLjbNo2BRHAPEN3NlLFsb+VT0N9rbjY3UYWBVaeWlWtby99LwD1sNYeV95M4
0BlQRsHWUFfvFuASkduJlpTPZor1ODGmAJ5oAHQxD6ZXZQJE8t4DU89WNlUXe6miiccwUmoitQIW
JLqRMQ3WpwfM2hd1pl/LyWJWFsDFFtfQoIIf2CXilBRdA3YjqaBL/CBcbSEv4Fyfp9p1U/mFOnTr
KUm0Je4cbIGALsZPQ7d6tJDx/awWZgfMA2gbPYa2bjrM/bLqMaprrIQ4INe2Cifz+8y0vxqXsyYz
zzJ5dmMHVLH6q+dioSMy6vCOVpI6HbCuGgNfs2d4J8urPyVivSlse3vbYoS7JKvabcYFalHCOxs7
kK8Rrh84bf+1UzkEnzUOMmd6tNGDkc66GnixlsmMFclcehrSg5HUdKBmZYMRmAxlBPms7HDjL7B+
B9S9Co9AG4g9O9My8Lqr4nqXemWyYAOznm0zN5+fKnFKbWlNMqWr/2G9oTjS2lEZ3l8ROJNBKPsA
gJP6MDZYnVroofUAZLX6gG0MrH3XtboBQcKxcFDHRoeuU4EOaXQo99bi6Igc5rOCtEy3k96/sZHO
ZJ0hK//QJxs8fIdFW3fG3nRCQSJuYrWp7B89u9Q+ISNvQWJ9aAFUi7V7cETCKkFa3ybQRmM19BPG
sVYyLgBla+yjoqteGWJY2tQ/tiZXZQyOGdMxtgaURQun0ez5Jm9yA/WNCKleYvQxZjtlOYFNQVX6
desCw3heS1MV84+2LtpM6Of1J7K3tRBIubRepwDrCtuGQL4krCbCY3KwFb8A7pmGVXEgNhEg06gB
HYJkBMZECiw+ABCtrrSNlJGviQSa2fcm3owRdR0LWK6D+8yQxvXQARl3r3TGfT9yMb1g04dNF4CH
KDebQmxtCQ9z0s4enWHlflvH3ToW8FWTgLWiMzrUXmHPzZTwsUidd2m4djnoDqRhRghX2sVbxpk1
ZHnjKIN7LH1TkP4iFt9MN9pmczE8Usm2IEx9pecXPbnmp5uB8SAp5iJ5keq1bdLy9ebpSA9RUoog
fRim6ubSnF0vkSpMqICu16D0VVesF7qBx6TQfM1O+xU1r4ZFV6dk5Np1v7oSyoeHHGQxkFIiJRvR
SDaPwW4D96JLaUTq29EaCSkadQt6NsWPW/CJgxQD5WcRsm0PHPWuWJNM+WsTlu2mrDx2IEUsbUjo
wKQTJrkwAR8nSni6AuWx+KfkQ7ksRicCeQ3+aSRq6QxyQA2d5bNI2Ke/7a9EQp5hX5niUAh5EPIR
/9e88TT0GnURyj21rZeCkvP8p3en66bQpkn+W6tCa+a2egQG/XcO2tzNkCn5aRIHDRQVyBsJjiSi
Q4OEkXVtBvpiTFXcQcJMz+tC2ko5eHnjdZHYOkATKCQrV3lgj6sEIKCgtnQwVYsT4PFoybQzDWVa
VKJJWnPUsesc8HOTjJtc1z+n5vS1UbF03veB/TXHK02sogaxAZbW3jE32FqxvwL/QnVCrApEwVn8
25qJpVUp/sNaBiFrVCqStRT/tqYunbS/iR0kpe3j68IPVcSgNWkL48kEKSb2azHDrbQjV6rpHayZ
SPbpUufk9Wmy62zbnk1RYDeC8oTbPzrl2ApTpw6yK1OKWje7dAwC5FkOUf8lc+voLhtzYw28ufpZ
Ra22z1FH9sNh74B4Dn6ilvG9L+v6pWFtsbLzsDqGoHu+0y1FX+dKwp6x5Sl99D4KfhrZ9D5hxP8y
ZZPgofrt4yo6kjjK4VPNcr6fEmeViPcbFsDCq4OUGUDc3Ac58jWEGROvQWkrzShaOb65IdB/PYzz
18TXRZRePTY+7+mM99hzJ20CyAys5wriMNIUzOkwf9LYMqqKr+1k5+8WYDTUcCy/V3VjLxsnKYHX
ULn3SY6Bqz6y/F2dEt/qk48thjKMtiCVTVZFH6W70dKAvU3v/rKzAIuZWS2g3SosnpM+Hl0wVIjB
AB1uZIoVAlXwEqcum+bKjmKTSWTDjuLrTcOQRkNLeEAS0nQD5LRtCZQ+ccvR3WbFmgPQMv0gb0BS
lr1j+VEeDfNdTLajyZw7sL8c5J0537GXuL2LBxsqa+/IgmJXsKfY8lD/GZsUFDvtravYJCdbumZq
liC08CcNFd5Zm1nPuhU/Ai4LqQ7aYD2DOUldZR7oXNzUMp9xAwVHo8Pus1CSCEUusz15I/FYXbmG
Y4AfB8GGXA2O6VAACxctw8KzEGztrf+BkzVqxorCXpwoPoku9iRKNUtd3diLi6JO6IBab4zTHWOv
9DPSF4b6D1qMZAzDMd1NGHX8uRtsfkD1xfcst/mz50T8GWzPL1jUyo7UAvVqu8E6Vrqcm84YP1sF
dobhTBFuArI0BVIyApKSDoERzgGpj7axmw3nSrIkJW4GCij7p4BjFXrIjFCBho4NZQpqsfY7XQP5
iavE/z87Uut8lfZ10AGrzOLzzNdgcWsRd4O7oY4uH5uUZCYCGgXGqfPnFB97EFdJn1QTVxk3twE/
+B51jtyRJDJfPKQfgy+dDQfdxGYe17wGQFEtEoViHWBMCoufMPPBUmOJVQ5SuKW2UDFU+YJJebGZ
jCbeAp0+ezWLbkMGFBID/OHAwuE/hGzsWF8y7k7fRUhw3upgf8/KDdM9DLqwZfZaKM2GDHo7T5YG
ip5WURW4i7iqh5UaGPEXzc5Q7Y48H71U3lUg3H4aByffmEbb7sCEWT6i1NPBx4CFEUa+0YGF3S3B
udU6Dr9vnV4FRmoPGnVWXwUzEcwKY/M2mBsX52AodZ2DIas+WDARDPuRKoiYcWVeOphPk24+opoI
XL0afw9sI7ir3VqNl3SqxTnj65Z3AXKWrm0+NiSbKGzf62oIV3iOCZBhEAF980BeuiPqSG7ogmF3
I8kksyCrtqZdASrmwkBZOiCeICeS5WAn/cApAqbFIhc0IBTNGDywVSB9fRcmY7oM0ojt3QTT6RTZ
xE8cE7p9DqyWVQ4+qm9FNaIWyOzeUiUBeAh4yI6DYxugpsTKESmA2bDuFOAbIofEXBsuEE6DrkQu
a45sfeEpY5cTCp8zVtzGBksqktLj7n+MXXla8eSUoB4wMnUAKhGwWAm/oEmGuzRz489Tj5orNa7O
8kEsoF/kZE+4CUIOhplktv8zDsltw5j2Ut4ayMbnPP7cVZV6Jb/0S/bUr1pkyF0GN4Rf1uAVRz4P
EldyfTDZEfVhpd+2YMypUUiykjM3kgGW9VoWpywGQjxkNJEjY+k7D2xlm9Q0jSSZc/Ej57/GuulT
xit6vd6NuZv6acOiBzo0AftuOna0Y4p2FpEcbBrtsgEwznJycGMsQ8c1tqw3f4BVoAU1ItZu7h2g
+P+OU0w9sgm1vvvu2CNI+C4Kiqt5CvZmHHCN3SgyMJVSWJLLa6D4AIw2J9DaiKi9aWd+WOrJqUcN
78qz8Jjo2rh9yooOtcg2uAWA2HEkERYLAdDZTbOORNKJ7EnmqUgYqIprJ2fQnkhHhxCpKeDGcfyc
Dc0eTMYZEuqZu8CYovrudgOAXbB5mwYROP14qn6Kk8xcA3f4bCvwE6WtoefOla1SBcZsmwLzHZwC
YIwuPCf3A5Gf09ZhtMBjKb8PnEo9hZECfnnadGUpeD5tJ7t3Ik09kYdUBBYUnlBIj5tQ5DEOrACL
BnHFYrnfOmpaXO50NbHnyQk1p6ZEU0xOsBZe7gAmaM8zGWlMExtqSi0Zz6GEb5vEPxw8nqaXova2
WSeAUkajQtVAWpwqgxenSLMwJ8NERwXj9VHKe13FjNV1KvCfwUIqLrZSDjQ4fY7rVE+1ErlvVm0+
BnHfvda5wVZhWDUHz44BAgJGtBWKrwHmgKRU+gGbxp5NC6yiXZkCJyJc6cIU9Pb3DV5br+c5CpgJ
s0WmD8ZrmgUL0Mx6n5wKiHujl3wrhNguAJDq1BlwB0Wzz7UCRdCpfmcLdoiLE3hoo5PT5t9IDKqH
j52SIR8eeT9udbyjfYDTDFt6KtDzIcpAF0uy87yYI/0jT5F2DsC9I/H5Kmb1q8QCG9YClf5IjL+S
55dk2Mj8xZWw35BSQxHbOFMBA05PNxorPZbILN6HkWMvytrNP5UA/FuEQ3I+I5nUDpZiI+GW/5vd
TZRBeEzC9ybebJe6gw+gKH4fD9b8hnCGzlyFg1fsxiQrXr3BnOW9oZ7lXphpx76Yal+Bkl4TN05g
85rl0qnDsu7rn52kFkhQSf5RJ6Yx2zd9zgUwlOrHVlWdQE6wHI0SYGmmGj3HdQICEzxlNyQjC0VV
l5nhhs8kQlVUDngMcJOQg+ep4bqMB1dZORN2BRxsKMxLU7TnIPYXaBlLsUOwK+CWVvD0CRgqbMOI
2dPJwOkiVrA1B9oEZ0tQXtRMRZPyJKjpYdZxpW2j8txkHvb+ZFP6EgyYbMrIZGwICDGplR1Rvze+
jPXtgruJsiOP/zZA+8Gl/fVTdiaqyurhERQT7FOVgJyyEg9uvNIWUdqo36vBMxd97TUPRRcjUziP
wcYpbIM4/9A2icv2wUXB8pUtMMVtzS+LMH8GV7cNeovB21uO1R4B4JSu8Ivwl6zmb6NWBj+1MUFV
Zui9I/NH94HmmT3jqWWvTcP29qbLz06AGO9fGr15E+Panyoy8gKvd989Fum+YzjB0/CaIo9t3TsA
dOKhCcoL1Jdvw8YFediQuMvJc6PPWDwdsRFqKd+dvtirXeYAUgHDb7zC7Z92rH6zvb754jnJtOgB
5PTIwTC/BlXsiDplhOSTm9+GrIt69MF9O4fkmoaQIUKC5Mz+6Uz6VUjQqQKz5nKVzCvtLbN+jf+H
syvbbhtXtl/EtTiDfBU1WJbkObGTF67upC/nAeAAkl9/N4qKKLudPn3OCxdRE9gdmQRQVXsbWvE8
DGNA2NU0qgTOxlT9xmW06Dh0y+i9Xw7ojhnyWsU0UNNk3/jFiatTNznU1ovvnlr1LaIB6kZIM2me
qTRXZsWpVUdzw1nzzseMavsZjYRBgk35oa+dblP44MmeDGsdq1IMKXgcAPwsefjPFlNSlQfhbM7Z
d+ltysYOb5IaFG6snp6oMJSDEG7lJsy/76WHbo3OytekaNTvFvCC3yLeGtt/9PRysI5F7ZjPxahZ
zgLbLeLZUxcR2Gmxfbm1orBEM0ynmltwqVCxcYxcAE5eRFblNPeOaZaLvNBB7RR1RnKMzdJDWqWx
AMaBfz4aok3oekha+kcibesX1jqLeu2pMgYbReMVTpwfo8zZVHoEFhV1N5kSd3HpXsnSrHFPeZ0A
DVkdz1Eiqs6Lel1UoxUs6SZS0HBJUzmtrNf92F7bLVG47LSbBvUIDhb8YeAyE42zbu0FU+ibU4lu
OA0kB33l16tFR0INSHKHs5Xejn8ZGTLDrRN9qcOy3GFPUOMFrPInV9mOj8mRLE5n8yU3spjMiRV0
zmEH14Sq9EdFu8wwDsNPv7T67Vw2QvUdVBCy1IcAqRJ73TgBQzF68vxNptqC9p/WmpBR0+ThBvzW
56oTB+x0mR+VR/DT30zNyA52jKY5m0sJdCrIIovh3I6yTFnrzENKDNROrnJLkAFqzztc5QnU4b9y
dbSwWVlWbSOlC6TpshhOovTkfLEvQ9fLQPzF0PmolIvckBVoHux32tm/kteRBFiFyX8cAJi6+jjF
Ly3N36lSCQ1//fg/1OD0omvFjchr74s3OSeqjZ5i0LH5fpHeh4A8O5mu7gRUbt0lYlvgff/6O083
q9OgNYfk3pys7oQC5bPn4NdbTXDt7FlMxy5MzWApYS8NUDfwbNSA8fWrE4NkBlZMOypWJwX2uCGK
w2KwgVJCsjGt85jK6snwn2MtzQnk+9v4FK8y2LjNk64PcpxJbMEvUoP8XeLXEebnCyk0btbBIkNl
KpI/6ZBvF0Wl5aODH+g7IcWKVcAMiGIf45OC4ptqYmloSHQmypDGvbCtDUqvfAAKZxZHvehkHIbc
YHxLt3pUmIfGBtkgKgutNcnoYmbAupptWoHyxStVPsTOakJiGScVl5iz01CYSCIzgHo76P8ZX6qo
ioIJFeHraURme+LZz8pHTp1GWWWxoIx7eUNDp6z8LRv7aEPDEVSKh9gDVxsN+8GtH3QPYOIUSF1A
rLNiXLhPJAIL6U/ATKRXsRvHlDdJZsBUxR79+jp216Hja47dZnPsFCgDXaDiuo3mPJGrembQsrpI
mIsfEqgA76CCCTX4CkBY9swKIrTpgWO7A8gw2c+3+Ks7kHn3aZDF8zqcciL3wT9MXFb3VEo2Djlq
03Qc1hnAbKXaMDDSdDv8yYJcUBWbLYqLbUZlZosduc3Ciw1y+ShFW2woFhlSwNxLj3qIIj0SkTI1
3fO8cxkbCfOyPCZWCLKPYrgRqgQQKTAAiuq2vCoabOz6e6eF1ZFqBiNlkWaeXNGQLhcLAj9eYry3
AMFIPccQen2OYVBj8sWfHGIjMD2w2FJqF/D3eNmO5RRQ5reNHezLB7dojoU7qlaNJE7XfoQVIeV+
yegqhVwMEyD4HNcLrMG16rssEbdR2Td7MUoXFaSFe+wzdFQCv78EBIgDWuEwHof0+WJY+Kq6jSxz
qaChlE1ZezUSKk6nH9n3PvWKByEdfpcCvJRGdCG6Wr0dvCAcQxd/7CFVCoLExi4BYqDIbBfjxe7K
1+mO54IC0DeiT7dojVs9jp0HwGgjzaQWc54dbkGT6b5FPhghgUVh3AK1z3nQfIDXkEUcRTtp6M6b
yED6qPtNvXM8dpRWhdac3h1PbjmC4U+dNuCDUH/jyCJQ2+qEs4NVXbv6MwqHQcbnu+aN3Vj1k506
Eg1b6GxtWy3QBIDia5meoxku649lLaPNYAM2WkWjdtkEMBmrLun0506AEzhJJhPfqpTP0cgkq9GX
rQkPBfu/no2B03jDujJdTxV2Q7QERl9afkor7DFoEUzDCnBVK1oGL0Ng+WOFroxJ+299P5to8eVq
omX4Yd7f+taG6QZeAiJsv+sADV77DVpmkFsd1IXuwEOMUjylxdsR25r3CjLRLloyXtwKbORm3yUy
mZBiiUzaND6aRgcId1XnsizjrhZ92VImMxfDNC7bgXL0/nOb2fxDuOSXzzKDHIFOUlY9VtECbVdz
02dVafwU8/h2rmKiYeUmt/T5p4vMJkEW84i6not6Fi0rhVqJIlfbL4uO97ESMQ73U+SvI9nwoHJ1
Ha3/f7+LXcmDyYiNT7XkAXhz40uq7K6ihJm+iT1ubXWwrN75Wn5jtGl/0PIE5/HqQnJXk+3Ws2KA
vjSugq5QGlN5AGPuJs8GLN1Fr8AulMK+WFdZ7bC1E4fsdhI4RIpB7N6gjyAwgV140FSaiC6dSg19
JmtBNYcia+WXY68EnmyVVCKfmP3yXuIsMhF756mw1wK2MGuzVWK4awu43s+GuiTe5K1k1A370E4k
eGDa8dYGUv2KtHSxJrmXFiiMaQQ8Om1jObLa0FDB6D6AnhVczogGqIJzyLQ2hz1NQyHZOIJ6AlXe
OJLN+6twRYhzJy/k1Ybmp3DMcOZwFZA/9g6LqnWL4lOFhuakzavugtNC01m21qTm3aedI244b4d9
3QPwscC6ci1sLfk6MTdBR7s1/fXLu7BRjXfxxjmbP3uzOB/2kdufvW17TL6i0TBZgQdl/Ctsj4TE
xn7NzXUzW8uLN81dqrktcPGuM7tBkvramxDolHeJY+q3D940N3nTk7fqycm7r6vprz5b5i7aFAnX
aYPDq+5oxPn93IJIQ2wV7gV1JKZhhWNLw78h4Cfhgn7eAaIyIUNpZl+cYtQPzLBRGZp51mkDdPR5
7MjnUutxBqxQpEwfLe0g3EFLA2FOqUieikRxqwlQRp4dzbYzxlRan6NlrgZYKcN+YloxPpKSonXm
hN8uYU6paOhHaQ959IeOvpQvSDWDR0+Cj3mqZf9qW9UKhzn6l8bKsodyrN5c0+9fOchy907Zo/ZR
WQkOOD6h+Tbo1jF0CtR/t3X22Hpa/2Iis0RObARHou0k/oqsUEDMt2JyANmvQor3EzMg+tp6pH8R
yDw/sKZ9m0N3LNqPOs5RyakCTOvVxLLygScNqH27mXoc/XXz432Y2G9AUlWriSmk64hxVevgCpbR
YB1m9gHUI3QrLwYfJO96Y5tyHfUMaui0YwaudJ68AiGhvvWTOH4gu9i3QeynmY8hjjdhEVvxQ1pz
VK2Gbb5l5EaGLFqXRarfkytdaIrSAba4Fem83PiT/zVKjfp29tKwPKHIZDzLLDGNaBEv8y09FWnm
57uOPkvMCsdGKnozhWyXhVlxYyap/RC1PNzWns2DntnAD+9NZisskNsBHdAPs8yVYB4qDY48MmR0
QWIfu+G8EkAlS+CGIuVw65R4kVNUsslQxXLMeXY7RyFZ6hrokxD8FAIBBkXJY3QOQ1ry7UDjtx4M
XaAu33kbQUewBRxmhTYZXNCDC8CyT8dFNFUHUAufLTsw66Ir/TImHxURMNZA8qA4sw2P0M08xyTz
WXptcTXrJQLFS/HjBFdvE22A1YB6xWIqbrHO4zjKAGkrqgGBqweR0Rb8NKrRexGNSK6sOiFBVYmM
8ya182id2z5Ou8YyPtFdHZvo7e8ca7vISPHBDufEGVDCI3tLilRFobt+6KptXqJ2ToCQs7WBIL1S
dxnOrxPgOLnYqCiZuptli9ZOf8kWu6xnV1F8BpD5MiS6joE5xl7GoFSLqvF7AnRLfOzi6NYOQa6u
5CnIXr8zYJxvHM6v5Is9yX2fx18tkMwRvf0Shym5ipOYAPSxKFcVgtu0bmr/CyuHed5WhjnOWLvk
lnPT/+JATnEqy843kW9iYfTLviAKhvf2qPOan3Oxd4TOHh2kvBMgq+2sqQIMcOsAWSoe+Hks6sZ0
gY5/UzAcOeCQq3xE+56PXQ8Nh8o96Jk8zEOQJuCbx0Nt7Vdetx7V8FO/qNKwvrQHkEOUZbFBsWO0
IZc5joxiEAS4OIftb1sL5dzOVODNB0wMoO5L4+CPeAOHbphu0JdgbEnbMbffN4DiD0gLbJj23jar
E0/x0iQLuwb1wVCXTyRaopESZCHZHI20ADns1Re/CgBP07+8j0YWKppEo88cTYp0D1b0XY/i4pem
AQqVYcfZLaBD5T2LXAsTl/YfujSRrEHB6WAkaBPR3PKFX2zN1O5n2waMn3+0phHIsWU/C13LVlNT
Vi+iR50LxRUqbsgNKyDbT+IutonRnm3/8RmKLgJSpqPhQKYAccDvCAw+UAsQGpyiONAV+UCPrdf2
f7NQBAa19D6PYRTe3hpy93EQY35TOp0EiywQ2miILIYEiwGG00VLqDdJ6OQ3el/LNYGuFQ74aX7r
uxgvkRffSoApoeIuEH2RiK9Q3vyAT6HYpBXIVJY7ABwJADxB9ls78iXtf7ADrtROdK0P/Ekr9cc7
eqvGCSsCFwzXO3rT0kvZ6NNyli3vaFSbFQHAkoadmRboi1n85rGr9PWipzHFpRjeVA/b3ERzdBGb
B7+KtL+MMr9F72D9XRqJhRSR4A+ixb9Z0+rsppJx9JAXBgsEjgNUOulAHXTKSQqn/p4JULsVSSIe
usmerpySVrJAj3X2bYBTHsv6MEaF22xtic7L1O5++As2RQy+hjjp7FOWmVUIIj0k2eM6S7ezjcla
vHqT5geBW2g2EC5mrIv3bl3jujhkBTf6jIxBbjFmImPu8rWdse4JGArYjBdxf6Dcbz605yElilGX
cD1ctGT8z76+760lSE3TMAx3vShfuiQxjm1r68fBEsZxGdJdo7Tvbd0mQcX1YqeZBsZFb83xPIO/
pTMjnZ65bF2DzeYoLhfshrPjmANp8YPM6UwwW1X42F9s/4UreYGS8bSELIFlVyBROdcBhTF7Q5n9
+AS2Tnm0fNsOqNonl/6blk7jU1P08piU+pWc7Gtl71zsVZzFnuTAuM0fuIfSQJVJM7ywXUW5lW2p
lh38OOjmWsra6W5SNv3oZwBDRdG7kVZVsyZNOEXqo+OixKuwdrrG7qIoHTy0muAA11ZHwXRHFz+0
Ui0oig6GFRq/iH6ONFHIAU9xvlWkdFe3FDjN3DuSgWTroWHSzk4mi62jJ9g+8cF92o1x/FKDxW5d
t9zcNWroel56m/rAYJpKI3qpGlE8mxUAwKusCRyj5MDxLPiBlEC1B4k5ElxrGmoMHZUoY3kUfhu/
kOj9VKWaSrcGcze7fzKVGG5JR4/m+pyvMs2rD/RoTufjYOOfphtAUx8n3Lxvk0Hcy6Kt72oUIp2A
KiZWXchRSzQlLjBkkxEAJLb1OuVNv+r9bjqZfm6/Nl9GZvevRZFrJ8cZBdpWYaTZzPnUh7TA6lI+
oJMGbmEC6OoMVU9rz0m0r2KavnWKeC4FBUOhdc0P1qA5pMxy+wmpCDC12agSamzHxjLTCtfWYISL
Uwyn2AcAHTmZMcpyPzglaqahRbqxiOPsJgGgfdAxK9u3TKueo1CLjrLOfjphnNXYEeg/QmEnR1KW
A+gTQ0fEqCWGLV1ASnYDfNb+vgtF/RzVPohXC2woSGkYZfV8Q5o5gFlMa+TY9C3JpF6096ijuSFl
Z0/Vs6Vb149j8To+AkL152yhpnj/SBJtcHvDLmPAfUFJZu8fKVGPhF+G/rdHognLyyORb94MV49E
Inqk3Omz/fyfqP4PqUfSymPaik0JhMxBN0/LeeVyuAkdft7WiY4xl4NPOiDNgCKDndcOfG6Pcczd
FbfAAKwlSfyQ1yAhoLXzZwpatJNiUhWzIZDUPnosCg7OwxUtt8mjR3Pd3q5LEweZSc5HgERg+wui
qByr0sANXfcUpigyRsdMvWZ8sv5EXu+DwRTZ5amUOO8AvqP9vxig5KUElthVBMMIy5vClHZAPMQg
iMO6OXHA/8jNw8xaTIraykSxdvpZMTMXS8X/9j2Pen1b6Dgk0oHXMVeLxIMABJCXP+k80vdkgeq0
7LUHXse/tIjtVqxQnljMMQoLECA8qq9iLBZ+ZAMaREGAsCxFD2NC7MJY0cd7VqMCKwUD7gsTnnaH
d/t9bndhG9R9s+KtNJ5GBqgv262Klaub0TEVTv+CzY63Hg0cGJBrBBh3vIMFIilt5QzaHQ/lPSln
UdJeRXOs/PNoNFedVudo4VCCdkp9srlCWAPgQvEDVD17tAmEr2YNSDV7LLLbpmfd48RQ5/SJhcAB
0K0RFv0jxeiyJlthDdid0hFcntKQ8S2YW/UnVoBimImo/zPUmz/dotWfzQ5omgAwGbalDZY6PXE2
ZND2AEXqUUxyB8TB8RQmsReQYipxfB1q5rfKs38fO49i/bnUxaexG+w2gVtS/ZvYqC75EoN0fVk/
0AqFFiFdyk30fdZRQEObt2OzWpYnH5YyNCQXP88jvFyxxolkW2VgBPy13AG1EguQac7WCWvZKTR1
FGMXYj8CIX9aW5rFTngNF7u+bIsVDeO+d9qdMtSqkO9JRr6SO+BcRTvk2ZqEXZZ4J7pbDJUvGvpv
6jIPX4BC8ZNpWFJ37K3y8vqnp1fTiuOl9jwI/LZdq8oPoOPMT0Y31RuBv42vyqdQPYPwwTq7/imS
fFr1utE/20kKdBLTzA5FXhanaGrPPnKYfhbGKRbTzBCLc2J2ShRzLN0RayyP3a/RME03JMdOuz1z
yGJzgrRerf1cbK8YZpUb42glJtLY2Y3ikZs7eD9pVGcAThk9p9vHDQ4imWF9F1Zbvli+XrzUoEdP
E08+0Qi4B8aqr4fhloaaFprbNs+1dcdjLJCB+3dKSve7VCOyqHCE+8HdG8Bzubh7DtfW5ODrenbS
5CsHkO5jarjWCWj4oPeQpfFN6HoSSJ01J+Au82ecfD2gllz/Vppc37RO6d8kysx/6kC//c2wq2IP
MKN2Q87cqJ7sTvOe/uugNEeGpo2/B/XH4gn4q94TtzMsQQzwKIvDvOMRIILaWxbAdmivsmxxdNML
DPAf3M07oRH/poEHCLIt2dGFsXi68p33PuMvP9oykd3ie441OuMeUAEAn1OwgktA5ev1WFzSY1CA
xZfMSDFe/JNxTJoNuqTmR70yuTzu8hj0uDRtNAL5oNbbeBv5nXGQgNpdo3MX1C81M7HwzWzjMN+S
ni6WEkqg6PDV1fjiOWvIaPG5inF1S/oEyLWB4xntFsgm5cvU4ngq8YGKniH5/2KnqHZskmxleh1g
fMDz8oft8gS7VChTVQ3DdPwh0JBckfdHcTVpK398aifkp62ueCEL5V4b+tkdWfezu+5Y1lPqPi4w
SVT6Bqr1ZKOLzpihljpjAuoSFc3N2Elk1JCUbgenPNsvpXGkoMtnMiTX7V3mu2rHnJbITJi9a34Z
B8D+jl3mHmgIsK0R7fjMmYcsRScUaZ2pNb+QloZ2mAEUqKqiG8IyqPrEuHFN8W3GPSAIBAJDIAXI
NL59AIohpVNzdNFDSaPF6X1Iki/umu/0x4GFJWB9i9Z0TuZg2Pc4ahi2so7LgIZ0mVqgiFi+5q9C
dBvvmMHte572KQMAjLYdWq4fF2OnSaMjSl73i4ju/kVgsqPoNON/ETyX07gBEl9oWmxDVfeZFvKn
zpur8qnwvq/jfGOF/tkgtbnAa2ouyp9r95MSx8YWIlDxPhn8irAYLBF+TQEME+DhfAhfT+G2EEAu
KA193Qhw4wVZU4CtQM+RhVPdv41Ty50FQN+5z7hItfBBGadKSRZaCRh+dOu1B081G7fR8DcHE80I
AECtV52RRvdRpHenSKveEm4VL5G6lAOqp8I2e6JR3lTOCn9M1S0NuQZGL1F3ztrBufPLFPHuVDfi
rfX52T0rvY/uNr5ds/vEJn9rOpOzJofSMNwbmfVHPqEzw4yAgYemFr4phxLlK7U/vOk+ilnAR/MC
QkrjDnTvfEVyGQK2uzBBV3Uxy5TZcDHLNJZtp4yJW9MPH6IUSwD83wH5noVEoTH60bPZZNkqjVKs
JGEhEgD2ZRUo+0prurYw1d6j9qzd1OPoWWvlYz+E9XOmgd9eJED2TqLh1nY6N6Dh2DvjupZ5BYBd
aB3mPfzOycCWKqhZb72mRA8OAL69UMPIw5Gomkl42BrhgIIFM4Jh6xxrlFY+zKiDpnWsenNYRosu
gSXpyC/N2AdL0ikclX084ZwLcGuOs8WyVttHWtQG9EKqJ3DvDSJvg/kNpLQ0JG2UVdfD3/oCnxO8
8ioUzocLnC05W59ZX3Ubr/dQtViPWdLvsCFCE64aimLKn8MaedKufwaBLhrLbQPVPYPv7mYD3R2P
Jpu+Z7rr1+jnMOZghWpCFyEK8Sx9RJWz8qdgVrH6ZYpjyzI3rwNZjfmdwpL95clYXxv3rDf2RTsC
3SqqsLZOAVAOWofHxCrFozlhNkNENwQr5RrSuMUHXh2/AXTq3zm1XmncRlgzBxTacq3zTDG4VvSu
Sw8dABsfa1QUz2jddT0UgeX39okUZuudFWHSFkHRAY06Zp2lFWiL7OyApxLw3WYKtgsARWmVZj/n
/fDS8Fg/WQpVqhEoEwqHutvMFmaOnirYV8qeRBd78gaW87U9CirEMWl0NLZ2jrmlqn4+5iZ63UZz
Sy0AHXeMq6HotOshaf+F76TfhdEo1+WQ+8c09ZqjxNyb3srlq5vLR+ri0V1xBw6D4i0xmhhvEJjK
YfxoaqvuS2Wa29nZ1DLL+Mbk6VcHAH6H2tTKbYVWl5eusJoV+tbzvxpvQ6ddBXJGK7DPt1/Mztc3
U9pPRycMDSB+NtV2KmTx0rMJKB+JKC5OmXLiF6eqz6ejXVTmYbBAdT7UhXGD+g8byHllPJxAs16s
Gmb7yMpa6NFTF1KUMsS+F5SIxSrWBn9LQmYkz1lo21u/xT6U4LNN4WFj7LLHSh/TE8nRlDN+d2Lt
hzZ01/JP7AEtigJuBTmj4iz2JL/Y907uPQqnOse/yBd7mtebpHVy48xFW3wtivAxCqNn1JJUP5DP
nm+UxDf96sdFdblRNtHgOk/aINHYGLaoZgGmBn1W3Qa8OKVpl0C2RVsdfXzdfjihYQmUTqrJTpsc
0BleLEimYmhePgbn7s3emRIgMoHKx8/87GkYjnO9LFpZkk3jCm1WsrNyBkM1EzBZ64UWbnpHVFi9
4yx8Iq4UxZ1Sg0oKhFCO6dwkKLyz5KgjTQCFXfVehS00bkl4MZkVRdImx876Pw1ptq0PVLZXo7eO
9G3CehGnOzXLn7zWmva/s8Ai+drCk8VfdhuC722w/VUGRs4/u7QLqOmMuRyFOZl4HcAntnY5T+6c
URO37QCYB1QAtU+LU+99dIp8VfyVRsmdCV7S29acqh0QXtqnsvf81RA1/+e5UtukKVM9tKijBk9V
fKKLV4r4FOH0dB6SrInAO0N2bmkj17AYLn6oiinXCoHqjuDk6fdmFECtSfFTBejUxO4A3G2vuEI/
Iux5QqEvlOKDBykIqJ7g5CnUqNDqKRQIic4eLSBxfsyJPi9uQaNhJ+HmamwD8eJc30H6VPThpiyB
r4ZN4y97B5xqD16xKX1s3fMCpGtgK0/+LPUa68W6AbxRqG1ZHOPsAL3fX0JtuCcDn7XgdcOh6T15
dsAEDaIOKLpIuW1k7Infeo4e8NzJk+neec6Upy+TC74dFF7cDqJje7qrkGac76ZPZIvdZ9rFt/or
9gG6ZxZA/wDRx2qUtjgC8Tf39sDeHdYeH4sgk6IGXaQ6A7XTBvhji4rszWcf5Eh7PY8eaMdxhU/Z
Zb21t9LkgXYhJWG+0ZZF60HGoBSfbWA0u5iVHzYwNKSQaq6uyb3t+f1U4Jx774jmDjUwYr+8dukO
9TbD/BbmA79DRczZgpQxGv3n9zQNrakB5nbNbg13su9yFlrzZTTBFcSb2FtZ5oTSVNKQTdrKG7fu
mkNn4cAQYHLwI2shfbZiI5r512R9MZwq09pGGW8UDnEtm3XDAb7GSw3EPL5bronpjPjMSGGxTFvH
rlGusXtv7yvqxSLhYk2G5EJhcvxE5qhLmEXhE1LgEnuxJhldROoaYAoDEoTLd/RnFq475nXfh7DB
Ck1J6c813lpj132flPTatsxEfyWlb9jZVmb6e1uK+zcpxSWp10x817fA/Nf0oDY20VS4D0ttsxNv
Y7AOv5ekSrJ0QHVAA/tcQnFmQzZHNr0GZV+ISvNMbmevR16it9PsugPhPNNHhwCgWQwEBkVJdUbe
vpgsqNLSB/Ct64zs1lbfqg9RKFSFtd+nUeYP2hKBrPUBDJv0HGOVHOuoag52XqNJS10EB+W6mbU8
SP3pLIvVXeKP1wqSkQcpsHbiAQ0XBYWyVahFtsyxeCxun4VC2u8WpCfq7f4L15b+5D0JQGgHmLn0
ZqC/7Pn14KtTim6MApKR7eKaCbR2XpRXLxXykvCaXz4+aOhXjtdx0CcDADouff8uFV31tRLfacXf
d8w4WjGynjR0MifctAXrdrSW/9+dqr5Ezh/1tBtqkqP+OINb/lFLjDWJ5vY4DpS/Ywd49bnXDUh5
4VHLp/WsJUOSKRMaxSZ656iL7uK6zEB3FzlNSiK6XGJ/JlfxKfQkJVo8+xQMGHa+LVCauB/M4Rmc
N5m38zRwmLKywoE471BOcVGbiuRzljkJEHVAq852RD4581X2oW3sjch81jofXB99wV983geVtNmr
5XvshttVso1sa/wO7LBg0Dh7NVnmXcmVfa/kZF+g+GZbK04FBvkHez8upu/20AWVXmyMzm/nk/WK
rSuZms90Eo7DC76KXRyx0FCxrm812QwbGvZtXB6FVyUrGtJROtBD4toynungvhA4wljc0TiQ4ET0
l3sTWsWVuz0209YSLN80qYlCcOTmKC+mxz0qQ3PtnjJqQG3CqmOs/D0p+9jl28yy2g0NQUuTH/TQ
6FezVvbTo4pGIwqpjfK2bN3wKho+eOdojZz41rKHFu8/JPQoWtk619GMzJijARtyBJFg+mc7ZP1h
YGZ/oLtlGGdgrG3Ghq87sz1rF7v/StaoABRvsAa+pjkoACmWUP8sE753xwbBdrHqpe4jC51Do+rc
SalJJ3f7dIMCZ+y8CLz2yopuP5p6NRtRA45QdMH+Gm3ajuchW5LEN27oIF2sLm2VuodcZO2ujupn
vU9gRjKgE/66naWLOd1dfGhUjI17+NRuFiaFdcyqfgyY2ei7Muf2m+WhexilkH/oYGHZZGUCChJu
tC8+UvwOIOD/AEs0uv0AhXXSImN4MFVynhRFj1KcLAP5fJ24ycn2cRwGPqXyj7zT7tFuYr5gyZnc
GqzBeYKaATiNoMJy429mVvS7949QKQPzN48gsn7CehJs2plX/8MjTKNuBjTVJ49Aj9a38tNHKEDe
UFS9wP/67AuKw/StBXarHbDpx7ewE8+8cJ1Hw6/Ch2x03ki8WPl2Nr31vP7MKhYdUutpke8A/DK+
RZhiiVVG3huJKVaVatlsNU3tM1jmncei1OcZP1hJVjtbVHBW28b1TPz7TfJA9Zl2mVkrwLTJA9Vn
ktZpuZzZdzWJheYy/Mz3g3YZku8y0T/7kjE9BlV+fvClIVNPRSWm8fDuqRbfsUvZnRE2oGgTIQDx
WiSLPvuGywScgaRdPv3LLgAlfWft1W6BFgBL1FmzrApI40Veu51RpZdZAVxwjrbMsCwpPkZcnmfR
fEzL0PPRXBTHDTVUsbimFTi5NiVryiFR8ikFzN8ujZOHq4QU8xkQCslmloIlYDYiGe9NflYzCcZF
O4uLG2FW9kPHgaExJIa918rRekh633oIS6mtHSRH1ySbFSwP91E9/LWI6M7aWWWCPjLlR4I2B5fW
aDb2nmKRzPAMbT2mkbdeZIkKCOC2OeAit3bIoqEc4PI09ITeaH33c/ePEn9ec4J2SXH6bbTKY5bf
X2U4USaE05w+2i051YT3HtBM2no152dJkyDfS740ogBM+ZY6slNLDpgBD+KG5iYTX8rbyrT9/QdA
ES8G/EXI3Ct5foHHHxOAOayMjn00mZHxFxySi8nssUCQLLO5mMhQEy3hF2WYD0NQdz5e8OkK7FIW
2HZtgPTqtb8BugVfEzrgZzKspsWj/d6OZHmTnn0Jm54C/HM8Ri0uSywKQ36fyfSqSFchn74ZXRgY
fgRcniiNn9XIVGBRNKq4Fpixbn7xgYD1rEbvLWlEuvdRLn4yZnPMz/zQRKNh00Abao/X9p0R1+Va
Vp6+nrfaTaZz0GSeR2TXZB3OnxYTrHn5Xdeu7RQVlOuxx5kpT1i0XXrLUTqzxSexPl21oEes36Z+
2wat6mhfFO9tqXHd12OpDtBbwJCXJZC043LLvUQEBNJmu9NwojuOOmDDBjzmDN7m1sOJDYMj127r
BtHkykNn9IA5KXQ7RIdmm6E7tWgAcgeq8jQytBtOHYn4IfWrJmq1G0/RKDp6Lx5HDazjJPPjENtZ
GnNlEyobOQEo/QwNnHpDgbooHG3gbHR8a52hX+vA0kIdmD++DaUGlkG3+OraANztgVm4GnI5voH4
9WxGw/dmlYejD5JfRVPBs1Bb+XVZfnVjCVKKy6TyEq1XwSdMSmYlcIxPXEXTY1+8ABALuD2v/IJS
LeMqfxy+LBDVJHBfF7xrcC3mj2cBmZFg+DLhZGs/zNiJWZGaKwlyG8Ha9tWwNBx9pqU4uqEMjyxt
gTTI4+qtGdI79FS6gOlxPjUtnPFsOljxYqqlsto5ODVad13tH9u+n1aaInHjSV7vgNrlbYhjbTIq
8G5PMgQcGRjYNKs6xSkWMmMz8BeHCzQkw4limJ6YVmRVvY9hXGKQcYb2My1BDCvM5hjkFJuad6QY
bqpturFdR4quCWAOQPAeUagbO3EKNljgcpCCLixK/5+zK+uOU2e2v4i1ADG+Qs/dbg+J43PywnKG
wzyKQfDr71bRaTp9nO+7976wpJqEYweEqmrvd+E0yn6R42s83TssTTxyXRTS1mnUi22JghejdcEE
wKYne8R3vyyJUFo+zzTZuYLtxzyj7OR1ZtlWonpTZpoANXObZ+pyn1DfWCDzffpdVEnRcuZjhMH5
TpRkzhm01d0JECHDhuNZseoyi20KMJqsaWFr4rdTwSe2QSE00LblLdO0ksY0vfMlbTkCL5xC3fmS
MWkppTrJyMu6iy/9a9Bt0LpRHGSeOUVoi/cGNpjIMFshEioMxAfYiNWdWp5zWynON3I1QM0/RHSp
we+nKL2//CLn3yaIsHCAfaZfHEmCrO3XYrRRnnD9xZPWjb4X0nSJ0ACjcjYN1Uzf4zu3Rtbykpcp
82aHry37XYlBZz+xEPy6BWBeGy3UHlps/PYAeRQ7ty3Sx85K2CowEvfV7aPSa4BY8x0PKV8Qrzkb
Suwl/xAJILLaXuXKMEfKqgoUlbbufBjJios9miid96HRmJc05bGOcJqHY73hYSTsqcE1Vs4UFbPs
RmFK8Kru31oyqSU8FY1aMGQu/oLgqWYTuYbmmCsxGjn2+Yg2rwi2I18vgX/DGYtPIYt97o72gw1w
ABD0yFJFmoPJtwFpBs/XNF0UtbQm36JLfJJHsrZxsaBRFrOL/52CjJsg7Y5p/HkISs+VTHDIZSIF
RkPWj0h6aVlWH6/qQDLKBZJR7t6EDdjySYUVocpYr/ITJZ2NzHkFvmz3QAlpVanjjW4F9ZqUsY7e
rl4Pz5TP/pN9Ehj1nOK+2pOpggIyvy3Bbhha4KA0i6J5GD9HWoZXJklmtklstJqH9qW3OvyqiH+S
lIWaNRsrdLgHNmdUnwL47xnMscWhNSLAWbVN8pcaxntK4v13CyPkk9d1Q/oLj1fpSxO/NgEmsE4c
B6NHT6mcomBJHOmIXdUH4GR9YHLnUbpxsBsNdmlkM3PH8FhtNLuM8lWjoqB7VRua3dL8RjYo2mp2
S5McychOSXr+TMaLL/XW3clomrW88S/vSez41bUmgmbTsqE5AeJLEp11YquBFO+JB22Ek3I2vdmm
+021FeVnHTxGrARLrpU1T3acKX+zqC79sc6Glz/GaUBvtiqcao4zTX34jw7IKLBufRjHUVizGXgF
NrIsAHCncF8cADYRiWk6ojovVNrIp9de0GEPl4U4LqCXo+VqOEzJxvBEWrfQtgJkVZ+yMnNfAKgx
c6n2gHefYxBratgjRlrhmICcKIZrlOGJtDoY9ToQeH8CIolDMaYhrVHBnNYrgs1aLgB40NeoPkAX
rGyviqhr6jKUXVM0RE9/Um3I1HTGzLtB1frYoe+zdNuBgg+00In+ogAwxNfxWPt7HNzXMjbMf0K+
V0SLYlZ0YTzUQRu/g9XFBDNMCJZY7FTXoVIPZytGbVZWZ8Yex/tAUEBxzEbDKehHEQt1XzauNUec
uBO/Wwz4ShSxqIvbiF3gsH0fTajsHjSg4l7vsTBsWU1hA9wtwlm9NXVfaPtPM7PiX+gDg2YOdPSB
sczkx8fV8v/rB9zD1eVFW6LwGo3XYlTSl1io6aorLLE1ldb8xGqtOcadXXi2nJJMmO1qGKP4mUSh
dAD9yjg78IKjeFk6iAhV9r40BjxU9Eyudd1/RdoB9IYeoNbNz45Am2g9ok3UCtAmauo4I2cRw1Fx
i97SVEeb6JjoR6qEt6vsUIZW9fXOyTHQkAoizhCbN/SWklPHzdlpMJNDLp0Gjo3FVMTmw4yDBuyq
hwlZcMJIm4k7RYKWEqMO+s2CxNb3bfVQTwre9pLwk3x1XTaMKOmwoanI0x+oAxl3NUqkzpx11VEZ
gg3NQMhYnmlk6zkKp9WsOsYG0uhytsjNq1J6LsrFnTxTeN6FzbhlHovE3hJBoJOnua+rOlA7ZWFX
BUoMt3Ci18JKg8feyN5JbNhlCihula9p6vLy3om7ZfzKHdN91PPknULfOaU9Polj4B9bQTmjW1q9
ipKfGagycOzmiMKQG9xLwqicbUi7+MktwgKNSRiXZOEg8p38o+jkQHYzqubv0WfZEuZ6Z3Q/JDfb
nxbQ/1ZERT2BGyOaQDw8dkq1RwKHrYkC+yoX6JXZJ66rr/u0ekaFfLNW1d5cawlKqQhxLsxCAPyj
fNpcq+ivnYWksZ2mMh/aroLGyj7FGbiewEowb66tUX2RM9pM4wN9WmbdLx1ZNkE+W6IPBH1MtSXO
jXlGTbXyjqI2sYpsjuZSbLfOeHSwmWFp6h6tugveUyUaV0BBYicTtCyzQc5U8R4aaIgc2PgZnLjd
eVDR9mTJI+GqSHNQhCXOrh1t8VdROBsyU1vWnqMQDJqGNNPDGhtiwN7PZnEHVMigqR+HagDkjFeA
HeCxc8w3sypQn4vGW/A44qLiZY9S/+vccJVhjZMD09NJk0roj0Kxc75KwJ0wqxbzVmZVb9zJJpDu
5IhX0WWdG0Nagm6DbJywMDYRs35GaZ8jQYML9guXEU3tuky9QneGda+OVukBXfuizjPscJcp+eUj
EIhnmxvzmyHFrJvmEvNusXRxJ8O7JUg229CQFi+0stwBiGBCB2KeALxI4Sp7cKMmGIEKGaCojQkw
1Nod/kdeZWSD/B22Uaz+C+gcMCYZXYKqZg820sJ+EgJqhGSzTUyWS0S51CxbIlaIeCNzpQ1pKWJa
jKhCpzB2aXcPTe5VnCmHQl5olHfdZaSqkVJ4y7yrw/C4TO9cYnRLM96L/SJf4t253kemoGTzkQvK
koPCuwtBhhMKubjGABYmb/+Pt3YXmYzpLtGJxg+ddaKD1vnM1XDYM4i2hx0dns6y5Rx1Bo+2tdlk
PoxdcKPneSXVdYuSQnnOu5zhkt1sIhfhY3YxuQtPHj1gjz0jUr8OQrdxWNtaj5EFaE1nLPJvvFQ8
m+tgxwP+lqQNsD+B7TPbJnjzz7ZBU15sFdQHL7ZJrNufbGfIthTXRflQDcyFfRS56GNpyj44Wk4W
HMGT3B4bFUflRnAEf6p5Uc52ZHLjgqLwxZqC0AV067+CaiE3DhfAQZOjGsIAsuJ6HMA81Zid8kW3
beGhxN0+0VTR3S2o++wXcHIlnwEmtLIiR/mSCWRHg7hHF6icItfq7EQbiVk7TEMCdHQ13pEWXy2X
kDSVIdOBWS+Knqafe3Td4jzwErLKR1Czy/uocVa1GxJnmLVJo19ChgHfWuVQHQjbFGlZFKmNQxDt
VeAA0evlX3inkgBT6/XZZCbQvDGUBJuuHkSbMRh/4rAgeU0t0W+YDoZbnWnsrIXI8FRxy77Wlb02
5a87y4d70wJATWcn6i6m2BCv6bcNGJKfoeQJYGapHGJJhuJm0XulF+EhkTQqdHG1Kt1XY5bIZu2L
jBS1Gnwl2+x3W1B4Jt5sIR1KgVZ/rR9BOXg2tPAnbY/CtM1XtqG2q7vdEu2sSGtetSQzxhI0hqSp
RY8d63V/tmzB7qLSnk1TJpxONaKK/As4K2pmN840JnOBNBXZFbaGQ+4cvKurQm2TVSxGfLKTqutl
fzCpLOlUUN00qTIakori3QiXCr9YHdLVNEkgR1l7fROZ5suaVIBNfvOSc/n29ZaWiAzfaF6mu/VJ
uIk/f+iokw7Ui978lscAjKrC2HhFF8S40kybAd6hM7eAMjcOcWVEp5wnJipccLpQdNiNg7V8erNi
/nMa6+DHEjJz2XaUIVEwxWUfnfGq6NVtyJ61xqFwuujkZvUlZKk1to8zcvUNMAY/g8iaQ/ZlUf2t
Tk12DOyNnnf5OZWVjAaVLrZ1yVZNXWQrEoKOBCCbpIGxcTWeRf3vxqY0XtzgUBkAEjHGqvEG00xK
jysJwLIA3RBMZXRsNLC3+jQcdT08FpoSHmlEssop4EJzhXcgJrp3mg2SzDX/S8xliTnQstp8Wzdr
LKrrvapxhMoxHGKummhUQAaKy1g4l1EBYKiNak62d6egqdJbwEpuvi32dzGUoYs91THG7UfuS/CP
AlBwxfy2hLyLgeOXGH8tCL64Vxw7lIwZz4rBPRuf7iBtVEHlkl9mlOSXs9QqnE+U1L/OqCwhaLCL
LfoP/VzEdGXM3/0optSJeAhx4Kyy9EFrJxNAvinrH/FxGDyjNdRdmSM4tQ0kOZ7pYssG1dJCHrov
nYusc/tVHes1sPVhVuJ5BypOfRc6g5X4NeqpdtwqmLcEqcrCXdUiHddLEAqM7gxjHyCXnvjXoORG
QZNK2y0OFLiTgWlZMgNvmeZzdXpUgXkLOuAwTbcClewPvKnLB1XPUdkbo+286UOB73fISDtftLBa
K0JEPk2BjNyNh2YqALVjJsfFWEkTFNrQHCxq5ZqWIhdmhsYKpAvMtwoVpcUjMirbLlPkdjo1zoDY
ZOekqJAF6B31uSm5uydZmPzSgjr14jHbkZqcS3t8NnTV3UcUIDe+OzhOPYVZH3r0wZWCAOvBrVAl
QAkJ5B3Fw50WQLOhR8mMXBrfae98q3AMkcdAEoUiL9PFN9FN22e8rpAOS8BRCjTQPWBLgzOeGvUq
TvjwFwv5s5DMO5kSbRpAZbwnfVT5qGNon23DtrdZ4Kh7bo3B2eiBY0VOcVg/xy2Yd0ocYk2tqr/b
OLFDfWnSPdNKda2+gXEgPRJjr5H6RjW5D9kkYaOvRL5E9qunftG77gOJ6ZLMfL/l7HMj+i3WxUoG
U/M62+faaJ/psCS3EnFoyuwLHbEsUPUmCipAkzWpu+XshcX2QLazp8zS0Ihsq6K52CoD0mmqaZ7Q
c32k2m1W2uYq6nX1UPU4/eCdMctzA80gSge5kVbxq7Sn7iGS56VysVdM0CvI5gyKs8h/j7/If7df
1nURJxyU/gGVAQJNi24YPCSo4/rElHDuWQQAR/dp1KN5FmiASC9agKSqir0HFCEq3iR7Xq32WxeY
T18+kOcAMXpSW031J5AQATjDEv4NETvQEtUT0avThVjcY6FVq1bThE+yezJ2hzIioTTCR2Hm2Q4K
riUrxlyri3wy/uxqpfFC/HpMwEeCEmMRznW1VGKrWwAKj0OnwXYNxbwUY1FQCJL1afOI13X8kvbl
Ps9D458yCTaBJeJvjlZhd4cW4k+RQJkowJ2jUzu44ugmkY6CdUu8iMCJ8ZR0qnc+ZfsuDs3FXUPn
1+xexlGzAcRWdELOd5zdTdbduhdRsQ9AwL4CXoi6SWwJFdKkk6fGKZ+nkZRlxgDIDKaWzSENnb2V
ov8WiThoSE0umlqjLlNP7IcyypDdmoMpSk0uukQcIe1ECCSViZa8PPscNrq+zplZP9Al05JmHtHU
0UL0INjuP3fy9OpAZp3+w7CK7ERWvFMb4S3RUCFueqJ3LsvgAc4v6mUJUwtDrzL7y10szjSiy681
7v1pzbs1ZhmAB72+7t11ZunoDtfBvuDREAgLv+ZAwytRlZw3HglrxXbzzRAo0JOTvJim6rjAW8CQ
jBa1RDZEwlXf/dmZjM1U17E23cEcYrJKQGAnzUU4r0uqf93ncvOz6681Z8PZk24ukZZdW/76MRN9
wpNUpKiOeg7j9PN8EOiOiXrgDZgijQmc3/JypwgCo2/nA0S3nICJGVvWdEid2p8JL8jHCuLyomFJ
7Tv0ZUiaPmL9VrjTmy5UdHmhhvpzrjbxLk9GqzpbaV9sUWTwvSsaVhzQJ2Sd6JJo9ecom+KdCPO6
90iGquWuXl1d5ghJV7+p4C02DDxVbfWh7GocOIuw32gcuM7WoI1PHXiHnwwBQgw9NnyaiaYenyZ5
qfQGTBbIUu4XhVlP3cbsndEvK7SteRUq3M4VqO7IZLED44dkbuNiT6FIUQbmxTcdjR/aWGZzpbRi
VUhIO9wE0r6scaZy55saaZpTdbQxFKAFNurURE4D50mkoUsJlBu+oaGROwF2epryyakz8RwDYGjX
1ihuyQfA9AqreemiqPgexRU2qyyvQKIIi6EIwEvdJcGrw6obi4C3wbnJVMAQdekPeiH1U9ajwhI1
QzprrGd8Af+gFxKKey7yqGEWvrDSWe5E6A7A/x2A3tSQ/25vyzgkv9p/EP+jdaU9qhqigwpYWl+3
8vTsqtMBFUP8hS5JAiiquK0MbEebdpapvf5WVQC4I5Hxy6kD5mfmk8OEr73VEqRN1DcDdfg3DmYl
vLQ2/TDMc8OLKjt6NAB49dipfFWrTD/RbJGPsYKv6AgHUIuMTApuW2sA63LAhiLIHC9WQ/ugozRp
MZ4VSBTehF/WWMLf3FAlQzcyNBmK3MatXkOTjC4aus13umjewrziR+z/C3DbyaFZjfxIIwBE6+vS
Zolndtrg+ireqccUH5/5ZrFUEqSg8A0zCNc3AOa2Bqtp4qllaiV7spq9xDh5QZinAD3pbCMBJFfV
H8GFBPYJyQVHtG80IpmuWAP+zazHO/lHth/J7qJTOPzveLyT01r/Wabpj31qpsBIB38bQd4oU6/4
neyToQLjOxice8SbxWbxm6nlyHGuP75Du+mCLt1LDBPemC9gZOsfCepVKdiL7Tj9I0G7Sh3NSKem
2s3sqrtaguqsfySy0GsU8gPV3QvpmEzeXnX/yY+Fw7TpR6P1b9LglCbXh60FsN6ZZKrSbRRcyJy6
CVxPxZ+HRGS1JNp/eZAyZ31WbaIMG0xv9hktvd9dDrBio0P3aOquQBOk+CoakJxtZzwhJQgcMSoh
NdreXcWGqvhUknrTITpc7KgO1ZKHJ2SxhGNZBSqQOux3pqSDQ+0NP1ZgWaY6NypvG+ywPQbW8GUp
diOROXRfyGc2lVahPXy5qX/7LRaZTozxj2JdV/xTLK00Jq9ozHojuDnhHdK9WtpYIHcsX9LEOBXZ
9bQdxuF1TveR4iqrmCLYm56Ms8k8NX5NyVZyLHmhKkC6iCfakelxUHvx5LIjzeli4Sl/LMxCwZlB
GrB1a4h8tpnNZxVZkf08n3UkALTvAUA9Pd5OWOMmHM3pAlQPLBzQlZYPLcHWlq3m3mJEimWd5TY/
vG25Kkj8+h3ZzaEpViPvIuVV6leTPewMRQVARTKJzwD3Ac5KbNaHJo6LRzcuUOlk2vy9G1BIogA/
fYrGf9kajBePaFG/2LK2WaG2w/pBcZF3fHGdsntOFF6t44Che0V+jhvWWK07t7qdau6QbukYgIxJ
u0w/8qVjgExG/siXjhDqEuQtTl3vK1cF0fH1ic+uj316AcyP9Zt3gVQv0+XJTqPQ6bRVWAjd+7Nz
BOTbyqNl/hxH3g4Fo7tb7gnwz36hN6dc4T5VXRjF9IZsBDZ6QWKt4qiIzkLV+KEChOeW9Xr3krid
67VKGH6/OtmT9qakOthxrk5xHdw6jdbogidoVL5JJycbzC+Xr+S21wAsreRPeFX2XjtGxQ71VgX6
P7TiKQ6tEM1u/IUsbHNwHe/OjjQdyIaPAwjFyJUuJAeYQfG9mFBWrQune8EXPd8DzABHuKBY+pI1
4swnK/+uxQY6lIU+vdhBXe3jcHA3JXPEF9Y3j5mMMdU897LUNV6q2sxQFDyE2z4zGnTclk9koVcB
AOIAZPiStiisi0oz2bZDlH8Z4/SZLJRUJACrStNPdTMEO0UdOnx5te5brq9yYeEAqS2qJ+wwja84
4WFAIQ7Nz0hHWcjgd+IxNAxty3mbHplw66NQgZ41gosSJAiZLgmPotdkqjTPsOvkHe0T50EPXNSU
fec4/Yg8TR9Oddnq70HOBq/Lo/FVt9Me1bBV+dQZQb4VoaIfFXkMDwpdZTtlLHnUSlBVInR86gUO
y0Bx3vk8LatXGiH5Ub3aadjJ8tv61ZWjRMo+siPZR9q7eGQ3aW60tRMb74qY8Rj1QxeAOpSe9ytq
FDdkv7lRfx15x55J4owo9UcJlg0CJyv6RDLh/O0CwebGAL269hyBWA9/RSAXnE3kmxsDGebfEZYl
gsL5Vpejvkvr8t2ww+qtr8xij6/cdqXL6ei4+OUag7kjreq6P90Kx3dR0VVvYFoMR+5+GV2wkxUo
1yGpkBEmGYFcks64RCAtS+2fbVcoZzFM5TUCUGoEHo3lu23Z1Skam2gF2nvVw6Fp8EajJABrq3CV
CaiYhjLLFu0yIm1ZO/8ru0nGQ6Xev+LdrfZ/tytjTaDGD2zfg1frYApQWt06MXylohgUxUptXMZP
HetPNBt7V/sUNl9pMtVa/GqiTdRFCfELiYoyeO5z0NmSzkH20NMBP3MkZSKQ5S4jUexn9yxABYzJ
nQ1NI6sstiD+A3iFXFdP7QlgmSX3aerGXXvqehuvaborVk6PVeGcaWYDDv/ToA+zjkTMQl9DypJP
NCv64hGFBuKRZjj/Qe1DEwC1SsZKjICDiw7IIzQVPFZWwK/Kt5NiR694EIIsddKyNUhe+3WSI+mu
hCqvnpzeVg5TkqOAwURP7aEPTiQyxagc0LqqmbsOmTd/aNVmBxyc9BFA5UDlA5kCYMUKECMBttxj
OdLSJHSBVfSkGxZK0Yqx8GlKCp1lGfk6ROBACvIt8ejchaZkZ5BRM3tSNqzTL75k1/AheywrlF5V
9X/P9lfABD5myY5qA5ZsPxUF/GdZLvBlBU8ytetRwbslcNdVUX3DdxR/pItRmvyRmXmxl3LD0HHM
ucgAVQgKs8k9mh0YAYDspvvTaA7szalLxbdz9BmrElYGbFeAGSJhDPYlv6hAwtCOBRqUa8m2MA9J
OnSWBM6LOtdH3v1iOgtJf29Pc+BBu2g7/hVZ5/Vx5IWyd/CEPgfyEsVZdLaUOACs+KT6dwq3N6Gt
JL6xrT6Tg2XWueotvhxb1DgPzdOdK1nUXZd5Y63z7eIwByi466JJFD8I3QEtRKN5Eblk6urPFFRp
gIs9L0nz65KLw7J4z5vLkhTz4gvgxU1doujLbLLMC/Ew3tla6T7Whus8qmbSnHNQCJhStMhbVKRt
kLwrQKbwm2IJQv7kAczH+mwBX21yLRUgN9LjLsBiTAGyWGM7U2gcR0ngD1QL872M6/FdDlyQAL7b
SMuoRTFBrM6D/7PN1d2omnHd1RnbDID2OrMum4D0Phie6g7qmWQRt9UzTWun/gpkCxxHSVsSkbJO
hHpgGngRG5iSaHECMbfmd4lWrhfZEnd03+JeEQ+kW8Iu90GKu7iAI7u5jyVs75jqoQbj7xJoiZs7
+KNa7uMuLu5D6avx4e7HDlLAUuhlhYMk+a+AToeHTtVBQVE4LyC6+UIna03XO34seHlyxXQjr0v1
Vt5ozhc6KRvVGtjpoV6efo9D9iSf4nx8KSsOBPPVBbUSfZr0UTy3czbje4ivjN3cl4m3kbbTQ/6d
LOYP7TZQ302jsHbkYFLRAtMtdado3fcbmZFXKSBKJ3WbAxTwKR/sH3xSq78VBowlLRuQIpRT7TBp
SvJ3MVj2Xgc67moScf13KdBrnaYmfyJnVgSzs55Yt871iZz1ePyXMzqb2tnZE272drPXihvNcxXG
9rSzSluhnXpY0EZs3o0tFnJrpbBitujx7tvVI4tWrEgiLx2iGElpI/lSs58EVBoKPp5wdGN7hEjK
u9RZKyl6M0jrJHnkMUePHs2pSb5ExT93TjQFtsnFiWBMaaVqYOpOcP2VOl6p9zXMp30f2O1paYLN
RyXeMoZk9yKj3tcElYDqkKEv78rozESe3NhqLrPPevBjSYehiLPetLaRz0TzgpBpzInXG9DSXoTM
QbX5BfxLN6rgwcqtYqs5IH2l9mVqgE6qqNwCSo/7S19zBz7KGzsyJjvypXZrMm6ZuYkUfqb33PIq
zEOl8TVexZsWRLHz65G0WpNwJK+hcMqhX01ILG8DUDCfIlvtT25YDidrYu6KlYB4U9xJaT0SpkPY
FysakqXjAjsjLNWDI51nQ4pD8yUiBUtLIM3dKT4ypvAyclYo0+EmSFKADnOZDzxa9VZYeGUHDEDL
akCcpdV1hVLw3+eRJd6HEAQfReI+Om6+M5W8P02S7Y5Eo4G6vCGIv2hStMhNUGGjxs7k6zpGMT3Z
XmPkLTozF/k1BhkscnBNJitHVfj6TkH3USX25vJ0cYP+0HTaTgMW6z8G+LmnXwNHC2KSkEraIBeR
/NNicLVxk8ldXQ6Ok6RCAzYaY4FU3mzoJKSskuxFVNWGzjauOjpSIV3X1bNOtZv/l1895ChqGFaa
YCdD4MjHsVCkKQcTJKBPtn4ACf7UyMHHNoOZiE0K/oj1XOMmsLn10eMxzcVxVONGZXFU/EYjUPCh
4iUxp5tyPVI0oWbha2lg9bdizO2VGrjJMbX6jJ+ystPWdVJEqEMpI9sv45H5qoPG09BmIGcqLZCW
uW1zposD9IJ5BLjX0ktRQbe9U9C01cLnYhy0/eKwmNkpQG7MrDmVI7YzJLdGEK1zO9/ZrqM9gABU
fwi4Hj1o+b6UE6uUOEBT2xgjaBYybavGxk8yIzV5LZcMj3WfRdGwWsLR6Ma46V7DNFHnBRf5v5eO
yzYf50C0cm9bP7Weh802G/FPN5gSaL1uqhX2IjhhtnJUR950aEhNFuaKP3d7UH/HRE2rZp5XK81A
WoCEdHFtpERWTGq4DHfTCfJRzNlcQ+8uzn34kxkBp0zk1rQFtFD6KpqIb/QuQoKc28krcIW6XagD
65m0Ed5sh0opLI+0QKRE40rOv5OyM/PpqeLpgXQdun8/i/SZG30/+EYu/K4ftBeyNHIwEIOn5ZEs
8VmUe2Io+hMpy3Qo/c5BqnfW/vf7izQHrH3ydj+6PxSYfAcGH5SKuLk/Flbh53B4Jj9n4N9GkeZb
J+usg4ZuiAON0Ih1O/2jjIPTwp8Emq4X3z8aq65yCU8mdPnfyig83RW5Lav9UaY5+b9u7c7YtkdZ
QgVEKyUITykvUXBqCNSZXKexlFXTiELVCPjlvUS6uTPReZahMpZsKAT52IIl26yI/6JY5ELKu9Ak
WxRkV034ImUOqHLl4uRQ5QbWuAz7aTOObeIhqcDPnYjsdZOjXpemUe/wszAKvM2lFkjzpo/tarBS
HF7q24yj1Io3brMlNRmKMZw0IDX1pz5qm4NetsIAYAi8w35tGJkL8PNmxFmiFPWTmx1rN9gGlV7p
WyAo2Ctj7Eu/QvnBVHTOnnJSJuWgBEOWidJON1msm0wVqXT74kgzuszeMoMVEPVew7P3IObKHhS8
pl/kebp1UMDwgi1S+ZKibsxA6dQZzDTFi4JDE7AItk+kI6s6CtINGgzESpMWZKanAzpMrbE9kIke
qMAaKdA5hahkkFXgfkmMRPOWQP/L1XWnf7JNPUj9j1Z20YPb68G3sADs3c3zjXrSaG6DIdAHKPhF
vSiWZ5plKDApAXXXyK785YlII7Jzr1HMOgVsaIjkWyzh3iaJGUej5cKpMmJRO5lxzIe23i0mGaHK
0VyTEe7ClI7YaEJRAH8BpkkVf6neiH5mfGn2g0fQSXQBLIaDs2jrRjQrjRi4iU59XExTjh5ru3Vc
JNoBCzUr7OYSEhQxWKKI25twBNnEunKbq+Owr7XBPNrolTia8oJaWr+wGneWk5LkNFounYS7oylg
Y1AtQkM8kv2gSS6+5MaBsrwC3EDrB3kO+tQCxRlxMuku8E9d/gS/XHO9JFXwl+iwzu9RnAdMnbJ9
GkK1fWo04KjavfOZRIu8nabPZt46oH+EKV1yMYmNZYS9P0pPks1rUKRFSOs4QFCf1yGFWk1/5WXD
t5Tjp1E0Rs9LTYDVly7ADGSNwDykTL+b6Q7QZ0g3XyMcu22l66yifP48JF9DHcbVwK1IVC8h7/MV
T1h9VN20PqY4Qnd8Gi4XYEoLwA5pYM343QRQelXl9WF38SZ9mDgQ3pji23Yg91Ya1m4ETusu/qq1
SuUbTDSPwEu2jpFZxmtnKtWvqNf0gOCH5M7VAijD2p4VA9pf99RVM2dxZY43xXmntiGhPUXlSd/P
dVWl7KkhM24GgKUN+ZE+/DKevcR9GB2XD0IcE+U7CygjgBkFhFI1qWgglnbtwMLZTsu6Yc2slq8o
X81clm9iHFCsIuRPI7+w0wIVvDmaSa5gMCQDG3uy6jQLNvhvm29oTsnsuzhCTR55F4T73uIDYGAk
1iwAv+YRyZIgYkdHP9+JF1NScOlEI9vQe19VwgpfTn8IufhGMnign+9MLTVWtoounjv5fKfH/c3L
YaBXBiDpcApvFODEvhrdvBg+fK3Mbwp8h6l+KAKceMYoWwJi3ejnWfw2BFq5pfNUumTyPJZGIx2/
LnMS9kM6e9zJaZq0EwrrRIq8fCuUY12G3E8k4BPAZB0/DXrlQNMx2QqtsN4Wq0HiPSmZY/soGTVA
FoOzy7ltHIDXfdjgL0G2Ht31HxmiKVZxAezsRbHY3WkXBUXG/mM3JvgrjI0yWnd5gAJ6KoxPNTE9
WPFXqp+fS+7nQns3dnzAxURrMps92FRMD078VVVbfWcrKF0c92ZZPKcSoWtCC/zOCibHm7+h57nz
V8c8Z5i0I100w9GOViHiQ4wXF4lMkTIgIFxN5jmThveqhJXxIdNjAIhBSy747kIzRRvoq6bU1MNd
D2Nb49gJX0s3qHc37Y/U4Yjjf91H/6+8GX0/ZXG9ZW6hAgQYtPO9rDrQY+EBxWD45rTF4DegdHgK
rrYxs6c728H+K+13N4XRzA3SnWu6hUfnPYkshKYa6KDPs52lWsV9cTQpFg9yG2SN9V2ouRq76fVs
VdRhvqIH023tZ6vX+YqeVPQUayPTBpQ9qssy2epoPaYGwC8cngD7V/6oFr79kIuu39Hk6fi1ybPH
ukn5QeiRsTHxp/KZbKnA4ndbtZ+ApDyV/KzoDdpCNby65romvVc8AHRjKoueVAaYM9JSRRSXWhuE
b7OWfMsurvdgBjTcxg8QB2gMluKhq11/jQMDKPU1ANWWKWmJueV/WPuu5kh1aOtfRBUg4mvn6HY7
jGfmhZp0RI4iiF9/lzY9xuPxd75zq+4LhXYQbjcN0g5rkTYrAK5QW4vMboxtbPrtm386/R9nBX0R
cwhu6LBBduIQxa6q0n3+p5OCe9lPEP6ASFVhRtPXR3K6xLuZ6BKycNrpeyXj+droqwNrt5015wo/
LwZQx7UjuxplvUP8pfZQuS/1Lxz/AJCdRdYaNU/GF3DS3NXIET/Kos/O6CxKl1XHjS9ujuBnaOjA
xUpH/cGIcOMqd5o1F3kNQGtEe//TrMFgbm8rNywc93bv2WDR7fhLUmuI4I4a8qpmxF/Cctzzymke
hBePTwWwbQaQRnzyCq+4wyYzXnBlNRoN1s0OMB1J6ycgv6IpSUtTBlnZn0iLOrI3U6qMIl3JE8XP
HknBhR/4BUqQwc+ua4nYt0Cz3GR57HwC/Ogdvc9nizQTYl9GoIkOGxs8UIgUyF497KotrZHHOGJH
y83fhA9onTyBRIw6qpPs+Ka9ySjuEDWow3rVvAlL4Hek71jRPNKjBfnPDU+t5iD0XuvvXofzk2nM
3X3QpPWxd5rypFf+BoituKfqCowIrzI0XuMeDE3EW9UZq8zyZMceCsVgRaaz3MQcNCI5Wbzak7xt
I20Tmt64bKIwOTslMJsoajf6FSAJSwFWWcV5NQ8p3kfDVGnnIRnPvjQVaSs1M2ln4//qSxcyQWQ2
NV6Joo9WrZUaoC/R11Gkxw904EMmduGAvsVZFumIvvU1WEkGS7vZWYaBTB0HeahyrSPwQ6mJxleD
0QmaXTaALDYxUf65FK4HVrMy5dumBNznDQon7NJvWpMCkbAF47smq2lEIjp4ZVcA+MBGIxyP3Zcu
McKdltnF+Z0JDUEIw7bheJuEXGczOkuwRjswYPCw2PUTpO+1bGmAHXVjx711oYOuOdalBe+HDGoN
pItt5C5APob2HqDCTG5hjI/BvDAABDbcJpt5roq5QbJWU6DsQTvyIrUulm9+FiE39i0zqkuKmj/c
Y3Tj0CFvOQqeFrOA9Ddbkk438FvJfJu6HBAgtzlzR6vRFl+3aGcA45FdI6Zb5cXEkBSmot2ljV4u
J65BbhinCLWRkzbx9JuWqJMkA4kSCNw+9CclXeHPOeYrRAOIg5Z/Xn++gidc7GEQic4rwDUC9GAr
y9IXgOQHilbh+/fOmHVPwMcwF8iTGgeROO3TqDvW2nUMcOwobaWl4sBEYC9I63WAgWxje0tKUC51
T609vp8NVIj1nqUi6f2FWaUACjai8DxWVQKU56gFPHAdDnc09rBtWNBDheH7PxojiGwoiKoBR/Cc
uOvOEsI+mBb3N2ODP6MF+MejI836wbIeaIAqk+5RsxGbHLuwxvpQ7x6dVPePvtb9M1sgpnQFkQo7
k30LWrwN99AeT/YmkLPUhHi+e+C1L/V+ybE63pF7PPj+McnEP5kTPHJu19e4T/MtN20fMQKkHb3c
3PepIZ4qtMSfUVcYL3nfQ66bxbJno3lC50DwJC13S2lK7GJQkSZ5sKFc5qt73bH4XCZ1vEQi8DMz
vPI8SMavWCcubl+1DPqV6JEEppsD/WLhVQdqwHSr2X9qyddCQSPZ0v1GFhbomd75z7faR3Oo69N9
OM9RRN1G+HFxJqBKJAv6hRC1vUFFSaxv7crtF/qY2Js652gEahHQL+vwsXXA+8i7Njl2FQsfy44l
xxKpwAVpx1LjkwkpeuRAFxmA8SdeUBSjfwkauz7R35p4lrZvNBu9FfQbeNXS3wmcvb+0KSJub3xb
5durn1+uJ/bOZnir9B3o7POYPydFlF057+4JGa7mcYdGpdCcoOgcZg3rqkLBImnNqkRbU120Z0KV
U0h2NIfmmukV+/p7EtMcRp+ZS8KvMy2UvRZJ1C/DISoWQ8N6f5XJMLjz5L2jORx1HhikSRNMZ3qr
uQsZW3LzTlFG0tnSJLkynj3ILg7ezEYSN/eSpSHbcV2nwtuatfuNkkTzYaZVcljqbdER9W3Cb5iS
TgTl0FWBO/vOiAvzLDS711T7ocOKKRzHfCNM8EZMp0MDCB+n0hCVaQfFWKHGlsi9ZWbq9bJRsrzN
/XT/xtLw40+eZYHjaqtV1n7upNXBYJuKvDlNwGYi1JMt0l18SSZ00ACkd9+Vwd5xVdBDQeZqVvnd
NrCnGULgoiV+G+/xVd1xtBgNAHyDrEji8uwgNo3y4gqpZ5SfH0LbO6RZbW2zpgoOJAJW6O2sTjl2
QfOYD/bWHlLj0LcdMDmQugQeRYFYTwwKdH0L6rJfrnP0RO08lihwWNKZFY23MzyttGWZavYjnf0H
O8/1tGXReOfQS9eZQsyJ1aOXzugAfkjEJKN6/05eh91b2zS30L0CWNQoStVDPG8+d7FMHlrLd9FY
h6LCWjUVe1L7NstRoxAtfFQwOVmJTwfmvIcmcOr9myHeyPuO80Tfgs120nLT9a6xY9knqp4D/sfV
lqw9zkV2qA4E8R9gBVZTEd8QO8lp9G4O5EUHj6WTK43If7ATsIh4nrEq0d6GoGcrt4URsWsJRLB1
WyKgZtmooCVZoKE/pQSiwWRCCokJFn7h5wcy6XLU4wI+4aDHIXoE1UzT4UWimvMqlFq2QjsbzrAT
zPWjJR5g8pBo5j+ztVXqxrbrVSN7K9DyS39MykFvGMgELimgdsEhOjZbut406+sfcpvWTf/+IwyQ
WO+Hovk+GIC+3npYRJ3s9sqi2GwO9I03brJGuQOQbHhTbCsWhY+44TUE1oa1Lg1wI4dop1+RFk3F
N+3QyzU+0U8NpSCfEDR7QR+/9iQKaW+L1ip3IqvTJ230vgPwNvvxpwFAbe6DmgfLJjPN50HqbMUY
fsJAlsU+OnQY6oiyt0NLDcmYtGQ8D0n7zrdwLH8n/Dxa9q3NzgAOrHbopf5sDLF1FnirntO6RFcd
jbkhymVv+Nn6jZCMyLlB31xSs/4YoMNV4unkq3a83zPOdjQXeZAsB5nrNOusKL30Ufh1hh9QXvD7
opf1FUWk6q+07G2nwqAk0+IiWnYRnhVCyUhBdiQjkyTu200UVT6IJUAOzytFxzw2oXmk8XwYEZ2o
Fm2ZXSrdtLaTSVfGfEWnkyOZT5aeNSabCBsr9Ue6mnWuSh3Ftr28TAD1aigdR14mLHrXv2kJqX4U
enouWDNkWBg7SfYSfWVhPPzsRw44V/zWrl0pQLEY8mqnWxl/ELyyge+bOz+jr6aQN0vbieTViQu+
HHiKGj80QUzE9ykzjsAfzneMPgGx2U/qNxz3SZ4mfGW38jiaRr4jI0b/JL81jpZfhQcttt1LXmna
UuM2HqavZzyHK8mi17NZO53FQ3Fugd2D0h7nGmIFtCcQHTroijEQFD361kkZCiIUUs+soDMZB9ey
RA6cbGeLkCGw44CpYNGl/KFVISdEl/SnWlxMRcGQmIXxpEcXAk8lDQaEj/rbbFQsDlmTisem3roh
CFVzI34Jh7jah+jkX+OBBKotJded6KV0xwrBkDJGVtMED/PtxtT08IJdPGBRQnQOgPAcgNNqO0iy
+fBGxvsFQyPtkZSz3FdeNMTvDdQMWomwl5r4nR0NkakcjjK9gnd0pcXI5y16AK9OZ6B/u53NWjrT
cv2zGKMQZPWKlLrsj/NqY66CobUIWGAnC5IPwH085Uh9Up8uQtLfkFU1jlObL7fkHXeHHcvx4Zd6
IYuNLU2U7rw2BjM9/daZvnEkUdVG410RdzsWyOYe+6ZlN9bIzgWZhTIjwEqKBmGmgmX6GXyu8tk1
8xXBSvZ13O/9NrRWBEbpma6x8BxHPweovkxDo9Meb0VxelPfRSq1OR8qP3eO6EyOELwh6bt0Jcmm
lCZlM9/ZuGvXRvZiljYi/zUGIt80QHM50mFEuelxdKtt6knA9Cg5iWaLWZajNnDymmXv7HjSbOPX
md6ZJd7ld4fmAPSIlchASy+c/N4u0/ARlfXxtjZFumrMCG8kPXXQk6+Pe+BIf+/LDDz2nY4WCMWG
QTF7kgkf1FUDto1XUvw/ZbrynWL7sw25pKjcX7ZyMFaUhpuTdlMS703iLwSo8Cbo+2fK4U1qxDWR
1Pv7fEr2WQzVg1MesC1aZ9MV7TNqXbgq9TaH9EzxB4/YPRPNX3I3/1h2M1GxtFe7d7J/n2+Oxb36
U7jN/+pUQMOaAUmLMnDWTQeyillGZ7mCOJ0wTcnG9nI0fih0U1K/wScl0NKhxy4eMbG3NvOM2Nyz
bZbwn05XOYeqsu96gDmHaxq6qXs3h2vozxzrcTJ78w97dX3zj3gnQ4ThW4AIjuoU09cN+m22yahQ
hRv2Mxry7sKFGJ+TxFjYwGd6aXiVnSxrRGBNWZGTyztnS9q/nUSToFKbQv3CaD8JAwTdXusWn/TW
W0iVJotGN9iHLWtXlEyzU8MDbj14wjvRTmYk7+28AiBLnR4o+V8DDm+fMJ2/qS8ITD7eo7Rd0TcR
KRRZdn38yzLRMjEXHIyic1du3/D1LJsnnAoOaLLhYEYJRwJDt4NFKJsUizqeAjkejNioh47dKQRX
8xKP3i4+UfSOonJRgEJX9HZjIanCcaVpeptegGhwivJRXK8cEeUHALw+xf9m53+bD+k4fWd7+MnM
dEjMLBY9NjEXKvKlcl9lQCKqBZ4Kgt23IjJVjl2U2ZMjWb3ONU//51yyEJ99gBIfsKlZuI7dPNAB
bQPWlhtBi6QiFj+gMDBagI4BqLbVUxAVdJl/36Fe23GMMV32aDjbBjqsp7FjWO1iyAFsRtYu4NLR
GYo2xnfW8/XIQ1fzk0xag38/YH4ataXxEmXhC/CY3OugoHyqhIV7Gtq17V790T3G3G3OiSXcK/B0
+TU2jjQgo1CY/CQj6ylSepLDOtgCEDtZ1rYtgL3mOeAcb/CjIQ+y6V4vNU+lLuX6rTiTmSEKFGXU
x2kOnQt+6nGZzFdsMnqQb4iPBA2rQMHKOsChpfI4U5SU/Wht3TFBp7HapyO2hWKDGHa6WuUlmlsd
qsGKXRTpFug5IBiT9wAocYQaMQBDGSjbQXUP2eivZ7OMFHR4J6MJLCSsFjo6r9ehy1NUxQCXkg4R
wV7KnLv7Wk+PU43uHDgpZL0Gz7yIFl1oounSMJJN3ZfsGd262aaJvWRTqUTgrJXc/IEWm2GDbFS0
VDGO9Ux2R2d0IG2JbNmkndnyiFEPCcZw8n2nmKZS2mTEnYyWJsF9JGzKwv40ll2LBGWCsvXOsD8F
rfk1KLP8QspWmIu4bc0nYBn5D0D32pI4zDzzzHq0Bg5m5HwaCr3Zox0Z2PlqRps32pr7AL6iYeBW
twtMUw7uuwsgD/bmApGH9kTER7RkEXqBONlhspzCJTTMbNShScNcpkl30ICcCNogGa0aO4q+V069
Gs3G/tzamrXpzcLZJYYqhdXqKxmg7s9dsJqzy+w5IvXyHTycq8QPrM/pmNkbYXPcVnbhL0DaZW4s
VfzXqcoNOvBAcTzkAyKHsZ9vOyrfIBsEXiJU7ZL5LJ0MyFU59WlS3Jzkg9X7EpunPhVyzVEEc2IK
uagngKKqtmw0JYtmPQkJwIhOtUGW3QIxpebQlSi6UT5vbCZ3NgDyB2QADZAMlXkhomGbCP87AA8L
gA+a5rlGNs3xVSBKjapsO436pDHxXrqNfltyELUbC0dVdMwzwIcGJOZNtOnyJkJBiFki+AAs4YUd
eI6qLvk67wU+2hCgPvtz54wow3zdMrwzc9VEVRhNE837jtmhq3pF1OEdYwao+5WT149NaiIHT7i2
WeUWd9j+PgEuCuXC+vBPIkrv2cAjDAEiIziNcV0f0ffZb5LOZY/4NvpFqAn9pyYuhFuofOwKLEXk
ExhacGp4VB/HpEB0pJdLmRXY3SpCZIFH5KKTdXCpmw4tMjq3F8Rw3LhIcPhJLZdpQ5ieErwCSR5f
kA0Y9g7iaVvTbYqrZ/gVNhZ29435/UYq2EQZ9fdD15if3f4PJ0PU2tYurOKK+DsgsyQQrm+3lWZp
/2gxoqqI6gBbCtn0APRMHJ0hDgfbbo8yjCXRrWXSMRZ5rDkrr02eTSvL7im/3a51xP4/2bKp73kU
PlEevQh15zDYoMij7HZWMlQCDlm7IW3JcpBEF5Z5IG2co69YzUdKsaL5pMGm+ShrntipO83XIi4N
smMwWdToNLjqbg8ajCo/mcBfDpeAWpqGRHhD7DgGRMEICxqRXInqWAcVtJridR4SxXa/dGPNwC/O
47aDcjm0hfWey0+jYyaXxvaaJaFdtbhzQ+H7X0GKFKzAohJOFrYANR9K0xc+SrI2ThMjhavKYJiq
tODqrEB7AhTgOZRUYTEL7UbTFsDZwuKWvKsaWCUm4nHqPcadVTGMiLLILLtkJVrNKL7aopNx8ZGi
drR+UvAAvJzkgcUg7jyl4HFpnUzWgIBvKIx1VjR688imfFzP3GyDBwJKFkrDWAWd1L+J5IW4kvQu
1Jdggh/vDFS0nDLmzAZ5FyFjoC3aDgQKWymATQaQpiPAHGx31fRI7eVJr+pKFMaOUkea6R4jfJ41
sxMk/thY7wH0Y2IWRI4bFOww1Hq/tEP9Vl5HoF9Pk/DlA3tHyc3IL1AC1zykeVHtQRhV45elaBJp
rHu8XiRpYO/iCMszv0SnPWC7xFkEFXtpEE2vRf4SaG56h/QtCkWFxYBjkASbVjPFhoaWA6jzf3Oq
DGs5huOPVibaD2d4REBW/LJB9r1AmF4+Ad2mxn+4z4+jw+XZFgNoXlEn+WLq3kOCMuBfdot4WM+b
r8XoekseKgCM2pT7VNOM7ShF8SCCxF38Pb8HIPtpfj7k+dHDVu/ccPZmfoFi9wvQfn5R3oQyLhoX
SLPYHAyFfQpmqzdpl+n0TYplsn1jQTryxY/DnhIzkxHlaLK8XETpwE/z0ohWQVmVfcqRuQXR1e8l
E4ViKDqTszjbV6N+SUy3tg+aAEdkh/q1tbTaOlh7VtKi5RpLboM1KFQ2Rbyd1stK5rThCsXf6H9W
o9qzh4M2oJX6toYGe9vkQWo6vHrQJFoDJi+QiQAMVE1Ah/7V67ZO/32Ndx6TdlR/VcKHY2e05pbp
0j5XocCjEhuap8pDWEfvq+h7UQ67gJivylysbItbP2yUQSz6MTSfgyywEQaPtLsg6vVdj/t0/x9m
sspmpfN42LU8R/EbAYNzEONEUVitaZiZRcgWICBKznhPLAiyamrKjUVsLIH/8Idh6MYnO6iyjZ5X
0YKod2dO3hThEL8bxB2JSAkWywG1z1a/ITpfUjit0e7Jf6b4JYVht0sBkOw7kuvg+0PyE+uKvLPu
GqTjQeaBBENkhmxnGVG6pCH6ksJHZul3rO/fWthOdrMgM2VBc5C94QCX7p2FN5p3KDZo1rStzS0D
/3qgeezmzXDUIJELACKwc75uplPgER9KHZEBfCyx9v2XsBDyMjtJpA1RyBVpu2kHTZOkYVOv5s04
TRIVxosDuNeDkxYMy8WhODmgylpL3w/A1pWDdsHmwa/qxIOE/QqFh92tbupPfhKFmwHQzifyybl0
16GskG4RCehFhj74xQ6OVwc79O0JQGJFGz0a4y9iGAC8p3fuIez1/r7JOIoG4jH7oSyAyRp/sQxm
rsHz4h50cGgCzRIWIkqyHw2L/z8WdJVEL1ccXLrn2mt/GUiWf7X04Vfv4z2Jx9q7E6UalY2A8b/Y
/K0Cm0F3AQlXsYzCrnT42okj/8i4wZbtAMKyqkfpLKLy2VOf+MWVCQ9QWRhZvo5DYT3krszvSAT+
rmblg8ZqS0NyD0fn5i7YMLkHXeQC+hCuKAtfgbcVvFWjFa06FtqPQWFkV+wuVtiU2Y+OOnRcxR1y
Mz+SrOZc1WiCNSIvHPsRZRvZFUCmk7sTojHXjEBDOlitfmoBDTsdGnWWIEHuaB1qAdXIiToQOJop
Q4BQaUruX83K0PdgeMlWHOSIny0Dm/IO0EEnVsXaJ67/IHGDFhV8q7DqvOFmlY9SngBIesWaIwC6
RtmitkaheXRaezsgIQ9MVt9s91HiJvtZUeIrFniO/baWQ70uRLATBTaLDJgRe0pSpImFVhDUTuwp
TUHaPuf+nhIVmTm2S+kBfcoJUE5ESeGxDwHIEqDrDCg4NVuhBaO4AxxmqIgnvC0ablEopQ50Rlqz
QX5AKG0lgPXX9qLY54WZXsaQPVGRHo2koz9RQ+/raNYpS11VBn7gN/yepWQ1Ww6o2F4EvS3XiUjY
kpZv00qOhENUsjdLPlr3TdaWYEsazgdfanItQaeBD+3sYktjyDhH8qsdBqsy9ZMXcMWVaMqCnHI1
SQQo/K5KJ7knbbYOAO3xVclne8O0fmHp1R+ioh7OQx7eDgIZo22uOAVINmu5sstcMR5um7M8zcI7
9AQXJyEAGkJZCzyU+GpgmXmgZIVb3I+jbF7eWfVujNxwckixm71q+NJa5iBAD+5qMLDmYbVJK7XD
RUbwWkl8pRS+70zskSjnNDDNvaaWzh4RnVpTIYxX2u1JS7E/ojIZMwUNWGuGaB1RPMqxawFZR4QN
yq8wFKl9kA0qtTgPLZqDxB3r2lMIbJeJmpkh9LMZCjwss7BIjpTFLmVVrTpAaG8o5V0IV96XzEOn
p48COtC1AG8+ACVGpd4+pE2wiyVXEn3kryxI6aJtam27qY1Kb9BQA9g0c8ADgkzss1tY1QkfpVnQ
L0K3Q9WOgyEl70gLum4Yq5TfrCVfGoYuWNdm34+MSYunWnLqj3nkDsvc8bUnjcu/zuRg3mTgK/pL
Sx5ajEDw0NTDtskTdgwHL13RTQvksQdZDvLR7gQ7lq1MV3Rz1rr9wLDzeCOnmzn4bd/HTbcYu6J3
9HXpuIiPqOQsZaOlKRwAiMUghFCyWfHR8MOcN8tHZ4WaT5AV/5kMN9QwtWzkcjw0siMnF17okBXp
EzoNXRSP/RbRGWpa/GVpZ+m6GHug35KwjBu+Mx0vm4azSxS2gE93vs8SJnk0XyEDHdh0BddGLc2C
ZjdBIbQmj9nY0bJH3md7TfMj1MaN4A7KhngjCGHY9cy9GPXqTlfJSC3M/KPeJl9KhU8cBojkNQjJ
rACaHm/IghQZCDkMNApNTmgEbVeNyO4k8oJ3hTTEQkv98osokXZDd014BO1f+ZLIZpLXMpM7L0it
dZXU1ZcSS1rwkhcPgFIBmUMmBarWIO+Ue4Scz+wO/D18FKfFup8VIJP1ksdeR6SCzkjWK5lUMjr7
v7HTQHy6zHXQkIOvA4jdbGyO9ESzt2MnxWegMcsjEG7k9JxL0sxYDj2eKGXI5Gexbkf7Sw4KxEct
79JN3cQo6wMK0+fRZXeAU9IfkmxI7qPG/ElisvIiT9/mlgW2e1jpvrsFpNhCKzTrEQvB/GjYeAgg
vWw/kqwIw9WA1rYrUSXHdhyt3EQYW7IgB0uijblQDiRTDp2Tx4oqHHv4Jm+7tVuCeLvqO7lNiqJ5
RtXgsxgB71iP4pfMsCj5wKAAvo0W+1dU7WT31LgXlLy46OV17uwj3ag11cqNQXc7K1CjlF/M8kq4
Mb3TXtu4vggE1NiqCIZlLQIsaKdCLwxLNaR3dlIGoJGiU5a8VdBrvQiBeTeE3cUIdQBgBNoUpwF1
IBB0kf6bRVOAR1mVsJrJkMnRMcKzU1nY9r/Og73wsEtS7LDmdyLCDymIAxGCsKzozbuSXonzGzIY
AKravjUgXUhBfihHIGqiQB6vUXI0EaeN6iw4WTGQ6Bkz+k2nsj/AHBIP0RhsRBvyC4laYGkcw7D+
SToSzU6z7E8nMYwAjmv7n2T/v3WKKDFFV2kbD8FDd7j4MUd5QYmayOq7rDloIbEkfMwDUTzlSfCP
oZZGlVtH6F+z6jMRAtHQ+XNI2tkYIaHmPA/7BE08Rsqrla/tQQyPhs4BVbX3GHFqAe0+HDE3zxEA
d6oHlCiYSzsLzatnGnIj26g+xbLvDn2Thzsf5B0XBF3ZSkP2/nmsum4hi6r+7lXhvjEM0CIX6EhC
RWb7S8vY9xGY+p8d00XVLtJA05TgCa1P4PO9TdmPubi0vX2bUhhAMy+Hu0g0/WetMLsFV2eAd+0W
oMbqP+cNrklnvZJ9aFewcdPovoO1wCCycGOlZXMJKu6dHTAk91UJMnEa1m29IGXsj2ikU4cyM93z
q7zXg+biIHC1rKtQJawzD2Wumcj3ttOCaVVxlToM7GtB5Wtn3rrJs6Oj1lbJvdLI9+kYByvfSsbP
SBmCpE1m+I/5Q/mlGyO24SoZHaq0dOT78rOLFoy2L8pPjUpep+XgLQaVuCazKEq0faSaQk0LKFVm
5+9itJxsQ/SAraxIs9ZRjx0balXHFjBJqX0bS2G1QGqwrPUt7OyM6y4f96MJeEbEYS/omAofYzuw
tjKwgEmkhnRQFuGrRaoshlI3lwzJCcT2VRaizvVPMSDpdhTaJ5FN1HdKAWixYDclAkj9ajylOD4Y
Iha1990s2BiqOWU+oCa8lGZ7aSkTXvUe4vR5/L2mjLdhl+4qrltgMVBLC9mwMeaLMHajvaVaV/6e
apa8Tje5x7G/c4ZMW83YjbHflEvf8NINyWoFXdVqmrwbBVh4InPqeAq0QH+0mDl1OHl/jEjnwpL2
Qz5Kn8iSmp+qPOrAKV6BsFGKTxQE9pn/I+1j/jS2WrOzwPG0Lboiff7bQOT21Yh1fUGpTVS4RGum
9c2WUpt266Oc1SmbLWm9NI6nYWd15vM8JO1sPPvKxGq2Xhn0x1bDygjsUOzOY4a18AofsXeRW3ck
Q9W4dcfR/nQUobWf5YbXYVmIgiBrkfLE2JAdeZBN4qBlgU3pN70ZDgDT5Gsr0LIdsOS1T3qJSH/g
BvxMw9ZOtnUmAOrgg3ctk2wlhaF9SlJmnr2yARGeGo4jkBKjNtEnbYoWLyTf8nxHWpoSGDj8TEM1
pUzD25Q5MErSloszYkLpogOi3SNoy0wKaagDYl3xgsksPlGYo+XluC7AE76hoZGE/dHUAZXdVWH+
xNlgP1pgqHgNi9RV+dYdfHn60nfbtQGstL3DsUYYKkcsTC4RL+o74AC44qVtW7CffGDReyAoHYr2
vQVKeMSCbqIP5gCAjLUaIgYaKICoZeZ6ImtCNwViHqNovX0XaxuicZpkk94PG71dVPXQA/IV4XGb
3vqmcC9oz6xOLg2RiZiGVO9BFR5hb0+iucLj1YlqR8jqVUQjMn11NFH2farK/Eh4mJ1fpqtad6s1
DeeDz62d33f1SUdJv7uIPa85mEP23DETuQ9yc9CPtp7GjW5O1gkCjTvU9hYLuvRQZ8DzCEy00Ku8
1TtZlqMmCkwZ6BEkG/qYWdfK1Wi47sbpzW3X6uxKv3A18ji3rhTxeB2RzoJuUJYUKXnV0bOgdNik
e/XLmG8iodjY967brJvAjIE9HIBfUTrDgpbDOfbrq9gDUJfFa7xEYAY+j+gZdKv8DphGSKQoeTF0
warFt74nrz/N5tnIjGYzlVfj1OsMH3CZ+HW9YG2e7soCVaypB0SM2h+TVRtZ/AvugwtxxJVDt2Vu
m3yr8EReOn6v3b9z8vA2XKVBGn7Bg/7OjRx/r5XA3KYGNGpSo7MMYN+LzMmi7TsFDWdZaOV8McQm
KKndHhF34BaHz1ILfyCwWN97wLl+SCwPZOEIyQ220W8LIRRZBeJ4tZ78QEljfZ864WQVBtpPHxvp
fcW1HTYoiFyUUt5VXn47BOC92TeJdi1eRbOyLSUAezXsp1lnFQSpf3PLR3/HQiM5kvE856hHbF9h
ulmul2g2vdWxsdTywJWG3zOiLo+pOgALogdJJNcPJAuiON1pdcCWpM2SQrtqA5rFP3BAW5j1mBrV
Xw4mrkDuvYFnFmub2xVINjuQf26P2lU5aIYK3OI3VQ7IoJRt3IHbO85+dKBnb/Ce/mbp3FuhTzY5
fWCBvThaPxzfm3rgED14YblpTL1heluzfeA1xq2lTjbRSy8b45T7TbuJbY4CPgP3diaj7VQhb7r+
NEy70EELrroRUJrBN4ZZ/CSIgQH5wNwI+68x4+mqd0uJvxkIAGCVB/NSbpTPCc8+Mk0tVMJ3aafv
KXlmDTZCdmm48GVf2geU2penDkPA0fXHyB5WbagP93SwUWO0s12EqYXirOrUgRSO8c/I6wzNt79N
W6/Ol8BQ1DZS0Vi9c6fhPAfc07BH0isTe/TWnIkpkZgT6QyLQERz8aQ85FX4RjnzMfoh+lY61z9N
tIqzf6HHGSlmkWwHVOyD3HFj23gQCcQgDr2hh58BDbHMQkDxR4D5u2iVjPGeT1F/j0+2K1sdDfxJ
VdxFVoBVoqGtNDDZImT1h5wsKgMvaKWkkeYa2Hb7vxhHVHuO/bmtexBIod+RSAuMdAd2z3aK/ZFM
92xQjpn6HQUXJWKKO5rDzaJfVpmbiszebTP14ovSeE3RPaMN0I3QhY8U+iuA9tfzGCMVNVQ6GlFo
T418ZYn/xz+C1zE6qFDBQwtes+LrXmuc41TkQgqhtEphG8B+mpbEffpPngsfWxt2ou1dV4TjvamN
J+KXTWJT3isd7eZIV+MXQTyxr7p/8wOcw4IZIHeo7Q6cpmUVPoYswC/MQ61ID8iYsxljPdhWjfGp
0NpvRMdhRjUYDSX7AYo+rNSUk2b+dkIB5nBGZ0i8zsGt+mkchskp7VHEq5zqwt7elhNRwLejylXQ
oS/AKAWAWbR70jhl/TJLkCc2KNvxxuZVHXqhPNBI6AU6WaU/bql0pBhKbdPhdwGYBbyWKQoBsIaP
ZY2TyiVFMsiY7BQ/3OT7P5xd2XKkurL9IkUwC15rnu3y3H4hetjNjJgFfP1dStzG7u59zon7QqCc
oOwqkFKZa1F1CsUju3+NB7Cg4OwmzUmgsmbNNM6Q4Ez1dNlZ2oOl6ajLUHmGHF+4s7CRiaD1Phn7
BSacc9Jg6IcHPQfexX92CArr3vU1kLGrBlLU8PqXugHye8l8vH+pA/Vd0WA5uvdM/xmdbz06VpWi
l/HGMQFA1KE/20SvFGRzAIo3R/lbANQuTwFqUSDAaIH2K47wQBKAK12h4AQ/S4L6Ac2tdemNtLhE
w5oGDcmtobUueQqidKmMSeOn2PRZaDWqvmKUwCnPMbKtC53RgaJnYIdftL6FXzh+LI5CVguMXFTY
QsepRphps4qEUo+xznDbFck75ffBLux0kO6RoR3pQFwzC27uDUtOsimCORS7KmwCK1xkRdYsUKhq
3UbJWO7sqEn3uWkPCnk3XOFa5Ze+cc+cBewfUNfs0B3FXxsOFE5yAgdtuUPveQqomXa4wWPnzSnT
nPMb6U2zQ47DmZx8FD7devGwNnI004NZwbtxFAQ8HYq+XCLp4p0B2/Ym6tQylrnqLaNkswJrgGYJ
5A8wmf4ZJPUC7zzLk2iM9gCUQF20utasmIOQQkPb4SoebSQ3FGJIVWdP2A1397UCctAMOSjOwzcZ
4CqaG1LQQckNpJr3pvL0qJECVe2TjNPwc0yyI9G7v6b8J1eSRYaY/OfLkEPx61okn2Moe7pfIH3t
gs417msHtMh6pRvHCnUGjwMwtAqFd5NK3dokeTVMwwSbqkUmMQ9BV8zBwR4zCBthpifRz1rG/Nbu
2vGm9qNyQfLfwhpxuG0G969hU11nT9XYGf8adjQYoPEk0HkobObLHOgdKu9csdbcoUDAX2dYIGwI
nIiGce18HIZqSEhGWlX661nrS76o8/GHrZAkBrQa3lSJOKGxFbgS6lBgM1WCQeOKnVIASXQAJa0x
vTiSUkd1+NpNUFxI2sjFNEh0eA6SlqLldnIi5Xs0XTLMjwmW4i/RCgfNyaTNM0D1mEX/Fi0shnSn
o2dtYbXZiSw+h6RR/TkkSuf+foPzx1XRPt8gfVyKZtv53z8uaVN1g//2cd1UA7Vv4wTbOMJOFYpF
nllp9OcCySFk1zEEzp+F74SQa9K2CYonGkerDyYYjJ4dnlwHxqNrjO2kR6Azoboe26tGhXI1ikFO
EUOvQzG43RSjcMBm7nceGomVcepm11GT0bUukXhU9zGaBrsH/MOybxUFyJD6yakidhAkhZETBnRd
mgdjvSAhShbf1JOQxuQzWAG2oiOQrs42c7BZlqHBdaV1sgRC9aOpMhdSxw6QWWn9pQGxy6nUmLYq
0tL8+suAhR7g9Gy/v6DmdpgM2p4bysB3MtS6W0mqirKdhXRz+2aMC+ekG168Erobfgu9bOWAauFl
sAEkhto9vrMKM3yMW442cBiQJ95fb56Ogf7GuK6iby1QzcizB1TGBk3l7s755UkG5Nk31QHf3fAy
Jnl+K9yiWoxhLAG8OOS3rQJeDCLs0Fej90AiMpttDaCGTLYke7elUa9CBpH/VdZgBYj99krzuQEU
p+gkk6qp3Xw0sRFwo3Q0D6RRBN1s+e73rpstlW6skabCVop2tawWfzWh8eMgOqC3VdYIKEi/5Eeq
kI5Ym5+7wuo2duvvalUSGuVuDGx5kR48K7QfA5dNciTq4vUAyPBD7WrWY8v+CTP0Fos9EGOS0wDq
DwC0DktXT5yDKYBjvtKUbDp913R2O8SXFN3kC6sy15ikaHeGlVRbO7awbAsF6AmMFCktsyhPnSj1
uxxf81MROc8VKUUVoO20COst+QIAR7sDijqDH/Io4LN2Ab40mTK7QtnYWKK8B1d5j0NRSZTGKWxT
p9oGqaHf2aBOunuxhByBlKR5b7FQ9LXE8s65pYS4Llx0uhgRqNKQI5cc+BuY06Bc9z1lbqMmrTaq
aEqqt8oiURa6FURTUv09BpoTwnsuMvf3GIbuTTHICWgGfItdm7er5ID4PQBHL0ZPjWEvDED/budX
I72QjaD7qKB3I71p0fFro2+4evP4m4Jk06ua4pM1s0AkmwrxACiSbuMElr0frMy/shT/SBSG5d95
3h+xhd0+k0WldX9YOHw45rHbPPt2JPGi+mUhBqQrQ1Ui9x7jv1vQVQR+zszyDbBKa+zspClflc2Y
P9dDCHja3v+n13L0cBbx92QAkiSyZP1dgLKwLZre20OjMf/cmCVfgVclfxZ1NjsV3Im+m62JhqfO
k5NTnPD2EKb9uMO22LEVRXLN9OxAv0rmevGVp+JAv0PSvY+wm/PB8rMfjVDZdqDf/ecoSOknVzNJ
D7Q2JN379T77vV+hApfQxnCBS2SzYNxVYOHaxFoyvppgREIusHr5TS6cP+SiNAaydz1evaRNPwCH
0y02JH+3B1V2vHPFU+lWyWreFRaek25qJZu7A3IshSbZtB5Te8yFkpHv1FRAY9OVyYps6ECxZhld
hGR4Ar/FR8Gfbyc90FI7/8hGyz8aLGTTme43waZgOuDm3mVkQsb/WUa+JaBLFn8z9tSFKBSX3N7J
LD9RtVmnMDXtECXBXpNU6w+dB7OQ+hS4nhvg3yhy2LjZKeLmU0OVJvFgOKu0DLz1NG4ScWy9MLhQ
SUkfjn83pqoTOvzFwRjuRgMN9fbRyth1TsOPHQ+PmGt/oSw2pbutNolIRHlvOrCm+SAiU3Icw2Zy
JKv3WHP4z7FI/m5FPhTL+HXFaYRH2xGdjy9OZ1eofEGfG6XL3fchZcjjhn3UmsP4cUhabAeGqVGd
LZvJc2/U/r6NtUNjxKhDINl06mLbfR/r+oFkdMidokdJEQ4AnAnVG6QpUEK/LGs+PDIkmt2YPRdN
Kb7lpvvsprb4BszQ6QSlbNPJ31W58vov7n/a1GGYvErUqn26zJ92f97Ku0094iFXl6G7tlvbPpW9
YwF/Dx3VWZiGmyr0q6kNGw0UYA8tNPuCzbzmyXAfImX1NyffNfDOxqvv+U+nPi7M58C0opPM0WfV
UtZTHZqIp7eYI8ySUeU6nUiAGjkJs52raWAH9PJC3+oRVi2O1JEKfXdN2yXzS+FPITsdTfFab6c7
slApntvSD/Vt4o/YRFde4NABuGvD85UL3r11hw7Wvc/r9GlgoOdQDzqSa2bizXIZiDc5BwLQvuRD
8mQLfTvLZ/vPclGi7aXr42T5tlOEHxw4OtiRvt30rccb/05zfQYO5vptf8kt4zuymn8Wygo77Ow4
/57eRRRr+rki/ByL9cFBpGgacu+byHPuCJ+tD7pxDZDweh2qCQrJ7OusBxLWuEYldrMmVZTV2hWr
F/D1ltX0UMsZ+F8XnWFsSDYNp8cdZH3qB5tKoAPVVtTcFvGJOaJhq6JywDqvgFlmsBU6y8WjNtom
QAV/obRw5YraMbbqw8RfzorZXfIHVLGbZzLtffMa22l76tAzC6oV3qFMGzM8OlRo5C4wN7nSCAk1
scNfRSxpSFM/Ow/A5CX9BLzR8HJAtHtGxvhmnhdSXAeQxMCHwAyUzHLj5xyWDe7HsGTgMWRnYokN
I3KisN2Y3JCSDo26XQrr11hAD0Vs7vuG2fuiqeSS3vJugI1gGtK0goaOC0xFmh/MQ9ICDQo/l+Tk
KmqsLgEdtd+PXz3FehVwUGYBXhbcVDTmSkhndIj8/IufYNZNrj7QeJsFudB4juCLPgTqT3X3m3yK
/OEiQ+pFQF7O5SbHRt6+58G9YXXaK8eCFNy40fdM7Q5VfexeQFkKPlPV9IYSRO+rXp7JwC6EuxQc
2MNlXxTnHLj1K1I4WxNNKt+6SpQrp5TRGe/D7BKOzFoKVkbfHeOhK/Txqwk65JXTVjl2kAp/GxSY
VXp1BGYd9TvPNKteRIkZ3Oa5Y11IQTOaRCkYOncmRcEMc+EbqODuywPXQ3z3bcXd2dfyjmSysVE6
NHTDXYll3MYMmLzBTqZxo1falfCxYuTsaSQbFmKvChsVlsObG+797EMJwGpDcPvWBsAaHrXAL+9t
VC0OXt0vx6TWNyh7dW7JJMDUbZt2YDUte0U10AoQ74qInUg72zH8YP1MByY+he/Qyrhow9zfSa/M
d4lm/LSy1NaOKF5vD06rtQf0i7XmuhPAXo5diRRz3Z8dB+n6HohW4IvF29cSQ3QHPtBshZn0+NBX
Xo4ljI6cRg3AVSGr9NV1268AsM6/Y5/2XORO+7O18lWSZDxaBHdI9QO92UzrZeGZ/k/sOaAgNE2+
9dEPLkT5aLXtsA5NjWP9n4ujnjb47K6V3Y9oG14Emdt8N41gycY0+5mE4VNrD9azx3pkcJFeBQmp
hsyMhaZbHpThNc7dTvHN6q+D1e2lo6c/NT4e2sErXyWy2aFjLHSOvEwou/FeM3Jwy1llcih5ndxY
bhisdK+Tr6jJBTprkv6jYQnRpvHw1Ml+WOeA3D95emud8EsVa95x8czb+IFMzWbcR9wNj1WHcjmU
1ttmU3zp0zTa1VVlbWhV/Uvsa174QWzkd+6tphcrs7HK21ahcY59EW474HShoCmO7kmGjNAHi0TK
cFsPI5LyyoEOmj9gWV+LY+iiTWMc0ichEu1bUMS/nfRQxSC3IVUApEDhcPP1v9j9GSv8FWKOlYTm
XdhGyYIVkX0At92KtvIJF3/erJ/37t/NKsOJ5YQ+S9pUASbSmW1b1t4L1l5razf0zPNSfuWfRqSj
ZZfS1UWiz5ZSa/+zHz1Wy8T+mx89kFXMz1egEfm9697vjK73L350Z+/36Vsh4Fm69kEb0XioxbHY
CBQPvDLbAm1Knr8IEei7QnPzSV5iQU9yacpgVaAl61bjXbpOtK7YTn0Kahj2otjSduWspR6HeTj1
OPxH30EvT5Xwo0OCRtFzqjCF6DAPc32FhN14InH8btC6Ev9JMrOclef2bxZDYwbgKUFVF6UnbIBA
3nTfKWkxbyC8SeecxJTXV7biJ53PmwV/RABKEnJYJeqpxr6J17Eb+WtK0aR1kd/1/mFO0JBBmRb+
mmSfDCjfMkcgg1hFMPTDnMD5zcCN9X+9RNAim26MIV8wV++WqPOMdwS623SDcfGRhnB1A70vTuWA
60xpCYOXtGkiDzQiB7IYUn70GJJ5KPNYUpcPHcK8O2fVmFxolGldv7N9loPrwAvvSTYAE2a2MFL2
ZuF5QbTU+gTc39vYAfVWnxstSrRxiPKgO4u6FKAESG1gC7goNyIhCAffbEynxZ5JXXNQicCaFC0P
UImDDYxVApjrs5X37bmVvlgZMvQB1ZO3Z8xtAwAoq1O8YpsN2n+bhTuWwAImYaU0dOZi73kvSn4z
ywu0Xr3Zua25arPo54CM0k1T1MbRTo0Eu7V5+woS3akcBbHAfyfQzWjbvnFs9DJZZ93QvXpVuqRS
Oxc4REv0drQ3YnTMo9PYMRo0A/naaslkERQMfZBW3dx4jWEdUf0Sr/vSk69OGk8WJlY9yy6Imhs0
awAzTmLLvPHs/tUwUUCo0uIjvkj4dtbYQyuwGmeWG62zGgWEmV7GS9y9i79L5J5jL9P2zaBfpBfK
cUGKSmnpTKCCcyG40W7JuG6NNzfSarHd71xreJ7lv5kZjfbCKqCf/yanIXqp+m3PXPSMvV+QFLMx
usAwQQAR1m/3RRZZBxTyUkqgM3Cn2wIQNEL7fF7gQda+5gY434Keu+dUnc3DPitufN71e8m7Nwsy
I4vGRtOiyXu+mGXkT0M6eCj8xJdCnmb5HByF7PEKeFvVimSp1o/jgi5kyTo4saYGsQ/u6W/X5i7T
ALuWlpv52nRGF9JCM96DjeiORLN8vnYe108e6JN30sdW0fQB6DrowZZrLwLfJzYTUZSi4IqxxeMf
ptPQBKYxjTWAJR2ASQD9pPog+HBKDiIF4O6SpHSIkNk+YEdBhSCDDw4fTq0ouivsQdtljJnjwkTD
Eapwq4MGrPQzHapSs7DSVmMmixfX8+SuAHj6pCV5iHru82B74Qab7c5kOwcgYzLpMZcFbPrkaejC
foubALRmiby4tp696IxcPQ10U5mn3VOMWQ7UgStyB8k+T1CFQQdTGKhr76xpRCI/C8wPw75AjS9a
YjXMmT8pghzDSca676JC4n6OO9vK0azOrFmSDpSH+klvvri1j/awKBo3pofvTGb0KF3D7jsQRHgZ
ResgYfqSjBh3YmsFHFksX1DjsZqMJocxijDzLcpug52B6kL2gkIBvOyHFRdiN5mThmz8np+auBUH
Ek1h6DT2kqVIGuCLvIea4oWefs6w8HwXTyE9MRbHsSi3ZFVWVbC0I4utp5Dd2KX7pE4fXZH0AE32
82Ibs6B8+6TkQwcLwOHrBN/Xj592GHKx6g3gL5BN5NqJhWJPGS+TkjvrKaaZqyyCV8vpDshyurgj
2Z0NTP89yVB+poHjLtp7UV+c9AgNTxYeMSca9n2xa0u72JOIlCSnIR18FGk0C9KgIxEcWzm4YecA
s6FmdWM6aVwtc7Z1y+56NHHEWSs2HuZTBzqMIPBBFZzNFrPMr/DmtnvO0sWH0yENwm0fmC/Av/Hu
OtQvXp3+NXRCPV/WKgVjSgAhCDRL4kcibrXeACC3Mi06rm2ssETNoxoi4+3dtQbIJ2Vi3IRKVPpY
p4eNDcgfchdYgWal1M6Tg2zBsYOqbeQCUAbl+X238scYDcOFHv8I0ExfVD+Q9QPXJyCnbodyHPdY
f6fbKBftQ4cJ54JMahsPYTSvZOGqbAv+zNMSsAk2MAoBRFq/2ElYr8pCsL3Eu+GlFPEqi5z2kXdx
fGFMQWUpedam9TqtK7mj4RgUwJIr8nsAsQS32B76QWId2E2bNOPpdhomw5MGyEPdu0/aNrnatp0A
xNlwTnUzHkkE9OTk2mQZ2nzwVMl8wKEsyazrruHox7dkRYemqneJKeSZRn0UJ0AoEs+C58mx0l04
9jW6gR1mBHsKQSadMKulq9bkk03agpLYF55ck5piMf9HiM6fddCgwrmhUAEH3UvSA8RycgvM1Nhz
vU8W0zgWo3u0nOZKAehT2C2aTZ2gWE+fQi8B4wfaN3WfkwRLrZWsbXmZhrlf3fYeD0/zjWDfMVqg
Kc/ZT1dBEbe/YMzhUxj6VKXho0TKAGYQXZoO3ogm6lqv9RUNKSDeysHWy7J2OV1OA5TVjpUgpPrw
x6lAUKe58oU8sOrn6EoykaktkOBp2nQ/ufa57d2I4AsbRN4DgKlQSaPhZlKOhXVAazKYm5FV2HOj
j5dMZP3XuG4ejDRLHuImig5c01B1puSj3FdJM75WUdxs2spiOzcrsDPtlifSo2JUX2ZuWZ0j00b5
qS2yRRv3+n3X60+yGfKzVCOn8MaN4XcAWCw9/b5y+urWFSkgABP9nkSdDjjQIAuiI8n6Lih2WSSw
p0sOthHc9/rGb1sdW8VAUVymQxfvKTig85KDZtr6gobk4OG7wBy9v5KoG5E0Sfuu2lLwWsOOUGzm
/+TD2B8Fd5LpnlmEzuy2D26mW2hMuW5ROb+miC5P5EWzigtFpIMXx19FwvUTjXq7C7Y+Nzr0YeNT
jUgWX8OwWE33LLJWYjve7w+kTcbC3PFIERCiQaRcSsAnauM9BWIc3KReCXJcujAKV1CGHqIfb4qU
FsOqY4F3S4FKD+y43lgCS0D9oUckUE91Ub9SJKMCVLfwDXnIhTXcDE2yrhOOdhk5lsbGaFFzWNIY
GaAfVYr0URYV7d2QSuNiMoF/AEZ0QCMiwNMbTVulwmsmWdPLZ2/QUXkOpp87QBc758guTrPTAPjG
NfDh4jXJyFMy7ZqpjtKAOylSgKPc8EYYKLzRqn0h0/DZTPI1OmeGV6eIjLVe1dVe2MMHOdnPcjfO
1kyBR5B9qeJUKo6SU5xoaNGCY3d7jSf9obC4vm5AYvKATX0JgA42fh/1EXMNaf10gXjd+L7zBRRa
/TLkbnlFZVqDlr1GO4QoUzwLIDj+7m5x7LdEgU3u4IN5cw8KUU3ueppqh8w3wzNdHek9tA0n0euQ
tKgRBFbkro2HCtPPVAf1iRKWHTj5ytYItqDY8W4qg0MjzZuEc3YhERJAH33jQKIlh4R/9dXrG95k
wc10jRwVTxvbf4rCgu8KhgxaK0wHCRGxGs0h+pYJoMNIwwRA42BaN3EBZFxe6OE35HOvwA+LHvs4
/OiZpsWKDMa8BtB5E3LANNa/e/KijB6T92smZXmrYS9xNZN20NlM2OGHQIjugOeIVoRf5B7E3/Gv
dqSwGx6v38rRIxSJLwzNje/oYMbBF2fgBnrIIMpAl3wbJD9oUFQiuet7hb4dlwCnefdJA2tcaTIL
NrNMxRlLUIyQ1/8rTmg05rpwLeR5PD1bDCjo3UdOUF8DdWA2GOY1JaMhKWbZQNiGNAaYOF52lV5d
6UCxSBZToyqNvcTU9x98KC46Y6vw4DE3WGW9q5/KdhxvQxTKoS7ZG78GjQgWowQigi3t8mjmgb3S
0m78mtgCWDep/+IXebL1RIaUUyXZE3fCHRlgUR3+HpIULK8+hnRMB2VtKmQBSgkztLyXtGz/PSQ4
3/VT2ufesbf9w+CU1VKgB/GFJQhrDYb8LjvsGYHqMFwUzhL9dFj99T0IsbHL+E1rKuDzaG7ynPhY
KeB53ALxAI+eBN0gF6MtxS50TfOQMas+9qAB36IPO7opZC7WqGop7/92wS7Jd8IrOV0wszgAiwF6
cqxCs/4WD22+0MoueQbBvLHErKa9q/CbXmueUVwMwxa7IezMA8AU6mOnLmh1wMcc9BDAgGBzuDe7
rFqaOk9eAnDVLsDE2V7sYejRZAFKzWoL/HBzW1uAq41ZKRdObTg/8AofI1l9R5OJIjgJjNsSm+t7
Mq1s5v7FNHXzN1O7CN9MKWqqonZ+RlG1hH2M+ptp2+L19suUbiBXUQdL1z/cgFbZ8pb13cLGrvUK
Da/sMKRseIht+xyrR36SRuOqdO03uQsOs1TJf7NXcrLnKs5n+zmO0DHFkQELqwaIDwHfoSAxwizE
EhtK37K2jzZ6iych5WtJOw9RMfLR+H/1nSPThShtTBfqXe8fZ8Q3LFwwGdo7ZpUu3n/YmwEOibuV
VslPOeidJtmsnc/+VzuKwgI8gv9zPNIO6rpS3QHdy3y1+exvdoBAXoA5rAVALh4j+YhpaGAAFDRS
B9q6jmxhbiQSI4CKVNvbWVcy7AfJ77bWVVdgkbBTm/Hj1FnmBBk75dw9ktLHqmvRBEOwaTsrvzUs
54VKKXLRVLsixvyAqiJG5hTLIPL6I1VDSK1ZjUBHecCiV/yvTvnQrrSIGw9jErrHLOvEgrqN6DD3
GAUJiiy6AI0aU5MRNR6ROpZGAwRTUOyhB2kEYlQEwBDRGgtmcud7B/BFwr5jffwNvXX9k4MO73WA
0q5zrQ/uwee2s5GsSO7LAeSEEapGPzt1Qnx0SgfuHtzPToBn8bfgvelWdtQy4LEwD810llezLZXb
tHoH6AQquqm6fKUBVOVICirBITkN6ZDVwLFRFiTvWv7FDtxm0xEaimK8qiuzPk5oKGo45m19nNBQ
guzWNP1iFZZm9uDaOSpCus7YOkacPwhwCe6lJvIlaQEa5N0OKB7TY5k/kAhFubfFUA4XGgk0k6/0
VBhbGgLGC2xaTYJ0O0X75U6jz+50ucEy8MKWH5BxkbMutlzhVs1Vc2L0xCSjwjdSkF3b2tWSZFQl
R7IyjerlIGPrhOe9+hXnZeLsc3SWYh/V+kedsK6eTiIlCUa8zn+p/sXm3T2C8f9iI4EpsE0GUKaj
EMLKHWSyw4sTyfDORtP5XeuYoNvuzWcUxyUHrynCFQ0NN69WxRhowKWF9rNTL9AykbK/O8nCGvek
RU/0xbQTExhdFopJLYndU/VsrvL+zkbL4T36BfVj/C6vk+5ukI5272RMP4Jl1VyYcbQJjKy8T9O4
u3USvgpaWRRL5HyKZeVr2o60rLObUxC4r5NWG5wfdeWyY2cP5T0waxkYabBwJVs6tCYwerHtD2Bi
BAd3lLNKxK0PQM+rF6PGiVlgVspDxQ+qDqYDiAgXxesfZDGaqBdWHPsfZI7pYVLu6sWeQnH8MxcZ
yhg2Ga/MheFnyXffzHdWm5YvgKNLNkPcgz2tLYAgZHmYdSoLw6kPDF22z6EN4GgrABhz1GsMDXYo
iiAL1OCf0JURPWPn0tyk6dDuueXKO2ayHER6Zvy9DIabDmnap65Oom3lVtF+1O3oPu9QoUwxMP2/
A+Uyf6wTwFI4rYGEeDVq9w12bsiAu9YjamrLHVA9x6VVxOxOD4wWOHJ+ekDjgA8sSXM4DWX9TEo6
eBbaAwJsf+77omN3fqmNZ2eMb8meLNjIASrXGy3aA1RIteMWtOmhH1sUM+QVA5JlAwgp0hZ+wW+E
Ya1nf5s7YsUby93QFTrMda+A5FqQPR1CcHKtdPBKbZLEHg88BiLkU9Hpww4cP+4C0HzGtSpMidz6
WO+Ap+deE2k602Qk2PSyMn7MllrI3iy9xgERxO+Wdma7AJWON37BohH9kQJt2rKtvQsy196FzrTM
zfauxV9o1ColnU0Hs90GYW0dJ3ud6fjam028SrjGV3MQ1JuLDY9BihUItzvbdbEHtmB1pRdgIqQk
EY1IHopMni0/3/vKyhrMYd+mDSizbRt1OKb2VHlBeLFDF3UhapgVLDkAVkZbpmiJeWrQ2LxxBMoT
SWu4gAIoQ9vakTYFgv7C8bQKoEDwTV3ztoyH8dZywOJt1IoZftSape8hzWa4DrZq1SENxLpxZXVD
I/TihKcaHB2jlonJAD1z/Zq3drQu7RQpzE6G39s0BPa8csfCJwXMO1i63h3wcYsdB6/XkixI4QhN
oIEgDHZTENEnKyDnOxsrBgao4UXyNteycUHkBtjqeZJBKB6Sqq73DpYCG/Q/WV8M/mbArLxdVSaK
fMnTQk08eHZBqECeWPY+FD0YHlAvVOIC5eRJBuQ52sGbZ1lnq6FvH1Gxnj3kXhbdc/8OiOxAV9UG
7UfOE+NEujDn+Zoxrd7QMEL51aEAacyChgEYHZQngFuzB5K8e7syzx+0Wv/DuzcxLSeH1AKUEcuT
YVmbQj94AE7bCKcMHruq+Cmwov+R6sPasQL+OlpIKY8Vcy5AX9AOvt8Af0OZYtt0Ng3T7s3UBZXa
pUK95z6xbgbfcK6jV09VEDRCqnJL0+ZwiPA7+jRSljQPJkulm0ef/VTDd5SiWVwW2quf9PGq70z9
EkcgQo5l2W76sMjQr8R+0KdhQbQhUz0BKB+Zok79X0058jr3mgX4YIZ9+6jQmp1p+K8dCvouCYr3
tQUpUI+VH00XkJjKjA59p0Nb6N64Ql/UY+eBtrAe0uq5DAD9aRc239RlANBQ4PsvOHoGgdw2VM+Z
xK68DMoHzCO1ayrGCzm5nPWHDlQeS3LqDBAx1C6w5cnJchIBKJk2uFQqRp0+BKjme+KuCG+lG72Q
EepLqz2FAIENVuWZ9wXNHdHCybzh1kxEfVPHcbtoNc370udDvQxDHfP6kjX3SKHfkhybgtm6FQDZ
9bFAf/GKbAqE7nW5bW0gw1NcgJqsauQXn/Bzrw7Sx/5/ZUX+F2mkT13oBavAcodDEaHpJw30s9WO
YN59P1jXCAvo26FLHQboz+4GxV/haTYa3BBP97ROdpNJFwfoYvKr/D7AQxIJxviaAn7lvuwAwSxx
2NIwsMfgpDt1sDAtZOWWtWWD95LrN6TlmclWHCgkGxrWaSPOdmo+IX8McgldDDcBFvCX+iErbAeN
x4a+po/KM3YcStk8dPg+AafBNQFgiz8tquqyRWTF+W0pavNmRPXA9KcCCFmvQNb6U2sb4L4ouqXl
4HmzjZqoWRmdQA8sUCbBiWqxfMsjPV07yIK+CZWGjU4nV+gVDDZe7IGoTwmB8SXP2EiAplf038mQ
AN6jwSR4QaqqcXEauMAStszuK8m81GqBkmh/nzoTyj7dBEWIVbWCzCSZn0WvaW6gt1thapYtVmvA
99xP9ko0Wua/O03tEJHb/OYkHGRs6SUcu+Y6UtnJUSCZHQdNumix6M/WtomP7I0d6hRUkjKh1KSH
TnO7GKsLyf6LX035TjJ696PR5NwARz04I0cC4hziN1aUx3Rmc/lildir7TQGKiUfTXI7KaNsATwc
bPYodWGihygjpiX0Qrg7bCZki7Q1PSD7h3sbaMUPrgwBMYMn5o6GKEXM9yizFkvDlslDYtbx1cHL
j0ZkgQ68h8HG/ryp3DOG3pPRQvJ2UqKR4xDngCzz+yJ9yN3KvBui7+RNktYa/kEPXX8CAUC0StO8
PPijeLGbht1JWWnHSAdye6dVvkrrHxm+6I8xmvD2Na/b9RA6/mvl2IAG9dmz45XlTg8rA0CNsA8v
XhFZrwA9cfHkZNEuCtLmpWmjJbkNY6itdTfQ94DatB9jI8YfDm7i/1j7subGVWjrX6QqTQj0anl2
bMeZkxcqne7WiCYkgfTr7xLu0+7T99yq7+F7UQnYgOw4AvZeey2rV8uwG9oDy7L2sfWsZ1PfpjZI
8XECBwFQn1wATQeDl5nHC4DpDdsSVNVZCFIE7Loh89rfNZbT75W3BcJ6emWyGI+dRlTLFKnd0HWb
YvNuilyNzgKxSuvOFIvkuwav2AuI47qzlZbfTS3Eo/MtvD7NqgQv0qtMXRkpkEsfTKsm7rpwQE4a
SoloHyP3ptrRNdYxrIxL0wkUmeUynUoP3AZ4KgvAx5EK+wLCPxJiY+lr6l0g6e4tmN3V3734J/jF
+28k8P2oSark7PjwXImgTdcNTnkvydRgDWf1dyuoHqQQ7KVNYwvw3jo/VBanJ+rmNNK8KL8RWV4H
hTsIEkOlE15UPvqrrMiWhnFTzyzXPVgkFgj1TusrMaepzAxHZ8FiuRiQjwOw2Ihjvek0NAAb2QN4
zB1iywdhNUgl7NLqW283P1oNQpXSk5CJ9yRfIeQtPkr4OYxBIPGlpDrR2LqlwRmBU3ZtsJl9KitG
n13WF1s6poAaJXb2mk/jTgpdfXMaNdNhW+SU2F5/9MKORqYhkHoJAjn7sU+7Azggx7Vildj13SCe
AFd8NfOKJOlwloKUjw/esION4PrKNBTAPPTZt4FAZE/aILWudaUuvgsFGdMuPesNMvbWI5ugpqLy
zlm2MdAFiHldJYah27ezfQDljMKwkRSGt2aXEMDtrqVZefjfVUaHuP3HCm9Ka1/IHj4URvHOcGh6
oI6bXii4KHCuKKZvJJP38HKTZ6uBx64JNduEUxU8p5W4TzNv/Ab1YL3oweBzCWw3O1R9XoMfr4W8
qnoCjtx+6zkQKzQZV3ARCXBLyfItxJkVsLHkQSA4e8E/JMgLuXibwOyxaYuUrsLZqg1TcGoHbQ3+
ks55hgJLVAHb9Eb6Blhs0KtGZrBGeV7kkCQ+mNZgkAsvQOZbp6x4W05OcPR86OeYGTrEh1cQ9hBb
U1RZc99AXOP6HCQTj2YI8xw5B5jETJBPFnK25+fQXQmZDzyH6Z3EbNqHYmbymR8XjIarhHvWDjxt
6mAuwe87UxTY3tVQKfqn+WYDjkh4uv1CR6auFBDCnRBgvQ5zqzN3twZjd6ujFbSYF6CG/MiyrIxG
ivwrAaF55iO9AQpH4RNeYC2U1or0pQXPYATevvI1qDsI2Mupe4NfEcI7zeC8V8mQLlw+i0A47mcD
hZFvfRg+qZirr9n/XYsHVnkQoMnUsBFSTtjRJdMpC1xkDE0QCG5Utvir3lg0FvK0aQdPyIA3jvuH
jdDha8zddGfsTN/rJfOrQ5EMW1PCN4pe+Tyj3UDRVxeIO9/mvk1Z5s5e9DXdG9trt8Ethp3wmidT
98d4GSA2ESIS/eo2+fX5GjD9s6And8bafD5jIj0HEmguluXb5Le+PuLEi15qf2163J7KC5r61NOF
UFkSgadzWofao2dzYdNk7xKffVLE/SjUqNAAJYd0KeDdAWkGD4oVTatDQ3VwuNrETjwcYlUfkZ3P
rqOYbhwcO6uBwMEZD2i4Ggdj8JaFAd/dpmzHZjgmeC9mHPApZLuk60Cf23wQx7ACZQFrXaT6mlsV
O0hhLITeIH8yOcVpkZy4aXYziy/dvgD55NzHtBDSCHwDVI470JSdO1E5OwhEjG/cf1WuC/nNwLdX
INpMf9ZYBevR1l9lTl5bJ84/szLBWhtT8mZpbCUqX00vNsF/HfSY1dPsQl72QPw8yA58WGPKp/uM
jNZqmLD+8LRKN4on4tjHvV548DJ7K9YP7SKlvX4uO2sNtgb7vUh7ss6BqAWGCkWJZMBCIbIHrIm7
p9rvlnFaO+9Jmvysciu4r0NrmrP0QUSdec47NtA0ArOue/j3sE4fkzWT1biRhIwH1QEPPaZgHqV5
9maxHBnJbQEBOdttZs2aEXQHCJBBJxyEizRPXkqsjgubK/0jLIAyRJx+7u2B5eCP3t2gNQhTB2+H
r3IN5AEYledghD8LlpnLv+u1ES0b/7GNU6oI0FNIL26Vc+1veplB0roFwjUv6dKFa72e5e3VvIz4
rPHPdY61aV5/TH0wV/226merf1cZ0yyJ/7C6jTV3LDpf7Lyhq1Y9Z9jQu5R89vGjN7bia+yAt+mU
Hk4xSGYgCPmfBozR4VRNRjolBTHInyP0aQYGzeAzTkT2PazglxKImzKtIZk1dmfIqtI90zxd+9PI
XipEousZwsbb4CWV2A/QVk1r7cC7BIa3+r7jSkTGIgAWbR4r6SC4QDvwTWN/BCgj/CQmWF33g1yl
nkuWJqBtgtWkBo2mqTPFogFm3uifjBTCKMmsmAIek3QTsAJpRXOxLtxfDSboYDG06hFL4l8NxhgS
VemG82yHZMjPESkt77yRYUSLdgK+PHae8SIC+TbqZekG6662ho0p4oiIyFLBXgCX9/eAwsilqVeE
/UxU591XaeudtRuADnfuDnERZGJK+9ewfHLWrO5rQLHxxpfhSI/Er+hxmuIBKHSAVU3x1pCkIT3W
Mm/uIGrzRwdTD18YBG9NX4e5ycprJqRL2Wm8Kf18WFsVZ6fbnYX4KpxeNQMeEHd/tcayHUAGOf1q
VfNdOteVEPVZiU6MeENb5Gnk1ol1oj23Vhs8MSAeF2OS8f1ERvKUZ+AR19nUbORsS9t82qQWcEim
dXKG6mB52P+Yvlzilx679M6Mazokz5qp8ek/JgLDqLNIwLR5nahzDikUJfsdBOgJOPf9HtGkJoxu
OVmCjmuHCvcMfGXyeLXoA2yJdFgR+B7L7sLjwgF0NKvjt9ROm4dQNENk55X3Jon15uLM8zMI31Xm
sngBva59EQr6qSFos8igGf3sIKFymTasOMfZUICuNGz2AG3OqZ5SrYkf+hcZAE+QlUF1r/v4R5xx
sTcX6ojyeiehhjhGt5asKlgOP/M/lnhvlXv4M8ZVi4x6lmTdxheKRdixgF4DuvGHmpUDdlpJ+OAx
sKaSXlmgfOvCB1MnCbKZIK50Z0q2jdd1SRK4lUx/j9g/AXhO4NX8wu5HFRn9Bua3ahmOeX0Eh6l/
bHkVL40BF4tyrEBuq4ugOPkZUkINgy5PZx7mMCVrQxAwlshqzhuQe91ap4z5EKwHw34BUMeqCQoI
xABQvKV2/SPObfI40ZI8xlWylZULv8FcKsHSvezKAR61ifqPHTjv7riUP0xjy30fqGDybkGy6j4e
17cs7ya2/Xvir6+0yK4OvbkEclR5Qs5rZz2GtG72rOgB0G9jQD/+vjXl0qufE8ht4t81UT4kFrxg
P7hi+HXrzeWKIYMdQE/c0qlvfo1EzK0xME1muGv7rWwqjU1nBp2n80U2rNsxAexJFWTBNO1OXZNw
fzmI4gVh03x3LV5b/CN1YvvohEV/MjXmYvey31equOubDqm0UEWz17TA+flmcutRtQmSFqC4ujSt
pqGyNegA3ZF9FzGglr8ewA9UBHLbaqt6oOBWiazxQ5r8AkcJ35vTs3CpIOD8qxJ0R1Y0hl68C5MC
SstICnoauGUtkMY0vOeqfBt8p/2BblEYQrNrgaTUaLCH6UdLstcE8P73UeYcLwraPcVaBMsSOM4z
3LbNhow5mYl8h707ZFBXLLLqZDmOs7K9zn6QYDuP8H35R9sbntpU1EeW5meVaAUycKTIrKgfpKsS
75IHFTTyAYlRz8kgOrAooZQ5hXWUWXMwBtbk4tAsIGGQxLa7/KMTKT+m3tNbr8j2ZphW+s6JIr8U
mQxjAbJNOayloM3StJqeXZz/TJIpv46NWAPI+/puZQzM5CKGcAZWGAsemwq8bILAcybrUF2nKOqu
uE8cGRGkYy+Kqsyv9S4U2DbSyZ3oj6EKW4IsnIZIx8XH6iwS3uPMt7gO7DpWuCHT0CLDF58Q7sMO
Z5QxXJk/oVa+L6C6jL+mucCVIbzoVjZ/fN115Z+Vptm09H4MlqspJCsQAbbP8ZTv3Vj1H0Az5isW
M2Q2Ol3+Mr/K2pr3H14dqxV3tUb403V2vWXBPSfqbNpBWji+6+eLyrFWMw/ayLeGYcDS75QvtYuD
UADaLB3ibagFYOTzxdyZOogzIJrGA0oWAAsCJv9/GZouV+tb714P4I3+f+hSMNUh18rZ/D1Mh9zx
PZIQ/8+RarsG8/ltDnP3lzWYPbGohnCRk86PwHWfHdP50tpjh/xdIbKjuaQcssuFnZVrY2PqamNz
K7c2kBnW1O9M622s2yiWaIoDQTIRHFu32tsIps7M36Uu3VLIQyZ1E8rlXya5QFB35huA0woP+9dQ
IGFoNlM3posssPBLTftHu25pvI3Dr1xxclSKgDQdqq1ikXdhvPVplp556LyGjXCOgzchxtJ2LtL4
4+yFiQGYmsmujyDiSF/SxnrNoeFwNo1+HR85aErv3VGkL6rBaSqpvAfgvNMX3b7kIKOEsjMEhZx8
Z7oDfiIebYntnY24ddac8zxI7juo4Mw5GiSqlUVXyoFHAJKtQD1SSLnOFu1s0cmiXcfQFIxMXdmK
ii3ghbvvkbBxCAE7y1yAMmwqw7XkUKQkkyMQu87Uyk6hiRBPlXgRWVMvA8H9rWnlLjIp07aEDwXb
j0eKX7Pjp+59ZXXuvQu9ja2eBoQNTN3oOfeShdAHBNKwmkttVvl8AWHyDx7GEi/suevcMIa9tXRK
KBj3QIBwyDN7oAlW5Ts4ZNx7QUvwUQmEsVTYrpAEXa+VphU82STY4xgI+FA+VE9uWg8PBLk9ptFC
htKTnyEoVmf20VQFHM4/n6l6Y4oaQH8IJI55ZIot9gcQ27OvY5sRe2Uf7YRFijiRYxOILfQkfEKC
CzTXVF5sm0CGT32SDuta42szrQCRtYDoUvBSz62aTZBLB0M70ljKYB+qON+lUFQ9SMmLbQYv7dFq
vHojyrQ+BfNet/MmfXZ04K4QAGX3U25ZS0mm6iEFknQJh7T7SAAMjpBsIJ7h5isjL+z9F14j2JdC
5O1NVm0DZCck2hlxfkA9kHwOLn/2w3H86lh8ghev+5ERrBKZhiqqxeOV63bDZewL/PTd8ND1Lk+i
0bYPSEvPj4Ugw6WcL4ObrmkVSMBDYW8uIdIayVh6OFT+rmoiJP+m1y4gtO7vS+xCZbVmSMzYxAO4
mrwOLvGRVoe0Z1mN9OK8Plg2LvBrsmVI7HGZhfACu0EKSR6HJg8Bdvaa+cW7TZpw5aii3poi2Akj
V4HwtfY1P3TeMEamHlgP8AgFnTxOpZZPPZLHRqsp3sfKEqBNRzzVJUK8g0vzUDL42/xE4IwDdvyF
MetG+wdoSPMdFi7nSKCReTR3bC5OTsEjhGAl6EhQNHU3E3NHrO5HM7jO5r/6u90EruMgO7d6kidt
QRKxqJj3HsTlzk+H5AdiJc++VsGLpFqtWOlWdwIbvLu6a4pVPKjpdWjYxZhqr7jDbyJ8gzvTXrI2
I9AMCtvD0LbZusyS6Rl+wS+Lj9UqxA7srm37Vd4jNQTQCrzu4xHuh8qLsYgjrYm0nf3oMog8mLHd
5L0GgO6rizNI/lI/uwzJiNiWW9XbtKzJJQyqcMFw7t5bvVMCW9xW4FgZqhRJFzq9CwDwGgDM2rcx
/6fhamOar4bXJlt3UZ2ANc5U3i7G8O8+pjloGrptqL+rHeJHVon9cW3GSlIrubMDVePUbSqus8eO
eyF+TjZmyFbmoMEk1D8EwDzuaUIswKgrF7SrioJWnvEdglzyzkFAdx3kCFKPAg6mobPl88SBR8kt
Rj8gwQ4kvGX9xD86qOuwhdQVWV80d8gXhBPiBRhGrFf8aocoFTl9cLp4WrVN054yF2BRH1CJPWKY
5MAaXm942tNzwW1/GUg+PhG3ZgufD/w9i/VzjlTMHxYOukOPgx3Li/BOgIOhaCryHRkxn4ll0Tcn
kCLqcuAKksBH3gnA8/jrIpQvAOTAasuLw1BkZFO6ujizIs1XEC8kj+AayKOAT/hzJ8NHQRPruwv1
sCy3J2yKsWHO4c75IUj/4vbDUwCV2EOlSzgLR2GJuxrEmwhJgSx1vjRSIXUso8Fp4Nrb2XaXnEyr
uTMmmk8DpD57hFBC5kCqyJGbFPwjyCVFABuhssznUQv0ftTXQbOpsIY8x0Ili0Yl9nFoav6cttO7
S2IQ3sylqYkfKHXJ2ZiGDuTuHcLvTSlB2lNX1CCTrfAO5NMU4U8kH00/xZ4CkE08QYiijZBATDZi
Yt09tCzluvTCMRoAeQuB3U/4mXQrbpMQgT0rFVFpdfHm2gppwnyf580ncBr9vQJorU7baOIVzplZ
tvHwR31Xad6v0xDiaSMy8N7z/FwA1vGGdEJoCwcxEj9nK+xmzyXHHw84yQD+BCSmG/OUIhMoxt/o
LATl930pfxp7T1bFMkiC6mBmw2kafGz/ezbSn0Pfct78hDU7yQJ5m62YZ1O/ZzOjmtm8oPw1m8Rs
ZlQzm5Vl9YGnDL6pfz4b8TmkoPoeIltjbx/MpbOQnOql+mcSeDayFVoN+QwLYnd3MRJVG3DxoNpY
umqTpjz7Vfg9QAm6rA2h4QBB1ty+68BZcBdA0wp5L7/LWZVCZjXNsSX/3XC1MebgkDlMmiFDgoef
A07YSVGE77mTyDVAneUu5ABjuxpiqsEQfnotdNZkX+kz0NogxJ3jhQ5WMThpunY9igCckm3+AMyY
vJhL4lXBwdH9463KtX37kFHnqaT2LyvP8fpDMpUvxupa3yE24vXu660KqTwZEguxGs3Dp8QJ4fBW
Y+T02rlAOtFaiHDCbiMOnUs1X/qBfgVMBntjkYyVe8kE3SZ5wY6mylhNwaIv8vZiajzRDaeu6JFS
gEFBGesvLd9XK4vMKT0h1kR4h04AlCBQOV88GxuhpCpOxsCDAObFk/m6JF19copeQ2MutFcqrPqT
sTdmoDZeTakaTxl0Ps9wxC1BMw/BoXDIL3GaDiuayOI+xU9hRYkuz15vA7INtZAT9FzyDbYswzEX
nY+HgfuYMiq3zRQjciIUOEAqqJyGfkp2OFhX+3Cc1F40OLFZdlofhFfRrQUB8ZnrF+o2wEffNeMd
2OnEbuB9g7z5xL1H5u0Y+UMwfcTIJXElgucECyjtgcLTcU+jjJXJPZx1ZNtiVd3mYIi616wMIgqf
5TsZ/INjl/HPMAVrOSHDR1VZUxQi4n8/NFJuwdwJLoKkHiHQmafLGLkG76A/OZmZ7Krf5KUnPlkF
WABrRXHJ2zreJrTSu5bhXV3HbbN0oej+lgr3YmaqtF51BeOfloO0UkcJ/+LxxN6E4SwY6Bbq5EI/
ddmIDpEYXj6bTq3i4LEP3W8CtAOLMQ0apItP1cYbCXbdCI4ckVRHl9VAvccQrjUrAGyrJ4kN8eCW
rxOPdXtHBPpUhFaz1FZevdeFdXDDQv7wqAshBw1VKF8iu6WQyQmYJ7rnHjzvyJ4rn/RoVyA9cNsf
AZxCwC59z0pk6I34Hh9Ui7+uiK1+h337sCqpA7hRL9QExw7YAWzwri5Sl2cF3rq82heWU+3N3R+V
wdxiKv9uuZlrEJz90ds0mLqmYcOizYGlEq4bn0jdJVCXtPqX3gOQVHMsZl499i+CS7EFdJ0sTdFJ
u3A1dgB2mqLrj+my8Um1M0VezCmTPstm2OSA4CPF9na+mLvaH+uDuegwbw5TOghElP/D5tZFug5Z
KTBiLkw/Kqeyvt7+V7/b2H9PxeQPiCQlq3EEEwETAq5zHGEvzG43evaVX13icBpC1SJ9NAZ5Yb8O
PtC6ppQo7Cg0iNR3phgrJLtncP+sTU+XNc4WnOhBZDznHEeGO6dt0oVptXXfXzx8b6A3LoeoD60F
Jrcfro2t/vCVYx9NSaZYgZGyPSAWgscaE+ge14LnazOrV1vw0jKghdk4BSeP42DC4ubYYg94LJ0G
HHs5MLYgt6vh1p8rdSUhiFmoyNPgfekGdDU9QMP9q9utOASglqHAo4Mm859Bjd2taOlcbFuXv/wx
xW0AM2MBEi+3YNl+yXAov0Oedo8UWX/yFw6Uk7bIWab3ftlS6IzNb12ngl4nVuRrHWd5vZCui/Ws
iB/gtmyOMRbLEcQLD6ZqREh4E1dImpvZv651xONWBO8oEpzmXqYhzexXJBj6B9PVw8YG9KMAuyF+
g8DtKeQOe5bKx5obNx8hUfYKEJkK2mugcW28IjL1cQ/07YgY2pb4lvvu+EtTXQsAMUGZnV17M/Yk
xpy/tTUwSQBYFmsv0PUHsK9Le6rj1yJT3q52k2Zl6pVq9ondF89AFfF9FQIHYOp1rB+UX3SPLM4g
qlVxgtAWHm6yxFc/BRDIoy0O4d4/D+cWoAxIeie/9wTyH0eObah5PN+tCZIMU/s0ZpZ9r1IEpFur
7te9SryVtht5j8gDwgeZtra256CorfY+TGq1nUZPLozJNNuZOysJNlgMoHg82177Jxa2alzWy5tt
PE3p2Z6+m8GuVrN9UMDTW3uOtRZQTAwXIKv09mqanq8m88xm3N61Xzumh72pNxeWxWITgIIpCl07
X1ZBUO+zCu7iqhHjUQ6jvwcTgbXOJ5woLM7gpPeT9mtQbIFs3/hnU+m31M/Fa9l4wXICmPZUOcDK
5hKOj1i39YPMbAs0P6nzbYrTpemUN8mzVVPyKmusJnEhFFhbJ74bqLI3yLv0L6M7FBHBRujTAqwP
Ant6WeOvsjVbBoJVAQngetiafUAw5/vK3nIXxUAghTAXzSUpoDFv7EzRGBs7qFIM16FMw1/jJXPK
sam7jXfr+9d4xq6c5709y62vGeo2x2087MgRxyni9djhLGZB9uWIL/DXnfqPuv8/dn+NUgZtAoFZ
5ayqvvXvwgnnwzi/MwU41/07c+moSoeFqYxTx1lXiABg6ZnCetlNVCyLOAzWbezg1e10xR3Iuuo3
WvL6LS/z4o4JIiJTVzjIN/BGcISYVirkasxG+tQ1ln8aQnBOGbMRsr/Yutn+xhQD7oGk6ZlXDYEX
/bWzJ3B2I0TULNKQeQeO382vWxmASng3DkxEk1WDrbLnUB2LV41P/Rfbt954ak0/6qxekrwpvgH8
DRCr3ZQXmwclSOfLFD9AbMh6F3CxPvPsj9BLtqaTg19E52jxxkpvWnbBiDTxOITkQCl9SCRV2AKO
dnypQguXHurHCeDHK1NnLtjCeuumAzcCRJvjy7VOtOMutfHiMEXTgIwQ607SDq+sf8xEwvg9lqvf
4xtDRFjBWBJnx1t9L8Ns0dLe2Zk6c4E4KVIw4yxYz4NmjjfdpUTTpxwkl07VBtj+owR30FfAuxqU
FSghi0nCydUPu0FyCj4eAOLSFgcZ0yoQtt9SDUywaQXxaXpnjYj9m1YOCqr7iRV7RJeHISIAyQRZ
+2TaXGKfZF0OIHCo8i2nsViCJFovqgSgRzNYSIAtwBcCjYv5QezYDdeQdElXprUCI8ZeB2USmVaJ
kzv4B6tX0xgj3P1QIwPEtJnL/BlBQfLrM4KQ/ovhSLSdGrgZgAFqDxbpnF1pUbHHd4vXXEogp5W3
7NDPe3oBT+6RACG1qeDcOSUQJloPNPbO/iimFX7V2QXScXTJXTE+QD9SLB2ksjwRieC2V+M8PgDv
GekEaQzcA5TADYcUKCKaL5yxZR91bn94IzbNVdZfIC7oPPTAMy+6FK9fmUw/8TXAhQbQ5MKGLwJ/
QS9bbFUIt9giVz/DwAVCKsdeK4sTB/KA2R6uaOe7H4uLhxj2tzppPnzfDT90OuYLMZT5ez+BxlCP
Zfc6oGPkEeo9E9Hh4Eea4gkYgGLZF+70MOFrXEoH54UiD7eIJrpR0CX+OeD4DcCt250ISHg3rqvy
IweEegt+2PCgPD/fWSBQ2Y9IrdiXAwfJAsNfFtFvZ9sCfnGH5AdvU6WldwyE+tQh0ohBYAMPafo6
DoqccjeEMFrcqVdlab4JdNevTLEBrTvSnuriYIrYRW+BrhaPSVWJB9J3YEQL1Ksvy27Pe0aiBsIe
r1pAo7bOg3FrWpWjP71au2fb5fxZyy8zlIf4xzFLlF6YPow68L+RUa5NHwihkMWElKI7BxDuILYT
qBeX05FAzulo7m4X54L4Zf9HbTXo6djMl1j37j6EWKGxvtXzpu3GxYRo37Zmw4exvQ14sytyP1gp
XQfg08Lst4Zbsa+zZOkVQ7W8jWLsjImpU8S1F4UokZlJCnjstQyiYrDUU02qp6Ei1icIKXykRlPr
XHq+ezfQMF+aBmBSl6rJ/DeQCFHksTfuNinK/rnnI34VZfwtZ6AYEjErzzk0oI60xr7KY8zGaQaB
6wnAItpZ/qvDwTpECj/fOmnTviTCOZjxfWnVEVJg1MkPquyEVDKkkszjjoO/q1p4pmub0k2V1fYm
Bbb4teqqrTGQBQ7EXMANneElfgLvIlzH5olEd8zwLGDGl91BKM6OHv69yzHIsgje2mQvy1gsAk/n
gDWSka4hd0AiiqXo4oYNuZTKapdTLbO16kW6BTuat6a8nCB2n7Qb0VuABAdu+lDU+clCyv4Rvo/0
wR10f/ZUv7y2zVUxmEp3FTAei7oa6jyqJVZBir3M2vTITDdkp4xlow+mCrDy9pJ7UD2e7eFUAYs2
nDaLmz1yVRBEH5N8ZerMpVR4CbdIndrjjKLgfxrgvINioV2DAQTBwg0Ou/yr1t73ASvZ21g3ZWR1
3HnE1jNdQVhKnhX+Lzc4YzsHNWMNdOcP2xhei1PSUyCuc5o94NAfRJOHCFA2ABTO49b6RFD92Da5
Hy9+z0fVJek6+7kZE0T8NXt1dalf7ARcpsVU4QDk2Pol7yFJlea2WppWb0xSKIcW+J7n1q4W8ZJD
sDmyG00AP1+DI6b/9K0Q4gFN6+4tZHk9pP1ULBpnKr95sfcVtKx8HOFZ2YGBPFlrPSYfPoOO+GwQ
YC+/VCUd71gnybmY4PA2DTlEA/BUwXMOrxje+6rbUKjjvrp5vjMGva0a+FihBctj1z4iPIbch3lI
N6tX2PjoN5F63npycXCsEjjTkev0bAxUywCFHm2K7LXWOcALA6XmORnhn49TJsh/u32cEollED4K
EMkgQ77znApUEIy/WKBFeaxyHFzSfPheSWhdNHMJMAg9S8+DVJRw5I37WYhcLfx8TCu38QshtMnW
pr8Yq+mcN/HWDGQsaKE9/GjAvjHq9kwyr9/1kCp49fCw3aj9h7jmw6XH79xUA1w2busOMParlUyQ
ndr6QN7MnbL2OYml/cIQ5DyB97xdmGorrCTIK9psAw5k/mqPJF4QEVbnDIksz8hvj4xZ41oFkmEB
ZTHFNh/1coSn9/ZAqlXZw8SWeZDJM/BC7BROqw57Prx1UPOv6rqU+NG0c2MGFrrflqWpB3E9O83M
MjPVPpZJoF1NFe9WpkvHwjP0rJ29GdM0YarbLMYIiCPzBKba1Jg7NgZm7Fu1ecR/prwZ3qpZ98fY
/7saTDF4VWdYlVnsO0uEDtkdtGrgvAwzuUw81X2CZA1pk3bwhW1juKgGl90LiQOVxbS9duxOvABV
/2gsukosElB7idTun60cyxK3sNcrbVdfWuiSLYp5nBzrSYKkmw/dh86SdZrd4Q0IFuashlbnPGWA
KY0p3AnhAuw8v6YEFM1e8ym+TimCPPhKafhKWZEcsC682C6IPRYkab2DuXi/71TlA5XV4ojdNLZ3
mAoV/jK82VwrwUXv7CUO6R4Dmqt1sFq5Nk7voUV+AiQYfgQc6PlRYq9Sxl1wpgGSVWRJGPRXoGxT
UlLd10TGp3GoBMiI0IPb9RcC28haSIfmzlOtFZkOWGDwGsUS6cQ15GJL7PiS2R5iw0Bww5MX1029
a92Srcw4+MkumoD7bySwwURSqHgT5/AA03eG7ewHKRUOAqAw2uI8A4LZWe3Ob69TTQE8JBXJ7F0e
IAjliX5nhnTxnlx2Y5cd3ALxM6drHs2jmQ9vW72LZD04aucPbx6N4EcQ1T6yFc2HtxvsK83klLty
oUj/68OX8Q+twABrBps/f8GH8qEdi+ZO2cK6fi+/Pz8H89feAWxhaexL28ZbUv4PY+ex3Liypesn
QgS8mdJ7J68JQqpSwXuPp+8PydpbdapP37gTBNODEglmrvWb9o/3L9bI89/vP6hqd13hfX5//9Wn
GFYqADTy7CuTYwuIlluiccqZkMSIqFHkIVrlWmUuRFE0AF1choWJWsI0JpKsdFM6iEEVU1HUGZn0
6DY9TkNTlWSGKnYAAygQUVQM84YMQzsr2jLYiToHHM8RWNpFlMQq+D8oRIVHdS3qyrBSLrKJnsO/
q/R6ly4bA5EsqbD7i22hoOGk5KFx/k3nAcJ9s67km4Q6IUcRC4+Zzo8QGuNgMvQhVTH49LT1SPBM
Rctu45Nr2xdhCyIMQoRVSBmjS5pLVnU3EoHEhF6QFrE9jjTvIuxDvkeIhu8RogFE3f9jxPcaEKKr
mRgBEZhnJUGMk5hKrCFs3L4XB9cXrsZAeVOlyL+FEags3PDMjSiKS9J1q65NmIOM7W1Au+wUKeFW
tImqwsLouOoGb/49KJBxlchTIC2izkEWQiqd6uA2pHWStHF3ZHl3vZ8MJ7t1c3WGKPxwajKQiaDq
woWDwqQaTk+usO3JtyQXfQqnD+XAyRikA9oZFC2pDHdI8JGNTeLmGW+Sbt3WabEURQIG5TKNrGbd
qpn9RI4/cPwfgWypP5RQvfRVrT6PpdusRs8Nd26ZmZeU5N5M9NCjADsT3f9wpX5YyEmPdUFJXqlz
SWX4cqJ+xHp871rjWUMENS0uaPh1O1xCsanLgvwFM+uTmAx0yS+lK7zHlo3ZWjOBesLmzB46jV2B
6KGFJh4jcfhqQihd6m3i7/1Ckc8x59m56OEMB91Lx89cK/2Fo3jBKSLdcnAxY1kUpZ+8h4m2yEIA
1HZpxwu0XlHbLU31OUQ3ZFHZdgG2RkWtv0IwDBBrcML1NFlmXRs/SfwhZ6md6T98FeA5cQUPCmC+
75JAend0JLWDUTf57KflSlK79JCyO+Y5DhxpKKLmGjvmMMcSMnvjP367j0/QMm288UuO0a0LE/7W
4ka0mmS1meT9utSjbCcu45ARLCHrmO70sv5daZaaR/rm3/J397/qxLj7FKJPbas4DUhysvKKwD7I
sZfOBF5bFNWpCHsnOw99B/+UH0qkrIbs0++/rJQkU1SZuBzbUnLtTLXZeuyCJmUH81G1+h+dBJ8E
Ie2D6csg7dtsWDYSPIumiTGpNXOXrGDIJtD7JXr+NVdYSfE61lPjMe3l/zZXnijjvvWt7j6XIjXj
B6TmES08GdnBPtOU/MsIR2TxvdY/KorzBqHePvdjYT8FwVfYlu3LECjl0bBJ9he23r4QaQjWqhkn
K9HqAvbDwKYirTm1loG/tCDvP8p5Xl7bdLiI6rYI3W2EeudCDOoaSUNdzgApI6ZkXVVt7XPSa/aT
MvwUnSxPKo/WtK4o/rVunxMsFuveZ4Qe8r2umsgXUQ3x0tkqQ/573WFaV/d9e3Of8p91XSULHuHn
zgofB65aD16lIBz3aPfjOJY5/mtpVgP4r7bdilaQi1sdV4oH2QMHGPbyi6iGdKut0ziwl7ZZBJyc
ym6G1Ip+NKPCeK7jR1GNE5y9d1ENJSE39WplbVHlQ7oVxUou952lo8NtKf7VqAqEPOiFtLa7ljJw
KaKXDX5vNio8PwpPj19i8mBTr8T0UVrJgmgu7sdsJ3x5n6E/PLXCWDv0TTrctDaor3qVPIj35vtN
suGXtL1PzcGcnT6ohCNE4hFXpfttNsPQHvos8u7FoOMsqAD5XEAawZU2Vf3NWGvuI2DyZ0u3nc+4
L3xgEV7y0Gp6vIXNbK+6pApesooziVa6nxbRm5nehfk1JbWzs4HVLHvkt95KCfGbqUcYe8k8k4f2
XBs1cGeEYBdA2MaP0L6KRcqQ58uYcawvzHA8ogngLUiImW8SJAGUoJcok3ZneSjHm1Xp6tZsFCQh
YqtJyGIATBxzK9vWjTbeMF8LL40VLnJU65O5rg4BOmuWvhj9opvDETTXol/p5kcFvNZRlHggRXsD
yM/sPiytMwBjlSWtxZphW7vXYMTFd1qxsIp4XUJ8ReyGGxITyFX8qjmEuxxFzedKBAymlkasaPN+
nFddrO2Cym9ejCI9KIMT3SZg/cMwEnwakvolkFVjbzhEJsQgZIWjVYYOx1oUA6PuOSOWyVEUlWGY
gaQrn5JWay/t2DyV00q9a/CUhN1TlR7y7aRw0EIatI8gltao8Om/HIwMp+PaB2q93rxWKvNGUrxH
1A8oi1GO5r6oJAD9/zncRHYjUJH3/Xd4H9hkWqfhwb/DdcU297GOzXONvvRtkGAZaMWudFvtSS0y
e1uHRIdF0TJLY+vbVncv5jH/zmIgKilagTuNW00jyCOKWWKgwe1pyr3oIEW8VU0PO3ns73D4isqt
GYDPE0VZCUiYRzVoChWZbn3s4wn3YN1bJVsPtpHVw4CbWjlDSBj3VdK9lZ9kZ6OEgb8QraGam5us
1wOoDSzkG6a2GeoiurfGaE5HqM0riFxnk3Y60xgYLuZXUWWBi7vKrQNKA8q0KH13JQO5yFDiO33X
g3d+63kbu+/RCknGmdY5hE+n+UVDa+vaIsKOAEj2PwtnaRqsUQcq52I6Y1o58IFuIDbCr2vGD/bc
saL6WJXV5nvFhJDPyhv541WBdrYMu5znjZmtZK9EJbsb9OtYWsouaBLbnFm4SZ6yYBcPJZi6sBv6
rRePH/diGZKz1FPoHPdyVmYcTKOyXfc1f8xcbjHQEa6ohiF1R9KW1ioqs2z2R6Voycy8PxaKCwKi
K7NZMhVFQy8EHEX5u/le+cccpHLNVQN8HMl41jHM8ffwe3GqE12SQPmny1QXaWRmHV8Pt5KBXFeB
9Mq2hh321Bb6Ic+S4KPXoXYC54wPjteGN9tKv0Q9z2t3lvSKhkS+lZwLlwcV2dbgA1PlYAZac0Qg
hNCTFRj2XIzQivJcGI36GGhVumv66R8pZfiConY76zoTzh2RnPZotbPYD/SjuPAYJWEatWpLNgkS
ROBq2rHSUn1YiJeSOxKU8wNr1RgNqrj/zECESD/eq0KrbVchv+8zSIskx32JIYadWSuxgpjGUnkC
zrwqjKbQ3E7KZHuVqJCndc0N6edFkAp4pqXEJq99xC9d3ntYgHo8aEvSfGgIocPFOU8FIYRclBdL
yQubD+xenMx85c+XzkqtSU8x8b5ZOjbWMqiJPQoJEpA5pMQMsz0FiZu8SNpdIGUYbPvoNCjn3NVN
puchUb501SL08NKnkcm+gfyWaJV5KKroWpA2DO3z6BnvQuwEnk67qTyZeOckdoIpBQ8WJ7J3+lQk
27KpMH98yEDZXvFMOorqFCgJWtRAcHwlHB7CULr0RW9uNbXVn/JC2qqyar1Lbawsei8J9jjEuA+l
Gt7kqR4um4P2cF0dChf3PauwPkV95uDf5AC/PTYY510sWKoI7GWgfEeDY46iZWdNC4Izji+bujTl
W+/o3RZUYL/08Tp673pzFWJt8Wz5PE+VUMru9VkzbmzLNp4ctwXRxLP6Xq81ys5I7PQJSUX8TNAg
xTkx794l2TkYht/O7NxOeLRH6UVcrAmkkGVKtfmuA6Ns7sbAfsi1Nr1IJvktzey6RWNW3aFOw+5g
qR0WoLaZaRtf9Y6izhB1eQOI94+enVShztdW/Up0+p5CFLHQorfEIX5Ty9rlu1U3UB29DxEdPd+9
GjEs/gxh/VIyVorqKI+hXPab0e2sOSQ79GyD0DsGdvIlGttm6G4a8SFREhcZrKwsSSj9Td2jOETT
0zX6vWjUw05egMeueLLSSojAXscGUo2itdQMTLLJvEp1yo4W1ZIikR7EBffNQ+2P4VmTXOlBywlo
puoQrkVjJvnBHpmkihj0ID1k0yUmJJb74YOoqVzbQZGfX0fR5gO/3fDxN4k807U1dPXSyg6xCJYT
PSBavBeNLB1EldujpINsmnbvEcLAOMK0fReN4mKU0SoeFfkibm/IPP5aQxDhtMGM+K5YWBD4Dtst
ipC44wfD34mCuAEcgmoEuSpv33t5CTrAdU5wLLZF21lPhRUrWzuSiJnWmvMe+tkcUHD+moBQ3ChN
wEfXjN33qzya9nvblNZKznukjMKoeg2DeC5GjSOQTwCPkwR97zyBAN+KURy5UaKTzWTvNM7wMBr9
432VFFE5aVDdQ5CzEQ5aJOFEQ2fW9kz2FROHs7Q8q2WHPsh0X4YCVYhR1qXvo+boWy3spakBIshr
A1P/IcY2Z99Y6F+oKHdtWwfYS6n1iFxmhF7VQh0WKFRh4Soq8wqytu8pe1GKcts5iVdynDonY6xu
vYG4hqivE+NWyHAlNQQ6DhmB9z8u33UotOPoZCjVks9ee1A4XkM40kurnv01Jit3AW9x/12tTDP/
0fc+a0Aa0ZajmTnI1rGNpISgjeleDBOjUysIa7grKkkqG6wD0d0QA742/2z18qSQHfxVhQYZdrRE
ZlX3pYLAIZRvWPsutNzP1mp+ma5pvLqh7c5QjHIfZXgbwDCS9so20l3Wvl+cgLk46wHPwL2TuunO
dkiP2cRTDolDclHWDftcNxXMfghZD+ZEbXUjz3mOxunzZhDCHZX+0c+M9Csr6uX9ZuD/DWWHuWii
l2tLUuufdty/yhG6Sq2EdaUlcQBEYzp+r1SeFhXZ6DfLm4Ts4Be92jKHUUBk0StOdsqsDB125t0A
e9Em9Ugs2p/XngwdWULFvcn9/gk2NwjDMnYe0UBDlge4yaMJi3uuQMZ4MKM6XtSwrx80b6wXCh6u
tyIhcu+hyHfVyG0vOnxvrpmLnqXW9saFpFG39AqeHvzimEtO5sAMOr6fbZgmZ6VDFYxdgnJykFdc
BbkVn0yFwLVUJ/GmTm4VOYeTXzvmSbwSlzw2YVmMRbDiL0z+w0InYFaEdbkz+KZ+dw7/HQZj/bPu
On3zPQmqELoUTDuZ1D2GKGEci0o3x5kljxkZA53MEA33OtEsLpI1HImzmdtEkkeZ/R59oD5zZtUi
ef5HpRrB3dGRoRbDeJQjkp+0xb4ZLbAWLZYzAp+pWpm+1TuCrOUkwOAqnTM5Or6KRgAz9i0rCO9P
8gvNdDHgxhtBlcECozQamMwPULwPon+EMDARO2sEk8BkAl0qlhJDYW/p4BM5+oqxNXGG76USr3Ru
etAB9GNkPzZ7UAuQ7rXROUkZG56kwkTYHg5szYpPgDH5Iu3t6tgNQ3VUMYRn/+vmn3SwmrL5kaZW
P4ec5Z76yHT2NhmypTVm0bsU5Yv7VKbszHqzHy4q34Odh/fVSkpb/1Xt/Z3am80P1SEiJ9Vafutc
0hCcfb21qtUzKRuQmhodbV9NqRRxEdmWv+pEUTR899NjeYBcNQbL3m7SpYur4iKXWudpRL/J1Zr8
05cA2tioJZ/1JCgPmV83C6dz8k9lfNVS7H0jGV8ZP8yqHYD6+qY6KH+IDmaFoKQ5CxrdX1SWla6F
1ajj1dJZYWfjgoWHLIPJsNs3/sIjT7IWdf/28IhhPtyr2tFfKE7wZw8zGe5zIAPvnwtZXbploe29
iguqAMmCjyFgtD/qfG3v5wQ9Ue4DVzaGlMXFNRq24feXU/dq7Ddppembe8N9jJhXb7HvipCM8Xyv
PwTTZVA79EdF+f5SV6Ovwq/s1b2o1ZhHpk4YNTPRX5R7HMtXNVagRKpovvdE8/Of6UStKHdqsAjY
u/HAZ7FOLBZ2cb9Rm0aelfxLZrU9Nl+5znY7d74AxpAjD7vwKZBDkCQ6CS62aNI+IT2/qltHfix0
zJEQLzS/goUYYyL1NMtM4pmRBhwPnkl48OwiOSCnBcTacZ3HIgff6imG8+VfPeA+XxVqNbPEqPrH
kTzRypYce5+OcX1onVJf6kEzbDK50BGP7Ufwx6P7rnvuxSVF5pHheJoC2f6s7uSV2jnuj6CyvgJD
Sl6tPK/mSqGHD1lagAXFleXkg4zYmLpi7Fy9bfA0cYa1FDlYnTLb0hhU7xH31GAeuln65vjqW4ak
y5ddAzkTq6S5NAOLZX75mouiLVQdxQAOYGFZS/IeRRe4Du7ZUt103dm8jTjVyh3SWt3GtJzwVJSG
tmzwxLqpYT3OPb7JL2XYIDSYmskPTZc392XkdtVlCmGkLJSOpaopH+kg1aycxs9VgMKv3rb5tbaC
epVoSnAEtl1s5ZJ4JN6HzsHLxm5V4/16JXbFrfeF+1QgLDCb7Ps+9Mg7e8WAW15kgf6qUGwrOASF
OsdHAGxvSltV69BQtbXku+2rnddzQLbph1ITz1djFc0M0MSPFQkGUQ+oCcc1SZGPeiuHF7sAunAf
gCoa3Ngmv2oBRBkIUM7cKILsA2mqA7CP+sls/GHr1wT6xAAvvspaKb3hK4fQNpmdjWyr2ssA9Ve0
c14li5q6bJYav3oIjOJF1Bc5UFFDNpJTzp8a29dcu9+BadZsNCTJQVYKzk3bR/i+T++lAuphVlX0
LLtpiJAYKRVxZ2jcFHCI38shH1de5AybJPf2YCR6Npm1ecvM5KbytHirhmBY2i26yCDl+7eU3Ybc
BW+2SvbDHoxoWVvy8JaN/otTu97NUCv1VLYFp8tpNDuQcS4ZTXwg6Rg+NVa8EfVx52pg2oeeiDrd
ej9YRHU0PqvIzeyDivCqmNYIkda1UKw44/ykonMh/xL9A7vqFgrUpp0cJt1LXjYzcXdt4/obFW7Q
Sgy3xnKfm5y28WMxD44zgP8Q7ynuzFnfGBJyNj7vVSpuCEVBblOb/oYT2EvkSMDljErmqZ20mEzo
9harYm3tlW1zBRlfzIukLD6QsQUcoIQQANVjotbd20g4Dwir7V080h6besRJxo518xz1HTGfxMvf
FLAFYlBtqStplIYPLDjSedO68tVWTNSRCGHtzAFVs6RHTzkiQPySa82rGGRoHcJlZJhqH2Z/x4Pk
wayh+oyDnO/VvsBKKyKbkuZy9eQ6mL878WehOOVZr4rh2R0XRmh4z64xlDczKzdprw3PZe5Ep1zC
/+jeCYnnndEo9VxHy+A5wZVo3bvQIsHCDM+dbYEYTgnLi86TdDyaQ/zbRLFOhk/DLMyT6KskxjKI
4+hBde34KQj5+DADDgjyxaizy72PJckHbCmRl5xWc0aCkmbVRgsxnwraYwVtoVzdp0fvdsHRFCSl
3A8wBFt+CJAQQJoOT6ogN+TnIVRObelIFz8CauN1q4hHyhNZ5fg2+MVW9IHypqC+y4crbxLlObAk
CyyvYszvM9SxjjtDFaxEa+uo+YIwmH8f+38tJ4a2+f/HclpGQCJQuj+Xa1vi7tF0///ncq3aLNSs
U46Rm72jJ+C8uL1jrJVR1ZbsXkGQKGhfeJnnH0Vr8NN3IA/J6thgDzAOM2vq1Kitt2Lz2a5F0fDc
H+Sqf2k4123NtjEeTWtciCbo6dIOVQx5LorELPGMie12e58ntPZapis3N4uVax05F7FobygGPK1E
WmRghF6iOEGgYggaXEEQO83kH77hKs+QtcddVXXkDCJDfW7UKlkn5FKWaHurz6WW9Isu4OszTMWc
zfSskNP2IFpxQDj1siVdREnpwP/J6XMcIK2VgAARQ7qynTY2i4Gw3ZVPgF3E1xJTbx+U0IvB79CF
uEp2xUApu/ZDP3cAPpxF6V5P0GWsmuBkJVl+FVWWq+ziroiOoiTm5ZN/biI/PeSWO28h0q4rGVuy
RSf3xY4Mw8GR7eIkLl5vwEjDbhZcrjZ+NjCulfWgexpKUhpyGYoDaERDqBEZ6nhSakGMd4h+FJFb
EE4LDb4Qcbgqw8J+sxEaFh1kXUkWkZTrh6GTh3NScKbUKxKwZlEfEXyJngkRe5uOn4F1TJz4OSXA
JUYquR2j+5p5Z6vrsyOPFtKt00jYj4vcVqI3WEXNCvXWYosiHGGXUX/lSZl/Fn0MZs1L24l8Gu/r
FPWexDLiz+G+NEo8RA6NNNvbQJOudlpX9wbZc1/8bojQbWITP5VG8uertGql1xoggFg+xTBv7ihZ
dcxi2T5BUUrn4objINyZ5Fv5/S77NdClcBPCtnrioXQSHdDedIhYqCrSzIp8QOctW4gGzHiR2In9
98znaND1fM8d7hzn70BdNIPvP/aBJJNyRx59TBU2RSP8qyrgZ1YUtRwqF1T2mehbTQMiwqYEB4Ls
IHr4Fb5g1ZA3S9GaArA8lpn++j3AQjpEsxPz8td6ov99PXikc9HayQRWm8qciUZR9dd6gY7TmFhP
LP9f1ot0ZWni+HwRHYw8U/7X+/vP9QDOITaergoz6l5QKw2WdoFGdtn38dVCuWzW2Xn5WdYh0A9F
ebQR+NuoJdQDuYu91yaXVpKil5+Akpu5Emb1CWgDBt8qoihipAQHjbOc/doSD1lpRNW3maNYULWD
d9GBn+d0NtSygwGmrEJhsJqlC23gY2yPogO2pyiQeFZ0sHsYwIkOt0zcRhwSLrQw/YTHO37axkRs
b+zsWdWlZJG5rX5pNG60K6rwYEl1s0vlMd24MkLUdVknyxoe7YMSkMrvhkp6ayTnAaNP45dqX8Nw
MgQc82arW2g0E+38PXfJFoSnW2L8npsw2iFh67DTMe/YQAgyTnEAn7BKpwRog5WH1OSX0tKzS9pE
KjKcwP2nEujE/JJMF90FYNnglDDpWf/uy5sJ9kab3UTfVh0AEZpSn4BGQ4deDBMTjDBHt0WtfIl+
3/X9mL8axVjsiiCBB882RnRXgLZskG9v+QzbgGFFJfGEgxRheyzmEJcukNyVWrnRXBTvnRtU8Tmq
DcfvtdpMMZfyqDj3fmL9+wT1BYIympDTW1XN3Fhqg+bOBzM2F/J0+X77aCgW5zq4/y2+qy29m/w8
mf/7r5IpHYrn3Mb3G5U9fv8lOHErO8jyI8rkUT9z24ijqMmOaqqz7DoG4je9JLDDPs9rLgEyCriJ
B8MVuC429yC6z7aNuC32bMFR6zEJ0sjj7HEnT3dGy4fWDiXOeN2grrtyijD1aOiobVFfos5AE6gj
w+ui8I3SXFM/cbgnIxlPLlXolM6VHIERF9GkZcQ+9NXGR2CWGVZ6dkJ7eAA/vetjtH0tWcYfM/e0
pSGX46tvjYRmsKQ9+8SQH8ys24v6wQd2YEwq32K22NV99PRzDC4aLXyI2v4g6qEiOWulldx7t3KU
ftVZY5/V1gJb6KngY7kXhMb1NV4V4UrMDRHxC8RmeOk9Q76ZvX66V4fjuI4y0kn3qd0GNGRcXNyC
+EVSBHyamUtNQYk5FhoN4u3YpfmhQ7O4jFUe3wiAXEUvn48lj3FUJkOgfEg4W6fcaMy1aw/8Enmj
jsiWPlyxoL2XJEwvH2Cq1zM51RFtmoqdrvgccAPz3kUpOfsMhJ6yvkQ9aJoD5BKYh8rtSc8xQGtR
Loz7XrkPsIMivzXNL9FVDCpldGSwCsl3oq7U1G4DPry/93eVSr4Z7k3MJe5AGlOU18iM/J4/8fWN
Rzc0nFkO01HpVrdbMZe4yC1y+SU68Pe6MpGkDUcYIv9T/0SRywcjhW2bhuW8HjUJyDBCBGK91O3S
LaJe0f1eND3RH66K014ilYdEC/8KmomZn/su6Y9KZc9ESdSnSlycMzxHUdK4V4s2feouXhkOdqhR
LR3/qofNsJSzujv8VV9gPdHKaIRoQZtC8Z0mamTvubRGcytWC1SMsdBtav1Zq44j3i1RBn58uktV
kokOjm67/qMnueNgnupEd+43JOYFGKvNrZAQp6j8vnR+1S6wdFMW33XiFSbDxRLdLs7eYoaoyfOt
VxNK4VGIg7ITfWSgIxc64pAHTAGME1LeHGfHJPuhle9KzUmsgiO2kA1ioSiadietJHgtOoz6Kcej
4xNEPl4XimcdbAfF09EyYXt41fjaIz8FS+655em8JYtT3Y0t20kjOgjsp06RfteLKtFjqtdCUtqi
5Kndb0tMrCB2SfesQ4y5ap1c3eLaPAlKaOOjuz9MjxFB/ZRygiVNmMQnOUrlJ3z17kRSfbSLnaOg
8u3aZfFqJXozD/BjmzIK+auXQS/S2heE07QDcvsIc03VjozUUaYXBQK6EFRtW1kbjR4+NgHqzKnu
+vduQQF4sQziYi3uiMz3/UZ9vrxLyxvqRcPR+mAX3seQtvXaqxEWOxVKmmyjoNtXqB4FD7YSujOa
42Wd6cZh8Acv3RWqnxEuWRMIi5E76qxhoXqWOpeg6pyKpm1PVeDMmlHWIOBSAkBmI9zVFsXOUNPj
dzevrvDLUNrQWOYJggn3jppptCfRqZFDNHKMqFtlNjT1haisFYP3Gxf7VtMyY6GnDj6ERbL6nla8
Eit7kquvTD0f+d3h3r4bxF3qjYVxZAg+QnT+7iJegQs/SzyutqJkxRJK2I6tLrtEs3ZWnoSzLIiT
ZO7pejdHagiWr4ppYlFLMPNLsAtKesNurb+ZtRVt8qDL5/5UFHVSXKHj28rElaf+SVVGZ9SDV6JR
XPo4ssHFDs5CFMXcQWadejtuj2KQUucW3Jbh/btD3tY+gDp8S0V/tbFfnMqK8bGKZzXHxIuorsPS
26rQ4GffdwwKT54ppJi2YjZJUgqA4ThOfd+y623aTEVdHP03JKUuKExXv2qTSEUsa59Jg6tgjJLo
QxWEyiqUnWqvOEl/QJHUWpae2T1itVjN6ioffrr1JxvN6pc11q9lAsdRlSFPgQ6zT2ZkVFt49wXw
z6C8NPgozl3+UW+ylpxDNJF+BX2wRI61/zT70Z5lhBpvvj15LOZutg/NWjlk7GWWRpmrj67EvwJK
ofHTwThqumEIim9BX1ZzlFzKTZHa4OdhnmzjpDyK0v2SsX35LooeXpMfi3/rDUKLw0xLeZCLVhSP
/xgg6sV4498ef60wrdz39mTiKruPYYrOtNnWR0mVsgPZGFAQI6nLsXMOnZc0P6XUe81ctLh8Gxe7
BCrFrrGS+BxYcLgGEw4XwaOZ6JrIsHTNQq/ZFSC+ryNWhiRFXN4Avgz3LuSPZ51flJ+GNEARN5L0
nJgGwIqgKVcaynRPaLy/KqXS/HS7HgG9MH/VIFWQ2yNPYgRyeUSmTCaZ3KC/V45rsTBKdATAI+Lm
jesF68EuDFT/h/LSyTDUIx9pUOBxomvqtDiJma2/rUZQloTjmrXkKPFe1Xn86bYOJmbA6UcNxgAk
vea9yNUYwLaR0p/IiS3GJrY8XCzdpStpLSD3Hm+tTiufOcAXxM5wXZEH9jjomsb7UXJ+zynBwLuM
Pvi3Iiz+nhMYOWrhXm0vmwTb8aAkc/Df5hT3qUxz4nzzv+5zbLpgVpRN9jOyIF7+dZ//OWcB0ZU9
1z/vPUu7LyVESQg1AgwCVR72ZVMdRkmrfqpD/qaNvvakIAG3wvOx20nIqgByCzkX8/n/JBWMjnX9
ExE+uE9O5lzbHC2mqjBBe8ql9+CXAMBFl0wZ5zCkq480AvKM6F97Gv2y3AOl5rs6pu5zIDW3apot
RzGx8iT/hcg3j+ksIUkRQyMH/ouzG8frD3BiaLfTFY0N3MDgdz+EManxNkcOyqs889pEkX5f2Mqf
EM60P5OxH+ZZ7PZseTiRJdLQrUy7Hp9GR3oT71fRLRjXafOqdUT5m96qDj15y6M9fexQYDHeDHIa
pUKKHHQuSN7GKR8L143XcgHSomRHfwksjkWunFU/r+IGBxx75ppatsdAUtapH0lAlgOPo0OVIhNc
GOtSRhzFQjF/CVp+eOgmbimKUcprbvg/Spy8fkbquEw5Xvszu/2lKp3yqx2jm57X2nsWgXHoJ6lD
2OPVgvOjctHGUl8h/z/gLacj7JJ34baseB+WpHOSrzjWZHHkLWrDrZ4NDfHFpl1BHdOepd4nHsH/
ea1ZXv6CMWDL83pIj8pUzCahVJ67j6ap1XgkpWdR3VipspMnNJgY9D2HaA19tcVygMiHaMUY5D6H
kUPdT5hDVIs5+KLB/p9WEnP0LsRyBBznZEoi4+BmQ7uX4jRz53+8rHt56YVpvMUxZOg+XOh4e5V/
RLryZIVHthRhjEJd4zfFPr7bHbvV+AaLuXiT6nKfYcP7KHdGfVQtcKLtYOVvIfQrFuHf7/pp9eQH
w0rUawHfmsAmNK9Pwwcz/3u4mFYMt6fhJHWgdTJc1Ot29edwvyn3ZfxppiQEhAFmlY2bqh+7q2rU
2hMokntJWF5OpRzLWXb2nvY09SzIWe8baUS9OIkONbaLh8zrooMoileiLteSn001KKvG63t+Cv+z
319FMczEqUyM+G/TOYPWzDOO7SulQtpM7pNwIY4ho9XFZNpi1LI5ZImqQsf0VYIluNcMDerdNCDH
/OHehSNPfFWL5D5cjPoecD+pAWAGVPdRWZzkxPsm891sUhURVvEnEsXCain6/8Pdlew4jmzXXxFq
ZQNmN+fBeN1ASSkp50lZ40ZgplgkJU7iKMow4N/w2isvvPMf9J/4S3wiKKYUlDozqxTv9XtdBSRI
xo3LUDCGG3c4V5Q/IIvipnRNOml7S+umz6X0dltK6xYwp2w4s6zeUNdTVAXAuvUKISTEc6yvyEi9
CJ9ruNQYqnu1/YM5untL6Qo39/tQjQG9YynrSOeK9ETuFS0CoApS0gEwdemfFtEaCplVmN1ZJG/v
OtH8UyEpd5/J6mpDFxI6Sryt23nmG77aF2A8k/XowULahwtlXRYnWBrrr6Vf3UhJgYCVAgmRts/r
oLjR12tlJMDV5wQKq1PAJC2/1dC50gvypCZPyIWArLf0Yp/Gt5SrBRx6gcjtYVwUcJYECtL0PIp1
bbKc1sDPgmfNAPHZ2iST9fpuXQPqrZKCFDiLLTEt9QBkskNsBGV9hy1kQBnnMlB1Cs2oxmtY0oH8
vXQvdKWAk4SCqSPMsbenqu5N6LMK7tQInV27F/QZwCcBVOjLSIxKaqSK703M0HdipQTmt4DU2PBx
QEQGdqgPwLTMxiocTodplSiITUn2Sk3giw6rChgby6VeD9UliY5Q4qmD3M0w/Knfysj/At9z5VO2
gn46qQXxJjJDGFw1JKdb1UV9vbYkDSbHRfYxKmW3vwpjgaktqcmmtpktpRt1jvzUtPbC1fZq64VK
3x2THEjk3Tu1FRxCVLHYe3e1XmUfVWSPAYRoUztsazctXyIRSPNuUttaz9OzNWn5ojB2W97+7lqR
i0lliAh805eXyMgrzKJF0rkQyuyyWtXT2T6Ni1o1KSI02+rEQ8zNdPHCCxOrbyiqdxVm0+VHc6Eh
ymVRfw7geHeu6BbgdcgtJQtr32/IVqXakEWErPLnxQ6ZbBXeVVqk6UdCRrbYz/Cs2nADNhiUdzGC
G+lLKdnzSw+RlUhAfrmeXwtIKHoKAA8wK6JzcYHQ5vV8Fd1MiS+3X/j1Z12XRezLFbCcyS0h06xM
nIQatIQGoH0aMth/4fSZA/KZatgIGXJfiBOJcIPBJejT55QbfalP9HKWFTQvpdzmQPLfIaPc6EtN
QEnhzEL7LM+MeLyKkMCV/mhEdH6tABR7uwoi9x4Bgve0a+RE3KXyJf+rCxe5hioELEKs5yUMf4BA
F9zKHbgQbz/WkN4GwjwVP0YwVzZXFXnmk9LfpYvqcmxaxTgGzCwyGKvpqHMFM9fm2ZxcWQu3gG9k
uDzR1TO5RkKsHKnAB4IVhNfhvDYvazhrActdjB5XVZcgNQAiQAmMFcxxy/hMFRCcWelrf1zNQwsZ
0lb2vPQBukVvC9zGKyARnCPybd73zCI9RUYC6waO2liBF15wCvCAHLkB8WxbAO8XeBAL7mLcKciK
i7U3XTSktEyT4eBMeSC+UkR2O8IpCLW9+rRgBT+t5/piMj91vZU4qKoKqA9U3RQDAMwTLP8K2YZK
byhlQXM7l4uvspLJ8G+ZIiOPtq4ewgTWR+BMWxeuKaWXZY48HnkOfw4gnEABkCVTx0MWP7OqAW/v
LbuVkHk5vQSqkTaMiY8V9bZyF9q2En3T1DJHoizD3yGu5xeCZAB/XyqAoOZaC/jL5WMP6ftmYTq1
l2tR+lAtpXBESUM3XF6vV8mGVDGLLSkMSxvS+dSDJgUurXCoBfALknc/uaGVfFkrsHdBRi3P0kW6
/AJ1bJUExudpCQ/CeVwgjJpQIabe7wOYIbzNxUVTOyHkdYFwwMIDKgitrSG9LKmtCfDg6NTOlTy8
DecGTMhhCsytuYbIR0BhD+YLJIUHtINym0rlaJMVvtJv9FqSrz1SqCEC7iRJVtqY0rqk6hz22IFJ
sr6XXq7cmpintDADfCtkXf1G8Fzlmt51qqur1RR4JwC3qRCa6IdIdECvIlNB0hzyDEEayTXUOkZz
FWWAW1k0cjUCTpCjAZIXDKjG2dxCTmsqiG1vaakv5ZtSKsRtb5vSamqcId3h4bol4UxLaV3KWSTE
27r0vVSm67w3R3rmsSZA31vG5hiAL5ieiWIV5+R2LhuYnrqLHMPkVtCgQ46Q7+JUENC1kYwsivQK
QUabq+2zQ1dvoItUV284R3Hgj/JU6AfLlTeR1wg+8C2StU/R4SKhAfHIN1f3tBA2QxTCEI38Xv5O
oVAa8kXgTqEGICIJ0HA/VHMkPynVUv6QpPUHCGk7d0EFF08qreR63pSpa8U8QVh5PKKQixLgzfvp
SgFCTpWUiPcg9wBAgqPkfB3epCqEhLqEOzwZZqIApFOhnA+aEapm5adwEdRXdNTBOISgec8QRpRW
joBEF+RAvKalz1VpIX0Ef9Wd6qEPj8KQVKeFBrRKQBRu31wYd8t8MUKGDiDZk/ibJYmuoVcwMSAh
/fRm54ksWydb0oDQt6SmGQk3Ww4lIVWm8DtXjdgcGmKiQH2um0MtEpE4W/b0K4h5q5OFKBVfrMXq
LDICY4Ygwc/TaZx8lPAVuqTael5SUh0y7ZaUcs2QYaKQzOQWyZ+/mF7sNqJx4JkpUobCcYKKxvUU
wPLxqrqACgCyMEtblVI6KuPSHzaS8drq0qritA8YeWRdL7WUtE75ABuGBzfiIBtKpS7DC8vyxrD3
bErpLSWW00hpSgE8eVP7yGwL/0YkReirCGcw5eUUIPhItEizLdIrj+RYJIUGDEKX2yyMW7JS2NSk
pNvn9OoA2zDBEr19H4mP7iMloH6qEQk9qOef5vlKuqR3K8RbID8QHGvoLf1TWMEOBYmmPCsR2NVf
Etm+mut3SWFCLQ+z+u3UQiiDkUjeYyDpDxh85QNQ1qIz5OcuRjKivvEd/QElMICUcRIvEoigur6p
KboL/9Et1KamZgC/fInz5Uiq3eqLW3gDSlDo+qamAre825Mwj9PxAilvmhMx/AeV23CBDCzkQE0P
xLoFtIYyhBKQPqMVDCVNEG8OErYCPYHTClUOGz+tEEBZOtZIBWIfnPqIiYUXA6ByAIW/EEdiQkGk
gEy4dOPlsErgJ1Sl+oxu4mb6KS2N5QznW3iLeWI1oXW0WA4QrKxv6uQIBPko+FZTR08/ITp2ORMX
5qYOlIDJyJcWCrqvFOHdM4e/cmydVIk19tQQISLQkKkDw5TlsUD82adqvryR1tMxIjC8Cf1DKbII
yerobe4j2RKhEKMs6M8b3mE+TU+TehmeqWL+YC0CT+qXSRlfr8ifqC0wV8i72w+xnMLrcoHhK00R
ewv7d7UMnyQ4rwDiSvtsagixDDNBPA9FXb1ViIfJM4VWI2gHMHTGcBXE0rliBFAgk0j736NYEB5b
ChMYRyF5S1nHm7cc4rGwzldmvbwNyQ4RQQuCAK8Ajl24Q/g6smEsC3lAb+kfGaGHa6sOGwpA6Wjj
lQQsyjIMzJtQ9ON+tiqcWppnd0Dfz+5irBnncy11hHmZ3aWRigCb9hEloKRQ7ebnSrJyKMGW6vkR
y0uG/603eOZjJsIKM2uSTqX1HXqh6ituHT5VSniuqGvtE8bUcpQUhnu+LD0RboPwZv09CkvLyssq
UU/DSkJSZUE0TgMvND8paj6wvHD9FTmhgFVgmZvnpgCQN1Wpv6ZI5NrQx7ARfVJXRfO8w0cDH0pP
n5tSGcGJFohM5HxvlgC2RBhecrF8vhWEisCwyptSerstpcQv15VCo7rLV/NPiaXN7+mfArEJfeis
q/Pts+wCng4IryVEnior55GE4CykBEe+C/KnQkbmYeZOw+G2zlxBDA+0mbt8tLOS8KF1aitXzpcr
AmD//O4AUK47fAS9hOouB4xLkFfDalkW91TgyuHatr0L4VmpAArovtHGoYzeUUpStqV8qV7cUlIJ
j6Ukd5Rno+Br7xIZ3hkmUkgPqOiyWkOSRyLQb/SOokizjyjY9CKeLs/VPGuo6CNKVaIivSuVSBtl
+rQ60UJlfRYA3xVijAIFAkKe+lmmVldi5qkfwtAa0OeULHZd+WR5gGwBMvp8nSLhaR4Y4m2RAiag
mOu37lIJHyLPjwfTqkzONHkePcDGrYz1SA9OaOkK6c6u01VwW8ewYiJ+Lh4poartVFUkBT4NhBOt
isTf8JTHeQ/BVqiqQiyid5SCVK+npjJMSwRaeWV9YsSieOfCb+NhJZdIu+AZ4YUrY+PTPC8frnFk
HeVhWT4kiWbCkJt5A1oKyI3pTSisz2khrZ/lcBIm3OijLM7Kvugvogta6E2zHLHG8S63OTCvsDKB
+TM3o4B+ZjB/btccwZ5unMqnYiyd0ON6WCKysF5Z7m2mEp/SFNEtnuspX54pDMi4L1M0PBAKdbtC
sMohHlsK+hYvX+y8pcjc1eRd7+df//K0+lfXiW/joHbjqBcVIdI6w7/1l3eSorzrJc3zs9kv7xCC
qYuSZRi6aWiWqVuqhfIn+x7uHIT8XwC5YpVz4jOmhLq6fBRdARjvRpoq34S1eV9IRejBI9a6TMiW
X4aI/xSJn1BKblN9HU8K5KRaVxAPvTKz+uk0kM9Uon7f0roJfIoAhB1PvPVJbGjf4GOwHK+WonRi
1IHeBxYqkocr8BW92Ll0rWL/nj7c1qR16LPtn+2zBEdHyIpYSgR1Ud+GCPRUYQW4BmBAhJhXxPMD
mWSdjswywb0kiNJZXpvf/BpZuYcKVBJpFgTXFqVWqrk00DM4k0milI8AYKj363o5vSiktQ6Ug8Sa
XtD7YLqeXkwXcjFSgqXTeU4Lf/cZLbV8YNAADEN7iKFXQ6A30jSQMxWc/jAYd+8ERawR/xGtAUwm
exBpIGkU5I9FRItQRLD6eqpeBkTaQFIwSCR6JBQja+6WwiS30hB+ypWawLLui/AAWfiXsknyddPk
3tBsF+v+fJUVAGpIpRHN501zfzdEtA7wfi4P5QOnz2hduUDCxghZHY1BbhWA4iUGicbssHM5DxbX
fiULp9QUQQuQCBV6VEBRDF8Z8DIZ0DsDXhdVU7JkWceIhwcjcuGwA14xUmDuGVNrMIUDA9xdauEc
+jXhPCF/6NVKBlxxn97r9VKIkGIJRIgvci/oVVALV8DcyMbdKpSkqU0JVVqb8ty53GHfXG45N/dm
6l1T/rRmBihLBEynwjI/SZBeb5AWYnwN96r42ljGAH2GJQE+CkucfryFjzMzW+Kr0/iaFpdFiTHg
AyUGOO/LTR1akpn6/Bye1O7YT10BCdNFkTgSCc40FsJTzxPKa/ooQFh7c+VmsC6ELiRbSFd9SuFq
yykQ8OLPW6qGmx9qWKAlb4GscRK4b8vf9Irtm+dqdof8TsFgis+Dk3b9tTbkfJTBoeM0CvP1ZwNp
dOfrqv66KqwcWaXh5hGoy4Fo5gME9afnkrCuIGdLiJyrxfQc2QjieoRgAuhfJBGuSwsRh5p5+BQj
vhy+XcFqslJD+dSfrvNxLUJ79x0USI7o9o1cq3Z4AIhC/BAm8sSDQuycDuyfmaU8o0v7U5zUqY8A
jc7tr1f+Uwpw6m/5X0i1ZzK20q9jJ762QyfrEjF1wHrz6hM7t5mbYZT7eX1XOGl972RFkL9c2jQS
2xFhRPehh3iPxZuI2n3tMKOeQ9v1UCfOL++e4iLKSftc4Fi92xSRDU9W1Z0F45kT/TUvcQhs/Ohi
BtaK9ZOGXN6aJltAZgEeqfyuh1zW7qZYsKyfRMlURECXAP5MVHUsQNiSd3rz9zrh5d/X9nUzIJ5b
znTmS7+g6R7SB0rTog6j7+gCXf5JM1To9RWkNYR6T4RQwXSB/pMuGpYoa7JuatrfYRdIun7kMJCV
nyxF0SzJVGVdkxQd+8huH0giOkm0dPJfVFXsOG8fBm8YK88TZuD5wYzOJ9/JdiblqwTtaNtnsDtd
FM2U3jGkZII1zLcT7ldmvtGxvlNIxNGdW4a2WYV2StuJQpu1edemP/ZbyjRsSOY/OqF9eOo7qZ0+
eQgwJQvW5leRpe+XdwM7smf27sJAJsW2GXsryLNQ/RLXceo4UWBHs5YVmW0WJsexjK+clf8Ut3wI
VzqAj2U7sXEq6N2in1Knh2b3rvxl4WAU774Jomx7e3BtfVPPfIj83Jn1JrmdO1nL7nk9PvZ3DMAg
tYPe+9BJ/Sfms8oG1qf2hQfaj8a86QcM7NR/fHRspmskUVQsZMZ4lf+hAfy8JewPa3ap//7ynQmM
ZfpPOH3fBy6+NPOhsa0fO4zew8IfMEw5rAn9OM8qrDZt8+jk5cHXiXxmMMpm+4oDw/yNo7xfpEU0
81tGpK0KB7YDz2aWRFVq3/DjTb13kuIx8J968bde7jm9AUQwZoVUOay7lGnvn07uB//ctpj0CZEh
jx1sA+xDwMpkPiFRvhzNNw6B08mssdpLC9QbR8bzEvuNrLBRr+3+tsGkWzStvfvxzzqwE6f30Uln
TsuLcoZwdWzHnMz9x7jImcFNZPdj+Q7dOslbNqSxRBI8mumysGF+87GpjRHT5DDLBzlRHP2C1M9T
lq3BYVYCFQ6Bq+zKbHCYiA+Y4WM7fGQ5mxwkk7H9yE5Ck8PnG3udFd/k8Mn2BwLkj+NHwuC3/82d
3uz//uM/z0okHmDmnSRxaPeFE9XM+AXU5vHNvvQfuyKABFnn6Ilx6WRx7jE7iaRyGGdob6cXVA47
6xVOMa6dPdlp+8vJCiTx2Eiu7DrOc3Y4aBym8pUd2JXPNFfj0L9g22HKYR5fYSt96hy8NA6D98ou
sP7aEbucSTy2o6t4TdZJnOOYLtY5DLZrH1I3w5XH0k65djrC0NrX/Lgk0SyXQt/PMrto2dHZYXEY
bveQ6VkFgixykAonkFC83nsqZO22WRY5jLqJEzmuHTB8JQ47yIQoEOzepRNHzKCTJQ7LxSQOMbOZ
/UOWOHzASTFjD/Myj73uIWYPIbLCYUua/PZfce8hDn/7b6qkuU1/+5/oyU/YviaG3WOFwoci8rNO
XyscRvWDHSGnTZcxhxH9wd2bhSqHAY1j8MKP7N7IzhhBQFY5rEtQQPodOVbWOHTyEGqG3I+YTVDW
OfTG1z25W9Y5DLavfvhoP1bsKNY5dESzhu7Pb4PDqgHzaO8B4guziGrKq5z/OAWgpFvWn1EDGOXQ
7ecdba/2uq76j/sSqqFLx9tSdttPhCOYO3YfDTdGEGoJai0hjAa5ffiSIaNveylsA+2OQqUmDuL0
ANm2imyXKw9hemyvbVgWUj/Z5Qz7W3v74zLkWcrKCBIPyeMsS22HWUAkiUPnoq3L9hfTDyZz0Oec
x2lHTJLkVxe7xrD80vi6KCrbz5nWvr6Gvs720nm0I1abI/Gw692EnWHAY5u6gzsEe5oirkjHinAT
u5j5vfep3RUxRA6iywRuJ6wkTqzaxzZ5Yxskbe4NgXe+ZyKUOQgFnwBo3usD66NtL5kiyEDR3v74
GvHFCR1mpZR1DhNvDEtU1Dt1qJtP20jSZrhd8Fg0Ieo/9s4yYqxmFmRJxCZlWBx+wfvHondVZMx4
2XDnMGj+7X44Gd5/HJ78e498WkQA9PZGpyHrlqgYumZIkqioBv61Pfl7n/vQVvrCBsvRUKtYoiG+
SVDDDh9hzr3iZRE/wVj9Cs3fgyfGvq6DmKw7i8rmJ7/RVvX+oGxIBeHj+HbPxgcU2d/X0iH83tlz
vCRq+9bR72N6HadEh3TAF4I68xzXBQVcnPf0MfCx2DvMf1+bN3qv/TYjiGBfXfd9vNHJdufLIe8j
3LZMS1YlWUJ6S/ixdYdcsfUfxAK5deDryNKHFowdL6xW2GZqval885moJEfHBMNqI/m/4Fj1jzD1
A4hrrEDBQbZ8H81iqCPb70k6kIPu+z0Z+GxbJQ5iSd8JXGTi3G0sD7G9H2foWKotPHXSteMiDJd1
QZFfGvBvXGfReLtznuNh2esXgQtvK+YLKhyae+JEoZ0yAiAPSe0sRTewLn88jC3DLAdiCNMJkA86
i/fOIvXGbzZYO09ehy2Hvh35e36Prwtbrx/oRnYaO4fEVDilHt0VIxzun5yWD10nOMzosf+IDbJz
tLM4fLkxHO6jzKl3G2ztSUrfPyLGTorjLcuWRz/AF5btXYvDMjxIYyi5mVkhiRz4As4Maw7TCRIP
k9vZ097igLNI+wl/7xTy+sQ4y5GjuWVDZQSJQy+cO2lngEmy0r7lxxt7jpMsvAnYU7LEYwe6tJGF
mx0NPOw/l37uFV3RRNqXy79/sk2CuLQX3SZz6ONLH+t67kQ4Cnf0tjxsVpfFygnhPZe67WigY059
9Tz9+khG/pQZ+oThq3FY1q7iyO56bnCYInAzydnG8rCFXTtwYU33lTE8TFY4DlY2u1bw2JoRXNyR
eiQeWqNbHF6LjpOCxCOE4h5+BB15CoDb7bD78cWNzGi4YjNjQpY4DOAJXTVTP2JN0DxOHZOkY9yR
eRggJqWNA106a/uULBGyzKOLK2fGbh4yj0PSpPLzdTPr2CZzWI4/LIj9jBEuoWtoX/Pjo22jK79A
eP4sZo+N+1qz79+ePkK4It7dA8RLtY2ln5GL418cYYNy3JQd0DxONRMn7do7eHgzQz/ukPiCq475
R+NiBGv0dFf2kzPrnvQkS+chz10gGLhketuy4My6r6zrjpRDWq2/jRq8idc6Vte1234y2f46RnIn
8NedKd5Omh+f4YM4y+3efdexgcOJbBj0JnZQ2lCPtc0kc9vgsFeNEa3gwE+P2QXhd3L0Gf00jmZE
fdtyomLn604er4ud1+jg1HYLpsXSi6GCb9Sw3ML1P2TZvn5M3x2wQ6i3mzjWQ0/fpDx+zS61o1yG
rPKn9A/65iIGA7j57NLNYWt/D5nh0fbnLGMOOrT3KQzJrCDJ4XwFm7cb2DMn83bnEI9j/VVtE4Uq
w5ZHg72i+9E4LH59BDY6/m5bFQ5tRRDfYzxjvxkPBcQk9XuXcFZglhEeAh7sUKwdgId2AIu027sg
fybv73e7WOLhEn8Ge07kdAx4Ejzpjt5cwJn9dBIPh/VzO2GXBomHk8xFnbr1urucSQqH41Ujh17E
nXBASeHQxY1d9wBvDlP6An5/C2+/SzjM60ubjaCVeERBQ9K3470ponHoZei6ELneGcs8fMqh7Zr5
JYvYIOkc9jowtuvunOYROHvtJGyEi2Rw0PrdQlaEJv+QJUoyufBf7IkqEg+j0S3QYfwkgSqCEaFl
kcOom0AJYSdYNtqVmGoKJA6j48Gz/a52UZY5zOsHe+7v97TMAzrhwfYREsZ0BQ8J4wGhKEQs7C5z
Mo8V6cP60TnQHTzU+h99J8c5iOkPHkvdWQ6IimQzEXe5SxrwqNoHP378vigiO/MQ5dH4RrYM6bnT
UHno+icJPFyD+tBaokgkQuBouebKn82guBraWd4yI+1v4g9+nztWiDdB4Uw8fxFDRD/QRYg1MQwe
Htd0f7B7FwiTDRCZni3smihFZi6z2MDvTFd4BGc/IHVBKiD0m413NmTLUgi4mUOO5PWPjypEXi7s
RdF+859PfDuucczxe3fAW7FZFZ2hGTKPwFqgwM/i3s+IV1rg9OezOgnL0FWNhyPxhV34qc941QAB
VdQNi4OId2sLgS88wWFFyLKi/Q6NEoi+g4O/GOws7gHOHNaSSzvJvY400nTNqyLDIc3P30YB+4xp
9Q+hg32fFo828/Xamx+frHAf9qEYpN5zfTt9RKBwy5RKOO3NMW9wCz9gtaU85CbSWqh3GVGPhx2B
oK8gJAxqTYY1j3PttV3aCNA/sJfwOH4O7BpW33bZbT9csxm2dz/+GQedsccDxuIkDhHDy2LY8ZA6
Wr6HkZt4HOkAftjFVOThEDAC2ydPgIVhBmTCgvWW33cN71qyXrcEnCISjVEMIlbk+LFxjsnS+YwS
jzimTXdc2SmJ9V52UD54IH1BmZBnBNCBER4lHqFSt3BhzGNi3GIkHplHqOYk7134eZ7RZfvaKX12
qeJxNmjgMi+LJ1bTInNZYuHo4c/sGW3+Q/xod3AkeHjLkbNk0z8DjM04O7QuIs3U8YMf3+KjD99a
gIvCR4jC8zWrw54eggcGUh9QOn7m4ZWp6x9c7GUe8+LD5MU3cLCi9uGy1gHgknlYZ5Gcg6ge2+9K
hRgeB4yJzcpessFB5G8m2RDhFvBFKdhJzAMWqOEPSQked4ET1ru9ovFwzYVaLIfHCF7A+iwpAIPm
cKjA3GoW/92GK5LxulH8jztTEKeOP6WRmQQFdaPhXvf9++M+RBNNd+zJDjLVViHCQn//QXDe71OX
tIg1bfJQpfVhVul4mPPAP+in9prFkOGBEzWAsp/Rj/FQjQ3iIO7ibvJQ5A6fINGznkgEk387sH4M
gr2RjwloageBk4cr9cgOFsQucUhwMjjITeMCLhWMsgGqtOP7ZAItKnTxzNCQeERQEbMYNCXMHiqZ
2vEtvnVSVtvHA5T1Q1p0GyvzmCEf4dS6Bmw+8+Hk1yE4/7ht4FD487Gbwu6vISqVv4rLJVLXQMZn
OpqH+fW+yDq2aJrS5Ni1iJy32Hg9+fU41t1+HL7dE/BQtR1Xwc3XeAocO/31/wEAAP//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179614</xdr:colOff>
      <xdr:row>3</xdr:row>
      <xdr:rowOff>13605</xdr:rowOff>
    </xdr:from>
    <xdr:to>
      <xdr:col>13</xdr:col>
      <xdr:colOff>593272</xdr:colOff>
      <xdr:row>19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17FAF-6CA6-4A4E-BE89-E56072FB0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621197</xdr:colOff>
      <xdr:row>21</xdr:row>
      <xdr:rowOff>160682</xdr:rowOff>
    </xdr:from>
    <xdr:to>
      <xdr:col>5</xdr:col>
      <xdr:colOff>1888436</xdr:colOff>
      <xdr:row>46</xdr:row>
      <xdr:rowOff>82825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DE16F-D54F-457A-889F-80E49921E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178391</xdr:colOff>
      <xdr:row>0</xdr:row>
      <xdr:rowOff>173106</xdr:rowOff>
    </xdr:from>
    <xdr:to>
      <xdr:col>12</xdr:col>
      <xdr:colOff>308114</xdr:colOff>
      <xdr:row>40</xdr:row>
      <xdr:rowOff>78781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CA22C3E-474C-46E3-A773-6B5AC82849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1391" y="173106"/>
              <a:ext cx="7073448" cy="7820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277881</xdr:colOff>
      <xdr:row>0</xdr:row>
      <xdr:rowOff>157370</xdr:rowOff>
    </xdr:from>
    <xdr:to>
      <xdr:col>21</xdr:col>
      <xdr:colOff>414545</xdr:colOff>
      <xdr:row>40</xdr:row>
      <xdr:rowOff>72886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5169F16D-EDA3-4B2F-A4CD-7A95E15E06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74606" y="157370"/>
              <a:ext cx="6918464" cy="78307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142875</xdr:rowOff>
    </xdr:from>
    <xdr:to>
      <xdr:col>19</xdr:col>
      <xdr:colOff>180975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FDA43-A420-460A-A978-865B2C270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190499</xdr:rowOff>
    </xdr:from>
    <xdr:to>
      <xdr:col>28</xdr:col>
      <xdr:colOff>209550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FBD7C-9374-4A7A-A0BB-0EE828BB5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Diaz" refreshedDate="44495.441963194447" createdVersion="7" refreshedVersion="7" minRefreshableVersion="3" recordCount="4114" xr:uid="{2D9C675B-32B3-459A-AEE2-95C66334C24A}">
  <cacheSource type="worksheet">
    <worksheetSource ref="A1:X4115" sheet="Kickstarter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LU"/>
        <s v="MX"/>
        <s v="BE"/>
        <s v="CH"/>
        <s v="SG"/>
        <s v="HK"/>
      </sharedItems>
    </cacheField>
    <cacheField name="Country II" numFmtId="0">
      <sharedItems count="21">
        <s v="United States of America"/>
        <s v="United Kingdom"/>
        <s v="Canada"/>
        <s v="France"/>
        <s v="Italy"/>
        <s v="Norway"/>
        <s v="Germany"/>
        <s v="Australia"/>
        <s v="Spain"/>
        <s v="Ireland"/>
        <s v="Netherlands"/>
        <s v="New Zealand"/>
        <s v="Austria"/>
        <s v="Denmark"/>
        <s v="Sweden"/>
        <s v="Luxembourg"/>
        <s v="Mexico"/>
        <s v="Belgium"/>
        <s v="Switzerland"/>
        <s v="Singapore"/>
        <s v="Hong Kong, SAR China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0">
      <sharedItems count="9">
        <s v="technology"/>
        <s v="games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 count="41">
        <s v="hardware"/>
        <s v="tabletop games"/>
        <s v="plays"/>
        <s v="food trucks"/>
        <s v="electronic music"/>
        <s v="rock"/>
        <s v="metal"/>
        <s v="television"/>
        <s v="nature"/>
        <s v="photobooks"/>
        <s v="classical music"/>
        <s v="places"/>
        <s v="nonfiction"/>
        <s v="shorts"/>
        <s v="audio"/>
        <s v="mobile games"/>
        <s v="wearables"/>
        <s v="pop"/>
        <s v="musical"/>
        <s v="video games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children's books"/>
        <s v="gadgets"/>
        <s v="jazz"/>
        <s v="radio &amp; podcasts"/>
        <s v="makerspaces"/>
        <s v="world music"/>
        <s v="people"/>
        <s v="restaurants"/>
        <s v="art books"/>
      </sharedItems>
    </cacheField>
    <cacheField name="Average Donation" numFmtId="0">
      <sharedItems containsSemiMixedTypes="0" containsString="0" containsNumber="1" minValue="0" maxValue="3304"/>
    </cacheField>
    <cacheField name="Percentage Funded" numFmtId="4">
      <sharedItems containsSemiMixedTypes="0" containsString="0" containsNumber="1" containsInteger="1" minValue="0" maxValue="2260300"/>
    </cacheField>
    <cacheField name="deadline-Convertion" numFmtId="15">
      <sharedItems containsSemiMixedTypes="0" containsNonDate="0" containsDate="1" containsString="0" minDate="2009-05-17T03:55:13" maxDate="2017-03-15T15:30:07" count="4114">
        <d v="2016-09-13T16:03:12"/>
        <d v="2017-03-06T18:01:30"/>
        <d v="2016-03-03T16:50:29"/>
        <d v="2014-07-09T21:31:03"/>
        <d v="2015-04-15T19:49:39"/>
        <d v="2014-08-04T18:48:27"/>
        <d v="2016-09-15T20:22:44"/>
        <d v="2015-06-10T19:09:36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8-22T17:32:01"/>
        <d v="2016-02-16T16:35:59"/>
        <d v="2016-05-03T14:19:42"/>
        <d v="2014-07-11T01:26:32"/>
        <d v="2015-01-31T00:42:05"/>
        <d v="2016-02-25T17:32:10"/>
        <d v="2016-11-09T10:05:15"/>
        <d v="2016-03-30T16:39:10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5-10-05T18:29:08"/>
        <d v="2013-01-02T20:19:25"/>
        <d v="2016-06-03T16:01:26"/>
        <d v="2011-08-17T20:22:12"/>
        <d v="2015-09-01T22:25:56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7-02-27T16:49:11"/>
        <d v="2016-07-05T19:22:21"/>
        <d v="2016-11-04T22:22:12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5-05-18T12:20:11"/>
        <d v="2016-10-22T10:50:3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4-10-15T02:59:50"/>
        <d v="2014-05-17T06:50:05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6-03-04T18:17:07"/>
        <d v="2015-11-01T04:35:29"/>
        <d v="2014-12-16T21:54:55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10-22T18:38:33"/>
        <d v="2014-11-11T16:31:10"/>
        <d v="2012-01-10T17:44:04"/>
        <d v="2017-01-11T06:16:58"/>
        <d v="2015-03-07T01:08:46"/>
        <d v="2014-08-09T21:50:26"/>
        <d v="2014-10-07T18:16:58"/>
        <d v="2012-03-13T17:02:45"/>
        <d v="2016-11-08T10:50:46"/>
        <d v="2015-04-21T20:29:36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06-11T02:52:54"/>
        <d v="2015-08-26T02:55:59"/>
        <d v="2015-01-01T05:59:59"/>
        <d v="2016-02-21T03:23:43"/>
        <d v="2016-04-14T20:45:21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5-04-02T13:04:09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10-17T19:23:42"/>
        <d v="2015-01-03T00:23:42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1-05-05T19:33:10"/>
        <d v="2014-10-17T04:11:13"/>
        <d v="2014-10-11T08:30:16"/>
        <d v="2016-06-13T20:48:18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7-02-13T14:38:49"/>
        <d v="2012-11-09T23:47:37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4-05-29T14:05:24"/>
        <d v="2017-03-13T03:38:41"/>
        <d v="2015-10-30T00:49:04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4-11-10T23:11:07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28T20:22:15"/>
        <d v="2016-07-05T12:06:28"/>
        <d v="2016-05-09T00:57:04"/>
        <d v="2016-05-04T01:28:59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5-01-29T13:45:08"/>
        <d v="2015-05-31T22:05:07"/>
        <d v="2014-11-28T21:02:41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6-11-14T17:34:40"/>
        <d v="2017-02-14T17:46:00"/>
        <d v="2016-10-18T04:14:37"/>
        <d v="2015-08-18T18:57:26"/>
        <d v="2014-02-19T22:01:52"/>
        <d v="2014-09-22T20:26:42"/>
        <d v="2015-11-03T14:54:54"/>
        <d v="2011-12-06T00:34:49"/>
        <d v="2016-06-24T03:00:17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5-05-03T01:40:09"/>
        <d v="2016-05-21T17:48:24"/>
        <d v="2013-04-26T18:11:10"/>
        <d v="2011-08-06T14:30:22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6-03-30T03:48:24"/>
        <d v="2016-12-29T12:01:58"/>
        <d v="2016-01-03T16:38:00"/>
        <d v="2016-02-01T16:08:13"/>
        <d v="2014-07-16T14:17:33"/>
        <d v="2012-05-05T15:45:30"/>
        <d v="2015-09-09T18:20:28"/>
        <d v="2013-01-03T04:28:00"/>
        <d v="2014-09-12T21:55:48"/>
        <d v="2017-02-04T06:58:27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03-24T11:56:0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3-04-03T13:44:05"/>
        <d v="2015-02-06T13:57:05"/>
        <d v="2016-08-08T11:20:40"/>
        <d v="2014-10-23T12:13:54"/>
        <d v="2013-11-27T20:50:34"/>
        <d v="2011-04-04T20:47:50"/>
        <d v="2011-02-18T16:54:42"/>
        <d v="2011-05-02T22:47:58"/>
        <d v="2014-10-29T19:15:26"/>
        <d v="2016-03-02T12:00:06"/>
        <d v="2014-12-16T19:39:40"/>
        <d v="2017-02-14T22:37:10"/>
        <d v="2016-10-18T10:36:34"/>
        <d v="2013-05-17T20:47:55"/>
        <d v="2014-07-21T15:38:18"/>
        <d v="2016-07-25T10:51:56"/>
        <d v="2015-07-14T07:50:59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4-07T15:33:14"/>
        <d v="2015-01-22T08:53:50"/>
        <d v="2016-07-19T16:52:18"/>
        <d v="2014-07-21T07:43:21"/>
        <d v="2015-02-15T00:12:03"/>
        <d v="2014-09-16T04:02:06"/>
        <d v="2015-06-06T18:30:00"/>
        <d v="2015-11-03T17:05:15"/>
        <d v="2016-02-19T14:29:20"/>
        <d v="2015-09-21T03:03:53"/>
        <d v="2016-01-22T22:36:37"/>
        <d v="2017-03-10T21:29:29"/>
        <d v="2015-02-05T19:55:01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4-02-04T02:02:19"/>
        <d v="2016-08-19T20:30:46"/>
        <d v="2014-06-02T13:01:54"/>
        <d v="2016-02-25T23:03:49"/>
        <d v="2016-06-13T15:09:20"/>
        <d v="2014-11-07T02:44:19"/>
        <d v="2015-07-08T17:22:26"/>
        <d v="2013-09-03T13:27:54"/>
        <d v="2011-08-12T04:37:03"/>
        <d v="2012-09-05T01:01:49"/>
        <d v="2016-01-27T21:52:52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7-21T20:02:56"/>
        <d v="2015-01-21T03:57:17"/>
        <d v="2013-01-02T11:55:27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1-07-15T01:39:46"/>
        <d v="2014-12-10T02:39:50"/>
        <d v="2014-10-29T10:19:29"/>
        <d v="2012-01-19T00:53:15"/>
        <d v="2015-05-27T21:44:14"/>
        <d v="2016-03-31T23:33:58"/>
        <d v="2014-04-18T21:17:22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3-07-26T23:54:51"/>
        <d v="2014-06-03T16:03:01"/>
        <d v="2012-06-07T22:46:52"/>
        <d v="2016-05-20T19:10:21"/>
        <d v="2012-07-24T02:16:37"/>
        <d v="2013-06-05T00:56:00"/>
        <d v="2014-02-12T01:41:38"/>
        <d v="2014-11-21T17:11:30"/>
        <d v="2014-05-26T17:27:18"/>
        <d v="2017-03-07T18:35:34"/>
        <d v="2015-06-02T14:11:08"/>
        <d v="2015-05-23T17:48:15"/>
        <d v="2016-12-14T23:07:35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5-05-14T19:10:18"/>
        <d v="2013-11-01T17:37:20"/>
        <d v="2011-06-16T17:32:54"/>
        <d v="2012-02-22T06:03:05"/>
        <d v="2016-11-03T16:03:26"/>
        <d v="2014-09-02T01:21:43"/>
        <d v="2016-08-24T08:20:01"/>
        <d v="2015-05-15T00:20:55"/>
        <d v="2016-06-17T18:07:49"/>
        <d v="2016-03-17T01:27:24"/>
        <d v="2011-11-30T06:01:26"/>
        <d v="2015-04-06T17:39:45"/>
        <d v="2012-09-27T07:42:18"/>
        <d v="2015-09-21T00:13:17"/>
        <d v="2014-04-08T16:25:55"/>
        <d v="2014-09-19T16:26:12"/>
        <d v="2015-06-30T12:30:22"/>
        <d v="2016-01-03T14:58:48"/>
        <d v="2014-11-01T21:59:21"/>
        <d v="2014-05-21T17:53:10"/>
        <d v="2016-04-07T22:50:51"/>
        <d v="2016-07-12T22:23:27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4-06T17:22:11"/>
        <d v="2017-03-09T13:54:05"/>
        <d v="2015-04-13T03:45:06"/>
        <d v="2015-11-19T16:07:09"/>
        <d v="2013-08-09T16:37:23"/>
        <d v="2013-04-11T16:51:11"/>
        <d v="2015-06-08T07:09:36"/>
        <d v="2014-09-23T23:30:40"/>
        <d v="2015-09-29T02:53:43"/>
        <d v="2013-07-16T10:43:28"/>
        <d v="2014-06-01T23:50:31"/>
        <d v="2016-04-05T11:47:40"/>
        <d v="2014-09-10T16:31:48"/>
        <d v="2016-04-23T19:08:15"/>
        <d v="2016-06-05T20:58:54"/>
        <d v="2015-07-07T16:13:11"/>
        <d v="2016-01-06T05:31:22"/>
        <d v="2013-01-25T21:04:32"/>
        <d v="2014-11-02T00:54:25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2-07-09T02:15:10"/>
        <d v="2013-12-06T15:38:09"/>
        <d v="2015-07-12T18:31:40"/>
        <d v="2015-01-12T15:23:40"/>
        <d v="2015-03-19T16:52:02"/>
        <d v="2016-02-17T19:38:02"/>
        <d v="2015-03-26T11:27:36"/>
        <d v="2015-01-21T08:34:13"/>
        <d v="2011-11-08T18:21:44"/>
        <d v="2012-06-09T02:07:27"/>
        <d v="2013-05-28T01:49:11"/>
        <d v="2015-02-27T20:01:36"/>
        <d v="2015-07-14T20:57:42"/>
        <d v="2017-01-27T22:37:06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12-16T15:56:45"/>
        <d v="2017-03-12T20:44:05"/>
        <d v="2014-07-10T17:22:00"/>
        <d v="2012-01-03T19:26:13"/>
        <d v="2015-10-09T15:51:41"/>
        <d v="2016-11-23T07:42:46"/>
        <d v="2016-05-24T16:00:25"/>
        <d v="2016-09-20T14:04:0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1-10-17T04:48:41"/>
        <d v="2014-09-22T15:36:50"/>
        <d v="2016-03-02T02:27:39"/>
        <d v="2014-10-14T22:37:28"/>
        <d v="2014-06-26T19:29:25"/>
        <d v="2014-08-25T17:15:16"/>
        <d v="2015-10-01T02:08:13"/>
        <d v="2014-11-20T12:08:53"/>
        <d v="2016-09-19T07:53:27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16T19:25:16"/>
        <d v="2016-09-09T10:56:59"/>
        <d v="2016-02-16T21:08:40"/>
        <d v="2014-02-10T14:00:06"/>
        <d v="2011-11-03T02:39:56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0-11-05T14:54:46"/>
        <d v="2015-05-06T19:06:13"/>
        <d v="2015-05-30T17:26:05"/>
        <d v="2014-11-07T07:04:34"/>
        <d v="2015-04-07T18:12:22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1-08-10T21:02:43"/>
        <d v="2014-10-09T18:29:26"/>
        <d v="2016-06-13T21:29:42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4-09-23T00:49:07"/>
        <d v="2013-11-05T03:14:59"/>
        <d v="2014-07-31T18:30:45"/>
        <d v="2012-10-10T18:07:07"/>
        <d v="2015-03-19T19:16:03"/>
        <d v="2014-08-11T19:16:26"/>
        <d v="2015-12-05T23:57:11"/>
        <d v="2016-04-04T23:00:50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3-07-29T15:56:31"/>
        <d v="2014-06-17T13:43:27"/>
        <d v="2015-12-21T20:50:48"/>
        <d v="2015-11-15T23:09:34"/>
        <d v="2016-11-07T08:26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6-05-06T23:15:16"/>
        <d v="2013-11-22T12:55:40"/>
        <d v="2015-04-15T21:28:43"/>
        <d v="2014-07-09T21:20:12"/>
        <d v="2013-03-09T20:17:37"/>
        <d v="2016-08-31T20:11:25"/>
        <d v="2013-09-30T16:40:01"/>
        <d v="2015-03-23T19:28:25"/>
        <d v="2010-03-18T17:52:16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4-06-19T18:05:47"/>
        <d v="2015-09-20T17:55:22"/>
        <d v="2015-03-30T04:22:00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6-05-09T17:33:39"/>
        <d v="2016-06-17T17:49:46"/>
        <d v="2014-07-17T05:03:11"/>
        <d v="2015-08-18T14:59:51"/>
        <d v="2014-05-07T14:48:54"/>
        <d v="2014-05-26T10:51:39"/>
        <d v="2013-06-25T16:21:28"/>
        <d v="2015-11-17T16:25:14"/>
        <d v="2014-08-19T20:59:32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7-01-23T23:25:21"/>
        <d v="2016-12-28T01:26:48"/>
        <d v="2017-01-31T14:24:43"/>
        <d v="2015-02-02T22:31:01"/>
        <d v="2014-04-01T17:00:12"/>
        <d v="2013-03-27T23:17:40"/>
        <d v="2015-06-04T05:23:11"/>
        <d v="2015-02-02T02:00:20"/>
        <d v="2015-12-02T16:50:10"/>
        <d v="2017-03-05T06:15:01"/>
        <d v="2014-09-06T16:11:45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2-11-05T09:23:41"/>
        <d v="2015-05-20T18:28:03"/>
        <d v="2014-11-21T07:34:22"/>
        <d v="2010-07-20T18:38:04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4-02-12T02:22:50"/>
        <d v="2014-05-25T18:57:09"/>
        <d v="2016-07-16T00:06:23"/>
        <d v="2012-06-19T21:03:31"/>
        <d v="2015-04-29T04:27:33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12-16T03:09:34"/>
        <d v="2015-11-18T19:38:59"/>
        <d v="2015-04-20T22:39:50"/>
        <d v="2012-09-28T20:41:53"/>
        <d v="2015-01-28T12:14:45"/>
        <d v="2016-06-02T00:36:20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16:54:32"/>
        <d v="2015-10-05T16:16:44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5-05-01T14:45:27"/>
        <d v="2016-09-20T11:05:13"/>
        <d v="2017-02-07T21:59:18"/>
        <d v="2015-02-28T20:52:30"/>
        <d v="2016-03-01T10:19:33"/>
        <d v="2014-09-11T00:41:35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8-29T18:04:57"/>
        <d v="2015-03-30T22:07:45"/>
        <d v="2017-01-16T12:48:05"/>
        <d v="2015-11-05T00:36:37"/>
        <d v="2015-01-14T01:43:02"/>
        <d v="2016-09-02T18:04:46"/>
        <d v="2013-01-15T23:59:29"/>
        <d v="2016-06-29T01:09:46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6-03-16T19:45:12"/>
        <d v="2015-03-31T02:25:39"/>
        <d v="2014-10-19T23:00:59"/>
        <d v="2016-02-17T15:00:04"/>
        <d v="2014-08-12T10:18:54"/>
        <d v="2015-02-17T15:05:20"/>
        <d v="2016-05-25T10:32:46"/>
        <d v="2017-02-21T20:41:54"/>
        <d v="2015-05-28T15:22:48"/>
        <d v="2014-06-03T00:42:23"/>
        <d v="2016-10-11T04:15:09"/>
        <d v="2012-12-14T12:45:40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08-22T19:00:15"/>
        <d v="2015-05-11T14:24:18"/>
        <d v="2016-02-09T18:37:33"/>
        <d v="2015-05-12T07:07:56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5-06-23T06:46:37"/>
        <d v="2015-08-31T19:17:38"/>
        <d v="2016-11-15T00:42:36"/>
        <d v="2016-07-13T21:08:45"/>
        <d v="2015-12-01T06:37:27"/>
        <d v="2014-07-14T14:04:40"/>
        <d v="2016-09-01T18:15:45"/>
        <d v="2016-02-23T14:27:36"/>
        <d v="2014-06-23T15:54:40"/>
        <d v="2015-07-02T22:33:43"/>
        <d v="2016-09-01T06:27:04"/>
        <d v="2015-02-17T16:00:28"/>
        <d v="2015-09-16T22:51:50"/>
        <d v="2014-09-15T03:14:15"/>
        <d v="2014-10-23T01:41:30"/>
        <d v="2014-09-09T18:43:14"/>
        <d v="2012-02-10T23:36:27"/>
        <d v="2015-12-10T22:07:03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3-21T16:01:54"/>
        <d v="2015-03-02T02:01:30"/>
        <d v="2016-04-19T13:35:36"/>
        <d v="2015-08-27T18:58:10"/>
        <d v="2016-12-09T23:06:00"/>
        <d v="2016-06-14T19:25:40"/>
        <d v="2014-07-24T03:00:10"/>
        <d v="2013-03-18T12:59:35"/>
        <d v="2012-09-12T00:58:59"/>
        <d v="2014-08-27T12:43:13"/>
        <d v="2015-09-17T14:52:58"/>
        <d v="2015-09-26T02:10:40"/>
        <d v="2016-11-28T05:05:46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04-01T15:03:37"/>
        <d v="2015-06-24T03:51:29"/>
        <d v="2016-04-21T09:02:18"/>
        <d v="2015-04-12T15:59:04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3-16T04:39:48"/>
        <d v="2014-10-14T11:35:08"/>
        <d v="2015-03-10T22:58:54"/>
        <d v="2016-03-07T05:04:51"/>
        <d v="2014-03-12T14:15:46"/>
        <d v="2014-09-09T23:26:00"/>
        <d v="2012-10-30T23:54:56"/>
        <d v="2016-11-23T00:15:09"/>
        <d v="2015-01-06T16:11:18"/>
        <d v="2016-08-11T00:16:58"/>
        <d v="2016-12-13T02:54:47"/>
        <d v="2015-04-17T23:18:14"/>
        <d v="2016-02-27T23:09:1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3-08-13T13:07:20"/>
        <d v="2014-11-06T16:45:04"/>
        <d v="2014-12-16T20:29:19"/>
        <d v="2015-11-04T04:54:56"/>
        <d v="2016-05-03T04:01:31"/>
        <d v="2013-04-17T12:08:19"/>
        <d v="2015-07-15T16:14:18"/>
        <d v="2012-04-20T19:01:58"/>
        <d v="2016-12-22T22:04:55"/>
        <d v="2015-12-11T19:46:42"/>
        <d v="2014-07-01T00:29:40"/>
        <d v="2014-12-17T10:30:47"/>
        <d v="2011-09-14T15:22:07"/>
        <d v="2013-04-09T13:54:44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6-09-10T14:32:50"/>
        <d v="2014-11-03T00:42:26"/>
        <d v="2011-03-22T04:21:13"/>
        <d v="2012-08-15T18:40:03"/>
        <d v="2015-04-29T16:17:15"/>
        <d v="2014-09-08T12:16:18"/>
        <d v="2016-01-15T16:20:32"/>
        <d v="2015-12-21T19:00:49"/>
        <d v="2016-10-19T14:43:32"/>
        <d v="2015-03-19T01:40:10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4-05-12T15:38:47"/>
        <d v="2015-06-08T14:00:23"/>
        <d v="2013-12-05T04:09:05"/>
        <d v="2014-08-25T10:24:30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7-01-31T15:02:35"/>
        <d v="2013-08-02T20:30:06"/>
        <d v="2016-07-05T16:41:49"/>
        <d v="2015-10-20T19:00:19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1-11-11T18:17:29"/>
        <d v="2014-02-04T01:30:50"/>
        <d v="2016-11-22T15:55:27"/>
        <d v="2014-12-29T22:14:5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6-04-07T13:57:12"/>
        <d v="2016-05-01T19:23:04"/>
        <d v="2011-12-05T11:33:36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5-03-13T03:07:13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5-18T18:24:38"/>
        <d v="2013-04-23T15:38:11"/>
        <d v="2011-11-23T18:35:09"/>
        <d v="2015-09-17T23:06:57"/>
        <d v="2016-07-28T17:00:09"/>
        <d v="2016-01-19T19:09:29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6-06-22T18:55:32"/>
        <d v="2015-03-31T16:00:51"/>
        <d v="2016-09-29T23:43:54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7-23T16:01:25"/>
        <d v="2015-03-18T17:33:0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6-07-10T19:54:22"/>
        <d v="2014-09-12T15:10:36"/>
        <d v="2015-11-30T14:46:10"/>
        <d v="2014-07-21T18:18:21"/>
        <d v="2014-12-03T21:14:16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03-11T11:07:28"/>
        <d v="2013-10-16T11:39:08"/>
        <d v="2015-03-27T03:53:02"/>
        <d v="2015-05-15T13:00:55"/>
        <d v="2016-02-10T18:34:47"/>
        <d v="2014-06-10T19:40:11"/>
        <d v="2016-12-30T21:06:06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6-08-22T16:04:20"/>
        <d v="2015-07-13T18:22:49"/>
        <d v="2014-10-17T06:23:21"/>
        <d v="2016-11-04T14:04:47"/>
        <d v="2016-12-28T00:09:49"/>
        <d v="2016-06-28T17:21:0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4-04-28T23:24:01"/>
        <d v="2015-08-29T06:35:34"/>
        <d v="2015-03-02T19:39:05"/>
        <d v="2015-11-13T06:47:40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7-05T14:00:03"/>
        <d v="2012-12-21T20:29:34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6-11-15T13:58:35"/>
        <d v="2015-08-21T04:21:31"/>
        <d v="2014-09-17T19:00:32"/>
        <d v="2016-03-08T02:16:04"/>
        <d v="2014-08-14T13:59:55"/>
        <d v="2014-07-14T18:49:08"/>
        <d v="2016-03-06T22:36:36"/>
        <d v="2015-02-20T17:07:15"/>
        <d v="2015-06-13T13:25:35"/>
        <d v="2016-04-22T01:09:10"/>
        <d v="2015-12-03T23:00:51"/>
        <d v="2015-12-08T04:57:52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5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-Convertion" numFmtId="15">
      <sharedItems containsSemiMixedTypes="0" containsNonDate="0" containsDate="1" containsString="0" minDate="2009-08-10T19:26:00" maxDate="2017-05-03T19:12:00"/>
    </cacheField>
    <cacheField name="Lenght" numFmtId="3">
      <sharedItems containsSemiMixedTypes="0" containsString="0" containsNumber="1" minValue="1.0698495370452292" maxValue="90"/>
    </cacheField>
    <cacheField name="Gain %" numFmtId="9">
      <sharedItems containsSemiMixedTypes="0" containsString="0" containsNumber="1" minValue="-1" maxValue="22602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5"/>
        <n v="2013"/>
        <n v="2011"/>
        <n v="2012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s v="USD"/>
    <n v="1476395940"/>
    <n v="1473782592"/>
    <b v="0"/>
    <n v="163"/>
    <b v="1"/>
    <s v="technology/hardware"/>
    <x v="0"/>
    <x v="0"/>
    <n v="138.66999999999999"/>
    <n v="2260300"/>
    <x v="0"/>
    <d v="2016-10-13T21:59:00"/>
    <n v="30.247083333335468"/>
    <n v="2260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s v="USD"/>
    <n v="1489374000"/>
    <n v="1488823290"/>
    <b v="0"/>
    <n v="2035"/>
    <b v="1"/>
    <s v="games/tabletop games"/>
    <x v="1"/>
    <x v="1"/>
    <n v="4.57"/>
    <n v="930250"/>
    <x v="1"/>
    <d v="2017-03-13T03:00:00"/>
    <n v="6.3739583333372138"/>
    <n v="9301.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s v="GBP"/>
    <n v="1459180229"/>
    <n v="1457023829"/>
    <b v="0"/>
    <n v="3"/>
    <b v="1"/>
    <s v="theater/plays"/>
    <x v="2"/>
    <x v="2"/>
    <n v="21.67"/>
    <n v="6500"/>
    <x v="2"/>
    <d v="2016-03-28T15:50:29"/>
    <n v="24.958333333328483"/>
    <n v="64"/>
    <x v="0"/>
  </r>
  <r>
    <n v="2699"/>
    <s v="my bakery truck"/>
    <s v="Hi, I want make my first bakery. Food truck was great, but I not have a car licence. So, help me to be my dream!"/>
    <n v="2"/>
    <n v="0"/>
    <x v="1"/>
    <x v="2"/>
    <x v="2"/>
    <s v="CAD"/>
    <n v="1407533463"/>
    <n v="1404941463"/>
    <b v="0"/>
    <n v="0"/>
    <b v="0"/>
    <s v="food/food trucks"/>
    <x v="3"/>
    <x v="3"/>
    <n v="0"/>
    <n v="0"/>
    <x v="3"/>
    <d v="2014-08-08T21:31:03"/>
    <n v="30"/>
    <n v="-1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s v="USD"/>
    <n v="1431719379"/>
    <n v="1429127379"/>
    <b v="0"/>
    <n v="1"/>
    <b v="1"/>
    <s v="music/electronic music"/>
    <x v="4"/>
    <x v="4"/>
    <n v="10"/>
    <n v="200"/>
    <x v="4"/>
    <d v="2015-05-15T19:49:39"/>
    <n v="30"/>
    <n v="1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s v="USD"/>
    <n v="1409770107"/>
    <n v="1407178107"/>
    <b v="1"/>
    <n v="711"/>
    <b v="1"/>
    <s v="music/rock"/>
    <x v="4"/>
    <x v="5"/>
    <n v="42.73"/>
    <n v="303833"/>
    <x v="5"/>
    <d v="2014-09-03T18:48:27"/>
    <n v="30"/>
    <n v="3037.3319999999999"/>
    <x v="2"/>
  </r>
  <r>
    <n v="3600"/>
    <s v="Pariah"/>
    <s v="The First Play From The Man Who Brought You The Black James Bond!"/>
    <n v="10"/>
    <n v="13"/>
    <x v="0"/>
    <x v="0"/>
    <x v="0"/>
    <s v="USD"/>
    <n v="1476390164"/>
    <n v="1473970964"/>
    <b v="0"/>
    <n v="4"/>
    <b v="1"/>
    <s v="theater/plays"/>
    <x v="2"/>
    <x v="2"/>
    <n v="3.25"/>
    <n v="130"/>
    <x v="6"/>
    <d v="2016-10-13T20:22:44"/>
    <n v="28"/>
    <n v="0.3"/>
    <x v="0"/>
  </r>
  <r>
    <n v="847"/>
    <s v="CENTROPYMUSIC"/>
    <s v="MUSIC WITH MEANING!  MUSIC THAT MATTERS!!!"/>
    <n v="10"/>
    <n v="10"/>
    <x v="0"/>
    <x v="0"/>
    <x v="0"/>
    <s v="USD"/>
    <n v="1436555376"/>
    <n v="1433963376"/>
    <b v="0"/>
    <n v="1"/>
    <b v="1"/>
    <s v="music/metal"/>
    <x v="4"/>
    <x v="6"/>
    <n v="10"/>
    <n v="100"/>
    <x v="7"/>
    <d v="2015-07-10T19:09:36"/>
    <n v="30"/>
    <n v="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s v="USD"/>
    <n v="1453748434"/>
    <n v="1452193234"/>
    <b v="0"/>
    <n v="1"/>
    <b v="1"/>
    <s v="film &amp; video/television"/>
    <x v="5"/>
    <x v="7"/>
    <n v="13"/>
    <n v="100"/>
    <x v="8"/>
    <d v="2016-01-25T19:00:34"/>
    <n v="18"/>
    <n v="0"/>
    <x v="0"/>
  </r>
  <r>
    <n v="1547"/>
    <s v="Sound Photography"/>
    <s v="I have produced a limited number (100) of five 8x10 prints of mixed photography I would like to share with you."/>
    <n v="20"/>
    <n v="0"/>
    <x v="1"/>
    <x v="0"/>
    <x v="0"/>
    <s v="USD"/>
    <n v="1487844882"/>
    <n v="1487240082"/>
    <b v="0"/>
    <n v="0"/>
    <b v="0"/>
    <s v="photography/nature"/>
    <x v="6"/>
    <x v="8"/>
    <n v="0"/>
    <n v="0"/>
    <x v="9"/>
    <d v="2017-02-23T10:14:42"/>
    <n v="7"/>
    <n v="-1"/>
    <x v="1"/>
  </r>
  <r>
    <n v="1380"/>
    <s v="BARNFEST 2015"/>
    <s v="A DIY MUSIC FESTIVAL FROM ST. LOUIS MO! Bands make their own festival, help make it legit!"/>
    <n v="25"/>
    <n v="106"/>
    <x v="0"/>
    <x v="0"/>
    <x v="0"/>
    <s v="USD"/>
    <n v="1433815200"/>
    <n v="1431886706"/>
    <b v="0"/>
    <n v="5"/>
    <b v="1"/>
    <s v="music/rock"/>
    <x v="4"/>
    <x v="5"/>
    <n v="21.2"/>
    <n v="424"/>
    <x v="10"/>
    <d v="2015-06-09T02:00:00"/>
    <n v="22.320532407407882"/>
    <n v="3.24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s v="USD"/>
    <n v="1444071361"/>
    <n v="1441479361"/>
    <b v="0"/>
    <n v="4"/>
    <b v="1"/>
    <s v="photography/photobooks"/>
    <x v="6"/>
    <x v="9"/>
    <n v="7.5"/>
    <n v="120"/>
    <x v="11"/>
    <d v="2015-10-05T18:56:01"/>
    <n v="30"/>
    <n v="0.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s v="USD"/>
    <n v="1375151566"/>
    <n v="1373337166"/>
    <b v="0"/>
    <n v="4"/>
    <b v="1"/>
    <s v="music/classical music"/>
    <x v="4"/>
    <x v="10"/>
    <n v="7.25"/>
    <n v="116"/>
    <x v="12"/>
    <d v="2013-07-30T02:32:46"/>
    <n v="21"/>
    <n v="0.16"/>
    <x v="4"/>
  </r>
  <r>
    <n v="1592"/>
    <s v="The Views of Pittsburgh"/>
    <s v="A portfolio collage of beautiful pictures of authentic Pittsburgh locations and scenery."/>
    <n v="25"/>
    <n v="0"/>
    <x v="1"/>
    <x v="0"/>
    <x v="0"/>
    <s v="USD"/>
    <n v="1427503485"/>
    <n v="1423619085"/>
    <b v="0"/>
    <n v="0"/>
    <b v="0"/>
    <s v="photography/places"/>
    <x v="6"/>
    <x v="11"/>
    <n v="0"/>
    <n v="0"/>
    <x v="13"/>
    <d v="2015-03-28T00:44:45"/>
    <n v="44.958333333328483"/>
    <n v="-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s v="GBP"/>
    <n v="1380449461"/>
    <n v="1375265461"/>
    <b v="0"/>
    <n v="13"/>
    <b v="1"/>
    <s v="publishing/nonfiction"/>
    <x v="7"/>
    <x v="12"/>
    <n v="4.92"/>
    <n v="160"/>
    <x v="14"/>
    <d v="2013-09-29T10:11:01"/>
    <n v="60"/>
    <n v="0.6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x v="3"/>
    <s v="EUR"/>
    <n v="1472751121"/>
    <n v="1471887121"/>
    <b v="0"/>
    <n v="35"/>
    <b v="1"/>
    <s v="film &amp; video/shorts"/>
    <x v="5"/>
    <x v="13"/>
    <n v="38.6"/>
    <n v="2702"/>
    <x v="15"/>
    <d v="2016-09-01T17:32:01"/>
    <n v="10"/>
    <n v="26.02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s v="GBP"/>
    <n v="1457031600"/>
    <n v="1455640559"/>
    <b v="0"/>
    <n v="3"/>
    <b v="1"/>
    <s v="theater/plays"/>
    <x v="2"/>
    <x v="2"/>
    <n v="25"/>
    <n v="150"/>
    <x v="16"/>
    <d v="2016-03-03T19:00:00"/>
    <n v="16.100011574075324"/>
    <n v="0.5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s v="GBP"/>
    <n v="1463353200"/>
    <n v="1462285182"/>
    <b v="0"/>
    <n v="3"/>
    <b v="1"/>
    <s v="theater/plays"/>
    <x v="2"/>
    <x v="2"/>
    <n v="23.33"/>
    <n v="140"/>
    <x v="17"/>
    <d v="2016-05-15T23:00:00"/>
    <n v="12.361319444440596"/>
    <n v="0.4"/>
    <x v="0"/>
  </r>
  <r>
    <n v="1041"/>
    <s v="Industry Success Project (Canceled)"/>
    <s v="I am trying to document what it is like to plunge head first into the music/audio industry as an intern."/>
    <n v="50"/>
    <n v="0"/>
    <x v="2"/>
    <x v="0"/>
    <x v="0"/>
    <s v="USD"/>
    <n v="1406769992"/>
    <n v="1405041992"/>
    <b v="0"/>
    <n v="0"/>
    <b v="0"/>
    <s v="journalism/audio"/>
    <x v="8"/>
    <x v="14"/>
    <n v="0"/>
    <n v="0"/>
    <x v="18"/>
    <d v="2014-07-31T01:26:32"/>
    <n v="20"/>
    <n v="-1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s v="USD"/>
    <n v="1425170525"/>
    <n v="1422664925"/>
    <b v="0"/>
    <n v="0"/>
    <b v="0"/>
    <s v="games/mobile games"/>
    <x v="1"/>
    <x v="15"/>
    <n v="0"/>
    <n v="0"/>
    <x v="19"/>
    <d v="2015-03-01T00:42:05"/>
    <n v="29"/>
    <n v="-1"/>
    <x v="3"/>
  </r>
  <r>
    <n v="2976"/>
    <s v="Pizza Delique"/>
    <s v="A play that addresses an important social issue, brought to light by members of the UoM Drama Society."/>
    <n v="70"/>
    <n v="120"/>
    <x v="0"/>
    <x v="1"/>
    <x v="1"/>
    <s v="GBP"/>
    <n v="1457870400"/>
    <n v="1456421530"/>
    <b v="0"/>
    <n v="14"/>
    <b v="1"/>
    <s v="theater/plays"/>
    <x v="2"/>
    <x v="2"/>
    <n v="8.57"/>
    <n v="171"/>
    <x v="20"/>
    <d v="2016-03-13T12:00:00"/>
    <n v="16.76932870370365"/>
    <n v="0.7142857142857143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x v="3"/>
    <s v="EUR"/>
    <n v="1480028400"/>
    <n v="1478685915"/>
    <b v="0"/>
    <n v="2"/>
    <b v="1"/>
    <s v="technology/wearables"/>
    <x v="0"/>
    <x v="16"/>
    <n v="50.5"/>
    <n v="144"/>
    <x v="21"/>
    <d v="2016-11-24T23:00:00"/>
    <n v="15.538020833322662"/>
    <n v="0.44285714285714284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x v="4"/>
    <s v="EUR"/>
    <n v="1462053540"/>
    <n v="1459355950"/>
    <b v="0"/>
    <n v="36"/>
    <b v="1"/>
    <s v="music/pop"/>
    <x v="4"/>
    <x v="17"/>
    <n v="27.86"/>
    <n v="1254"/>
    <x v="22"/>
    <d v="2016-04-30T21:59:00"/>
    <n v="31.222106481480296"/>
    <n v="11.537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s v="USD"/>
    <n v="1483645647"/>
    <n v="1481053647"/>
    <b v="0"/>
    <n v="28"/>
    <b v="1"/>
    <s v="games/tabletop games"/>
    <x v="1"/>
    <x v="1"/>
    <n v="41.61"/>
    <n v="1165"/>
    <x v="23"/>
    <d v="2017-01-05T19:47:27"/>
    <n v="30"/>
    <n v="10.65"/>
    <x v="0"/>
  </r>
  <r>
    <n v="1762"/>
    <s v="&quot;The Naked Pixel&quot; Ali Pakele"/>
    <s v="Project rewards $25 gets you 190+ digital images"/>
    <n v="100"/>
    <n v="885"/>
    <x v="0"/>
    <x v="0"/>
    <x v="0"/>
    <s v="USD"/>
    <n v="1457739245"/>
    <n v="1455147245"/>
    <b v="0"/>
    <n v="25"/>
    <b v="1"/>
    <s v="photography/photobooks"/>
    <x v="6"/>
    <x v="9"/>
    <n v="35.4"/>
    <n v="885"/>
    <x v="24"/>
    <d v="2016-03-11T23:34:05"/>
    <n v="30"/>
    <n v="7.85"/>
    <x v="0"/>
  </r>
  <r>
    <n v="1192"/>
    <s v="Other Worlds - A Make 100 Project"/>
    <s v="A macro landscape photography art book &amp; limited edition prints. A Make 100 project."/>
    <n v="100"/>
    <n v="290"/>
    <x v="0"/>
    <x v="1"/>
    <x v="1"/>
    <s v="GBP"/>
    <n v="1486814978"/>
    <n v="1484222978"/>
    <b v="0"/>
    <n v="15"/>
    <b v="1"/>
    <s v="photography/photobooks"/>
    <x v="6"/>
    <x v="9"/>
    <n v="19.329999999999998"/>
    <n v="290"/>
    <x v="25"/>
    <d v="2017-02-11T12:09:38"/>
    <n v="30"/>
    <n v="1.9"/>
    <x v="1"/>
  </r>
  <r>
    <n v="3830"/>
    <s v="Run Away"/>
    <s v="The Aeon Theatre company is producing another original play by Parker Hale at the Manhattan Reportory Theatre"/>
    <n v="100"/>
    <n v="225"/>
    <x v="0"/>
    <x v="0"/>
    <x v="0"/>
    <s v="USD"/>
    <n v="1464371211"/>
    <n v="1463161611"/>
    <b v="0"/>
    <n v="3"/>
    <b v="1"/>
    <s v="theater/plays"/>
    <x v="2"/>
    <x v="2"/>
    <n v="75"/>
    <n v="225"/>
    <x v="26"/>
    <d v="2016-05-27T17:46:51"/>
    <n v="14"/>
    <n v="1.2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s v="GBP"/>
    <n v="1462914000"/>
    <n v="1460914253"/>
    <b v="0"/>
    <n v="15"/>
    <b v="1"/>
    <s v="theater/plays"/>
    <x v="2"/>
    <x v="2"/>
    <n v="12"/>
    <n v="180"/>
    <x v="27"/>
    <d v="2016-05-10T21:00:00"/>
    <n v="23.145219907411956"/>
    <n v="0.8"/>
    <x v="0"/>
  </r>
  <r>
    <n v="1761"/>
    <s v="I Wanted To See Boobs"/>
    <s v="A hardcover photobook telling the naked truth of a young photographers journey."/>
    <n v="100"/>
    <n v="155"/>
    <x v="0"/>
    <x v="1"/>
    <x v="1"/>
    <s v="GBP"/>
    <n v="1442065060"/>
    <n v="1437745060"/>
    <b v="0"/>
    <n v="3"/>
    <b v="1"/>
    <s v="photography/photobooks"/>
    <x v="6"/>
    <x v="9"/>
    <n v="51.67"/>
    <n v="155"/>
    <x v="28"/>
    <d v="2015-09-12T13:37:40"/>
    <n v="50"/>
    <n v="0.55000000000000004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s v="USD"/>
    <n v="1411679804"/>
    <n v="1409087804"/>
    <b v="0"/>
    <n v="3"/>
    <b v="1"/>
    <s v="theater/musical"/>
    <x v="2"/>
    <x v="18"/>
    <n v="43"/>
    <n v="129"/>
    <x v="29"/>
    <d v="2014-09-25T21:16:44"/>
    <n v="30"/>
    <n v="0.28999999999999998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s v="GBP"/>
    <n v="1427842740"/>
    <n v="1425428206"/>
    <b v="0"/>
    <n v="14"/>
    <b v="1"/>
    <s v="theater/plays"/>
    <x v="2"/>
    <x v="2"/>
    <n v="8.86"/>
    <n v="124"/>
    <x v="30"/>
    <d v="2015-03-31T22:59:00"/>
    <n v="27.945995370369928"/>
    <n v="0.24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s v="USD"/>
    <n v="1480947054"/>
    <n v="1475759454"/>
    <b v="0"/>
    <n v="5"/>
    <b v="1"/>
    <s v="theater/plays"/>
    <x v="2"/>
    <x v="2"/>
    <n v="20"/>
    <n v="100"/>
    <x v="31"/>
    <d v="2016-12-05T14:10:54"/>
    <n v="60.041666666671517"/>
    <n v="0"/>
    <x v="0"/>
  </r>
  <r>
    <n v="3745"/>
    <s v="Tyke Theatre Web Show"/>
    <s v="Tyke wants to expand her puppet theater show to weekly online web shows and is looking for backers."/>
    <n v="100"/>
    <n v="10"/>
    <x v="1"/>
    <x v="0"/>
    <x v="0"/>
    <s v="USD"/>
    <n v="1407689102"/>
    <n v="1405097102"/>
    <b v="0"/>
    <n v="1"/>
    <b v="0"/>
    <s v="theater/plays"/>
    <x v="2"/>
    <x v="2"/>
    <n v="10"/>
    <n v="10"/>
    <x v="32"/>
    <d v="2014-08-10T16:45:02"/>
    <n v="30"/>
    <n v="-0.9"/>
    <x v="2"/>
  </r>
  <r>
    <n v="2148"/>
    <s v="ZomBlock's"/>
    <s v="zomblock's is a online zombie survival game where you can craft new weapons,find food and water to keep yourself alive."/>
    <n v="100"/>
    <n v="2"/>
    <x v="1"/>
    <x v="1"/>
    <x v="1"/>
    <s v="GBP"/>
    <n v="1427992582"/>
    <n v="1425404182"/>
    <b v="0"/>
    <n v="2"/>
    <b v="0"/>
    <s v="games/video games"/>
    <x v="1"/>
    <x v="19"/>
    <n v="1"/>
    <n v="2"/>
    <x v="33"/>
    <d v="2015-04-02T16:36:22"/>
    <n v="29.958333333328483"/>
    <n v="-0.98"/>
    <x v="3"/>
  </r>
  <r>
    <n v="1071"/>
    <s v="DJ's Bane"/>
    <s v="I'm making a game where you choose how you want to kill the DJ, so you yourself can decide what music will be played at the party."/>
    <n v="100"/>
    <n v="0"/>
    <x v="1"/>
    <x v="5"/>
    <x v="5"/>
    <s v="NOK"/>
    <n v="1447787093"/>
    <n v="1445191493"/>
    <b v="0"/>
    <n v="0"/>
    <b v="0"/>
    <s v="games/video games"/>
    <x v="1"/>
    <x v="19"/>
    <n v="0"/>
    <n v="0"/>
    <x v="34"/>
    <d v="2015-11-17T19:04:53"/>
    <n v="30.041666666671517"/>
    <n v="-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s v="GBP"/>
    <n v="1449257348"/>
    <n v="1444069748"/>
    <b v="0"/>
    <n v="15"/>
    <b v="1"/>
    <s v="theater/plays"/>
    <x v="2"/>
    <x v="2"/>
    <n v="19.27"/>
    <n v="286"/>
    <x v="35"/>
    <d v="2015-12-04T19:29:08"/>
    <n v="60.041666666671517"/>
    <n v="1.8613861386138615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s v="GBP"/>
    <n v="1358367565"/>
    <n v="1357157965"/>
    <b v="0"/>
    <n v="28"/>
    <b v="1"/>
    <s v="music/electronic music"/>
    <x v="4"/>
    <x v="4"/>
    <n v="15.04"/>
    <n v="383"/>
    <x v="36"/>
    <d v="2013-01-16T20:19:25"/>
    <n v="14"/>
    <n v="2.8271818181818182"/>
    <x v="4"/>
  </r>
  <r>
    <n v="1420"/>
    <s v="Shakespeare in the Hood - Romeo and Juliet"/>
    <s v="Help me butcher Shakespeare in a satirical fashion."/>
    <n v="110"/>
    <n v="3"/>
    <x v="1"/>
    <x v="0"/>
    <x v="0"/>
    <s v="USD"/>
    <n v="1467129686"/>
    <n v="1464969686"/>
    <b v="0"/>
    <n v="3"/>
    <b v="0"/>
    <s v="publishing/translations"/>
    <x v="7"/>
    <x v="20"/>
    <n v="1"/>
    <n v="3"/>
    <x v="37"/>
    <d v="2016-06-28T16:01:26"/>
    <n v="25"/>
    <n v="-0.9727272727272727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s v="USD"/>
    <n v="1317099540"/>
    <n v="1313612532"/>
    <b v="0"/>
    <n v="13"/>
    <b v="1"/>
    <s v="music/indie rock"/>
    <x v="4"/>
    <x v="21"/>
    <n v="23.15"/>
    <n v="241"/>
    <x v="38"/>
    <d v="2011-09-27T04:59:00"/>
    <n v="40.35888888889167"/>
    <n v="1.4079999999999999"/>
    <x v="5"/>
  </r>
  <r>
    <n v="2364"/>
    <s v="Minecraft Server and Website Help (Name: Forge Realms)"/>
    <s v="Making a Minecraft server and Website and I need your help to fund it. Thanks in Advance!"/>
    <n v="128"/>
    <n v="0"/>
    <x v="2"/>
    <x v="0"/>
    <x v="0"/>
    <s v="USD"/>
    <n v="1445898356"/>
    <n v="1441146356"/>
    <b v="0"/>
    <n v="0"/>
    <b v="0"/>
    <s v="technology/web"/>
    <x v="0"/>
    <x v="22"/>
    <n v="0"/>
    <n v="0"/>
    <x v="39"/>
    <d v="2015-10-26T22:25:56"/>
    <n v="55"/>
    <n v="-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x v="6"/>
    <s v="EUR"/>
    <n v="1478723208"/>
    <n v="1476559608"/>
    <b v="0"/>
    <n v="52"/>
    <b v="1"/>
    <s v="technology/space exploration"/>
    <x v="0"/>
    <x v="23"/>
    <n v="27.58"/>
    <n v="956"/>
    <x v="40"/>
    <d v="2016-11-09T20:26:48"/>
    <n v="25.041666666656965"/>
    <n v="8.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s v="USD"/>
    <n v="1448571261"/>
    <n v="1445975661"/>
    <b v="0"/>
    <n v="45"/>
    <b v="1"/>
    <s v="technology/space exploration"/>
    <x v="0"/>
    <x v="23"/>
    <n v="21.56"/>
    <n v="647"/>
    <x v="41"/>
    <d v="2015-11-26T20:54:21"/>
    <n v="30.041666666671517"/>
    <n v="5.4666666666666668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s v="GBP"/>
    <n v="1450612740"/>
    <n v="1448040425"/>
    <b v="0"/>
    <n v="17"/>
    <b v="1"/>
    <s v="theater/plays"/>
    <x v="2"/>
    <x v="2"/>
    <n v="13.53"/>
    <n v="153"/>
    <x v="42"/>
    <d v="2015-12-20T11:59:00"/>
    <n v="29.772164351845277"/>
    <n v="0.53333333333333333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s v="GBP"/>
    <n v="1478046661"/>
    <n v="1476837061"/>
    <b v="0"/>
    <n v="12"/>
    <b v="1"/>
    <s v="theater/plays"/>
    <x v="2"/>
    <x v="2"/>
    <n v="16.25"/>
    <n v="130"/>
    <x v="43"/>
    <d v="2016-11-02T00:31:01"/>
    <n v="14"/>
    <n v="0.3"/>
    <x v="0"/>
  </r>
  <r>
    <n v="2167"/>
    <s v="Planes and Planets needs to get their EP finished!!"/>
    <s v="We need YOUR HELP to take one more step to this make release sound amazing!"/>
    <n v="150"/>
    <n v="180"/>
    <x v="0"/>
    <x v="0"/>
    <x v="0"/>
    <s v="USD"/>
    <n v="1347672937"/>
    <n v="1346463337"/>
    <b v="0"/>
    <n v="8"/>
    <b v="1"/>
    <s v="music/rock"/>
    <x v="4"/>
    <x v="5"/>
    <n v="22.5"/>
    <n v="120"/>
    <x v="44"/>
    <d v="2012-09-15T01:35:37"/>
    <n v="14"/>
    <n v="0.2"/>
    <x v="6"/>
  </r>
  <r>
    <n v="3735"/>
    <s v="Women Beware Women"/>
    <s v="Young Actor's taking on a Jacobean tragedy. Family, betrayal, love, lust, sex and death."/>
    <n v="150"/>
    <n v="20"/>
    <x v="1"/>
    <x v="1"/>
    <x v="1"/>
    <s v="GBP"/>
    <n v="1432831089"/>
    <n v="1430239089"/>
    <b v="0"/>
    <n v="2"/>
    <b v="0"/>
    <s v="theater/plays"/>
    <x v="2"/>
    <x v="2"/>
    <n v="10"/>
    <n v="13"/>
    <x v="45"/>
    <d v="2015-05-28T16:38:09"/>
    <n v="30"/>
    <n v="-0.8666666666666667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s v="USD"/>
    <n v="1406753639"/>
    <n v="1404161639"/>
    <b v="0"/>
    <n v="3"/>
    <b v="0"/>
    <s v="theater/plays"/>
    <x v="2"/>
    <x v="2"/>
    <n v="5"/>
    <n v="10"/>
    <x v="46"/>
    <d v="2014-07-30T20:53:59"/>
    <n v="30"/>
    <n v="-0.9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s v="USD"/>
    <n v="1447542000"/>
    <n v="1446179553"/>
    <b v="0"/>
    <n v="2"/>
    <b v="0"/>
    <s v="theater/plays"/>
    <x v="2"/>
    <x v="2"/>
    <n v="1.5"/>
    <n v="2"/>
    <x v="47"/>
    <d v="2015-11-14T23:00:00"/>
    <n v="15.769062499995925"/>
    <n v="-0.98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s v="USD"/>
    <n v="1488473351"/>
    <n v="1488214151"/>
    <b v="0"/>
    <n v="7"/>
    <b v="1"/>
    <s v="music/rock"/>
    <x v="4"/>
    <x v="5"/>
    <n v="21.86"/>
    <n v="100"/>
    <x v="48"/>
    <d v="2017-03-02T16:49:11"/>
    <n v="3"/>
    <n v="0"/>
    <x v="1"/>
  </r>
  <r>
    <n v="1062"/>
    <s v="RETURNING AT A LATER DATE"/>
    <s v="SEE US ON PATREON www.badgirlartwork.com"/>
    <n v="199"/>
    <n v="190"/>
    <x v="2"/>
    <x v="0"/>
    <x v="0"/>
    <s v="USD"/>
    <n v="1468351341"/>
    <n v="1467746541"/>
    <b v="0"/>
    <n v="4"/>
    <b v="0"/>
    <s v="journalism/audio"/>
    <x v="8"/>
    <x v="14"/>
    <n v="47.5"/>
    <n v="95"/>
    <x v="49"/>
    <d v="2016-07-12T19:22:21"/>
    <n v="7"/>
    <n v="-4.5226130653266333E-2"/>
    <x v="0"/>
  </r>
  <r>
    <n v="3122"/>
    <s v="be back soon (Canceled)"/>
    <s v="cancelled until further notice"/>
    <n v="199"/>
    <n v="116"/>
    <x v="2"/>
    <x v="0"/>
    <x v="0"/>
    <s v="USD"/>
    <n v="1478733732"/>
    <n v="1478298132"/>
    <b v="0"/>
    <n v="2"/>
    <b v="0"/>
    <s v="theater/spaces"/>
    <x v="2"/>
    <x v="24"/>
    <n v="58"/>
    <n v="58"/>
    <x v="50"/>
    <d v="2016-11-09T23:22:12"/>
    <n v="5.0416666666715173"/>
    <n v="-0.4170854271356783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s v="GBP"/>
    <n v="1479846507"/>
    <n v="1479241707"/>
    <b v="0"/>
    <n v="17"/>
    <b v="1"/>
    <s v="games/tabletop games"/>
    <x v="1"/>
    <x v="1"/>
    <n v="35.119999999999997"/>
    <n v="299"/>
    <x v="51"/>
    <d v="2016-11-22T20:28:27"/>
    <n v="7"/>
    <n v="1.9850000000000001"/>
    <x v="0"/>
  </r>
  <r>
    <n v="3719"/>
    <s v="Corium"/>
    <s v="A new piece of physical theatre about love, regret and longing."/>
    <n v="200"/>
    <n v="420"/>
    <x v="0"/>
    <x v="1"/>
    <x v="1"/>
    <s v="GBP"/>
    <n v="1434994266"/>
    <n v="1432402266"/>
    <b v="0"/>
    <n v="4"/>
    <b v="1"/>
    <s v="theater/plays"/>
    <x v="2"/>
    <x v="2"/>
    <n v="105"/>
    <n v="210"/>
    <x v="52"/>
    <d v="2015-06-22T17:31:06"/>
    <n v="30"/>
    <n v="1.100000000000000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s v="GBP"/>
    <n v="1461278208"/>
    <n v="1459463808"/>
    <b v="0"/>
    <n v="8"/>
    <b v="1"/>
    <s v="theater/plays"/>
    <x v="2"/>
    <x v="2"/>
    <n v="40"/>
    <n v="160"/>
    <x v="53"/>
    <d v="2016-04-21T22:36:48"/>
    <n v="21"/>
    <n v="0.6"/>
    <x v="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s v="USD"/>
    <n v="1449089965"/>
    <n v="1446670765"/>
    <b v="0"/>
    <n v="9"/>
    <b v="1"/>
    <s v="theater/plays"/>
    <x v="2"/>
    <x v="2"/>
    <n v="30.78"/>
    <n v="139"/>
    <x v="54"/>
    <d v="2015-12-02T20:59:25"/>
    <n v="28"/>
    <n v="0.3850000000000000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s v="GBP"/>
    <n v="1456444800"/>
    <n v="1454337589"/>
    <b v="0"/>
    <n v="20"/>
    <b v="1"/>
    <s v="theater/plays"/>
    <x v="2"/>
    <x v="2"/>
    <n v="13.6"/>
    <n v="136"/>
    <x v="55"/>
    <d v="2016-02-26T00:00:00"/>
    <n v="24.389016203698702"/>
    <n v="0.36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s v="GBP"/>
    <n v="1424604600"/>
    <n v="1423320389"/>
    <b v="0"/>
    <n v="13"/>
    <b v="1"/>
    <s v="film &amp; video/shorts"/>
    <x v="5"/>
    <x v="13"/>
    <n v="15.77"/>
    <n v="103"/>
    <x v="56"/>
    <d v="2015-02-22T11:30:00"/>
    <n v="14.863553240749752"/>
    <n v="2.5000000000000001E-2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s v="GBP"/>
    <n v="1430348400"/>
    <n v="1428436410"/>
    <b v="0"/>
    <n v="11"/>
    <b v="1"/>
    <s v="theater/plays"/>
    <x v="2"/>
    <x v="2"/>
    <n v="18.27"/>
    <n v="101"/>
    <x v="57"/>
    <d v="2015-04-29T23:00:00"/>
    <n v="22.129513888881775"/>
    <n v="5.0000000000000001E-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s v="USD"/>
    <n v="1455523140"/>
    <n v="1453925727"/>
    <b v="0"/>
    <n v="5"/>
    <b v="1"/>
    <s v="publishing/nonfiction"/>
    <x v="7"/>
    <x v="12"/>
    <n v="40"/>
    <n v="100"/>
    <x v="58"/>
    <d v="2016-02-15T07:59:00"/>
    <n v="18.48857638888876"/>
    <n v="0"/>
    <x v="0"/>
  </r>
  <r>
    <n v="3415"/>
    <s v="Balm in Gilead at Columbia"/>
    <s v="We are raising funds to allow for enhanced scenic, costume, and lighting design. Every dollar helps!"/>
    <n v="200"/>
    <n v="200"/>
    <x v="0"/>
    <x v="0"/>
    <x v="0"/>
    <s v="USD"/>
    <n v="1460935800"/>
    <n v="1459999656"/>
    <b v="0"/>
    <n v="9"/>
    <b v="1"/>
    <s v="theater/plays"/>
    <x v="2"/>
    <x v="2"/>
    <n v="22.22"/>
    <n v="100"/>
    <x v="59"/>
    <d v="2016-04-17T23:30:00"/>
    <n v="10.835000000006403"/>
    <n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s v="GBP"/>
    <n v="1433930302"/>
    <n v="1432115902"/>
    <b v="0"/>
    <n v="9"/>
    <b v="0"/>
    <s v="theater/musical"/>
    <x v="2"/>
    <x v="18"/>
    <n v="14.44"/>
    <n v="65"/>
    <x v="60"/>
    <d v="2015-06-10T09:58:22"/>
    <n v="21"/>
    <n v="-0.3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s v="GBP"/>
    <n v="1423913220"/>
    <n v="1421339077"/>
    <b v="0"/>
    <n v="4"/>
    <b v="0"/>
    <s v="theater/plays"/>
    <x v="2"/>
    <x v="2"/>
    <n v="17.5"/>
    <n v="35"/>
    <x v="61"/>
    <d v="2015-02-14T11:27:00"/>
    <n v="29.793321759258106"/>
    <n v="-0.65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s v="GBP"/>
    <n v="1460313672"/>
    <n v="1457725272"/>
    <b v="0"/>
    <n v="2"/>
    <b v="0"/>
    <s v="games/video games"/>
    <x v="1"/>
    <x v="19"/>
    <n v="12.5"/>
    <n v="13"/>
    <x v="62"/>
    <d v="2016-04-10T18:41:12"/>
    <n v="29.958333333328483"/>
    <n v="-0.87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s v="USD"/>
    <n v="1442635140"/>
    <n v="1442243484"/>
    <b v="0"/>
    <n v="1"/>
    <b v="0"/>
    <s v="theater/plays"/>
    <x v="2"/>
    <x v="2"/>
    <n v="10"/>
    <n v="5"/>
    <x v="63"/>
    <d v="2015-09-19T03:59:00"/>
    <n v="4.5330555555556202"/>
    <n v="-0.95"/>
    <x v="3"/>
  </r>
  <r>
    <n v="225"/>
    <s v="Backpage Shawty"/>
    <s v="I'm creating a &quot;Lifetime&quot; type drama film about a girl who uses backpage for money, but trying to turn her life around."/>
    <n v="200"/>
    <n v="0"/>
    <x v="1"/>
    <x v="0"/>
    <x v="0"/>
    <s v="USD"/>
    <n v="1460153054"/>
    <n v="1457564654"/>
    <b v="0"/>
    <n v="0"/>
    <b v="0"/>
    <s v="film &amp; video/drama"/>
    <x v="5"/>
    <x v="25"/>
    <n v="0"/>
    <n v="0"/>
    <x v="64"/>
    <d v="2016-04-08T22:04:14"/>
    <n v="29.958333333335759"/>
    <n v="-1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x v="2"/>
    <s v="CAD"/>
    <n v="1462053600"/>
    <n v="1459975008"/>
    <b v="0"/>
    <n v="0"/>
    <b v="0"/>
    <s v="technology/web"/>
    <x v="0"/>
    <x v="22"/>
    <n v="0"/>
    <n v="0"/>
    <x v="65"/>
    <d v="2016-04-30T22:00:00"/>
    <n v="24.057777777779847"/>
    <n v="-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s v="GBP"/>
    <n v="1491233407"/>
    <n v="1489591807"/>
    <b v="0"/>
    <n v="0"/>
    <b v="0"/>
    <s v="theater/plays"/>
    <x v="2"/>
    <x v="2"/>
    <n v="0"/>
    <n v="0"/>
    <x v="66"/>
    <d v="2017-04-03T15:30:07"/>
    <n v="19"/>
    <n v="-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s v="GBP"/>
    <n v="1433113200"/>
    <n v="1431951611"/>
    <b v="0"/>
    <n v="12"/>
    <b v="1"/>
    <s v="theater/plays"/>
    <x v="2"/>
    <x v="2"/>
    <n v="20.079999999999998"/>
    <n v="110"/>
    <x v="67"/>
    <d v="2015-05-31T23:00:00"/>
    <n v="13.444317129629781"/>
    <n v="9.5454545454545459E-2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s v="GBP"/>
    <n v="1482321030"/>
    <n v="1477133430"/>
    <b v="0"/>
    <n v="9"/>
    <b v="1"/>
    <s v="theater/plays"/>
    <x v="2"/>
    <x v="2"/>
    <n v="26"/>
    <n v="104"/>
    <x v="68"/>
    <d v="2016-12-21T11:50:30"/>
    <n v="60.041666666671517"/>
    <n v="0.04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s v="GBP"/>
    <n v="1464692400"/>
    <n v="1461769373"/>
    <b v="0"/>
    <n v="19"/>
    <b v="1"/>
    <s v="theater/plays"/>
    <x v="2"/>
    <x v="2"/>
    <n v="43.42"/>
    <n v="330"/>
    <x v="69"/>
    <d v="2016-05-31T11:00:00"/>
    <n v="33.83133101851854"/>
    <n v="2.299999999999999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s v="GBP"/>
    <n v="1434120856"/>
    <n v="1428936856"/>
    <b v="0"/>
    <n v="25"/>
    <b v="1"/>
    <s v="theater/plays"/>
    <x v="2"/>
    <x v="2"/>
    <n v="24.2"/>
    <n v="242"/>
    <x v="70"/>
    <d v="2015-06-12T14:54:16"/>
    <n v="60"/>
    <n v="1.42"/>
    <x v="3"/>
  </r>
  <r>
    <n v="2815"/>
    <s v="Widow's Wedding Dress"/>
    <s v="Set in 1950s Northern Ireland, this play tells the story of two sisters in a community of Travellers, or Irish Gypsies."/>
    <n v="250"/>
    <n v="605"/>
    <x v="0"/>
    <x v="2"/>
    <x v="2"/>
    <s v="CAD"/>
    <n v="1470595109"/>
    <n v="1468003109"/>
    <b v="0"/>
    <n v="14"/>
    <b v="1"/>
    <s v="theater/plays"/>
    <x v="2"/>
    <x v="2"/>
    <n v="43.21"/>
    <n v="242"/>
    <x v="71"/>
    <d v="2016-08-07T18:38:29"/>
    <n v="30"/>
    <n v="1.42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s v="USD"/>
    <n v="1354756714"/>
    <n v="1353547114"/>
    <b v="0"/>
    <n v="18"/>
    <b v="1"/>
    <s v="publishing/nonfiction"/>
    <x v="7"/>
    <x v="12"/>
    <n v="33.06"/>
    <n v="238"/>
    <x v="72"/>
    <d v="2012-12-06T01:18:34"/>
    <n v="14"/>
    <n v="1.38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s v="USD"/>
    <n v="1426187582"/>
    <n v="1423599182"/>
    <b v="0"/>
    <n v="10"/>
    <b v="1"/>
    <s v="theater/plays"/>
    <x v="2"/>
    <x v="2"/>
    <n v="57"/>
    <n v="228"/>
    <x v="73"/>
    <d v="2015-03-12T19:13:02"/>
    <n v="29.958333333328483"/>
    <n v="1.28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x v="6"/>
    <s v="EUR"/>
    <n v="1477422000"/>
    <n v="1472282956"/>
    <b v="0"/>
    <n v="28"/>
    <b v="1"/>
    <s v="music/metal"/>
    <x v="4"/>
    <x v="6"/>
    <n v="19.46"/>
    <n v="218"/>
    <x v="74"/>
    <d v="2016-10-25T19:00:00"/>
    <n v="59.479675925933407"/>
    <n v="1.18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s v="USD"/>
    <n v="1436551200"/>
    <n v="1435181628"/>
    <b v="0"/>
    <n v="17"/>
    <b v="1"/>
    <s v="theater/plays"/>
    <x v="2"/>
    <x v="2"/>
    <n v="29.71"/>
    <n v="202"/>
    <x v="75"/>
    <d v="2015-07-10T18:00:00"/>
    <n v="15.851527777776937"/>
    <n v="1.02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s v="GBP"/>
    <n v="1455390126"/>
    <n v="1452798126"/>
    <b v="0"/>
    <n v="15"/>
    <b v="1"/>
    <s v="theater/plays"/>
    <x v="2"/>
    <x v="2"/>
    <n v="30.67"/>
    <n v="184"/>
    <x v="76"/>
    <d v="2016-02-13T19:02:06"/>
    <n v="30"/>
    <n v="0.84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s v="USD"/>
    <n v="1293937200"/>
    <n v="1291257298"/>
    <b v="0"/>
    <n v="13"/>
    <b v="1"/>
    <s v="music/classical music"/>
    <x v="4"/>
    <x v="10"/>
    <n v="30.08"/>
    <n v="156"/>
    <x v="77"/>
    <d v="2011-01-02T03:00:00"/>
    <n v="31.017384259263054"/>
    <n v="0.56399999999999995"/>
    <x v="7"/>
  </r>
  <r>
    <n v="3470"/>
    <s v="She Kills Monsters"/>
    <s v="The New Artist's Circle is a theatre company dedicated to bringing the arts to young people."/>
    <n v="250"/>
    <n v="375"/>
    <x v="0"/>
    <x v="0"/>
    <x v="0"/>
    <s v="USD"/>
    <n v="1468618680"/>
    <n v="1465345902"/>
    <b v="0"/>
    <n v="9"/>
    <b v="1"/>
    <s v="theater/plays"/>
    <x v="2"/>
    <x v="2"/>
    <n v="41.67"/>
    <n v="150"/>
    <x v="78"/>
    <d v="2016-07-15T21:38:00"/>
    <n v="37.879375000004075"/>
    <n v="0.5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s v="USD"/>
    <n v="1429912341"/>
    <n v="1427320341"/>
    <b v="0"/>
    <n v="10"/>
    <b v="1"/>
    <s v="theater/plays"/>
    <x v="2"/>
    <x v="2"/>
    <n v="35"/>
    <n v="140"/>
    <x v="79"/>
    <d v="2015-04-24T21:52:21"/>
    <n v="30"/>
    <n v="0.4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s v="GBP"/>
    <n v="1455832800"/>
    <n v="1452338929"/>
    <b v="0"/>
    <n v="24"/>
    <b v="1"/>
    <s v="theater/plays"/>
    <x v="2"/>
    <x v="2"/>
    <n v="11.67"/>
    <n v="112"/>
    <x v="80"/>
    <d v="2016-02-18T22:00:00"/>
    <n v="40.438321759269456"/>
    <n v="0.1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s v="GBP"/>
    <n v="1470058860"/>
    <n v="1469026903"/>
    <b v="0"/>
    <n v="7"/>
    <b v="1"/>
    <s v="theater/plays"/>
    <x v="2"/>
    <x v="2"/>
    <n v="38.57"/>
    <n v="108"/>
    <x v="81"/>
    <d v="2016-08-01T13:41:00"/>
    <n v="11.943946759260143"/>
    <n v="0.08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s v="GBP"/>
    <n v="1396890822"/>
    <n v="1395162822"/>
    <b v="0"/>
    <n v="12"/>
    <b v="1"/>
    <s v="film &amp; video/shorts"/>
    <x v="5"/>
    <x v="13"/>
    <n v="21.67"/>
    <n v="104"/>
    <x v="82"/>
    <d v="2014-04-07T17:13:42"/>
    <n v="20"/>
    <n v="0.04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s v="USD"/>
    <n v="1428780159"/>
    <n v="1426188159"/>
    <b v="0"/>
    <n v="8"/>
    <b v="1"/>
    <s v="theater/plays"/>
    <x v="2"/>
    <x v="2"/>
    <n v="31.38"/>
    <n v="100"/>
    <x v="83"/>
    <d v="2015-04-11T19:22:39"/>
    <n v="30"/>
    <n v="4.0000000000000001E-3"/>
    <x v="3"/>
  </r>
  <r>
    <n v="3336"/>
    <s v="WILDE TALES"/>
    <s v="A theatrical adaptation of Oscar Wilde's short stories, presented by Suitcase Civilians at The Space, April 5-10 2016."/>
    <n v="250"/>
    <n v="250"/>
    <x v="0"/>
    <x v="1"/>
    <x v="1"/>
    <s v="GBP"/>
    <n v="1459845246"/>
    <n v="1457429646"/>
    <b v="0"/>
    <n v="9"/>
    <b v="1"/>
    <s v="theater/plays"/>
    <x v="2"/>
    <x v="2"/>
    <n v="27.78"/>
    <n v="100"/>
    <x v="84"/>
    <d v="2016-04-05T08:34:06"/>
    <n v="27.958333333328483"/>
    <n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s v="USD"/>
    <n v="1433016672"/>
    <n v="1430424672"/>
    <b v="0"/>
    <n v="8"/>
    <b v="1"/>
    <s v="theater/plays"/>
    <x v="2"/>
    <x v="2"/>
    <n v="31.25"/>
    <n v="100"/>
    <x v="85"/>
    <d v="2015-05-30T20:11:12"/>
    <n v="30"/>
    <n v="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s v="GBP"/>
    <n v="1419368925"/>
    <n v="1417208925"/>
    <b v="0"/>
    <n v="22"/>
    <b v="1"/>
    <s v="theater/plays"/>
    <x v="2"/>
    <x v="2"/>
    <n v="11.36"/>
    <n v="100"/>
    <x v="86"/>
    <d v="2014-12-23T21:08:45"/>
    <n v="25"/>
    <n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s v="USD"/>
    <n v="1490033247"/>
    <n v="1489428447"/>
    <b v="0"/>
    <n v="4"/>
    <b v="0"/>
    <s v="food/small batch"/>
    <x v="3"/>
    <x v="26"/>
    <n v="30"/>
    <n v="48"/>
    <x v="87"/>
    <d v="2017-03-20T18:07:27"/>
    <n v="7"/>
    <n v="-0.52"/>
    <x v="1"/>
  </r>
  <r>
    <n v="2861"/>
    <s v="Julius Caesar"/>
    <s v="The University of Queensland Drama Production Course is putting on an adaptation of William Shakespeares Julius Caesar"/>
    <n v="250"/>
    <n v="80"/>
    <x v="1"/>
    <x v="7"/>
    <x v="7"/>
    <s v="AUD"/>
    <n v="1443103848"/>
    <n v="1441894248"/>
    <b v="0"/>
    <n v="3"/>
    <b v="0"/>
    <s v="theater/plays"/>
    <x v="2"/>
    <x v="2"/>
    <n v="26.67"/>
    <n v="32"/>
    <x v="88"/>
    <d v="2015-09-24T14:10:48"/>
    <n v="14"/>
    <n v="-0.6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x v="1"/>
    <s v="GBP"/>
    <n v="1422450278"/>
    <n v="1419858278"/>
    <b v="0"/>
    <n v="4"/>
    <b v="0"/>
    <s v="theater/plays"/>
    <x v="2"/>
    <x v="2"/>
    <n v="4.75"/>
    <n v="8"/>
    <x v="89"/>
    <d v="2015-01-28T13:04:38"/>
    <n v="30"/>
    <n v="-0.92400000000000004"/>
    <x v="2"/>
  </r>
  <r>
    <n v="2154"/>
    <s v="Demigods - Rise of the Children - Part 1 (Design)"/>
    <s v="A Real Time Strategy game based on Greek mythology in a fictional world."/>
    <n v="250"/>
    <n v="2"/>
    <x v="1"/>
    <x v="0"/>
    <x v="0"/>
    <s v="USD"/>
    <n v="1390921827"/>
    <n v="1389193827"/>
    <b v="0"/>
    <n v="2"/>
    <b v="0"/>
    <s v="games/video games"/>
    <x v="1"/>
    <x v="19"/>
    <n v="1"/>
    <n v="1"/>
    <x v="90"/>
    <d v="2014-01-28T15:10:27"/>
    <n v="20"/>
    <n v="-0.9919999999999999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x v="0"/>
    <s v="USD"/>
    <n v="1448225336"/>
    <n v="1445629736"/>
    <b v="0"/>
    <n v="0"/>
    <b v="0"/>
    <s v="technology/web"/>
    <x v="0"/>
    <x v="22"/>
    <n v="0"/>
    <n v="0"/>
    <x v="91"/>
    <d v="2015-11-22T20:48:56"/>
    <n v="30.041666666664241"/>
    <n v="-1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x v="1"/>
    <s v="GBP"/>
    <n v="1485543242"/>
    <n v="1482951242"/>
    <b v="0"/>
    <n v="0"/>
    <b v="0"/>
    <s v="theater/plays"/>
    <x v="2"/>
    <x v="2"/>
    <n v="0"/>
    <n v="0"/>
    <x v="92"/>
    <d v="2017-01-27T18:54:02"/>
    <n v="30"/>
    <n v="-1"/>
    <x v="0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s v="USD"/>
    <n v="1414205990"/>
    <n v="1413341990"/>
    <b v="0"/>
    <n v="0"/>
    <b v="0"/>
    <s v="theater/plays"/>
    <x v="2"/>
    <x v="2"/>
    <n v="0"/>
    <n v="0"/>
    <x v="93"/>
    <d v="2014-10-25T02:59:50"/>
    <n v="10"/>
    <n v="-1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x v="7"/>
    <s v="AUD"/>
    <n v="1402901405"/>
    <n v="1400309405"/>
    <b v="0"/>
    <n v="0"/>
    <b v="0"/>
    <s v="games/mobile games"/>
    <x v="1"/>
    <x v="15"/>
    <n v="0"/>
    <n v="0"/>
    <x v="94"/>
    <d v="2014-06-16T06:50:05"/>
    <n v="30"/>
    <n v="-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s v="GBP"/>
    <n v="1412335772"/>
    <n v="1409743772"/>
    <b v="0"/>
    <n v="59"/>
    <b v="1"/>
    <s v="theater/spaces"/>
    <x v="2"/>
    <x v="24"/>
    <n v="23.28"/>
    <n v="458"/>
    <x v="95"/>
    <d v="2014-10-03T11:29:32"/>
    <n v="30"/>
    <n v="3.5774666666666666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s v="USD"/>
    <n v="1296953209"/>
    <n v="1295657209"/>
    <b v="0"/>
    <n v="14"/>
    <b v="1"/>
    <s v="music/rock"/>
    <x v="4"/>
    <x v="5"/>
    <n v="75.040000000000006"/>
    <n v="350"/>
    <x v="96"/>
    <d v="2011-02-06T00:46:49"/>
    <n v="15"/>
    <n v="2.5016666666666665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x v="7"/>
    <s v="AUD"/>
    <n v="1465394340"/>
    <n v="1464677986"/>
    <b v="0"/>
    <n v="20"/>
    <b v="1"/>
    <s v="theater/plays"/>
    <x v="2"/>
    <x v="2"/>
    <n v="43.35"/>
    <n v="289"/>
    <x v="97"/>
    <d v="2016-06-08T13:59:00"/>
    <n v="8.2911342592633446"/>
    <n v="1.8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s v="USD"/>
    <n v="1335113976"/>
    <n v="1332521976"/>
    <b v="0"/>
    <n v="30"/>
    <b v="1"/>
    <s v="music/indie rock"/>
    <x v="4"/>
    <x v="21"/>
    <n v="26.57"/>
    <n v="266"/>
    <x v="98"/>
    <d v="2012-04-22T16:59:36"/>
    <n v="30"/>
    <n v="1.6566666666666667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x v="2"/>
    <s v="CAD"/>
    <n v="1472097540"/>
    <n v="1471188502"/>
    <b v="0"/>
    <n v="17"/>
    <b v="1"/>
    <s v="theater/plays"/>
    <x v="2"/>
    <x v="2"/>
    <n v="44.24"/>
    <n v="251"/>
    <x v="99"/>
    <d v="2016-08-25T03:59:00"/>
    <n v="10.521273148151522"/>
    <n v="1.506666666666666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s v="USD"/>
    <n v="1311576600"/>
    <n v="1306219897"/>
    <b v="0"/>
    <n v="11"/>
    <b v="1"/>
    <s v="music/rock"/>
    <x v="4"/>
    <x v="5"/>
    <n v="50.45"/>
    <n v="185"/>
    <x v="100"/>
    <d v="2011-07-25T06:50:00"/>
    <n v="61.998877314814308"/>
    <n v="0.85"/>
    <x v="5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s v="USD"/>
    <n v="1461177950"/>
    <n v="1458758750"/>
    <b v="0"/>
    <n v="16"/>
    <b v="1"/>
    <s v="food/small batch"/>
    <x v="3"/>
    <x v="26"/>
    <n v="34.130000000000003"/>
    <n v="182"/>
    <x v="101"/>
    <d v="2016-04-20T18:45:50"/>
    <n v="28"/>
    <n v="0.8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s v="GBP"/>
    <n v="1412706375"/>
    <n v="1410114375"/>
    <b v="1"/>
    <n v="18"/>
    <b v="1"/>
    <s v="theater/plays"/>
    <x v="2"/>
    <x v="2"/>
    <n v="29.17"/>
    <n v="175"/>
    <x v="102"/>
    <d v="2014-10-07T18:26:15"/>
    <n v="30"/>
    <n v="0.7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s v="GBP"/>
    <n v="1424378748"/>
    <n v="1421786748"/>
    <b v="0"/>
    <n v="49"/>
    <b v="1"/>
    <s v="technology/space exploration"/>
    <x v="0"/>
    <x v="23"/>
    <n v="10.039999999999999"/>
    <n v="164"/>
    <x v="103"/>
    <d v="2015-02-19T20:45:48"/>
    <n v="30"/>
    <n v="0.64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s v="USD"/>
    <n v="1325007358"/>
    <n v="1319819758"/>
    <b v="0"/>
    <n v="15"/>
    <b v="1"/>
    <s v="film &amp; video/shorts"/>
    <x v="5"/>
    <x v="13"/>
    <n v="30.67"/>
    <n v="153"/>
    <x v="104"/>
    <d v="2011-12-27T17:35:58"/>
    <n v="60.041666666664241"/>
    <n v="0.53333333333333333"/>
    <x v="5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s v="GBP"/>
    <n v="1436110717"/>
    <n v="1433518717"/>
    <b v="0"/>
    <n v="20"/>
    <b v="1"/>
    <s v="theater/plays"/>
    <x v="2"/>
    <x v="2"/>
    <n v="21.5"/>
    <n v="143"/>
    <x v="105"/>
    <d v="2015-07-05T15:38:37"/>
    <n v="30"/>
    <n v="0.43333333333333335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s v="GBP"/>
    <n v="1464712394"/>
    <n v="1459528394"/>
    <b v="0"/>
    <n v="27"/>
    <b v="1"/>
    <s v="theater/plays"/>
    <x v="2"/>
    <x v="2"/>
    <n v="15.15"/>
    <n v="136"/>
    <x v="106"/>
    <d v="2016-05-31T16:33:14"/>
    <n v="60"/>
    <n v="0.36336666666666662"/>
    <x v="0"/>
  </r>
  <r>
    <n v="2479"/>
    <s v="FUEL FAKE NATIVES"/>
    <s v="Fake Natives is headed on tour this summer. Help them fill their tank with fossil fuels."/>
    <n v="300"/>
    <n v="400.33"/>
    <x v="0"/>
    <x v="0"/>
    <x v="0"/>
    <s v="USD"/>
    <n v="1343440800"/>
    <n v="1342545994"/>
    <b v="0"/>
    <n v="16"/>
    <b v="1"/>
    <s v="music/indie rock"/>
    <x v="4"/>
    <x v="21"/>
    <n v="25.02"/>
    <n v="133"/>
    <x v="107"/>
    <d v="2012-07-28T02:00:00"/>
    <n v="10.356550925927877"/>
    <n v="0.3344333333333333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s v="GBP"/>
    <n v="1471130956"/>
    <n v="1465946956"/>
    <b v="0"/>
    <n v="14"/>
    <b v="1"/>
    <s v="theater/plays"/>
    <x v="2"/>
    <x v="2"/>
    <n v="27.5"/>
    <n v="128"/>
    <x v="108"/>
    <d v="2016-08-13T23:29:16"/>
    <n v="60"/>
    <n v="0.28333333333333333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s v="GBP"/>
    <n v="1455831000"/>
    <n v="1454366467"/>
    <b v="0"/>
    <n v="15"/>
    <b v="1"/>
    <s v="theater/plays"/>
    <x v="2"/>
    <x v="2"/>
    <n v="25.4"/>
    <n v="127"/>
    <x v="109"/>
    <d v="2016-02-18T21:30:00"/>
    <n v="16.950613425920892"/>
    <n v="0.27"/>
    <x v="0"/>
  </r>
  <r>
    <n v="372"/>
    <s v="Wild Equus"/>
    <s v="A short documentary exploring the uses of 'Natural Horsemanship' across Europe"/>
    <n v="300"/>
    <n v="376"/>
    <x v="0"/>
    <x v="1"/>
    <x v="1"/>
    <s v="GBP"/>
    <n v="1459872000"/>
    <n v="1456408244"/>
    <b v="0"/>
    <n v="9"/>
    <b v="1"/>
    <s v="film &amp; video/documentary"/>
    <x v="5"/>
    <x v="27"/>
    <n v="41.78"/>
    <n v="125"/>
    <x v="110"/>
    <d v="2016-04-05T16:00:00"/>
    <n v="40.089768518519122"/>
    <n v="0.2533333333333333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s v="USD"/>
    <n v="1405366359"/>
    <n v="1402342359"/>
    <b v="0"/>
    <n v="7"/>
    <b v="1"/>
    <s v="publishing/nonfiction"/>
    <x v="7"/>
    <x v="12"/>
    <n v="53.57"/>
    <n v="125"/>
    <x v="111"/>
    <d v="2014-07-14T19:32:39"/>
    <n v="35"/>
    <n v="0.25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x v="8"/>
    <s v="EUR"/>
    <n v="1450911540"/>
    <n v="1448536516"/>
    <b v="0"/>
    <n v="25"/>
    <b v="1"/>
    <s v="theater/spaces"/>
    <x v="2"/>
    <x v="24"/>
    <n v="14.84"/>
    <n v="124"/>
    <x v="112"/>
    <d v="2015-12-23T22:59:00"/>
    <n v="27.488703703704232"/>
    <n v="0.23666666666666666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s v="GBP"/>
    <n v="1466899491"/>
    <n v="1464307491"/>
    <b v="0"/>
    <n v="8"/>
    <b v="1"/>
    <s v="theater/plays"/>
    <x v="2"/>
    <x v="2"/>
    <n v="46.13"/>
    <n v="123"/>
    <x v="113"/>
    <d v="2016-06-26T00:04:51"/>
    <n v="30"/>
    <n v="0.23"/>
    <x v="0"/>
  </r>
  <r>
    <n v="3475"/>
    <s v="Score"/>
    <s v="Score is a musical play inspired by true stories of parents who have recovered from addiction and regained their children."/>
    <n v="300"/>
    <n v="340"/>
    <x v="0"/>
    <x v="1"/>
    <x v="1"/>
    <s v="GBP"/>
    <n v="1414972800"/>
    <n v="1412629704"/>
    <b v="0"/>
    <n v="17"/>
    <b v="1"/>
    <s v="theater/plays"/>
    <x v="2"/>
    <x v="2"/>
    <n v="20"/>
    <n v="113"/>
    <x v="114"/>
    <d v="2014-11-03T00:00:00"/>
    <n v="27.119166666670935"/>
    <n v="0.13333333333333333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s v="USD"/>
    <n v="1437674545"/>
    <n v="1436464945"/>
    <b v="0"/>
    <n v="14"/>
    <b v="1"/>
    <s v="music/electronic music"/>
    <x v="4"/>
    <x v="4"/>
    <n v="22.64"/>
    <n v="106"/>
    <x v="115"/>
    <d v="2015-07-23T18:02:25"/>
    <n v="14"/>
    <n v="5.6666666666666664E-2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s v="USD"/>
    <n v="1414378800"/>
    <n v="1412836990"/>
    <b v="0"/>
    <n v="6"/>
    <b v="1"/>
    <s v="theater/plays"/>
    <x v="2"/>
    <x v="2"/>
    <n v="52"/>
    <n v="104"/>
    <x v="116"/>
    <d v="2014-10-27T03:00:00"/>
    <n v="17.845023148147448"/>
    <n v="0.04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s v="USD"/>
    <n v="1329248940"/>
    <n v="1326972107"/>
    <b v="0"/>
    <n v="11"/>
    <b v="1"/>
    <s v="music/rock"/>
    <x v="4"/>
    <x v="5"/>
    <n v="28.18"/>
    <n v="103"/>
    <x v="117"/>
    <d v="2012-02-14T19:49:00"/>
    <n v="26.352233796293149"/>
    <n v="3.3333333333333333E-2"/>
    <x v="6"/>
  </r>
  <r>
    <n v="2740"/>
    <s v="Vertical Garden Prototype"/>
    <s v="I am interested in testing the plant yields of this vertical garden as well as some other applications"/>
    <n v="300"/>
    <n v="310"/>
    <x v="0"/>
    <x v="0"/>
    <x v="0"/>
    <s v="USD"/>
    <n v="1426117552"/>
    <n v="1423529152"/>
    <b v="0"/>
    <n v="17"/>
    <b v="1"/>
    <s v="technology/hardware"/>
    <x v="0"/>
    <x v="0"/>
    <n v="18.239999999999998"/>
    <n v="103"/>
    <x v="118"/>
    <d v="2015-03-11T23:45:52"/>
    <n v="29.958333333343035"/>
    <n v="3.3333333333333333E-2"/>
    <x v="3"/>
  </r>
  <r>
    <n v="1849"/>
    <s v="Release the Skyline Album"/>
    <s v="Release the Skylines is a small, local Cleveland metal band looking to record an album."/>
    <n v="300"/>
    <n v="301"/>
    <x v="0"/>
    <x v="0"/>
    <x v="0"/>
    <s v="USD"/>
    <n v="1350505059"/>
    <n v="1347913059"/>
    <b v="0"/>
    <n v="8"/>
    <b v="1"/>
    <s v="music/rock"/>
    <x v="4"/>
    <x v="5"/>
    <n v="37.630000000000003"/>
    <n v="100"/>
    <x v="119"/>
    <d v="2012-10-17T20:17:39"/>
    <n v="30"/>
    <n v="3.3333333333333335E-3"/>
    <x v="6"/>
  </r>
  <r>
    <n v="848"/>
    <s v="God Am"/>
    <s v="God Am, a Grunge/Doom metal band, who have been trying to fund the production of our EP to bring you a unique aural assault."/>
    <n v="300"/>
    <n v="300"/>
    <x v="0"/>
    <x v="0"/>
    <x v="0"/>
    <s v="USD"/>
    <n v="1429038033"/>
    <n v="1426446033"/>
    <b v="0"/>
    <n v="16"/>
    <b v="1"/>
    <s v="music/metal"/>
    <x v="4"/>
    <x v="6"/>
    <n v="18.75"/>
    <n v="100"/>
    <x v="120"/>
    <d v="2015-04-14T19:00:33"/>
    <n v="30"/>
    <n v="0"/>
    <x v="3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s v="USD"/>
    <n v="1424116709"/>
    <n v="1421524709"/>
    <b v="0"/>
    <n v="10"/>
    <b v="1"/>
    <s v="music/metal"/>
    <x v="4"/>
    <x v="6"/>
    <n v="30"/>
    <n v="100"/>
    <x v="121"/>
    <d v="2015-02-16T19:58:29"/>
    <n v="30"/>
    <n v="0"/>
    <x v="3"/>
  </r>
  <r>
    <n v="1822"/>
    <s v="Wood Butcher's new music video- I Don't Wanna Party"/>
    <s v="Wood Butcher needs your help to make this happen. Buy a CD, support local music!"/>
    <n v="300"/>
    <n v="300"/>
    <x v="0"/>
    <x v="2"/>
    <x v="2"/>
    <s v="CAD"/>
    <n v="1391194860"/>
    <n v="1388084862"/>
    <b v="0"/>
    <n v="11"/>
    <b v="1"/>
    <s v="music/rock"/>
    <x v="4"/>
    <x v="5"/>
    <n v="27.27"/>
    <n v="100"/>
    <x v="122"/>
    <d v="2014-01-31T19:01:00"/>
    <n v="35.995347222225973"/>
    <n v="0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s v="USD"/>
    <n v="1366064193"/>
    <n v="1364854593"/>
    <b v="0"/>
    <n v="11"/>
    <b v="1"/>
    <s v="music/indie rock"/>
    <x v="4"/>
    <x v="21"/>
    <n v="27.27"/>
    <n v="100"/>
    <x v="123"/>
    <d v="2013-04-15T22:16:33"/>
    <n v="14"/>
    <n v="0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s v="USD"/>
    <n v="1422068400"/>
    <n v="1420774779"/>
    <b v="0"/>
    <n v="10"/>
    <b v="1"/>
    <s v="theater/musical"/>
    <x v="2"/>
    <x v="18"/>
    <n v="30"/>
    <n v="100"/>
    <x v="124"/>
    <d v="2015-01-24T03:00:00"/>
    <n v="14.972465277780429"/>
    <n v="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s v="GBP"/>
    <n v="1469113351"/>
    <n v="1463929351"/>
    <b v="0"/>
    <n v="6"/>
    <b v="0"/>
    <s v="theater/plays"/>
    <x v="2"/>
    <x v="2"/>
    <n v="14.33"/>
    <n v="29"/>
    <x v="125"/>
    <d v="2016-07-21T15:02:31"/>
    <n v="60"/>
    <n v="-0.7133333333333333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x v="2"/>
    <s v="CAD"/>
    <n v="1455232937"/>
    <n v="1453936937"/>
    <b v="0"/>
    <n v="4"/>
    <b v="0"/>
    <s v="games/video games"/>
    <x v="1"/>
    <x v="19"/>
    <n v="10.56"/>
    <n v="14"/>
    <x v="126"/>
    <d v="2016-02-11T23:22:17"/>
    <n v="15"/>
    <n v="-0.8591666666666666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s v="USD"/>
    <n v="1425258240"/>
    <n v="1422043154"/>
    <b v="0"/>
    <n v="0"/>
    <b v="0"/>
    <s v="theater/spaces"/>
    <x v="2"/>
    <x v="24"/>
    <n v="0"/>
    <n v="0"/>
    <x v="127"/>
    <d v="2015-03-02T01:04:00"/>
    <n v="37.211643518516212"/>
    <n v="-1"/>
    <x v="3"/>
  </r>
  <r>
    <n v="4043"/>
    <s v="Not making potato salad here!"/>
    <s v="This could be my last play, need to bring my son out to see it before it's over.  Need to fly him here from BC"/>
    <n v="300"/>
    <n v="0"/>
    <x v="1"/>
    <x v="2"/>
    <x v="2"/>
    <s v="CAD"/>
    <n v="1416524325"/>
    <n v="1415228325"/>
    <b v="0"/>
    <n v="0"/>
    <b v="0"/>
    <s v="theater/plays"/>
    <x v="2"/>
    <x v="2"/>
    <n v="0"/>
    <n v="0"/>
    <x v="128"/>
    <d v="2014-11-20T22:58:45"/>
    <n v="15"/>
    <n v="-1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s v="GBP"/>
    <n v="1457906400"/>
    <n v="1457115427"/>
    <b v="0"/>
    <n v="31"/>
    <b v="1"/>
    <s v="theater/plays"/>
    <x v="2"/>
    <x v="2"/>
    <n v="15.13"/>
    <n v="149"/>
    <x v="129"/>
    <d v="2016-03-13T22:00:00"/>
    <n v="9.1547800925982301"/>
    <n v="0.4888888888888888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s v="GBP"/>
    <n v="1448922600"/>
    <n v="1446352529"/>
    <b v="0"/>
    <n v="14"/>
    <b v="1"/>
    <s v="theater/plays"/>
    <x v="2"/>
    <x v="2"/>
    <n v="30.71"/>
    <n v="129"/>
    <x v="130"/>
    <d v="2015-11-30T22:30:00"/>
    <n v="29.746192129634437"/>
    <n v="0.29129129129129128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s v="USD"/>
    <n v="1421358895"/>
    <n v="1418766895"/>
    <b v="0"/>
    <n v="14"/>
    <b v="1"/>
    <s v="technology/space exploration"/>
    <x v="0"/>
    <x v="23"/>
    <n v="25.21"/>
    <n v="102"/>
    <x v="131"/>
    <d v="2015-01-15T21:54:55"/>
    <n v="30"/>
    <n v="1.7291066282420751E-2"/>
    <x v="2"/>
  </r>
  <r>
    <n v="2170"/>
    <s v="STETSON'S NEW EP"/>
    <s v="We are a hard rock band from Northern California trying to raise $350 for our next EP. Be a part of our journey!"/>
    <n v="350"/>
    <n v="633"/>
    <x v="0"/>
    <x v="0"/>
    <x v="0"/>
    <s v="USD"/>
    <n v="1440266422"/>
    <n v="1436810422"/>
    <b v="0"/>
    <n v="19"/>
    <b v="1"/>
    <s v="music/rock"/>
    <x v="4"/>
    <x v="5"/>
    <n v="33.32"/>
    <n v="181"/>
    <x v="132"/>
    <d v="2015-08-22T18:00:22"/>
    <n v="40"/>
    <n v="0.8085714285714286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s v="USD"/>
    <n v="1411980020"/>
    <n v="1409388020"/>
    <b v="0"/>
    <n v="13"/>
    <b v="1"/>
    <s v="theater/plays"/>
    <x v="2"/>
    <x v="2"/>
    <n v="45.62"/>
    <n v="169"/>
    <x v="133"/>
    <d v="2014-09-29T08:40:20"/>
    <n v="30"/>
    <n v="0.69428571428571428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s v="GBP"/>
    <n v="1465709400"/>
    <n v="1462695073"/>
    <b v="0"/>
    <n v="34"/>
    <b v="1"/>
    <s v="music/rock"/>
    <x v="4"/>
    <x v="5"/>
    <n v="17.239999999999998"/>
    <n v="167"/>
    <x v="134"/>
    <d v="2016-06-12T05:30:00"/>
    <n v="34.888043981482042"/>
    <n v="0.67428571428571427"/>
    <x v="0"/>
  </r>
  <r>
    <n v="3309"/>
    <s v="Collision Course"/>
    <s v="Two unlikely friends, a garage, tinned beans &amp; the end of the world."/>
    <n v="350"/>
    <n v="558"/>
    <x v="0"/>
    <x v="1"/>
    <x v="1"/>
    <s v="GBP"/>
    <n v="1476632178"/>
    <n v="1473953778"/>
    <b v="0"/>
    <n v="31"/>
    <b v="1"/>
    <s v="theater/plays"/>
    <x v="2"/>
    <x v="2"/>
    <n v="18"/>
    <n v="159"/>
    <x v="135"/>
    <d v="2016-10-16T15:36:18"/>
    <n v="31"/>
    <n v="0.5942857142857143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s v="USD"/>
    <n v="1344358860"/>
    <n v="1343682681"/>
    <b v="0"/>
    <n v="19"/>
    <b v="1"/>
    <s v="music/rock"/>
    <x v="4"/>
    <x v="5"/>
    <n v="28.68"/>
    <n v="156"/>
    <x v="136"/>
    <d v="2012-08-07T17:01:00"/>
    <n v="7.8261458333290648"/>
    <n v="0.55714285714285716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s v="GBP"/>
    <n v="1435352400"/>
    <n v="1431718575"/>
    <b v="0"/>
    <n v="22"/>
    <b v="1"/>
    <s v="theater/plays"/>
    <x v="2"/>
    <x v="2"/>
    <n v="22.91"/>
    <n v="144"/>
    <x v="137"/>
    <d v="2015-06-26T21:00:00"/>
    <n v="42.058159722218988"/>
    <n v="0.44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s v="USD"/>
    <n v="1299243427"/>
    <n v="1296651427"/>
    <b v="0"/>
    <n v="20"/>
    <b v="1"/>
    <s v="music/rock"/>
    <x v="4"/>
    <x v="5"/>
    <n v="25"/>
    <n v="143"/>
    <x v="138"/>
    <d v="2011-03-04T12:57:07"/>
    <n v="30"/>
    <n v="0.4285714285714285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s v="GBP"/>
    <n v="1456876740"/>
    <n v="1455063886"/>
    <b v="0"/>
    <n v="17"/>
    <b v="1"/>
    <s v="theater/plays"/>
    <x v="2"/>
    <x v="2"/>
    <n v="28.32"/>
    <n v="138"/>
    <x v="139"/>
    <d v="2016-03-01T23:59:00"/>
    <n v="20.982106481475057"/>
    <n v="0.3757142857142857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s v="USD"/>
    <n v="1330214841"/>
    <n v="1327622841"/>
    <b v="0"/>
    <n v="21"/>
    <b v="1"/>
    <s v="film &amp; video/shorts"/>
    <x v="5"/>
    <x v="13"/>
    <n v="21.9"/>
    <n v="131"/>
    <x v="140"/>
    <d v="2012-02-26T00:07:21"/>
    <n v="30"/>
    <n v="0.31428571428571428"/>
    <x v="6"/>
  </r>
  <r>
    <n v="22"/>
    <s v="CREATURES OF HABIT!"/>
    <s v="Meet Gary, and Troy: Two unlikely friends that investigate &quot;strange phenomenon&quot;."/>
    <n v="350"/>
    <n v="410"/>
    <x v="0"/>
    <x v="0"/>
    <x v="0"/>
    <s v="USD"/>
    <n v="1420099140"/>
    <n v="1418766740"/>
    <b v="0"/>
    <n v="8"/>
    <b v="1"/>
    <s v="film &amp; video/television"/>
    <x v="5"/>
    <x v="7"/>
    <n v="51.25"/>
    <n v="117"/>
    <x v="141"/>
    <d v="2015-01-01T07:59:00"/>
    <n v="15.421296296299261"/>
    <n v="0.17142857142857143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s v="USD"/>
    <n v="1490331623"/>
    <n v="1487743223"/>
    <b v="0"/>
    <n v="15"/>
    <b v="0"/>
    <s v="music/faith"/>
    <x v="4"/>
    <x v="28"/>
    <n v="24"/>
    <n v="103"/>
    <x v="142"/>
    <d v="2017-03-24T05:00:23"/>
    <n v="29.958333333335759"/>
    <n v="2.8571428571428571E-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s v="USD"/>
    <n v="1440820740"/>
    <n v="1439567660"/>
    <b v="0"/>
    <n v="6"/>
    <b v="1"/>
    <s v="theater/plays"/>
    <x v="2"/>
    <x v="2"/>
    <n v="59.17"/>
    <n v="101"/>
    <x v="143"/>
    <d v="2015-08-29T03:59:00"/>
    <n v="14.503240740741603"/>
    <n v="1.4285714285714285E-2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s v="USD"/>
    <n v="1436587140"/>
    <n v="1434113406"/>
    <b v="0"/>
    <n v="10"/>
    <b v="1"/>
    <s v="theater/musical"/>
    <x v="2"/>
    <x v="18"/>
    <n v="35.1"/>
    <n v="100"/>
    <x v="144"/>
    <d v="2015-07-11T03:59:00"/>
    <n v="28.631180555559695"/>
    <n v="2.8571428571428571E-3"/>
    <x v="3"/>
  </r>
  <r>
    <n v="77"/>
    <s v="Jonah and the Crab"/>
    <s v="A short film about a boy searching for companionship in a hermit crab he finds on the beach."/>
    <n v="400"/>
    <n v="1570"/>
    <x v="0"/>
    <x v="0"/>
    <x v="0"/>
    <s v="USD"/>
    <n v="1337569140"/>
    <n v="1332991717"/>
    <b v="0"/>
    <n v="26"/>
    <b v="1"/>
    <s v="film &amp; video/shorts"/>
    <x v="5"/>
    <x v="13"/>
    <n v="60.38"/>
    <n v="393"/>
    <x v="145"/>
    <d v="2012-05-21T02:59:00"/>
    <n v="52.97943287036469"/>
    <n v="2.9249999999999998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s v="USD"/>
    <n v="1362211140"/>
    <n v="1359421403"/>
    <b v="0"/>
    <n v="25"/>
    <b v="1"/>
    <s v="music/rock"/>
    <x v="4"/>
    <x v="5"/>
    <n v="42"/>
    <n v="263"/>
    <x v="146"/>
    <d v="2013-03-02T07:59:00"/>
    <n v="32.288622685184237"/>
    <n v="1.625"/>
    <x v="4"/>
  </r>
  <r>
    <n v="1386"/>
    <s v="MALTESE CROSS: The First Album"/>
    <s v="We are a classic hard rock/heavy metal band just trying to keep rock alive!"/>
    <n v="400"/>
    <n v="875"/>
    <x v="0"/>
    <x v="0"/>
    <x v="0"/>
    <s v="USD"/>
    <n v="1438183889"/>
    <n v="1435591889"/>
    <b v="0"/>
    <n v="14"/>
    <b v="1"/>
    <s v="music/rock"/>
    <x v="4"/>
    <x v="5"/>
    <n v="62.5"/>
    <n v="219"/>
    <x v="147"/>
    <d v="2015-07-29T15:31:29"/>
    <n v="30"/>
    <n v="1.187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s v="USD"/>
    <n v="1280800740"/>
    <n v="1279603955"/>
    <b v="0"/>
    <n v="17"/>
    <b v="1"/>
    <s v="music/rock"/>
    <x v="4"/>
    <x v="5"/>
    <n v="39.97"/>
    <n v="170"/>
    <x v="148"/>
    <d v="2010-08-03T01:59:00"/>
    <n v="13.851678240738693"/>
    <n v="0.69860000000000011"/>
    <x v="7"/>
  </r>
  <r>
    <n v="2161"/>
    <s v="CallMeGhost DEBUT ALBUM preorder!"/>
    <s v="We're trying to fund hard copies of our debut album!"/>
    <n v="400"/>
    <n v="463"/>
    <x v="0"/>
    <x v="0"/>
    <x v="0"/>
    <s v="USD"/>
    <n v="1443040059"/>
    <n v="1440448059"/>
    <b v="0"/>
    <n v="13"/>
    <b v="1"/>
    <s v="music/rock"/>
    <x v="4"/>
    <x v="5"/>
    <n v="35.619999999999997"/>
    <n v="116"/>
    <x v="149"/>
    <d v="2015-09-23T20:27:39"/>
    <n v="30"/>
    <n v="0.1575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s v="GBP"/>
    <n v="1428256277"/>
    <n v="1425235877"/>
    <b v="0"/>
    <n v="15"/>
    <b v="1"/>
    <s v="theater/plays"/>
    <x v="2"/>
    <x v="2"/>
    <n v="30"/>
    <n v="113"/>
    <x v="150"/>
    <d v="2015-04-05T17:51:17"/>
    <n v="34.958333333335759"/>
    <n v="0.125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s v="GBP"/>
    <n v="1440245273"/>
    <n v="1438085273"/>
    <b v="0"/>
    <n v="18"/>
    <b v="1"/>
    <s v="theater/plays"/>
    <x v="2"/>
    <x v="2"/>
    <n v="24.44"/>
    <n v="110"/>
    <x v="151"/>
    <d v="2015-08-22T12:07:53"/>
    <n v="25"/>
    <n v="0.1"/>
    <x v="3"/>
  </r>
  <r>
    <n v="819"/>
    <s v="Winter Tour"/>
    <s v="We are touring the Southeast in support of our new EP"/>
    <n v="400"/>
    <n v="435"/>
    <x v="0"/>
    <x v="0"/>
    <x v="0"/>
    <s v="USD"/>
    <n v="1387601040"/>
    <n v="1386806254"/>
    <b v="0"/>
    <n v="14"/>
    <b v="1"/>
    <s v="music/rock"/>
    <x v="4"/>
    <x v="5"/>
    <n v="31.07"/>
    <n v="109"/>
    <x v="152"/>
    <d v="2013-12-21T04:44:00"/>
    <n v="9.1989120370417368"/>
    <n v="8.7499999999999994E-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s v="USD"/>
    <n v="1472621760"/>
    <n v="1472110513"/>
    <b v="0"/>
    <n v="9"/>
    <b v="1"/>
    <s v="food/small batch"/>
    <x v="3"/>
    <x v="26"/>
    <n v="47.78"/>
    <n v="108"/>
    <x v="153"/>
    <d v="2016-08-31T05:36:00"/>
    <n v="5.9172106481564697"/>
    <n v="7.4999999999999997E-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s v="USD"/>
    <n v="1310440482"/>
    <n v="1307848482"/>
    <b v="0"/>
    <n v="8"/>
    <b v="1"/>
    <s v="film &amp; video/shorts"/>
    <x v="5"/>
    <x v="13"/>
    <n v="53.13"/>
    <n v="106"/>
    <x v="154"/>
    <d v="2011-07-12T03:14:42"/>
    <n v="30"/>
    <n v="6.25E-2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s v="USD"/>
    <n v="1266210000"/>
    <n v="1263474049"/>
    <b v="1"/>
    <n v="22"/>
    <b v="1"/>
    <s v="music/indie rock"/>
    <x v="4"/>
    <x v="21"/>
    <n v="18.91"/>
    <n v="104"/>
    <x v="155"/>
    <d v="2010-02-15T05:00:00"/>
    <n v="31.666099537040282"/>
    <n v="0.04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s v="USD"/>
    <n v="1480140000"/>
    <n v="1479186575"/>
    <b v="0"/>
    <n v="13"/>
    <b v="1"/>
    <s v="theater/plays"/>
    <x v="2"/>
    <x v="2"/>
    <n v="30.77"/>
    <n v="100"/>
    <x v="156"/>
    <d v="2016-11-26T06:00:00"/>
    <n v="11.035011574072996"/>
    <n v="0"/>
    <x v="0"/>
  </r>
  <r>
    <n v="1106"/>
    <s v="Backyard Zombies"/>
    <s v="Collect coins and save civilians while you blast your way through tons of zombies! Unlock new characters and levels!"/>
    <n v="400"/>
    <n v="165"/>
    <x v="1"/>
    <x v="0"/>
    <x v="0"/>
    <s v="USD"/>
    <n v="1333557975"/>
    <n v="1330969575"/>
    <b v="0"/>
    <n v="7"/>
    <b v="0"/>
    <s v="games/video games"/>
    <x v="1"/>
    <x v="19"/>
    <n v="23.57"/>
    <n v="41"/>
    <x v="157"/>
    <d v="2012-04-04T16:46:15"/>
    <n v="29.958333333328483"/>
    <n v="-0.58750000000000002"/>
    <x v="6"/>
  </r>
  <r>
    <n v="3987"/>
    <s v="Write Now 5"/>
    <s v="Write Now 5 is a new writing festival in south east London promoting new work from emerging playwrights."/>
    <n v="400"/>
    <n v="151"/>
    <x v="1"/>
    <x v="1"/>
    <x v="1"/>
    <s v="GBP"/>
    <n v="1400278290"/>
    <n v="1399414290"/>
    <b v="0"/>
    <n v="13"/>
    <b v="0"/>
    <s v="theater/plays"/>
    <x v="2"/>
    <x v="2"/>
    <n v="11.62"/>
    <n v="38"/>
    <x v="158"/>
    <d v="2014-05-16T22:11:30"/>
    <n v="10"/>
    <n v="-0.62250000000000005"/>
    <x v="2"/>
  </r>
  <r>
    <n v="2885"/>
    <s v="The Wedding"/>
    <s v="An historic and proud work of Polish nationalistic literature performed on stage."/>
    <n v="400"/>
    <n v="130"/>
    <x v="1"/>
    <x v="0"/>
    <x v="0"/>
    <s v="USD"/>
    <n v="1426294201"/>
    <n v="1423705801"/>
    <b v="0"/>
    <n v="5"/>
    <b v="0"/>
    <s v="theater/plays"/>
    <x v="2"/>
    <x v="2"/>
    <n v="26"/>
    <n v="33"/>
    <x v="159"/>
    <d v="2015-03-14T00:50:01"/>
    <n v="29.958333333335759"/>
    <n v="-0.67500000000000004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x v="1"/>
    <s v="GBP"/>
    <n v="1383418996"/>
    <n v="1380826996"/>
    <b v="0"/>
    <n v="0"/>
    <b v="0"/>
    <s v="film &amp; video/animation"/>
    <x v="5"/>
    <x v="29"/>
    <n v="0"/>
    <n v="0"/>
    <x v="160"/>
    <d v="2013-11-02T19:03:16"/>
    <n v="30"/>
    <n v="-1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s v="USD"/>
    <n v="1438474704"/>
    <n v="1435882704"/>
    <b v="0"/>
    <n v="0"/>
    <b v="0"/>
    <s v="technology/web"/>
    <x v="0"/>
    <x v="22"/>
    <n v="0"/>
    <n v="0"/>
    <x v="161"/>
    <d v="2015-08-02T00:18:24"/>
    <n v="30"/>
    <n v="-1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x v="0"/>
    <s v="USD"/>
    <n v="1449689203"/>
    <n v="1447097203"/>
    <b v="0"/>
    <n v="0"/>
    <b v="0"/>
    <s v="technology/web"/>
    <x v="0"/>
    <x v="22"/>
    <n v="0"/>
    <n v="0"/>
    <x v="162"/>
    <d v="2015-12-09T19:26:43"/>
    <n v="30"/>
    <n v="-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s v="USD"/>
    <n v="1446451200"/>
    <n v="1445539113"/>
    <b v="0"/>
    <n v="9"/>
    <b v="1"/>
    <s v="music/electronic music"/>
    <x v="4"/>
    <x v="4"/>
    <n v="47.22"/>
    <n v="101"/>
    <x v="163"/>
    <d v="2015-11-02T08:00:00"/>
    <n v="10.55656249999447"/>
    <n v="1.1904761904761904E-2"/>
    <x v="3"/>
  </r>
  <r>
    <n v="2362"/>
    <s v="Help CRB obtain 501(c)(3) status! (Canceled)"/>
    <s v="The Columbus Ruby Brigade has brought monthly ruby goodness and camaraderie to all participants."/>
    <n v="420"/>
    <n v="120"/>
    <x v="2"/>
    <x v="0"/>
    <x v="0"/>
    <s v="USD"/>
    <n v="1418315470"/>
    <n v="1415723470"/>
    <b v="0"/>
    <n v="2"/>
    <b v="0"/>
    <s v="technology/web"/>
    <x v="0"/>
    <x v="22"/>
    <n v="60"/>
    <n v="29"/>
    <x v="164"/>
    <d v="2014-12-11T16:31:10"/>
    <n v="30"/>
    <n v="-0.7142857142857143"/>
    <x v="2"/>
  </r>
  <r>
    <n v="115"/>
    <s v="The World's Greatest Lover"/>
    <s v="Never judge a book (or a lover) by their cover."/>
    <n v="450"/>
    <n v="632"/>
    <x v="0"/>
    <x v="0"/>
    <x v="0"/>
    <s v="USD"/>
    <n v="1328377444"/>
    <n v="1326217444"/>
    <b v="0"/>
    <n v="22"/>
    <b v="1"/>
    <s v="film &amp; video/shorts"/>
    <x v="5"/>
    <x v="13"/>
    <n v="28.73"/>
    <n v="140"/>
    <x v="165"/>
    <d v="2012-02-04T17:44:04"/>
    <n v="25"/>
    <n v="0.40444444444444444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s v="USD"/>
    <n v="1487393940"/>
    <n v="1484115418"/>
    <b v="0"/>
    <n v="11"/>
    <b v="1"/>
    <s v="theater/plays"/>
    <x v="2"/>
    <x v="2"/>
    <n v="44.09"/>
    <n v="108"/>
    <x v="166"/>
    <d v="2017-02-18T04:59:00"/>
    <n v="37.945856481477676"/>
    <n v="7.7777777777777779E-2"/>
    <x v="1"/>
  </r>
  <r>
    <n v="177"/>
    <s v="The Good Samaritan"/>
    <s v="I'm making a modern day version of the bible story &quot; The Good Samaritan&quot;"/>
    <n v="450"/>
    <n v="180"/>
    <x v="1"/>
    <x v="0"/>
    <x v="0"/>
    <s v="USD"/>
    <n v="1427155726"/>
    <n v="1425690526"/>
    <b v="0"/>
    <n v="7"/>
    <b v="0"/>
    <s v="film &amp; video/drama"/>
    <x v="5"/>
    <x v="25"/>
    <n v="25.71"/>
    <n v="40"/>
    <x v="167"/>
    <d v="2015-03-24T00:08:46"/>
    <n v="16.958333333328483"/>
    <n v="-0.6"/>
    <x v="3"/>
  </r>
  <r>
    <n v="1810"/>
    <s v="Film Speed"/>
    <s v="Film Speed is a series of Zines focusing on architecture shot completely on 35 and 120mm film."/>
    <n v="450"/>
    <n v="15"/>
    <x v="1"/>
    <x v="0"/>
    <x v="0"/>
    <s v="USD"/>
    <n v="1408657826"/>
    <n v="1407621026"/>
    <b v="0"/>
    <n v="2"/>
    <b v="0"/>
    <s v="photography/photobooks"/>
    <x v="6"/>
    <x v="9"/>
    <n v="7.5"/>
    <n v="3"/>
    <x v="168"/>
    <d v="2014-08-21T21:50:26"/>
    <n v="12"/>
    <n v="-0.96666666666666667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s v="USD"/>
    <n v="1413569818"/>
    <n v="1412705818"/>
    <b v="0"/>
    <n v="0"/>
    <b v="0"/>
    <s v="film &amp; video/animation"/>
    <x v="5"/>
    <x v="29"/>
    <n v="0"/>
    <n v="0"/>
    <x v="169"/>
    <d v="2014-10-17T18:16:58"/>
    <n v="10"/>
    <n v="-1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s v="USD"/>
    <n v="1334250165"/>
    <n v="1331658165"/>
    <b v="0"/>
    <n v="13"/>
    <b v="1"/>
    <s v="music/indie rock"/>
    <x v="4"/>
    <x v="21"/>
    <n v="43"/>
    <n v="124"/>
    <x v="170"/>
    <d v="2012-04-12T17:02:45"/>
    <n v="30"/>
    <n v="0.23946784922394679"/>
    <x v="6"/>
  </r>
  <r>
    <n v="2256"/>
    <s v="Bitcoin Empire"/>
    <s v="Build your crypto-currency empire and sabotage your opponents. A deck building, card game. 2-4 players. 15 minutes."/>
    <n v="480"/>
    <n v="1069"/>
    <x v="0"/>
    <x v="1"/>
    <x v="1"/>
    <s v="GBP"/>
    <n v="1479811846"/>
    <n v="1478602246"/>
    <b v="0"/>
    <n v="50"/>
    <b v="1"/>
    <s v="games/tabletop games"/>
    <x v="1"/>
    <x v="1"/>
    <n v="21.38"/>
    <n v="223"/>
    <x v="171"/>
    <d v="2016-11-22T10:50:46"/>
    <n v="14"/>
    <n v="1.2270833333333333"/>
    <x v="0"/>
  </r>
  <r>
    <n v="2067"/>
    <s v="Luminite (LED lighting)"/>
    <s v="The next generation of premium quality LED lighting. Extreme power efficiency in a small package."/>
    <n v="495"/>
    <n v="628"/>
    <x v="0"/>
    <x v="1"/>
    <x v="1"/>
    <s v="GBP"/>
    <n v="1432499376"/>
    <n v="1429648176"/>
    <b v="0"/>
    <n v="10"/>
    <b v="1"/>
    <s v="technology/hardware"/>
    <x v="0"/>
    <x v="0"/>
    <n v="62.8"/>
    <n v="127"/>
    <x v="172"/>
    <d v="2015-05-24T20:29:36"/>
    <n v="33"/>
    <n v="0.268686868686868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s v="USD"/>
    <n v="1413838751"/>
    <n v="1411246751"/>
    <b v="1"/>
    <n v="159"/>
    <b v="1"/>
    <s v="technology/space exploration"/>
    <x v="0"/>
    <x v="23"/>
    <n v="27.6"/>
    <n v="878"/>
    <x v="173"/>
    <d v="2014-10-20T20:59:11"/>
    <n v="30"/>
    <n v="7.7759999999999998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s v="USD"/>
    <n v="1347508740"/>
    <n v="1346276349"/>
    <b v="1"/>
    <n v="151"/>
    <b v="1"/>
    <s v="technology/space exploration"/>
    <x v="0"/>
    <x v="23"/>
    <n v="21.9"/>
    <n v="661"/>
    <x v="174"/>
    <d v="2012-09-13T03:59:00"/>
    <n v="14.263784722228593"/>
    <n v="5.6139999999999999"/>
    <x v="6"/>
  </r>
  <r>
    <n v="2254"/>
    <s v="Green Couch Games Limited: FrogFlip!"/>
    <s v="A dexterity microgame by father/daughter team, Jason and Claire Kotarski. Make 100 project."/>
    <n v="500"/>
    <n v="2299"/>
    <x v="0"/>
    <x v="0"/>
    <x v="0"/>
    <s v="USD"/>
    <n v="1485271968"/>
    <n v="1484667168"/>
    <b v="0"/>
    <n v="197"/>
    <b v="1"/>
    <s v="games/tabletop games"/>
    <x v="1"/>
    <x v="1"/>
    <n v="11.67"/>
    <n v="460"/>
    <x v="175"/>
    <d v="2017-01-24T15:32:48"/>
    <n v="7"/>
    <n v="3.5979999999999999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s v="GBP"/>
    <n v="1462230000"/>
    <n v="1461061350"/>
    <b v="0"/>
    <n v="44"/>
    <b v="1"/>
    <s v="theater/plays"/>
    <x v="2"/>
    <x v="2"/>
    <n v="35.799999999999997"/>
    <n v="315"/>
    <x v="176"/>
    <d v="2016-05-02T23:00:00"/>
    <n v="13.526041666656965"/>
    <n v="2.15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s v="USD"/>
    <n v="1278111600"/>
    <n v="1276830052"/>
    <b v="1"/>
    <n v="17"/>
    <b v="1"/>
    <s v="technology/hardware"/>
    <x v="0"/>
    <x v="0"/>
    <n v="91.76"/>
    <n v="312"/>
    <x v="177"/>
    <d v="2010-07-02T23:00:00"/>
    <n v="14.83273148148146"/>
    <n v="2.12"/>
    <x v="7"/>
  </r>
  <r>
    <n v="3718"/>
    <s v="PUNK ROCK"/>
    <s v="William Carlisle has the world at his feet but its weight on his shoulders. He is intelligent, articulate and fucked."/>
    <n v="500"/>
    <n v="1197"/>
    <x v="0"/>
    <x v="1"/>
    <x v="1"/>
    <s v="GBP"/>
    <n v="1425057075"/>
    <n v="1422465075"/>
    <b v="0"/>
    <n v="46"/>
    <b v="1"/>
    <s v="theater/plays"/>
    <x v="2"/>
    <x v="2"/>
    <n v="26.02"/>
    <n v="239"/>
    <x v="178"/>
    <d v="2015-02-27T17:11:15"/>
    <n v="30"/>
    <n v="1.3939999999999999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s v="USD"/>
    <n v="1407536880"/>
    <n v="1404997548"/>
    <b v="0"/>
    <n v="18"/>
    <b v="1"/>
    <s v="theater/plays"/>
    <x v="2"/>
    <x v="2"/>
    <n v="61.94"/>
    <n v="223"/>
    <x v="179"/>
    <d v="2014-08-08T22:28:00"/>
    <n v="29.390416666668898"/>
    <n v="1.23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s v="USD"/>
    <n v="1431481037"/>
    <n v="1428889037"/>
    <b v="0"/>
    <n v="18"/>
    <b v="1"/>
    <s v="theater/plays"/>
    <x v="2"/>
    <x v="2"/>
    <n v="61.39"/>
    <n v="221"/>
    <x v="180"/>
    <d v="2015-05-13T01:37:17"/>
    <n v="30"/>
    <n v="1.2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s v="USD"/>
    <n v="1425704100"/>
    <n v="1424484717"/>
    <b v="0"/>
    <n v="20"/>
    <b v="1"/>
    <s v="theater/plays"/>
    <x v="2"/>
    <x v="2"/>
    <n v="54.5"/>
    <n v="218"/>
    <x v="181"/>
    <d v="2015-03-07T04:55:00"/>
    <n v="14.113229166665406"/>
    <n v="1.18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s v="GBP"/>
    <n v="1409515200"/>
    <n v="1405971690"/>
    <b v="0"/>
    <n v="30"/>
    <b v="1"/>
    <s v="theater/plays"/>
    <x v="2"/>
    <x v="2"/>
    <n v="35.770000000000003"/>
    <n v="215"/>
    <x v="182"/>
    <d v="2014-08-31T20:00:00"/>
    <n v="41.01284722222772"/>
    <n v="1.1459999999999999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s v="USD"/>
    <n v="1285995540"/>
    <n v="1279574773"/>
    <b v="0"/>
    <n v="32"/>
    <b v="1"/>
    <s v="theater/spaces"/>
    <x v="2"/>
    <x v="24"/>
    <n v="33.31"/>
    <n v="213"/>
    <x v="183"/>
    <d v="2010-10-02T04:59:00"/>
    <n v="74.314432870371093"/>
    <n v="1.1319999999999999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s v="USD"/>
    <n v="1405727304"/>
    <n v="1403135304"/>
    <b v="0"/>
    <n v="18"/>
    <b v="1"/>
    <s v="theater/plays"/>
    <x v="2"/>
    <x v="2"/>
    <n v="58.61"/>
    <n v="211"/>
    <x v="184"/>
    <d v="2014-07-18T23:48:24"/>
    <n v="30"/>
    <n v="1.1100000000000001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s v="USD"/>
    <n v="1440892800"/>
    <n v="1438715077"/>
    <b v="0"/>
    <n v="17"/>
    <b v="1"/>
    <s v="theater/plays"/>
    <x v="2"/>
    <x v="2"/>
    <n v="59.41"/>
    <n v="202"/>
    <x v="185"/>
    <d v="2015-08-30T00:00:00"/>
    <n v="25.205127314809943"/>
    <n v="1.02"/>
    <x v="3"/>
  </r>
  <r>
    <n v="3460"/>
    <s v="Pushers"/>
    <s v="'Pushers' is an exciting new play and the first project for brand new theatre company, Ain't Got No Home Productions."/>
    <n v="500"/>
    <n v="950"/>
    <x v="0"/>
    <x v="1"/>
    <x v="1"/>
    <s v="GBP"/>
    <n v="1408106352"/>
    <n v="1406896752"/>
    <b v="0"/>
    <n v="19"/>
    <b v="1"/>
    <s v="theater/plays"/>
    <x v="2"/>
    <x v="2"/>
    <n v="50"/>
    <n v="190"/>
    <x v="186"/>
    <d v="2014-08-15T12:39:12"/>
    <n v="14"/>
    <n v="0.9"/>
    <x v="2"/>
  </r>
  <r>
    <n v="3395"/>
    <s v="MIRAMAR"/>
    <s v="Miramar is a a darkly funny play exploring what it is we call â€˜homeâ€™."/>
    <n v="500"/>
    <n v="920"/>
    <x v="0"/>
    <x v="1"/>
    <x v="1"/>
    <s v="GBP"/>
    <n v="1433009400"/>
    <n v="1431795944"/>
    <b v="0"/>
    <n v="38"/>
    <b v="1"/>
    <s v="theater/plays"/>
    <x v="2"/>
    <x v="2"/>
    <n v="24.21"/>
    <n v="184"/>
    <x v="187"/>
    <d v="2015-05-30T18:10:00"/>
    <n v="14.044629629628616"/>
    <n v="0.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s v="USD"/>
    <n v="1362060915"/>
    <n v="1359468915"/>
    <b v="0"/>
    <n v="29"/>
    <b v="1"/>
    <s v="music/rock"/>
    <x v="4"/>
    <x v="5"/>
    <n v="31.14"/>
    <n v="181"/>
    <x v="188"/>
    <d v="2013-02-28T14:15:15"/>
    <n v="30"/>
    <n v="0.80628"/>
    <x v="4"/>
  </r>
  <r>
    <n v="2637"/>
    <s v="SPEED OF LIGHT: Biggest Mystery of the Universe"/>
    <s v="Help us collect the data to solve the mystery of the century: Is light slowing down?"/>
    <n v="500"/>
    <n v="831"/>
    <x v="0"/>
    <x v="0"/>
    <x v="0"/>
    <s v="USD"/>
    <n v="1476277875"/>
    <n v="1474895475"/>
    <b v="0"/>
    <n v="26"/>
    <b v="1"/>
    <s v="technology/space exploration"/>
    <x v="0"/>
    <x v="23"/>
    <n v="31.96"/>
    <n v="166"/>
    <x v="189"/>
    <d v="2016-10-12T13:11:15"/>
    <n v="16"/>
    <n v="0.66200000000000003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s v="USD"/>
    <n v="1327776847"/>
    <n v="1325184847"/>
    <b v="0"/>
    <n v="30"/>
    <b v="1"/>
    <s v="games/tabletop games"/>
    <x v="1"/>
    <x v="1"/>
    <n v="27.1"/>
    <n v="163"/>
    <x v="190"/>
    <d v="2012-01-28T18:54:07"/>
    <n v="30"/>
    <n v="0.626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s v="USD"/>
    <n v="1431928784"/>
    <n v="1430114384"/>
    <b v="0"/>
    <n v="10"/>
    <b v="1"/>
    <s v="theater/plays"/>
    <x v="2"/>
    <x v="2"/>
    <n v="79.099999999999994"/>
    <n v="158"/>
    <x v="191"/>
    <d v="2015-05-18T05:59:44"/>
    <n v="21"/>
    <n v="0.58199999999999996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s v="GBP"/>
    <n v="1427990071"/>
    <n v="1422809671"/>
    <b v="0"/>
    <n v="39"/>
    <b v="1"/>
    <s v="theater/plays"/>
    <x v="2"/>
    <x v="2"/>
    <n v="19.489999999999998"/>
    <n v="152"/>
    <x v="192"/>
    <d v="2015-04-02T15:54:31"/>
    <n v="59.958333333328483"/>
    <n v="0.52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s v="GBP"/>
    <n v="1397516400"/>
    <n v="1396524644"/>
    <b v="0"/>
    <n v="15"/>
    <b v="1"/>
    <s v="music/electronic music"/>
    <x v="4"/>
    <x v="4"/>
    <n v="50.27"/>
    <n v="151"/>
    <x v="193"/>
    <d v="2014-04-14T23:00:00"/>
    <n v="11.478657407409628"/>
    <n v="0.50800000000000001"/>
    <x v="2"/>
  </r>
  <r>
    <n v="3047"/>
    <s v="Acting V Senior Showcase"/>
    <s v="Hi! We're the Graduating Seniors Acting V Seniors at Temple University! Welcome to our Kick starter Page!"/>
    <n v="500"/>
    <n v="745"/>
    <x v="0"/>
    <x v="0"/>
    <x v="0"/>
    <s v="USD"/>
    <n v="1461762960"/>
    <n v="1457999054"/>
    <b v="0"/>
    <n v="20"/>
    <b v="1"/>
    <s v="theater/spaces"/>
    <x v="2"/>
    <x v="24"/>
    <n v="37.25"/>
    <n v="149"/>
    <x v="194"/>
    <d v="2016-04-27T13:16:00"/>
    <n v="43.563726851847605"/>
    <n v="0.49"/>
    <x v="0"/>
  </r>
  <r>
    <n v="1389"/>
    <s v="Pre-order DANCEHALL's first record!!!"/>
    <s v="Help fund the pressing of DANCEHALL's first record by pre-ordering it in advance!!!"/>
    <n v="500"/>
    <n v="727"/>
    <x v="0"/>
    <x v="1"/>
    <x v="1"/>
    <s v="GBP"/>
    <n v="1471087957"/>
    <n v="1468495957"/>
    <b v="0"/>
    <n v="34"/>
    <b v="1"/>
    <s v="music/rock"/>
    <x v="4"/>
    <x v="5"/>
    <n v="21.38"/>
    <n v="145"/>
    <x v="195"/>
    <d v="2016-08-13T11:32:37"/>
    <n v="30"/>
    <n v="0.45400000000000001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s v="USD"/>
    <n v="1477710000"/>
    <n v="1475248279"/>
    <b v="0"/>
    <n v="12"/>
    <b v="1"/>
    <s v="theater/plays"/>
    <x v="2"/>
    <x v="2"/>
    <n v="57.92"/>
    <n v="139"/>
    <x v="196"/>
    <d v="2016-10-29T03:00:00"/>
    <n v="28.492141203707433"/>
    <n v="0.39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s v="GBP"/>
    <n v="1469220144"/>
    <n v="1466628144"/>
    <b v="0"/>
    <n v="15"/>
    <b v="1"/>
    <s v="film &amp; video/documentary"/>
    <x v="5"/>
    <x v="27"/>
    <n v="45.6"/>
    <n v="137"/>
    <x v="197"/>
    <d v="2016-07-22T20:42:24"/>
    <n v="30"/>
    <n v="0.36799999999999999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s v="USD"/>
    <n v="1307459881"/>
    <n v="1304867881"/>
    <b v="0"/>
    <n v="26"/>
    <b v="1"/>
    <s v="music/indie rock"/>
    <x v="4"/>
    <x v="21"/>
    <n v="26.27"/>
    <n v="137"/>
    <x v="198"/>
    <d v="2011-06-07T15:18:01"/>
    <n v="30"/>
    <n v="0.36599999999999999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s v="USD"/>
    <n v="1409500725"/>
    <n v="1406908725"/>
    <b v="0"/>
    <n v="13"/>
    <b v="1"/>
    <s v="photography/photobooks"/>
    <x v="6"/>
    <x v="9"/>
    <n v="51.92"/>
    <n v="135"/>
    <x v="199"/>
    <d v="2014-08-31T15:58:45"/>
    <n v="30"/>
    <n v="0.35"/>
    <x v="2"/>
  </r>
  <r>
    <n v="2801"/>
    <s v="A Dream Play"/>
    <s v="Arise Theatre Company's production of August Strindberg's expressionist masterpiece 'A Dream Play'."/>
    <n v="500"/>
    <n v="666"/>
    <x v="0"/>
    <x v="7"/>
    <x v="7"/>
    <s v="AUD"/>
    <n v="1412938800"/>
    <n v="1411019409"/>
    <b v="0"/>
    <n v="13"/>
    <b v="1"/>
    <s v="theater/plays"/>
    <x v="2"/>
    <x v="2"/>
    <n v="51.23"/>
    <n v="133"/>
    <x v="200"/>
    <d v="2014-10-10T11:00:00"/>
    <n v="22.215173611111823"/>
    <n v="0.3320000000000000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s v="GBP"/>
    <n v="1487580602"/>
    <n v="1485161402"/>
    <b v="0"/>
    <n v="25"/>
    <b v="1"/>
    <s v="theater/plays"/>
    <x v="2"/>
    <x v="2"/>
    <n v="26.61"/>
    <n v="133"/>
    <x v="201"/>
    <d v="2017-02-20T08:50:02"/>
    <n v="28"/>
    <n v="0.330420000000000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s v="USD"/>
    <n v="1436749200"/>
    <n v="1434997018"/>
    <b v="0"/>
    <n v="18"/>
    <b v="1"/>
    <s v="theater/plays"/>
    <x v="2"/>
    <x v="2"/>
    <n v="36.67"/>
    <n v="132"/>
    <x v="202"/>
    <d v="2015-07-13T01:00:00"/>
    <n v="20.279884259260143"/>
    <n v="0.32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s v="USD"/>
    <n v="1429317420"/>
    <n v="1424226768"/>
    <b v="0"/>
    <n v="13"/>
    <b v="1"/>
    <s v="theater/plays"/>
    <x v="2"/>
    <x v="2"/>
    <n v="50"/>
    <n v="130"/>
    <x v="203"/>
    <d v="2015-04-18T00:37:00"/>
    <n v="58.919583333328774"/>
    <n v="0.3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s v="USD"/>
    <n v="1425099540"/>
    <n v="1424280938"/>
    <b v="0"/>
    <n v="14"/>
    <b v="1"/>
    <s v="theater/plays"/>
    <x v="2"/>
    <x v="2"/>
    <n v="46.43"/>
    <n v="130"/>
    <x v="204"/>
    <d v="2015-02-28T04:59:00"/>
    <n v="9.4745601851827814"/>
    <n v="0.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s v="USD"/>
    <n v="1481615940"/>
    <n v="1479436646"/>
    <b v="0"/>
    <n v="30"/>
    <b v="1"/>
    <s v="music/electronic music"/>
    <x v="4"/>
    <x v="4"/>
    <n v="21.37"/>
    <n v="128"/>
    <x v="205"/>
    <d v="2016-12-13T07:59:00"/>
    <n v="25.223310185181617"/>
    <n v="0.2819999999999999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s v="USD"/>
    <n v="1327535392"/>
    <n v="1324079392"/>
    <b v="0"/>
    <n v="17"/>
    <b v="1"/>
    <s v="music/indie rock"/>
    <x v="4"/>
    <x v="21"/>
    <n v="37.65"/>
    <n v="128"/>
    <x v="206"/>
    <d v="2012-01-25T23:49:52"/>
    <n v="40"/>
    <n v="0.28000000000000003"/>
    <x v="5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s v="GBP"/>
    <n v="1491001140"/>
    <n v="1487847954"/>
    <b v="0"/>
    <n v="22"/>
    <b v="0"/>
    <s v="theater/plays"/>
    <x v="2"/>
    <x v="2"/>
    <n v="29.05"/>
    <n v="128"/>
    <x v="207"/>
    <d v="2017-03-31T22:59:00"/>
    <n v="36.495208333333721"/>
    <n v="0.27800000000000002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s v="USD"/>
    <n v="1315171845"/>
    <n v="1309987845"/>
    <b v="0"/>
    <n v="17"/>
    <b v="1"/>
    <s v="film &amp; video/shorts"/>
    <x v="5"/>
    <x v="13"/>
    <n v="37.409999999999997"/>
    <n v="127"/>
    <x v="208"/>
    <d v="2011-09-04T21:30:45"/>
    <n v="60"/>
    <n v="0.2720000000000000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s v="GBP"/>
    <n v="1467054000"/>
    <n v="1463144254"/>
    <b v="0"/>
    <n v="28"/>
    <b v="1"/>
    <s v="theater/plays"/>
    <x v="2"/>
    <x v="2"/>
    <n v="22.61"/>
    <n v="127"/>
    <x v="209"/>
    <d v="2016-06-27T19:00:00"/>
    <n v="45.251689814816928"/>
    <n v="0.2660000000000000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s v="GBP"/>
    <n v="1463743860"/>
    <n v="1461151860"/>
    <b v="0"/>
    <n v="36"/>
    <b v="1"/>
    <s v="theater/plays"/>
    <x v="2"/>
    <x v="2"/>
    <n v="17.53"/>
    <n v="126"/>
    <x v="210"/>
    <d v="2016-05-20T11:31:00"/>
    <n v="30"/>
    <n v="0.2620000000000000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s v="USD"/>
    <n v="1447269367"/>
    <n v="1444673767"/>
    <b v="0"/>
    <n v="8"/>
    <b v="1"/>
    <s v="theater/plays"/>
    <x v="2"/>
    <x v="2"/>
    <n v="78.88"/>
    <n v="126"/>
    <x v="211"/>
    <d v="2015-11-11T19:16:07"/>
    <n v="30.041666666656965"/>
    <n v="0.26200000000000001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s v="USD"/>
    <n v="1460860144"/>
    <n v="1458268144"/>
    <b v="0"/>
    <n v="20"/>
    <b v="1"/>
    <s v="film &amp; video/television"/>
    <x v="5"/>
    <x v="7"/>
    <n v="31.5"/>
    <n v="126"/>
    <x v="212"/>
    <d v="2016-04-17T02:29:04"/>
    <n v="30"/>
    <n v="0.25998000000000004"/>
    <x v="0"/>
  </r>
  <r>
    <n v="1372"/>
    <s v="Ted Lukas &amp; the Misled new CD - &quot;FEED&quot;"/>
    <s v="Please help us raise funds to press our new CD!"/>
    <n v="500"/>
    <n v="620"/>
    <x v="0"/>
    <x v="0"/>
    <x v="0"/>
    <s v="USD"/>
    <n v="1342115132"/>
    <n v="1339523132"/>
    <b v="0"/>
    <n v="16"/>
    <b v="1"/>
    <s v="music/rock"/>
    <x v="4"/>
    <x v="5"/>
    <n v="38.75"/>
    <n v="124"/>
    <x v="213"/>
    <d v="2012-07-12T17:45:32"/>
    <n v="30"/>
    <n v="0.24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s v="GBP"/>
    <n v="1469998680"/>
    <n v="1466710358"/>
    <b v="0"/>
    <n v="21"/>
    <b v="1"/>
    <s v="theater/plays"/>
    <x v="2"/>
    <x v="2"/>
    <n v="29.43"/>
    <n v="124"/>
    <x v="214"/>
    <d v="2016-07-31T20:58:00"/>
    <n v="38.059282407397404"/>
    <n v="0.23599999999999999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s v="GBP"/>
    <n v="1445252400"/>
    <n v="1443696797"/>
    <b v="0"/>
    <n v="22"/>
    <b v="1"/>
    <s v="theater/plays"/>
    <x v="2"/>
    <x v="2"/>
    <n v="27.73"/>
    <n v="122"/>
    <x v="215"/>
    <d v="2015-10-19T11:00:00"/>
    <n v="18.00466435184353"/>
    <n v="0.22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s v="USD"/>
    <n v="1434542702"/>
    <n v="1432814702"/>
    <b v="0"/>
    <n v="3"/>
    <b v="1"/>
    <s v="theater/plays"/>
    <x v="2"/>
    <x v="2"/>
    <n v="203.33"/>
    <n v="122"/>
    <x v="216"/>
    <d v="2015-06-17T12:05:02"/>
    <n v="20"/>
    <n v="0.22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s v="USD"/>
    <n v="1340429276"/>
    <n v="1335245276"/>
    <b v="0"/>
    <n v="16"/>
    <b v="1"/>
    <s v="music/indie rock"/>
    <x v="4"/>
    <x v="21"/>
    <n v="37.94"/>
    <n v="121"/>
    <x v="217"/>
    <d v="2012-06-23T05:27:56"/>
    <n v="60"/>
    <n v="0.214"/>
    <x v="6"/>
  </r>
  <r>
    <n v="3700"/>
    <s v="Generations (Senior Project)"/>
    <s v="Help me produce the play I have written for my senior project!"/>
    <n v="500"/>
    <n v="606"/>
    <x v="0"/>
    <x v="0"/>
    <x v="0"/>
    <s v="USD"/>
    <n v="1412092800"/>
    <n v="1409493800"/>
    <b v="0"/>
    <n v="18"/>
    <b v="1"/>
    <s v="theater/plays"/>
    <x v="2"/>
    <x v="2"/>
    <n v="33.67"/>
    <n v="121"/>
    <x v="218"/>
    <d v="2014-09-30T16:00:00"/>
    <n v="30.081018518518249"/>
    <n v="0.21199999999999999"/>
    <x v="2"/>
  </r>
  <r>
    <n v="104"/>
    <s v="Good 'Ol Trumpet"/>
    <s v="UCF short film about an old man, his love for music, and his misplaced trumpet.  "/>
    <n v="500"/>
    <n v="600"/>
    <x v="0"/>
    <x v="0"/>
    <x v="0"/>
    <s v="USD"/>
    <n v="1301792400"/>
    <n v="1299775266"/>
    <b v="0"/>
    <n v="10"/>
    <b v="1"/>
    <s v="film &amp; video/shorts"/>
    <x v="5"/>
    <x v="13"/>
    <n v="60"/>
    <n v="120"/>
    <x v="219"/>
    <d v="2011-04-03T01:00:00"/>
    <n v="23.34645833333343"/>
    <n v="0.2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s v="USD"/>
    <n v="1393694280"/>
    <n v="1390088311"/>
    <b v="0"/>
    <n v="14"/>
    <b v="1"/>
    <s v="film &amp; video/documentary"/>
    <x v="5"/>
    <x v="27"/>
    <n v="42.86"/>
    <n v="120"/>
    <x v="220"/>
    <d v="2014-03-01T17:18:00"/>
    <n v="41.735752314816636"/>
    <n v="0.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s v="USD"/>
    <n v="1442462340"/>
    <n v="1439743900"/>
    <b v="0"/>
    <n v="14"/>
    <b v="1"/>
    <s v="theater/plays"/>
    <x v="2"/>
    <x v="2"/>
    <n v="40.71"/>
    <n v="114"/>
    <x v="221"/>
    <d v="2015-09-17T03:59:00"/>
    <n v="31.463425925932825"/>
    <n v="0.14000000000000001"/>
    <x v="3"/>
  </r>
  <r>
    <n v="3711"/>
    <s v="The Youth Shakespeare Project 2014"/>
    <s v="Two teachers and twenty kids bring one of Shakespeare's plays to life!"/>
    <n v="500"/>
    <n v="570"/>
    <x v="0"/>
    <x v="0"/>
    <x v="0"/>
    <s v="USD"/>
    <n v="1402848000"/>
    <n v="1400606573"/>
    <b v="0"/>
    <n v="21"/>
    <b v="1"/>
    <s v="theater/plays"/>
    <x v="2"/>
    <x v="2"/>
    <n v="27.14"/>
    <n v="114"/>
    <x v="222"/>
    <d v="2014-06-15T16:00:00"/>
    <n v="25.942442129628034"/>
    <n v="0.1400000000000000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s v="GBP"/>
    <n v="1476651600"/>
    <n v="1473189335"/>
    <b v="0"/>
    <n v="15"/>
    <b v="1"/>
    <s v="theater/musical"/>
    <x v="2"/>
    <x v="18"/>
    <n v="37.67"/>
    <n v="113"/>
    <x v="223"/>
    <d v="2016-10-16T21:00:00"/>
    <n v="40.072511574078817"/>
    <n v="0.1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x v="3"/>
    <s v="EUR"/>
    <n v="1453376495"/>
    <n v="1450784495"/>
    <b v="0"/>
    <n v="29"/>
    <b v="1"/>
    <s v="film &amp; video/shorts"/>
    <x v="5"/>
    <x v="13"/>
    <n v="19.47"/>
    <n v="113"/>
    <x v="224"/>
    <d v="2016-01-21T11:41:35"/>
    <n v="30"/>
    <n v="0.1293199999999999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s v="GBP"/>
    <n v="1387281600"/>
    <n v="1384811721"/>
    <b v="0"/>
    <n v="45"/>
    <b v="1"/>
    <s v="music/pop"/>
    <x v="4"/>
    <x v="17"/>
    <n v="12.53"/>
    <n v="113"/>
    <x v="225"/>
    <d v="2013-12-17T12:00:00"/>
    <n v="28.586562500000582"/>
    <n v="0.128"/>
    <x v="4"/>
  </r>
  <r>
    <n v="1391"/>
    <s v="Rules and Regulations"/>
    <s v="With the money donated through this project we intend on investing in sound equipment for live shows"/>
    <n v="500"/>
    <n v="551"/>
    <x v="0"/>
    <x v="0"/>
    <x v="0"/>
    <s v="USD"/>
    <n v="1440219540"/>
    <n v="1436369818"/>
    <b v="0"/>
    <n v="13"/>
    <b v="1"/>
    <s v="music/rock"/>
    <x v="4"/>
    <x v="5"/>
    <n v="42.38"/>
    <n v="110"/>
    <x v="226"/>
    <d v="2015-08-22T04:59:00"/>
    <n v="44.556967592594447"/>
    <n v="0.10199999999999999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s v="USD"/>
    <n v="1357160384"/>
    <n v="1354568384"/>
    <b v="0"/>
    <n v="11"/>
    <b v="1"/>
    <s v="music/rock"/>
    <x v="4"/>
    <x v="5"/>
    <n v="50"/>
    <n v="110"/>
    <x v="227"/>
    <d v="2013-01-02T20:59:44"/>
    <n v="30"/>
    <n v="0.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s v="USD"/>
    <n v="1422853140"/>
    <n v="1421439552"/>
    <b v="0"/>
    <n v="10"/>
    <b v="1"/>
    <s v="theater/plays"/>
    <x v="2"/>
    <x v="2"/>
    <n v="55"/>
    <n v="110"/>
    <x v="228"/>
    <d v="2015-02-02T04:59:00"/>
    <n v="16.360972222224518"/>
    <n v="0.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s v="GBP"/>
    <n v="1402848000"/>
    <n v="1400570787"/>
    <b v="1"/>
    <n v="15"/>
    <b v="1"/>
    <s v="theater/plays"/>
    <x v="2"/>
    <x v="2"/>
    <n v="36.33"/>
    <n v="109"/>
    <x v="229"/>
    <d v="2014-06-15T16:00:00"/>
    <n v="26.356631944443507"/>
    <n v="0.09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s v="GBP"/>
    <n v="1490358834"/>
    <n v="1487770434"/>
    <b v="0"/>
    <n v="16"/>
    <b v="0"/>
    <s v="theater/plays"/>
    <x v="2"/>
    <x v="2"/>
    <n v="33.75"/>
    <n v="108"/>
    <x v="230"/>
    <d v="2017-03-24T12:33:54"/>
    <n v="29.958333333335759"/>
    <n v="0.08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s v="GBP"/>
    <n v="1422712986"/>
    <n v="1418824986"/>
    <b v="0"/>
    <n v="16"/>
    <b v="1"/>
    <s v="theater/plays"/>
    <x v="2"/>
    <x v="2"/>
    <n v="33.75"/>
    <n v="108"/>
    <x v="231"/>
    <d v="2015-01-31T14:03:06"/>
    <n v="45"/>
    <n v="0.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s v="USD"/>
    <n v="1413431940"/>
    <n v="1412216665"/>
    <b v="0"/>
    <n v="15"/>
    <b v="1"/>
    <s v="theater/plays"/>
    <x v="2"/>
    <x v="2"/>
    <n v="35.799999999999997"/>
    <n v="107"/>
    <x v="232"/>
    <d v="2014-10-16T03:59:00"/>
    <n v="14.065682870372257"/>
    <n v="7.3999999999999996E-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s v="USD"/>
    <n v="1415222545"/>
    <n v="1413404545"/>
    <b v="0"/>
    <n v="9"/>
    <b v="1"/>
    <s v="theater/plays"/>
    <x v="2"/>
    <x v="2"/>
    <n v="58.9"/>
    <n v="106"/>
    <x v="233"/>
    <d v="2014-11-05T21:22:25"/>
    <n v="21.041666666664241"/>
    <n v="6.022000000000003E-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s v="USD"/>
    <n v="1439136000"/>
    <n v="1438188106"/>
    <b v="0"/>
    <n v="7"/>
    <b v="1"/>
    <s v="theater/plays"/>
    <x v="2"/>
    <x v="2"/>
    <n v="75.709999999999994"/>
    <n v="106"/>
    <x v="234"/>
    <d v="2015-08-09T16:00:00"/>
    <n v="10.970995370371384"/>
    <n v="0.06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s v="GBP"/>
    <n v="1470078000"/>
    <n v="1467648456"/>
    <b v="0"/>
    <n v="25"/>
    <b v="1"/>
    <s v="theater/plays"/>
    <x v="2"/>
    <x v="2"/>
    <n v="21.1"/>
    <n v="105"/>
    <x v="235"/>
    <d v="2016-08-01T19:00:00"/>
    <n v="28.119722222225391"/>
    <n v="5.4900000000000088E-2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s v="GBP"/>
    <n v="1455555083"/>
    <n v="1454691083"/>
    <b v="0"/>
    <n v="35"/>
    <b v="1"/>
    <s v="film &amp; video/television"/>
    <x v="5"/>
    <x v="7"/>
    <n v="15"/>
    <n v="105"/>
    <x v="236"/>
    <d v="2016-02-15T16:51:23"/>
    <n v="10"/>
    <n v="0.0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s v="USD"/>
    <n v="1461902340"/>
    <n v="1459220588"/>
    <b v="0"/>
    <n v="7"/>
    <b v="1"/>
    <s v="theater/musical"/>
    <x v="2"/>
    <x v="18"/>
    <n v="75"/>
    <n v="105"/>
    <x v="237"/>
    <d v="2016-04-29T03:59:00"/>
    <n v="31.038796296299552"/>
    <n v="0.0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s v="GBP"/>
    <n v="1468437240"/>
    <n v="1463253240"/>
    <b v="0"/>
    <n v="16"/>
    <b v="1"/>
    <s v="music/rock"/>
    <x v="4"/>
    <x v="5"/>
    <n v="32.5"/>
    <n v="104"/>
    <x v="238"/>
    <d v="2016-07-13T19:14:00"/>
    <n v="60"/>
    <n v="0.04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s v="GBP"/>
    <n v="1459439471"/>
    <n v="1456851071"/>
    <b v="0"/>
    <n v="11"/>
    <b v="1"/>
    <s v="music/rock"/>
    <x v="4"/>
    <x v="5"/>
    <n v="47.27"/>
    <n v="104"/>
    <x v="239"/>
    <d v="2016-03-31T15:51:11"/>
    <n v="29.958333333335759"/>
    <n v="0.0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s v="USD"/>
    <n v="1407686340"/>
    <n v="1404833442"/>
    <b v="0"/>
    <n v="9"/>
    <b v="1"/>
    <s v="theater/plays"/>
    <x v="2"/>
    <x v="2"/>
    <n v="57.78"/>
    <n v="104"/>
    <x v="240"/>
    <d v="2014-08-10T15:59:00"/>
    <n v="33.01965277778072"/>
    <n v="0.04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s v="USD"/>
    <n v="1262302740"/>
    <n v="1257444140"/>
    <b v="0"/>
    <n v="15"/>
    <b v="1"/>
    <s v="music/rock"/>
    <x v="4"/>
    <x v="5"/>
    <n v="34.6"/>
    <n v="104"/>
    <x v="241"/>
    <d v="2009-12-31T23:39:00"/>
    <n v="56.233796296299261"/>
    <n v="3.7999999999999999E-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s v="USD"/>
    <n v="1295142660"/>
    <n v="1293739714"/>
    <b v="0"/>
    <n v="10"/>
    <b v="1"/>
    <s v="music/indie rock"/>
    <x v="4"/>
    <x v="21"/>
    <n v="51.6"/>
    <n v="103"/>
    <x v="242"/>
    <d v="2011-01-16T01:51:00"/>
    <n v="16.237800925919146"/>
    <n v="3.2000000000000001E-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s v="GBP"/>
    <n v="1467681107"/>
    <n v="1465866707"/>
    <b v="0"/>
    <n v="20"/>
    <b v="1"/>
    <s v="theater/plays"/>
    <x v="2"/>
    <x v="2"/>
    <n v="25.16"/>
    <n v="101"/>
    <x v="243"/>
    <d v="2016-07-05T01:11:47"/>
    <n v="21"/>
    <n v="6.4400000000000542E-3"/>
    <x v="0"/>
  </r>
  <r>
    <n v="90"/>
    <s v="Help Get the Short Film Interior Design into Film Festivals!"/>
    <s v="We're looking for funding to help submit a short film to film festivals."/>
    <n v="500"/>
    <n v="502"/>
    <x v="0"/>
    <x v="0"/>
    <x v="0"/>
    <s v="USD"/>
    <n v="1310454499"/>
    <n v="1307862499"/>
    <b v="0"/>
    <n v="16"/>
    <b v="1"/>
    <s v="film &amp; video/shorts"/>
    <x v="5"/>
    <x v="13"/>
    <n v="31.38"/>
    <n v="100"/>
    <x v="244"/>
    <d v="2011-07-12T07:08:19"/>
    <n v="30"/>
    <n v="4.0000000000000001E-3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s v="USD"/>
    <n v="1472676371"/>
    <n v="1470948371"/>
    <b v="0"/>
    <n v="8"/>
    <b v="1"/>
    <s v="theater/plays"/>
    <x v="2"/>
    <x v="2"/>
    <n v="62.63"/>
    <n v="100"/>
    <x v="245"/>
    <d v="2016-08-31T20:46:11"/>
    <n v="20"/>
    <n v="2E-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s v="USD"/>
    <n v="1305483086"/>
    <n v="1302891086"/>
    <b v="0"/>
    <n v="7"/>
    <b v="1"/>
    <s v="film &amp; video/shorts"/>
    <x v="5"/>
    <x v="13"/>
    <n v="71.430000000000007"/>
    <n v="100"/>
    <x v="246"/>
    <d v="2011-05-15T18:11:26"/>
    <n v="30"/>
    <n v="0"/>
    <x v="5"/>
  </r>
  <r>
    <n v="139"/>
    <s v="Roman Dead (Canceled)"/>
    <s v="When  Rome is infected with a zombie plague, Lucius Agrippa and a small group fights for survival"/>
    <n v="500"/>
    <n v="500"/>
    <x v="2"/>
    <x v="0"/>
    <x v="0"/>
    <s v="USD"/>
    <n v="1436738772"/>
    <n v="1435874772"/>
    <b v="0"/>
    <n v="1"/>
    <b v="0"/>
    <s v="film &amp; video/science fiction"/>
    <x v="5"/>
    <x v="30"/>
    <n v="500"/>
    <n v="100"/>
    <x v="247"/>
    <d v="2015-07-12T22:06:12"/>
    <n v="10"/>
    <n v="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s v="GBP"/>
    <n v="1431982727"/>
    <n v="1428094727"/>
    <b v="0"/>
    <n v="6"/>
    <b v="1"/>
    <s v="theater/musical"/>
    <x v="2"/>
    <x v="18"/>
    <n v="83.33"/>
    <n v="100"/>
    <x v="248"/>
    <d v="2015-05-18T20:58:47"/>
    <n v="45"/>
    <n v="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s v="USD"/>
    <n v="1485885600"/>
    <n v="1484682670"/>
    <b v="0"/>
    <n v="8"/>
    <b v="1"/>
    <s v="theater/spaces"/>
    <x v="2"/>
    <x v="24"/>
    <n v="62.5"/>
    <n v="100"/>
    <x v="249"/>
    <d v="2017-01-31T18:00:00"/>
    <n v="13.922800925924093"/>
    <n v="0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s v="GBP"/>
    <n v="1462565855"/>
    <n v="1458245855"/>
    <b v="0"/>
    <n v="12"/>
    <b v="1"/>
    <s v="theater/plays"/>
    <x v="2"/>
    <x v="2"/>
    <n v="41.67"/>
    <n v="100"/>
    <x v="250"/>
    <d v="2016-05-06T20:17:35"/>
    <n v="50"/>
    <n v="0"/>
    <x v="0"/>
  </r>
  <r>
    <n v="3572"/>
    <s v="Monster"/>
    <s v="A darkly comic one woman show by Abram Rooney as part of The Camden Fringe 2015."/>
    <n v="500"/>
    <n v="500"/>
    <x v="0"/>
    <x v="1"/>
    <x v="1"/>
    <s v="GBP"/>
    <n v="1434894082"/>
    <n v="1432302082"/>
    <b v="0"/>
    <n v="9"/>
    <b v="1"/>
    <s v="theater/plays"/>
    <x v="2"/>
    <x v="2"/>
    <n v="55.56"/>
    <n v="100"/>
    <x v="251"/>
    <d v="2015-06-21T13:41:22"/>
    <n v="30"/>
    <n v="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s v="GBP"/>
    <n v="1459444656"/>
    <n v="1456856256"/>
    <b v="0"/>
    <n v="14"/>
    <b v="1"/>
    <s v="theater/plays"/>
    <x v="2"/>
    <x v="2"/>
    <n v="35.71"/>
    <n v="100"/>
    <x v="252"/>
    <d v="2016-03-31T17:17:36"/>
    <n v="29.958333333328483"/>
    <n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s v="GBP"/>
    <n v="1454412584"/>
    <n v="1452598184"/>
    <b v="0"/>
    <n v="17"/>
    <b v="1"/>
    <s v="theater/plays"/>
    <x v="2"/>
    <x v="2"/>
    <n v="29.41"/>
    <n v="100"/>
    <x v="253"/>
    <d v="2016-02-02T11:29:44"/>
    <n v="21"/>
    <n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s v="GBP"/>
    <n v="1439247600"/>
    <n v="1434625937"/>
    <b v="0"/>
    <n v="3"/>
    <b v="1"/>
    <s v="theater/musical"/>
    <x v="2"/>
    <x v="18"/>
    <n v="166.67"/>
    <n v="100"/>
    <x v="254"/>
    <d v="2015-08-10T23:00:00"/>
    <n v="53.491469907399733"/>
    <n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s v="USD"/>
    <n v="1393181018"/>
    <n v="1390589018"/>
    <b v="0"/>
    <n v="9"/>
    <b v="0"/>
    <s v="publishing/fiction"/>
    <x v="7"/>
    <x v="31"/>
    <n v="39"/>
    <n v="70"/>
    <x v="255"/>
    <d v="2014-02-23T18:43:38"/>
    <n v="30"/>
    <n v="-0.29799999999999999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s v="USD"/>
    <n v="1448949540"/>
    <n v="1446048367"/>
    <b v="0"/>
    <n v="5"/>
    <b v="0"/>
    <s v="theater/plays"/>
    <x v="2"/>
    <x v="2"/>
    <n v="60"/>
    <n v="60"/>
    <x v="256"/>
    <d v="2015-12-01T05:59:00"/>
    <n v="33.578391203700448"/>
    <n v="-0.4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x v="9"/>
    <s v="EUR"/>
    <n v="1428519527"/>
    <n v="1425927527"/>
    <b v="0"/>
    <n v="15"/>
    <b v="0"/>
    <s v="publishing/children's books"/>
    <x v="7"/>
    <x v="32"/>
    <n v="17.329999999999998"/>
    <n v="52"/>
    <x v="257"/>
    <d v="2015-04-08T18:58:47"/>
    <n v="30"/>
    <n v="-0.48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x v="10"/>
    <s v="EUR"/>
    <n v="1492372800"/>
    <n v="1488823488"/>
    <b v="0"/>
    <n v="8"/>
    <b v="0"/>
    <s v="theater/plays"/>
    <x v="2"/>
    <x v="2"/>
    <n v="32.25"/>
    <n v="52"/>
    <x v="258"/>
    <d v="2017-04-16T20:00:00"/>
    <n v="41.07999999999447"/>
    <n v="-0.48399999999999999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s v="USD"/>
    <n v="1432069249"/>
    <n v="1429477249"/>
    <b v="0"/>
    <n v="8"/>
    <b v="0"/>
    <s v="technology/gadgets"/>
    <x v="0"/>
    <x v="33"/>
    <n v="29.63"/>
    <n v="47"/>
    <x v="259"/>
    <d v="2015-05-19T21:00:49"/>
    <n v="30"/>
    <n v="-0.52600000000000002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s v="USD"/>
    <n v="1473972813"/>
    <n v="1471812813"/>
    <b v="0"/>
    <n v="7"/>
    <b v="0"/>
    <s v="music/indie rock"/>
    <x v="4"/>
    <x v="21"/>
    <n v="29.29"/>
    <n v="41"/>
    <x v="260"/>
    <d v="2016-09-15T20:53:33"/>
    <n v="25"/>
    <n v="-0.59"/>
    <x v="0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s v="USD"/>
    <n v="1446524159"/>
    <n v="1443928559"/>
    <b v="0"/>
    <n v="6"/>
    <b v="0"/>
    <s v="photography/nature"/>
    <x v="6"/>
    <x v="8"/>
    <n v="28.33"/>
    <n v="34"/>
    <x v="261"/>
    <d v="2015-11-03T04:15:59"/>
    <n v="30.041666666671517"/>
    <n v="-0.6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s v="USD"/>
    <n v="1339816200"/>
    <n v="1337095997"/>
    <b v="0"/>
    <n v="4"/>
    <b v="0"/>
    <s v="publishing/children's books"/>
    <x v="7"/>
    <x v="32"/>
    <n v="35"/>
    <n v="28"/>
    <x v="262"/>
    <d v="2012-06-16T03:10:00"/>
    <n v="31.483831018515048"/>
    <n v="-0.72"/>
    <x v="6"/>
  </r>
  <r>
    <n v="4102"/>
    <s v="4th Wall Theatre Project"/>
    <s v="Local Community theater to get up and running in the Idaho Falls area. Something new, something different!"/>
    <n v="500"/>
    <n v="137"/>
    <x v="1"/>
    <x v="0"/>
    <x v="0"/>
    <s v="USD"/>
    <n v="1463343673"/>
    <n v="1460751673"/>
    <b v="0"/>
    <n v="6"/>
    <b v="0"/>
    <s v="theater/plays"/>
    <x v="2"/>
    <x v="2"/>
    <n v="22.83"/>
    <n v="27"/>
    <x v="263"/>
    <d v="2016-05-15T20:21:13"/>
    <n v="30"/>
    <n v="-0.72599999999999998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s v="USD"/>
    <n v="1387657931"/>
    <n v="1385065931"/>
    <b v="0"/>
    <n v="10"/>
    <b v="0"/>
    <s v="games/video games"/>
    <x v="1"/>
    <x v="19"/>
    <n v="13"/>
    <n v="26"/>
    <x v="264"/>
    <d v="2013-12-21T20:32:11"/>
    <n v="30"/>
    <n v="-0.7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s v="GBP"/>
    <n v="1428333345"/>
    <n v="1425744945"/>
    <b v="0"/>
    <n v="7"/>
    <b v="0"/>
    <s v="technology/web"/>
    <x v="0"/>
    <x v="22"/>
    <n v="16.43"/>
    <n v="23"/>
    <x v="265"/>
    <d v="2015-04-06T15:15:45"/>
    <n v="29.958333333335759"/>
    <n v="-0.77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s v="GBP"/>
    <n v="1416081600"/>
    <n v="1413477228"/>
    <b v="0"/>
    <n v="2"/>
    <b v="0"/>
    <s v="theater/plays"/>
    <x v="2"/>
    <x v="2"/>
    <n v="55"/>
    <n v="22"/>
    <x v="266"/>
    <d v="2014-11-15T20:00:00"/>
    <n v="30.143194444441178"/>
    <n v="-0.78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x v="1"/>
    <s v="GBP"/>
    <n v="1416781749"/>
    <n v="1415053749"/>
    <b v="0"/>
    <n v="1"/>
    <b v="0"/>
    <s v="theater/musical"/>
    <x v="2"/>
    <x v="18"/>
    <n v="100"/>
    <n v="20"/>
    <x v="267"/>
    <d v="2014-11-23T22:29:09"/>
    <n v="20"/>
    <n v="-0.8"/>
    <x v="2"/>
  </r>
  <r>
    <n v="3991"/>
    <s v="NTACTheatre - North Texas Actor's Collaborative Theatre"/>
    <s v="North Texas first actor-driven theatre company needs your help"/>
    <n v="500"/>
    <n v="100"/>
    <x v="1"/>
    <x v="0"/>
    <x v="0"/>
    <s v="USD"/>
    <n v="1433086082"/>
    <n v="1430494082"/>
    <b v="0"/>
    <n v="1"/>
    <b v="0"/>
    <s v="theater/plays"/>
    <x v="2"/>
    <x v="2"/>
    <n v="100"/>
    <n v="20"/>
    <x v="268"/>
    <d v="2015-05-31T15:28:02"/>
    <n v="30"/>
    <n v="-0.8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x v="2"/>
    <s v="CAD"/>
    <n v="1486165880"/>
    <n v="1480981880"/>
    <b v="0"/>
    <n v="6"/>
    <b v="0"/>
    <s v="film &amp; video/science fiction"/>
    <x v="5"/>
    <x v="30"/>
    <n v="11.67"/>
    <n v="14"/>
    <x v="269"/>
    <d v="2017-02-03T23:51:20"/>
    <n v="60"/>
    <n v="-0.86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x v="1"/>
    <s v="GBP"/>
    <n v="1410987400"/>
    <n v="1408395400"/>
    <b v="0"/>
    <n v="7"/>
    <b v="0"/>
    <s v="theater/plays"/>
    <x v="2"/>
    <x v="2"/>
    <n v="10"/>
    <n v="14"/>
    <x v="270"/>
    <d v="2014-09-17T20:56:40"/>
    <n v="30"/>
    <n v="-0.86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s v="USD"/>
    <n v="1268636340"/>
    <n v="1263982307"/>
    <b v="0"/>
    <n v="5"/>
    <b v="0"/>
    <s v="games/video games"/>
    <x v="1"/>
    <x v="19"/>
    <n v="10"/>
    <n v="10"/>
    <x v="271"/>
    <d v="2010-03-15T06:59:00"/>
    <n v="53.866122685183655"/>
    <n v="-0.9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s v="GBP"/>
    <n v="1475258327"/>
    <n v="1471370327"/>
    <b v="0"/>
    <n v="2"/>
    <b v="0"/>
    <s v="theater/musical"/>
    <x v="2"/>
    <x v="18"/>
    <n v="15"/>
    <n v="6"/>
    <x v="272"/>
    <d v="2016-09-30T17:58:47"/>
    <n v="45"/>
    <n v="-0.94"/>
    <x v="0"/>
  </r>
  <r>
    <n v="2131"/>
    <s v="Scout's Honor"/>
    <s v="From frightened girl to empowered woman, Scout's Honor is a tale about facing your fears and overcoming odds."/>
    <n v="500"/>
    <n v="25"/>
    <x v="1"/>
    <x v="0"/>
    <x v="0"/>
    <s v="USD"/>
    <n v="1436677091"/>
    <n v="1434085091"/>
    <b v="0"/>
    <n v="3"/>
    <b v="0"/>
    <s v="games/video games"/>
    <x v="1"/>
    <x v="19"/>
    <n v="8.33"/>
    <n v="5"/>
    <x v="273"/>
    <d v="2015-07-12T04:58:11"/>
    <n v="30"/>
    <n v="-0.95"/>
    <x v="3"/>
  </r>
  <r>
    <n v="3881"/>
    <s v="My Real Mother's Name is... (Canceled)"/>
    <s v="A musical journey coming to the Blue Venue at the 2017 Orlando Fringe Festival!"/>
    <n v="500"/>
    <n v="25"/>
    <x v="2"/>
    <x v="0"/>
    <x v="0"/>
    <s v="USD"/>
    <n v="1487550399"/>
    <n v="1484958399"/>
    <b v="0"/>
    <n v="1"/>
    <b v="0"/>
    <s v="theater/musical"/>
    <x v="2"/>
    <x v="18"/>
    <n v="25"/>
    <n v="5"/>
    <x v="274"/>
    <d v="2017-02-20T00:26:39"/>
    <n v="30"/>
    <n v="-0.9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s v="USD"/>
    <n v="1403470800"/>
    <n v="1403356792"/>
    <b v="0"/>
    <n v="4"/>
    <b v="0"/>
    <s v="theater/plays"/>
    <x v="2"/>
    <x v="2"/>
    <n v="5.75"/>
    <n v="5"/>
    <x v="275"/>
    <d v="2014-06-22T21:00:00"/>
    <n v="1.3195370370376622"/>
    <n v="-0.95399999999999996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x v="2"/>
    <s v="CAD"/>
    <n v="1435708500"/>
    <n v="1434412500"/>
    <b v="0"/>
    <n v="1"/>
    <b v="0"/>
    <s v="photography/nature"/>
    <x v="6"/>
    <x v="8"/>
    <n v="20"/>
    <n v="4"/>
    <x v="276"/>
    <d v="2015-06-30T23:55:00"/>
    <n v="15"/>
    <n v="-0.9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x v="1"/>
    <s v="GBP"/>
    <n v="1432328400"/>
    <n v="1430734844"/>
    <b v="0"/>
    <n v="1"/>
    <b v="0"/>
    <s v="theater/plays"/>
    <x v="2"/>
    <x v="2"/>
    <n v="10"/>
    <n v="2"/>
    <x v="277"/>
    <d v="2015-05-22T21:00:00"/>
    <n v="18.443935185183364"/>
    <n v="-0.98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s v="USD"/>
    <n v="1409620222"/>
    <n v="1407892222"/>
    <b v="0"/>
    <n v="4"/>
    <b v="0"/>
    <s v="technology/gadgets"/>
    <x v="0"/>
    <x v="33"/>
    <n v="2"/>
    <n v="2"/>
    <x v="278"/>
    <d v="2014-09-02T01:10:22"/>
    <n v="20"/>
    <n v="-0.9839999999999999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s v="USD"/>
    <n v="1467647160"/>
    <n v="1465055160"/>
    <b v="0"/>
    <n v="2"/>
    <b v="0"/>
    <s v="technology/web"/>
    <x v="0"/>
    <x v="22"/>
    <n v="3"/>
    <n v="1"/>
    <x v="279"/>
    <d v="2016-07-04T15:46:00"/>
    <n v="30"/>
    <n v="-0.98799999999999999"/>
    <x v="0"/>
  </r>
  <r>
    <n v="2849"/>
    <s v="100, Acre Wood"/>
    <s v="NonSens!cal tackles the struggles of four people with mental health issues/disorders inspired by A.A Milne's Winnie the Pooh"/>
    <n v="500"/>
    <n v="5"/>
    <x v="1"/>
    <x v="1"/>
    <x v="1"/>
    <s v="GBP"/>
    <n v="1461406600"/>
    <n v="1458814600"/>
    <b v="0"/>
    <n v="1"/>
    <b v="0"/>
    <s v="theater/plays"/>
    <x v="2"/>
    <x v="2"/>
    <n v="5"/>
    <n v="1"/>
    <x v="280"/>
    <d v="2016-04-23T10:16:40"/>
    <n v="30"/>
    <n v="-0.99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s v="USD"/>
    <n v="1398876680"/>
    <n v="1396284680"/>
    <b v="0"/>
    <n v="1"/>
    <b v="0"/>
    <s v="publishing/fiction"/>
    <x v="7"/>
    <x v="31"/>
    <n v="2"/>
    <n v="0"/>
    <x v="281"/>
    <d v="2014-04-30T16:51:20"/>
    <n v="30"/>
    <n v="-0.996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s v="USD"/>
    <n v="1483423467"/>
    <n v="1480831467"/>
    <b v="0"/>
    <n v="1"/>
    <b v="0"/>
    <s v="publishing/translations"/>
    <x v="7"/>
    <x v="20"/>
    <n v="1"/>
    <n v="0"/>
    <x v="282"/>
    <d v="2017-01-03T06:04:27"/>
    <n v="30"/>
    <n v="-0.998"/>
    <x v="0"/>
  </r>
  <r>
    <n v="2422"/>
    <s v="Help starting a family owned food truck"/>
    <s v="Family owned business serving BBQ and seafood to the public"/>
    <n v="500"/>
    <n v="1"/>
    <x v="1"/>
    <x v="0"/>
    <x v="0"/>
    <s v="USD"/>
    <n v="1426091036"/>
    <n v="1423502636"/>
    <b v="0"/>
    <n v="1"/>
    <b v="0"/>
    <s v="food/food trucks"/>
    <x v="3"/>
    <x v="3"/>
    <n v="1"/>
    <n v="0"/>
    <x v="283"/>
    <d v="2015-03-11T16:23:56"/>
    <n v="29.958333333343035"/>
    <n v="-0.998"/>
    <x v="3"/>
  </r>
  <r>
    <n v="4004"/>
    <s v="South Florida Tours"/>
    <s v="Help Launch The Queen Into South Florida!"/>
    <n v="500"/>
    <n v="1"/>
    <x v="1"/>
    <x v="0"/>
    <x v="0"/>
    <s v="USD"/>
    <n v="1412740457"/>
    <n v="1410148457"/>
    <b v="0"/>
    <n v="1"/>
    <b v="0"/>
    <s v="theater/plays"/>
    <x v="2"/>
    <x v="2"/>
    <n v="1"/>
    <n v="0"/>
    <x v="284"/>
    <d v="2014-10-08T03:54:17"/>
    <n v="30"/>
    <n v="-0.998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s v="USD"/>
    <n v="1333946569"/>
    <n v="1331358169"/>
    <b v="0"/>
    <n v="0"/>
    <b v="0"/>
    <s v="music/jazz"/>
    <x v="4"/>
    <x v="34"/>
    <n v="0"/>
    <n v="0"/>
    <x v="285"/>
    <d v="2012-04-09T04:42:49"/>
    <n v="29.958333333335759"/>
    <n v="-1"/>
    <x v="6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x v="0"/>
    <s v="USD"/>
    <n v="1409098825"/>
    <n v="1406679625"/>
    <b v="0"/>
    <n v="0"/>
    <b v="0"/>
    <s v="journalism/audio"/>
    <x v="8"/>
    <x v="14"/>
    <n v="0"/>
    <n v="0"/>
    <x v="286"/>
    <d v="2014-08-27T00:20:25"/>
    <n v="28"/>
    <n v="-1"/>
    <x v="2"/>
  </r>
  <r>
    <n v="1141"/>
    <s v="Arena Z - Zombie Survival"/>
    <s v="I think this will be a great game!"/>
    <n v="500"/>
    <n v="0"/>
    <x v="1"/>
    <x v="6"/>
    <x v="6"/>
    <s v="EUR"/>
    <n v="1436460450"/>
    <n v="1433868450"/>
    <b v="0"/>
    <n v="0"/>
    <b v="0"/>
    <s v="games/mobile games"/>
    <x v="1"/>
    <x v="15"/>
    <n v="0"/>
    <n v="0"/>
    <x v="287"/>
    <d v="2015-07-09T16:47:30"/>
    <n v="30"/>
    <n v="-1"/>
    <x v="3"/>
  </r>
  <r>
    <n v="1599"/>
    <s v="The Londoner: Prints &amp; Canvas"/>
    <s v="A London photographer trekking 5,895m up Africa's Mount Kilimanjaro to pursue and enrich a career."/>
    <n v="500"/>
    <n v="0"/>
    <x v="1"/>
    <x v="1"/>
    <x v="1"/>
    <s v="GBP"/>
    <n v="1460116576"/>
    <n v="1457528176"/>
    <b v="0"/>
    <n v="0"/>
    <b v="0"/>
    <s v="photography/places"/>
    <x v="6"/>
    <x v="11"/>
    <n v="0"/>
    <n v="0"/>
    <x v="288"/>
    <d v="2016-04-08T11:56:16"/>
    <n v="29.958333333343035"/>
    <n v="-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s v="USD"/>
    <n v="1437149640"/>
    <n v="1434558479"/>
    <b v="0"/>
    <n v="0"/>
    <b v="0"/>
    <s v="theater/musical"/>
    <x v="2"/>
    <x v="18"/>
    <n v="0"/>
    <n v="0"/>
    <x v="289"/>
    <d v="2015-07-17T16:14:00"/>
    <n v="29.99028935185197"/>
    <n v="-1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s v="USD"/>
    <n v="1399618380"/>
    <n v="1399058797"/>
    <b v="0"/>
    <n v="0"/>
    <b v="0"/>
    <s v="theater/plays"/>
    <x v="2"/>
    <x v="2"/>
    <n v="0"/>
    <n v="0"/>
    <x v="290"/>
    <d v="2014-05-09T06:53:00"/>
    <n v="6.4766550925924093"/>
    <n v="-1"/>
    <x v="2"/>
  </r>
  <r>
    <n v="4109"/>
    <s v="Jack the Lad"/>
    <s v="Jack the Lad - a new play that explores how far the boundaries of friendship will stretch when morality and loyalties clash."/>
    <n v="500"/>
    <n v="0"/>
    <x v="1"/>
    <x v="1"/>
    <x v="1"/>
    <s v="GBP"/>
    <n v="1448805404"/>
    <n v="1446209804"/>
    <b v="0"/>
    <n v="0"/>
    <b v="0"/>
    <s v="theater/plays"/>
    <x v="2"/>
    <x v="2"/>
    <n v="0"/>
    <n v="0"/>
    <x v="291"/>
    <d v="2015-11-29T13:56:44"/>
    <n v="30.041666666671517"/>
    <n v="-1"/>
    <x v="3"/>
  </r>
  <r>
    <n v="465"/>
    <s v="&quot;Amp&quot; A Story About a Robot"/>
    <s v="&quot;Amp&quot; is a short film about a robot with needs."/>
    <n v="512"/>
    <n v="138"/>
    <x v="1"/>
    <x v="0"/>
    <x v="0"/>
    <s v="USD"/>
    <n v="1403837574"/>
    <n v="1402455174"/>
    <b v="0"/>
    <n v="8"/>
    <b v="0"/>
    <s v="film &amp; video/animation"/>
    <x v="5"/>
    <x v="29"/>
    <n v="17.25"/>
    <n v="27"/>
    <x v="292"/>
    <d v="2014-06-27T02:52:54"/>
    <n v="16"/>
    <n v="-0.7304687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x v="11"/>
    <s v="NZD"/>
    <n v="1443149759"/>
    <n v="1440557759"/>
    <b v="0"/>
    <n v="0"/>
    <b v="0"/>
    <s v="technology/web"/>
    <x v="0"/>
    <x v="22"/>
    <n v="0"/>
    <n v="0"/>
    <x v="293"/>
    <d v="2015-09-25T02:55:59"/>
    <n v="30"/>
    <n v="-1"/>
    <x v="3"/>
  </r>
  <r>
    <n v="1588"/>
    <s v="The Right Side of Texas"/>
    <s v="Southeast Texas as seen through the lens of a cell phone camera"/>
    <n v="516"/>
    <n v="0"/>
    <x v="1"/>
    <x v="0"/>
    <x v="0"/>
    <s v="USD"/>
    <n v="1422735120"/>
    <n v="1420091999"/>
    <b v="0"/>
    <n v="0"/>
    <b v="0"/>
    <s v="photography/places"/>
    <x v="6"/>
    <x v="11"/>
    <n v="0"/>
    <n v="0"/>
    <x v="294"/>
    <d v="2015-01-31T20:12:00"/>
    <n v="30.591678240736655"/>
    <n v="-1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s v="USD"/>
    <n v="1461205423"/>
    <n v="1456025023"/>
    <b v="0"/>
    <n v="0"/>
    <b v="0"/>
    <s v="theater/plays"/>
    <x v="2"/>
    <x v="2"/>
    <n v="0"/>
    <n v="0"/>
    <x v="295"/>
    <d v="2016-04-21T02:23:43"/>
    <n v="59.958333333328483"/>
    <n v="-1"/>
    <x v="0"/>
  </r>
  <r>
    <n v="2773"/>
    <s v="The Boat That Couldn't Float"/>
    <s v="Parents know the pain of rereading bad bedtime stories. I want to write stories that all ages will enjoy"/>
    <n v="530"/>
    <n v="1"/>
    <x v="1"/>
    <x v="2"/>
    <x v="2"/>
    <s v="CAD"/>
    <n v="1461530721"/>
    <n v="1460666721"/>
    <b v="0"/>
    <n v="1"/>
    <b v="0"/>
    <s v="publishing/children's books"/>
    <x v="7"/>
    <x v="32"/>
    <n v="1"/>
    <n v="0"/>
    <x v="296"/>
    <d v="2016-04-24T20:45:21"/>
    <n v="10"/>
    <n v="-0.99811320754716981"/>
    <x v="0"/>
  </r>
  <r>
    <n v="2215"/>
    <s v="&quot;Something to See, Not to Say&quot; - Anemometer's First EP Album"/>
    <s v="Ambient Electro Grind-fest!"/>
    <n v="550"/>
    <n v="860"/>
    <x v="0"/>
    <x v="0"/>
    <x v="0"/>
    <s v="USD"/>
    <n v="1331621940"/>
    <n v="1329671572"/>
    <b v="0"/>
    <n v="33"/>
    <b v="1"/>
    <s v="music/electronic music"/>
    <x v="4"/>
    <x v="4"/>
    <n v="26.06"/>
    <n v="156"/>
    <x v="297"/>
    <d v="2012-03-13T06:59:00"/>
    <n v="22.573703703703359"/>
    <n v="0.5636363636363636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s v="USD"/>
    <n v="1334610000"/>
    <n v="1332435685"/>
    <b v="0"/>
    <n v="15"/>
    <b v="1"/>
    <s v="publishing/nonfiction"/>
    <x v="7"/>
    <x v="12"/>
    <n v="54.27"/>
    <n v="148"/>
    <x v="298"/>
    <d v="2012-04-16T21:00:00"/>
    <n v="25.165682870370802"/>
    <n v="0.48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s v="GBP"/>
    <n v="1406470645"/>
    <n v="1403878645"/>
    <b v="0"/>
    <n v="27"/>
    <b v="1"/>
    <s v="theater/plays"/>
    <x v="2"/>
    <x v="2"/>
    <n v="29"/>
    <n v="142"/>
    <x v="299"/>
    <d v="2014-07-27T14:17:25"/>
    <n v="30"/>
    <n v="0.42363636363636364"/>
    <x v="2"/>
  </r>
  <r>
    <n v="3755"/>
    <s v="Retro Rhapsody"/>
    <s v="We have formed an innovative company that aims to create musical comedic performances suitable for a range of venues."/>
    <n v="550"/>
    <n v="713"/>
    <x v="0"/>
    <x v="1"/>
    <x v="1"/>
    <s v="GBP"/>
    <n v="1460753307"/>
    <n v="1458161307"/>
    <b v="0"/>
    <n v="28"/>
    <b v="1"/>
    <s v="theater/musical"/>
    <x v="2"/>
    <x v="18"/>
    <n v="25.46"/>
    <n v="130"/>
    <x v="300"/>
    <d v="2016-04-15T20:48:27"/>
    <n v="30"/>
    <n v="0.29636363636363638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s v="GBP"/>
    <n v="1409490480"/>
    <n v="1407400306"/>
    <b v="0"/>
    <n v="21"/>
    <b v="1"/>
    <s v="theater/plays"/>
    <x v="2"/>
    <x v="2"/>
    <n v="28.19"/>
    <n v="108"/>
    <x v="301"/>
    <d v="2014-08-31T13:08:00"/>
    <n v="24.191828703704232"/>
    <n v="7.636363636363637E-2"/>
    <x v="2"/>
  </r>
  <r>
    <n v="3607"/>
    <s v="E15 at The Pleasance and CPT"/>
    <s v="'E15' is a verbatim project that looks at the story of the Focus E15 Campaign"/>
    <n v="550"/>
    <n v="580"/>
    <x v="0"/>
    <x v="1"/>
    <x v="1"/>
    <s v="GBP"/>
    <n v="1450137600"/>
    <n v="1448924882"/>
    <b v="0"/>
    <n v="20"/>
    <b v="1"/>
    <s v="theater/plays"/>
    <x v="2"/>
    <x v="2"/>
    <n v="29"/>
    <n v="105"/>
    <x v="302"/>
    <d v="2015-12-15T00:00:00"/>
    <n v="14.036087962958845"/>
    <n v="5.4545454545454543E-2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s v="GBP"/>
    <n v="1488546319"/>
    <n v="1483362319"/>
    <b v="0"/>
    <n v="5"/>
    <b v="0"/>
    <s v="music/jazz"/>
    <x v="4"/>
    <x v="34"/>
    <n v="24.6"/>
    <n v="22"/>
    <x v="303"/>
    <d v="2017-03-03T13:05:19"/>
    <n v="60"/>
    <n v="-0.77636363636363637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x v="12"/>
    <s v="EUR"/>
    <n v="1483535180"/>
    <n v="1480943180"/>
    <b v="0"/>
    <n v="1"/>
    <b v="0"/>
    <s v="theater/plays"/>
    <x v="2"/>
    <x v="2"/>
    <n v="30"/>
    <n v="5"/>
    <x v="304"/>
    <d v="2017-01-04T13:06:20"/>
    <n v="30"/>
    <n v="-0.94545454545454544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x v="1"/>
    <s v="GBP"/>
    <n v="1370204367"/>
    <n v="1368476367"/>
    <b v="0"/>
    <n v="0"/>
    <b v="0"/>
    <s v="film &amp; video/animation"/>
    <x v="5"/>
    <x v="29"/>
    <n v="0"/>
    <n v="0"/>
    <x v="305"/>
    <d v="2013-06-02T20:19:27"/>
    <n v="20"/>
    <n v="-1"/>
    <x v="4"/>
  </r>
  <r>
    <n v="1084"/>
    <s v="My own channel"/>
    <s v="I want to start my own channel for gaming"/>
    <n v="550"/>
    <n v="0"/>
    <x v="1"/>
    <x v="0"/>
    <x v="0"/>
    <s v="USD"/>
    <n v="1407534804"/>
    <n v="1404942804"/>
    <b v="0"/>
    <n v="0"/>
    <b v="0"/>
    <s v="games/video games"/>
    <x v="1"/>
    <x v="19"/>
    <n v="0"/>
    <n v="0"/>
    <x v="306"/>
    <d v="2014-08-08T21:53:24"/>
    <n v="30"/>
    <n v="-1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x v="1"/>
    <s v="GBP"/>
    <n v="1430571849"/>
    <n v="1427979849"/>
    <b v="0"/>
    <n v="0"/>
    <b v="0"/>
    <s v="theater/plays"/>
    <x v="2"/>
    <x v="2"/>
    <n v="0"/>
    <n v="0"/>
    <x v="307"/>
    <d v="2015-05-02T13:04:09"/>
    <n v="30"/>
    <n v="-1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s v="USD"/>
    <n v="1332029335"/>
    <n v="1326848935"/>
    <b v="0"/>
    <n v="30"/>
    <b v="1"/>
    <s v="music/rock"/>
    <x v="4"/>
    <x v="5"/>
    <n v="61.37"/>
    <n v="307"/>
    <x v="308"/>
    <d v="2012-03-18T00:08:55"/>
    <n v="59.958333333328483"/>
    <n v="2.068333333333333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s v="USD"/>
    <n v="1391713248"/>
    <n v="1389121248"/>
    <b v="0"/>
    <n v="24"/>
    <b v="1"/>
    <s v="music/electronic music"/>
    <x v="4"/>
    <x v="4"/>
    <n v="73.13"/>
    <n v="293"/>
    <x v="309"/>
    <d v="2014-02-06T19:00:48"/>
    <n v="30"/>
    <n v="1.9250166666666666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s v="USD"/>
    <n v="1346950900"/>
    <n v="1345741300"/>
    <b v="0"/>
    <n v="22"/>
    <b v="1"/>
    <s v="film &amp; video/documentary"/>
    <x v="5"/>
    <x v="27"/>
    <n v="69.77"/>
    <n v="256"/>
    <x v="310"/>
    <d v="2012-09-06T17:01:40"/>
    <n v="14"/>
    <n v="1.5583333333333333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s v="USD"/>
    <n v="1401385800"/>
    <n v="1399563390"/>
    <b v="1"/>
    <n v="94"/>
    <b v="1"/>
    <s v="food/small batch"/>
    <x v="3"/>
    <x v="26"/>
    <n v="13.54"/>
    <n v="212"/>
    <x v="311"/>
    <d v="2014-05-29T17:50:00"/>
    <n v="21.092708333329938"/>
    <n v="1.1216666666666666"/>
    <x v="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s v="USD"/>
    <n v="1339732740"/>
    <n v="1338346281"/>
    <b v="0"/>
    <n v="29"/>
    <b v="1"/>
    <s v="music/indie rock"/>
    <x v="4"/>
    <x v="21"/>
    <n v="38.74"/>
    <n v="187"/>
    <x v="312"/>
    <d v="2012-06-15T03:59:00"/>
    <n v="16.046979166669189"/>
    <n v="0.87245000000000006"/>
    <x v="6"/>
  </r>
  <r>
    <n v="3007"/>
    <s v="Bethlem"/>
    <s v="Consuite for 2015 CoreCon.  An adventure into insanity."/>
    <n v="600"/>
    <n v="1080"/>
    <x v="0"/>
    <x v="0"/>
    <x v="0"/>
    <s v="USD"/>
    <n v="1429938683"/>
    <n v="1428124283"/>
    <b v="0"/>
    <n v="20"/>
    <b v="1"/>
    <s v="theater/spaces"/>
    <x v="2"/>
    <x v="24"/>
    <n v="54"/>
    <n v="180"/>
    <x v="313"/>
    <d v="2015-04-25T05:11:23"/>
    <n v="21"/>
    <n v="0.8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s v="USD"/>
    <n v="1362146280"/>
    <n v="1357604752"/>
    <b v="0"/>
    <n v="33"/>
    <b v="1"/>
    <s v="music/rock"/>
    <x v="4"/>
    <x v="5"/>
    <n v="27.61"/>
    <n v="152"/>
    <x v="314"/>
    <d v="2013-03-01T13:58:00"/>
    <n v="52.56398148147855"/>
    <n v="0.518333333333333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s v="USD"/>
    <n v="1365367938"/>
    <n v="1361483538"/>
    <b v="1"/>
    <n v="25"/>
    <b v="1"/>
    <s v="publishing/radio &amp; podcasts"/>
    <x v="7"/>
    <x v="35"/>
    <n v="35.44"/>
    <n v="148"/>
    <x v="315"/>
    <d v="2013-04-07T20:52:18"/>
    <n v="44.958333333335759"/>
    <n v="0.4766666666666666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s v="USD"/>
    <n v="1341028740"/>
    <n v="1339704141"/>
    <b v="0"/>
    <n v="27"/>
    <b v="1"/>
    <s v="music/indie rock"/>
    <x v="4"/>
    <x v="21"/>
    <n v="30.37"/>
    <n v="137"/>
    <x v="316"/>
    <d v="2012-06-30T03:59:00"/>
    <n v="15.331006944448745"/>
    <n v="0.36666666666666664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s v="USD"/>
    <n v="1451430000"/>
    <n v="1448914500"/>
    <b v="0"/>
    <n v="15"/>
    <b v="1"/>
    <s v="food/small batch"/>
    <x v="3"/>
    <x v="26"/>
    <n v="53.4"/>
    <n v="134"/>
    <x v="317"/>
    <d v="2015-12-29T23:00:00"/>
    <n v="29.114583333328483"/>
    <n v="0.33500000000000002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s v="USD"/>
    <n v="1452299761"/>
    <n v="1447115761"/>
    <b v="0"/>
    <n v="14"/>
    <b v="1"/>
    <s v="film &amp; video/television"/>
    <x v="5"/>
    <x v="7"/>
    <n v="57.14"/>
    <n v="133"/>
    <x v="318"/>
    <d v="2016-01-09T00:36:01"/>
    <n v="60"/>
    <n v="0.3333333333333333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s v="GBP"/>
    <n v="1425136462"/>
    <n v="1421680462"/>
    <b v="0"/>
    <n v="33"/>
    <b v="1"/>
    <s v="theater/plays"/>
    <x v="2"/>
    <x v="2"/>
    <n v="23.64"/>
    <n v="130"/>
    <x v="319"/>
    <d v="2015-02-28T15:14:22"/>
    <n v="40"/>
    <n v="0.3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s v="USD"/>
    <n v="1430029680"/>
    <n v="1427741583"/>
    <b v="0"/>
    <n v="27"/>
    <b v="1"/>
    <s v="theater/plays"/>
    <x v="2"/>
    <x v="2"/>
    <n v="28.89"/>
    <n v="130"/>
    <x v="320"/>
    <d v="2015-04-26T06:28:00"/>
    <n v="26.482604166667443"/>
    <n v="0.3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s v="GBP"/>
    <n v="1393162791"/>
    <n v="1390570791"/>
    <b v="0"/>
    <n v="36"/>
    <b v="1"/>
    <s v="film &amp; video/shorts"/>
    <x v="5"/>
    <x v="13"/>
    <n v="21.19"/>
    <n v="127"/>
    <x v="321"/>
    <d v="2014-02-23T13:39:51"/>
    <n v="30"/>
    <n v="0.27166666666666667"/>
    <x v="2"/>
  </r>
  <r>
    <n v="2492"/>
    <s v="SUPER NICE EP 2012"/>
    <s v="We're a band from Hawaii trying to produce our first EP and we need help!"/>
    <n v="600"/>
    <n v="750"/>
    <x v="0"/>
    <x v="0"/>
    <x v="0"/>
    <s v="USD"/>
    <n v="1339840740"/>
    <n v="1335397188"/>
    <b v="0"/>
    <n v="27"/>
    <b v="1"/>
    <s v="music/indie rock"/>
    <x v="4"/>
    <x v="21"/>
    <n v="27.78"/>
    <n v="125"/>
    <x v="322"/>
    <d v="2012-06-16T09:59:00"/>
    <n v="51.430000000000291"/>
    <n v="0.25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s v="USD"/>
    <n v="1473358122"/>
    <n v="1471543722"/>
    <b v="0"/>
    <n v="13"/>
    <b v="1"/>
    <s v="theater/plays"/>
    <x v="2"/>
    <x v="2"/>
    <n v="55.23"/>
    <n v="120"/>
    <x v="323"/>
    <d v="2016-09-08T18:08:42"/>
    <n v="21"/>
    <n v="0.1966666666666666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s v="GBP"/>
    <n v="1430993394"/>
    <n v="1428401394"/>
    <b v="0"/>
    <n v="26"/>
    <b v="1"/>
    <s v="theater/plays"/>
    <x v="2"/>
    <x v="2"/>
    <n v="27.5"/>
    <n v="119"/>
    <x v="324"/>
    <d v="2015-05-07T10:09:54"/>
    <n v="30"/>
    <n v="0.19166666666666668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s v="GBP"/>
    <n v="1434459554"/>
    <n v="1431867554"/>
    <b v="0"/>
    <n v="24"/>
    <b v="1"/>
    <s v="theater/plays"/>
    <x v="2"/>
    <x v="2"/>
    <n v="29.58"/>
    <n v="118"/>
    <x v="325"/>
    <d v="2015-06-16T12:59:14"/>
    <n v="30"/>
    <n v="0.18333333333333332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s v="USD"/>
    <n v="1340476375"/>
    <n v="1337884375"/>
    <b v="0"/>
    <n v="29"/>
    <b v="1"/>
    <s v="music/indie rock"/>
    <x v="4"/>
    <x v="21"/>
    <n v="23.45"/>
    <n v="113"/>
    <x v="326"/>
    <d v="2012-06-23T18:32:55"/>
    <n v="30"/>
    <n v="0.13333333333333333"/>
    <x v="6"/>
  </r>
  <r>
    <n v="3050"/>
    <s v="The Black Pearl Consuite at CoreCon VIII: On Ancient Seas"/>
    <s v="Help fund The Black Pearl Consuite at CoreCon VIII: On Ancient Seas!"/>
    <n v="600"/>
    <n v="636"/>
    <x v="0"/>
    <x v="0"/>
    <x v="0"/>
    <s v="USD"/>
    <n v="1462420960"/>
    <n v="1459828960"/>
    <b v="0"/>
    <n v="9"/>
    <b v="1"/>
    <s v="theater/spaces"/>
    <x v="2"/>
    <x v="24"/>
    <n v="70.67"/>
    <n v="106"/>
    <x v="327"/>
    <d v="2016-05-05T04:02:40"/>
    <n v="30"/>
    <n v="0.06"/>
    <x v="0"/>
  </r>
  <r>
    <n v="1927"/>
    <s v="GBS Detroit Presents Hampshire"/>
    <s v="Hampshire is headed to GBS Detroit."/>
    <n v="600"/>
    <n v="620"/>
    <x v="0"/>
    <x v="0"/>
    <x v="0"/>
    <s v="USD"/>
    <n v="1331182740"/>
    <n v="1329856839"/>
    <b v="0"/>
    <n v="11"/>
    <b v="1"/>
    <s v="music/indie rock"/>
    <x v="4"/>
    <x v="21"/>
    <n v="56.36"/>
    <n v="103"/>
    <x v="328"/>
    <d v="2012-03-08T04:59:00"/>
    <n v="15.346076388887013"/>
    <n v="3.3333333333333333E-2"/>
    <x v="6"/>
  </r>
  <r>
    <n v="2074"/>
    <s v="Advanced Simulation Products - PC Gaming Controllers"/>
    <s v="Creating PC gaming controllers to bring your gaming experience to a new level."/>
    <n v="600"/>
    <n v="615"/>
    <x v="0"/>
    <x v="0"/>
    <x v="0"/>
    <s v="USD"/>
    <n v="1462564182"/>
    <n v="1459972182"/>
    <b v="0"/>
    <n v="3"/>
    <b v="1"/>
    <s v="technology/hardware"/>
    <x v="0"/>
    <x v="0"/>
    <n v="205"/>
    <n v="103"/>
    <x v="329"/>
    <d v="2016-05-06T19:49:42"/>
    <n v="30"/>
    <n v="2.5000000000000001E-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s v="USD"/>
    <n v="1351223940"/>
    <n v="1349892735"/>
    <b v="0"/>
    <n v="14"/>
    <b v="1"/>
    <s v="music/indie rock"/>
    <x v="4"/>
    <x v="21"/>
    <n v="43.57"/>
    <n v="102"/>
    <x v="330"/>
    <d v="2012-10-26T03:59:00"/>
    <n v="15.407465277778101"/>
    <n v="1.6666666666666666E-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s v="USD"/>
    <n v="1439246991"/>
    <n v="1437950991"/>
    <b v="0"/>
    <n v="13"/>
    <b v="1"/>
    <s v="film &amp; video/documentary"/>
    <x v="5"/>
    <x v="27"/>
    <n v="46.23"/>
    <n v="100"/>
    <x v="331"/>
    <d v="2015-08-10T22:49:51"/>
    <n v="15"/>
    <n v="1.6666666666666668E-3"/>
    <x v="3"/>
  </r>
  <r>
    <n v="50"/>
    <s v="The Love Lounge"/>
    <s v="A brand new dating show which helps one lucky lady find her Mr Right with difficult decisions to make along the way."/>
    <n v="600"/>
    <n v="600"/>
    <x v="0"/>
    <x v="1"/>
    <x v="1"/>
    <s v="GBP"/>
    <n v="1422637200"/>
    <n v="1419271458"/>
    <b v="0"/>
    <n v="22"/>
    <b v="1"/>
    <s v="film &amp; video/television"/>
    <x v="5"/>
    <x v="7"/>
    <n v="27.27"/>
    <n v="100"/>
    <x v="332"/>
    <d v="2015-01-30T17:00:00"/>
    <n v="38.955347222217824"/>
    <n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s v="USD"/>
    <n v="1454110440"/>
    <n v="1451607071"/>
    <b v="0"/>
    <n v="5"/>
    <b v="0"/>
    <s v="theater/plays"/>
    <x v="2"/>
    <x v="2"/>
    <n v="60"/>
    <n v="50"/>
    <x v="333"/>
    <d v="2016-01-29T23:34:00"/>
    <n v="28.974178240736364"/>
    <n v="-0.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s v="USD"/>
    <n v="1428642000"/>
    <n v="1426050982"/>
    <b v="0"/>
    <n v="4"/>
    <b v="0"/>
    <s v="theater/plays"/>
    <x v="2"/>
    <x v="2"/>
    <n v="56.25"/>
    <n v="38"/>
    <x v="334"/>
    <d v="2015-04-10T05:00:00"/>
    <n v="29.98863425925083"/>
    <n v="-0.625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s v="USD"/>
    <n v="1427168099"/>
    <n v="1424579699"/>
    <b v="0"/>
    <n v="3"/>
    <b v="0"/>
    <s v="theater/plays"/>
    <x v="2"/>
    <x v="2"/>
    <n v="33.33"/>
    <n v="17"/>
    <x v="335"/>
    <d v="2015-03-24T03:34:59"/>
    <n v="29.958333333328483"/>
    <n v="-0.83333333333333337"/>
    <x v="3"/>
  </r>
  <r>
    <n v="2919"/>
    <s v="While the Stars Fall"/>
    <s v="A full staged reading of a new play about a boy who learns how to be happy from the most unexpected person."/>
    <n v="600"/>
    <n v="51"/>
    <x v="1"/>
    <x v="0"/>
    <x v="0"/>
    <s v="USD"/>
    <n v="1407250329"/>
    <n v="1404658329"/>
    <b v="0"/>
    <n v="6"/>
    <b v="0"/>
    <s v="theater/plays"/>
    <x v="2"/>
    <x v="2"/>
    <n v="8.5"/>
    <n v="9"/>
    <x v="336"/>
    <d v="2014-08-05T14:52:09"/>
    <n v="30"/>
    <n v="-0.91500000000000004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s v="USD"/>
    <n v="1311309721"/>
    <n v="1307421721"/>
    <b v="0"/>
    <n v="5"/>
    <b v="0"/>
    <s v="games/video games"/>
    <x v="1"/>
    <x v="19"/>
    <n v="9"/>
    <n v="8"/>
    <x v="337"/>
    <d v="2011-07-22T04:42:01"/>
    <n v="45"/>
    <n v="-0.92500000000000004"/>
    <x v="5"/>
  </r>
  <r>
    <n v="3795"/>
    <s v="Duodeca"/>
    <s v="Poppin Productions are currently entering the development stage of their very first production -  &quot;Duodeca&quot;."/>
    <n v="600"/>
    <n v="10"/>
    <x v="1"/>
    <x v="1"/>
    <x v="1"/>
    <s v="GBP"/>
    <n v="1440801000"/>
    <n v="1437042490"/>
    <b v="0"/>
    <n v="2"/>
    <b v="0"/>
    <s v="theater/musical"/>
    <x v="2"/>
    <x v="18"/>
    <n v="5"/>
    <n v="2"/>
    <x v="338"/>
    <d v="2015-08-28T22:30:00"/>
    <n v="43.501273148147448"/>
    <n v="-0.98333333333333328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x v="1"/>
    <s v="GBP"/>
    <n v="1402949760"/>
    <n v="1400536692"/>
    <b v="0"/>
    <n v="0"/>
    <b v="0"/>
    <s v="film &amp; video/science fiction"/>
    <x v="5"/>
    <x v="30"/>
    <n v="0"/>
    <n v="0"/>
    <x v="339"/>
    <d v="2014-06-16T20:16:00"/>
    <n v="27.929027777783631"/>
    <n v="-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s v="USD"/>
    <n v="1485380482"/>
    <n v="1482788482"/>
    <b v="0"/>
    <n v="0"/>
    <b v="0"/>
    <s v="theater/plays"/>
    <x v="2"/>
    <x v="2"/>
    <n v="0"/>
    <n v="0"/>
    <x v="340"/>
    <d v="2017-01-25T21:41:22"/>
    <n v="30"/>
    <n v="-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x v="3"/>
    <s v="EUR"/>
    <n v="1446062040"/>
    <n v="1445109822"/>
    <b v="0"/>
    <n v="14"/>
    <b v="1"/>
    <s v="theater/plays"/>
    <x v="2"/>
    <x v="2"/>
    <n v="51"/>
    <n v="115"/>
    <x v="341"/>
    <d v="2015-10-28T19:54:00"/>
    <n v="11.021041666666861"/>
    <n v="0.1516129032258064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x v="11"/>
    <s v="NZD"/>
    <n v="1422061200"/>
    <n v="1420244622"/>
    <b v="0"/>
    <n v="0"/>
    <b v="0"/>
    <s v="theater/musical"/>
    <x v="2"/>
    <x v="18"/>
    <n v="0"/>
    <n v="0"/>
    <x v="342"/>
    <d v="2015-01-24T01:00:00"/>
    <n v="21.025208333339833"/>
    <n v="-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s v="GBP"/>
    <n v="1419259679"/>
    <n v="1416667679"/>
    <b v="0"/>
    <n v="79"/>
    <b v="1"/>
    <s v="games/tabletop games"/>
    <x v="1"/>
    <x v="1"/>
    <n v="33.549999999999997"/>
    <n v="408"/>
    <x v="343"/>
    <d v="2014-12-22T14:47:59"/>
    <n v="30"/>
    <n v="3.0776923076923075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s v="USD"/>
    <n v="1308110340"/>
    <n v="1304770233"/>
    <b v="0"/>
    <n v="31"/>
    <b v="1"/>
    <s v="music/indie rock"/>
    <x v="4"/>
    <x v="21"/>
    <n v="35.840000000000003"/>
    <n v="171"/>
    <x v="344"/>
    <d v="2011-06-15T03:59:00"/>
    <n v="38.658645833333139"/>
    <n v="0.70923076923076922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s v="USD"/>
    <n v="1383062083"/>
    <n v="1380556483"/>
    <b v="1"/>
    <n v="34"/>
    <b v="1"/>
    <s v="music/rock"/>
    <x v="4"/>
    <x v="5"/>
    <n v="31.82"/>
    <n v="166"/>
    <x v="345"/>
    <d v="2013-10-29T15:54:43"/>
    <n v="29"/>
    <n v="0.66461538461538461"/>
    <x v="4"/>
  </r>
  <r>
    <n v="2824"/>
    <s v="The Rooftop"/>
    <s v="I wrote a One Act play called The Rooftop for a Female Playwright's festival. Every little bit helps!"/>
    <n v="650"/>
    <n v="760"/>
    <x v="0"/>
    <x v="0"/>
    <x v="0"/>
    <s v="USD"/>
    <n v="1434159780"/>
    <n v="1431412196"/>
    <b v="0"/>
    <n v="15"/>
    <b v="1"/>
    <s v="theater/plays"/>
    <x v="2"/>
    <x v="2"/>
    <n v="50.67"/>
    <n v="117"/>
    <x v="346"/>
    <d v="2015-06-13T01:43:00"/>
    <n v="31.800740740742185"/>
    <n v="0.16923076923076924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s v="USD"/>
    <n v="1429636927"/>
    <n v="1427304127"/>
    <b v="0"/>
    <n v="16"/>
    <b v="1"/>
    <s v="theater/plays"/>
    <x v="2"/>
    <x v="2"/>
    <n v="41.13"/>
    <n v="101"/>
    <x v="347"/>
    <d v="2015-04-21T17:22:07"/>
    <n v="27"/>
    <n v="1.2307692307692308E-2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x v="0"/>
    <s v="USD"/>
    <n v="1423424329"/>
    <n v="1421696329"/>
    <b v="0"/>
    <n v="7"/>
    <b v="0"/>
    <s v="film &amp; video/drama"/>
    <x v="5"/>
    <x v="25"/>
    <n v="54.29"/>
    <n v="58"/>
    <x v="348"/>
    <d v="2015-02-08T19:38:49"/>
    <n v="20"/>
    <n v="-0.415384615384615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x v="0"/>
    <s v="USD"/>
    <n v="1410516000"/>
    <n v="1406824948"/>
    <b v="0"/>
    <n v="1"/>
    <b v="0"/>
    <s v="journalism/audio"/>
    <x v="8"/>
    <x v="14"/>
    <n v="10"/>
    <n v="2"/>
    <x v="349"/>
    <d v="2014-09-12T10:00:00"/>
    <n v="42.720509259255778"/>
    <n v="-0.98461538461538467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s v="USD"/>
    <n v="1309980790"/>
    <n v="1304623990"/>
    <b v="0"/>
    <n v="19"/>
    <b v="1"/>
    <s v="publishing/nonfiction"/>
    <x v="7"/>
    <x v="12"/>
    <n v="40.21"/>
    <n v="116"/>
    <x v="350"/>
    <d v="2011-07-06T19:33:10"/>
    <n v="62"/>
    <n v="0.15757575757575756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s v="USD"/>
    <n v="1414814340"/>
    <n v="1413519073"/>
    <b v="0"/>
    <n v="2"/>
    <b v="0"/>
    <s v="technology/gadgets"/>
    <x v="0"/>
    <x v="33"/>
    <n v="30"/>
    <n v="9"/>
    <x v="351"/>
    <d v="2014-11-01T03:59:00"/>
    <n v="14.991516203706851"/>
    <n v="-0.90990990990990994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x v="2"/>
    <s v="CAD"/>
    <n v="1416211140"/>
    <n v="1413016216"/>
    <b v="0"/>
    <n v="28"/>
    <b v="1"/>
    <s v="theater/plays"/>
    <x v="2"/>
    <x v="2"/>
    <n v="43.5"/>
    <n v="180"/>
    <x v="352"/>
    <d v="2014-11-17T07:59:00"/>
    <n v="36.978287037039991"/>
    <n v="0.80444444444444441"/>
    <x v="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s v="USD"/>
    <n v="1468442898"/>
    <n v="1465850898"/>
    <b v="0"/>
    <n v="0"/>
    <b v="0"/>
    <s v="theater/plays"/>
    <x v="2"/>
    <x v="2"/>
    <n v="0"/>
    <n v="0"/>
    <x v="353"/>
    <d v="2016-07-13T20:48:18"/>
    <n v="30"/>
    <n v="-1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s v="USD"/>
    <n v="1404444286"/>
    <n v="1403234686"/>
    <b v="0"/>
    <n v="39"/>
    <b v="1"/>
    <s v="theater/plays"/>
    <x v="2"/>
    <x v="2"/>
    <n v="53.85"/>
    <n v="300"/>
    <x v="354"/>
    <d v="2014-07-04T03:24:46"/>
    <n v="14"/>
    <n v="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s v="USD"/>
    <n v="1469059986"/>
    <n v="1468455186"/>
    <b v="0"/>
    <n v="26"/>
    <b v="1"/>
    <s v="music/rock"/>
    <x v="4"/>
    <x v="5"/>
    <n v="67.31"/>
    <n v="250"/>
    <x v="355"/>
    <d v="2016-07-21T00:13:06"/>
    <n v="7"/>
    <n v="1.5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s v="USD"/>
    <n v="1348420548"/>
    <n v="1345828548"/>
    <b v="0"/>
    <n v="48"/>
    <b v="1"/>
    <s v="music/indie rock"/>
    <x v="4"/>
    <x v="21"/>
    <n v="26.27"/>
    <n v="180"/>
    <x v="356"/>
    <d v="2012-09-23T17:15:48"/>
    <n v="30"/>
    <n v="0.80142857142857138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s v="USD"/>
    <n v="1422075540"/>
    <n v="1419979544"/>
    <b v="0"/>
    <n v="18"/>
    <b v="1"/>
    <s v="theater/plays"/>
    <x v="2"/>
    <x v="2"/>
    <n v="68.06"/>
    <n v="175"/>
    <x v="357"/>
    <d v="2015-01-24T04:59:00"/>
    <n v="24.25921296296292"/>
    <n v="0.75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s v="GBP"/>
    <n v="1460553480"/>
    <n v="1458770384"/>
    <b v="0"/>
    <n v="23"/>
    <b v="1"/>
    <s v="theater/plays"/>
    <x v="2"/>
    <x v="2"/>
    <n v="52.17"/>
    <n v="171"/>
    <x v="358"/>
    <d v="2016-04-13T13:18:00"/>
    <n v="20.637685185181908"/>
    <n v="0.7142857142857143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s v="GBP"/>
    <n v="1455408000"/>
    <n v="1454638202"/>
    <b v="0"/>
    <n v="34"/>
    <b v="1"/>
    <s v="theater/plays"/>
    <x v="2"/>
    <x v="2"/>
    <n v="28.41"/>
    <n v="138"/>
    <x v="359"/>
    <d v="2016-02-14T00:00:00"/>
    <n v="8.9096990740727051"/>
    <n v="0.38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s v="USD"/>
    <n v="1303147459"/>
    <n v="1297880659"/>
    <b v="0"/>
    <n v="22"/>
    <b v="1"/>
    <s v="publishing/nonfiction"/>
    <x v="7"/>
    <x v="12"/>
    <n v="37.450000000000003"/>
    <n v="118"/>
    <x v="360"/>
    <d v="2011-04-18T17:24:19"/>
    <n v="60.958333333335759"/>
    <n v="0.1771428571428571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s v="USD"/>
    <n v="1351095976"/>
    <n v="1348503976"/>
    <b v="0"/>
    <n v="33"/>
    <b v="1"/>
    <s v="music/rock"/>
    <x v="4"/>
    <x v="5"/>
    <n v="24.58"/>
    <n v="116"/>
    <x v="361"/>
    <d v="2012-10-24T16:26:16"/>
    <n v="30"/>
    <n v="0.15857142857142856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s v="USD"/>
    <n v="1402095600"/>
    <n v="1400675841"/>
    <b v="0"/>
    <n v="20"/>
    <b v="1"/>
    <s v="theater/plays"/>
    <x v="2"/>
    <x v="2"/>
    <n v="36.5"/>
    <n v="104"/>
    <x v="362"/>
    <d v="2014-06-06T23:00:00"/>
    <n v="16.43239583333343"/>
    <n v="4.2857142857142858E-2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s v="USD"/>
    <n v="1380599940"/>
    <n v="1377252857"/>
    <b v="0"/>
    <n v="13"/>
    <b v="1"/>
    <s v="music/classical music"/>
    <x v="4"/>
    <x v="10"/>
    <n v="55.77"/>
    <n v="104"/>
    <x v="363"/>
    <d v="2013-10-01T03:59:00"/>
    <n v="38.73938657407416"/>
    <n v="3.5714285714285712E-2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s v="GBP"/>
    <n v="1434039186"/>
    <n v="1430151186"/>
    <b v="0"/>
    <n v="6"/>
    <b v="1"/>
    <s v="theater/spaces"/>
    <x v="2"/>
    <x v="24"/>
    <n v="120.17"/>
    <n v="103"/>
    <x v="364"/>
    <d v="2015-06-11T16:13:06"/>
    <n v="45"/>
    <n v="0.03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s v="GBP"/>
    <n v="1474886229"/>
    <n v="1472294229"/>
    <b v="0"/>
    <n v="27"/>
    <b v="1"/>
    <s v="theater/plays"/>
    <x v="2"/>
    <x v="2"/>
    <n v="26.67"/>
    <n v="103"/>
    <x v="365"/>
    <d v="2016-09-26T10:37:09"/>
    <n v="30"/>
    <n v="2.8585714285714273E-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s v="GBP"/>
    <n v="1406825159"/>
    <n v="1404233159"/>
    <b v="0"/>
    <n v="21"/>
    <b v="1"/>
    <s v="theater/plays"/>
    <x v="2"/>
    <x v="2"/>
    <n v="33.57"/>
    <n v="101"/>
    <x v="366"/>
    <d v="2014-07-31T16:45:59"/>
    <n v="30"/>
    <n v="7.1428571428571426E-3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s v="USD"/>
    <n v="1345918302"/>
    <n v="1343326302"/>
    <b v="0"/>
    <n v="14"/>
    <b v="1"/>
    <s v="music/rock"/>
    <x v="4"/>
    <x v="5"/>
    <n v="50"/>
    <n v="100"/>
    <x v="367"/>
    <d v="2012-08-25T18:11:42"/>
    <n v="30"/>
    <n v="0"/>
    <x v="6"/>
  </r>
  <r>
    <n v="3737"/>
    <s v="Measure For Measure"/>
    <s v="The ASU Theatre and Shakespeare Club presents Measure For Measure directed by Jordyn Ochser."/>
    <n v="700"/>
    <n v="150"/>
    <x v="1"/>
    <x v="0"/>
    <x v="0"/>
    <s v="USD"/>
    <n v="1447311540"/>
    <n v="1445358903"/>
    <b v="0"/>
    <n v="4"/>
    <b v="0"/>
    <s v="theater/plays"/>
    <x v="2"/>
    <x v="2"/>
    <n v="37.5"/>
    <n v="21"/>
    <x v="368"/>
    <d v="2015-11-12T06:59:00"/>
    <n v="22.599965277782758"/>
    <n v="-0.785714285714285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s v="USD"/>
    <n v="1464099900"/>
    <n v="1462585315"/>
    <b v="0"/>
    <n v="2"/>
    <b v="0"/>
    <s v="theater/plays"/>
    <x v="2"/>
    <x v="2"/>
    <n v="40"/>
    <n v="11"/>
    <x v="369"/>
    <d v="2016-05-24T14:25:00"/>
    <n v="17.52991898147593"/>
    <n v="-0.88571428571428568"/>
    <x v="0"/>
  </r>
  <r>
    <n v="1548"/>
    <s v="Change the World through Color"/>
    <s v="Beauty is in the eye of the beholder and I want to inspire conservation through color."/>
    <n v="700"/>
    <n v="60"/>
    <x v="1"/>
    <x v="0"/>
    <x v="0"/>
    <s v="USD"/>
    <n v="1447020620"/>
    <n v="1444425020"/>
    <b v="0"/>
    <n v="1"/>
    <b v="0"/>
    <s v="photography/nature"/>
    <x v="6"/>
    <x v="8"/>
    <n v="60"/>
    <n v="9"/>
    <x v="370"/>
    <d v="2015-11-08T22:10:20"/>
    <n v="30.041666666656965"/>
    <n v="-0.91428571428571426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x v="6"/>
    <s v="EUR"/>
    <n v="1448902800"/>
    <n v="1445369727"/>
    <b v="0"/>
    <n v="2"/>
    <b v="0"/>
    <s v="theater/musical"/>
    <x v="2"/>
    <x v="18"/>
    <n v="7.5"/>
    <n v="2"/>
    <x v="371"/>
    <d v="2015-11-30T17:00:00"/>
    <n v="40.892048611101927"/>
    <n v="-0.97857142857142854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s v="GBP"/>
    <n v="1491726956"/>
    <n v="1489480556"/>
    <b v="0"/>
    <n v="0"/>
    <b v="0"/>
    <s v="theater/plays"/>
    <x v="2"/>
    <x v="2"/>
    <n v="0"/>
    <n v="0"/>
    <x v="372"/>
    <d v="2017-04-09T08:35:56"/>
    <n v="26"/>
    <n v="-1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s v="USD"/>
    <n v="1413921060"/>
    <n v="1411499149"/>
    <b v="0"/>
    <n v="0"/>
    <b v="0"/>
    <s v="theater/plays"/>
    <x v="2"/>
    <x v="2"/>
    <n v="0"/>
    <n v="0"/>
    <x v="373"/>
    <d v="2014-10-21T19:51:00"/>
    <n v="28.031377314808196"/>
    <n v="-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s v="GBP"/>
    <n v="1488240000"/>
    <n v="1486996729"/>
    <b v="0"/>
    <n v="51"/>
    <b v="1"/>
    <s v="theater/plays"/>
    <x v="2"/>
    <x v="2"/>
    <n v="17.25"/>
    <n v="119"/>
    <x v="374"/>
    <d v="2017-02-28T00:00:00"/>
    <n v="14.38971064814541"/>
    <n v="0.1891891891891892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s v="USD"/>
    <n v="1356392857"/>
    <n v="1352504857"/>
    <b v="0"/>
    <n v="34"/>
    <b v="1"/>
    <s v="music/classical music"/>
    <x v="4"/>
    <x v="10"/>
    <n v="23.12"/>
    <n v="106"/>
    <x v="375"/>
    <d v="2012-12-24T23:47:37"/>
    <n v="45"/>
    <n v="5.5033557046979868E-2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s v="GBP"/>
    <n v="1378494000"/>
    <n v="1375880598"/>
    <b v="0"/>
    <n v="269"/>
    <b v="1"/>
    <s v="technology/hardware"/>
    <x v="0"/>
    <x v="0"/>
    <n v="40.76"/>
    <n v="1462"/>
    <x v="376"/>
    <d v="2013-09-06T19:00:00"/>
    <n v="30.247708333328774"/>
    <n v="13.6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s v="GBP"/>
    <n v="1363204800"/>
    <n v="1360551250"/>
    <b v="0"/>
    <n v="339"/>
    <b v="1"/>
    <s v="technology/hardware"/>
    <x v="0"/>
    <x v="0"/>
    <n v="21.64"/>
    <n v="978"/>
    <x v="377"/>
    <d v="2013-03-13T20:00:00"/>
    <n v="30.712384259262762"/>
    <n v="8.7813466666666677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s v="USD"/>
    <n v="1342234920"/>
    <n v="1341892127"/>
    <b v="0"/>
    <n v="28"/>
    <b v="1"/>
    <s v="film &amp; video/shorts"/>
    <x v="5"/>
    <x v="13"/>
    <n v="53.04"/>
    <n v="198"/>
    <x v="378"/>
    <d v="2012-07-14T03:02:00"/>
    <n v="3.9675115740683395"/>
    <n v="0.98"/>
    <x v="6"/>
  </r>
  <r>
    <n v="2282"/>
    <s v="Sage King's Debut Album"/>
    <s v="Sage King is recording his debut album and wants YOU to be a part of the creation process"/>
    <n v="750"/>
    <n v="1390"/>
    <x v="0"/>
    <x v="0"/>
    <x v="0"/>
    <s v="USD"/>
    <n v="1452744686"/>
    <n v="1447560686"/>
    <b v="0"/>
    <n v="12"/>
    <b v="1"/>
    <s v="music/rock"/>
    <x v="4"/>
    <x v="5"/>
    <n v="115.83"/>
    <n v="185"/>
    <x v="379"/>
    <d v="2016-01-14T04:11:26"/>
    <n v="60"/>
    <n v="0.85333333333333339"/>
    <x v="3"/>
  </r>
  <r>
    <n v="2477"/>
    <s v="Debut Album"/>
    <s v="Releasing my first album in August, and I need your help in order to get it done!"/>
    <n v="750"/>
    <n v="1285"/>
    <x v="0"/>
    <x v="0"/>
    <x v="0"/>
    <s v="USD"/>
    <n v="1344789345"/>
    <n v="1340901345"/>
    <b v="0"/>
    <n v="41"/>
    <b v="1"/>
    <s v="music/indie rock"/>
    <x v="4"/>
    <x v="21"/>
    <n v="31.34"/>
    <n v="171"/>
    <x v="380"/>
    <d v="2012-08-12T16:35:45"/>
    <n v="45"/>
    <n v="0.71333333333333337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s v="USD"/>
    <n v="1304395140"/>
    <n v="1302493760"/>
    <b v="1"/>
    <n v="21"/>
    <b v="1"/>
    <s v="theater/plays"/>
    <x v="2"/>
    <x v="2"/>
    <n v="58.1"/>
    <n v="163"/>
    <x v="381"/>
    <d v="2011-05-03T03:59:00"/>
    <n v="22.006712962967867"/>
    <n v="0.62666666666666671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s v="USD"/>
    <n v="1338579789"/>
    <n v="1335987789"/>
    <b v="0"/>
    <n v="27"/>
    <b v="1"/>
    <s v="music/electronic music"/>
    <x v="4"/>
    <x v="4"/>
    <n v="42.22"/>
    <n v="152"/>
    <x v="382"/>
    <d v="2012-06-01T19:43:09"/>
    <n v="30"/>
    <n v="0.52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s v="USD"/>
    <n v="1441167586"/>
    <n v="1438575586"/>
    <b v="0"/>
    <n v="23"/>
    <b v="1"/>
    <s v="theater/plays"/>
    <x v="2"/>
    <x v="2"/>
    <n v="45.35"/>
    <n v="139"/>
    <x v="383"/>
    <d v="2015-09-02T04:19:46"/>
    <n v="30"/>
    <n v="0.39066666666666666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s v="USD"/>
    <n v="1391706084"/>
    <n v="1389891684"/>
    <b v="0"/>
    <n v="19"/>
    <b v="1"/>
    <s v="music/rock"/>
    <x v="4"/>
    <x v="5"/>
    <n v="52.68"/>
    <n v="133"/>
    <x v="384"/>
    <d v="2014-02-06T17:01:24"/>
    <n v="21"/>
    <n v="0.33466666666666667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s v="USD"/>
    <n v="1413784740"/>
    <n v="1412954547"/>
    <b v="0"/>
    <n v="16"/>
    <b v="1"/>
    <s v="theater/plays"/>
    <x v="2"/>
    <x v="2"/>
    <n v="60.69"/>
    <n v="129"/>
    <x v="385"/>
    <d v="2014-10-20T05:59:00"/>
    <n v="9.6087152777763549"/>
    <n v="0.29466666666666669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s v="USD"/>
    <n v="1488337200"/>
    <n v="1484623726"/>
    <b v="0"/>
    <n v="17"/>
    <b v="1"/>
    <s v="music/rock"/>
    <x v="4"/>
    <x v="5"/>
    <n v="53.88"/>
    <n v="122"/>
    <x v="386"/>
    <d v="2017-03-01T03:00:00"/>
    <n v="42.980023148149485"/>
    <n v="0.2213333333333333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s v="GBP"/>
    <n v="1487102427"/>
    <n v="1486065627"/>
    <b v="0"/>
    <n v="25"/>
    <b v="1"/>
    <s v="games/tabletop games"/>
    <x v="1"/>
    <x v="1"/>
    <n v="35.92"/>
    <n v="120"/>
    <x v="387"/>
    <d v="2017-02-14T20:00:27"/>
    <n v="12"/>
    <n v="0.19733333333333333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s v="GBP"/>
    <n v="1438467894"/>
    <n v="1436307894"/>
    <b v="0"/>
    <n v="30"/>
    <b v="1"/>
    <s v="theater/plays"/>
    <x v="2"/>
    <x v="2"/>
    <n v="29.67"/>
    <n v="119"/>
    <x v="388"/>
    <d v="2015-08-01T22:24:54"/>
    <n v="25"/>
    <n v="0.18666666666666668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s v="USD"/>
    <n v="1338830395"/>
    <n v="1336238395"/>
    <b v="0"/>
    <n v="25"/>
    <b v="1"/>
    <s v="music/indie rock"/>
    <x v="4"/>
    <x v="21"/>
    <n v="34"/>
    <n v="113"/>
    <x v="389"/>
    <d v="2012-06-04T17:19:55"/>
    <n v="30"/>
    <n v="0.13333333333333333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x v="2"/>
    <s v="CAD"/>
    <n v="1410761280"/>
    <n v="1408604363"/>
    <b v="0"/>
    <n v="9"/>
    <b v="1"/>
    <s v="theater/musical"/>
    <x v="2"/>
    <x v="18"/>
    <n v="88.33"/>
    <n v="106"/>
    <x v="390"/>
    <d v="2014-09-15T06:08:00"/>
    <n v="24.964317129633855"/>
    <n v="0.06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x v="2"/>
    <s v="CAD"/>
    <n v="1402938394"/>
    <n v="1400691994"/>
    <b v="0"/>
    <n v="8"/>
    <b v="1"/>
    <s v="theater/plays"/>
    <x v="2"/>
    <x v="2"/>
    <n v="97.5"/>
    <n v="104"/>
    <x v="391"/>
    <d v="2014-06-16T17:06:34"/>
    <n v="26"/>
    <n v="0.04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s v="GBP"/>
    <n v="1377621089"/>
    <n v="1372437089"/>
    <b v="0"/>
    <n v="18"/>
    <b v="1"/>
    <s v="music/rock"/>
    <x v="4"/>
    <x v="5"/>
    <n v="42.11"/>
    <n v="101"/>
    <x v="392"/>
    <d v="2013-08-27T16:31:29"/>
    <n v="60"/>
    <n v="1.0666666666666666E-2"/>
    <x v="4"/>
  </r>
  <r>
    <n v="452"/>
    <s v="Lost in the Shadows"/>
    <s v="A man must find his way out of the depths of the shadows by using the aid of a little girl."/>
    <n v="750"/>
    <n v="480"/>
    <x v="1"/>
    <x v="0"/>
    <x v="0"/>
    <s v="USD"/>
    <n v="1431536015"/>
    <n v="1428944015"/>
    <b v="0"/>
    <n v="12"/>
    <b v="0"/>
    <s v="film &amp; video/animation"/>
    <x v="5"/>
    <x v="29"/>
    <n v="40"/>
    <n v="64"/>
    <x v="393"/>
    <d v="2015-05-13T16:53:35"/>
    <n v="30"/>
    <n v="-0.36"/>
    <x v="3"/>
  </r>
  <r>
    <n v="3116"/>
    <s v="CoreCon Asylum"/>
    <s v="Creating a consuite for CoreCon. A focus on the insanity of asylums and early medical practices from history."/>
    <n v="750"/>
    <n v="430"/>
    <x v="1"/>
    <x v="0"/>
    <x v="0"/>
    <s v="USD"/>
    <n v="1427890925"/>
    <n v="1426681325"/>
    <b v="0"/>
    <n v="10"/>
    <b v="0"/>
    <s v="theater/spaces"/>
    <x v="2"/>
    <x v="24"/>
    <n v="43"/>
    <n v="57"/>
    <x v="394"/>
    <d v="2015-04-01T12:22:05"/>
    <n v="14"/>
    <n v="-0.42666666666666669"/>
    <x v="3"/>
  </r>
  <r>
    <n v="899"/>
    <s v="Lets get 48/14 pressed!!!"/>
    <s v="Lets get 48/14 pressed and in your cd players,ipods,blogs, and facebook status'. Lets get it everywhere!"/>
    <n v="750"/>
    <n v="280"/>
    <x v="1"/>
    <x v="0"/>
    <x v="0"/>
    <s v="USD"/>
    <n v="1306549362"/>
    <n v="1302661362"/>
    <b v="0"/>
    <n v="8"/>
    <b v="0"/>
    <s v="music/indie rock"/>
    <x v="4"/>
    <x v="21"/>
    <n v="35"/>
    <n v="37"/>
    <x v="395"/>
    <d v="2011-05-28T02:22:42"/>
    <n v="45"/>
    <n v="-0.62666666666666671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s v="USD"/>
    <n v="1462112318"/>
    <n v="1459520318"/>
    <b v="0"/>
    <n v="4"/>
    <b v="0"/>
    <s v="theater/plays"/>
    <x v="2"/>
    <x v="2"/>
    <n v="63"/>
    <n v="34"/>
    <x v="396"/>
    <d v="2016-05-01T14:18:38"/>
    <n v="30"/>
    <n v="-0.6640000000000000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s v="GBP"/>
    <n v="1463050034"/>
    <n v="1460458034"/>
    <b v="0"/>
    <n v="7"/>
    <b v="0"/>
    <s v="photography/nature"/>
    <x v="6"/>
    <x v="8"/>
    <n v="14.43"/>
    <n v="13"/>
    <x v="397"/>
    <d v="2016-05-12T10:47:14"/>
    <n v="30"/>
    <n v="-0.86533333333333329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s v="USD"/>
    <n v="1406603696"/>
    <n v="1405307696"/>
    <b v="0"/>
    <n v="4"/>
    <b v="0"/>
    <s v="theater/plays"/>
    <x v="2"/>
    <x v="2"/>
    <n v="16.25"/>
    <n v="9"/>
    <x v="398"/>
    <d v="2014-07-29T03:14:56"/>
    <n v="15"/>
    <n v="-0.9133333333333333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s v="USD"/>
    <n v="1425337200"/>
    <n v="1421432810"/>
    <b v="0"/>
    <n v="6"/>
    <b v="0"/>
    <s v="theater/plays"/>
    <x v="2"/>
    <x v="2"/>
    <n v="10.17"/>
    <n v="8"/>
    <x v="399"/>
    <d v="2015-03-02T23:00:00"/>
    <n v="45.189699074064265"/>
    <n v="-0.91866666666666663"/>
    <x v="3"/>
  </r>
  <r>
    <n v="1558"/>
    <s v="Lucy Wood's Calendar - English Countryside 2016"/>
    <s v="A large 2016 wall-calendar (A3 when open) featuring 12 stunning photographs by Lucy Wood."/>
    <n v="750"/>
    <n v="35"/>
    <x v="1"/>
    <x v="1"/>
    <x v="1"/>
    <s v="GBP"/>
    <n v="1440763920"/>
    <n v="1435656759"/>
    <b v="0"/>
    <n v="3"/>
    <b v="0"/>
    <s v="photography/nature"/>
    <x v="6"/>
    <x v="8"/>
    <n v="11.67"/>
    <n v="5"/>
    <x v="400"/>
    <d v="2015-08-28T12:12:00"/>
    <n v="59.110659722224227"/>
    <n v="-0.95333333333333337"/>
    <x v="3"/>
  </r>
  <r>
    <n v="1073"/>
    <s v="Rainbow Ball to the Iphone"/>
    <s v="We want to bring our Game Rainbow Ball to the iphone and to do that we need a little help"/>
    <n v="750"/>
    <n v="10"/>
    <x v="1"/>
    <x v="0"/>
    <x v="0"/>
    <s v="USD"/>
    <n v="1318806541"/>
    <n v="1316214541"/>
    <b v="0"/>
    <n v="1"/>
    <b v="0"/>
    <s v="games/video games"/>
    <x v="1"/>
    <x v="19"/>
    <n v="10"/>
    <n v="1"/>
    <x v="401"/>
    <d v="2011-10-16T23:09:01"/>
    <n v="30"/>
    <n v="-0.98666666666666669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s v="USD"/>
    <n v="1423345339"/>
    <n v="1418161339"/>
    <b v="0"/>
    <n v="2"/>
    <b v="0"/>
    <s v="theater/plays"/>
    <x v="2"/>
    <x v="2"/>
    <n v="3"/>
    <n v="1"/>
    <x v="402"/>
    <d v="2015-02-07T21:42:19"/>
    <n v="60"/>
    <n v="-0.99199999999999999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s v="USD"/>
    <n v="1427227905"/>
    <n v="1424639505"/>
    <b v="0"/>
    <n v="0"/>
    <b v="0"/>
    <s v="technology/web"/>
    <x v="0"/>
    <x v="22"/>
    <n v="0"/>
    <n v="0"/>
    <x v="403"/>
    <d v="2015-03-24T20:11:45"/>
    <n v="29.958333333335759"/>
    <n v="-1"/>
    <x v="3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s v="USD"/>
    <n v="1442509200"/>
    <n v="1440513832"/>
    <b v="0"/>
    <n v="0"/>
    <b v="0"/>
    <s v="photography/nature"/>
    <x v="6"/>
    <x v="8"/>
    <n v="0"/>
    <n v="0"/>
    <x v="404"/>
    <d v="2015-09-17T17:00:00"/>
    <n v="23.094537037031841"/>
    <n v="-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s v="GBP"/>
    <n v="1403964324"/>
    <n v="1401372324"/>
    <b v="0"/>
    <n v="20"/>
    <b v="1"/>
    <s v="theater/plays"/>
    <x v="2"/>
    <x v="2"/>
    <n v="38.65"/>
    <n v="100"/>
    <x v="405"/>
    <d v="2014-06-28T14:05:24"/>
    <n v="30"/>
    <n v="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s v="USD"/>
    <n v="1491277121"/>
    <n v="1489376321"/>
    <b v="0"/>
    <n v="7"/>
    <b v="0"/>
    <s v="theater/plays"/>
    <x v="2"/>
    <x v="2"/>
    <n v="23.14"/>
    <n v="21"/>
    <x v="406"/>
    <d v="2017-04-04T03:38:41"/>
    <n v="22"/>
    <n v="-0.79150579150579148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x v="1"/>
    <s v="GBP"/>
    <n v="1448761744"/>
    <n v="1446166144"/>
    <b v="0"/>
    <n v="1"/>
    <b v="0"/>
    <s v="technology/web"/>
    <x v="0"/>
    <x v="22"/>
    <n v="5"/>
    <n v="1"/>
    <x v="407"/>
    <d v="2015-11-29T01:49:04"/>
    <n v="30.041666666656965"/>
    <n v="-0.9935897435897436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s v="GBP"/>
    <n v="1431115500"/>
    <n v="1428733511"/>
    <b v="0"/>
    <n v="58"/>
    <b v="1"/>
    <s v="theater/plays"/>
    <x v="2"/>
    <x v="2"/>
    <n v="29.07"/>
    <n v="211"/>
    <x v="408"/>
    <d v="2015-05-08T20:05:00"/>
    <n v="27.569317129629781"/>
    <n v="1.1074999999999999"/>
    <x v="3"/>
  </r>
  <r>
    <n v="823"/>
    <s v="Debut Album"/>
    <s v="Eyes For Fire is finally ready to release their Debut Album but we need YOU to help us put the final touches on it."/>
    <n v="800"/>
    <n v="1436"/>
    <x v="0"/>
    <x v="0"/>
    <x v="0"/>
    <s v="USD"/>
    <n v="1427062852"/>
    <n v="1424474452"/>
    <b v="0"/>
    <n v="33"/>
    <b v="1"/>
    <s v="music/rock"/>
    <x v="4"/>
    <x v="5"/>
    <n v="43.52"/>
    <n v="180"/>
    <x v="409"/>
    <d v="2015-03-22T22:20:52"/>
    <n v="29.958333333335759"/>
    <n v="0.7950000000000000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s v="USD"/>
    <n v="1468036800"/>
    <n v="1465607738"/>
    <b v="0"/>
    <n v="20"/>
    <b v="1"/>
    <s v="theater/plays"/>
    <x v="2"/>
    <x v="2"/>
    <n v="68.25"/>
    <n v="171"/>
    <x v="410"/>
    <d v="2016-07-09T04:00:00"/>
    <n v="28.114143518527271"/>
    <n v="0.70625000000000004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s v="GBP"/>
    <n v="1422658930"/>
    <n v="1421362930"/>
    <b v="0"/>
    <n v="21"/>
    <b v="1"/>
    <s v="theater/plays"/>
    <x v="2"/>
    <x v="2"/>
    <n v="64.760000000000005"/>
    <n v="170"/>
    <x v="411"/>
    <d v="2015-01-30T23:02:10"/>
    <n v="15"/>
    <n v="0.7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s v="USD"/>
    <n v="1453411109"/>
    <n v="1450819109"/>
    <b v="0"/>
    <n v="24"/>
    <b v="1"/>
    <s v="theater/plays"/>
    <x v="2"/>
    <x v="2"/>
    <n v="51.92"/>
    <n v="156"/>
    <x v="412"/>
    <d v="2016-01-21T21:18:29"/>
    <n v="30"/>
    <n v="0.5575"/>
    <x v="3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s v="USD"/>
    <n v="1370649674"/>
    <n v="1368057674"/>
    <b v="0"/>
    <n v="25"/>
    <b v="1"/>
    <s v="music/rock"/>
    <x v="4"/>
    <x v="5"/>
    <n v="42.61"/>
    <n v="133"/>
    <x v="413"/>
    <d v="2013-06-08T00:01:14"/>
    <n v="30"/>
    <n v="0.3315375000000000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s v="USD"/>
    <n v="1407788867"/>
    <n v="1405196867"/>
    <b v="0"/>
    <n v="27"/>
    <b v="1"/>
    <s v="technology/wearables"/>
    <x v="0"/>
    <x v="16"/>
    <n v="39.07"/>
    <n v="132"/>
    <x v="414"/>
    <d v="2014-08-11T20:27:47"/>
    <n v="30"/>
    <n v="0.3187625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s v="USD"/>
    <n v="1369958400"/>
    <n v="1367286434"/>
    <b v="0"/>
    <n v="37"/>
    <b v="1"/>
    <s v="music/indie rock"/>
    <x v="4"/>
    <x v="21"/>
    <n v="28"/>
    <n v="130"/>
    <x v="415"/>
    <d v="2013-05-31T00:00:00"/>
    <n v="30.925532407403807"/>
    <n v="0.29499999999999998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s v="USD"/>
    <n v="1410550484"/>
    <n v="1408995284"/>
    <b v="0"/>
    <n v="16"/>
    <b v="1"/>
    <s v="theater/plays"/>
    <x v="2"/>
    <x v="2"/>
    <n v="64.38"/>
    <n v="129"/>
    <x v="416"/>
    <d v="2014-09-12T19:34:44"/>
    <n v="18"/>
    <n v="0.28749999999999998"/>
    <x v="2"/>
  </r>
  <r>
    <n v="1611"/>
    <s v="Skelton-Luns CD/7&quot;             No Big Deal."/>
    <s v="Skelton-Luns CD/7&quot; No Big Deal."/>
    <n v="800"/>
    <n v="1001"/>
    <x v="0"/>
    <x v="0"/>
    <x v="0"/>
    <s v="USD"/>
    <n v="1370390432"/>
    <n v="1368576032"/>
    <b v="0"/>
    <n v="27"/>
    <b v="1"/>
    <s v="music/rock"/>
    <x v="4"/>
    <x v="5"/>
    <n v="37.07"/>
    <n v="125"/>
    <x v="417"/>
    <d v="2013-06-05T00:00:32"/>
    <n v="21"/>
    <n v="0.25124999999999997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s v="USD"/>
    <n v="1452387096"/>
    <n v="1447203096"/>
    <b v="0"/>
    <n v="11"/>
    <b v="1"/>
    <s v="technology/makerspaces"/>
    <x v="0"/>
    <x v="36"/>
    <n v="91"/>
    <n v="125"/>
    <x v="418"/>
    <d v="2016-01-10T00:51:36"/>
    <n v="60"/>
    <n v="0.25124999999999997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s v="GBP"/>
    <n v="1404564028"/>
    <n v="1401972028"/>
    <b v="0"/>
    <n v="21"/>
    <b v="1"/>
    <s v="theater/plays"/>
    <x v="2"/>
    <x v="2"/>
    <n v="44"/>
    <n v="116"/>
    <x v="419"/>
    <d v="2014-07-05T12:40:28"/>
    <n v="30"/>
    <n v="0.15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s v="USD"/>
    <n v="1470197340"/>
    <n v="1467497652"/>
    <b v="0"/>
    <n v="14"/>
    <b v="1"/>
    <s v="theater/plays"/>
    <x v="2"/>
    <x v="2"/>
    <n v="64.290000000000006"/>
    <n v="113"/>
    <x v="420"/>
    <d v="2016-08-03T04:09:00"/>
    <n v="31.24638888888876"/>
    <n v="0.12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s v="USD"/>
    <n v="1321385820"/>
    <n v="1318539484"/>
    <b v="0"/>
    <n v="25"/>
    <b v="1"/>
    <s v="music/classical music"/>
    <x v="4"/>
    <x v="10"/>
    <n v="35.6"/>
    <n v="111"/>
    <x v="421"/>
    <d v="2011-11-15T19:37:00"/>
    <n v="32.943703703705978"/>
    <n v="0.1125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s v="USD"/>
    <n v="1466056689"/>
    <n v="1464847089"/>
    <b v="0"/>
    <n v="19"/>
    <b v="1"/>
    <s v="theater/plays"/>
    <x v="2"/>
    <x v="2"/>
    <n v="46.05"/>
    <n v="109"/>
    <x v="422"/>
    <d v="2016-06-16T05:58:09"/>
    <n v="14"/>
    <n v="9.375E-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s v="GBP"/>
    <n v="1455138000"/>
    <n v="1452448298"/>
    <b v="0"/>
    <n v="47"/>
    <b v="1"/>
    <s v="theater/plays"/>
    <x v="2"/>
    <x v="2"/>
    <n v="17.829999999999998"/>
    <n v="105"/>
    <x v="423"/>
    <d v="2016-02-10T21:00:00"/>
    <n v="31.130810185190057"/>
    <n v="4.7500000000000001E-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s v="USD"/>
    <n v="1352860017"/>
    <n v="1348536417"/>
    <b v="0"/>
    <n v="14"/>
    <b v="1"/>
    <s v="music/rock"/>
    <x v="4"/>
    <x v="5"/>
    <n v="58.21"/>
    <n v="102"/>
    <x v="424"/>
    <d v="2012-11-14T02:26:57"/>
    <n v="50.041666666664241"/>
    <n v="1.8749999999999999E-2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s v="USD"/>
    <n v="1340904416"/>
    <n v="1339694816"/>
    <b v="0"/>
    <n v="7"/>
    <b v="1"/>
    <s v="music/rock"/>
    <x v="4"/>
    <x v="5"/>
    <n v="115.71"/>
    <n v="101"/>
    <x v="425"/>
    <d v="2012-06-28T17:26:56"/>
    <n v="14"/>
    <n v="1.2500000000000001E-2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s v="GBP"/>
    <n v="1462697966"/>
    <n v="1460105966"/>
    <b v="0"/>
    <n v="33"/>
    <b v="1"/>
    <s v="theater/plays"/>
    <x v="2"/>
    <x v="2"/>
    <n v="24.55"/>
    <n v="101"/>
    <x v="426"/>
    <d v="2016-05-08T08:59:26"/>
    <n v="30"/>
    <n v="1.2500000000000001E-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s v="USD"/>
    <n v="1258955940"/>
    <n v="1255730520"/>
    <b v="1"/>
    <n v="23"/>
    <b v="1"/>
    <s v="technology/hardware"/>
    <x v="0"/>
    <x v="0"/>
    <n v="35"/>
    <n v="101"/>
    <x v="427"/>
    <d v="2009-11-23T05:59:00"/>
    <n v="37.331249999995634"/>
    <n v="6.3375000000000627E-3"/>
    <x v="8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s v="GBP"/>
    <n v="1466172000"/>
    <n v="1463418090"/>
    <b v="0"/>
    <n v="27"/>
    <b v="1"/>
    <s v="theater/plays"/>
    <x v="2"/>
    <x v="2"/>
    <n v="29.63"/>
    <n v="100"/>
    <x v="428"/>
    <d v="2016-06-17T14:00:00"/>
    <n v="31.873958333322662"/>
    <n v="0"/>
    <x v="0"/>
  </r>
  <r>
    <n v="3891"/>
    <s v="Out of the Box: A Mime Story"/>
    <s v="A comedy about a mime who dreams of becoming a stand up comedian."/>
    <n v="800"/>
    <n v="260"/>
    <x v="1"/>
    <x v="0"/>
    <x v="0"/>
    <s v="USD"/>
    <n v="1427086740"/>
    <n v="1424488244"/>
    <b v="0"/>
    <n v="7"/>
    <b v="0"/>
    <s v="theater/plays"/>
    <x v="2"/>
    <x v="2"/>
    <n v="37.14"/>
    <n v="33"/>
    <x v="429"/>
    <d v="2015-03-23T04:59:00"/>
    <n v="30.075185185189184"/>
    <n v="-0.6750000000000000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s v="USD"/>
    <n v="1408831718"/>
    <n v="1406239718"/>
    <b v="0"/>
    <n v="5"/>
    <b v="0"/>
    <s v="film &amp; video/animation"/>
    <x v="5"/>
    <x v="29"/>
    <n v="28.2"/>
    <n v="18"/>
    <x v="430"/>
    <d v="2014-08-23T22:08:38"/>
    <n v="30"/>
    <n v="-0.8237499999999999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s v="USD"/>
    <n v="1441037097"/>
    <n v="1438445097"/>
    <b v="0"/>
    <n v="1"/>
    <b v="0"/>
    <s v="theater/plays"/>
    <x v="2"/>
    <x v="2"/>
    <n v="10"/>
    <n v="1"/>
    <x v="431"/>
    <d v="2015-08-31T16:04:57"/>
    <n v="30"/>
    <n v="-0.98750000000000004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1"/>
    <x v="1"/>
    <s v="GBP"/>
    <n v="1401997790"/>
    <n v="1397677790"/>
    <b v="0"/>
    <n v="2"/>
    <b v="0"/>
    <s v="publishing/children's books"/>
    <x v="7"/>
    <x v="32"/>
    <n v="1"/>
    <n v="0"/>
    <x v="432"/>
    <d v="2014-06-05T19:49:50"/>
    <n v="50"/>
    <n v="-0.9975000000000000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s v="USD"/>
    <n v="1437926458"/>
    <n v="1432742458"/>
    <b v="0"/>
    <n v="1"/>
    <b v="0"/>
    <s v="photography/places"/>
    <x v="6"/>
    <x v="11"/>
    <n v="1"/>
    <n v="0"/>
    <x v="433"/>
    <d v="2015-07-26T16:00:58"/>
    <n v="60"/>
    <n v="-0.99875000000000003"/>
    <x v="3"/>
  </r>
  <r>
    <n v="2628"/>
    <s v="Pie In Space!"/>
    <s v="A high school freshman is sending pie into space and you can be a part of it.  GO SCIENCE!!!"/>
    <n v="839"/>
    <n v="926"/>
    <x v="0"/>
    <x v="0"/>
    <x v="0"/>
    <s v="USD"/>
    <n v="1417389067"/>
    <n v="1415661067"/>
    <b v="0"/>
    <n v="21"/>
    <b v="1"/>
    <s v="technology/space exploration"/>
    <x v="0"/>
    <x v="23"/>
    <n v="44.1"/>
    <n v="110"/>
    <x v="434"/>
    <d v="2014-11-30T23:11:07"/>
    <n v="20"/>
    <n v="0.1036948748510131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s v="USD"/>
    <n v="1461963600"/>
    <n v="1459567371"/>
    <b v="0"/>
    <n v="46"/>
    <b v="1"/>
    <s v="theater/plays"/>
    <x v="2"/>
    <x v="2"/>
    <n v="62.59"/>
    <n v="339"/>
    <x v="435"/>
    <d v="2016-04-29T21:00:00"/>
    <n v="27.734131944438559"/>
    <n v="2.387058823529411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s v="USD"/>
    <n v="1437420934"/>
    <n v="1434828934"/>
    <b v="0"/>
    <n v="22"/>
    <b v="1"/>
    <s v="film &amp; video/television"/>
    <x v="5"/>
    <x v="7"/>
    <n v="56.14"/>
    <n v="145"/>
    <x v="436"/>
    <d v="2015-07-20T19:35:34"/>
    <n v="30"/>
    <n v="0.45294117647058824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s v="GBP"/>
    <n v="1457914373"/>
    <n v="1456189973"/>
    <b v="0"/>
    <n v="23"/>
    <b v="1"/>
    <s v="theater/plays"/>
    <x v="2"/>
    <x v="2"/>
    <n v="52.17"/>
    <n v="141"/>
    <x v="437"/>
    <d v="2016-03-14T00:12:53"/>
    <n v="19.958333333335759"/>
    <n v="0.41176470588235292"/>
    <x v="0"/>
  </r>
  <r>
    <n v="2293"/>
    <s v="&quot;Hurt N' Wrong&quot; New Album Fundraiser!"/>
    <s v="Donate here to be a part of the upcoming album. Every little bit helps!"/>
    <n v="850"/>
    <n v="920"/>
    <x v="0"/>
    <x v="0"/>
    <x v="0"/>
    <s v="USD"/>
    <n v="1348545540"/>
    <n v="1346345999"/>
    <b v="0"/>
    <n v="27"/>
    <b v="1"/>
    <s v="music/rock"/>
    <x v="4"/>
    <x v="5"/>
    <n v="34.07"/>
    <n v="108"/>
    <x v="438"/>
    <d v="2012-09-25T03:59:00"/>
    <n v="25.45765046296583"/>
    <n v="8.2352941176470587E-2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x v="2"/>
    <s v="CAD"/>
    <n v="1449701284"/>
    <n v="1446241684"/>
    <b v="0"/>
    <n v="21"/>
    <b v="1"/>
    <s v="theater/plays"/>
    <x v="2"/>
    <x v="2"/>
    <n v="40.479999999999997"/>
    <n v="100"/>
    <x v="439"/>
    <d v="2015-12-09T22:48:04"/>
    <n v="40.041666666664241"/>
    <n v="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s v="GBP"/>
    <n v="1436297180"/>
    <n v="1431113180"/>
    <b v="0"/>
    <n v="5"/>
    <b v="0"/>
    <s v="theater/plays"/>
    <x v="2"/>
    <x v="2"/>
    <n v="34"/>
    <n v="20"/>
    <x v="440"/>
    <d v="2015-07-07T19:26:20"/>
    <n v="60"/>
    <n v="-0.8"/>
    <x v="3"/>
  </r>
  <r>
    <n v="3732"/>
    <s v="Elektra Bekent - Afstudeervoorstelling"/>
    <s v="Mijn solo voorstelling gaat over Elektra (Sophokles) en hoe zij als jongere alles beleeft en meemaakt!"/>
    <n v="850"/>
    <n v="131"/>
    <x v="1"/>
    <x v="10"/>
    <x v="10"/>
    <s v="EUR"/>
    <n v="1422100800"/>
    <n v="1416932133"/>
    <b v="0"/>
    <n v="4"/>
    <b v="0"/>
    <s v="theater/plays"/>
    <x v="2"/>
    <x v="2"/>
    <n v="32.75"/>
    <n v="15"/>
    <x v="441"/>
    <d v="2015-01-24T12:00:00"/>
    <n v="59.822534722217824"/>
    <n v="-0.8458823529411764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s v="USD"/>
    <n v="1467312306"/>
    <n v="1462128306"/>
    <b v="0"/>
    <n v="0"/>
    <b v="0"/>
    <s v="technology/wearables"/>
    <x v="0"/>
    <x v="16"/>
    <n v="0"/>
    <n v="0"/>
    <x v="442"/>
    <d v="2016-06-30T18:45:06"/>
    <n v="60"/>
    <n v="-1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s v="USD"/>
    <n v="1416270292"/>
    <n v="1413674692"/>
    <b v="0"/>
    <n v="26"/>
    <b v="1"/>
    <s v="music/classical music"/>
    <x v="4"/>
    <x v="10"/>
    <n v="54.15"/>
    <n v="156"/>
    <x v="443"/>
    <d v="2014-11-18T00:24:52"/>
    <n v="30.041666666671517"/>
    <n v="0.56444444444444442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s v="GBP"/>
    <n v="1488538892"/>
    <n v="1487329292"/>
    <b v="0"/>
    <n v="25"/>
    <b v="1"/>
    <s v="theater/spaces"/>
    <x v="2"/>
    <x v="24"/>
    <n v="51.6"/>
    <n v="143"/>
    <x v="444"/>
    <d v="2017-03-03T11:01:32"/>
    <n v="14"/>
    <n v="0.43333333333333335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s v="USD"/>
    <n v="1427319366"/>
    <n v="1424730966"/>
    <b v="0"/>
    <n v="42"/>
    <b v="1"/>
    <s v="music/indie rock"/>
    <x v="4"/>
    <x v="21"/>
    <n v="28.57"/>
    <n v="133"/>
    <x v="445"/>
    <d v="2015-03-25T21:36:06"/>
    <n v="29.958333333328483"/>
    <n v="0.3333333333333333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s v="USD"/>
    <n v="1420048208"/>
    <n v="1417456208"/>
    <b v="0"/>
    <n v="12"/>
    <b v="1"/>
    <s v="theater/plays"/>
    <x v="2"/>
    <x v="2"/>
    <n v="97.92"/>
    <n v="131"/>
    <x v="446"/>
    <d v="2014-12-31T17:50:08"/>
    <n v="30"/>
    <n v="0.30555555555555558"/>
    <x v="2"/>
  </r>
  <r>
    <n v="2557"/>
    <s v="European Tour"/>
    <s v="Raising money for our concert tour of Switzerland and Germany in June/July 2014"/>
    <n v="900"/>
    <n v="1066"/>
    <x v="0"/>
    <x v="1"/>
    <x v="1"/>
    <s v="GBP"/>
    <n v="1400176386"/>
    <n v="1397584386"/>
    <b v="0"/>
    <n v="36"/>
    <b v="1"/>
    <s v="music/classical music"/>
    <x v="4"/>
    <x v="10"/>
    <n v="29.61"/>
    <n v="118"/>
    <x v="447"/>
    <d v="2014-05-15T17:53:06"/>
    <n v="30"/>
    <n v="0.18444444444444444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x v="12"/>
    <s v="EUR"/>
    <n v="1489238940"/>
    <n v="1486406253"/>
    <b v="0"/>
    <n v="32"/>
    <b v="1"/>
    <s v="photography/photobooks"/>
    <x v="6"/>
    <x v="9"/>
    <n v="32.340000000000003"/>
    <n v="115"/>
    <x v="448"/>
    <d v="2017-03-11T13:29:00"/>
    <n v="32.785729166658712"/>
    <n v="0.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s v="USD"/>
    <n v="1425185940"/>
    <n v="1421900022"/>
    <b v="0"/>
    <n v="27"/>
    <b v="1"/>
    <s v="theater/plays"/>
    <x v="2"/>
    <x v="2"/>
    <n v="37.96"/>
    <n v="114"/>
    <x v="449"/>
    <d v="2015-03-01T04:59:00"/>
    <n v="38.031458333331102"/>
    <n v="0.1388888888888889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s v="USD"/>
    <n v="1367902740"/>
    <n v="1366251510"/>
    <b v="0"/>
    <n v="13"/>
    <b v="1"/>
    <s v="music/rock"/>
    <x v="4"/>
    <x v="5"/>
    <n v="75.38"/>
    <n v="109"/>
    <x v="450"/>
    <d v="2013-05-07T04:59:00"/>
    <n v="19.111458333332848"/>
    <n v="8.8888888888888892E-2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s v="USD"/>
    <n v="1404312846"/>
    <n v="1402584846"/>
    <b v="0"/>
    <n v="15"/>
    <b v="1"/>
    <s v="theater/plays"/>
    <x v="2"/>
    <x v="2"/>
    <n v="60.33"/>
    <n v="101"/>
    <x v="451"/>
    <d v="2014-07-02T14:54:06"/>
    <n v="20"/>
    <n v="5.5555555555555558E-3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s v="USD"/>
    <n v="1304395140"/>
    <n v="1297620584"/>
    <b v="0"/>
    <n v="18"/>
    <b v="1"/>
    <s v="film &amp; video/shorts"/>
    <x v="5"/>
    <x v="13"/>
    <n v="50"/>
    <n v="100"/>
    <x v="452"/>
    <d v="2011-05-03T03:59:00"/>
    <n v="78.409212962964375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s v="USD"/>
    <n v="1277501520"/>
    <n v="1273874306"/>
    <b v="0"/>
    <n v="5"/>
    <b v="0"/>
    <s v="music/jazz"/>
    <x v="4"/>
    <x v="34"/>
    <n v="69"/>
    <n v="38"/>
    <x v="453"/>
    <d v="2010-06-25T21:32:00"/>
    <n v="41.981643518520286"/>
    <n v="-0.6166666666666667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x v="4"/>
    <s v="EUR"/>
    <n v="1461235478"/>
    <n v="1459507478"/>
    <b v="0"/>
    <n v="0"/>
    <b v="0"/>
    <s v="publishing/translations"/>
    <x v="7"/>
    <x v="20"/>
    <n v="0"/>
    <n v="0"/>
    <x v="454"/>
    <d v="2016-04-21T10:44:38"/>
    <n v="20"/>
    <n v="-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x v="0"/>
    <s v="USD"/>
    <n v="1315747080"/>
    <n v="1314417502"/>
    <b v="0"/>
    <n v="1"/>
    <b v="0"/>
    <s v="music/world music"/>
    <x v="4"/>
    <x v="37"/>
    <n v="5"/>
    <n v="1"/>
    <x v="455"/>
    <d v="2011-09-11T13:18:00"/>
    <n v="15.388634259259561"/>
    <n v="-0.9945115257958288"/>
    <x v="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s v="USD"/>
    <n v="1475163921"/>
    <n v="1472571921"/>
    <b v="0"/>
    <n v="25"/>
    <b v="1"/>
    <s v="technology/space exploration"/>
    <x v="0"/>
    <x v="23"/>
    <n v="39.44"/>
    <n v="106"/>
    <x v="456"/>
    <d v="2016-09-29T15:45:21"/>
    <n v="30"/>
    <n v="6.0215053763440864E-2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s v="USD"/>
    <n v="1411012740"/>
    <n v="1409667827"/>
    <b v="0"/>
    <n v="27"/>
    <b v="1"/>
    <s v="theater/plays"/>
    <x v="2"/>
    <x v="2"/>
    <n v="42.3"/>
    <n v="119"/>
    <x v="457"/>
    <d v="2014-09-18T03:59:00"/>
    <n v="15.56612268518802"/>
    <n v="0.18958333333333333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s v="USD"/>
    <n v="1422937620"/>
    <n v="1420606303"/>
    <b v="0"/>
    <n v="27"/>
    <b v="1"/>
    <s v="theater/plays"/>
    <x v="2"/>
    <x v="2"/>
    <n v="45.04"/>
    <n v="124"/>
    <x v="458"/>
    <d v="2015-02-03T04:27:00"/>
    <n v="26.982835648152104"/>
    <n v="0.24335378323108384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s v="USD"/>
    <n v="1400467759"/>
    <n v="1398480559"/>
    <b v="0"/>
    <n v="48"/>
    <b v="1"/>
    <s v="film &amp; video/documentary"/>
    <x v="5"/>
    <x v="27"/>
    <n v="43.02"/>
    <n v="207"/>
    <x v="459"/>
    <d v="2014-05-19T02:49:19"/>
    <n v="23"/>
    <n v="1.067067067067067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s v="USD"/>
    <n v="1333921508"/>
    <n v="1331333108"/>
    <b v="0"/>
    <n v="32"/>
    <b v="1"/>
    <s v="music/indie rock"/>
    <x v="4"/>
    <x v="21"/>
    <n v="32.72"/>
    <n v="105"/>
    <x v="460"/>
    <d v="2012-04-08T21:45:08"/>
    <n v="29.958333333335759"/>
    <n v="4.8048048048048048E-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s v="GBP"/>
    <n v="1481224736"/>
    <n v="1480360736"/>
    <b v="0"/>
    <n v="206"/>
    <b v="1"/>
    <s v="games/tabletop games"/>
    <x v="1"/>
    <x v="1"/>
    <n v="90.64"/>
    <n v="1867"/>
    <x v="461"/>
    <d v="2016-12-08T19:18:56"/>
    <n v="10"/>
    <n v="17.670999999999999"/>
    <x v="0"/>
  </r>
  <r>
    <n v="2272"/>
    <s v="Pick the Lock"/>
    <s v="Pick the Lock is a game of chance and strategy. Attempt to obtain priceless treasures and outwit the other players."/>
    <n v="1000"/>
    <n v="13566"/>
    <x v="0"/>
    <x v="0"/>
    <x v="0"/>
    <s v="USD"/>
    <n v="1449506836"/>
    <n v="1446914836"/>
    <b v="0"/>
    <n v="944"/>
    <b v="1"/>
    <s v="games/tabletop games"/>
    <x v="1"/>
    <x v="1"/>
    <n v="14.37"/>
    <n v="1357"/>
    <x v="462"/>
    <d v="2015-12-07T16:47:16"/>
    <n v="30"/>
    <n v="12.56600000000000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x v="6"/>
    <s v="EUR"/>
    <n v="1439707236"/>
    <n v="1437115236"/>
    <b v="0"/>
    <n v="144"/>
    <b v="1"/>
    <s v="games/tabletop games"/>
    <x v="1"/>
    <x v="1"/>
    <n v="81.56"/>
    <n v="1174"/>
    <x v="463"/>
    <d v="2015-08-16T06:40:36"/>
    <n v="30"/>
    <n v="10.744899999999999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s v="GBP"/>
    <n v="1488484300"/>
    <n v="1485892300"/>
    <b v="0"/>
    <n v="163"/>
    <b v="1"/>
    <s v="games/tabletop games"/>
    <x v="1"/>
    <x v="1"/>
    <n v="49.47"/>
    <n v="806"/>
    <x v="464"/>
    <d v="2017-03-02T19:51:40"/>
    <n v="30"/>
    <n v="7.064000000000000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x v="7"/>
    <s v="AUD"/>
    <n v="1487093020"/>
    <n v="1485278620"/>
    <b v="0"/>
    <n v="210"/>
    <b v="1"/>
    <s v="games/tabletop games"/>
    <x v="1"/>
    <x v="1"/>
    <n v="37.119999999999997"/>
    <n v="780"/>
    <x v="465"/>
    <d v="2017-02-14T17:23:40"/>
    <n v="21"/>
    <n v="6.794999999999999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s v="USD"/>
    <n v="1447286300"/>
    <n v="1444690700"/>
    <b v="0"/>
    <n v="50"/>
    <b v="1"/>
    <s v="technology/hardware"/>
    <x v="0"/>
    <x v="0"/>
    <n v="101.56"/>
    <n v="508"/>
    <x v="466"/>
    <d v="2015-11-11T23:58:20"/>
    <n v="30.041666666664241"/>
    <n v="4.0780000000000003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s v="USD"/>
    <n v="1362167988"/>
    <n v="1359575988"/>
    <b v="1"/>
    <n v="120"/>
    <b v="1"/>
    <s v="film &amp; video/documentary"/>
    <x v="5"/>
    <x v="27"/>
    <n v="32.1"/>
    <n v="385"/>
    <x v="467"/>
    <d v="2013-03-01T19:59:48"/>
    <n v="30"/>
    <n v="2.8515000000000001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s v="USD"/>
    <n v="1363806333"/>
    <n v="1362081933"/>
    <b v="1"/>
    <n v="80"/>
    <b v="1"/>
    <s v="film &amp; video/documentary"/>
    <x v="5"/>
    <x v="27"/>
    <n v="36.61"/>
    <n v="293"/>
    <x v="468"/>
    <d v="2013-03-20T19:05:33"/>
    <n v="19.958333333335759"/>
    <n v="1.929"/>
    <x v="4"/>
  </r>
  <r>
    <n v="3582"/>
    <s v="REALLY REALLY"/>
    <s v="A contemporary American play touching on the scorching realities of growing up in the Millennial generation."/>
    <n v="1000"/>
    <n v="2870"/>
    <x v="0"/>
    <x v="0"/>
    <x v="0"/>
    <s v="USD"/>
    <n v="1459822682"/>
    <n v="1458613082"/>
    <b v="0"/>
    <n v="49"/>
    <b v="1"/>
    <s v="theater/plays"/>
    <x v="2"/>
    <x v="2"/>
    <n v="58.57"/>
    <n v="287"/>
    <x v="469"/>
    <d v="2016-04-05T02:18:02"/>
    <n v="14"/>
    <n v="1.8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s v="USD"/>
    <n v="1298680630"/>
    <n v="1296088630"/>
    <b v="0"/>
    <n v="47"/>
    <b v="1"/>
    <s v="film &amp; video/shorts"/>
    <x v="5"/>
    <x v="13"/>
    <n v="46.7"/>
    <n v="220"/>
    <x v="470"/>
    <d v="2011-02-26T00:37:10"/>
    <n v="30"/>
    <n v="1.1950000000000001"/>
    <x v="5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s v="USD"/>
    <n v="1362974400"/>
    <n v="1360948389"/>
    <b v="1"/>
    <n v="22"/>
    <b v="1"/>
    <s v="music/rock"/>
    <x v="4"/>
    <x v="5"/>
    <n v="95.93"/>
    <n v="211"/>
    <x v="471"/>
    <d v="2013-03-11T04:00:00"/>
    <n v="23.449201388888469"/>
    <n v="1.1105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s v="USD"/>
    <n v="1475342382"/>
    <n v="1472750382"/>
    <b v="0"/>
    <n v="45"/>
    <b v="1"/>
    <s v="music/rock"/>
    <x v="4"/>
    <x v="5"/>
    <n v="45.62"/>
    <n v="205"/>
    <x v="472"/>
    <d v="2016-10-01T17:19:42"/>
    <n v="30"/>
    <n v="1.0529999999999999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s v="USD"/>
    <n v="1341633540"/>
    <n v="1338336588"/>
    <b v="0"/>
    <n v="34"/>
    <b v="1"/>
    <s v="music/rock"/>
    <x v="4"/>
    <x v="5"/>
    <n v="59.85"/>
    <n v="204"/>
    <x v="473"/>
    <d v="2012-07-07T03:59:00"/>
    <n v="38.159166666671808"/>
    <n v="1.03505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s v="USD"/>
    <n v="1445598000"/>
    <n v="1443302004"/>
    <b v="1"/>
    <n v="53"/>
    <b v="1"/>
    <s v="technology/space exploration"/>
    <x v="0"/>
    <x v="23"/>
    <n v="35.549999999999997"/>
    <n v="188"/>
    <x v="474"/>
    <d v="2015-10-23T11:00:00"/>
    <n v="26.574027777773154"/>
    <n v="0.8840000000000000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s v="USD"/>
    <n v="1476579600"/>
    <n v="1474641914"/>
    <b v="0"/>
    <n v="50"/>
    <b v="1"/>
    <s v="technology/space exploration"/>
    <x v="0"/>
    <x v="23"/>
    <n v="37.46"/>
    <n v="187"/>
    <x v="475"/>
    <d v="2016-10-16T01:00:00"/>
    <n v="22.426921296297223"/>
    <n v="0.873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s v="GBP"/>
    <n v="1449273600"/>
    <n v="1446742417"/>
    <b v="0"/>
    <n v="93"/>
    <b v="1"/>
    <s v="theater/plays"/>
    <x v="2"/>
    <x v="2"/>
    <n v="20.12"/>
    <n v="187"/>
    <x v="476"/>
    <d v="2015-12-05T00:00:00"/>
    <n v="29.296099537037662"/>
    <n v="0.87099000000000004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s v="USD"/>
    <n v="1469165160"/>
    <n v="1467335378"/>
    <b v="0"/>
    <n v="23"/>
    <b v="1"/>
    <s v="theater/plays"/>
    <x v="2"/>
    <x v="2"/>
    <n v="80.87"/>
    <n v="186"/>
    <x v="477"/>
    <d v="2016-07-22T05:26:00"/>
    <n v="21.178032407406135"/>
    <n v="0.8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s v="USD"/>
    <n v="1410266146"/>
    <n v="1407674146"/>
    <b v="0"/>
    <n v="45"/>
    <b v="1"/>
    <s v="theater/plays"/>
    <x v="2"/>
    <x v="2"/>
    <n v="41.22"/>
    <n v="186"/>
    <x v="478"/>
    <d v="2014-09-09T12:35:46"/>
    <n v="30"/>
    <n v="0.85499999999999998"/>
    <x v="2"/>
  </r>
  <r>
    <n v="2668"/>
    <s v="UOttawa Makermobile"/>
    <s v="Creativity on the go! |_x000a_CrÃ©ativitÃ© en mouvement !"/>
    <n v="1000"/>
    <n v="1707"/>
    <x v="0"/>
    <x v="2"/>
    <x v="2"/>
    <s v="CAD"/>
    <n v="1447079520"/>
    <n v="1443449265"/>
    <b v="0"/>
    <n v="28"/>
    <b v="1"/>
    <s v="technology/makerspaces"/>
    <x v="0"/>
    <x v="36"/>
    <n v="60.96"/>
    <n v="171"/>
    <x v="479"/>
    <d v="2015-11-09T14:32:00"/>
    <n v="42.016840277778101"/>
    <n v="0.70699999999999996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s v="USD"/>
    <n v="1430179200"/>
    <n v="1428130814"/>
    <b v="0"/>
    <n v="28"/>
    <b v="1"/>
    <s v="film &amp; video/television"/>
    <x v="5"/>
    <x v="7"/>
    <n v="59.46"/>
    <n v="167"/>
    <x v="480"/>
    <d v="2015-04-28T00:00:00"/>
    <n v="23.708171296297223"/>
    <n v="0.66500000000000004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x v="2"/>
    <s v="CAD"/>
    <n v="1430693460"/>
    <n v="1428087153"/>
    <b v="0"/>
    <n v="17"/>
    <b v="1"/>
    <s v="theater/plays"/>
    <x v="2"/>
    <x v="2"/>
    <n v="95.59"/>
    <n v="163"/>
    <x v="481"/>
    <d v="2015-05-03T22:51:00"/>
    <n v="30.165590277785668"/>
    <n v="0.62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s v="GBP"/>
    <n v="1439806936"/>
    <n v="1437214936"/>
    <b v="0"/>
    <n v="31"/>
    <b v="1"/>
    <s v="theater/plays"/>
    <x v="2"/>
    <x v="2"/>
    <n v="52.35"/>
    <n v="162"/>
    <x v="482"/>
    <d v="2015-08-17T10:22:16"/>
    <n v="30"/>
    <n v="0.623"/>
    <x v="3"/>
  </r>
  <r>
    <n v="2179"/>
    <s v="Woodhouse EP"/>
    <s v="Woodhouse is making an EP!  If you are a fan of whiskey and loud guitars, contribute to the cause!"/>
    <n v="1000"/>
    <n v="1614"/>
    <x v="0"/>
    <x v="0"/>
    <x v="0"/>
    <s v="USD"/>
    <n v="1428725192"/>
    <n v="1426133192"/>
    <b v="0"/>
    <n v="21"/>
    <b v="1"/>
    <s v="music/rock"/>
    <x v="4"/>
    <x v="5"/>
    <n v="76.86"/>
    <n v="161"/>
    <x v="483"/>
    <d v="2015-04-11T04:06:32"/>
    <n v="30"/>
    <n v="0.61399999999999999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s v="USD"/>
    <n v="1460846347"/>
    <n v="1458254347"/>
    <b v="0"/>
    <n v="28"/>
    <b v="1"/>
    <s v="theater/plays"/>
    <x v="2"/>
    <x v="2"/>
    <n v="57.5"/>
    <n v="161"/>
    <x v="484"/>
    <d v="2016-04-16T22:39:07"/>
    <n v="30"/>
    <n v="0.6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s v="USD"/>
    <n v="1423022400"/>
    <n v="1421436099"/>
    <b v="0"/>
    <n v="32"/>
    <b v="1"/>
    <s v="games/tabletop games"/>
    <x v="1"/>
    <x v="1"/>
    <n v="48.06"/>
    <n v="154"/>
    <x v="485"/>
    <d v="2015-02-04T04:00:00"/>
    <n v="18.359965277784795"/>
    <n v="0.53800000000000003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s v="USD"/>
    <n v="1465837200"/>
    <n v="1463971172"/>
    <b v="0"/>
    <n v="14"/>
    <b v="1"/>
    <s v="theater/plays"/>
    <x v="2"/>
    <x v="2"/>
    <n v="109.57"/>
    <n v="153"/>
    <x v="486"/>
    <d v="2016-06-13T17:00:00"/>
    <n v="21.597546296296059"/>
    <n v="0.5340000000000000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s v="USD"/>
    <n v="1406087940"/>
    <n v="1404141626"/>
    <b v="0"/>
    <n v="37"/>
    <b v="1"/>
    <s v="theater/plays"/>
    <x v="2"/>
    <x v="2"/>
    <n v="41.41"/>
    <n v="153"/>
    <x v="487"/>
    <d v="2014-07-23T03:59:00"/>
    <n v="22.526782407410792"/>
    <n v="0.53200000000000003"/>
    <x v="2"/>
  </r>
  <r>
    <n v="3771"/>
    <s v="COME OUT SWINGIN'!"/>
    <s v="I would like to make a demo recording of six songs from COME OUT SWINGIN'!"/>
    <n v="1000"/>
    <n v="1460"/>
    <x v="0"/>
    <x v="0"/>
    <x v="0"/>
    <s v="USD"/>
    <n v="1463529600"/>
    <n v="1462307652"/>
    <b v="0"/>
    <n v="38"/>
    <b v="1"/>
    <s v="theater/musical"/>
    <x v="2"/>
    <x v="18"/>
    <n v="38.42"/>
    <n v="146"/>
    <x v="488"/>
    <d v="2016-05-18T00:00:00"/>
    <n v="14.14291666666395"/>
    <n v="0.46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s v="USD"/>
    <n v="1271994660"/>
    <n v="1264565507"/>
    <b v="1"/>
    <n v="36"/>
    <b v="1"/>
    <s v="film &amp; video/documentary"/>
    <x v="5"/>
    <x v="27"/>
    <n v="40.42"/>
    <n v="146"/>
    <x v="489"/>
    <d v="2010-04-23T03:51:00"/>
    <n v="85.985567129624542"/>
    <n v="0.45500000000000002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s v="USD"/>
    <n v="1454349600"/>
    <n v="1451277473"/>
    <b v="0"/>
    <n v="21"/>
    <b v="1"/>
    <s v="music/indie rock"/>
    <x v="4"/>
    <x v="21"/>
    <n v="68.81"/>
    <n v="145"/>
    <x v="490"/>
    <d v="2016-02-01T18:00:00"/>
    <n v="35.557025462963793"/>
    <n v="0.4450000000000000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s v="GBP"/>
    <n v="1434039137"/>
    <n v="1431447137"/>
    <b v="0"/>
    <n v="17"/>
    <b v="1"/>
    <s v="theater/plays"/>
    <x v="2"/>
    <x v="2"/>
    <n v="81.290000000000006"/>
    <n v="138"/>
    <x v="491"/>
    <d v="2015-06-11T16:12:17"/>
    <n v="30"/>
    <n v="0.38200000000000001"/>
    <x v="3"/>
  </r>
  <r>
    <n v="1675"/>
    <s v="The Great Party's Debut Album!"/>
    <s v="The Great Party is releasing their debut album. Here's your chance to be a part of it!"/>
    <n v="1000"/>
    <n v="1374.16"/>
    <x v="0"/>
    <x v="0"/>
    <x v="0"/>
    <s v="USD"/>
    <n v="1318802580"/>
    <n v="1316194540"/>
    <b v="0"/>
    <n v="34"/>
    <b v="1"/>
    <s v="music/pop"/>
    <x v="4"/>
    <x v="17"/>
    <n v="40.42"/>
    <n v="137"/>
    <x v="492"/>
    <d v="2011-10-16T22:03:00"/>
    <n v="30.185648148144537"/>
    <n v="0.374160000000000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s v="USD"/>
    <n v="1304628648"/>
    <n v="1302036648"/>
    <b v="0"/>
    <n v="38"/>
    <b v="1"/>
    <s v="music/indie rock"/>
    <x v="4"/>
    <x v="21"/>
    <n v="35.79"/>
    <n v="136"/>
    <x v="493"/>
    <d v="2011-05-05T20:50:48"/>
    <n v="30"/>
    <n v="0.36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s v="USD"/>
    <n v="1354017600"/>
    <n v="1350967535"/>
    <b v="0"/>
    <n v="26"/>
    <b v="1"/>
    <s v="music/indie rock"/>
    <x v="4"/>
    <x v="21"/>
    <n v="51.96"/>
    <n v="135"/>
    <x v="494"/>
    <d v="2012-11-27T12:00:00"/>
    <n v="35.301678240743058"/>
    <n v="0.35099999999999998"/>
    <x v="6"/>
  </r>
  <r>
    <n v="2118"/>
    <s v="PORCHES. vs. THE U.S.A."/>
    <s v="PORCHES.  and Documentarians tour from New York to San Francisco and back."/>
    <n v="1000"/>
    <n v="1346.11"/>
    <x v="0"/>
    <x v="0"/>
    <x v="0"/>
    <s v="USD"/>
    <n v="1311538136"/>
    <n v="1308946136"/>
    <b v="0"/>
    <n v="17"/>
    <b v="1"/>
    <s v="music/indie rock"/>
    <x v="4"/>
    <x v="21"/>
    <n v="79.180000000000007"/>
    <n v="135"/>
    <x v="495"/>
    <d v="2011-07-24T20:08:56"/>
    <n v="30"/>
    <n v="0.34610999999999992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s v="USD"/>
    <n v="1362960000"/>
    <n v="1359946188"/>
    <b v="0"/>
    <n v="42"/>
    <b v="1"/>
    <s v="publishing/nonfiction"/>
    <x v="7"/>
    <x v="12"/>
    <n v="31.81"/>
    <n v="134"/>
    <x v="496"/>
    <d v="2013-03-11T00:00:00"/>
    <n v="34.882083333330229"/>
    <n v="0.33600000000000002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s v="GBP"/>
    <n v="1420377366"/>
    <n v="1415193366"/>
    <b v="0"/>
    <n v="31"/>
    <b v="1"/>
    <s v="theater/plays"/>
    <x v="2"/>
    <x v="2"/>
    <n v="42.9"/>
    <n v="133"/>
    <x v="497"/>
    <d v="2015-01-04T13:16:06"/>
    <n v="60"/>
    <n v="0.33"/>
    <x v="2"/>
  </r>
  <r>
    <n v="3751"/>
    <s v="GGC Productions 2016"/>
    <s v="I will be performing in TWO productions to kick off the 2016 season. NEED HELP TO FUND THESE GREAT SHOWS!"/>
    <n v="1000"/>
    <n v="1326"/>
    <x v="0"/>
    <x v="0"/>
    <x v="0"/>
    <s v="USD"/>
    <n v="1459641073"/>
    <n v="1454460673"/>
    <b v="0"/>
    <n v="11"/>
    <b v="1"/>
    <s v="theater/musical"/>
    <x v="2"/>
    <x v="18"/>
    <n v="120.55"/>
    <n v="133"/>
    <x v="498"/>
    <d v="2016-04-02T23:51:13"/>
    <n v="59.958333333328483"/>
    <n v="0.3260000000000000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s v="USD"/>
    <n v="1462334340"/>
    <n v="1459711917"/>
    <b v="1"/>
    <n v="26"/>
    <b v="1"/>
    <s v="theater/plays"/>
    <x v="2"/>
    <x v="2"/>
    <n v="50.46"/>
    <n v="131"/>
    <x v="499"/>
    <d v="2016-05-04T03:59:00"/>
    <n v="30.352118055554456"/>
    <n v="0.31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x v="2"/>
    <s v="CAD"/>
    <n v="1434670397"/>
    <n v="1429486397"/>
    <b v="0"/>
    <n v="7"/>
    <b v="1"/>
    <s v="film &amp; video/documentary"/>
    <x v="5"/>
    <x v="27"/>
    <n v="183.29"/>
    <n v="128"/>
    <x v="500"/>
    <d v="2015-06-18T23:33:17"/>
    <n v="60"/>
    <n v="0.2829999999999999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s v="USD"/>
    <n v="1413176340"/>
    <n v="1412091423"/>
    <b v="0"/>
    <n v="34"/>
    <b v="1"/>
    <s v="theater/musical"/>
    <x v="2"/>
    <x v="18"/>
    <n v="37.65"/>
    <n v="128"/>
    <x v="501"/>
    <d v="2014-10-13T04:59:00"/>
    <n v="12.5569097222251"/>
    <n v="0.28000000000000003"/>
    <x v="2"/>
  </r>
  <r>
    <n v="3531"/>
    <s v="The Reinvention of Lily Johnson"/>
    <s v="A political comedy for a crazy election year"/>
    <n v="1000"/>
    <n v="1280"/>
    <x v="0"/>
    <x v="0"/>
    <x v="0"/>
    <s v="USD"/>
    <n v="1467301334"/>
    <n v="1464709334"/>
    <b v="0"/>
    <n v="26"/>
    <b v="1"/>
    <s v="theater/plays"/>
    <x v="2"/>
    <x v="2"/>
    <n v="49.23"/>
    <n v="128"/>
    <x v="502"/>
    <d v="2016-06-30T15:42:14"/>
    <n v="30"/>
    <n v="0.28000000000000003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s v="USD"/>
    <n v="1460574924"/>
    <n v="1457982924"/>
    <b v="0"/>
    <n v="27"/>
    <b v="1"/>
    <s v="theater/plays"/>
    <x v="2"/>
    <x v="2"/>
    <n v="47.22"/>
    <n v="128"/>
    <x v="503"/>
    <d v="2016-04-13T19:15:24"/>
    <n v="30"/>
    <n v="0.2750000000000000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s v="USD"/>
    <n v="1306865040"/>
    <n v="1305568201"/>
    <b v="0"/>
    <n v="28"/>
    <b v="1"/>
    <s v="music/rock"/>
    <x v="4"/>
    <x v="5"/>
    <n v="45.46"/>
    <n v="127"/>
    <x v="504"/>
    <d v="2011-05-31T18:04:00"/>
    <n v="15.00971064814803"/>
    <n v="0.27300000000000002"/>
    <x v="5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s v="USD"/>
    <n v="1441933459"/>
    <n v="1439341459"/>
    <b v="0"/>
    <n v="25"/>
    <b v="1"/>
    <s v="theater/spaces"/>
    <x v="2"/>
    <x v="24"/>
    <n v="50.88"/>
    <n v="127"/>
    <x v="505"/>
    <d v="2015-09-11T01:04:19"/>
    <n v="30"/>
    <n v="0.27200000000000002"/>
    <x v="3"/>
  </r>
  <r>
    <n v="1930"/>
    <s v="Magnetic Flowers Presents: Old, Cold. Losing It."/>
    <s v="We're nearly done recording, but we're out of money! Help us release the record!!!"/>
    <n v="1000"/>
    <n v="1270"/>
    <x v="0"/>
    <x v="0"/>
    <x v="0"/>
    <s v="USD"/>
    <n v="1373203482"/>
    <n v="1368019482"/>
    <b v="0"/>
    <n v="26"/>
    <b v="1"/>
    <s v="music/indie rock"/>
    <x v="4"/>
    <x v="21"/>
    <n v="48.85"/>
    <n v="127"/>
    <x v="506"/>
    <d v="2013-07-07T13:24:42"/>
    <n v="60"/>
    <n v="0.27"/>
    <x v="4"/>
  </r>
  <r>
    <n v="3692"/>
    <s v="An Evening With Durang"/>
    <s v="Help us independently produce two great comedies by Christopher Durang."/>
    <n v="1000"/>
    <n v="1260"/>
    <x v="0"/>
    <x v="0"/>
    <x v="0"/>
    <s v="USD"/>
    <n v="1411084800"/>
    <n v="1410304179"/>
    <b v="0"/>
    <n v="17"/>
    <b v="1"/>
    <s v="theater/plays"/>
    <x v="2"/>
    <x v="2"/>
    <n v="74.12"/>
    <n v="126"/>
    <x v="507"/>
    <d v="2014-09-19T00:00:00"/>
    <n v="9.0349652777804295"/>
    <n v="0.2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s v="GBP"/>
    <n v="1474793208"/>
    <n v="1472201208"/>
    <b v="0"/>
    <n v="49"/>
    <b v="1"/>
    <s v="theater/plays"/>
    <x v="2"/>
    <x v="2"/>
    <n v="25.69"/>
    <n v="126"/>
    <x v="508"/>
    <d v="2016-09-25T08:46:48"/>
    <n v="30"/>
    <n v="0.2590000000000000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s v="USD"/>
    <n v="1425193140"/>
    <n v="1422769906"/>
    <b v="0"/>
    <n v="20"/>
    <b v="1"/>
    <s v="theater/plays"/>
    <x v="2"/>
    <x v="2"/>
    <n v="60.9"/>
    <n v="122"/>
    <x v="509"/>
    <d v="2015-03-01T06:59:00"/>
    <n v="28.046689814815181"/>
    <n v="0.218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s v="USD"/>
    <n v="1391851831"/>
    <n v="1389259831"/>
    <b v="0"/>
    <n v="25"/>
    <b v="1"/>
    <s v="film &amp; video/documentary"/>
    <x v="5"/>
    <x v="27"/>
    <n v="48.09"/>
    <n v="120"/>
    <x v="510"/>
    <d v="2014-02-08T09:30:31"/>
    <n v="30"/>
    <n v="0.20217000000000007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s v="USD"/>
    <n v="1424149140"/>
    <n v="1421964718"/>
    <b v="0"/>
    <n v="18"/>
    <b v="1"/>
    <s v="theater/plays"/>
    <x v="2"/>
    <x v="2"/>
    <n v="66.67"/>
    <n v="120"/>
    <x v="511"/>
    <d v="2015-02-17T04:59:00"/>
    <n v="25.282662037039699"/>
    <n v="0.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s v="USD"/>
    <n v="1405658752"/>
    <n v="1403066752"/>
    <b v="0"/>
    <n v="38"/>
    <b v="1"/>
    <s v="theater/plays"/>
    <x v="2"/>
    <x v="2"/>
    <n v="31.5"/>
    <n v="120"/>
    <x v="512"/>
    <d v="2014-07-18T04:45:52"/>
    <n v="30"/>
    <n v="0.19700000000000001"/>
    <x v="2"/>
  </r>
  <r>
    <n v="2467"/>
    <s v="Nature Boy Explorer EP"/>
    <s v="We've finished our first EP and we're taking it on the road in three weeks! Help us fund manufacturing?"/>
    <n v="1000"/>
    <n v="1185"/>
    <x v="0"/>
    <x v="0"/>
    <x v="0"/>
    <s v="USD"/>
    <n v="1336669200"/>
    <n v="1335473931"/>
    <b v="0"/>
    <n v="43"/>
    <b v="1"/>
    <s v="music/indie rock"/>
    <x v="4"/>
    <x v="21"/>
    <n v="27.56"/>
    <n v="119"/>
    <x v="513"/>
    <d v="2012-05-10T17:00:00"/>
    <n v="13.83413194444438"/>
    <n v="0.185"/>
    <x v="6"/>
  </r>
  <r>
    <n v="1624"/>
    <s v="Joey De Noble needs YOUR help!"/>
    <s v="Joey De Noble is raising money to help record his latest music, and he wants YOU to be a part of it!"/>
    <n v="1000"/>
    <n v="1180"/>
    <x v="0"/>
    <x v="0"/>
    <x v="0"/>
    <s v="USD"/>
    <n v="1357721335"/>
    <n v="1354265335"/>
    <b v="0"/>
    <n v="25"/>
    <b v="1"/>
    <s v="music/rock"/>
    <x v="4"/>
    <x v="5"/>
    <n v="47.2"/>
    <n v="118"/>
    <x v="514"/>
    <d v="2013-01-09T08:48:55"/>
    <n v="40"/>
    <n v="0.18"/>
    <x v="6"/>
  </r>
  <r>
    <n v="1680"/>
    <s v="Kick Out a Record"/>
    <s v="Working Musician dilemma #164: how the taxman put Kick the Record 2.0 on hold"/>
    <n v="1000"/>
    <n v="1175"/>
    <x v="0"/>
    <x v="0"/>
    <x v="0"/>
    <s v="USD"/>
    <n v="1405188667"/>
    <n v="1402596667"/>
    <b v="0"/>
    <n v="25"/>
    <b v="1"/>
    <s v="music/pop"/>
    <x v="4"/>
    <x v="17"/>
    <n v="47"/>
    <n v="118"/>
    <x v="515"/>
    <d v="2014-07-12T18:11:07"/>
    <n v="30"/>
    <n v="0.17499999999999999"/>
    <x v="2"/>
  </r>
  <r>
    <n v="3329"/>
    <s v="Jestia and Raedon"/>
    <s v="Jestia and Raedon is a brand new romantic comedy play going to the Edinburgh Fringe Festival this summer."/>
    <n v="1000"/>
    <n v="1168"/>
    <x v="0"/>
    <x v="1"/>
    <x v="1"/>
    <s v="GBP"/>
    <n v="1406502000"/>
    <n v="1405583108"/>
    <b v="0"/>
    <n v="26"/>
    <b v="1"/>
    <s v="theater/plays"/>
    <x v="2"/>
    <x v="2"/>
    <n v="44.92"/>
    <n v="117"/>
    <x v="516"/>
    <d v="2014-07-27T23:00:00"/>
    <n v="10.635324074079108"/>
    <n v="0.1680000000000000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s v="GBP"/>
    <n v="1411987990"/>
    <n v="1409395990"/>
    <b v="0"/>
    <n v="23"/>
    <b v="1"/>
    <s v="theater/plays"/>
    <x v="2"/>
    <x v="2"/>
    <n v="50"/>
    <n v="115"/>
    <x v="517"/>
    <d v="2014-09-29T10:53:10"/>
    <n v="30"/>
    <n v="0.1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x v="2"/>
    <s v="CAD"/>
    <n v="1468193532"/>
    <n v="1465601532"/>
    <b v="0"/>
    <n v="10"/>
    <b v="1"/>
    <s v="theater/musical"/>
    <x v="2"/>
    <x v="18"/>
    <n v="115"/>
    <n v="115"/>
    <x v="518"/>
    <d v="2016-07-10T23:32:12"/>
    <n v="30"/>
    <n v="0.15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s v="USD"/>
    <n v="1468536992"/>
    <n v="1463352992"/>
    <b v="0"/>
    <n v="27"/>
    <b v="1"/>
    <s v="photography/photobooks"/>
    <x v="6"/>
    <x v="9"/>
    <n v="42.48"/>
    <n v="115"/>
    <x v="519"/>
    <d v="2016-07-14T22:56:32"/>
    <n v="60"/>
    <n v="0.14699999999999999"/>
    <x v="0"/>
  </r>
  <r>
    <n v="1894"/>
    <s v="Help me release my first 3 song EP!!"/>
    <s v="Im trying to raise $1000 for a 3 song EP in a studio!"/>
    <n v="1000"/>
    <n v="1145"/>
    <x v="0"/>
    <x v="0"/>
    <x v="0"/>
    <s v="USD"/>
    <n v="1329082983"/>
    <n v="1326404583"/>
    <b v="0"/>
    <n v="20"/>
    <b v="1"/>
    <s v="music/indie rock"/>
    <x v="4"/>
    <x v="21"/>
    <n v="57.25"/>
    <n v="115"/>
    <x v="520"/>
    <d v="2012-02-12T21:43:03"/>
    <n v="31"/>
    <n v="0.14499999999999999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s v="GBP"/>
    <n v="1429793446"/>
    <n v="1428583846"/>
    <b v="0"/>
    <n v="61"/>
    <b v="1"/>
    <s v="theater/plays"/>
    <x v="2"/>
    <x v="2"/>
    <n v="18.77"/>
    <n v="115"/>
    <x v="521"/>
    <d v="2015-04-23T12:50:46"/>
    <n v="14"/>
    <n v="0.14499999999999999"/>
    <x v="3"/>
  </r>
  <r>
    <n v="1620"/>
    <s v="Kickstart my music career with 300 CDs"/>
    <s v="Kickstarting my music career with 300 hard copy CDs of my first release."/>
    <n v="1000"/>
    <n v="1130"/>
    <x v="0"/>
    <x v="0"/>
    <x v="0"/>
    <s v="USD"/>
    <n v="1361606940"/>
    <n v="1361002140"/>
    <b v="0"/>
    <n v="17"/>
    <b v="1"/>
    <s v="music/rock"/>
    <x v="4"/>
    <x v="5"/>
    <n v="66.47"/>
    <n v="113"/>
    <x v="522"/>
    <d v="2013-02-23T08:09:00"/>
    <n v="7"/>
    <n v="0.1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s v="USD"/>
    <n v="1479592800"/>
    <n v="1476760226"/>
    <b v="0"/>
    <n v="17"/>
    <b v="1"/>
    <s v="theater/plays"/>
    <x v="2"/>
    <x v="2"/>
    <n v="66.47"/>
    <n v="113"/>
    <x v="523"/>
    <d v="2016-11-19T22:00:00"/>
    <n v="32.784421296295477"/>
    <n v="0.1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s v="USD"/>
    <n v="1470538800"/>
    <n v="1469112493"/>
    <b v="0"/>
    <n v="19"/>
    <b v="1"/>
    <s v="theater/plays"/>
    <x v="2"/>
    <x v="2"/>
    <n v="58.95"/>
    <n v="112"/>
    <x v="524"/>
    <d v="2016-08-07T03:00:00"/>
    <n v="16.508182870369637"/>
    <n v="0.12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s v="USD"/>
    <n v="1452872290"/>
    <n v="1452008290"/>
    <b v="0"/>
    <n v="18"/>
    <b v="1"/>
    <s v="theater/plays"/>
    <x v="2"/>
    <x v="2"/>
    <n v="62.17"/>
    <n v="112"/>
    <x v="525"/>
    <d v="2016-01-15T15:38:10"/>
    <n v="10"/>
    <n v="0.11899999999999999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s v="USD"/>
    <n v="1410975994"/>
    <n v="1408383994"/>
    <b v="0"/>
    <n v="19"/>
    <b v="1"/>
    <s v="theater/plays"/>
    <x v="2"/>
    <x v="2"/>
    <n v="58.42"/>
    <n v="111"/>
    <x v="526"/>
    <d v="2014-09-17T17:46:34"/>
    <n v="30"/>
    <n v="0.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s v="USD"/>
    <n v="1341349200"/>
    <n v="1338928537"/>
    <b v="0"/>
    <n v="15"/>
    <b v="1"/>
    <s v="film &amp; video/shorts"/>
    <x v="5"/>
    <x v="13"/>
    <n v="73.73"/>
    <n v="111"/>
    <x v="527"/>
    <d v="2012-07-03T21:00:00"/>
    <n v="28.01693287037051"/>
    <n v="0.106"/>
    <x v="6"/>
  </r>
  <r>
    <n v="3598"/>
    <s v="Cinderella"/>
    <s v="River City Theatre Company needs your support as we embark on our thirteenth production, CINDERELLA!"/>
    <n v="1000"/>
    <n v="1101"/>
    <x v="0"/>
    <x v="0"/>
    <x v="0"/>
    <s v="USD"/>
    <n v="1409720340"/>
    <n v="1408129822"/>
    <b v="0"/>
    <n v="27"/>
    <b v="1"/>
    <s v="theater/plays"/>
    <x v="2"/>
    <x v="2"/>
    <n v="40.78"/>
    <n v="110"/>
    <x v="528"/>
    <d v="2014-09-03T04:59:00"/>
    <n v="18.408773148148612"/>
    <n v="0.10100000000000001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s v="USD"/>
    <n v="1312212855"/>
    <n v="1307028855"/>
    <b v="0"/>
    <n v="11"/>
    <b v="1"/>
    <s v="music/classical music"/>
    <x v="4"/>
    <x v="10"/>
    <n v="100"/>
    <n v="110"/>
    <x v="529"/>
    <d v="2011-08-01T15:34:15"/>
    <n v="60"/>
    <n v="0.1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s v="USD"/>
    <n v="1378592731"/>
    <n v="1373408731"/>
    <b v="0"/>
    <n v="25"/>
    <b v="1"/>
    <s v="publishing/nonfiction"/>
    <x v="7"/>
    <x v="12"/>
    <n v="43.64"/>
    <n v="109"/>
    <x v="530"/>
    <d v="2013-09-07T22:25:31"/>
    <n v="60"/>
    <n v="9.0999999999999998E-2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s v="GBP"/>
    <n v="1433964444"/>
    <n v="1431372444"/>
    <b v="0"/>
    <n v="41"/>
    <b v="1"/>
    <s v="theater/plays"/>
    <x v="2"/>
    <x v="2"/>
    <n v="26.54"/>
    <n v="109"/>
    <x v="531"/>
    <d v="2015-06-10T19:27:24"/>
    <n v="30"/>
    <n v="8.7999999999999995E-2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s v="GBP"/>
    <n v="1403715546"/>
    <n v="1401123546"/>
    <b v="0"/>
    <n v="35"/>
    <b v="1"/>
    <s v="theater/plays"/>
    <x v="2"/>
    <x v="2"/>
    <n v="30.93"/>
    <n v="108"/>
    <x v="532"/>
    <d v="2014-06-25T16:59:06"/>
    <n v="30"/>
    <n v="8.2500000000000004E-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s v="GBP"/>
    <n v="1423138800"/>
    <n v="1421092725"/>
    <b v="0"/>
    <n v="25"/>
    <b v="1"/>
    <s v="theater/plays"/>
    <x v="2"/>
    <x v="2"/>
    <n v="43.28"/>
    <n v="108"/>
    <x v="533"/>
    <d v="2015-02-05T12:20:00"/>
    <n v="23.681423611109494"/>
    <n v="8.2000000000000003E-2"/>
    <x v="3"/>
  </r>
  <r>
    <n v="1663"/>
    <s v="ghost -- a music video"/>
    <s v="music is as important to the eyes as it is to the ears. help bring ghost to life in front of your eyes."/>
    <n v="1000"/>
    <n v="1080"/>
    <x v="0"/>
    <x v="0"/>
    <x v="0"/>
    <s v="USD"/>
    <n v="1422750707"/>
    <n v="1420158707"/>
    <b v="0"/>
    <n v="32"/>
    <b v="1"/>
    <s v="music/pop"/>
    <x v="4"/>
    <x v="17"/>
    <n v="33.75"/>
    <n v="108"/>
    <x v="534"/>
    <d v="2015-02-01T00:31:47"/>
    <n v="30"/>
    <n v="0.08"/>
    <x v="3"/>
  </r>
  <r>
    <n v="3447"/>
    <s v="The Vagabond Halfback"/>
    <s v="&quot;He was a poet, a vagrant, a philosopher, a lady's man and a hard drinker&quot;"/>
    <n v="1000"/>
    <n v="1078"/>
    <x v="0"/>
    <x v="0"/>
    <x v="0"/>
    <s v="USD"/>
    <n v="1458332412"/>
    <n v="1454448012"/>
    <b v="0"/>
    <n v="14"/>
    <b v="1"/>
    <s v="theater/plays"/>
    <x v="2"/>
    <x v="2"/>
    <n v="77"/>
    <n v="108"/>
    <x v="535"/>
    <d v="2016-03-18T20:20:12"/>
    <n v="44.958333333328483"/>
    <n v="7.8E-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s v="USD"/>
    <n v="1463275339"/>
    <n v="1460683339"/>
    <b v="0"/>
    <n v="20"/>
    <b v="1"/>
    <s v="theater/plays"/>
    <x v="2"/>
    <x v="2"/>
    <n v="53.34"/>
    <n v="107"/>
    <x v="536"/>
    <d v="2016-05-15T01:22:19"/>
    <n v="30"/>
    <n v="6.6799999999999957E-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s v="USD"/>
    <n v="1437166920"/>
    <n v="1435554104"/>
    <b v="0"/>
    <n v="26"/>
    <b v="1"/>
    <s v="theater/plays"/>
    <x v="2"/>
    <x v="2"/>
    <n v="40.92"/>
    <n v="106"/>
    <x v="537"/>
    <d v="2015-07-17T21:02:00"/>
    <n v="18.666851851856336"/>
    <n v="6.4000000000000001E-2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s v="USD"/>
    <n v="1457326740"/>
    <n v="1455919438"/>
    <b v="0"/>
    <n v="42"/>
    <b v="1"/>
    <s v="theater/plays"/>
    <x v="2"/>
    <x v="2"/>
    <n v="25.31"/>
    <n v="106"/>
    <x v="538"/>
    <d v="2016-03-07T04:59:00"/>
    <n v="16.288217592598812"/>
    <n v="6.3E-2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s v="USD"/>
    <n v="1422400387"/>
    <n v="1421190787"/>
    <b v="0"/>
    <n v="20"/>
    <b v="1"/>
    <s v="music/indie rock"/>
    <x v="4"/>
    <x v="21"/>
    <n v="52.8"/>
    <n v="106"/>
    <x v="539"/>
    <d v="2015-01-27T23:13:07"/>
    <n v="14"/>
    <n v="5.6000000000000001E-2"/>
    <x v="3"/>
  </r>
  <r>
    <n v="1638"/>
    <s v="Avenues EP 2013"/>
    <s v="Avenues will be going in to the studio to record a new EP with Matt Allison!"/>
    <n v="1000"/>
    <n v="1050"/>
    <x v="0"/>
    <x v="0"/>
    <x v="0"/>
    <s v="USD"/>
    <n v="1362086700"/>
    <n v="1358180968"/>
    <b v="0"/>
    <n v="27"/>
    <b v="1"/>
    <s v="music/rock"/>
    <x v="4"/>
    <x v="5"/>
    <n v="38.89"/>
    <n v="105"/>
    <x v="540"/>
    <d v="2013-02-28T21:25:00"/>
    <n v="45.205231481479132"/>
    <n v="0.05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s v="USD"/>
    <n v="1420088400"/>
    <n v="1416977259"/>
    <b v="0"/>
    <n v="23"/>
    <b v="1"/>
    <s v="theater/plays"/>
    <x v="2"/>
    <x v="2"/>
    <n v="45.48"/>
    <n v="105"/>
    <x v="541"/>
    <d v="2015-01-01T05:00:00"/>
    <n v="36.008576388885558"/>
    <n v="4.5999999999999999E-2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s v="USD"/>
    <n v="1319076000"/>
    <n v="1317788623"/>
    <b v="1"/>
    <n v="36"/>
    <b v="1"/>
    <s v="film &amp; video/documentary"/>
    <x v="5"/>
    <x v="27"/>
    <n v="28.92"/>
    <n v="104"/>
    <x v="542"/>
    <d v="2011-10-20T02:00:00"/>
    <n v="14.900196759263054"/>
    <n v="4.1289999999999966E-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s v="USD"/>
    <n v="1304439025"/>
    <n v="1301847025"/>
    <b v="0"/>
    <n v="27"/>
    <b v="1"/>
    <s v="music/rock"/>
    <x v="4"/>
    <x v="5"/>
    <n v="38.520000000000003"/>
    <n v="104"/>
    <x v="543"/>
    <d v="2011-05-03T16:10:25"/>
    <n v="30"/>
    <n v="0.04"/>
    <x v="5"/>
  </r>
  <r>
    <n v="811"/>
    <s v="Love Water Tour"/>
    <s v="We need your financial support to cover the tour costs!  (Sound, lights, travel, stage design)"/>
    <n v="1000"/>
    <n v="1040"/>
    <x v="0"/>
    <x v="0"/>
    <x v="0"/>
    <s v="USD"/>
    <n v="1373475120"/>
    <n v="1371569202"/>
    <b v="0"/>
    <n v="12"/>
    <b v="1"/>
    <s v="music/rock"/>
    <x v="4"/>
    <x v="5"/>
    <n v="86.67"/>
    <n v="104"/>
    <x v="544"/>
    <d v="2013-07-10T16:52:00"/>
    <n v="22.059236111112114"/>
    <n v="0.04"/>
    <x v="4"/>
  </r>
  <r>
    <n v="3372"/>
    <s v="All the Best, Jack"/>
    <s v="This play tells the story of the toxicity of sensationalism shown through one man's struggle with notoriety."/>
    <n v="1000"/>
    <n v="1035"/>
    <x v="0"/>
    <x v="0"/>
    <x v="0"/>
    <s v="USD"/>
    <n v="1408942740"/>
    <n v="1407157756"/>
    <b v="0"/>
    <n v="27"/>
    <b v="1"/>
    <s v="theater/plays"/>
    <x v="2"/>
    <x v="2"/>
    <n v="38.33"/>
    <n v="104"/>
    <x v="545"/>
    <d v="2014-08-25T04:59:00"/>
    <n v="20.659537037041446"/>
    <n v="3.5000000000000003E-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x v="7"/>
    <s v="AUD"/>
    <n v="1438333080"/>
    <n v="1436408308"/>
    <b v="0"/>
    <n v="24"/>
    <b v="1"/>
    <s v="theater/plays"/>
    <x v="2"/>
    <x v="2"/>
    <n v="43.13"/>
    <n v="104"/>
    <x v="546"/>
    <d v="2015-07-31T08:58:00"/>
    <n v="22.277453703703941"/>
    <n v="3.5000000000000003E-2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s v="USD"/>
    <n v="1437676380"/>
    <n v="1435670452"/>
    <b v="0"/>
    <n v="28"/>
    <b v="1"/>
    <s v="theater/plays"/>
    <x v="2"/>
    <x v="2"/>
    <n v="36.96"/>
    <n v="104"/>
    <x v="547"/>
    <d v="2015-07-23T18:33:00"/>
    <n v="23.216759259259561"/>
    <n v="3.5000000000000003E-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s v="USD"/>
    <n v="1337824055"/>
    <n v="1335232055"/>
    <b v="0"/>
    <n v="36"/>
    <b v="1"/>
    <s v="music/indie rock"/>
    <x v="4"/>
    <x v="21"/>
    <n v="28.66"/>
    <n v="103"/>
    <x v="548"/>
    <d v="2012-05-24T01:47:35"/>
    <n v="30"/>
    <n v="3.1640000000000099E-2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s v="USD"/>
    <n v="1336866863"/>
    <n v="1335570863"/>
    <b v="0"/>
    <n v="14"/>
    <b v="1"/>
    <s v="music/rock"/>
    <x v="4"/>
    <x v="5"/>
    <n v="73.569999999999993"/>
    <n v="103"/>
    <x v="549"/>
    <d v="2012-05-12T23:54:23"/>
    <n v="15"/>
    <n v="0.03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s v="USD"/>
    <n v="1278302400"/>
    <n v="1273961999"/>
    <b v="0"/>
    <n v="23"/>
    <b v="1"/>
    <s v="music/pop"/>
    <x v="4"/>
    <x v="17"/>
    <n v="44.61"/>
    <n v="103"/>
    <x v="550"/>
    <d v="2010-07-05T04:00:00"/>
    <n v="50.236122685178998"/>
    <n v="2.5999999999999999E-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s v="USD"/>
    <n v="1395023719"/>
    <n v="1391571319"/>
    <b v="0"/>
    <n v="10"/>
    <b v="1"/>
    <s v="music/rock"/>
    <x v="4"/>
    <x v="5"/>
    <n v="102.5"/>
    <n v="103"/>
    <x v="551"/>
    <d v="2014-03-17T02:35:19"/>
    <n v="39.958333333335759"/>
    <n v="2.5000000000000001E-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s v="USD"/>
    <n v="1431925200"/>
    <n v="1429991062"/>
    <b v="0"/>
    <n v="21"/>
    <b v="1"/>
    <s v="music/electronic music"/>
    <x v="4"/>
    <x v="4"/>
    <n v="48.62"/>
    <n v="102"/>
    <x v="552"/>
    <d v="2015-05-18T05:00:00"/>
    <n v="22.385856481472729"/>
    <n v="2.1000000000000001E-2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s v="GBP"/>
    <n v="1441358873"/>
    <n v="1438939673"/>
    <b v="0"/>
    <n v="42"/>
    <b v="1"/>
    <s v="theater/plays"/>
    <x v="2"/>
    <x v="2"/>
    <n v="24.29"/>
    <n v="102"/>
    <x v="553"/>
    <d v="2015-09-04T09:27:53"/>
    <n v="28"/>
    <n v="0.02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s v="USD"/>
    <n v="1333771200"/>
    <n v="1328649026"/>
    <b v="0"/>
    <n v="24"/>
    <b v="1"/>
    <s v="music/electronic music"/>
    <x v="4"/>
    <x v="4"/>
    <n v="42.33"/>
    <n v="102"/>
    <x v="554"/>
    <d v="2012-04-07T04:00:00"/>
    <n v="59.284421296295477"/>
    <n v="1.6E-2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s v="USD"/>
    <n v="1342921202"/>
    <n v="1340329202"/>
    <b v="0"/>
    <n v="26"/>
    <b v="1"/>
    <s v="music/rock"/>
    <x v="4"/>
    <x v="5"/>
    <n v="39.04"/>
    <n v="102"/>
    <x v="555"/>
    <d v="2012-07-22T01:40:02"/>
    <n v="30"/>
    <n v="1.4999999999999999E-2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s v="USD"/>
    <n v="1440004512"/>
    <n v="1437412512"/>
    <b v="0"/>
    <n v="19"/>
    <b v="1"/>
    <s v="music/electronic music"/>
    <x v="4"/>
    <x v="4"/>
    <n v="53.42"/>
    <n v="102"/>
    <x v="556"/>
    <d v="2015-08-19T17:15:12"/>
    <n v="30"/>
    <n v="1.4999999999999999E-2"/>
    <x v="3"/>
  </r>
  <r>
    <n v="1211"/>
    <s v="500 Views of Japan"/>
    <s v="From 2010 to 2015, I took over 15 000 photos in Japan. Here's 500 of them. Landscape, city view, people and so much more!"/>
    <n v="1000"/>
    <n v="1011"/>
    <x v="0"/>
    <x v="2"/>
    <x v="2"/>
    <s v="CAD"/>
    <n v="1465505261"/>
    <n v="1464209261"/>
    <b v="0"/>
    <n v="6"/>
    <b v="1"/>
    <s v="photography/photobooks"/>
    <x v="6"/>
    <x v="9"/>
    <n v="168.5"/>
    <n v="101"/>
    <x v="557"/>
    <d v="2016-06-09T20:47:41"/>
    <n v="15"/>
    <n v="1.0999999999999999E-2"/>
    <x v="0"/>
  </r>
  <r>
    <n v="2297"/>
    <s v="Company Company: Debut EP"/>
    <s v="New Jersey Alternative Rock band COCO needs YOUR help self-releasing debut EP!"/>
    <n v="1000"/>
    <n v="1006"/>
    <x v="0"/>
    <x v="0"/>
    <x v="0"/>
    <s v="USD"/>
    <n v="1331697540"/>
    <n v="1328749249"/>
    <b v="0"/>
    <n v="19"/>
    <b v="1"/>
    <s v="music/rock"/>
    <x v="4"/>
    <x v="5"/>
    <n v="52.95"/>
    <n v="101"/>
    <x v="558"/>
    <d v="2012-03-14T03:59:00"/>
    <n v="34.123738425929332"/>
    <n v="6.0000000000000001E-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s v="USD"/>
    <n v="1457071397"/>
    <n v="1451887397"/>
    <b v="0"/>
    <n v="27"/>
    <b v="1"/>
    <s v="theater/spaces"/>
    <x v="2"/>
    <x v="24"/>
    <n v="37.22"/>
    <n v="101"/>
    <x v="559"/>
    <d v="2016-03-04T06:03:17"/>
    <n v="60"/>
    <n v="5.0000000000000001E-3"/>
    <x v="0"/>
  </r>
  <r>
    <n v="3564"/>
    <s v="The Pillowman Aberdeen"/>
    <s v="Multi Award-Winng play THE PILLOWMAN coming to the Arts Centre Theatre, Aberdeen"/>
    <n v="1000"/>
    <n v="1005"/>
    <x v="0"/>
    <x v="1"/>
    <x v="1"/>
    <s v="GBP"/>
    <n v="1444060800"/>
    <n v="1440082649"/>
    <b v="0"/>
    <n v="17"/>
    <b v="1"/>
    <s v="theater/plays"/>
    <x v="2"/>
    <x v="2"/>
    <n v="59.12"/>
    <n v="101"/>
    <x v="560"/>
    <d v="2015-10-05T16:00:00"/>
    <n v="46.043414351850515"/>
    <n v="5.0000000000000001E-3"/>
    <x v="3"/>
  </r>
  <r>
    <n v="2993"/>
    <s v="TRUE WEST: Think, Dog! Productions"/>
    <s v="Help us build the Kitchen from Hell!"/>
    <n v="1000"/>
    <n v="1003"/>
    <x v="0"/>
    <x v="0"/>
    <x v="0"/>
    <s v="USD"/>
    <n v="1455998867"/>
    <n v="1453406867"/>
    <b v="0"/>
    <n v="22"/>
    <b v="1"/>
    <s v="theater/spaces"/>
    <x v="2"/>
    <x v="24"/>
    <n v="45.59"/>
    <n v="100"/>
    <x v="561"/>
    <d v="2016-02-20T20:07:47"/>
    <n v="30"/>
    <n v="3.0000000000000001E-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s v="USD"/>
    <n v="1317438000"/>
    <n v="1314989557"/>
    <b v="0"/>
    <n v="28"/>
    <b v="1"/>
    <s v="music/rock"/>
    <x v="4"/>
    <x v="5"/>
    <n v="35.770000000000003"/>
    <n v="100"/>
    <x v="562"/>
    <d v="2011-10-01T03:00:00"/>
    <n v="28.338460648148612"/>
    <n v="1.4900000000000091E-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s v="USD"/>
    <n v="1340733600"/>
    <n v="1339098689"/>
    <b v="0"/>
    <n v="25"/>
    <b v="1"/>
    <s v="music/rock"/>
    <x v="4"/>
    <x v="5"/>
    <n v="40.04"/>
    <n v="100"/>
    <x v="563"/>
    <d v="2012-06-26T18:00:00"/>
    <n v="18.922581018516212"/>
    <n v="1E-3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s v="USD"/>
    <n v="1312224383"/>
    <n v="1308336383"/>
    <b v="0"/>
    <n v="25"/>
    <b v="1"/>
    <s v="music/indie rock"/>
    <x v="4"/>
    <x v="21"/>
    <n v="40.04"/>
    <n v="100"/>
    <x v="564"/>
    <d v="2011-08-01T18:46:23"/>
    <n v="45"/>
    <n v="1E-3"/>
    <x v="5"/>
  </r>
  <r>
    <n v="3622"/>
    <s v="Shakespeare's Pericles, Prince of Tyre"/>
    <s v="5 actors. 39 characters. 1 epic adventure. Presented by the Cradle Theatre Company."/>
    <n v="1000"/>
    <n v="1000.99"/>
    <x v="0"/>
    <x v="0"/>
    <x v="0"/>
    <s v="USD"/>
    <n v="1411874580"/>
    <n v="1409030371"/>
    <b v="0"/>
    <n v="21"/>
    <b v="1"/>
    <s v="theater/plays"/>
    <x v="2"/>
    <x v="2"/>
    <n v="47.67"/>
    <n v="100"/>
    <x v="565"/>
    <d v="2014-09-28T03:23:00"/>
    <n v="32.91908564815094"/>
    <n v="9.900000000000091E-4"/>
    <x v="2"/>
  </r>
  <r>
    <n v="3815"/>
    <s v="The Canterbury Shakespeare Festival - first season"/>
    <s v="Come and help us make the Canterbury Shakespeare Festival a reality"/>
    <n v="1000"/>
    <n v="1000.01"/>
    <x v="0"/>
    <x v="1"/>
    <x v="1"/>
    <s v="GBP"/>
    <n v="1440111600"/>
    <n v="1437545657"/>
    <b v="0"/>
    <n v="20"/>
    <b v="1"/>
    <s v="theater/plays"/>
    <x v="2"/>
    <x v="2"/>
    <n v="50"/>
    <n v="100"/>
    <x v="566"/>
    <d v="2015-08-20T23:00:00"/>
    <n v="29.698414351849351"/>
    <n v="9.9999999999909054E-6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s v="USD"/>
    <n v="1431046372"/>
    <n v="1429318372"/>
    <b v="0"/>
    <n v="14"/>
    <b v="1"/>
    <s v="film &amp; video/documentary"/>
    <x v="5"/>
    <x v="27"/>
    <n v="71.430000000000007"/>
    <n v="100"/>
    <x v="567"/>
    <d v="2015-05-08T00:52:52"/>
    <n v="20"/>
    <n v="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s v="USD"/>
    <n v="1466139300"/>
    <n v="1464854398"/>
    <b v="0"/>
    <n v="19"/>
    <b v="1"/>
    <s v="music/rock"/>
    <x v="4"/>
    <x v="5"/>
    <n v="52.63"/>
    <n v="100"/>
    <x v="568"/>
    <d v="2016-06-17T04:55:00"/>
    <n v="14.871550925920019"/>
    <n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s v="USD"/>
    <n v="1429365320"/>
    <n v="1426773320"/>
    <b v="0"/>
    <n v="13"/>
    <b v="1"/>
    <s v="music/rock"/>
    <x v="4"/>
    <x v="5"/>
    <n v="76.92"/>
    <n v="100"/>
    <x v="569"/>
    <d v="2015-04-18T13:55:20"/>
    <n v="30"/>
    <n v="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s v="GBP"/>
    <n v="1411510135"/>
    <n v="1408918135"/>
    <b v="0"/>
    <n v="35"/>
    <b v="1"/>
    <s v="theater/plays"/>
    <x v="2"/>
    <x v="2"/>
    <n v="28.57"/>
    <n v="100"/>
    <x v="570"/>
    <d v="2014-09-23T22:08:55"/>
    <n v="30"/>
    <n v="0"/>
    <x v="2"/>
  </r>
  <r>
    <n v="2928"/>
    <s v="Music Theatre of Idaho Presents &quot;A Year with Frog and Toad"/>
    <s v="This is a touring production for schools in the Treasure Valley!"/>
    <n v="1000"/>
    <n v="1000"/>
    <x v="0"/>
    <x v="0"/>
    <x v="0"/>
    <s v="USD"/>
    <n v="1457135846"/>
    <n v="1454543846"/>
    <b v="0"/>
    <n v="24"/>
    <b v="1"/>
    <s v="theater/musical"/>
    <x v="2"/>
    <x v="18"/>
    <n v="41.67"/>
    <n v="100"/>
    <x v="571"/>
    <d v="2016-03-04T23:57:26"/>
    <n v="30"/>
    <n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s v="GBP"/>
    <n v="1466412081"/>
    <n v="1463820081"/>
    <b v="0"/>
    <n v="28"/>
    <b v="1"/>
    <s v="theater/spaces"/>
    <x v="2"/>
    <x v="24"/>
    <n v="35.71"/>
    <n v="100"/>
    <x v="572"/>
    <d v="2016-06-20T08:41:21"/>
    <n v="30"/>
    <n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s v="GBP"/>
    <n v="1405553241"/>
    <n v="1404948441"/>
    <b v="1"/>
    <n v="24"/>
    <b v="1"/>
    <s v="theater/plays"/>
    <x v="2"/>
    <x v="2"/>
    <n v="41.67"/>
    <n v="100"/>
    <x v="573"/>
    <d v="2014-07-16T23:27:21"/>
    <n v="7"/>
    <n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s v="USD"/>
    <n v="1447959491"/>
    <n v="1445363891"/>
    <b v="0"/>
    <n v="8"/>
    <b v="1"/>
    <s v="theater/plays"/>
    <x v="2"/>
    <x v="2"/>
    <n v="125"/>
    <n v="100"/>
    <x v="574"/>
    <d v="2015-11-19T18:58:11"/>
    <n v="30.041666666664241"/>
    <n v="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s v="GBP"/>
    <n v="1429789992"/>
    <n v="1424609592"/>
    <b v="0"/>
    <n v="17"/>
    <b v="1"/>
    <s v="theater/plays"/>
    <x v="2"/>
    <x v="2"/>
    <n v="58.82"/>
    <n v="100"/>
    <x v="575"/>
    <d v="2015-04-23T11:53:12"/>
    <n v="59.958333333335759"/>
    <n v="0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s v="GBP"/>
    <n v="1429955619"/>
    <n v="1424775219"/>
    <b v="0"/>
    <n v="24"/>
    <b v="1"/>
    <s v="theater/plays"/>
    <x v="2"/>
    <x v="2"/>
    <n v="41.67"/>
    <n v="100"/>
    <x v="576"/>
    <d v="2015-04-25T09:53:39"/>
    <n v="59.958333333328483"/>
    <n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s v="USD"/>
    <n v="1483137311"/>
    <n v="1481322911"/>
    <b v="0"/>
    <n v="21"/>
    <b v="0"/>
    <s v="music/indie rock"/>
    <x v="4"/>
    <x v="21"/>
    <n v="35.71"/>
    <n v="75"/>
    <x v="577"/>
    <d v="2016-12-30T22:35:11"/>
    <n v="21"/>
    <n v="-0.25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x v="1"/>
    <s v="GBP"/>
    <n v="1458117190"/>
    <n v="1455528790"/>
    <b v="0"/>
    <n v="3"/>
    <b v="0"/>
    <s v="theater/plays"/>
    <x v="2"/>
    <x v="2"/>
    <n v="203.67"/>
    <n v="61"/>
    <x v="578"/>
    <d v="2016-03-16T08:33:10"/>
    <n v="29.958333333328483"/>
    <n v="-0.38900000000000001"/>
    <x v="0"/>
  </r>
  <r>
    <n v="2854"/>
    <s v="Ultimate Political Selfie!"/>
    <s v="Almost Random Theatre's play about a candidate - with no policies - who is seeking election in May 2015"/>
    <n v="1000"/>
    <n v="417"/>
    <x v="1"/>
    <x v="1"/>
    <x v="1"/>
    <s v="GBP"/>
    <n v="1431018719"/>
    <n v="1429290719"/>
    <b v="0"/>
    <n v="14"/>
    <b v="0"/>
    <s v="theater/plays"/>
    <x v="2"/>
    <x v="2"/>
    <n v="29.79"/>
    <n v="42"/>
    <x v="579"/>
    <d v="2015-05-07T17:11:59"/>
    <n v="20"/>
    <n v="-0.58299999999999996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x v="0"/>
    <s v="USD"/>
    <n v="1434847859"/>
    <n v="1431391859"/>
    <b v="0"/>
    <n v="5"/>
    <b v="0"/>
    <s v="film &amp; video/drama"/>
    <x v="5"/>
    <x v="25"/>
    <n v="80.2"/>
    <n v="40"/>
    <x v="580"/>
    <d v="2015-06-21T00:50:59"/>
    <n v="40"/>
    <n v="-0.5989999999999999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x v="1"/>
    <s v="GBP"/>
    <n v="1464872848"/>
    <n v="1462280848"/>
    <b v="0"/>
    <n v="11"/>
    <b v="0"/>
    <s v="theater/plays"/>
    <x v="2"/>
    <x v="2"/>
    <n v="29.09"/>
    <n v="32"/>
    <x v="581"/>
    <d v="2016-06-02T13:07:28"/>
    <n v="30"/>
    <n v="-0.6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x v="1"/>
    <s v="GBP"/>
    <n v="1410930399"/>
    <n v="1405746399"/>
    <b v="0"/>
    <n v="11"/>
    <b v="0"/>
    <s v="photography/nature"/>
    <x v="6"/>
    <x v="8"/>
    <n v="26.27"/>
    <n v="29"/>
    <x v="582"/>
    <d v="2014-09-17T05:06:39"/>
    <n v="60"/>
    <n v="-0.71099999999999997"/>
    <x v="2"/>
  </r>
  <r>
    <n v="239"/>
    <s v="Filthy - Short Film"/>
    <s v="Lovers Clint and Eli convey their conflicting perspectives of guilt and remorse while in the desolate Australian bush."/>
    <n v="1000"/>
    <n v="250"/>
    <x v="1"/>
    <x v="7"/>
    <x v="7"/>
    <s v="AUD"/>
    <n v="1446984000"/>
    <n v="1445308730"/>
    <b v="0"/>
    <n v="5"/>
    <b v="0"/>
    <s v="film &amp; video/drama"/>
    <x v="5"/>
    <x v="25"/>
    <n v="50"/>
    <n v="25"/>
    <x v="583"/>
    <d v="2015-11-08T12:00:00"/>
    <n v="19.389699074075907"/>
    <n v="-0.75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s v="USD"/>
    <n v="1443224622"/>
    <n v="1440632622"/>
    <b v="0"/>
    <n v="6"/>
    <b v="0"/>
    <s v="theater/musical"/>
    <x v="2"/>
    <x v="18"/>
    <n v="41.67"/>
    <n v="25"/>
    <x v="584"/>
    <d v="2015-09-25T23:43:42"/>
    <n v="30"/>
    <n v="-0.7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s v="GBP"/>
    <n v="1490631419"/>
    <n v="1488820619"/>
    <b v="0"/>
    <n v="12"/>
    <b v="0"/>
    <s v="theater/plays"/>
    <x v="2"/>
    <x v="2"/>
    <n v="18.75"/>
    <n v="23"/>
    <x v="585"/>
    <d v="2017-03-27T16:16:59"/>
    <n v="20.958333333335759"/>
    <n v="-0.77500000000000002"/>
    <x v="1"/>
  </r>
  <r>
    <n v="3972"/>
    <s v="Valkyrie Theatre Company"/>
    <s v="We're a horror based theatre company in Oklahoma City beginning our first season of shows."/>
    <n v="1000"/>
    <n v="211"/>
    <x v="1"/>
    <x v="0"/>
    <x v="0"/>
    <s v="USD"/>
    <n v="1423186634"/>
    <n v="1418002634"/>
    <b v="0"/>
    <n v="8"/>
    <b v="0"/>
    <s v="theater/plays"/>
    <x v="2"/>
    <x v="2"/>
    <n v="26.38"/>
    <n v="21"/>
    <x v="586"/>
    <d v="2015-02-06T01:37:14"/>
    <n v="60"/>
    <n v="-0.78900000000000003"/>
    <x v="2"/>
  </r>
  <r>
    <n v="1594"/>
    <s v="Scenes and Things from New Orleans"/>
    <s v="I photograph my love of New Orleans, create canvases and share those memories with you."/>
    <n v="1000"/>
    <n v="205"/>
    <x v="1"/>
    <x v="0"/>
    <x v="0"/>
    <s v="USD"/>
    <n v="1463329260"/>
    <n v="1458147982"/>
    <b v="0"/>
    <n v="10"/>
    <b v="0"/>
    <s v="photography/places"/>
    <x v="6"/>
    <x v="11"/>
    <n v="20.5"/>
    <n v="21"/>
    <x v="587"/>
    <d v="2016-05-15T16:21:00"/>
    <n v="59.968495370369055"/>
    <n v="-0.79500000000000004"/>
    <x v="0"/>
  </r>
  <r>
    <n v="179"/>
    <s v="Sustain: A Film About Survival"/>
    <s v="A feature-length film about how three people survive in a diseased world."/>
    <n v="1000"/>
    <n v="200"/>
    <x v="1"/>
    <x v="0"/>
    <x v="0"/>
    <s v="USD"/>
    <n v="1457056555"/>
    <n v="1454464555"/>
    <b v="0"/>
    <n v="2"/>
    <b v="0"/>
    <s v="film &amp; video/drama"/>
    <x v="5"/>
    <x v="25"/>
    <n v="100"/>
    <n v="20"/>
    <x v="588"/>
    <d v="2016-03-04T01:55:55"/>
    <n v="30"/>
    <n v="-0.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x v="0"/>
    <s v="USD"/>
    <n v="1312641536"/>
    <n v="1310049536"/>
    <b v="0"/>
    <n v="3"/>
    <b v="0"/>
    <s v="music/world music"/>
    <x v="4"/>
    <x v="37"/>
    <n v="59.33"/>
    <n v="18"/>
    <x v="589"/>
    <d v="2011-08-06T14:38:56"/>
    <n v="30"/>
    <n v="-0.82199999999999995"/>
    <x v="5"/>
  </r>
  <r>
    <n v="4070"/>
    <s v="Southern Utah University: V-Day 2015"/>
    <s v="V-Day Southern Utah University 2015 and Second Studio Players presents: The Vagina Monologues"/>
    <n v="1000"/>
    <n v="165"/>
    <x v="1"/>
    <x v="0"/>
    <x v="0"/>
    <s v="USD"/>
    <n v="1425178800"/>
    <n v="1422374420"/>
    <b v="0"/>
    <n v="6"/>
    <b v="0"/>
    <s v="theater/plays"/>
    <x v="2"/>
    <x v="2"/>
    <n v="27.5"/>
    <n v="17"/>
    <x v="590"/>
    <d v="2015-03-01T03:00:00"/>
    <n v="32.458101851851097"/>
    <n v="-0.83499999999999996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s v="USD"/>
    <n v="1414354080"/>
    <n v="1411587606"/>
    <b v="0"/>
    <n v="4"/>
    <b v="0"/>
    <s v="theater/plays"/>
    <x v="2"/>
    <x v="2"/>
    <n v="38.25"/>
    <n v="15"/>
    <x v="591"/>
    <d v="2014-10-26T20:08:00"/>
    <n v="32.019374999996217"/>
    <n v="-0.8469999999999999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s v="USD"/>
    <n v="1418587234"/>
    <n v="1415995234"/>
    <b v="0"/>
    <n v="7"/>
    <b v="0"/>
    <s v="theater/spaces"/>
    <x v="2"/>
    <x v="24"/>
    <n v="20.14"/>
    <n v="14"/>
    <x v="592"/>
    <d v="2014-12-14T20:00:34"/>
    <n v="30"/>
    <n v="-0.85899999999999999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x v="0"/>
    <s v="USD"/>
    <n v="1427423940"/>
    <n v="1422383318"/>
    <b v="0"/>
    <n v="2"/>
    <b v="0"/>
    <s v="film &amp; video/drama"/>
    <x v="5"/>
    <x v="25"/>
    <n v="65"/>
    <n v="13"/>
    <x v="593"/>
    <d v="2015-03-27T02:39:00"/>
    <n v="58.34053240740468"/>
    <n v="-0.87"/>
    <x v="3"/>
  </r>
  <r>
    <n v="2138"/>
    <s v="Tales Of Tameria - Dawning Light"/>
    <s v="A game with a mixture of a few genres from RPG, Simulation and to adventure elements."/>
    <n v="1000"/>
    <n v="128"/>
    <x v="1"/>
    <x v="1"/>
    <x v="1"/>
    <s v="GBP"/>
    <n v="1383959939"/>
    <n v="1381364339"/>
    <b v="0"/>
    <n v="12"/>
    <b v="0"/>
    <s v="games/video games"/>
    <x v="1"/>
    <x v="19"/>
    <n v="10.67"/>
    <n v="13"/>
    <x v="594"/>
    <d v="2013-11-09T01:18:59"/>
    <n v="30.041666666664241"/>
    <n v="-0.87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x v="0"/>
    <s v="USD"/>
    <n v="1329864374"/>
    <n v="1328049974"/>
    <b v="0"/>
    <n v="6"/>
    <b v="0"/>
    <s v="music/world music"/>
    <x v="4"/>
    <x v="37"/>
    <n v="19.329999999999998"/>
    <n v="12"/>
    <x v="595"/>
    <d v="2012-02-21T22:46:14"/>
    <n v="21"/>
    <n v="-0.88400000000000001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s v="USD"/>
    <n v="1470598345"/>
    <n v="1468006345"/>
    <b v="0"/>
    <n v="2"/>
    <b v="0"/>
    <s v="music/faith"/>
    <x v="4"/>
    <x v="28"/>
    <n v="55"/>
    <n v="11"/>
    <x v="596"/>
    <d v="2016-08-07T19:32:25"/>
    <n v="30"/>
    <n v="-0.8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x v="7"/>
    <s v="AUD"/>
    <n v="1468658866"/>
    <n v="1464943666"/>
    <b v="0"/>
    <n v="2"/>
    <b v="0"/>
    <s v="publishing/children's books"/>
    <x v="7"/>
    <x v="32"/>
    <n v="52.5"/>
    <n v="11"/>
    <x v="597"/>
    <d v="2016-07-16T08:47:46"/>
    <n v="43"/>
    <n v="-0.8950000000000000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s v="USD"/>
    <n v="1439828159"/>
    <n v="1437236159"/>
    <b v="0"/>
    <n v="1"/>
    <b v="0"/>
    <s v="theater/plays"/>
    <x v="2"/>
    <x v="2"/>
    <n v="100"/>
    <n v="10"/>
    <x v="598"/>
    <d v="2015-08-17T16:15:59"/>
    <n v="30"/>
    <n v="-0.9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s v="USD"/>
    <n v="1440613920"/>
    <n v="1435953566"/>
    <b v="0"/>
    <n v="6"/>
    <b v="0"/>
    <s v="theater/plays"/>
    <x v="2"/>
    <x v="2"/>
    <n v="16.670000000000002"/>
    <n v="10"/>
    <x v="599"/>
    <d v="2015-08-26T18:32:00"/>
    <n v="53.939282407402061"/>
    <n v="-0.9"/>
    <x v="3"/>
  </r>
  <r>
    <n v="1582"/>
    <s v="Scenes from New Orleans"/>
    <s v="I create canvas prints of images from in and around New Orleans"/>
    <n v="1000"/>
    <n v="93"/>
    <x v="1"/>
    <x v="0"/>
    <x v="0"/>
    <s v="USD"/>
    <n v="1445894400"/>
    <n v="1440961053"/>
    <b v="0"/>
    <n v="3"/>
    <b v="0"/>
    <s v="photography/places"/>
    <x v="6"/>
    <x v="11"/>
    <n v="31"/>
    <n v="9"/>
    <x v="600"/>
    <d v="2015-10-26T21:20:00"/>
    <n v="57.098923611112696"/>
    <n v="-0.90700000000000003"/>
    <x v="3"/>
  </r>
  <r>
    <n v="1117"/>
    <s v="Medieval Village"/>
    <s v="Experience the Medieval in your own village. Increase your village into a city and walk through the streets."/>
    <n v="1000"/>
    <n v="83"/>
    <x v="1"/>
    <x v="6"/>
    <x v="6"/>
    <s v="EUR"/>
    <n v="1451053313"/>
    <n v="1448461313"/>
    <b v="0"/>
    <n v="8"/>
    <b v="0"/>
    <s v="games/video games"/>
    <x v="1"/>
    <x v="19"/>
    <n v="10.38"/>
    <n v="8"/>
    <x v="601"/>
    <d v="2015-12-25T14:21:53"/>
    <n v="30"/>
    <n v="-0.91700000000000004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s v="USD"/>
    <n v="1490830331"/>
    <n v="1488241931"/>
    <b v="0"/>
    <n v="7"/>
    <b v="0"/>
    <s v="food/small batch"/>
    <x v="3"/>
    <x v="26"/>
    <n v="11.43"/>
    <n v="8"/>
    <x v="602"/>
    <d v="2017-03-29T23:32:11"/>
    <n v="29.958333333335759"/>
    <n v="-0.9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x v="2"/>
    <s v="CAD"/>
    <n v="1437082736"/>
    <n v="1435354736"/>
    <b v="0"/>
    <n v="3"/>
    <b v="0"/>
    <s v="photography/people"/>
    <x v="6"/>
    <x v="38"/>
    <n v="26"/>
    <n v="8"/>
    <x v="603"/>
    <d v="2015-07-16T21:38:56"/>
    <n v="20"/>
    <n v="-0.92200000000000004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s v="USD"/>
    <n v="1314856800"/>
    <n v="1311789885"/>
    <b v="0"/>
    <n v="4"/>
    <b v="0"/>
    <s v="music/indie rock"/>
    <x v="4"/>
    <x v="21"/>
    <n v="18"/>
    <n v="7"/>
    <x v="604"/>
    <d v="2011-09-01T06:00:00"/>
    <n v="35.496701388889051"/>
    <n v="-0.92800000000000005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s v="GBP"/>
    <n v="1447451756"/>
    <n v="1444856156"/>
    <b v="0"/>
    <n v="6"/>
    <b v="0"/>
    <s v="publishing/translations"/>
    <x v="7"/>
    <x v="20"/>
    <n v="12"/>
    <n v="7"/>
    <x v="605"/>
    <d v="2015-11-13T21:55:56"/>
    <n v="30.041666666671517"/>
    <n v="-0.9280000000000000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s v="GBP"/>
    <n v="1437606507"/>
    <n v="1435014507"/>
    <b v="0"/>
    <n v="4"/>
    <b v="0"/>
    <s v="theater/plays"/>
    <x v="2"/>
    <x v="2"/>
    <n v="15"/>
    <n v="6"/>
    <x v="606"/>
    <d v="2015-07-22T23:08:27"/>
    <n v="30"/>
    <n v="-0.9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s v="USD"/>
    <n v="1431283530"/>
    <n v="1428691530"/>
    <b v="0"/>
    <n v="3"/>
    <b v="0"/>
    <s v="theater/musical"/>
    <x v="2"/>
    <x v="18"/>
    <n v="18.329999999999998"/>
    <n v="6"/>
    <x v="607"/>
    <d v="2015-05-10T18:45:30"/>
    <n v="30"/>
    <n v="-0.94499999999999995"/>
    <x v="3"/>
  </r>
  <r>
    <n v="444"/>
    <s v="Discovering the Other Woman"/>
    <s v="An upcoming animated web sitcom series centered around dealing with life, love, and relationships."/>
    <n v="1000"/>
    <n v="50"/>
    <x v="1"/>
    <x v="0"/>
    <x v="0"/>
    <s v="USD"/>
    <n v="1329342361"/>
    <n v="1324158361"/>
    <b v="0"/>
    <n v="1"/>
    <b v="0"/>
    <s v="film &amp; video/animation"/>
    <x v="5"/>
    <x v="29"/>
    <n v="50"/>
    <n v="5"/>
    <x v="608"/>
    <d v="2012-02-15T21:46:01"/>
    <n v="60"/>
    <n v="-0.95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x v="6"/>
    <s v="EUR"/>
    <n v="1470527094"/>
    <n v="1467935094"/>
    <b v="0"/>
    <n v="1"/>
    <b v="0"/>
    <s v="games/mobile games"/>
    <x v="1"/>
    <x v="15"/>
    <n v="50"/>
    <n v="5"/>
    <x v="609"/>
    <d v="2016-08-06T23:44:54"/>
    <n v="30"/>
    <n v="-0.95"/>
    <x v="0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s v="USD"/>
    <n v="1425103218"/>
    <n v="1422424818"/>
    <b v="0"/>
    <n v="1"/>
    <b v="0"/>
    <s v="theater/plays"/>
    <x v="2"/>
    <x v="2"/>
    <n v="50"/>
    <n v="5"/>
    <x v="610"/>
    <d v="2015-02-28T06:00:18"/>
    <n v="31"/>
    <n v="-0.95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s v="USD"/>
    <n v="1448078400"/>
    <n v="1445985299"/>
    <b v="0"/>
    <n v="5"/>
    <b v="0"/>
    <s v="theater/plays"/>
    <x v="2"/>
    <x v="2"/>
    <n v="9.4"/>
    <n v="5"/>
    <x v="611"/>
    <d v="2015-11-21T04:00:00"/>
    <n v="24.225706018522033"/>
    <n v="-0.95299999999999996"/>
    <x v="3"/>
  </r>
  <r>
    <n v="1075"/>
    <s v="Towers Of The Apocalypse"/>
    <s v="Fully 3D, post Apocalyptic themed tower defense video game. New take on the genre."/>
    <n v="1000"/>
    <n v="45"/>
    <x v="1"/>
    <x v="0"/>
    <x v="0"/>
    <s v="USD"/>
    <n v="1336340516"/>
    <n v="1333748516"/>
    <b v="0"/>
    <n v="3"/>
    <b v="0"/>
    <s v="games/video games"/>
    <x v="1"/>
    <x v="19"/>
    <n v="15"/>
    <n v="5"/>
    <x v="612"/>
    <d v="2012-05-06T21:41:56"/>
    <n v="30"/>
    <n v="-0.95499999999999996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x v="8"/>
    <s v="EUR"/>
    <n v="1459584417"/>
    <n v="1456996017"/>
    <b v="0"/>
    <n v="3"/>
    <b v="0"/>
    <s v="publishing/translations"/>
    <x v="7"/>
    <x v="20"/>
    <n v="15"/>
    <n v="5"/>
    <x v="613"/>
    <d v="2016-04-02T08:06:57"/>
    <n v="29.958333333328483"/>
    <n v="-0.9549999999999999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s v="USD"/>
    <n v="1484239320"/>
    <n v="1482609088"/>
    <b v="0"/>
    <n v="4"/>
    <b v="0"/>
    <s v="food/food trucks"/>
    <x v="3"/>
    <x v="3"/>
    <n v="10.5"/>
    <n v="4"/>
    <x v="614"/>
    <d v="2017-01-12T16:42:00"/>
    <n v="18.868425925924385"/>
    <n v="-0.9579999999999999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s v="GBP"/>
    <n v="1442440800"/>
    <n v="1440497876"/>
    <b v="0"/>
    <n v="4"/>
    <b v="0"/>
    <s v="theater/spaces"/>
    <x v="2"/>
    <x v="24"/>
    <n v="10.25"/>
    <n v="4"/>
    <x v="615"/>
    <d v="2015-09-16T22:00:00"/>
    <n v="22.487546296295477"/>
    <n v="-0.95899999999999996"/>
    <x v="3"/>
  </r>
  <r>
    <n v="3850"/>
    <s v="The Vagina Monologues 2015"/>
    <s v="V-Day is a global activist movement to end violence against women and girls."/>
    <n v="1000"/>
    <n v="38"/>
    <x v="1"/>
    <x v="0"/>
    <x v="0"/>
    <s v="USD"/>
    <n v="1420081143"/>
    <n v="1417489143"/>
    <b v="1"/>
    <n v="4"/>
    <b v="0"/>
    <s v="theater/plays"/>
    <x v="2"/>
    <x v="2"/>
    <n v="9.5"/>
    <n v="4"/>
    <x v="616"/>
    <d v="2015-01-01T02:59:03"/>
    <n v="30"/>
    <n v="-0.96199999999999997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s v="USD"/>
    <n v="1438959600"/>
    <n v="1437754137"/>
    <b v="0"/>
    <n v="3"/>
    <b v="0"/>
    <s v="theater/plays"/>
    <x v="2"/>
    <x v="2"/>
    <n v="10.67"/>
    <n v="3"/>
    <x v="617"/>
    <d v="2015-08-07T15:00:00"/>
    <n v="13.952118055560277"/>
    <n v="-0.96799999999999997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s v="USD"/>
    <n v="1447965917"/>
    <n v="1445370317"/>
    <b v="0"/>
    <n v="2"/>
    <b v="0"/>
    <s v="theater/spaces"/>
    <x v="2"/>
    <x v="24"/>
    <n v="12.5"/>
    <n v="3"/>
    <x v="618"/>
    <d v="2015-11-19T20:45:17"/>
    <n v="30.041666666671517"/>
    <n v="-0.9749999999999999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s v="USD"/>
    <n v="1427408271"/>
    <n v="1424819871"/>
    <b v="0"/>
    <n v="1"/>
    <b v="0"/>
    <s v="theater/plays"/>
    <x v="2"/>
    <x v="2"/>
    <n v="25"/>
    <n v="3"/>
    <x v="619"/>
    <d v="2015-03-26T22:17:51"/>
    <n v="29.958333333328483"/>
    <n v="-0.9749999999999999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s v="USD"/>
    <n v="1378866867"/>
    <n v="1377570867"/>
    <b v="0"/>
    <n v="5"/>
    <b v="0"/>
    <s v="film &amp; video/animation"/>
    <x v="5"/>
    <x v="29"/>
    <n v="4.8"/>
    <n v="2"/>
    <x v="620"/>
    <d v="2013-09-11T02:34:27"/>
    <n v="15"/>
    <n v="-0.9759999999999999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s v="USD"/>
    <n v="1303628340"/>
    <n v="1300328399"/>
    <b v="0"/>
    <n v="3"/>
    <b v="0"/>
    <s v="games/video games"/>
    <x v="1"/>
    <x v="19"/>
    <n v="5.33"/>
    <n v="2"/>
    <x v="621"/>
    <d v="2011-04-24T06:59:00"/>
    <n v="38.193761574075324"/>
    <n v="-0.98399999999999999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x v="0"/>
    <s v="USD"/>
    <n v="1472135676"/>
    <n v="1469543676"/>
    <b v="0"/>
    <n v="1"/>
    <b v="0"/>
    <s v="technology/web"/>
    <x v="0"/>
    <x v="22"/>
    <n v="15"/>
    <n v="2"/>
    <x v="622"/>
    <d v="2016-08-25T14:34:36"/>
    <n v="30"/>
    <n v="-0.98499999999999999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x v="10"/>
    <s v="EUR"/>
    <n v="1425495447"/>
    <n v="1422903447"/>
    <b v="0"/>
    <n v="3"/>
    <b v="0"/>
    <s v="technology/gadgets"/>
    <x v="0"/>
    <x v="33"/>
    <n v="4"/>
    <n v="1"/>
    <x v="623"/>
    <d v="2015-03-04T18:57:27"/>
    <n v="30"/>
    <n v="-0.98799999999999999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s v="USD"/>
    <n v="1426522316"/>
    <n v="1423933916"/>
    <b v="0"/>
    <n v="2"/>
    <b v="0"/>
    <s v="technology/web"/>
    <x v="0"/>
    <x v="22"/>
    <n v="5"/>
    <n v="1"/>
    <x v="624"/>
    <d v="2015-03-16T16:11:56"/>
    <n v="29.958333333335759"/>
    <n v="-0.99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1"/>
    <x v="1"/>
    <s v="GBP"/>
    <n v="1450032297"/>
    <n v="1444844697"/>
    <b v="0"/>
    <n v="1"/>
    <b v="0"/>
    <s v="theater/plays"/>
    <x v="2"/>
    <x v="2"/>
    <n v="10"/>
    <n v="1"/>
    <x v="625"/>
    <d v="2015-12-13T18:44:57"/>
    <n v="60.041666666671517"/>
    <n v="-0.99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x v="0"/>
    <s v="USD"/>
    <n v="1415932643"/>
    <n v="1413337043"/>
    <b v="0"/>
    <n v="8"/>
    <b v="0"/>
    <s v="technology/web"/>
    <x v="0"/>
    <x v="22"/>
    <n v="1"/>
    <n v="1"/>
    <x v="626"/>
    <d v="2014-11-14T02:37:23"/>
    <n v="30.041666666671517"/>
    <n v="-0.99199999999999999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x v="1"/>
    <s v="GBP"/>
    <n v="1408058820"/>
    <n v="1405466820"/>
    <b v="0"/>
    <n v="1"/>
    <b v="0"/>
    <s v="games/video games"/>
    <x v="1"/>
    <x v="19"/>
    <n v="5"/>
    <n v="1"/>
    <x v="627"/>
    <d v="2014-08-14T23:27:00"/>
    <n v="30"/>
    <n v="-0.995"/>
    <x v="2"/>
  </r>
  <r>
    <n v="1581"/>
    <s v="The Sharper Image"/>
    <s v="Photographic canvas prints depicting different scenes from around the globe, including local images taken in Sussex England."/>
    <n v="1000"/>
    <n v="5"/>
    <x v="1"/>
    <x v="1"/>
    <x v="1"/>
    <s v="GBP"/>
    <n v="1450521990"/>
    <n v="1447757190"/>
    <b v="0"/>
    <n v="1"/>
    <b v="0"/>
    <s v="photography/places"/>
    <x v="6"/>
    <x v="11"/>
    <n v="5"/>
    <n v="1"/>
    <x v="628"/>
    <d v="2015-12-19T10:46:30"/>
    <n v="32"/>
    <n v="-0.995"/>
    <x v="3"/>
  </r>
  <r>
    <n v="2583"/>
    <s v="Crazy Daisy Food Truck"/>
    <s v="Crazy Daisy will become the newest member of the food truck distributors in Kansas City, Missouri."/>
    <n v="1000"/>
    <n v="5"/>
    <x v="1"/>
    <x v="0"/>
    <x v="0"/>
    <s v="USD"/>
    <n v="1426526880"/>
    <n v="1421346480"/>
    <b v="0"/>
    <n v="5"/>
    <b v="0"/>
    <s v="food/food trucks"/>
    <x v="3"/>
    <x v="3"/>
    <n v="1"/>
    <n v="1"/>
    <x v="629"/>
    <d v="2015-03-16T17:28:00"/>
    <n v="59.958333333328483"/>
    <n v="-0.995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x v="1"/>
    <s v="GBP"/>
    <n v="1408646111"/>
    <n v="1403462111"/>
    <b v="0"/>
    <n v="2"/>
    <b v="0"/>
    <s v="theater/plays"/>
    <x v="2"/>
    <x v="2"/>
    <n v="2"/>
    <n v="0"/>
    <x v="630"/>
    <d v="2014-08-21T18:35:11"/>
    <n v="60"/>
    <n v="-0.996"/>
    <x v="2"/>
  </r>
  <r>
    <n v="1128"/>
    <s v="Flying Turds"/>
    <s v="#havingfunFTW"/>
    <n v="1000"/>
    <n v="1"/>
    <x v="1"/>
    <x v="1"/>
    <x v="1"/>
    <s v="GBP"/>
    <n v="1407425717"/>
    <n v="1404833717"/>
    <b v="0"/>
    <n v="1"/>
    <b v="0"/>
    <s v="games/mobile games"/>
    <x v="1"/>
    <x v="15"/>
    <n v="1"/>
    <n v="0"/>
    <x v="631"/>
    <d v="2014-08-07T15:35:17"/>
    <n v="30"/>
    <n v="-0.999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s v="USD"/>
    <n v="1462391932"/>
    <n v="1457297932"/>
    <b v="0"/>
    <n v="1"/>
    <b v="0"/>
    <s v="music/faith"/>
    <x v="4"/>
    <x v="28"/>
    <n v="1"/>
    <n v="0"/>
    <x v="632"/>
    <d v="2016-05-04T19:58:52"/>
    <n v="58.958333333328483"/>
    <n v="-0.99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x v="2"/>
    <s v="CAD"/>
    <n v="1466789269"/>
    <n v="1464197269"/>
    <b v="0"/>
    <n v="1"/>
    <b v="0"/>
    <s v="technology/web"/>
    <x v="0"/>
    <x v="22"/>
    <n v="1"/>
    <n v="0"/>
    <x v="633"/>
    <d v="2016-06-24T17:27:49"/>
    <n v="30"/>
    <n v="-0.999"/>
    <x v="0"/>
  </r>
  <r>
    <n v="3117"/>
    <s v="Cowes and The Sea"/>
    <s v="Performing Arts workshops, for young people aged 5 -16, exploring how the sea has shaped Cowes as a settlement."/>
    <n v="1000"/>
    <n v="1"/>
    <x v="1"/>
    <x v="1"/>
    <x v="1"/>
    <s v="GBP"/>
    <n v="1464354720"/>
    <n v="1463648360"/>
    <b v="0"/>
    <n v="1"/>
    <b v="0"/>
    <s v="theater/spaces"/>
    <x v="2"/>
    <x v="24"/>
    <n v="1"/>
    <n v="0"/>
    <x v="634"/>
    <d v="2016-05-27T13:12:00"/>
    <n v="8.1754629629722331"/>
    <n v="-0.999"/>
    <x v="0"/>
  </r>
  <r>
    <n v="3645"/>
    <s v="If the Shoe Fits"/>
    <s v="This new musical comedy empowers women and girls of all ages to be themselves in their shoes, whatever shoes they choose."/>
    <n v="1000"/>
    <n v="1"/>
    <x v="1"/>
    <x v="2"/>
    <x v="2"/>
    <s v="CAD"/>
    <n v="1479773838"/>
    <n v="1477178238"/>
    <b v="0"/>
    <n v="1"/>
    <b v="0"/>
    <s v="theater/musical"/>
    <x v="2"/>
    <x v="18"/>
    <n v="1"/>
    <n v="0"/>
    <x v="635"/>
    <d v="2016-11-22T00:17:18"/>
    <n v="30.041666666671517"/>
    <n v="-0.999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x v="0"/>
    <s v="USD"/>
    <n v="1483748232"/>
    <n v="1481156232"/>
    <b v="0"/>
    <n v="0"/>
    <b v="0"/>
    <s v="film &amp; video/drama"/>
    <x v="5"/>
    <x v="25"/>
    <n v="0"/>
    <n v="0"/>
    <x v="636"/>
    <d v="2017-01-07T00:17:12"/>
    <n v="30"/>
    <n v="-1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x v="1"/>
    <s v="GBP"/>
    <n v="1417217166"/>
    <n v="1412029566"/>
    <b v="0"/>
    <n v="0"/>
    <b v="0"/>
    <s v="film &amp; video/drama"/>
    <x v="5"/>
    <x v="25"/>
    <n v="0"/>
    <n v="0"/>
    <x v="637"/>
    <d v="2014-11-28T23:26:06"/>
    <n v="60.041666666664241"/>
    <n v="-1"/>
    <x v="2"/>
  </r>
  <r>
    <n v="436"/>
    <s v="Blinky"/>
    <s v="Blinky is the story of a naÃ¯ve simpleton who suddenly finds himself struggling to adapt to changes within his environment."/>
    <n v="1000"/>
    <n v="0"/>
    <x v="1"/>
    <x v="0"/>
    <x v="0"/>
    <s v="USD"/>
    <n v="1375260113"/>
    <n v="1372668113"/>
    <b v="0"/>
    <n v="0"/>
    <b v="0"/>
    <s v="film &amp; video/animation"/>
    <x v="5"/>
    <x v="29"/>
    <n v="0"/>
    <n v="0"/>
    <x v="638"/>
    <d v="2013-07-31T08:41:53"/>
    <n v="30"/>
    <n v="-1"/>
    <x v="4"/>
  </r>
  <r>
    <n v="490"/>
    <s v="PROJECT IS CANCELLED"/>
    <s v="Cancelled"/>
    <n v="1000"/>
    <n v="0"/>
    <x v="1"/>
    <x v="0"/>
    <x v="0"/>
    <s v="USD"/>
    <n v="1345677285"/>
    <n v="1343085285"/>
    <b v="0"/>
    <n v="0"/>
    <b v="0"/>
    <s v="film &amp; video/animation"/>
    <x v="5"/>
    <x v="29"/>
    <n v="0"/>
    <n v="0"/>
    <x v="639"/>
    <d v="2012-08-22T23:14:45"/>
    <n v="30"/>
    <n v="-1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s v="USD"/>
    <n v="1338159655"/>
    <n v="1335567655"/>
    <b v="0"/>
    <n v="0"/>
    <b v="0"/>
    <s v="music/indie rock"/>
    <x v="4"/>
    <x v="21"/>
    <n v="0"/>
    <n v="0"/>
    <x v="640"/>
    <d v="2012-05-27T23:00:55"/>
    <n v="30"/>
    <n v="-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x v="0"/>
    <s v="USD"/>
    <n v="1472604262"/>
    <n v="1470012262"/>
    <b v="0"/>
    <n v="0"/>
    <b v="0"/>
    <s v="journalism/audio"/>
    <x v="8"/>
    <x v="14"/>
    <n v="0"/>
    <n v="0"/>
    <x v="641"/>
    <d v="2016-08-31T00:44:22"/>
    <n v="30"/>
    <n v="-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x v="6"/>
    <s v="EUR"/>
    <n v="1440408120"/>
    <n v="1435224120"/>
    <b v="0"/>
    <n v="0"/>
    <b v="0"/>
    <s v="publishing/translations"/>
    <x v="7"/>
    <x v="20"/>
    <n v="0"/>
    <n v="0"/>
    <x v="642"/>
    <d v="2015-08-24T09:22:00"/>
    <n v="60"/>
    <n v="-1"/>
    <x v="3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s v="USD"/>
    <n v="1427847480"/>
    <n v="1424222024"/>
    <b v="0"/>
    <n v="0"/>
    <b v="0"/>
    <s v="photography/nature"/>
    <x v="6"/>
    <x v="8"/>
    <n v="0"/>
    <n v="0"/>
    <x v="643"/>
    <d v="2015-04-01T00:18:00"/>
    <n v="41.961296296292858"/>
    <n v="-1"/>
    <x v="3"/>
  </r>
  <r>
    <n v="1731"/>
    <s v="Sam Cox Band First Christian Tour"/>
    <s v="We are a Christin Worship band looking to midwest tour. God Bless!"/>
    <n v="1000"/>
    <n v="0"/>
    <x v="1"/>
    <x v="0"/>
    <x v="0"/>
    <s v="USD"/>
    <n v="1434034800"/>
    <n v="1432849552"/>
    <b v="0"/>
    <n v="0"/>
    <b v="0"/>
    <s v="music/faith"/>
    <x v="4"/>
    <x v="28"/>
    <n v="0"/>
    <n v="0"/>
    <x v="644"/>
    <d v="2015-06-11T15:00:00"/>
    <n v="13.718148148152977"/>
    <n v="-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x v="0"/>
    <s v="USD"/>
    <n v="1429632822"/>
    <n v="1428596022"/>
    <b v="0"/>
    <n v="0"/>
    <b v="0"/>
    <s v="technology/web"/>
    <x v="0"/>
    <x v="22"/>
    <n v="0"/>
    <n v="0"/>
    <x v="645"/>
    <d v="2015-04-21T16:13:42"/>
    <n v="12"/>
    <n v="-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x v="4"/>
    <s v="EUR"/>
    <n v="1453071600"/>
    <n v="1449596425"/>
    <b v="0"/>
    <n v="0"/>
    <b v="0"/>
    <s v="technology/web"/>
    <x v="0"/>
    <x v="22"/>
    <n v="0"/>
    <n v="0"/>
    <x v="646"/>
    <d v="2016-01-17T23:00:00"/>
    <n v="40.221932870364981"/>
    <n v="-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s v="USD"/>
    <n v="1407705187"/>
    <n v="1405113187"/>
    <b v="0"/>
    <n v="0"/>
    <b v="0"/>
    <s v="food/food trucks"/>
    <x v="3"/>
    <x v="3"/>
    <n v="0"/>
    <n v="0"/>
    <x v="647"/>
    <d v="2014-08-10T21:13:07"/>
    <n v="30"/>
    <n v="-1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x v="10"/>
    <s v="EUR"/>
    <n v="1417778880"/>
    <n v="1415711095"/>
    <b v="0"/>
    <n v="0"/>
    <b v="0"/>
    <s v="theater/plays"/>
    <x v="2"/>
    <x v="2"/>
    <n v="0"/>
    <n v="0"/>
    <x v="648"/>
    <d v="2014-12-05T11:28:00"/>
    <n v="23.932696759264218"/>
    <n v="-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s v="USD"/>
    <n v="1408863600"/>
    <n v="1408203557"/>
    <b v="0"/>
    <n v="0"/>
    <b v="0"/>
    <s v="theater/plays"/>
    <x v="2"/>
    <x v="2"/>
    <n v="0"/>
    <n v="0"/>
    <x v="649"/>
    <d v="2014-08-24T07:00:00"/>
    <n v="7.6393865740683395"/>
    <n v="-1"/>
    <x v="2"/>
  </r>
  <r>
    <n v="464"/>
    <s v="PokÃ©Movie - A PokÃ©monâ„¢ school project"/>
    <s v="We are three students that want to make a short PokÃ©mon movie as a school project!"/>
    <n v="1010"/>
    <n v="1"/>
    <x v="1"/>
    <x v="6"/>
    <x v="6"/>
    <s v="EUR"/>
    <n v="1463602935"/>
    <n v="1461874935"/>
    <b v="0"/>
    <n v="1"/>
    <b v="0"/>
    <s v="film &amp; video/animation"/>
    <x v="5"/>
    <x v="29"/>
    <n v="1"/>
    <n v="0"/>
    <x v="650"/>
    <d v="2016-05-18T20:22:15"/>
    <n v="20"/>
    <n v="-0.9990099009900990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s v="USD"/>
    <n v="1471071540"/>
    <n v="1467720388"/>
    <b v="0"/>
    <n v="30"/>
    <b v="1"/>
    <s v="theater/plays"/>
    <x v="2"/>
    <x v="2"/>
    <n v="43.2"/>
    <n v="123"/>
    <x v="651"/>
    <d v="2016-08-13T06:59:00"/>
    <n v="38.786481481482042"/>
    <n v="0.23428571428571429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s v="USD"/>
    <n v="1465347424"/>
    <n v="1462755424"/>
    <b v="0"/>
    <n v="18"/>
    <b v="1"/>
    <s v="theater/plays"/>
    <x v="2"/>
    <x v="2"/>
    <n v="61.94"/>
    <n v="106"/>
    <x v="652"/>
    <d v="2016-06-08T00:57:04"/>
    <n v="30"/>
    <n v="6.1904761904761907E-2"/>
    <x v="0"/>
  </r>
  <r>
    <n v="2632"/>
    <s v="University Rocket Science"/>
    <s v="Students from 3 universities are designing a dual stage rocket to test experimental rocket technology."/>
    <n v="1070"/>
    <n v="1466"/>
    <x v="0"/>
    <x v="0"/>
    <x v="0"/>
    <s v="USD"/>
    <n v="1464485339"/>
    <n v="1462325339"/>
    <b v="0"/>
    <n v="42"/>
    <b v="1"/>
    <s v="technology/space exploration"/>
    <x v="0"/>
    <x v="23"/>
    <n v="34.9"/>
    <n v="137"/>
    <x v="653"/>
    <d v="2016-05-29T01:28:59"/>
    <n v="25"/>
    <n v="0.3700934579439252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s v="GBP"/>
    <n v="1399324717"/>
    <n v="1395436717"/>
    <b v="0"/>
    <n v="191"/>
    <b v="1"/>
    <s v="technology/hardware"/>
    <x v="0"/>
    <x v="0"/>
    <n v="22.12"/>
    <n v="384"/>
    <x v="654"/>
    <d v="2014-05-05T21:18:37"/>
    <n v="45"/>
    <n v="2.840909090909090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s v="GBP"/>
    <n v="1394460000"/>
    <n v="1393233855"/>
    <b v="0"/>
    <n v="47"/>
    <b v="1"/>
    <s v="music/metal"/>
    <x v="4"/>
    <x v="6"/>
    <n v="28.55"/>
    <n v="122"/>
    <x v="655"/>
    <d v="2014-03-10T14:00:00"/>
    <n v="14.191493055557657"/>
    <n v="0.22000909090909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s v="USD"/>
    <n v="1334784160"/>
    <n v="1332192160"/>
    <b v="0"/>
    <n v="34"/>
    <b v="1"/>
    <s v="music/pop"/>
    <x v="4"/>
    <x v="17"/>
    <n v="38.79"/>
    <n v="120"/>
    <x v="656"/>
    <d v="2012-04-18T21:22:40"/>
    <n v="30"/>
    <n v="0.199090909090909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s v="USD"/>
    <n v="1335891603"/>
    <n v="1330711203"/>
    <b v="0"/>
    <n v="19"/>
    <b v="1"/>
    <s v="music/indie rock"/>
    <x v="4"/>
    <x v="21"/>
    <n v="65.84"/>
    <n v="114"/>
    <x v="657"/>
    <d v="2012-05-01T17:00:03"/>
    <n v="59.958333333335759"/>
    <n v="0.1372727272727272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x v="2"/>
    <s v="CAD"/>
    <n v="1409072982"/>
    <n v="1407258582"/>
    <b v="0"/>
    <n v="15"/>
    <b v="1"/>
    <s v="theater/plays"/>
    <x v="2"/>
    <x v="2"/>
    <n v="79"/>
    <n v="108"/>
    <x v="658"/>
    <d v="2014-08-26T17:09:42"/>
    <n v="21"/>
    <n v="7.7272727272727271E-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s v="USD"/>
    <n v="1334556624"/>
    <n v="1333001424"/>
    <b v="0"/>
    <n v="34"/>
    <b v="1"/>
    <s v="music/electronic music"/>
    <x v="4"/>
    <x v="4"/>
    <n v="33.24"/>
    <n v="103"/>
    <x v="659"/>
    <d v="2012-04-16T06:10:24"/>
    <n v="18"/>
    <n v="2.7272727272727271E-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s v="USD"/>
    <n v="1427860740"/>
    <n v="1426002684"/>
    <b v="0"/>
    <n v="19"/>
    <b v="1"/>
    <s v="theater/plays"/>
    <x v="2"/>
    <x v="2"/>
    <n v="59.21"/>
    <n v="102"/>
    <x v="660"/>
    <d v="2015-04-01T03:59:00"/>
    <n v="21.505277777781885"/>
    <n v="2.2727272727272728E-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s v="USD"/>
    <n v="1460730079"/>
    <n v="1458138079"/>
    <b v="0"/>
    <n v="15"/>
    <b v="1"/>
    <s v="theater/musical"/>
    <x v="2"/>
    <x v="18"/>
    <n v="73.33"/>
    <n v="100"/>
    <x v="661"/>
    <d v="2016-04-15T14:21:19"/>
    <n v="30"/>
    <n v="0"/>
    <x v="0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s v="USD"/>
    <n v="1291093200"/>
    <n v="1286930435"/>
    <b v="0"/>
    <n v="5"/>
    <b v="0"/>
    <s v="games/video games"/>
    <x v="1"/>
    <x v="19"/>
    <n v="23"/>
    <n v="10"/>
    <x v="662"/>
    <d v="2010-11-30T05:00:00"/>
    <n v="48.180150462969323"/>
    <n v="-0.8954545454545455"/>
    <x v="7"/>
  </r>
  <r>
    <n v="1059"/>
    <s v="Voice Over Artist (Canceled)"/>
    <s v="Turning myself into a vocal artist."/>
    <n v="1100"/>
    <n v="0"/>
    <x v="2"/>
    <x v="0"/>
    <x v="0"/>
    <s v="USD"/>
    <n v="1426269456"/>
    <n v="1423681056"/>
    <b v="0"/>
    <n v="0"/>
    <b v="0"/>
    <s v="journalism/audio"/>
    <x v="8"/>
    <x v="14"/>
    <n v="0"/>
    <n v="0"/>
    <x v="663"/>
    <d v="2015-03-13T17:57:36"/>
    <n v="29.958333333335759"/>
    <n v="-1"/>
    <x v="3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s v="USD"/>
    <n v="1402852087"/>
    <n v="1400260087"/>
    <b v="0"/>
    <n v="0"/>
    <b v="0"/>
    <s v="games/video games"/>
    <x v="1"/>
    <x v="19"/>
    <n v="0"/>
    <n v="0"/>
    <x v="664"/>
    <d v="2014-06-15T17:08:07"/>
    <n v="30"/>
    <n v="-1"/>
    <x v="2"/>
  </r>
  <r>
    <n v="173"/>
    <s v="7 Sins"/>
    <s v="This is a film inspired by Quentin Tarantino, I want to make a film thats entertaining yet gritty. 7 Sins is in pre-production."/>
    <n v="1110"/>
    <n v="0"/>
    <x v="1"/>
    <x v="1"/>
    <x v="1"/>
    <s v="GBP"/>
    <n v="1425131108"/>
    <n v="1422539108"/>
    <b v="0"/>
    <n v="0"/>
    <b v="0"/>
    <s v="film &amp; video/drama"/>
    <x v="5"/>
    <x v="25"/>
    <n v="0"/>
    <n v="0"/>
    <x v="665"/>
    <d v="2015-02-28T13:45:08"/>
    <n v="30"/>
    <n v="-1"/>
    <x v="3"/>
  </r>
  <r>
    <n v="528"/>
    <s v="Devastated No Matter What"/>
    <s v="A Festival Backed Production of a Full-Length Play."/>
    <n v="1150"/>
    <n v="1330"/>
    <x v="0"/>
    <x v="0"/>
    <x v="0"/>
    <s v="USD"/>
    <n v="1434921600"/>
    <n v="1433109907"/>
    <b v="0"/>
    <n v="30"/>
    <b v="1"/>
    <s v="theater/plays"/>
    <x v="2"/>
    <x v="2"/>
    <n v="44.33"/>
    <n v="116"/>
    <x v="666"/>
    <d v="2015-06-21T21:20:00"/>
    <n v="20.96866898148437"/>
    <n v="0.15652173913043479"/>
    <x v="3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s v="USD"/>
    <n v="1418504561"/>
    <n v="1417208561"/>
    <b v="0"/>
    <n v="0"/>
    <b v="0"/>
    <s v="food/restaurants"/>
    <x v="3"/>
    <x v="39"/>
    <n v="0"/>
    <n v="0"/>
    <x v="667"/>
    <d v="2014-12-13T21:02:41"/>
    <n v="15"/>
    <n v="-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s v="GBP"/>
    <n v="1461276000"/>
    <n v="1460055300"/>
    <b v="0"/>
    <n v="88"/>
    <b v="1"/>
    <s v="games/tabletop games"/>
    <x v="1"/>
    <x v="1"/>
    <n v="68.63"/>
    <n v="503"/>
    <x v="668"/>
    <d v="2016-04-21T22:00:00"/>
    <n v="14.128472222226264"/>
    <n v="4.0324999999999998"/>
    <x v="0"/>
  </r>
  <r>
    <n v="1752"/>
    <s v="Adfectus Book"/>
    <s v="A little book of calm, in picture form, that will soothe the soul and un-furrow the brow."/>
    <n v="1200"/>
    <n v="3122"/>
    <x v="0"/>
    <x v="1"/>
    <x v="1"/>
    <s v="GBP"/>
    <n v="1476425082"/>
    <n v="1473833082"/>
    <b v="0"/>
    <n v="90"/>
    <b v="1"/>
    <s v="photography/photobooks"/>
    <x v="6"/>
    <x v="9"/>
    <n v="34.69"/>
    <n v="260"/>
    <x v="669"/>
    <d v="2016-10-14T06:04:42"/>
    <n v="30"/>
    <n v="1.601666666666666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s v="USD"/>
    <n v="1273911000"/>
    <n v="1268822909"/>
    <b v="1"/>
    <n v="33"/>
    <b v="1"/>
    <s v="photography/photobooks"/>
    <x v="6"/>
    <x v="9"/>
    <n v="78.180000000000007"/>
    <n v="215"/>
    <x v="670"/>
    <d v="2010-05-15T08:10:00"/>
    <n v="58.889942129630072"/>
    <n v="1.1499999999999999"/>
    <x v="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s v="USD"/>
    <n v="1373243181"/>
    <n v="1370651181"/>
    <b v="0"/>
    <n v="24"/>
    <b v="1"/>
    <s v="film &amp; video/shorts"/>
    <x v="5"/>
    <x v="13"/>
    <n v="86.67"/>
    <n v="173"/>
    <x v="671"/>
    <d v="2013-07-08T00:26:21"/>
    <n v="30"/>
    <n v="0.73333333333333328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s v="USD"/>
    <n v="1339074857"/>
    <n v="1336482857"/>
    <b v="1"/>
    <n v="50"/>
    <b v="1"/>
    <s v="music/indie rock"/>
    <x v="4"/>
    <x v="21"/>
    <n v="37.67"/>
    <n v="157"/>
    <x v="672"/>
    <d v="2012-06-07T13:14:17"/>
    <n v="30"/>
    <n v="0.569700000000000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s v="USD"/>
    <n v="1445921940"/>
    <n v="1444699549"/>
    <b v="0"/>
    <n v="35"/>
    <b v="1"/>
    <s v="music/indie rock"/>
    <x v="4"/>
    <x v="21"/>
    <n v="50.66"/>
    <n v="148"/>
    <x v="673"/>
    <d v="2015-10-27T04:59:00"/>
    <n v="14.148043981484079"/>
    <n v="0.47749999999999998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s v="GBP"/>
    <n v="1429138740"/>
    <n v="1426528418"/>
    <b v="0"/>
    <n v="76"/>
    <b v="1"/>
    <s v="music/metal"/>
    <x v="4"/>
    <x v="6"/>
    <n v="22.74"/>
    <n v="144"/>
    <x v="674"/>
    <d v="2015-04-15T22:59:00"/>
    <n v="30.212060185185692"/>
    <n v="0.44005833333333327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s v="USD"/>
    <n v="1453179540"/>
    <n v="1452030730"/>
    <b v="0"/>
    <n v="18"/>
    <b v="1"/>
    <s v="theater/plays"/>
    <x v="2"/>
    <x v="2"/>
    <n v="89.79"/>
    <n v="135"/>
    <x v="675"/>
    <d v="2016-01-19T04:59:00"/>
    <n v="13.296412037037953"/>
    <n v="0.34678333333333344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x v="2"/>
    <s v="CAD"/>
    <n v="1484110800"/>
    <n v="1482281094"/>
    <b v="0"/>
    <n v="18"/>
    <b v="1"/>
    <s v="theater/plays"/>
    <x v="2"/>
    <x v="2"/>
    <n v="86.94"/>
    <n v="130"/>
    <x v="676"/>
    <d v="2017-01-11T05:00:00"/>
    <n v="21.177152777774609"/>
    <n v="0.30416666666666664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s v="GBP"/>
    <n v="1465672979"/>
    <n v="1463080979"/>
    <b v="0"/>
    <n v="64"/>
    <b v="1"/>
    <s v="publishing/nonfiction"/>
    <x v="7"/>
    <x v="12"/>
    <n v="24.42"/>
    <n v="130"/>
    <x v="677"/>
    <d v="2016-06-11T19:22:59"/>
    <n v="30"/>
    <n v="0.3024999999999999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s v="USD"/>
    <n v="1458057600"/>
    <n v="1455938520"/>
    <b v="0"/>
    <n v="24"/>
    <b v="1"/>
    <s v="theater/musical"/>
    <x v="2"/>
    <x v="18"/>
    <n v="64.459999999999994"/>
    <n v="129"/>
    <x v="678"/>
    <d v="2016-03-15T16:00:00"/>
    <n v="24.526388888894871"/>
    <n v="0.2891666666666666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s v="USD"/>
    <n v="1316746837"/>
    <n v="1314154837"/>
    <b v="0"/>
    <n v="21"/>
    <b v="1"/>
    <s v="film &amp; video/shorts"/>
    <x v="5"/>
    <x v="13"/>
    <n v="71.709999999999994"/>
    <n v="126"/>
    <x v="679"/>
    <d v="2011-09-23T03:00:37"/>
    <n v="30"/>
    <n v="0.255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s v="USD"/>
    <n v="1359240856"/>
    <n v="1356648856"/>
    <b v="0"/>
    <n v="34"/>
    <b v="1"/>
    <s v="music/rock"/>
    <x v="4"/>
    <x v="5"/>
    <n v="44.21"/>
    <n v="125"/>
    <x v="680"/>
    <d v="2013-01-26T22:54:16"/>
    <n v="30"/>
    <n v="0.2525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s v="GBP"/>
    <n v="1484687436"/>
    <n v="1482095436"/>
    <b v="0"/>
    <n v="30"/>
    <b v="1"/>
    <s v="theater/plays"/>
    <x v="2"/>
    <x v="2"/>
    <n v="50"/>
    <n v="125"/>
    <x v="681"/>
    <d v="2017-01-17T21:10:36"/>
    <n v="30"/>
    <n v="0.25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s v="GBP"/>
    <n v="1403258049"/>
    <n v="1400666049"/>
    <b v="1"/>
    <n v="45"/>
    <b v="1"/>
    <s v="theater/plays"/>
    <x v="2"/>
    <x v="2"/>
    <n v="31.93"/>
    <n v="120"/>
    <x v="682"/>
    <d v="2014-06-20T09:54:09"/>
    <n v="30"/>
    <n v="0.1975000000000000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x v="2"/>
    <s v="CAD"/>
    <n v="1417460940"/>
    <n v="1416516972"/>
    <b v="0"/>
    <n v="20"/>
    <b v="1"/>
    <s v="theater/plays"/>
    <x v="2"/>
    <x v="2"/>
    <n v="70"/>
    <n v="117"/>
    <x v="683"/>
    <d v="2014-12-01T19:09:00"/>
    <n v="10.925555555557366"/>
    <n v="0.16666666666666666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s v="USD"/>
    <n v="1383318226"/>
    <n v="1380726226"/>
    <b v="0"/>
    <n v="17"/>
    <b v="1"/>
    <s v="music/rock"/>
    <x v="4"/>
    <x v="5"/>
    <n v="80.59"/>
    <n v="114"/>
    <x v="684"/>
    <d v="2013-11-01T15:03:46"/>
    <n v="30"/>
    <n v="0.1416666666666666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s v="USD"/>
    <n v="1297160329"/>
    <n v="1295000329"/>
    <b v="0"/>
    <n v="47"/>
    <b v="1"/>
    <s v="music/indie rock"/>
    <x v="4"/>
    <x v="21"/>
    <n v="29.02"/>
    <n v="114"/>
    <x v="685"/>
    <d v="2011-02-08T10:18:49"/>
    <n v="25"/>
    <n v="0.13666666666666666"/>
    <x v="5"/>
  </r>
  <r>
    <n v="1741"/>
    <s v="Caught off Guard"/>
    <s v="A photo journal documenting my experiences and travels across New Zealand"/>
    <n v="1200"/>
    <n v="1330"/>
    <x v="0"/>
    <x v="1"/>
    <x v="1"/>
    <s v="GBP"/>
    <n v="1433948671"/>
    <n v="1430060671"/>
    <b v="0"/>
    <n v="52"/>
    <b v="1"/>
    <s v="photography/photobooks"/>
    <x v="6"/>
    <x v="9"/>
    <n v="25.58"/>
    <n v="111"/>
    <x v="686"/>
    <d v="2015-06-10T15:04:31"/>
    <n v="45"/>
    <n v="0.10833333333333334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s v="GBP"/>
    <n v="1441042275"/>
    <n v="1438882275"/>
    <b v="0"/>
    <n v="32"/>
    <b v="1"/>
    <s v="theater/plays"/>
    <x v="2"/>
    <x v="2"/>
    <n v="39.380000000000003"/>
    <n v="105"/>
    <x v="687"/>
    <d v="2015-08-31T17:31:15"/>
    <n v="25"/>
    <n v="0.0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s v="USD"/>
    <n v="1455936335"/>
    <n v="1452048335"/>
    <b v="0"/>
    <n v="9"/>
    <b v="1"/>
    <s v="theater/plays"/>
    <x v="2"/>
    <x v="2"/>
    <n v="139.56"/>
    <n v="105"/>
    <x v="688"/>
    <d v="2016-02-20T02:45:35"/>
    <n v="45"/>
    <n v="4.6666666666666669E-2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s v="GBP"/>
    <n v="1446213612"/>
    <n v="1443621612"/>
    <b v="1"/>
    <n v="21"/>
    <b v="1"/>
    <s v="theater/plays"/>
    <x v="2"/>
    <x v="2"/>
    <n v="59.52"/>
    <n v="104"/>
    <x v="689"/>
    <d v="2015-10-30T14:00:12"/>
    <n v="30"/>
    <n v="4.1666666666666664E-2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s v="GBP"/>
    <n v="1424556325"/>
    <n v="1421964325"/>
    <b v="0"/>
    <n v="46"/>
    <b v="1"/>
    <s v="theater/plays"/>
    <x v="2"/>
    <x v="2"/>
    <n v="27.07"/>
    <n v="104"/>
    <x v="690"/>
    <d v="2015-02-21T22:05:25"/>
    <n v="30"/>
    <n v="3.7499999999999999E-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s v="USD"/>
    <n v="1415832338"/>
    <n v="1413236738"/>
    <b v="0"/>
    <n v="29"/>
    <b v="1"/>
    <s v="music/indie rock"/>
    <x v="4"/>
    <x v="21"/>
    <n v="42.24"/>
    <n v="102"/>
    <x v="691"/>
    <d v="2014-11-12T22:45:38"/>
    <n v="30.041666666664241"/>
    <n v="2.0833333333333332E-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s v="USD"/>
    <n v="1388553960"/>
    <n v="1385754986"/>
    <b v="0"/>
    <n v="23"/>
    <b v="1"/>
    <s v="music/rock"/>
    <x v="4"/>
    <x v="5"/>
    <n v="52.83"/>
    <n v="101"/>
    <x v="692"/>
    <d v="2014-01-01T05:26:00"/>
    <n v="32.395532407412247"/>
    <n v="1.2500000000000001E-2"/>
    <x v="4"/>
  </r>
  <r>
    <n v="857"/>
    <s v="A Reason To Breathe - DEBUT ALBUM"/>
    <s v="Modern Post-Hardcore/Electro music (Hardstyle, EDM, Trap, Dubstep, Dembow, House)."/>
    <n v="1200"/>
    <n v="1200"/>
    <x v="0"/>
    <x v="8"/>
    <x v="8"/>
    <s v="EUR"/>
    <n v="1448463431"/>
    <n v="1444831031"/>
    <b v="0"/>
    <n v="24"/>
    <b v="1"/>
    <s v="music/metal"/>
    <x v="4"/>
    <x v="6"/>
    <n v="50"/>
    <n v="100"/>
    <x v="693"/>
    <d v="2015-11-25T14:57:11"/>
    <n v="42.041666666671517"/>
    <n v="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s v="USD"/>
    <n v="1308011727"/>
    <n v="1306283727"/>
    <b v="0"/>
    <n v="28"/>
    <b v="1"/>
    <s v="music/pop"/>
    <x v="4"/>
    <x v="17"/>
    <n v="42.86"/>
    <n v="100"/>
    <x v="694"/>
    <d v="2011-06-14T00:35:27"/>
    <n v="20"/>
    <n v="0"/>
    <x v="5"/>
  </r>
  <r>
    <n v="3666"/>
    <s v="Israel LÃ³pez @ Ojai Playwrights Conference"/>
    <s v="Artistic Internship @ Ojai Playwrights Conference"/>
    <n v="1200"/>
    <n v="1200"/>
    <x v="0"/>
    <x v="0"/>
    <x v="0"/>
    <s v="USD"/>
    <n v="1406185200"/>
    <n v="1404337382"/>
    <b v="0"/>
    <n v="38"/>
    <b v="1"/>
    <s v="theater/plays"/>
    <x v="2"/>
    <x v="2"/>
    <n v="31.58"/>
    <n v="100"/>
    <x v="695"/>
    <d v="2014-07-24T07:00:00"/>
    <n v="21.386782407404098"/>
    <n v="0"/>
    <x v="2"/>
  </r>
  <r>
    <n v="2955"/>
    <s v="A Stage for Stage Door Theater Company (Canceled)"/>
    <s v="Stage Door Theater needs a stage for its current and future productions. Can you help?"/>
    <n v="1200"/>
    <n v="715"/>
    <x v="2"/>
    <x v="0"/>
    <x v="0"/>
    <s v="USD"/>
    <n v="1434476849"/>
    <n v="1431884849"/>
    <b v="0"/>
    <n v="11"/>
    <b v="0"/>
    <s v="theater/spaces"/>
    <x v="2"/>
    <x v="24"/>
    <n v="65"/>
    <n v="60"/>
    <x v="696"/>
    <d v="2015-06-16T17:47:29"/>
    <n v="30"/>
    <n v="-0.40416666666666667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x v="1"/>
    <s v="GBP"/>
    <n v="1488394800"/>
    <n v="1486681708"/>
    <b v="0"/>
    <n v="14"/>
    <b v="0"/>
    <s v="theater/plays"/>
    <x v="2"/>
    <x v="2"/>
    <n v="32.36"/>
    <n v="38"/>
    <x v="697"/>
    <d v="2017-03-01T19:00:00"/>
    <n v="19.827453703706851"/>
    <n v="-0.62250000000000005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x v="1"/>
    <s v="GBP"/>
    <n v="1428951600"/>
    <n v="1425512843"/>
    <b v="0"/>
    <n v="13"/>
    <b v="0"/>
    <s v="film &amp; video/drama"/>
    <x v="5"/>
    <x v="25"/>
    <n v="30.85"/>
    <n v="33"/>
    <x v="698"/>
    <d v="2015-04-13T19:00:00"/>
    <n v="39.80042824074917"/>
    <n v="-0.6658333333333333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s v="USD"/>
    <n v="1411930556"/>
    <n v="1409338556"/>
    <b v="0"/>
    <n v="12"/>
    <b v="0"/>
    <s v="theater/plays"/>
    <x v="2"/>
    <x v="2"/>
    <n v="24.33"/>
    <n v="24"/>
    <x v="699"/>
    <d v="2014-09-28T18:55:56"/>
    <n v="30"/>
    <n v="-0.7566666666666667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x v="1"/>
    <s v="GBP"/>
    <n v="1459368658"/>
    <n v="1454188258"/>
    <b v="0"/>
    <n v="12"/>
    <b v="0"/>
    <s v="food/food trucks"/>
    <x v="3"/>
    <x v="3"/>
    <n v="16.829999999999998"/>
    <n v="17"/>
    <x v="700"/>
    <d v="2016-03-30T20:10:58"/>
    <n v="59.958333333335759"/>
    <n v="-0.83166666666666667"/>
    <x v="0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s v="USD"/>
    <n v="1424014680"/>
    <n v="1418922443"/>
    <b v="0"/>
    <n v="1"/>
    <b v="0"/>
    <s v="publishing/fiction"/>
    <x v="7"/>
    <x v="31"/>
    <n v="100"/>
    <n v="8"/>
    <x v="701"/>
    <d v="2015-02-15T15:38:00"/>
    <n v="58.937928240738984"/>
    <n v="-0.91666666666666663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s v="USD"/>
    <n v="1406743396"/>
    <n v="1404151396"/>
    <b v="0"/>
    <n v="4"/>
    <b v="0"/>
    <s v="photography/photobooks"/>
    <x v="6"/>
    <x v="9"/>
    <n v="6.25"/>
    <n v="2"/>
    <x v="702"/>
    <d v="2014-07-30T18:03:16"/>
    <n v="30"/>
    <n v="-0.97916666666666663"/>
    <x v="2"/>
  </r>
  <r>
    <n v="131"/>
    <s v="I (Canceled)"/>
    <s v="I"/>
    <n v="1200"/>
    <n v="0"/>
    <x v="2"/>
    <x v="0"/>
    <x v="0"/>
    <s v="USD"/>
    <n v="1467763200"/>
    <n v="1466453161"/>
    <b v="0"/>
    <n v="0"/>
    <b v="0"/>
    <s v="film &amp; video/science fiction"/>
    <x v="5"/>
    <x v="30"/>
    <n v="0"/>
    <n v="0"/>
    <x v="703"/>
    <d v="2016-07-06T00:00:00"/>
    <n v="15.162488425921765"/>
    <n v="-1"/>
    <x v="0"/>
  </r>
  <r>
    <n v="710"/>
    <s v="Hate York Shirt 2.0"/>
    <s v="Shirts, so technologically advanced, they connect mentally to their audience upon sight."/>
    <n v="1200"/>
    <n v="0"/>
    <x v="1"/>
    <x v="2"/>
    <x v="2"/>
    <s v="CAD"/>
    <n v="1408495440"/>
    <n v="1405640302"/>
    <b v="0"/>
    <n v="0"/>
    <b v="0"/>
    <s v="technology/wearables"/>
    <x v="0"/>
    <x v="16"/>
    <n v="0"/>
    <n v="0"/>
    <x v="704"/>
    <d v="2014-08-20T00:44:00"/>
    <n v="33.045578703698993"/>
    <n v="-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s v="USD"/>
    <n v="1401464101"/>
    <n v="1400600101"/>
    <b v="0"/>
    <n v="0"/>
    <b v="0"/>
    <s v="photography/places"/>
    <x v="6"/>
    <x v="11"/>
    <n v="0"/>
    <n v="0"/>
    <x v="705"/>
    <d v="2014-05-30T15:35:01"/>
    <n v="10"/>
    <n v="-1"/>
    <x v="2"/>
  </r>
  <r>
    <n v="1589"/>
    <s v="A Side Of The World In Canvas"/>
    <s v="I want to be able to have my own photography inside a canvas and have it be displayed everywhere."/>
    <n v="1200"/>
    <n v="0"/>
    <x v="1"/>
    <x v="0"/>
    <x v="0"/>
    <s v="USD"/>
    <n v="1444433886"/>
    <n v="1441841886"/>
    <b v="0"/>
    <n v="0"/>
    <b v="0"/>
    <s v="photography/places"/>
    <x v="6"/>
    <x v="11"/>
    <n v="0"/>
    <n v="0"/>
    <x v="706"/>
    <d v="2015-10-09T23:38:06"/>
    <n v="30"/>
    <n v="-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s v="USD"/>
    <n v="1465790400"/>
    <n v="1462210950"/>
    <b v="0"/>
    <n v="0"/>
    <b v="0"/>
    <s v="theater/plays"/>
    <x v="2"/>
    <x v="2"/>
    <n v="0"/>
    <n v="0"/>
    <x v="707"/>
    <d v="2016-06-13T04:00:00"/>
    <n v="41.428819444452529"/>
    <n v="-1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s v="USD"/>
    <n v="1404532740"/>
    <n v="1401823952"/>
    <b v="0"/>
    <n v="0"/>
    <b v="0"/>
    <s v="theater/plays"/>
    <x v="2"/>
    <x v="2"/>
    <n v="0"/>
    <n v="0"/>
    <x v="708"/>
    <d v="2014-07-05T03:59:00"/>
    <n v="31.351712962961756"/>
    <n v="-1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s v="USD"/>
    <n v="1434490914"/>
    <n v="1429306914"/>
    <b v="0"/>
    <n v="0"/>
    <b v="0"/>
    <s v="theater/plays"/>
    <x v="2"/>
    <x v="2"/>
    <n v="0"/>
    <n v="0"/>
    <x v="709"/>
    <d v="2015-06-16T21:41:54"/>
    <n v="60"/>
    <n v="-1"/>
    <x v="3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s v="USD"/>
    <n v="1408278144"/>
    <n v="1404822144"/>
    <b v="0"/>
    <n v="19"/>
    <b v="1"/>
    <s v="film &amp; video/television"/>
    <x v="5"/>
    <x v="7"/>
    <n v="102.11"/>
    <n v="155"/>
    <x v="710"/>
    <d v="2014-08-17T12:22:24"/>
    <n v="40"/>
    <n v="0.55200000000000005"/>
    <x v="2"/>
  </r>
  <r>
    <n v="2558"/>
    <s v="Hopkins Sinfonia 2015 Season"/>
    <s v="The Hopkins Sinfonia is looking for your support to run our 2015 Season made up of five concerts."/>
    <n v="1250"/>
    <n v="1361"/>
    <x v="0"/>
    <x v="7"/>
    <x v="7"/>
    <s v="AUD"/>
    <n v="1430488740"/>
    <n v="1427747906"/>
    <b v="0"/>
    <n v="18"/>
    <b v="1"/>
    <s v="music/classical music"/>
    <x v="4"/>
    <x v="10"/>
    <n v="75.61"/>
    <n v="109"/>
    <x v="711"/>
    <d v="2015-05-01T13:59:00"/>
    <n v="31.722615740734909"/>
    <n v="8.8800000000000004E-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s v="GBP"/>
    <n v="1438543889"/>
    <n v="1436383889"/>
    <b v="0"/>
    <n v="28"/>
    <b v="1"/>
    <s v="theater/musical"/>
    <x v="2"/>
    <x v="18"/>
    <n v="47.43"/>
    <n v="106"/>
    <x v="712"/>
    <d v="2015-08-02T19:31:29"/>
    <n v="25"/>
    <n v="6.2399999999999997E-2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s v="USD"/>
    <n v="1423724400"/>
    <n v="1421274954"/>
    <b v="0"/>
    <n v="28"/>
    <b v="1"/>
    <s v="theater/plays"/>
    <x v="2"/>
    <x v="2"/>
    <n v="47"/>
    <n v="105"/>
    <x v="713"/>
    <d v="2015-02-12T07:00:00"/>
    <n v="28.350069444451947"/>
    <n v="5.28E-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s v="USD"/>
    <n v="1354845600"/>
    <n v="1352766300"/>
    <b v="1"/>
    <n v="25"/>
    <b v="1"/>
    <s v="theater/plays"/>
    <x v="2"/>
    <x v="2"/>
    <n v="52"/>
    <n v="104"/>
    <x v="714"/>
    <d v="2012-12-07T02:00:00"/>
    <n v="24.065972222226264"/>
    <n v="0.04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s v="USD"/>
    <n v="1403964574"/>
    <n v="1401372574"/>
    <b v="0"/>
    <n v="20"/>
    <b v="1"/>
    <s v="theater/plays"/>
    <x v="2"/>
    <x v="2"/>
    <n v="62.5"/>
    <n v="100"/>
    <x v="715"/>
    <d v="2014-06-28T14:09:34"/>
    <n v="30"/>
    <n v="0"/>
    <x v="2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s v="USD"/>
    <n v="1445439674"/>
    <n v="1442847674"/>
    <b v="0"/>
    <n v="7"/>
    <b v="0"/>
    <s v="music/faith"/>
    <x v="4"/>
    <x v="28"/>
    <n v="122.14"/>
    <n v="68"/>
    <x v="716"/>
    <d v="2015-10-21T15:01:14"/>
    <n v="30"/>
    <n v="-0.316"/>
    <x v="3"/>
  </r>
  <r>
    <n v="3998"/>
    <s v="Forsaken Angels-A New Play"/>
    <s v="Forsaken Angels, a powerful new play by William Leary, author of DCMTA's Best Of 2014 Play Masquerade."/>
    <n v="1250"/>
    <n v="715"/>
    <x v="1"/>
    <x v="0"/>
    <x v="0"/>
    <s v="USD"/>
    <n v="1427580426"/>
    <n v="1424992026"/>
    <b v="0"/>
    <n v="12"/>
    <b v="0"/>
    <s v="theater/plays"/>
    <x v="2"/>
    <x v="2"/>
    <n v="59.58"/>
    <n v="57"/>
    <x v="717"/>
    <d v="2015-03-28T22:07:06"/>
    <n v="29.958333333335759"/>
    <n v="-0.42799999999999999"/>
    <x v="3"/>
  </r>
  <r>
    <n v="4069"/>
    <s v="The Pendulum Swings"/>
    <s v="'The Pendulum Swings' is a three-act dark comedy that sees Frank and Michael await their execution on Death Row."/>
    <n v="1250"/>
    <n v="430"/>
    <x v="1"/>
    <x v="1"/>
    <x v="1"/>
    <s v="GBP"/>
    <n v="1425124800"/>
    <n v="1421596356"/>
    <b v="0"/>
    <n v="13"/>
    <b v="0"/>
    <s v="theater/plays"/>
    <x v="2"/>
    <x v="2"/>
    <n v="33.08"/>
    <n v="34"/>
    <x v="718"/>
    <d v="2015-02-28T12:00:00"/>
    <n v="40.838472222225391"/>
    <n v="-0.65600000000000003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s v="USD"/>
    <n v="1411779761"/>
    <n v="1409187761"/>
    <b v="0"/>
    <n v="4"/>
    <b v="0"/>
    <s v="theater/plays"/>
    <x v="2"/>
    <x v="2"/>
    <n v="5.75"/>
    <n v="2"/>
    <x v="719"/>
    <d v="2014-09-27T01:02:41"/>
    <n v="30"/>
    <n v="-0.98160000000000003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s v="USD"/>
    <n v="1492542819"/>
    <n v="1489090419"/>
    <b v="0"/>
    <n v="1"/>
    <b v="0"/>
    <s v="theater/plays"/>
    <x v="2"/>
    <x v="2"/>
    <n v="10"/>
    <n v="1"/>
    <x v="720"/>
    <d v="2017-04-18T19:13:39"/>
    <n v="39.958333333335759"/>
    <n v="-0.99199999999999999"/>
    <x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s v="USD"/>
    <n v="1428068988"/>
    <n v="1425908988"/>
    <b v="0"/>
    <n v="27"/>
    <b v="1"/>
    <s v="theater/plays"/>
    <x v="2"/>
    <x v="2"/>
    <n v="67.959999999999994"/>
    <n v="141"/>
    <x v="721"/>
    <d v="2015-04-03T13:49:48"/>
    <n v="25"/>
    <n v="0.41153846153846152"/>
    <x v="3"/>
  </r>
  <r>
    <n v="110"/>
    <s v="Earlids"/>
    <s v="Lee, an awkward teenager with sound-blocking earlids, must confront his self-isolation after a girl moves in next door."/>
    <n v="1300"/>
    <n v="1700"/>
    <x v="0"/>
    <x v="0"/>
    <x v="0"/>
    <s v="USD"/>
    <n v="1384408740"/>
    <n v="1381445253"/>
    <b v="0"/>
    <n v="26"/>
    <b v="1"/>
    <s v="film &amp; video/shorts"/>
    <x v="5"/>
    <x v="13"/>
    <n v="65.38"/>
    <n v="131"/>
    <x v="722"/>
    <d v="2013-11-14T05:59:00"/>
    <n v="34.299618055549217"/>
    <n v="0.3076923076923077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s v="GBP"/>
    <n v="1398451093"/>
    <n v="1395859093"/>
    <b v="0"/>
    <n v="41"/>
    <b v="1"/>
    <s v="film &amp; video/shorts"/>
    <x v="5"/>
    <x v="13"/>
    <n v="40.270000000000003"/>
    <n v="127"/>
    <x v="723"/>
    <d v="2014-04-25T18:38:13"/>
    <n v="30"/>
    <n v="0.2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s v="USD"/>
    <n v="1486095060"/>
    <n v="1484198170"/>
    <b v="0"/>
    <n v="31"/>
    <b v="1"/>
    <s v="music/rock"/>
    <x v="4"/>
    <x v="5"/>
    <n v="48.71"/>
    <n v="116"/>
    <x v="724"/>
    <d v="2017-02-03T04:11:00"/>
    <n v="21.954745370370802"/>
    <n v="0.1615384615384615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s v="USD"/>
    <n v="1340641440"/>
    <n v="1339549982"/>
    <b v="0"/>
    <n v="38"/>
    <b v="1"/>
    <s v="music/rock"/>
    <x v="4"/>
    <x v="5"/>
    <n v="36.61"/>
    <n v="107"/>
    <x v="725"/>
    <d v="2012-06-25T16:24:00"/>
    <n v="12.632615740738402"/>
    <n v="7.0000000000000007E-2"/>
    <x v="6"/>
  </r>
  <r>
    <n v="103"/>
    <s v="I'M TWENTY SOMETHING"/>
    <s v="Three friends in their twenties are trying to do the impossible - have fun on a casual Friday night."/>
    <n v="1300"/>
    <n v="1367"/>
    <x v="0"/>
    <x v="1"/>
    <x v="1"/>
    <s v="GBP"/>
    <n v="1394220030"/>
    <n v="1392232830"/>
    <b v="0"/>
    <n v="49"/>
    <b v="1"/>
    <s v="film &amp; video/shorts"/>
    <x v="5"/>
    <x v="13"/>
    <n v="27.9"/>
    <n v="105"/>
    <x v="726"/>
    <d v="2014-03-07T19:20:30"/>
    <n v="23"/>
    <n v="5.153846153846154E-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s v="USD"/>
    <n v="1406509200"/>
    <n v="1404769538"/>
    <b v="0"/>
    <n v="26"/>
    <b v="1"/>
    <s v="music/rock"/>
    <x v="4"/>
    <x v="5"/>
    <n v="50.04"/>
    <n v="100"/>
    <x v="727"/>
    <d v="2014-07-28T01:00:00"/>
    <n v="20.134976851848478"/>
    <n v="7.6923076923076923E-4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s v="USD"/>
    <n v="1406876400"/>
    <n v="1405024561"/>
    <b v="0"/>
    <n v="10"/>
    <b v="0"/>
    <s v="theater/plays"/>
    <x v="2"/>
    <x v="2"/>
    <n v="62"/>
    <n v="48"/>
    <x v="728"/>
    <d v="2014-08-01T07:00:00"/>
    <n v="21.433321759257524"/>
    <n v="-0.5230769230769231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s v="GBP"/>
    <n v="1481564080"/>
    <n v="1479144880"/>
    <b v="0"/>
    <n v="27"/>
    <b v="1"/>
    <s v="music/electronic music"/>
    <x v="4"/>
    <x v="4"/>
    <n v="50.59"/>
    <n v="103"/>
    <x v="729"/>
    <d v="2016-12-12T17:34:40"/>
    <n v="28"/>
    <n v="2.86144578313253E-2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s v="USD"/>
    <n v="1488333600"/>
    <n v="1487094360"/>
    <b v="0"/>
    <n v="20"/>
    <b v="1"/>
    <s v="theater/spaces"/>
    <x v="2"/>
    <x v="24"/>
    <n v="80.25"/>
    <n v="119"/>
    <x v="730"/>
    <d v="2017-03-01T02:00:00"/>
    <n v="14.343055555553292"/>
    <n v="0.18888888888888888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s v="USD"/>
    <n v="1481432340"/>
    <n v="1476764077"/>
    <b v="0"/>
    <n v="193"/>
    <b v="1"/>
    <s v="technology/hardware"/>
    <x v="0"/>
    <x v="0"/>
    <n v="36.33"/>
    <n v="506"/>
    <x v="731"/>
    <d v="2016-12-11T04:59:00"/>
    <n v="54.030821759261016"/>
    <n v="4.0620938628158845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s v="GBP"/>
    <n v="1442311560"/>
    <n v="1439924246"/>
    <b v="0"/>
    <n v="34"/>
    <b v="1"/>
    <s v="theater/plays"/>
    <x v="2"/>
    <x v="2"/>
    <n v="41.03"/>
    <n v="100"/>
    <x v="732"/>
    <d v="2015-09-15T10:06:00"/>
    <n v="27.630949074082309"/>
    <n v="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s v="USD"/>
    <n v="1395435712"/>
    <n v="1392847312"/>
    <b v="0"/>
    <n v="23"/>
    <b v="1"/>
    <s v="publishing/nonfiction"/>
    <x v="7"/>
    <x v="12"/>
    <n v="67.39"/>
    <n v="111"/>
    <x v="733"/>
    <d v="2014-03-21T21:01:52"/>
    <n v="29.958333333328483"/>
    <n v="0.10714285714285714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x v="2"/>
    <s v="CAD"/>
    <n v="1413547200"/>
    <n v="1411417602"/>
    <b v="0"/>
    <n v="21"/>
    <b v="1"/>
    <s v="film &amp; video/documentary"/>
    <x v="5"/>
    <x v="27"/>
    <n v="68.099999999999994"/>
    <n v="102"/>
    <x v="734"/>
    <d v="2014-10-17T12:00:00"/>
    <n v="24.648124999999709"/>
    <n v="2.1471428571428534E-2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s v="GBP"/>
    <n v="1448722494"/>
    <n v="1446562494"/>
    <b v="0"/>
    <n v="3"/>
    <b v="0"/>
    <s v="theater/plays"/>
    <x v="2"/>
    <x v="2"/>
    <n v="15"/>
    <n v="3"/>
    <x v="735"/>
    <d v="2015-11-28T14:54:54"/>
    <n v="25"/>
    <n v="-0.96785714285714286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s v="USD"/>
    <n v="1326916800"/>
    <n v="1323131689"/>
    <b v="0"/>
    <n v="0"/>
    <b v="0"/>
    <s v="music/jazz"/>
    <x v="4"/>
    <x v="34"/>
    <n v="0"/>
    <n v="0"/>
    <x v="736"/>
    <d v="2012-01-18T20:00:00"/>
    <n v="43.809155092596484"/>
    <n v="-1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s v="USD"/>
    <n v="1469329217"/>
    <n v="1466737217"/>
    <b v="0"/>
    <n v="47"/>
    <b v="1"/>
    <s v="music/metal"/>
    <x v="4"/>
    <x v="6"/>
    <n v="31.91"/>
    <n v="103"/>
    <x v="737"/>
    <d v="2016-07-24T03:00:17"/>
    <n v="30"/>
    <n v="3.4482758620689655E-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x v="2"/>
    <s v="CAD"/>
    <n v="1467313039"/>
    <n v="1464807439"/>
    <b v="0"/>
    <n v="139"/>
    <b v="1"/>
    <s v="publishing/nonfiction"/>
    <x v="7"/>
    <x v="12"/>
    <n v="40.76"/>
    <n v="378"/>
    <x v="738"/>
    <d v="2016-06-30T18:57:19"/>
    <n v="29"/>
    <n v="2.7773333333333334"/>
    <x v="0"/>
  </r>
  <r>
    <n v="2266"/>
    <s v="GOAT LORDS."/>
    <s v="Want to be LORD OF THE GOATS? Start building your herd using thievery, magic, bombs and mostly goats."/>
    <n v="1500"/>
    <n v="4804"/>
    <x v="0"/>
    <x v="0"/>
    <x v="0"/>
    <s v="USD"/>
    <n v="1461722400"/>
    <n v="1460235592"/>
    <b v="0"/>
    <n v="194"/>
    <b v="1"/>
    <s v="games/tabletop games"/>
    <x v="1"/>
    <x v="1"/>
    <n v="24.76"/>
    <n v="320"/>
    <x v="739"/>
    <d v="2016-04-27T02:00:00"/>
    <n v="17.208425925920892"/>
    <n v="2.2026666666666666"/>
    <x v="0"/>
  </r>
  <r>
    <n v="108"/>
    <s v="GLASS: A Love Story"/>
    <s v="When a man can't find love, his Google GLASS does the searching for him. A short film shot with Google Glass."/>
    <n v="1500"/>
    <n v="3700"/>
    <x v="0"/>
    <x v="0"/>
    <x v="0"/>
    <s v="USD"/>
    <n v="1370011370"/>
    <n v="1364827370"/>
    <b v="0"/>
    <n v="47"/>
    <b v="1"/>
    <s v="film &amp; video/shorts"/>
    <x v="5"/>
    <x v="13"/>
    <n v="78.72"/>
    <n v="247"/>
    <x v="740"/>
    <d v="2013-05-31T14:42:50"/>
    <n v="60"/>
    <n v="1.4666666666666666"/>
    <x v="4"/>
  </r>
  <r>
    <n v="831"/>
    <s v="Let The 7Horse Run!"/>
    <s v="7Horse is a new band with a self-funded album and a show they want to rock in your town!"/>
    <n v="1500"/>
    <n v="3500"/>
    <x v="0"/>
    <x v="0"/>
    <x v="0"/>
    <s v="USD"/>
    <n v="1335540694"/>
    <n v="1332948694"/>
    <b v="0"/>
    <n v="20"/>
    <b v="1"/>
    <s v="music/rock"/>
    <x v="4"/>
    <x v="5"/>
    <n v="175"/>
    <n v="233"/>
    <x v="741"/>
    <d v="2012-04-27T15:31:34"/>
    <n v="30"/>
    <n v="1.3333333333333333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s v="USD"/>
    <n v="1298167001"/>
    <n v="1295575001"/>
    <b v="0"/>
    <n v="36"/>
    <b v="1"/>
    <s v="music/indie rock"/>
    <x v="4"/>
    <x v="21"/>
    <n v="94.03"/>
    <n v="226"/>
    <x v="742"/>
    <d v="2011-02-20T01:56:41"/>
    <n v="30"/>
    <n v="1.2566666666666666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s v="USD"/>
    <n v="1288657560"/>
    <n v="1286319256"/>
    <b v="0"/>
    <n v="107"/>
    <b v="1"/>
    <s v="music/indie rock"/>
    <x v="4"/>
    <x v="21"/>
    <n v="27.39"/>
    <n v="195"/>
    <x v="743"/>
    <d v="2010-11-02T00:26:00"/>
    <n v="27.063703703708597"/>
    <n v="0.95379333333333338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s v="USD"/>
    <n v="1400108640"/>
    <n v="1396923624"/>
    <b v="1"/>
    <n v="122"/>
    <b v="1"/>
    <s v="technology/hardware"/>
    <x v="0"/>
    <x v="0"/>
    <n v="23.65"/>
    <n v="192"/>
    <x v="744"/>
    <d v="2014-05-14T23:04:00"/>
    <n v="36.863611111111823"/>
    <n v="0.9233333333333333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s v="USD"/>
    <n v="1458874388"/>
    <n v="1456285988"/>
    <b v="0"/>
    <n v="66"/>
    <b v="1"/>
    <s v="music/rock"/>
    <x v="4"/>
    <x v="5"/>
    <n v="43.06"/>
    <n v="189"/>
    <x v="745"/>
    <d v="2016-03-25T02:53:08"/>
    <n v="29.958333333335759"/>
    <n v="0.89466666666666672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s v="USD"/>
    <n v="1488063839"/>
    <n v="1485471839"/>
    <b v="0"/>
    <n v="67"/>
    <b v="1"/>
    <s v="food/small batch"/>
    <x v="3"/>
    <x v="26"/>
    <n v="40.49"/>
    <n v="181"/>
    <x v="746"/>
    <d v="2017-02-25T23:03:59"/>
    <n v="30"/>
    <n v="0.80866666666666664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s v="USD"/>
    <n v="1465527600"/>
    <n v="1462252542"/>
    <b v="0"/>
    <n v="54"/>
    <b v="1"/>
    <s v="theater/plays"/>
    <x v="2"/>
    <x v="2"/>
    <n v="48.7"/>
    <n v="175"/>
    <x v="747"/>
    <d v="2016-06-10T03:00:00"/>
    <n v="37.90576388889167"/>
    <n v="0.753333333333333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s v="GBP"/>
    <n v="1459702800"/>
    <n v="1457690386"/>
    <b v="0"/>
    <n v="38"/>
    <b v="1"/>
    <s v="theater/plays"/>
    <x v="2"/>
    <x v="2"/>
    <n v="68.84"/>
    <n v="174"/>
    <x v="748"/>
    <d v="2016-04-03T17:00:00"/>
    <n v="23.291828703702777"/>
    <n v="0.74399999999999999"/>
    <x v="0"/>
  </r>
  <r>
    <n v="1360"/>
    <s v="So Bad, It's Good! - A Book of Bad Movies"/>
    <s v="So Bad, It's Good! is a guide to finding the best films for your bad movie night."/>
    <n v="1500"/>
    <n v="2598"/>
    <x v="0"/>
    <x v="0"/>
    <x v="0"/>
    <s v="USD"/>
    <n v="1343943420"/>
    <n v="1341524220"/>
    <b v="0"/>
    <n v="81"/>
    <b v="1"/>
    <s v="publishing/nonfiction"/>
    <x v="7"/>
    <x v="12"/>
    <n v="32.07"/>
    <n v="173"/>
    <x v="749"/>
    <d v="2012-08-02T21:37:00"/>
    <n v="28"/>
    <n v="0.73199999999999998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s v="GBP"/>
    <n v="1405521075"/>
    <n v="1402929075"/>
    <b v="1"/>
    <n v="78"/>
    <b v="1"/>
    <s v="theater/plays"/>
    <x v="2"/>
    <x v="2"/>
    <n v="33.03"/>
    <n v="172"/>
    <x v="750"/>
    <d v="2014-07-16T14:31:15"/>
    <n v="30"/>
    <n v="0.7173333333333333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s v="USD"/>
    <n v="1446759880"/>
    <n v="1444164280"/>
    <b v="0"/>
    <n v="57"/>
    <b v="1"/>
    <s v="theater/plays"/>
    <x v="2"/>
    <x v="2"/>
    <n v="44.91"/>
    <n v="171"/>
    <x v="751"/>
    <d v="2015-11-05T21:44:40"/>
    <n v="30.041666666671517"/>
    <n v="0.7066666666666666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s v="USD"/>
    <n v="1295647200"/>
    <n v="1291428371"/>
    <b v="0"/>
    <n v="33"/>
    <b v="1"/>
    <s v="music/rock"/>
    <x v="4"/>
    <x v="5"/>
    <n v="75.77"/>
    <n v="167"/>
    <x v="752"/>
    <d v="2011-01-21T22:00:00"/>
    <n v="48.829039351847314"/>
    <n v="0.66683333333333328"/>
    <x v="7"/>
  </r>
  <r>
    <n v="813"/>
    <s v="Rules of Civility and Decent Behavior"/>
    <s v="A pre order campaign to fund the pressing of our second full length vinyl LP"/>
    <n v="1500"/>
    <n v="2399.94"/>
    <x v="0"/>
    <x v="0"/>
    <x v="0"/>
    <s v="USD"/>
    <n v="1342825365"/>
    <n v="1340233365"/>
    <b v="0"/>
    <n v="96"/>
    <b v="1"/>
    <s v="music/rock"/>
    <x v="4"/>
    <x v="5"/>
    <n v="25"/>
    <n v="160"/>
    <x v="753"/>
    <d v="2012-07-20T23:02:45"/>
    <n v="30"/>
    <n v="0.59996000000000005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s v="USD"/>
    <n v="1424548719"/>
    <n v="1419364719"/>
    <b v="0"/>
    <n v="15"/>
    <b v="1"/>
    <s v="theater/spaces"/>
    <x v="2"/>
    <x v="24"/>
    <n v="158"/>
    <n v="158"/>
    <x v="754"/>
    <d v="2015-02-21T19:58:39"/>
    <n v="60"/>
    <n v="0.57999999999999996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s v="USD"/>
    <n v="1348202807"/>
    <n v="1343018807"/>
    <b v="0"/>
    <n v="60"/>
    <b v="1"/>
    <s v="music/classical music"/>
    <x v="4"/>
    <x v="10"/>
    <n v="38.880000000000003"/>
    <n v="156"/>
    <x v="755"/>
    <d v="2012-09-21T04:46:47"/>
    <n v="60"/>
    <n v="0.55533333333333335"/>
    <x v="6"/>
  </r>
  <r>
    <n v="800"/>
    <s v="LF4 WildFire"/>
    <s v="Scotland's premier classic rock and metal festival, 3 days, 3-4 stages, family friendly,  for people of all ages"/>
    <n v="1500"/>
    <n v="2282"/>
    <x v="0"/>
    <x v="1"/>
    <x v="1"/>
    <s v="GBP"/>
    <n v="1410431054"/>
    <n v="1407839054"/>
    <b v="0"/>
    <n v="56"/>
    <b v="1"/>
    <s v="music/rock"/>
    <x v="4"/>
    <x v="5"/>
    <n v="40.75"/>
    <n v="152"/>
    <x v="756"/>
    <d v="2014-09-11T10:24:14"/>
    <n v="30"/>
    <n v="0.52133333333333332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s v="USD"/>
    <n v="1335564000"/>
    <n v="1332182049"/>
    <b v="0"/>
    <n v="35"/>
    <b v="1"/>
    <s v="music/rock"/>
    <x v="4"/>
    <x v="5"/>
    <n v="63.49"/>
    <n v="148"/>
    <x v="757"/>
    <d v="2012-04-27T22:00:00"/>
    <n v="39.142951388887013"/>
    <n v="0.4813333333333333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s v="USD"/>
    <n v="1458362023"/>
    <n v="1455773623"/>
    <b v="0"/>
    <n v="61"/>
    <b v="1"/>
    <s v="music/electronic music"/>
    <x v="4"/>
    <x v="4"/>
    <n v="35.74"/>
    <n v="145"/>
    <x v="758"/>
    <d v="2016-03-19T04:33:43"/>
    <n v="29.958333333328483"/>
    <n v="0.4533333333333333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s v="GBP"/>
    <n v="1448229600"/>
    <n v="1446401372"/>
    <b v="0"/>
    <n v="47"/>
    <b v="1"/>
    <s v="theater/plays"/>
    <x v="2"/>
    <x v="2"/>
    <n v="45.98"/>
    <n v="144"/>
    <x v="759"/>
    <d v="2015-11-22T22:00:00"/>
    <n v="21.160046296296059"/>
    <n v="0.44066666666666665"/>
    <x v="3"/>
  </r>
  <r>
    <n v="1655"/>
    <s v="Meg Porter Debut EP!"/>
    <s v="Berklee College of Music student, Meg Porter needs YOUR help to fund her very first EP!"/>
    <n v="1500"/>
    <n v="2143"/>
    <x v="0"/>
    <x v="0"/>
    <x v="0"/>
    <s v="USD"/>
    <n v="1333648820"/>
    <n v="1331060420"/>
    <b v="0"/>
    <n v="48"/>
    <b v="1"/>
    <s v="music/pop"/>
    <x v="4"/>
    <x v="17"/>
    <n v="44.65"/>
    <n v="143"/>
    <x v="760"/>
    <d v="2012-04-05T18:00:20"/>
    <n v="29.958333333328483"/>
    <n v="0.42866666666666664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s v="USD"/>
    <n v="1436562000"/>
    <n v="1434440227"/>
    <b v="0"/>
    <n v="13"/>
    <b v="1"/>
    <s v="theater/plays"/>
    <x v="2"/>
    <x v="2"/>
    <n v="164.62"/>
    <n v="143"/>
    <x v="761"/>
    <d v="2015-07-10T21:00:00"/>
    <n v="24.557557870371966"/>
    <n v="0.42666666666666669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s v="USD"/>
    <n v="1427860740"/>
    <n v="1424727712"/>
    <b v="0"/>
    <n v="34"/>
    <b v="1"/>
    <s v="theater/plays"/>
    <x v="2"/>
    <x v="2"/>
    <n v="61.82"/>
    <n v="140"/>
    <x v="762"/>
    <d v="2015-04-01T03:59:00"/>
    <n v="36.261898148150067"/>
    <n v="0.40133333333333332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s v="USD"/>
    <n v="1331441940"/>
    <n v="1326810211"/>
    <b v="0"/>
    <n v="23"/>
    <b v="1"/>
    <s v="music/rock"/>
    <x v="4"/>
    <x v="5"/>
    <n v="89.42"/>
    <n v="137"/>
    <x v="763"/>
    <d v="2012-03-11T04:59:00"/>
    <n v="53.60797453703708"/>
    <n v="0.37110666666666658"/>
    <x v="6"/>
  </r>
  <r>
    <n v="1921"/>
    <s v="The Fine Spirits are making an album!"/>
    <s v="The Fine Spirits are making an album, but we need your help!"/>
    <n v="1500"/>
    <n v="2052"/>
    <x v="0"/>
    <x v="0"/>
    <x v="0"/>
    <s v="USD"/>
    <n v="1342243143"/>
    <n v="1339651143"/>
    <b v="0"/>
    <n v="38"/>
    <b v="1"/>
    <s v="music/indie rock"/>
    <x v="4"/>
    <x v="21"/>
    <n v="54"/>
    <n v="137"/>
    <x v="764"/>
    <d v="2012-07-14T05:19:03"/>
    <n v="30"/>
    <n v="0.36799999999999999"/>
    <x v="6"/>
  </r>
  <r>
    <n v="3159"/>
    <s v="Waxwing: A New Play"/>
    <s v="WAXWING is an exciting new world premiere of mythic (perhaps even apocalyptic!) proportions."/>
    <n v="1500"/>
    <n v="2002.22"/>
    <x v="0"/>
    <x v="0"/>
    <x v="0"/>
    <s v="USD"/>
    <n v="1326927600"/>
    <n v="1323221761"/>
    <b v="1"/>
    <n v="52"/>
    <b v="1"/>
    <s v="theater/plays"/>
    <x v="2"/>
    <x v="2"/>
    <n v="38.5"/>
    <n v="133"/>
    <x v="765"/>
    <d v="2012-01-18T23:00:00"/>
    <n v="42.891655092593282"/>
    <n v="0.3348133333333333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s v="USD"/>
    <n v="1410755286"/>
    <n v="1408940886"/>
    <b v="0"/>
    <n v="23"/>
    <b v="1"/>
    <s v="music/rock"/>
    <x v="4"/>
    <x v="5"/>
    <n v="86.96"/>
    <n v="133"/>
    <x v="766"/>
    <d v="2014-09-15T04:28:06"/>
    <n v="21"/>
    <n v="0.33333333333333331"/>
    <x v="2"/>
  </r>
  <r>
    <n v="2937"/>
    <s v="UCAS"/>
    <s v="UCAS is a new British musical premiering at the Edinburgh Fringe Festival 2014."/>
    <n v="1500"/>
    <n v="2000"/>
    <x v="0"/>
    <x v="1"/>
    <x v="1"/>
    <s v="GBP"/>
    <n v="1405249113"/>
    <n v="1402657113"/>
    <b v="0"/>
    <n v="55"/>
    <b v="1"/>
    <s v="theater/musical"/>
    <x v="2"/>
    <x v="18"/>
    <n v="36.36"/>
    <n v="133"/>
    <x v="767"/>
    <d v="2014-07-13T10:58:33"/>
    <n v="30"/>
    <n v="0.33333333333333331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s v="USD"/>
    <n v="1362814119"/>
    <n v="1360222119"/>
    <b v="0"/>
    <n v="73"/>
    <b v="1"/>
    <s v="music/electronic music"/>
    <x v="4"/>
    <x v="4"/>
    <n v="27.3"/>
    <n v="133"/>
    <x v="768"/>
    <d v="2013-03-09T07:28:39"/>
    <n v="30"/>
    <n v="0.32866666666666666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x v="4"/>
    <s v="EUR"/>
    <n v="1483120216"/>
    <n v="1479232216"/>
    <b v="0"/>
    <n v="74"/>
    <b v="1"/>
    <s v="technology/space exploration"/>
    <x v="0"/>
    <x v="23"/>
    <n v="26.59"/>
    <n v="131"/>
    <x v="769"/>
    <d v="2016-12-30T17:50:16"/>
    <n v="45"/>
    <n v="0.31184000000000001"/>
    <x v="0"/>
  </r>
  <r>
    <n v="3271"/>
    <s v="Saxon Court at Southwark Playhouse"/>
    <s v="A razor sharp satire to darken your Christmas."/>
    <n v="1500"/>
    <n v="1950"/>
    <x v="0"/>
    <x v="1"/>
    <x v="1"/>
    <s v="GBP"/>
    <n v="1414927775"/>
    <n v="1412332175"/>
    <b v="1"/>
    <n v="51"/>
    <b v="1"/>
    <s v="theater/plays"/>
    <x v="2"/>
    <x v="2"/>
    <n v="38.24"/>
    <n v="130"/>
    <x v="770"/>
    <d v="2014-11-02T11:29:35"/>
    <n v="30.041666666671517"/>
    <n v="0.3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s v="GBP"/>
    <n v="1444149047"/>
    <n v="1441557047"/>
    <b v="0"/>
    <n v="37"/>
    <b v="1"/>
    <s v="theater/spaces"/>
    <x v="2"/>
    <x v="24"/>
    <n v="51.89"/>
    <n v="128"/>
    <x v="771"/>
    <d v="2015-10-06T16:30:47"/>
    <n v="30"/>
    <n v="0.28000000000000003"/>
    <x v="3"/>
  </r>
  <r>
    <n v="3479"/>
    <s v="Civil Rogues"/>
    <s v="A new comedy about what happened to a band of foolhardy actors when the Puritans closed the theatres in the 1640s."/>
    <n v="1500"/>
    <n v="1918"/>
    <x v="0"/>
    <x v="1"/>
    <x v="1"/>
    <s v="GBP"/>
    <n v="1403382680"/>
    <n v="1400790680"/>
    <b v="0"/>
    <n v="56"/>
    <b v="1"/>
    <s v="theater/plays"/>
    <x v="2"/>
    <x v="2"/>
    <n v="34.25"/>
    <n v="128"/>
    <x v="772"/>
    <d v="2014-06-21T20:31:20"/>
    <n v="30"/>
    <n v="0.27866666666666667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s v="USD"/>
    <n v="1339022575"/>
    <n v="1336430575"/>
    <b v="0"/>
    <n v="42"/>
    <b v="1"/>
    <s v="music/indie rock"/>
    <x v="4"/>
    <x v="21"/>
    <n v="45.55"/>
    <n v="128"/>
    <x v="773"/>
    <d v="2012-06-06T22:42:55"/>
    <n v="30"/>
    <n v="0.27536666666666665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s v="USD"/>
    <n v="1356724263"/>
    <n v="1354909863"/>
    <b v="1"/>
    <n v="81"/>
    <b v="1"/>
    <s v="publishing/radio &amp; podcasts"/>
    <x v="7"/>
    <x v="35"/>
    <n v="23.17"/>
    <n v="125"/>
    <x v="774"/>
    <d v="2012-12-28T19:51:03"/>
    <n v="21"/>
    <n v="0.25133333333333335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s v="USD"/>
    <n v="1483499645"/>
    <n v="1480907645"/>
    <b v="0"/>
    <n v="52"/>
    <b v="1"/>
    <s v="theater/plays"/>
    <x v="2"/>
    <x v="2"/>
    <n v="36.08"/>
    <n v="125"/>
    <x v="775"/>
    <d v="2017-01-04T03:14:05"/>
    <n v="30"/>
    <n v="0.2506666666666666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s v="GBP"/>
    <n v="1414701413"/>
    <n v="1412109413"/>
    <b v="0"/>
    <n v="25"/>
    <b v="1"/>
    <s v="theater/plays"/>
    <x v="2"/>
    <x v="2"/>
    <n v="73.239999999999995"/>
    <n v="122"/>
    <x v="776"/>
    <d v="2014-10-30T20:36:53"/>
    <n v="30"/>
    <n v="0.22066666666666668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s v="USD"/>
    <n v="1426965758"/>
    <n v="1424377358"/>
    <b v="0"/>
    <n v="26"/>
    <b v="1"/>
    <s v="theater/plays"/>
    <x v="2"/>
    <x v="2"/>
    <n v="70.23"/>
    <n v="122"/>
    <x v="777"/>
    <d v="2015-03-21T19:22:38"/>
    <n v="29.958333333328483"/>
    <n v="0.21733333333333332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s v="USD"/>
    <n v="1410558949"/>
    <n v="1409262949"/>
    <b v="0"/>
    <n v="13"/>
    <b v="1"/>
    <s v="theater/plays"/>
    <x v="2"/>
    <x v="2"/>
    <n v="140"/>
    <n v="121"/>
    <x v="778"/>
    <d v="2014-09-12T21:55:49"/>
    <n v="15"/>
    <n v="0.21333333333333335"/>
    <x v="2"/>
  </r>
  <r>
    <n v="1473"/>
    <s v="ONE LOVES ONLY FORM"/>
    <s v="Public Radio Project"/>
    <n v="1500"/>
    <n v="1807.74"/>
    <x v="0"/>
    <x v="0"/>
    <x v="0"/>
    <s v="USD"/>
    <n v="1330644639"/>
    <n v="1328052639"/>
    <b v="1"/>
    <n v="47"/>
    <b v="1"/>
    <s v="publishing/radio &amp; podcasts"/>
    <x v="7"/>
    <x v="35"/>
    <n v="38.46"/>
    <n v="121"/>
    <x v="779"/>
    <d v="2012-03-01T23:30:39"/>
    <n v="30"/>
    <n v="0.2051600000000000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s v="USD"/>
    <n v="1417101683"/>
    <n v="1414506083"/>
    <b v="0"/>
    <n v="31"/>
    <b v="1"/>
    <s v="theater/plays"/>
    <x v="2"/>
    <x v="2"/>
    <n v="58.06"/>
    <n v="120"/>
    <x v="780"/>
    <d v="2014-11-27T15:21:23"/>
    <n v="30.041666666664241"/>
    <n v="0.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s v="USD"/>
    <n v="1405614823"/>
    <n v="1403022823"/>
    <b v="0"/>
    <n v="37"/>
    <b v="1"/>
    <s v="theater/plays"/>
    <x v="2"/>
    <x v="2"/>
    <n v="48.34"/>
    <n v="119"/>
    <x v="781"/>
    <d v="2014-07-17T16:33:43"/>
    <n v="30"/>
    <n v="0.19237999999999997"/>
    <x v="2"/>
  </r>
  <r>
    <n v="1263"/>
    <s v="New Tropic Bombs EP ~ &quot;Return to Bomber Bay&quot;"/>
    <s v="A fresh batch of chaos from Toledo, Ohio's reggae-rockers, Tropic Bombs!"/>
    <n v="1500"/>
    <n v="1785"/>
    <x v="0"/>
    <x v="0"/>
    <x v="0"/>
    <s v="USD"/>
    <n v="1396054800"/>
    <n v="1393034470"/>
    <b v="1"/>
    <n v="41"/>
    <b v="1"/>
    <s v="music/rock"/>
    <x v="4"/>
    <x v="5"/>
    <n v="43.54"/>
    <n v="119"/>
    <x v="782"/>
    <d v="2014-03-29T01:00:00"/>
    <n v="34.957523148143082"/>
    <n v="0.19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s v="USD"/>
    <n v="1391718671"/>
    <n v="1390509071"/>
    <b v="0"/>
    <n v="49"/>
    <b v="1"/>
    <s v="music/pop"/>
    <x v="4"/>
    <x v="17"/>
    <n v="36.24"/>
    <n v="118"/>
    <x v="783"/>
    <d v="2014-02-06T20:31:11"/>
    <n v="14"/>
    <n v="0.18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s v="USD"/>
    <n v="1320220800"/>
    <n v="1315612909"/>
    <b v="0"/>
    <n v="4"/>
    <b v="1"/>
    <s v="music/rock"/>
    <x v="4"/>
    <x v="5"/>
    <n v="443.75"/>
    <n v="118"/>
    <x v="784"/>
    <d v="2011-11-02T08:00:00"/>
    <n v="53.332071759265091"/>
    <n v="0.18333333333333332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s v="USD"/>
    <n v="1481961600"/>
    <n v="1479283285"/>
    <b v="0"/>
    <n v="26"/>
    <b v="1"/>
    <s v="theater/plays"/>
    <x v="2"/>
    <x v="2"/>
    <n v="67.92"/>
    <n v="118"/>
    <x v="785"/>
    <d v="2016-12-17T08:00:00"/>
    <n v="30.999016203699284"/>
    <n v="0.17733333333333334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s v="USD"/>
    <n v="1280631600"/>
    <n v="1274889241"/>
    <b v="0"/>
    <n v="34"/>
    <b v="1"/>
    <s v="film &amp; video/shorts"/>
    <x v="5"/>
    <x v="13"/>
    <n v="50.59"/>
    <n v="115"/>
    <x v="786"/>
    <d v="2010-08-01T03:00:00"/>
    <n v="66.462488425924676"/>
    <n v="0.14666666666666667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s v="GBP"/>
    <n v="1438966800"/>
    <n v="1436278344"/>
    <b v="0"/>
    <n v="23"/>
    <b v="1"/>
    <s v="theater/plays"/>
    <x v="2"/>
    <x v="2"/>
    <n v="74.349999999999994"/>
    <n v="114"/>
    <x v="787"/>
    <d v="2015-08-07T17:00:00"/>
    <n v="31.116388888884103"/>
    <n v="0.14000000000000001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s v="USD"/>
    <n v="1418953984"/>
    <n v="1413766384"/>
    <b v="0"/>
    <n v="48"/>
    <b v="1"/>
    <s v="technology/wearables"/>
    <x v="0"/>
    <x v="16"/>
    <n v="35.130000000000003"/>
    <n v="112"/>
    <x v="788"/>
    <d v="2014-12-19T01:53:04"/>
    <n v="60.041666666671517"/>
    <n v="0.12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s v="GBP"/>
    <n v="1406227904"/>
    <n v="1403635904"/>
    <b v="1"/>
    <n v="43"/>
    <b v="1"/>
    <s v="photography/photobooks"/>
    <x v="6"/>
    <x v="9"/>
    <n v="38.86"/>
    <n v="111"/>
    <x v="789"/>
    <d v="2014-07-24T18:51:44"/>
    <n v="30"/>
    <n v="0.11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x v="2"/>
    <s v="CAD"/>
    <n v="1455231540"/>
    <n v="1452614847"/>
    <b v="0"/>
    <n v="35"/>
    <b v="1"/>
    <s v="theater/plays"/>
    <x v="2"/>
    <x v="2"/>
    <n v="47.66"/>
    <n v="111"/>
    <x v="790"/>
    <d v="2016-02-11T22:59:00"/>
    <n v="30.285798611112114"/>
    <n v="0.1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s v="USD"/>
    <n v="1322106796"/>
    <n v="1316919196"/>
    <b v="0"/>
    <n v="38"/>
    <b v="1"/>
    <s v="music/indie rock"/>
    <x v="4"/>
    <x v="21"/>
    <n v="43.71"/>
    <n v="111"/>
    <x v="791"/>
    <d v="2011-11-24T03:53:16"/>
    <n v="60.041666666664241"/>
    <n v="0.10733333333333334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s v="USD"/>
    <n v="1434907966"/>
    <n v="1432315966"/>
    <b v="1"/>
    <n v="20"/>
    <b v="1"/>
    <s v="theater/plays"/>
    <x v="2"/>
    <x v="2"/>
    <n v="83.05"/>
    <n v="111"/>
    <x v="792"/>
    <d v="2015-06-21T17:32:46"/>
    <n v="30"/>
    <n v="0.10733333333333334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s v="USD"/>
    <n v="1455142416"/>
    <n v="1452550416"/>
    <b v="0"/>
    <n v="18"/>
    <b v="1"/>
    <s v="technology/makerspaces"/>
    <x v="0"/>
    <x v="36"/>
    <n v="92.22"/>
    <n v="111"/>
    <x v="793"/>
    <d v="2016-02-10T22:13:36"/>
    <n v="30"/>
    <n v="0.10666666666666667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s v="USD"/>
    <n v="1381449600"/>
    <n v="1379540288"/>
    <b v="0"/>
    <n v="52"/>
    <b v="1"/>
    <s v="music/indie rock"/>
    <x v="4"/>
    <x v="21"/>
    <n v="31.83"/>
    <n v="110"/>
    <x v="794"/>
    <d v="2013-10-11T00:00:00"/>
    <n v="22.098518518519995"/>
    <n v="0.1033333333333333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s v="USD"/>
    <n v="1412259660"/>
    <n v="1410461299"/>
    <b v="0"/>
    <n v="33"/>
    <b v="1"/>
    <s v="theater/plays"/>
    <x v="2"/>
    <x v="2"/>
    <n v="50.02"/>
    <n v="110"/>
    <x v="795"/>
    <d v="2014-10-02T14:21:00"/>
    <n v="20.814363425924967"/>
    <n v="0.10046000000000004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s v="USD"/>
    <n v="1424910910"/>
    <n v="1424306110"/>
    <b v="0"/>
    <n v="18"/>
    <b v="1"/>
    <s v="theater/plays"/>
    <x v="2"/>
    <x v="2"/>
    <n v="91.67"/>
    <n v="110"/>
    <x v="796"/>
    <d v="2015-02-26T00:35:10"/>
    <n v="7"/>
    <n v="0.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s v="USD"/>
    <n v="1436290233"/>
    <n v="1433698233"/>
    <b v="0"/>
    <n v="39"/>
    <b v="1"/>
    <s v="theater/plays"/>
    <x v="2"/>
    <x v="2"/>
    <n v="41.92"/>
    <n v="109"/>
    <x v="797"/>
    <d v="2015-07-07T17:30:33"/>
    <n v="30"/>
    <n v="0.09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s v="GBP"/>
    <n v="1424181600"/>
    <n v="1423041227"/>
    <b v="0"/>
    <n v="20"/>
    <b v="1"/>
    <s v="theater/plays"/>
    <x v="2"/>
    <x v="2"/>
    <n v="81.25"/>
    <n v="108"/>
    <x v="798"/>
    <d v="2015-02-17T14:00:00"/>
    <n v="13.198761574065429"/>
    <n v="8.3333333333333329E-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s v="GBP"/>
    <n v="1431164115"/>
    <n v="1428572115"/>
    <b v="0"/>
    <n v="64"/>
    <b v="1"/>
    <s v="theater/plays"/>
    <x v="2"/>
    <x v="2"/>
    <n v="25.25"/>
    <n v="108"/>
    <x v="799"/>
    <d v="2015-05-09T09:35:15"/>
    <n v="30"/>
    <n v="7.7333333333333337E-2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s v="USD"/>
    <n v="1386372120"/>
    <n v="1382659060"/>
    <b v="0"/>
    <n v="25"/>
    <b v="1"/>
    <s v="music/rock"/>
    <x v="4"/>
    <x v="5"/>
    <n v="64.44"/>
    <n v="107"/>
    <x v="800"/>
    <d v="2013-12-06T23:22:00"/>
    <n v="42.975231481483206"/>
    <n v="7.3999999999999996E-2"/>
    <x v="4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s v="USD"/>
    <n v="1417409940"/>
    <n v="1414765794"/>
    <b v="0"/>
    <n v="41"/>
    <b v="1"/>
    <s v="publishing/nonfiction"/>
    <x v="7"/>
    <x v="12"/>
    <n v="39.049999999999997"/>
    <n v="107"/>
    <x v="801"/>
    <d v="2014-12-01T04:59:00"/>
    <n v="30.603541666670935"/>
    <n v="6.7333333333333328E-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s v="GBP"/>
    <n v="1427919468"/>
    <n v="1425331068"/>
    <b v="0"/>
    <n v="69"/>
    <b v="1"/>
    <s v="theater/plays"/>
    <x v="2"/>
    <x v="2"/>
    <n v="23.1"/>
    <n v="106"/>
    <x v="802"/>
    <d v="2015-04-01T20:17:48"/>
    <n v="29.958333333335759"/>
    <n v="6.2666666666666662E-2"/>
    <x v="3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s v="USD"/>
    <n v="1390426799"/>
    <n v="1387834799"/>
    <b v="0"/>
    <n v="39"/>
    <b v="1"/>
    <s v="film &amp; video/shorts"/>
    <x v="5"/>
    <x v="13"/>
    <n v="40.78"/>
    <n v="106"/>
    <x v="803"/>
    <d v="2014-01-22T21:39:59"/>
    <n v="30"/>
    <n v="6.0193333333333307E-2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s v="USD"/>
    <n v="1415234760"/>
    <n v="1413065230"/>
    <b v="0"/>
    <n v="44"/>
    <b v="1"/>
    <s v="theater/plays"/>
    <x v="2"/>
    <x v="2"/>
    <n v="36.07"/>
    <n v="106"/>
    <x v="804"/>
    <d v="2014-11-06T00:46:00"/>
    <n v="25.110300925924093"/>
    <n v="5.8000000000000003E-2"/>
    <x v="2"/>
  </r>
  <r>
    <n v="1618"/>
    <s v="Janus Word Album"/>
    <s v="Janus Word combines hard rock with melodic acoustic music for a unique and awesome sound."/>
    <n v="1500"/>
    <n v="1576"/>
    <x v="0"/>
    <x v="0"/>
    <x v="0"/>
    <s v="USD"/>
    <n v="1362757335"/>
    <n v="1359301335"/>
    <b v="0"/>
    <n v="27"/>
    <b v="1"/>
    <s v="music/rock"/>
    <x v="4"/>
    <x v="5"/>
    <n v="58.37"/>
    <n v="105"/>
    <x v="805"/>
    <d v="2013-03-08T15:42:15"/>
    <n v="40"/>
    <n v="5.0666666666666665E-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s v="USD"/>
    <n v="1346462462"/>
    <n v="1343870462"/>
    <b v="0"/>
    <n v="27"/>
    <b v="1"/>
    <s v="music/rock"/>
    <x v="4"/>
    <x v="5"/>
    <n v="58.33"/>
    <n v="105"/>
    <x v="806"/>
    <d v="2012-09-01T01:21:02"/>
    <n v="30"/>
    <n v="0.05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x v="6"/>
    <s v="EUR"/>
    <n v="1435255659"/>
    <n v="1432663659"/>
    <b v="0"/>
    <n v="29"/>
    <b v="1"/>
    <s v="theater/plays"/>
    <x v="2"/>
    <x v="2"/>
    <n v="54.14"/>
    <n v="105"/>
    <x v="807"/>
    <d v="2015-06-25T18:07:39"/>
    <n v="30"/>
    <n v="4.6666666666666669E-2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s v="USD"/>
    <n v="1401595140"/>
    <n v="1399286589"/>
    <b v="0"/>
    <n v="28"/>
    <b v="1"/>
    <s v="theater/plays"/>
    <x v="2"/>
    <x v="2"/>
    <n v="55.89"/>
    <n v="104"/>
    <x v="808"/>
    <d v="2014-06-01T03:59:00"/>
    <n v="26.719340277784795"/>
    <n v="4.3333333333333335E-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s v="USD"/>
    <n v="1259686800"/>
    <n v="1252908330"/>
    <b v="0"/>
    <n v="29"/>
    <b v="1"/>
    <s v="music/rock"/>
    <x v="4"/>
    <x v="5"/>
    <n v="53.83"/>
    <n v="104"/>
    <x v="809"/>
    <d v="2009-12-01T17:00:00"/>
    <n v="78.454513888893416"/>
    <n v="4.0666666666666663E-2"/>
    <x v="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s v="GBP"/>
    <n v="1434625441"/>
    <n v="1432033441"/>
    <b v="0"/>
    <n v="45"/>
    <b v="1"/>
    <s v="theater/plays"/>
    <x v="2"/>
    <x v="2"/>
    <n v="34.6"/>
    <n v="104"/>
    <x v="810"/>
    <d v="2015-06-18T11:04:01"/>
    <n v="30"/>
    <n v="3.7999999999999999E-2"/>
    <x v="3"/>
  </r>
  <r>
    <n v="1370"/>
    <s v="Food On You presents Baby's First Parental Advisory"/>
    <s v="Songs about the first year of parenthood, often inappropriate for children"/>
    <n v="1500"/>
    <n v="1555"/>
    <x v="0"/>
    <x v="0"/>
    <x v="0"/>
    <s v="USD"/>
    <n v="1381881890"/>
    <n v="1380585890"/>
    <b v="0"/>
    <n v="20"/>
    <b v="1"/>
    <s v="music/rock"/>
    <x v="4"/>
    <x v="5"/>
    <n v="77.75"/>
    <n v="104"/>
    <x v="811"/>
    <d v="2013-10-16T00:04:50"/>
    <n v="15"/>
    <n v="3.6666666666666667E-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s v="USD"/>
    <n v="1315457658"/>
    <n v="1312865658"/>
    <b v="0"/>
    <n v="25"/>
    <b v="1"/>
    <s v="music/indie rock"/>
    <x v="4"/>
    <x v="21"/>
    <n v="62.12"/>
    <n v="104"/>
    <x v="812"/>
    <d v="2011-09-08T04:54:18"/>
    <n v="30"/>
    <n v="3.5333333333333335E-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s v="USD"/>
    <n v="1356211832"/>
    <n v="1351024232"/>
    <b v="0"/>
    <n v="23"/>
    <b v="1"/>
    <s v="music/indie rock"/>
    <x v="4"/>
    <x v="21"/>
    <n v="66.83"/>
    <n v="102"/>
    <x v="813"/>
    <d v="2012-12-22T21:30:32"/>
    <n v="60.041666666664241"/>
    <n v="2.4666666666666667E-2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s v="USD"/>
    <n v="1405017345"/>
    <n v="1403721345"/>
    <b v="0"/>
    <n v="22"/>
    <b v="1"/>
    <s v="theater/plays"/>
    <x v="2"/>
    <x v="2"/>
    <n v="69.819999999999993"/>
    <n v="102"/>
    <x v="814"/>
    <d v="2014-07-10T18:35:45"/>
    <n v="15"/>
    <n v="2.4E-2"/>
    <x v="2"/>
  </r>
  <r>
    <n v="3758"/>
    <s v="Luigi's Ladies"/>
    <s v="LUIGI'S LADIES: an original one-woman musical comedy"/>
    <n v="1500"/>
    <n v="1535"/>
    <x v="0"/>
    <x v="0"/>
    <x v="0"/>
    <s v="USD"/>
    <n v="1400475600"/>
    <n v="1397819938"/>
    <b v="0"/>
    <n v="26"/>
    <b v="1"/>
    <s v="theater/musical"/>
    <x v="2"/>
    <x v="18"/>
    <n v="59.04"/>
    <n v="102"/>
    <x v="815"/>
    <d v="2014-05-19T05:00:00"/>
    <n v="30.736828703709762"/>
    <n v="2.3333333333333334E-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s v="USD"/>
    <n v="1400796420"/>
    <n v="1398342170"/>
    <b v="0"/>
    <n v="25"/>
    <b v="1"/>
    <s v="theater/plays"/>
    <x v="2"/>
    <x v="2"/>
    <n v="61.1"/>
    <n v="102"/>
    <x v="816"/>
    <d v="2014-05-22T22:07:00"/>
    <n v="28.405671296299261"/>
    <n v="1.8333333333333333E-2"/>
    <x v="2"/>
  </r>
  <r>
    <n v="3324"/>
    <s v="At Swim, Two Boys"/>
    <s v="The play tells the story of Jim and Doyler and their friendship on the brink of Irish independence."/>
    <n v="1500"/>
    <n v="1525"/>
    <x v="0"/>
    <x v="9"/>
    <x v="9"/>
    <s v="EUR"/>
    <n v="1465135190"/>
    <n v="1463925590"/>
    <b v="0"/>
    <n v="10"/>
    <b v="1"/>
    <s v="theater/plays"/>
    <x v="2"/>
    <x v="2"/>
    <n v="152.5"/>
    <n v="102"/>
    <x v="817"/>
    <d v="2016-06-05T13:59:50"/>
    <n v="14"/>
    <n v="1.6666666666666666E-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s v="USD"/>
    <n v="1307761200"/>
    <n v="1304464914"/>
    <b v="0"/>
    <n v="20"/>
    <b v="1"/>
    <s v="music/rock"/>
    <x v="4"/>
    <x v="5"/>
    <n v="76.05"/>
    <n v="101"/>
    <x v="818"/>
    <d v="2011-06-11T03:00:00"/>
    <n v="38.151458333333721"/>
    <n v="1.4E-2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s v="GBP"/>
    <n v="1468611272"/>
    <n v="1466019272"/>
    <b v="0"/>
    <n v="27"/>
    <b v="1"/>
    <s v="theater/plays"/>
    <x v="2"/>
    <x v="2"/>
    <n v="56.33"/>
    <n v="101"/>
    <x v="819"/>
    <d v="2016-07-15T19:34:32"/>
    <n v="30"/>
    <n v="1.4E-2"/>
    <x v="0"/>
  </r>
  <r>
    <n v="3511"/>
    <s v="Silent Planet"/>
    <s v="The world premiere of the first full-length play by Eve Leigh, at the intimate Finborough Theatre in London."/>
    <n v="1500"/>
    <n v="1518"/>
    <x v="0"/>
    <x v="1"/>
    <x v="1"/>
    <s v="GBP"/>
    <n v="1415385000"/>
    <n v="1413406695"/>
    <b v="0"/>
    <n v="19"/>
    <b v="1"/>
    <s v="theater/plays"/>
    <x v="2"/>
    <x v="2"/>
    <n v="79.89"/>
    <n v="101"/>
    <x v="820"/>
    <d v="2014-11-07T18:30:00"/>
    <n v="22.89704861111386"/>
    <n v="1.2E-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s v="USD"/>
    <n v="1337786944"/>
    <n v="1335194944"/>
    <b v="0"/>
    <n v="39"/>
    <b v="1"/>
    <s v="music/indie rock"/>
    <x v="4"/>
    <x v="21"/>
    <n v="38.85"/>
    <n v="101"/>
    <x v="821"/>
    <d v="2012-05-23T15:29:04"/>
    <n v="30"/>
    <n v="1.0053333333333286E-2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s v="USD"/>
    <n v="1329320235"/>
    <n v="1326728235"/>
    <b v="1"/>
    <n v="7"/>
    <b v="1"/>
    <s v="film &amp; video/documentary"/>
    <x v="5"/>
    <x v="27"/>
    <n v="215.86"/>
    <n v="101"/>
    <x v="822"/>
    <d v="2012-02-15T15:37:15"/>
    <n v="30"/>
    <n v="7.3333333333333332E-3"/>
    <x v="6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s v="GBP"/>
    <n v="1415126022"/>
    <n v="1412530422"/>
    <b v="0"/>
    <n v="36"/>
    <b v="1"/>
    <s v="film &amp; video/television"/>
    <x v="5"/>
    <x v="7"/>
    <n v="41.94"/>
    <n v="101"/>
    <x v="823"/>
    <d v="2014-11-04T18:33:42"/>
    <n v="30.041666666664241"/>
    <n v="6.6666666666666671E-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s v="GBP"/>
    <n v="1441995595"/>
    <n v="1439835595"/>
    <b v="0"/>
    <n v="42"/>
    <b v="1"/>
    <s v="theater/plays"/>
    <x v="2"/>
    <x v="2"/>
    <n v="35.950000000000003"/>
    <n v="101"/>
    <x v="824"/>
    <d v="2015-09-11T18:19:55"/>
    <n v="25"/>
    <n v="6.6666666666666671E-3"/>
    <x v="3"/>
  </r>
  <r>
    <n v="3658"/>
    <s v="Mr. Marmalade"/>
    <s v="Life is hard when your own imaginary friend can't make time for you."/>
    <n v="1500"/>
    <n v="1510"/>
    <x v="0"/>
    <x v="0"/>
    <x v="0"/>
    <s v="USD"/>
    <n v="1404273540"/>
    <n v="1400272580"/>
    <b v="0"/>
    <n v="20"/>
    <b v="1"/>
    <s v="theater/plays"/>
    <x v="2"/>
    <x v="2"/>
    <n v="75.5"/>
    <n v="101"/>
    <x v="825"/>
    <d v="2014-07-02T03:59:00"/>
    <n v="46.30740740741021"/>
    <n v="6.6666666666666671E-3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s v="GBP"/>
    <n v="1433422793"/>
    <n v="1430830793"/>
    <b v="0"/>
    <n v="39"/>
    <b v="1"/>
    <s v="theater/plays"/>
    <x v="2"/>
    <x v="2"/>
    <n v="38.590000000000003"/>
    <n v="100"/>
    <x v="826"/>
    <d v="2015-06-04T12:59:53"/>
    <n v="30"/>
    <n v="3.3333333333333335E-3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s v="USD"/>
    <n v="1318633200"/>
    <n v="1314947317"/>
    <b v="0"/>
    <n v="32"/>
    <b v="1"/>
    <s v="music/rock"/>
    <x v="4"/>
    <x v="5"/>
    <n v="46.95"/>
    <n v="100"/>
    <x v="827"/>
    <d v="2011-10-14T23:00:00"/>
    <n v="42.660682870373421"/>
    <n v="1.6666666666666668E-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s v="USD"/>
    <n v="1378439940"/>
    <n v="1376003254"/>
    <b v="0"/>
    <n v="14"/>
    <b v="1"/>
    <s v="music/rock"/>
    <x v="4"/>
    <x v="5"/>
    <n v="107.21"/>
    <n v="100"/>
    <x v="828"/>
    <d v="2013-09-06T03:59:00"/>
    <n v="28.202384259260725"/>
    <n v="6.6666666666666664E-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s v="USD"/>
    <n v="1338083997"/>
    <n v="1335491997"/>
    <b v="0"/>
    <n v="38"/>
    <b v="1"/>
    <s v="music/indie rock"/>
    <x v="4"/>
    <x v="21"/>
    <n v="39.49"/>
    <n v="100"/>
    <x v="829"/>
    <d v="2012-05-27T01:59:57"/>
    <n v="30"/>
    <n v="5.0666666666666059E-4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s v="GBP"/>
    <n v="1462037777"/>
    <n v="1459445777"/>
    <b v="0"/>
    <n v="37"/>
    <b v="1"/>
    <s v="theater/plays"/>
    <x v="2"/>
    <x v="2"/>
    <n v="40.549999999999997"/>
    <n v="100"/>
    <x v="830"/>
    <d v="2016-04-30T17:36:17"/>
    <n v="30"/>
    <n v="1.3333333333336364E-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s v="USD"/>
    <n v="1476479447"/>
    <n v="1471295447"/>
    <b v="0"/>
    <n v="29"/>
    <b v="1"/>
    <s v="theater/spaces"/>
    <x v="2"/>
    <x v="24"/>
    <n v="51.72"/>
    <n v="100"/>
    <x v="831"/>
    <d v="2016-10-14T21:10:47"/>
    <n v="60"/>
    <n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s v="GBP"/>
    <n v="1404314952"/>
    <n v="1401722952"/>
    <b v="0"/>
    <n v="29"/>
    <b v="1"/>
    <s v="theater/plays"/>
    <x v="2"/>
    <x v="2"/>
    <n v="51.72"/>
    <n v="100"/>
    <x v="832"/>
    <d v="2014-07-02T15:29:12"/>
    <n v="30"/>
    <n v="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s v="USD"/>
    <n v="1408252260"/>
    <n v="1406580436"/>
    <b v="0"/>
    <n v="29"/>
    <b v="1"/>
    <s v="theater/plays"/>
    <x v="2"/>
    <x v="2"/>
    <n v="51.72"/>
    <n v="100"/>
    <x v="833"/>
    <d v="2014-08-17T05:11:00"/>
    <n v="19.349814814813726"/>
    <n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s v="GBP"/>
    <n v="1406719110"/>
    <n v="1405509510"/>
    <b v="0"/>
    <n v="45"/>
    <b v="1"/>
    <s v="theater/plays"/>
    <x v="2"/>
    <x v="2"/>
    <n v="33.33"/>
    <n v="100"/>
    <x v="834"/>
    <d v="2014-07-30T11:18:30"/>
    <n v="14"/>
    <n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s v="USD"/>
    <n v="1464482160"/>
    <n v="1462824832"/>
    <b v="0"/>
    <n v="27"/>
    <b v="1"/>
    <s v="theater/musical"/>
    <x v="2"/>
    <x v="18"/>
    <n v="55.56"/>
    <n v="100"/>
    <x v="835"/>
    <d v="2016-05-29T00:36:00"/>
    <n v="19.182037037026021"/>
    <n v="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x v="1"/>
    <s v="GBP"/>
    <n v="1435325100"/>
    <n v="1432072893"/>
    <b v="0"/>
    <n v="16"/>
    <b v="0"/>
    <s v="theater/plays"/>
    <x v="2"/>
    <x v="2"/>
    <n v="63.13"/>
    <n v="67"/>
    <x v="836"/>
    <d v="2015-06-26T13:25:00"/>
    <n v="37.641284722223645"/>
    <n v="-0.32666666666666666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s v="USD"/>
    <n v="1467575940"/>
    <n v="1465856639"/>
    <b v="0"/>
    <n v="9"/>
    <b v="0"/>
    <s v="theater/plays"/>
    <x v="2"/>
    <x v="2"/>
    <n v="88.33"/>
    <n v="53"/>
    <x v="837"/>
    <d v="2016-07-03T19:59:00"/>
    <n v="19.899317129624251"/>
    <n v="-0.47"/>
    <x v="0"/>
  </r>
  <r>
    <n v="1556"/>
    <s v="West Canada - A Coffee Table Book"/>
    <s v="To gather a collection of photographs for a coffee table book that displays the beauty of Canada's west."/>
    <n v="1500"/>
    <n v="677"/>
    <x v="1"/>
    <x v="2"/>
    <x v="2"/>
    <s v="CAD"/>
    <n v="1467603624"/>
    <n v="1465011624"/>
    <b v="0"/>
    <n v="12"/>
    <b v="0"/>
    <s v="photography/nature"/>
    <x v="6"/>
    <x v="8"/>
    <n v="56.42"/>
    <n v="45"/>
    <x v="838"/>
    <d v="2016-07-04T03:40:24"/>
    <n v="30"/>
    <n v="-0.5486666666666666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s v="USD"/>
    <n v="1428097739"/>
    <n v="1427492939"/>
    <b v="0"/>
    <n v="9"/>
    <b v="0"/>
    <s v="theater/musical"/>
    <x v="2"/>
    <x v="18"/>
    <n v="50.56"/>
    <n v="30"/>
    <x v="839"/>
    <d v="2015-04-03T21:48:59"/>
    <n v="7"/>
    <n v="-0.69666666666666666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s v="USD"/>
    <n v="1432589896"/>
    <n v="1427405896"/>
    <b v="0"/>
    <n v="7"/>
    <b v="0"/>
    <s v="theater/plays"/>
    <x v="2"/>
    <x v="2"/>
    <n v="61"/>
    <n v="28"/>
    <x v="840"/>
    <d v="2015-05-25T21:38:16"/>
    <n v="60"/>
    <n v="-0.71533333333333338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s v="USD"/>
    <n v="1315341550"/>
    <n v="1312490350"/>
    <b v="0"/>
    <n v="14"/>
    <b v="0"/>
    <s v="music/indie rock"/>
    <x v="4"/>
    <x v="21"/>
    <n v="21.57"/>
    <n v="20"/>
    <x v="841"/>
    <d v="2011-09-06T20:39:10"/>
    <n v="33"/>
    <n v="-0.79866666666666664"/>
    <x v="5"/>
  </r>
  <r>
    <n v="3738"/>
    <s v="'GULF' - a new play by PIVOT THEATRE"/>
    <s v="A filmic, fast-paced exploration of trust, making its debut at Camden People's Theatre this July."/>
    <n v="1500"/>
    <n v="270"/>
    <x v="1"/>
    <x v="1"/>
    <x v="1"/>
    <s v="GBP"/>
    <n v="1405461600"/>
    <n v="1403562705"/>
    <b v="0"/>
    <n v="6"/>
    <b v="0"/>
    <s v="theater/plays"/>
    <x v="2"/>
    <x v="2"/>
    <n v="45"/>
    <n v="18"/>
    <x v="842"/>
    <d v="2014-07-15T22:00:00"/>
    <n v="21.97795138888614"/>
    <n v="-0.8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s v="GBP"/>
    <n v="1434063600"/>
    <n v="1430405903"/>
    <b v="0"/>
    <n v="7"/>
    <b v="0"/>
    <s v="theater/plays"/>
    <x v="2"/>
    <x v="2"/>
    <n v="24.71"/>
    <n v="12"/>
    <x v="843"/>
    <d v="2015-06-11T23:00:00"/>
    <n v="42.334456018514175"/>
    <n v="-0.88466666666666671"/>
    <x v="3"/>
  </r>
  <r>
    <n v="4018"/>
    <s v="Time Please Fringe"/>
    <s v="Funding for a production of Time Please at the Brighton Fringe 2017... and beyond."/>
    <n v="1500"/>
    <n v="130"/>
    <x v="1"/>
    <x v="1"/>
    <x v="1"/>
    <s v="GBP"/>
    <n v="1475877108"/>
    <n v="1473285108"/>
    <b v="0"/>
    <n v="4"/>
    <b v="0"/>
    <s v="theater/plays"/>
    <x v="2"/>
    <x v="2"/>
    <n v="32.5"/>
    <n v="9"/>
    <x v="844"/>
    <d v="2016-10-07T21:51:48"/>
    <n v="30"/>
    <n v="-0.9133333333333333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x v="1"/>
    <s v="GBP"/>
    <n v="1415404800"/>
    <n v="1412809644"/>
    <b v="0"/>
    <n v="10"/>
    <b v="0"/>
    <s v="theater/plays"/>
    <x v="2"/>
    <x v="2"/>
    <n v="9.5"/>
    <n v="6"/>
    <x v="845"/>
    <d v="2014-11-08T00:00:00"/>
    <n v="30.036527777781885"/>
    <n v="-0.93666666666666665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s v="GBP"/>
    <n v="1466323917"/>
    <n v="1463731917"/>
    <b v="0"/>
    <n v="7"/>
    <b v="0"/>
    <s v="food/food trucks"/>
    <x v="3"/>
    <x v="3"/>
    <n v="12.14"/>
    <n v="6"/>
    <x v="846"/>
    <d v="2016-06-19T08:11:57"/>
    <n v="30"/>
    <n v="-0.94333333333333336"/>
    <x v="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x v="1"/>
    <s v="GBP"/>
    <n v="1415534400"/>
    <n v="1414538031"/>
    <b v="0"/>
    <n v="4"/>
    <b v="0"/>
    <s v="theater/plays"/>
    <x v="2"/>
    <x v="2"/>
    <n v="18.75"/>
    <n v="5"/>
    <x v="847"/>
    <d v="2014-11-09T12:00:00"/>
    <n v="11.532048611108621"/>
    <n v="-0.95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x v="2"/>
    <s v="CAD"/>
    <n v="1409543940"/>
    <n v="1404586762"/>
    <b v="0"/>
    <n v="2"/>
    <b v="0"/>
    <s v="film &amp; video/drama"/>
    <x v="5"/>
    <x v="25"/>
    <n v="25.5"/>
    <n v="3"/>
    <x v="848"/>
    <d v="2014-09-01T03:59:00"/>
    <n v="57.374745370369055"/>
    <n v="-0.96599999999999997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2"/>
    <x v="2"/>
    <s v="CAD"/>
    <n v="1407595447"/>
    <n v="1405003447"/>
    <b v="0"/>
    <n v="3"/>
    <b v="0"/>
    <s v="film &amp; video/animation"/>
    <x v="5"/>
    <x v="29"/>
    <n v="16.670000000000002"/>
    <n v="3"/>
    <x v="849"/>
    <d v="2014-08-09T14:44:07"/>
    <n v="30"/>
    <n v="-0.9666666666666666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s v="USD"/>
    <n v="1257047940"/>
    <n v="1252718519"/>
    <b v="0"/>
    <n v="1"/>
    <b v="0"/>
    <s v="publishing/fiction"/>
    <x v="7"/>
    <x v="31"/>
    <n v="50"/>
    <n v="3"/>
    <x v="850"/>
    <d v="2009-11-01T03:59:00"/>
    <n v="50.109039351853426"/>
    <n v="-0.96666666666666667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s v="USD"/>
    <n v="1493838720"/>
    <n v="1489439669"/>
    <b v="0"/>
    <n v="1"/>
    <b v="0"/>
    <s v="theater/plays"/>
    <x v="2"/>
    <x v="2"/>
    <n v="50"/>
    <n v="3"/>
    <x v="851"/>
    <d v="2017-05-03T19:12:00"/>
    <n v="50.914942129631527"/>
    <n v="-0.96666666666666667"/>
    <x v="1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x v="0"/>
    <s v="USD"/>
    <n v="1433336895"/>
    <n v="1429621695"/>
    <b v="0"/>
    <n v="3"/>
    <b v="0"/>
    <s v="film &amp; video/science fiction"/>
    <x v="5"/>
    <x v="30"/>
    <n v="13.33"/>
    <n v="3"/>
    <x v="852"/>
    <d v="2015-06-03T13:08:15"/>
    <n v="43"/>
    <n v="-0.97333333333333338"/>
    <x v="3"/>
  </r>
  <r>
    <n v="3871"/>
    <s v="Pocket Monsters: A Musical Parody (Canceled)"/>
    <s v="Our musical is finally ready to come to life, and we're raising funds to help make that happen!"/>
    <n v="1500"/>
    <n v="40"/>
    <x v="2"/>
    <x v="0"/>
    <x v="0"/>
    <s v="USD"/>
    <n v="1490809450"/>
    <n v="1485629050"/>
    <b v="0"/>
    <n v="3"/>
    <b v="0"/>
    <s v="theater/musical"/>
    <x v="2"/>
    <x v="18"/>
    <n v="13.33"/>
    <n v="3"/>
    <x v="853"/>
    <d v="2017-03-29T17:44:10"/>
    <n v="59.958333333343035"/>
    <n v="-0.97333333333333338"/>
    <x v="1"/>
  </r>
  <r>
    <n v="3988"/>
    <s v="Folk-Tales: What Stories Do Your Folks Tell?"/>
    <s v="An evening of of stories based both in myth and truth."/>
    <n v="1500"/>
    <n v="32"/>
    <x v="1"/>
    <x v="0"/>
    <x v="0"/>
    <s v="USD"/>
    <n v="1440813413"/>
    <n v="1439517413"/>
    <b v="0"/>
    <n v="4"/>
    <b v="0"/>
    <s v="theater/plays"/>
    <x v="2"/>
    <x v="2"/>
    <n v="8"/>
    <n v="2"/>
    <x v="854"/>
    <d v="2015-08-29T01:56:53"/>
    <n v="15"/>
    <n v="-0.97866666666666668"/>
    <x v="3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s v="USD"/>
    <n v="1457901924"/>
    <n v="1452721524"/>
    <b v="0"/>
    <n v="2"/>
    <b v="0"/>
    <s v="food/food trucks"/>
    <x v="3"/>
    <x v="3"/>
    <n v="13"/>
    <n v="2"/>
    <x v="855"/>
    <d v="2016-03-13T20:45:24"/>
    <n v="59.958333333335759"/>
    <n v="-0.9826666666666666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x v="0"/>
    <s v="USD"/>
    <n v="1488773332"/>
    <n v="1486613332"/>
    <b v="0"/>
    <n v="1"/>
    <b v="0"/>
    <s v="journalism/audio"/>
    <x v="8"/>
    <x v="14"/>
    <n v="15"/>
    <n v="1"/>
    <x v="856"/>
    <d v="2017-03-06T04:08:52"/>
    <n v="25"/>
    <n v="-0.99"/>
    <x v="1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s v="USD"/>
    <n v="1410811740"/>
    <n v="1409341863"/>
    <b v="0"/>
    <n v="1"/>
    <b v="0"/>
    <s v="technology/space exploration"/>
    <x v="0"/>
    <x v="23"/>
    <n v="15"/>
    <n v="1"/>
    <x v="857"/>
    <d v="2014-09-15T20:09:00"/>
    <n v="17.012465277781303"/>
    <n v="-0.99"/>
    <x v="2"/>
  </r>
  <r>
    <n v="2757"/>
    <s v="C is for Crooked"/>
    <s v="A children's letter book that Lampoons Hillary Clinton"/>
    <n v="1500"/>
    <n v="10"/>
    <x v="1"/>
    <x v="0"/>
    <x v="0"/>
    <s v="USD"/>
    <n v="1470498332"/>
    <n v="1469202332"/>
    <b v="0"/>
    <n v="2"/>
    <b v="0"/>
    <s v="publishing/children's books"/>
    <x v="7"/>
    <x v="32"/>
    <n v="5"/>
    <n v="1"/>
    <x v="858"/>
    <d v="2016-08-06T15:45:32"/>
    <n v="15"/>
    <n v="-0.99333333333333329"/>
    <x v="0"/>
  </r>
  <r>
    <n v="3121"/>
    <s v="Ant Farm Theatre Project (Canceled)"/>
    <s v="I going to build a theatre for a local ant farm so that Ants can put on their theatre productions."/>
    <n v="1500"/>
    <n v="10"/>
    <x v="2"/>
    <x v="2"/>
    <x v="2"/>
    <s v="CAD"/>
    <n v="1411748335"/>
    <n v="1406564335"/>
    <b v="0"/>
    <n v="1"/>
    <b v="0"/>
    <s v="theater/spaces"/>
    <x v="2"/>
    <x v="24"/>
    <n v="10"/>
    <n v="1"/>
    <x v="859"/>
    <d v="2014-09-26T16:18:55"/>
    <n v="60"/>
    <n v="-0.9933333333333332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x v="1"/>
    <s v="GBP"/>
    <n v="1427133600"/>
    <n v="1423847093"/>
    <b v="0"/>
    <n v="1"/>
    <b v="0"/>
    <s v="theater/plays"/>
    <x v="2"/>
    <x v="2"/>
    <n v="10"/>
    <n v="1"/>
    <x v="860"/>
    <d v="2015-03-23T18:00:00"/>
    <n v="38.038275462968159"/>
    <n v="-0.99333333333333329"/>
    <x v="3"/>
  </r>
  <r>
    <n v="3915"/>
    <s v="Hardcross"/>
    <s v="Following the enormous success of Hardcross, we are looking for new ways to bring this wonderful play to a wider audience."/>
    <n v="1500"/>
    <n v="5"/>
    <x v="1"/>
    <x v="1"/>
    <x v="1"/>
    <s v="GBP"/>
    <n v="1464824309"/>
    <n v="1462232309"/>
    <b v="0"/>
    <n v="1"/>
    <b v="0"/>
    <s v="theater/plays"/>
    <x v="2"/>
    <x v="2"/>
    <n v="5"/>
    <n v="0"/>
    <x v="861"/>
    <d v="2016-06-01T23:38:29"/>
    <n v="30"/>
    <n v="-0.9966666666666667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s v="USD"/>
    <n v="1452234840"/>
    <n v="1450619123"/>
    <b v="0"/>
    <n v="3"/>
    <b v="0"/>
    <s v="theater/plays"/>
    <x v="2"/>
    <x v="2"/>
    <n v="1"/>
    <n v="0"/>
    <x v="862"/>
    <d v="2016-01-08T06:34:00"/>
    <n v="18.700428240743349"/>
    <n v="-0.998"/>
    <x v="3"/>
  </r>
  <r>
    <n v="1992"/>
    <s v="The Wonderful World of Princes &amp; Princesses"/>
    <s v="A complete revamp of all the Disney Princes &amp; Princesses!"/>
    <n v="1500"/>
    <n v="2"/>
    <x v="1"/>
    <x v="0"/>
    <x v="0"/>
    <s v="USD"/>
    <n v="1424229991"/>
    <n v="1421637991"/>
    <b v="0"/>
    <n v="2"/>
    <b v="0"/>
    <s v="photography/people"/>
    <x v="6"/>
    <x v="38"/>
    <n v="1"/>
    <n v="0"/>
    <x v="863"/>
    <d v="2015-02-18T03:26:31"/>
    <n v="30"/>
    <n v="-0.9986666666666667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s v="USD"/>
    <n v="1414077391"/>
    <n v="1411485391"/>
    <b v="0"/>
    <n v="1"/>
    <b v="0"/>
    <s v="theater/plays"/>
    <x v="2"/>
    <x v="2"/>
    <n v="1"/>
    <n v="0"/>
    <x v="864"/>
    <d v="2014-10-23T15:16:31"/>
    <n v="30"/>
    <n v="-0.9993333333333333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x v="0"/>
    <s v="USD"/>
    <n v="1438803999"/>
    <n v="1436211999"/>
    <b v="0"/>
    <n v="0"/>
    <b v="0"/>
    <s v="film &amp; video/drama"/>
    <x v="5"/>
    <x v="25"/>
    <n v="0"/>
    <n v="0"/>
    <x v="865"/>
    <d v="2015-08-05T19:46:39"/>
    <n v="30"/>
    <n v="-1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x v="0"/>
    <s v="USD"/>
    <n v="1409891015"/>
    <n v="1407299015"/>
    <b v="0"/>
    <n v="0"/>
    <b v="0"/>
    <s v="film &amp; video/drama"/>
    <x v="5"/>
    <x v="25"/>
    <n v="0"/>
    <n v="0"/>
    <x v="866"/>
    <d v="2014-09-05T04:23:35"/>
    <n v="30"/>
    <n v="-1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s v="USD"/>
    <n v="1337371334"/>
    <n v="1332187334"/>
    <b v="0"/>
    <n v="0"/>
    <b v="0"/>
    <s v="film &amp; video/animation"/>
    <x v="5"/>
    <x v="29"/>
    <n v="0"/>
    <n v="0"/>
    <x v="867"/>
    <d v="2012-05-18T20:02:14"/>
    <n v="60"/>
    <n v="-1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x v="0"/>
    <s v="USD"/>
    <n v="1409187056"/>
    <n v="1406595056"/>
    <b v="0"/>
    <n v="0"/>
    <b v="0"/>
    <s v="technology/web"/>
    <x v="0"/>
    <x v="22"/>
    <n v="0"/>
    <n v="0"/>
    <x v="868"/>
    <d v="2014-08-28T00:50:56"/>
    <n v="30"/>
    <n v="-1"/>
    <x v="2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s v="USD"/>
    <n v="1345918747"/>
    <n v="1343326747"/>
    <b v="0"/>
    <n v="0"/>
    <b v="0"/>
    <s v="music/jazz"/>
    <x v="4"/>
    <x v="34"/>
    <n v="0"/>
    <n v="0"/>
    <x v="869"/>
    <d v="2012-08-25T18:19:07"/>
    <n v="30"/>
    <n v="-1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s v="USD"/>
    <n v="1464190158"/>
    <n v="1461598158"/>
    <b v="0"/>
    <n v="0"/>
    <b v="0"/>
    <s v="publishing/translations"/>
    <x v="7"/>
    <x v="20"/>
    <n v="0"/>
    <n v="0"/>
    <x v="870"/>
    <d v="2016-05-25T15:29:18"/>
    <n v="30"/>
    <n v="-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s v="USD"/>
    <n v="1410866659"/>
    <n v="1405682659"/>
    <b v="0"/>
    <n v="0"/>
    <b v="0"/>
    <s v="publishing/fiction"/>
    <x v="7"/>
    <x v="31"/>
    <n v="0"/>
    <n v="0"/>
    <x v="871"/>
    <d v="2014-09-16T11:24:19"/>
    <n v="60"/>
    <n v="-1"/>
    <x v="2"/>
  </r>
  <r>
    <n v="1586"/>
    <s v="Missouri In Pictures"/>
    <s v="Show the world the beauty that is in all of our back yards!"/>
    <n v="1500"/>
    <n v="0"/>
    <x v="1"/>
    <x v="0"/>
    <x v="0"/>
    <s v="USD"/>
    <n v="1428197422"/>
    <n v="1425609022"/>
    <b v="0"/>
    <n v="0"/>
    <b v="0"/>
    <s v="photography/places"/>
    <x v="6"/>
    <x v="11"/>
    <n v="0"/>
    <n v="0"/>
    <x v="872"/>
    <d v="2015-04-05T01:30:22"/>
    <n v="29.958333333328483"/>
    <n v="-1"/>
    <x v="3"/>
  </r>
  <r>
    <n v="1766"/>
    <s v="Photographic book on Melbourne's music scene"/>
    <s v="I want to create a beautiful book which documents the Melbourne music scene."/>
    <n v="1500"/>
    <n v="0"/>
    <x v="1"/>
    <x v="7"/>
    <x v="7"/>
    <s v="AUD"/>
    <n v="1408999088"/>
    <n v="1407184688"/>
    <b v="1"/>
    <n v="0"/>
    <b v="0"/>
    <s v="photography/photobooks"/>
    <x v="6"/>
    <x v="9"/>
    <n v="0"/>
    <n v="0"/>
    <x v="873"/>
    <d v="2014-08-25T20:38:08"/>
    <n v="21"/>
    <n v="-1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x v="1"/>
    <s v="GBP"/>
    <n v="1422664740"/>
    <n v="1417818036"/>
    <b v="0"/>
    <n v="0"/>
    <b v="0"/>
    <s v="technology/web"/>
    <x v="0"/>
    <x v="22"/>
    <n v="0"/>
    <n v="0"/>
    <x v="874"/>
    <d v="2015-01-31T00:39:00"/>
    <n v="56.096111111110076"/>
    <n v="-1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x v="1"/>
    <s v="GBP"/>
    <n v="1403348400"/>
    <n v="1401058295"/>
    <b v="0"/>
    <n v="0"/>
    <b v="0"/>
    <s v="theater/plays"/>
    <x v="2"/>
    <x v="2"/>
    <n v="0"/>
    <n v="0"/>
    <x v="875"/>
    <d v="2014-06-21T11:00:00"/>
    <n v="26.50584490741312"/>
    <n v="-1"/>
    <x v="2"/>
  </r>
  <r>
    <n v="3733"/>
    <s v="laughter in the hood"/>
    <s v="want to donate tickets to residents who live in the community that cant afford the 35.00 price of ticket"/>
    <n v="1500"/>
    <n v="0"/>
    <x v="1"/>
    <x v="0"/>
    <x v="0"/>
    <s v="USD"/>
    <n v="1429396200"/>
    <n v="1428539708"/>
    <b v="0"/>
    <n v="0"/>
    <b v="0"/>
    <s v="theater/plays"/>
    <x v="2"/>
    <x v="2"/>
    <n v="0"/>
    <n v="0"/>
    <x v="876"/>
    <d v="2015-04-18T22:30:00"/>
    <n v="9.9131018518528435"/>
    <n v="-1"/>
    <x v="3"/>
  </r>
  <r>
    <n v="3791"/>
    <s v="Spin! at The Cumming Playhouse"/>
    <s v="Spin! is an original musical comedy-drama presented by Blue Palm Productions."/>
    <n v="1500"/>
    <n v="0"/>
    <x v="1"/>
    <x v="0"/>
    <x v="0"/>
    <s v="USD"/>
    <n v="1404664592"/>
    <n v="1399480592"/>
    <b v="0"/>
    <n v="0"/>
    <b v="0"/>
    <s v="theater/musical"/>
    <x v="2"/>
    <x v="18"/>
    <n v="0"/>
    <n v="0"/>
    <x v="877"/>
    <d v="2014-07-06T16:36:32"/>
    <n v="60"/>
    <n v="-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s v="USD"/>
    <n v="1439581080"/>
    <n v="1435709765"/>
    <b v="0"/>
    <n v="0"/>
    <b v="0"/>
    <s v="theater/plays"/>
    <x v="2"/>
    <x v="2"/>
    <n v="0"/>
    <n v="0"/>
    <x v="878"/>
    <d v="2015-08-14T19:38:00"/>
    <n v="44.806886574078817"/>
    <n v="-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x v="2"/>
    <s v="CAD"/>
    <n v="1433206020"/>
    <n v="1430617209"/>
    <b v="0"/>
    <n v="30"/>
    <b v="1"/>
    <s v="music/electronic music"/>
    <x v="4"/>
    <x v="4"/>
    <n v="106.2"/>
    <n v="206"/>
    <x v="879"/>
    <d v="2015-06-02T00:47:00"/>
    <n v="29.96309027778625"/>
    <n v="1.0554838709677419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s v="USD"/>
    <n v="1464904800"/>
    <n v="1463852904"/>
    <b v="0"/>
    <n v="49"/>
    <b v="1"/>
    <s v="theater/plays"/>
    <x v="2"/>
    <x v="2"/>
    <n v="34.409999999999997"/>
    <n v="109"/>
    <x v="880"/>
    <d v="2016-06-02T22:00:00"/>
    <n v="12.174722222232958"/>
    <n v="8.7040618955512572E-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s v="GBP"/>
    <n v="1370019600"/>
    <n v="1366999870"/>
    <b v="0"/>
    <n v="37"/>
    <b v="1"/>
    <s v="music/classical music"/>
    <x v="4"/>
    <x v="10"/>
    <n v="43.62"/>
    <n v="103"/>
    <x v="881"/>
    <d v="2013-05-31T17:00:00"/>
    <n v="34.950578703705105"/>
    <n v="2.802547770700637E-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s v="USD"/>
    <n v="1316442622"/>
    <n v="1312641022"/>
    <b v="1"/>
    <n v="41"/>
    <b v="1"/>
    <s v="technology/hardware"/>
    <x v="0"/>
    <x v="0"/>
    <n v="44.85"/>
    <n v="117"/>
    <x v="882"/>
    <d v="2011-09-19T14:30:22"/>
    <n v="44"/>
    <n v="0.17074847688105987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s v="USD"/>
    <n v="1399694340"/>
    <n v="1398448389"/>
    <b v="1"/>
    <n v="71"/>
    <b v="1"/>
    <s v="publishing/radio &amp; podcasts"/>
    <x v="7"/>
    <x v="35"/>
    <n v="30.96"/>
    <n v="137"/>
    <x v="883"/>
    <d v="2014-05-10T03:59:00"/>
    <n v="14.420729166668025"/>
    <n v="0.37375000000000003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s v="USD"/>
    <n v="1271573940"/>
    <n v="1268459318"/>
    <b v="0"/>
    <n v="54"/>
    <b v="1"/>
    <s v="music/rock"/>
    <x v="4"/>
    <x v="5"/>
    <n v="39.82"/>
    <n v="134"/>
    <x v="884"/>
    <d v="2010-04-18T06:59:00"/>
    <n v="36.048865740740439"/>
    <n v="0.34381249999999997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s v="USD"/>
    <n v="1472952982"/>
    <n v="1470792982"/>
    <b v="0"/>
    <n v="36"/>
    <b v="1"/>
    <s v="theater/plays"/>
    <x v="2"/>
    <x v="2"/>
    <n v="55.97"/>
    <n v="126"/>
    <x v="885"/>
    <d v="2016-09-04T01:36:22"/>
    <n v="25"/>
    <n v="0.25937500000000002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s v="GBP"/>
    <n v="1480613982"/>
    <n v="1478018382"/>
    <b v="0"/>
    <n v="69"/>
    <b v="1"/>
    <s v="theater/plays"/>
    <x v="2"/>
    <x v="2"/>
    <n v="23.87"/>
    <n v="103"/>
    <x v="886"/>
    <d v="2016-12-01T17:39:42"/>
    <n v="30.041666666664241"/>
    <n v="2.9374999999999998E-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s v="USD"/>
    <n v="1421410151"/>
    <n v="1418818151"/>
    <b v="0"/>
    <n v="8"/>
    <b v="0"/>
    <s v="theater/plays"/>
    <x v="2"/>
    <x v="2"/>
    <n v="25.5"/>
    <n v="13"/>
    <x v="887"/>
    <d v="2015-01-16T12:09:11"/>
    <n v="30"/>
    <n v="-0.87250000000000005"/>
    <x v="2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s v="USD"/>
    <n v="1402979778"/>
    <n v="1401770178"/>
    <b v="0"/>
    <n v="4"/>
    <b v="0"/>
    <s v="theater/plays"/>
    <x v="2"/>
    <x v="2"/>
    <n v="42.5"/>
    <n v="11"/>
    <x v="888"/>
    <d v="2014-06-17T04:36:18"/>
    <n v="14"/>
    <n v="-0.89375000000000004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s v="GBP"/>
    <n v="1470178800"/>
    <n v="1467650771"/>
    <b v="0"/>
    <n v="4"/>
    <b v="0"/>
    <s v="photography/people"/>
    <x v="6"/>
    <x v="38"/>
    <n v="12.75"/>
    <n v="3"/>
    <x v="889"/>
    <d v="2016-08-02T23:00:00"/>
    <n v="29.259594907402061"/>
    <n v="-0.9681250000000000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x v="2"/>
    <s v="CAD"/>
    <n v="1464471840"/>
    <n v="1459309704"/>
    <b v="0"/>
    <n v="42"/>
    <b v="1"/>
    <s v="theater/plays"/>
    <x v="2"/>
    <x v="2"/>
    <n v="40.24"/>
    <n v="102"/>
    <x v="890"/>
    <d v="2016-05-28T21:44:00"/>
    <n v="59.746944444443216"/>
    <n v="2.4242424242424242E-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s v="GBP"/>
    <n v="1484740918"/>
    <n v="1483012918"/>
    <b v="0"/>
    <n v="37"/>
    <b v="1"/>
    <s v="theater/plays"/>
    <x v="2"/>
    <x v="2"/>
    <n v="45.11"/>
    <n v="101"/>
    <x v="891"/>
    <d v="2017-01-18T12:01:58"/>
    <n v="20"/>
    <n v="1.1515151515151515E-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s v="USD"/>
    <n v="1454431080"/>
    <n v="1451839080"/>
    <b v="0"/>
    <n v="30"/>
    <b v="1"/>
    <s v="theater/plays"/>
    <x v="2"/>
    <x v="2"/>
    <n v="55.33"/>
    <n v="101"/>
    <x v="892"/>
    <d v="2016-02-02T16:38:00"/>
    <n v="30"/>
    <n v="6.0606060606060606E-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s v="GBP"/>
    <n v="1456934893"/>
    <n v="1454342893"/>
    <b v="0"/>
    <n v="3"/>
    <b v="0"/>
    <s v="theater/plays"/>
    <x v="2"/>
    <x v="2"/>
    <n v="23"/>
    <n v="4"/>
    <x v="893"/>
    <d v="2016-03-02T16:08:13"/>
    <n v="30"/>
    <n v="-0.95818181818181813"/>
    <x v="0"/>
  </r>
  <r>
    <n v="1340"/>
    <s v="Glass Designs (Canceled)"/>
    <s v="I would like to make nicer, more stylish looking frames for the Google Glass using 3D printing technology."/>
    <n v="1680"/>
    <n v="0"/>
    <x v="2"/>
    <x v="0"/>
    <x v="0"/>
    <s v="USD"/>
    <n v="1408112253"/>
    <n v="1405520253"/>
    <b v="0"/>
    <n v="0"/>
    <b v="0"/>
    <s v="technology/wearables"/>
    <x v="0"/>
    <x v="16"/>
    <n v="0"/>
    <n v="0"/>
    <x v="894"/>
    <d v="2014-08-15T14:17:33"/>
    <n v="30"/>
    <n v="-1"/>
    <x v="2"/>
  </r>
  <r>
    <n v="1672"/>
    <s v="High Altotude Debut Album"/>
    <s v="Sweet, sweet harmonies from Portland Oregon's premiere high school women's a cappella group."/>
    <n v="1700"/>
    <n v="1920"/>
    <x v="0"/>
    <x v="0"/>
    <x v="0"/>
    <s v="USD"/>
    <n v="1338824730"/>
    <n v="1336232730"/>
    <b v="0"/>
    <n v="49"/>
    <b v="1"/>
    <s v="music/pop"/>
    <x v="4"/>
    <x v="17"/>
    <n v="39.18"/>
    <n v="113"/>
    <x v="895"/>
    <d v="2012-06-04T15:45:30"/>
    <n v="30"/>
    <n v="0.12941176470588237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s v="GBP"/>
    <n v="1444172340"/>
    <n v="1441822828"/>
    <b v="0"/>
    <n v="52"/>
    <b v="1"/>
    <s v="theater/plays"/>
    <x v="2"/>
    <x v="2"/>
    <n v="35.96"/>
    <n v="110"/>
    <x v="896"/>
    <d v="2015-10-06T22:59:00"/>
    <n v="27.193425925921474"/>
    <n v="0.1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s v="USD"/>
    <n v="1358755140"/>
    <n v="1357187280"/>
    <b v="0"/>
    <n v="14"/>
    <b v="1"/>
    <s v="music/rock"/>
    <x v="4"/>
    <x v="5"/>
    <n v="132.86000000000001"/>
    <n v="109"/>
    <x v="897"/>
    <d v="2013-01-21T07:59:00"/>
    <n v="18.146527777775191"/>
    <n v="9.4117647058823528E-2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s v="USD"/>
    <n v="1414284180"/>
    <n v="1410558948"/>
    <b v="0"/>
    <n v="45"/>
    <b v="1"/>
    <s v="theater/plays"/>
    <x v="2"/>
    <x v="2"/>
    <n v="37.78"/>
    <n v="100"/>
    <x v="898"/>
    <d v="2014-10-26T00:43:00"/>
    <n v="43.116111111114151"/>
    <n v="5.8823529411711202E-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s v="USD"/>
    <n v="1488783507"/>
    <n v="1486191507"/>
    <b v="0"/>
    <n v="10"/>
    <b v="0"/>
    <s v="theater/plays"/>
    <x v="2"/>
    <x v="2"/>
    <n v="41"/>
    <n v="24"/>
    <x v="899"/>
    <d v="2017-03-06T06:58:27"/>
    <n v="30"/>
    <n v="-0.75882352941176467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s v="GBP"/>
    <n v="1462879020"/>
    <n v="1461941527"/>
    <b v="0"/>
    <n v="15"/>
    <b v="1"/>
    <s v="theater/plays"/>
    <x v="2"/>
    <x v="2"/>
    <n v="147.33000000000001"/>
    <n v="126"/>
    <x v="900"/>
    <d v="2016-05-10T11:17:00"/>
    <n v="10.850613425929623"/>
    <n v="0.26285714285714284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s v="USD"/>
    <n v="1466707620"/>
    <n v="1464979620"/>
    <b v="0"/>
    <n v="30"/>
    <b v="1"/>
    <s v="theater/plays"/>
    <x v="2"/>
    <x v="2"/>
    <n v="65.17"/>
    <n v="112"/>
    <x v="901"/>
    <d v="2016-06-23T18:47:00"/>
    <n v="20"/>
    <n v="0.11714285714285715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s v="USD"/>
    <n v="1442426171"/>
    <n v="1439834171"/>
    <b v="0"/>
    <n v="41"/>
    <b v="1"/>
    <s v="theater/spaces"/>
    <x v="2"/>
    <x v="24"/>
    <n v="45.54"/>
    <n v="107"/>
    <x v="902"/>
    <d v="2015-09-16T17:56:11"/>
    <n v="30"/>
    <n v="6.6857142857142851E-2"/>
    <x v="3"/>
  </r>
  <r>
    <n v="2603"/>
    <s v="Manned Mock Mars Mission"/>
    <s v="I will be building a mock space station and simulate living on Mars for two weeks."/>
    <n v="1750"/>
    <n v="1776"/>
    <x v="0"/>
    <x v="0"/>
    <x v="0"/>
    <s v="USD"/>
    <n v="1387835654"/>
    <n v="1386626054"/>
    <b v="1"/>
    <n v="50"/>
    <b v="1"/>
    <s v="technology/space exploration"/>
    <x v="0"/>
    <x v="23"/>
    <n v="35.520000000000003"/>
    <n v="101"/>
    <x v="903"/>
    <d v="2013-12-23T21:54:14"/>
    <n v="14"/>
    <n v="1.4857142857142857E-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s v="USD"/>
    <n v="1448745741"/>
    <n v="1446150141"/>
    <b v="0"/>
    <n v="8"/>
    <b v="0"/>
    <s v="theater/plays"/>
    <x v="2"/>
    <x v="2"/>
    <n v="53.13"/>
    <n v="24"/>
    <x v="904"/>
    <d v="2015-11-28T21:22:21"/>
    <n v="30.041666666664241"/>
    <n v="-0.75714285714285712"/>
    <x v="3"/>
  </r>
  <r>
    <n v="1709"/>
    <s v="Psalms"/>
    <s v="A project to set psalms to music. The psalms are taken from the English Standard Version (ESV) of the Bible."/>
    <n v="1750"/>
    <n v="85"/>
    <x v="1"/>
    <x v="0"/>
    <x v="0"/>
    <s v="USD"/>
    <n v="1409513940"/>
    <n v="1405949514"/>
    <b v="0"/>
    <n v="4"/>
    <b v="0"/>
    <s v="music/faith"/>
    <x v="4"/>
    <x v="28"/>
    <n v="21.25"/>
    <n v="5"/>
    <x v="905"/>
    <d v="2014-08-31T19:39:00"/>
    <n v="41.254930555558531"/>
    <n v="-0.9514285714285714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x v="8"/>
    <s v="EUR"/>
    <n v="1461535140"/>
    <n v="1459716480"/>
    <b v="0"/>
    <n v="1"/>
    <b v="0"/>
    <s v="publishing/translations"/>
    <x v="7"/>
    <x v="20"/>
    <n v="15"/>
    <n v="1"/>
    <x v="906"/>
    <d v="2016-04-24T21:59:00"/>
    <n v="21.049305555556202"/>
    <n v="-0.9914285714285714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x v="0"/>
    <s v="USD"/>
    <n v="1337562726"/>
    <n v="1332378726"/>
    <b v="0"/>
    <n v="0"/>
    <b v="0"/>
    <s v="publishing/art books"/>
    <x v="7"/>
    <x v="40"/>
    <n v="0"/>
    <n v="0"/>
    <x v="907"/>
    <d v="2012-05-21T01:12:06"/>
    <n v="60"/>
    <n v="-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s v="USD"/>
    <n v="1486616400"/>
    <n v="1484037977"/>
    <b v="0"/>
    <n v="279"/>
    <b v="1"/>
    <s v="games/tabletop games"/>
    <x v="1"/>
    <x v="1"/>
    <n v="31.57"/>
    <n v="489"/>
    <x v="908"/>
    <d v="2017-02-09T05:00:00"/>
    <n v="29.842858796284418"/>
    <n v="3.8927777777777779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s v="USD"/>
    <n v="1404522000"/>
    <n v="1404308883"/>
    <b v="0"/>
    <n v="9"/>
    <b v="1"/>
    <s v="theater/plays"/>
    <x v="2"/>
    <x v="2"/>
    <n v="292.77999999999997"/>
    <n v="146"/>
    <x v="909"/>
    <d v="2014-07-05T01:00:00"/>
    <n v="2.4666319444440887"/>
    <n v="0.46388888888888891"/>
    <x v="2"/>
  </r>
  <r>
    <n v="3148"/>
    <s v="The Aurora Project: A Sci-Fi Epic by Bella Poynton"/>
    <s v="Help fund The Aurora Project, an immersive science fiction epic."/>
    <n v="1800"/>
    <n v="2361"/>
    <x v="0"/>
    <x v="0"/>
    <x v="0"/>
    <s v="USD"/>
    <n v="1412136000"/>
    <n v="1410278284"/>
    <b v="1"/>
    <n v="57"/>
    <b v="1"/>
    <s v="theater/plays"/>
    <x v="2"/>
    <x v="2"/>
    <n v="41.42"/>
    <n v="131"/>
    <x v="910"/>
    <d v="2014-10-01T04:00:00"/>
    <n v="21.501342592593573"/>
    <n v="0.3116666666666666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s v="USD"/>
    <n v="1405400400"/>
    <n v="1402934629"/>
    <b v="0"/>
    <n v="21"/>
    <b v="1"/>
    <s v="theater/musical"/>
    <x v="2"/>
    <x v="18"/>
    <n v="112.14"/>
    <n v="131"/>
    <x v="911"/>
    <d v="2014-07-15T05:00:00"/>
    <n v="28.539016203707433"/>
    <n v="0.3083333333333333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s v="USD"/>
    <n v="1338186657"/>
    <n v="1333002657"/>
    <b v="0"/>
    <n v="32"/>
    <b v="1"/>
    <s v="film &amp; video/shorts"/>
    <x v="5"/>
    <x v="13"/>
    <n v="69.72"/>
    <n v="124"/>
    <x v="912"/>
    <d v="2012-05-28T06:30:57"/>
    <n v="60"/>
    <n v="0.2394444444444444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s v="USD"/>
    <n v="1427553484"/>
    <n v="1424533084"/>
    <b v="0"/>
    <n v="35"/>
    <b v="1"/>
    <s v="theater/plays"/>
    <x v="2"/>
    <x v="2"/>
    <n v="59.6"/>
    <n v="116"/>
    <x v="913"/>
    <d v="2015-03-28T14:38:04"/>
    <n v="34.958333333343035"/>
    <n v="0.1588888888888888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s v="USD"/>
    <n v="1431831600"/>
    <n v="1430761243"/>
    <b v="0"/>
    <n v="39"/>
    <b v="1"/>
    <s v="theater/plays"/>
    <x v="2"/>
    <x v="2"/>
    <n v="53.23"/>
    <n v="115"/>
    <x v="914"/>
    <d v="2015-05-17T03:00:00"/>
    <n v="12.388391203705396"/>
    <n v="0.15333333333333332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s v="USD"/>
    <n v="1363952225"/>
    <n v="1361363825"/>
    <b v="0"/>
    <n v="32"/>
    <b v="1"/>
    <s v="music/rock"/>
    <x v="4"/>
    <x v="5"/>
    <n v="60.66"/>
    <n v="108"/>
    <x v="915"/>
    <d v="2013-03-22T11:37:05"/>
    <n v="29.958333333328483"/>
    <n v="7.8333333333333338E-2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s v="GBP"/>
    <n v="1436705265"/>
    <n v="1434113265"/>
    <b v="1"/>
    <n v="30"/>
    <b v="1"/>
    <s v="theater/plays"/>
    <x v="2"/>
    <x v="2"/>
    <n v="61"/>
    <n v="102"/>
    <x v="916"/>
    <d v="2015-07-12T12:47:45"/>
    <n v="30"/>
    <n v="1.6666666666666666E-2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s v="USD"/>
    <n v="1423456200"/>
    <n v="1421183271"/>
    <b v="1"/>
    <n v="12"/>
    <b v="1"/>
    <s v="theater/plays"/>
    <x v="2"/>
    <x v="2"/>
    <n v="150.41999999999999"/>
    <n v="100"/>
    <x v="917"/>
    <d v="2015-02-09T04:30:00"/>
    <n v="26.307048611110076"/>
    <n v="2.7777777777777779E-3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s v="USD"/>
    <n v="1330789165"/>
    <n v="1328197165"/>
    <b v="0"/>
    <n v="19"/>
    <b v="1"/>
    <s v="music/rock"/>
    <x v="4"/>
    <x v="5"/>
    <n v="94.74"/>
    <n v="100"/>
    <x v="918"/>
    <d v="2012-03-03T15:39:25"/>
    <n v="30"/>
    <n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s v="USD"/>
    <n v="1435429626"/>
    <n v="1431973626"/>
    <b v="0"/>
    <n v="14"/>
    <b v="0"/>
    <s v="theater/plays"/>
    <x v="2"/>
    <x v="2"/>
    <n v="46.93"/>
    <n v="37"/>
    <x v="919"/>
    <d v="2015-06-27T18:27:06"/>
    <n v="40"/>
    <n v="-0.6350000000000000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x v="1"/>
    <s v="GBP"/>
    <n v="1400498789"/>
    <n v="1398511589"/>
    <b v="0"/>
    <n v="7"/>
    <b v="0"/>
    <s v="theater/plays"/>
    <x v="2"/>
    <x v="2"/>
    <n v="20.71"/>
    <n v="8"/>
    <x v="920"/>
    <d v="2014-05-19T11:26:29"/>
    <n v="23"/>
    <n v="-0.92162162162162165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x v="0"/>
    <s v="USD"/>
    <n v="1283392800"/>
    <n v="1281317691"/>
    <b v="0"/>
    <n v="4"/>
    <b v="0"/>
    <s v="publishing/art books"/>
    <x v="7"/>
    <x v="40"/>
    <n v="51.25"/>
    <n v="11"/>
    <x v="921"/>
    <d v="2010-09-02T02:00:00"/>
    <n v="24.017465277778683"/>
    <n v="-0.89193463363205061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s v="USD"/>
    <n v="1327851291"/>
    <n v="1325432091"/>
    <b v="0"/>
    <n v="41"/>
    <b v="1"/>
    <s v="publishing/nonfiction"/>
    <x v="7"/>
    <x v="12"/>
    <n v="66.709999999999994"/>
    <n v="144"/>
    <x v="922"/>
    <d v="2012-01-29T15:34:51"/>
    <n v="28"/>
    <n v="0.43947368421052629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s v="USD"/>
    <n v="1376838000"/>
    <n v="1374531631"/>
    <b v="1"/>
    <n v="55"/>
    <b v="1"/>
    <s v="theater/plays"/>
    <x v="2"/>
    <x v="2"/>
    <n v="39.67"/>
    <n v="115"/>
    <x v="923"/>
    <d v="2013-08-18T15:00:00"/>
    <n v="26.694085648152395"/>
    <n v="0.14842105263157895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x v="10"/>
    <s v="EUR"/>
    <n v="1418649177"/>
    <n v="1416057177"/>
    <b v="1"/>
    <n v="29"/>
    <b v="0"/>
    <s v="photography/photobooks"/>
    <x v="6"/>
    <x v="9"/>
    <n v="31.21"/>
    <n v="48"/>
    <x v="924"/>
    <d v="2014-12-15T13:12:57"/>
    <n v="30"/>
    <n v="-0.52368421052631575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s v="GBP"/>
    <n v="1410281360"/>
    <n v="1406825360"/>
    <b v="0"/>
    <n v="3"/>
    <b v="0"/>
    <s v="theater/plays"/>
    <x v="2"/>
    <x v="2"/>
    <n v="25"/>
    <n v="4"/>
    <x v="925"/>
    <d v="2014-09-09T16:49:20"/>
    <n v="40"/>
    <n v="-0.96113989637305697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s v="GBP"/>
    <n v="1459378085"/>
    <n v="1456789685"/>
    <b v="0"/>
    <n v="21"/>
    <b v="1"/>
    <s v="theater/plays"/>
    <x v="2"/>
    <x v="2"/>
    <n v="143.1"/>
    <n v="153"/>
    <x v="926"/>
    <d v="2016-03-30T22:48:05"/>
    <n v="29.958333333343035"/>
    <n v="0.533163265306122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s v="USD"/>
    <n v="1336245328"/>
    <n v="1333653333"/>
    <b v="1"/>
    <n v="75"/>
    <b v="1"/>
    <s v="music/indie rock"/>
    <x v="4"/>
    <x v="21"/>
    <n v="27.94"/>
    <n v="107"/>
    <x v="927"/>
    <d v="2012-05-05T19:15:28"/>
    <n v="29.999942129630654"/>
    <n v="6.6577753796189396E-2"/>
    <x v="6"/>
  </r>
  <r>
    <n v="2750"/>
    <s v="My Child, My Blessing"/>
    <s v="This is a journal where parents daily write something positive about their child.  Places for pictures, too."/>
    <n v="1999"/>
    <n v="0"/>
    <x v="1"/>
    <x v="0"/>
    <x v="0"/>
    <s v="USD"/>
    <n v="1341086400"/>
    <n v="1340055345"/>
    <b v="0"/>
    <n v="0"/>
    <b v="0"/>
    <s v="publishing/children's books"/>
    <x v="7"/>
    <x v="32"/>
    <n v="0"/>
    <n v="0"/>
    <x v="928"/>
    <d v="2012-06-30T20:00:00"/>
    <n v="11.933506944449618"/>
    <n v="-1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s v="GBP"/>
    <n v="1436151600"/>
    <n v="1433775668"/>
    <b v="0"/>
    <n v="263"/>
    <b v="1"/>
    <s v="games/tabletop games"/>
    <x v="1"/>
    <x v="1"/>
    <n v="41.23"/>
    <n v="542"/>
    <x v="929"/>
    <d v="2015-07-06T03:00:00"/>
    <n v="27.499212962968159"/>
    <n v="4.4215"/>
    <x v="3"/>
  </r>
  <r>
    <n v="1030"/>
    <s v="The Gothsicles - I FEEL SICLE"/>
    <s v="Help fund the latest Gothsicles mega-album, I FEEL SICLE!"/>
    <n v="2000"/>
    <n v="6842"/>
    <x v="0"/>
    <x v="0"/>
    <x v="0"/>
    <s v="USD"/>
    <n v="1473680149"/>
    <n v="1472470549"/>
    <b v="0"/>
    <n v="159"/>
    <b v="1"/>
    <s v="music/electronic music"/>
    <x v="4"/>
    <x v="4"/>
    <n v="43.03"/>
    <n v="342"/>
    <x v="930"/>
    <d v="2016-09-12T11:35:49"/>
    <n v="14"/>
    <n v="2.4209999999999998"/>
    <x v="0"/>
  </r>
  <r>
    <n v="645"/>
    <s v="Carbon Fiber Collar Stays"/>
    <s v="Ever wanted to own something made out of carbon fiber? Now you can!"/>
    <n v="2000"/>
    <n v="5574"/>
    <x v="0"/>
    <x v="0"/>
    <x v="0"/>
    <s v="USD"/>
    <n v="1470962274"/>
    <n v="1468370274"/>
    <b v="0"/>
    <n v="237"/>
    <b v="1"/>
    <s v="technology/wearables"/>
    <x v="0"/>
    <x v="16"/>
    <n v="23.52"/>
    <n v="279"/>
    <x v="931"/>
    <d v="2016-08-12T00:37:54"/>
    <n v="30"/>
    <n v="1.7869999999999999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s v="USD"/>
    <n v="1355609510"/>
    <n v="1353017510"/>
    <b v="0"/>
    <n v="112"/>
    <b v="1"/>
    <s v="music/rock"/>
    <x v="4"/>
    <x v="5"/>
    <n v="48.54"/>
    <n v="272"/>
    <x v="932"/>
    <d v="2012-12-15T22:11:50"/>
    <n v="30"/>
    <n v="1.7184999999999999"/>
    <x v="6"/>
  </r>
  <r>
    <n v="2278"/>
    <s v="Eternity Dice - Regular and D6 Charms Edition"/>
    <s v="Dice forged from stone one by one entirely by hand for demanding Gamers and Collectors."/>
    <n v="2000"/>
    <n v="5414"/>
    <x v="0"/>
    <x v="4"/>
    <x v="4"/>
    <s v="EUR"/>
    <n v="1451861940"/>
    <n v="1448902867"/>
    <b v="0"/>
    <n v="102"/>
    <b v="1"/>
    <s v="games/tabletop games"/>
    <x v="1"/>
    <x v="1"/>
    <n v="53.08"/>
    <n v="271"/>
    <x v="933"/>
    <d v="2016-01-03T22:59:00"/>
    <n v="34.24853009259823"/>
    <n v="1.7070000000000001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s v="USD"/>
    <n v="1416542400"/>
    <n v="1415472953"/>
    <b v="0"/>
    <n v="99"/>
    <b v="1"/>
    <s v="music/indie rock"/>
    <x v="4"/>
    <x v="21"/>
    <n v="51.31"/>
    <n v="254"/>
    <x v="934"/>
    <d v="2014-11-21T04:00:00"/>
    <n v="12.377858796302462"/>
    <n v="1.54"/>
    <x v="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s v="GBP"/>
    <n v="1434837861"/>
    <n v="1432245861"/>
    <b v="0"/>
    <n v="131"/>
    <b v="1"/>
    <s v="music/electronic music"/>
    <x v="4"/>
    <x v="4"/>
    <n v="36.21"/>
    <n v="237"/>
    <x v="935"/>
    <d v="2015-06-20T22:04:21"/>
    <n v="30"/>
    <n v="1.371499999999999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s v="USD"/>
    <n v="1408818683"/>
    <n v="1406226683"/>
    <b v="0"/>
    <n v="65"/>
    <b v="1"/>
    <s v="technology/hardware"/>
    <x v="0"/>
    <x v="0"/>
    <n v="67.260000000000005"/>
    <n v="219"/>
    <x v="936"/>
    <d v="2014-08-23T18:31:23"/>
    <n v="30"/>
    <n v="1.1859999999999999"/>
    <x v="2"/>
  </r>
  <r>
    <n v="1378"/>
    <s v="SIX BY SEVEN"/>
    <s v="A psychedelic post rock masterpiece!"/>
    <n v="2000"/>
    <n v="4067"/>
    <x v="0"/>
    <x v="1"/>
    <x v="1"/>
    <s v="GBP"/>
    <n v="1470075210"/>
    <n v="1468779210"/>
    <b v="0"/>
    <n v="133"/>
    <b v="1"/>
    <s v="music/rock"/>
    <x v="4"/>
    <x v="5"/>
    <n v="30.58"/>
    <n v="203"/>
    <x v="937"/>
    <d v="2016-08-01T18:13:30"/>
    <n v="15"/>
    <n v="1.033500000000000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s v="USD"/>
    <n v="1424997000"/>
    <n v="1421983138"/>
    <b v="0"/>
    <n v="61"/>
    <b v="1"/>
    <s v="music/classical music"/>
    <x v="4"/>
    <x v="10"/>
    <n v="64.03"/>
    <n v="195"/>
    <x v="938"/>
    <d v="2015-02-27T00:30:00"/>
    <n v="34.882662037038244"/>
    <n v="0.9529999999999999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s v="USD"/>
    <n v="1311298745"/>
    <n v="1309311545"/>
    <b v="0"/>
    <n v="56"/>
    <b v="1"/>
    <s v="music/pop"/>
    <x v="4"/>
    <x v="17"/>
    <n v="62.5"/>
    <n v="175"/>
    <x v="939"/>
    <d v="2011-07-22T01:39:05"/>
    <n v="23"/>
    <n v="0.75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s v="USD"/>
    <n v="1425955189"/>
    <n v="1423366789"/>
    <b v="0"/>
    <n v="70"/>
    <b v="1"/>
    <s v="music/indie rock"/>
    <x v="4"/>
    <x v="21"/>
    <n v="49.34"/>
    <n v="173"/>
    <x v="940"/>
    <d v="2015-03-10T02:39:49"/>
    <n v="29.958333333343035"/>
    <n v="0.72684500000000007"/>
    <x v="3"/>
  </r>
  <r>
    <n v="1188"/>
    <s v="Because Dance."/>
    <s v="A photobook of young dancers and their inspiring stories, photographed in beautiful and unique locations."/>
    <n v="2000"/>
    <n v="3211"/>
    <x v="0"/>
    <x v="2"/>
    <x v="2"/>
    <s v="CAD"/>
    <n v="1482943740"/>
    <n v="1481129340"/>
    <b v="0"/>
    <n v="85"/>
    <b v="1"/>
    <s v="photography/photobooks"/>
    <x v="6"/>
    <x v="9"/>
    <n v="37.78"/>
    <n v="161"/>
    <x v="941"/>
    <d v="2016-12-28T16:49:00"/>
    <n v="21"/>
    <n v="0.6055000000000000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x v="7"/>
    <s v="AUD"/>
    <n v="1467280800"/>
    <n v="1464921112"/>
    <b v="0"/>
    <n v="81"/>
    <b v="1"/>
    <s v="technology/space exploration"/>
    <x v="0"/>
    <x v="23"/>
    <n v="38.99"/>
    <n v="158"/>
    <x v="942"/>
    <d v="2016-06-30T10:00:00"/>
    <n v="27.311203703706269"/>
    <n v="0.5789999999999999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s v="GBP"/>
    <n v="1423838916"/>
    <n v="1418654916"/>
    <b v="0"/>
    <n v="78"/>
    <b v="1"/>
    <s v="theater/plays"/>
    <x v="2"/>
    <x v="2"/>
    <n v="39.74"/>
    <n v="155"/>
    <x v="943"/>
    <d v="2015-02-13T14:48:36"/>
    <n v="60"/>
    <n v="0.55000000000000004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s v="USD"/>
    <n v="1487635653"/>
    <n v="1486426053"/>
    <b v="0"/>
    <n v="53"/>
    <b v="1"/>
    <s v="games/tabletop games"/>
    <x v="1"/>
    <x v="1"/>
    <n v="57.77"/>
    <n v="153"/>
    <x v="944"/>
    <d v="2017-02-21T00:07:33"/>
    <n v="14"/>
    <n v="0.53100000000000003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s v="GBP"/>
    <n v="1470132180"/>
    <n v="1467040769"/>
    <b v="0"/>
    <n v="30"/>
    <b v="1"/>
    <s v="theater/musical"/>
    <x v="2"/>
    <x v="18"/>
    <n v="100.5"/>
    <n v="151"/>
    <x v="945"/>
    <d v="2016-08-02T10:03:00"/>
    <n v="35.780219907406718"/>
    <n v="0.5074999999999999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s v="USD"/>
    <n v="1417813618"/>
    <n v="1413922018"/>
    <b v="0"/>
    <n v="32"/>
    <b v="1"/>
    <s v="music/rock"/>
    <x v="4"/>
    <x v="5"/>
    <n v="91.63"/>
    <n v="147"/>
    <x v="946"/>
    <d v="2014-12-05T21:06:58"/>
    <n v="45.041666666664241"/>
    <n v="0.46600000000000003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s v="USD"/>
    <n v="1326835985"/>
    <n v="1324243985"/>
    <b v="0"/>
    <n v="61"/>
    <b v="1"/>
    <s v="music/rock"/>
    <x v="4"/>
    <x v="5"/>
    <n v="47.67"/>
    <n v="145"/>
    <x v="947"/>
    <d v="2012-01-17T21:33:05"/>
    <n v="30"/>
    <n v="0.45400000000000001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s v="USD"/>
    <n v="1411790400"/>
    <n v="1409884821"/>
    <b v="0"/>
    <n v="59"/>
    <b v="1"/>
    <s v="theater/musical"/>
    <x v="2"/>
    <x v="18"/>
    <n v="48.54"/>
    <n v="143"/>
    <x v="948"/>
    <d v="2014-09-27T04:00:00"/>
    <n v="22.055312499993306"/>
    <n v="0.432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s v="USD"/>
    <n v="1446731817"/>
    <n v="1444913817"/>
    <b v="0"/>
    <n v="43"/>
    <b v="1"/>
    <s v="film &amp; video/documentary"/>
    <x v="5"/>
    <x v="27"/>
    <n v="65.88"/>
    <n v="142"/>
    <x v="949"/>
    <d v="2015-11-05T13:56:57"/>
    <n v="21.041666666671517"/>
    <n v="0.41649999999999998"/>
    <x v="3"/>
  </r>
  <r>
    <n v="1650"/>
    <s v="The Psalm Praise Project, Vol. 2"/>
    <s v="Help me record a CD that uses pop styling to give a fresh sound to ancient wisdom from scripture!"/>
    <n v="2000"/>
    <n v="2831"/>
    <x v="0"/>
    <x v="0"/>
    <x v="0"/>
    <s v="USD"/>
    <n v="1381314437"/>
    <n v="1378722437"/>
    <b v="0"/>
    <n v="32"/>
    <b v="1"/>
    <s v="music/pop"/>
    <x v="4"/>
    <x v="17"/>
    <n v="88.47"/>
    <n v="142"/>
    <x v="950"/>
    <d v="2013-10-09T10:27:17"/>
    <n v="30"/>
    <n v="0.41549999999999998"/>
    <x v="4"/>
  </r>
  <r>
    <n v="3457"/>
    <s v="The Impossible Adventures Of Supernova Jones"/>
    <s v="Robots, Space Battles, Mystery, and Intrigue. Nothing is Impossible..."/>
    <n v="2000"/>
    <n v="2804"/>
    <x v="0"/>
    <x v="0"/>
    <x v="0"/>
    <s v="USD"/>
    <n v="1423720740"/>
    <n v="1421081857"/>
    <b v="0"/>
    <n v="55"/>
    <b v="1"/>
    <s v="theater/plays"/>
    <x v="2"/>
    <x v="2"/>
    <n v="50.98"/>
    <n v="140"/>
    <x v="951"/>
    <d v="2015-02-12T05:59:00"/>
    <n v="30.542627314811398"/>
    <n v="0.40200000000000002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s v="USD"/>
    <n v="1464729276"/>
    <n v="1459545276"/>
    <b v="0"/>
    <n v="52"/>
    <b v="1"/>
    <s v="music/pop"/>
    <x v="4"/>
    <x v="17"/>
    <n v="53.75"/>
    <n v="140"/>
    <x v="952"/>
    <d v="2016-05-31T21:14:36"/>
    <n v="60"/>
    <n v="0.39750000000000002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s v="USD"/>
    <n v="1402290000"/>
    <n v="1399666342"/>
    <b v="0"/>
    <n v="38"/>
    <b v="1"/>
    <s v="music/rock"/>
    <x v="4"/>
    <x v="5"/>
    <n v="70.55"/>
    <n v="134"/>
    <x v="953"/>
    <d v="2014-06-09T05:00:00"/>
    <n v="30.366412037037662"/>
    <n v="0.3405000000000000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s v="USD"/>
    <n v="1433880605"/>
    <n v="1428696605"/>
    <b v="0"/>
    <n v="25"/>
    <b v="1"/>
    <s v="photography/photobooks"/>
    <x v="6"/>
    <x v="9"/>
    <n v="105.44"/>
    <n v="132"/>
    <x v="954"/>
    <d v="2015-06-09T20:10:05"/>
    <n v="60"/>
    <n v="0.318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x v="3"/>
    <s v="EUR"/>
    <n v="1469994300"/>
    <n v="1464815253"/>
    <b v="0"/>
    <n v="70"/>
    <b v="1"/>
    <s v="music/metal"/>
    <x v="4"/>
    <x v="6"/>
    <n v="37.270000000000003"/>
    <n v="130"/>
    <x v="955"/>
    <d v="2016-07-31T19:45:00"/>
    <n v="59.942673611119972"/>
    <n v="0.30449999999999999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s v="GBP"/>
    <n v="1471428340"/>
    <n v="1469009140"/>
    <b v="0"/>
    <n v="83"/>
    <b v="1"/>
    <s v="theater/plays"/>
    <x v="2"/>
    <x v="2"/>
    <n v="30.95"/>
    <n v="128"/>
    <x v="956"/>
    <d v="2016-08-17T10:05:40"/>
    <n v="28"/>
    <n v="0.2844999999999999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s v="USD"/>
    <n v="1472074928"/>
    <n v="1470692528"/>
    <b v="1"/>
    <n v="42"/>
    <b v="1"/>
    <s v="theater/plays"/>
    <x v="2"/>
    <x v="2"/>
    <n v="60.95"/>
    <n v="128"/>
    <x v="957"/>
    <d v="2016-08-24T21:42:08"/>
    <n v="16"/>
    <n v="0.28000000000000003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s v="GBP"/>
    <n v="1435185252"/>
    <n v="1432593252"/>
    <b v="0"/>
    <n v="66"/>
    <b v="1"/>
    <s v="theater/plays"/>
    <x v="2"/>
    <x v="2"/>
    <n v="38.71"/>
    <n v="128"/>
    <x v="958"/>
    <d v="2015-06-24T22:34:12"/>
    <n v="30"/>
    <n v="0.27750000000000002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s v="USD"/>
    <n v="1423630740"/>
    <n v="1418673307"/>
    <b v="0"/>
    <n v="35"/>
    <b v="1"/>
    <s v="theater/plays"/>
    <x v="2"/>
    <x v="2"/>
    <n v="72.709999999999994"/>
    <n v="127"/>
    <x v="959"/>
    <d v="2015-02-11T04:59:00"/>
    <n v="57.377696759263927"/>
    <n v="0.27250000000000002"/>
    <x v="2"/>
  </r>
  <r>
    <n v="3318"/>
    <s v="ROOMIES - Atlantic Canada Tour 2016-17"/>
    <s v="Help us strengthen and inspire disability arts in Atlantic Canada"/>
    <n v="2000"/>
    <n v="2512"/>
    <x v="0"/>
    <x v="2"/>
    <x v="2"/>
    <s v="CAD"/>
    <n v="1460341800"/>
    <n v="1456902893"/>
    <b v="0"/>
    <n v="32"/>
    <b v="1"/>
    <s v="theater/plays"/>
    <x v="2"/>
    <x v="2"/>
    <n v="78.5"/>
    <n v="126"/>
    <x v="960"/>
    <d v="2016-04-11T02:30:00"/>
    <n v="39.802164351858664"/>
    <n v="0.25600000000000001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s v="USD"/>
    <n v="1362117540"/>
    <n v="1359587137"/>
    <b v="0"/>
    <n v="65"/>
    <b v="1"/>
    <s v="publishing/nonfiction"/>
    <x v="7"/>
    <x v="12"/>
    <n v="38.549999999999997"/>
    <n v="125"/>
    <x v="961"/>
    <d v="2013-03-01T05:59:00"/>
    <n v="29.287071759259561"/>
    <n v="0.253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s v="USD"/>
    <n v="1468270261"/>
    <n v="1463086261"/>
    <b v="0"/>
    <n v="37"/>
    <b v="1"/>
    <s v="music/rock"/>
    <x v="4"/>
    <x v="5"/>
    <n v="67.73"/>
    <n v="125"/>
    <x v="962"/>
    <d v="2016-07-11T20:51:01"/>
    <n v="60"/>
    <n v="0.25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s v="USD"/>
    <n v="1425275940"/>
    <n v="1422371381"/>
    <b v="0"/>
    <n v="21"/>
    <b v="1"/>
    <s v="music/rock"/>
    <x v="4"/>
    <x v="5"/>
    <n v="119.29"/>
    <n v="125"/>
    <x v="963"/>
    <d v="2015-03-02T05:59:00"/>
    <n v="33.617581018515921"/>
    <n v="0.2525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s v="USD"/>
    <n v="1346198400"/>
    <n v="1344281383"/>
    <b v="0"/>
    <n v="76"/>
    <b v="1"/>
    <s v="music/electronic music"/>
    <x v="4"/>
    <x v="4"/>
    <n v="32.32"/>
    <n v="123"/>
    <x v="964"/>
    <d v="2012-08-29T00:00:00"/>
    <n v="22.187696759261598"/>
    <n v="0.22832999999999992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s v="GBP"/>
    <n v="1489234891"/>
    <n v="1486642891"/>
    <b v="0"/>
    <n v="72"/>
    <b v="1"/>
    <s v="theater/plays"/>
    <x v="2"/>
    <x v="2"/>
    <n v="33.67"/>
    <n v="121"/>
    <x v="965"/>
    <d v="2017-03-11T12:21:31"/>
    <n v="30"/>
    <n v="0.21199999999999999"/>
    <x v="1"/>
  </r>
  <r>
    <n v="1931"/>
    <s v="New Lions After Dark EP!"/>
    <s v="We're an indie rock band from Clearwater, FL headed back into the studio to finish our latest EP."/>
    <n v="2000"/>
    <n v="2412.02"/>
    <x v="0"/>
    <x v="0"/>
    <x v="0"/>
    <s v="USD"/>
    <n v="1337657400"/>
    <n v="1336512309"/>
    <b v="0"/>
    <n v="50"/>
    <b v="1"/>
    <s v="music/indie rock"/>
    <x v="4"/>
    <x v="21"/>
    <n v="48.24"/>
    <n v="121"/>
    <x v="966"/>
    <d v="2012-05-22T03:30:00"/>
    <n v="13.253368055557075"/>
    <n v="0.2060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s v="USD"/>
    <n v="1446665191"/>
    <n v="1444069591"/>
    <b v="0"/>
    <n v="59"/>
    <b v="1"/>
    <s v="theater/plays"/>
    <x v="2"/>
    <x v="2"/>
    <n v="40.85"/>
    <n v="121"/>
    <x v="967"/>
    <d v="2015-11-04T19:26:31"/>
    <n v="30.041666666656965"/>
    <n v="0.20499999999999999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s v="USD"/>
    <n v="1402755834"/>
    <n v="1400163834"/>
    <b v="1"/>
    <n v="17"/>
    <b v="1"/>
    <s v="music/rock"/>
    <x v="4"/>
    <x v="5"/>
    <n v="141.47"/>
    <n v="120"/>
    <x v="968"/>
    <d v="2014-06-14T14:23:54"/>
    <n v="30"/>
    <n v="0.20250000000000001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s v="USD"/>
    <n v="1464971400"/>
    <n v="1462379066"/>
    <b v="0"/>
    <n v="23"/>
    <b v="1"/>
    <s v="theater/plays"/>
    <x v="2"/>
    <x v="2"/>
    <n v="104.57"/>
    <n v="120"/>
    <x v="969"/>
    <d v="2016-06-03T16:30:00"/>
    <n v="30.003865740742185"/>
    <n v="0.2025000000000000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s v="USD"/>
    <n v="1407967200"/>
    <n v="1406039696"/>
    <b v="0"/>
    <n v="54"/>
    <b v="1"/>
    <s v="theater/plays"/>
    <x v="2"/>
    <x v="2"/>
    <n v="44.54"/>
    <n v="120"/>
    <x v="970"/>
    <d v="2014-08-13T22:00:00"/>
    <n v="22.309074074073578"/>
    <n v="0.20250000000000001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s v="GBP"/>
    <n v="1462741200"/>
    <n v="1461503654"/>
    <b v="0"/>
    <n v="22"/>
    <b v="1"/>
    <s v="theater/plays"/>
    <x v="2"/>
    <x v="2"/>
    <n v="108.59"/>
    <n v="119"/>
    <x v="971"/>
    <d v="2016-05-08T21:00:00"/>
    <n v="14.323449074072414"/>
    <n v="0.19450000000000001"/>
    <x v="0"/>
  </r>
  <r>
    <n v="66"/>
    <s v="A Stagnant Fever: Short Film"/>
    <s v="A dark comedy set in the '60s about clinical depression and one night stands."/>
    <n v="2000"/>
    <n v="2372"/>
    <x v="0"/>
    <x v="0"/>
    <x v="0"/>
    <s v="USD"/>
    <n v="1468873420"/>
    <n v="1466281420"/>
    <b v="0"/>
    <n v="26"/>
    <b v="1"/>
    <s v="film &amp; video/shorts"/>
    <x v="5"/>
    <x v="13"/>
    <n v="91.23"/>
    <n v="119"/>
    <x v="972"/>
    <d v="2016-07-18T20:23:40"/>
    <n v="30"/>
    <n v="0.18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s v="USD"/>
    <n v="1430407200"/>
    <n v="1428086501"/>
    <b v="0"/>
    <n v="23"/>
    <b v="1"/>
    <s v="film &amp; video/television"/>
    <x v="5"/>
    <x v="7"/>
    <n v="103.04"/>
    <n v="119"/>
    <x v="973"/>
    <d v="2015-04-30T15:20:00"/>
    <n v="26.859942129631236"/>
    <n v="0.185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s v="USD"/>
    <n v="1337396400"/>
    <n v="1333709958"/>
    <b v="0"/>
    <n v="40"/>
    <b v="1"/>
    <s v="music/rock"/>
    <x v="4"/>
    <x v="5"/>
    <n v="58.63"/>
    <n v="117"/>
    <x v="974"/>
    <d v="2012-05-19T03:00:00"/>
    <n v="42.667152777779847"/>
    <n v="0.17249999999999999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s v="USD"/>
    <n v="1323136949"/>
    <n v="1319245349"/>
    <b v="1"/>
    <n v="31"/>
    <b v="1"/>
    <s v="music/rock"/>
    <x v="4"/>
    <x v="5"/>
    <n v="75.48"/>
    <n v="117"/>
    <x v="975"/>
    <d v="2011-12-06T02:02:29"/>
    <n v="45.041666666664241"/>
    <n v="0.1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s v="USD"/>
    <n v="1353905940"/>
    <n v="1351011489"/>
    <b v="0"/>
    <n v="38"/>
    <b v="1"/>
    <s v="music/rock"/>
    <x v="4"/>
    <x v="5"/>
    <n v="61.58"/>
    <n v="117"/>
    <x v="976"/>
    <d v="2012-11-26T04:59:00"/>
    <n v="33.500590277777519"/>
    <n v="0.17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s v="USD"/>
    <n v="1425185940"/>
    <n v="1423960097"/>
    <b v="0"/>
    <n v="56"/>
    <b v="1"/>
    <s v="theater/musical"/>
    <x v="2"/>
    <x v="18"/>
    <n v="41.7"/>
    <n v="117"/>
    <x v="977"/>
    <d v="2015-03-01T04:59:00"/>
    <n v="14.18799768518511"/>
    <n v="0.16750000000000001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s v="USD"/>
    <n v="1342360804"/>
    <n v="1339768804"/>
    <b v="0"/>
    <n v="20"/>
    <b v="1"/>
    <s v="film &amp; video/shorts"/>
    <x v="5"/>
    <x v="13"/>
    <n v="116.25"/>
    <n v="116"/>
    <x v="978"/>
    <d v="2012-07-15T14:00:04"/>
    <n v="30"/>
    <n v="0.16250000000000001"/>
    <x v="6"/>
  </r>
  <r>
    <n v="2463"/>
    <s v="Emma Ate the Lion &quot;Songs Two Count Too&quot;"/>
    <s v="Emma Ate The Lion's debut full length album"/>
    <n v="2000"/>
    <n v="2325"/>
    <x v="0"/>
    <x v="0"/>
    <x v="0"/>
    <s v="USD"/>
    <n v="1366138800"/>
    <n v="1362710425"/>
    <b v="0"/>
    <n v="75"/>
    <b v="1"/>
    <s v="music/indie rock"/>
    <x v="4"/>
    <x v="21"/>
    <n v="31"/>
    <n v="116"/>
    <x v="979"/>
    <d v="2013-04-16T19:00:00"/>
    <n v="39.680266203700739"/>
    <n v="0.16250000000000001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s v="USD"/>
    <n v="1453856400"/>
    <n v="1452664317"/>
    <b v="0"/>
    <n v="29"/>
    <b v="1"/>
    <s v="theater/plays"/>
    <x v="2"/>
    <x v="2"/>
    <n v="80.03"/>
    <n v="116"/>
    <x v="980"/>
    <d v="2016-01-27T01:00:00"/>
    <n v="13.797256944453693"/>
    <n v="0.160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s v="USD"/>
    <n v="1386828507"/>
    <n v="1384236507"/>
    <b v="0"/>
    <n v="64"/>
    <b v="1"/>
    <s v="music/indie rock"/>
    <x v="4"/>
    <x v="21"/>
    <n v="36.11"/>
    <n v="116"/>
    <x v="981"/>
    <d v="2013-12-12T06:08:27"/>
    <n v="30"/>
    <n v="0.1555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s v="USD"/>
    <n v="1329240668"/>
    <n v="1326648668"/>
    <b v="1"/>
    <n v="29"/>
    <b v="1"/>
    <s v="theater/plays"/>
    <x v="2"/>
    <x v="2"/>
    <n v="79.31"/>
    <n v="115"/>
    <x v="982"/>
    <d v="2012-02-14T17:31:08"/>
    <n v="30"/>
    <n v="0.15"/>
    <x v="6"/>
  </r>
  <r>
    <n v="1022"/>
    <s v="Sammy Bananas - Bootlegs Vol. 2!!"/>
    <s v="Help get four new bootlegs onto vinyl in the second installment of my series!"/>
    <n v="2000"/>
    <n v="2298"/>
    <x v="0"/>
    <x v="0"/>
    <x v="0"/>
    <s v="USD"/>
    <n v="1431876677"/>
    <n v="1429284677"/>
    <b v="1"/>
    <n v="74"/>
    <b v="1"/>
    <s v="music/electronic music"/>
    <x v="4"/>
    <x v="4"/>
    <n v="31.05"/>
    <n v="115"/>
    <x v="983"/>
    <d v="2015-05-17T15:31:17"/>
    <n v="30"/>
    <n v="0.14899999999999999"/>
    <x v="3"/>
  </r>
  <r>
    <n v="3570"/>
    <s v="The Lower Depths"/>
    <s v="Theatre Machine presents an all-new adaptation of Maxim Gorky's classic of Russian theatre, The Lower Depths."/>
    <n v="2000"/>
    <n v="2287"/>
    <x v="0"/>
    <x v="0"/>
    <x v="0"/>
    <s v="USD"/>
    <n v="1420009200"/>
    <n v="1417593483"/>
    <b v="0"/>
    <n v="26"/>
    <b v="1"/>
    <s v="theater/plays"/>
    <x v="2"/>
    <x v="2"/>
    <n v="87.96"/>
    <n v="114"/>
    <x v="984"/>
    <d v="2014-12-31T07:00:00"/>
    <n v="27.959687499998836"/>
    <n v="0.1434999999999999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s v="USD"/>
    <n v="1480658966"/>
    <n v="1479449366"/>
    <b v="0"/>
    <n v="62"/>
    <b v="1"/>
    <s v="technology/space exploration"/>
    <x v="0"/>
    <x v="23"/>
    <n v="36.770000000000003"/>
    <n v="114"/>
    <x v="985"/>
    <d v="2016-12-02T06:09:26"/>
    <n v="14"/>
    <n v="0.1400000000000000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s v="USD"/>
    <n v="1388206740"/>
    <n v="1386194013"/>
    <b v="0"/>
    <n v="64"/>
    <b v="1"/>
    <s v="film &amp; video/shorts"/>
    <x v="5"/>
    <x v="13"/>
    <n v="35.47"/>
    <n v="114"/>
    <x v="986"/>
    <d v="2013-12-28T04:59:00"/>
    <n v="23.295451388890797"/>
    <n v="0.1351849999999999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s v="USD"/>
    <n v="1329104114"/>
    <n v="1323920114"/>
    <b v="0"/>
    <n v="44"/>
    <b v="1"/>
    <s v="music/indie rock"/>
    <x v="4"/>
    <x v="21"/>
    <n v="51.48"/>
    <n v="113"/>
    <x v="987"/>
    <d v="2012-02-13T03:35:14"/>
    <n v="60"/>
    <n v="0.13250000000000001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s v="USD"/>
    <n v="1426539600"/>
    <n v="1424296822"/>
    <b v="0"/>
    <n v="57"/>
    <b v="1"/>
    <s v="theater/plays"/>
    <x v="2"/>
    <x v="2"/>
    <n v="39.6"/>
    <n v="113"/>
    <x v="988"/>
    <d v="2015-03-16T21:00:00"/>
    <n v="25.958078703697538"/>
    <n v="0.1285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s v="USD"/>
    <n v="1404273600"/>
    <n v="1401414944"/>
    <b v="1"/>
    <n v="71"/>
    <b v="1"/>
    <s v="theater/plays"/>
    <x v="2"/>
    <x v="2"/>
    <n v="31.62"/>
    <n v="112"/>
    <x v="989"/>
    <d v="2014-07-02T04:00:00"/>
    <n v="33.086296296292858"/>
    <n v="0.1225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s v="USD"/>
    <n v="1309547120"/>
    <n v="1306955120"/>
    <b v="0"/>
    <n v="51"/>
    <b v="1"/>
    <s v="music/rock"/>
    <x v="4"/>
    <x v="5"/>
    <n v="43.73"/>
    <n v="112"/>
    <x v="990"/>
    <d v="2011-07-01T19:05:20"/>
    <n v="30"/>
    <n v="0.11521499999999991"/>
    <x v="5"/>
  </r>
  <r>
    <n v="2464"/>
    <s v="The Enemy Feathers NEW EP"/>
    <s v="The Enemy Feathers are passing the proverbial hat to see if we can raise enough money to complete Our NEW EP"/>
    <n v="2000"/>
    <n v="2222"/>
    <x v="0"/>
    <x v="2"/>
    <x v="2"/>
    <s v="CAD"/>
    <n v="1443641340"/>
    <n v="1441143397"/>
    <b v="0"/>
    <n v="43"/>
    <b v="1"/>
    <s v="music/indie rock"/>
    <x v="4"/>
    <x v="21"/>
    <n v="51.67"/>
    <n v="111"/>
    <x v="991"/>
    <d v="2015-09-30T19:29:00"/>
    <n v="28.911377314812853"/>
    <n v="0.11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x v="13"/>
    <s v="DKK"/>
    <n v="1464817320"/>
    <n v="1462806419"/>
    <b v="0"/>
    <n v="20"/>
    <b v="1"/>
    <s v="theater/plays"/>
    <x v="2"/>
    <x v="2"/>
    <n v="110.75"/>
    <n v="111"/>
    <x v="992"/>
    <d v="2016-06-01T21:42:00"/>
    <n v="23.274317129624251"/>
    <n v="0.107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s v="GBP"/>
    <n v="1408039860"/>
    <n v="1405248503"/>
    <b v="0"/>
    <n v="83"/>
    <b v="1"/>
    <s v="music/pop"/>
    <x v="4"/>
    <x v="17"/>
    <n v="26.55"/>
    <n v="110"/>
    <x v="993"/>
    <d v="2014-08-14T18:11:00"/>
    <n v="32.307372685187147"/>
    <n v="0.10199999999999999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s v="USD"/>
    <n v="1404190740"/>
    <n v="1401214581"/>
    <b v="0"/>
    <n v="30"/>
    <b v="1"/>
    <s v="theater/plays"/>
    <x v="2"/>
    <x v="2"/>
    <n v="73.400000000000006"/>
    <n v="110"/>
    <x v="994"/>
    <d v="2014-07-01T04:59:00"/>
    <n v="34.446284722223936"/>
    <n v="0.10100000000000001"/>
    <x v="2"/>
  </r>
  <r>
    <n v="3432"/>
    <s v="Love Letters"/>
    <s v="Bare Theatre stages A.R. Gurney's Pulitzer Finalist script about a relationship spanning a lifetime and long distance."/>
    <n v="2000"/>
    <n v="2193"/>
    <x v="0"/>
    <x v="0"/>
    <x v="0"/>
    <s v="USD"/>
    <n v="1454709600"/>
    <n v="1452520614"/>
    <b v="0"/>
    <n v="42"/>
    <b v="1"/>
    <s v="theater/plays"/>
    <x v="2"/>
    <x v="2"/>
    <n v="52.21"/>
    <n v="110"/>
    <x v="995"/>
    <d v="2016-02-05T22:00:00"/>
    <n v="25.335486111114733"/>
    <n v="9.6500000000000002E-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x v="2"/>
    <s v="CAD"/>
    <n v="1443127082"/>
    <n v="1440535082"/>
    <b v="0"/>
    <n v="50"/>
    <b v="1"/>
    <s v="music/electronic music"/>
    <x v="4"/>
    <x v="4"/>
    <n v="43.82"/>
    <n v="110"/>
    <x v="996"/>
    <d v="2015-09-24T20:38:02"/>
    <n v="30"/>
    <n v="9.5500000000000002E-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x v="2"/>
    <s v="CAD"/>
    <n v="1433131140"/>
    <n v="1429120908"/>
    <b v="0"/>
    <n v="11"/>
    <b v="1"/>
    <s v="theater/plays"/>
    <x v="2"/>
    <x v="2"/>
    <n v="199.18"/>
    <n v="110"/>
    <x v="997"/>
    <d v="2015-06-01T03:59:00"/>
    <n v="46.414722222223645"/>
    <n v="9.5500000000000002E-2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s v="USD"/>
    <n v="1483822800"/>
    <n v="1481058170"/>
    <b v="0"/>
    <n v="34"/>
    <b v="1"/>
    <s v="photography/photobooks"/>
    <x v="6"/>
    <x v="9"/>
    <n v="63.97"/>
    <n v="109"/>
    <x v="998"/>
    <d v="2017-01-07T21:00:00"/>
    <n v="31.99803240741312"/>
    <n v="8.7499999999999994E-2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s v="GBP"/>
    <n v="1406760101"/>
    <n v="1404168101"/>
    <b v="0"/>
    <n v="72"/>
    <b v="1"/>
    <s v="theater/plays"/>
    <x v="2"/>
    <x v="2"/>
    <n v="30.15"/>
    <n v="109"/>
    <x v="999"/>
    <d v="2014-07-30T22:41:41"/>
    <n v="30"/>
    <n v="8.5494999999999891E-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s v="GBP"/>
    <n v="1462878648"/>
    <n v="1461064248"/>
    <b v="0"/>
    <n v="30"/>
    <b v="1"/>
    <s v="theater/plays"/>
    <x v="2"/>
    <x v="2"/>
    <n v="72"/>
    <n v="108"/>
    <x v="1000"/>
    <d v="2016-05-10T11:10:48"/>
    <n v="21"/>
    <n v="0.0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s v="GBP"/>
    <n v="1425211200"/>
    <n v="1422534260"/>
    <b v="0"/>
    <n v="38"/>
    <b v="1"/>
    <s v="film &amp; video/television"/>
    <x v="5"/>
    <x v="7"/>
    <n v="56.82"/>
    <n v="108"/>
    <x v="1001"/>
    <d v="2015-03-01T12:00:00"/>
    <n v="30.983101851852552"/>
    <n v="7.9500000000000001E-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s v="USD"/>
    <n v="1436511600"/>
    <n v="1434415812"/>
    <b v="0"/>
    <n v="19"/>
    <b v="1"/>
    <s v="theater/plays"/>
    <x v="2"/>
    <x v="2"/>
    <n v="113.42"/>
    <n v="108"/>
    <x v="1002"/>
    <d v="2015-07-10T07:00:00"/>
    <n v="24.256805555560277"/>
    <n v="7.7499999999999999E-2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s v="USD"/>
    <n v="1415815393"/>
    <n v="1413997393"/>
    <b v="0"/>
    <n v="58"/>
    <b v="1"/>
    <s v="music/indie rock"/>
    <x v="4"/>
    <x v="21"/>
    <n v="37.15"/>
    <n v="108"/>
    <x v="1003"/>
    <d v="2014-11-12T18:03:13"/>
    <n v="21.041666666664241"/>
    <n v="7.7329999999999927E-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s v="USD"/>
    <n v="1439357559"/>
    <n v="1435469559"/>
    <b v="0"/>
    <n v="24"/>
    <b v="1"/>
    <s v="theater/plays"/>
    <x v="2"/>
    <x v="2"/>
    <n v="89.67"/>
    <n v="108"/>
    <x v="1004"/>
    <d v="2015-08-12T05:32:39"/>
    <n v="45"/>
    <n v="7.5999999999999998E-2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s v="USD"/>
    <n v="1338219793"/>
    <n v="1335541393"/>
    <b v="0"/>
    <n v="35"/>
    <b v="1"/>
    <s v="music/classical music"/>
    <x v="4"/>
    <x v="10"/>
    <n v="61.34"/>
    <n v="107"/>
    <x v="1005"/>
    <d v="2012-05-28T15:43:13"/>
    <n v="31"/>
    <n v="7.3499999999999996E-2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s v="USD"/>
    <n v="1334767476"/>
    <n v="1332175476"/>
    <b v="0"/>
    <n v="46"/>
    <b v="1"/>
    <s v="music/rock"/>
    <x v="4"/>
    <x v="5"/>
    <n v="46.63"/>
    <n v="107"/>
    <x v="1006"/>
    <d v="2012-04-18T16:44:36"/>
    <n v="30"/>
    <n v="7.2505000000000111E-2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s v="USD"/>
    <n v="1445659140"/>
    <n v="1444236216"/>
    <b v="0"/>
    <n v="20"/>
    <b v="1"/>
    <s v="theater/plays"/>
    <x v="2"/>
    <x v="2"/>
    <n v="107.25"/>
    <n v="107"/>
    <x v="1007"/>
    <d v="2015-10-24T03:59:00"/>
    <n v="16.469027777784504"/>
    <n v="7.2499999999999995E-2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s v="USD"/>
    <n v="1351400400"/>
    <n v="1348285321"/>
    <b v="0"/>
    <n v="58"/>
    <b v="1"/>
    <s v="music/indie rock"/>
    <x v="4"/>
    <x v="21"/>
    <n v="36.97"/>
    <n v="107"/>
    <x v="1008"/>
    <d v="2012-10-28T05:00:00"/>
    <n v="36.054155092599103"/>
    <n v="7.2170000000000067E-2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s v="GBP"/>
    <n v="1404641289"/>
    <n v="1402049289"/>
    <b v="0"/>
    <n v="67"/>
    <b v="1"/>
    <s v="theater/plays"/>
    <x v="2"/>
    <x v="2"/>
    <n v="31.97"/>
    <n v="107"/>
    <x v="1009"/>
    <d v="2014-07-06T10:08:09"/>
    <n v="30"/>
    <n v="7.0999999999999994E-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x v="2"/>
    <s v="CAD"/>
    <n v="1458235549"/>
    <n v="1455647149"/>
    <b v="0"/>
    <n v="17"/>
    <b v="1"/>
    <s v="technology/wearables"/>
    <x v="0"/>
    <x v="16"/>
    <n v="125.94"/>
    <n v="107"/>
    <x v="1010"/>
    <d v="2016-03-17T17:25:49"/>
    <n v="29.958333333335759"/>
    <n v="7.0499999999999993E-2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8"/>
    <x v="8"/>
    <s v="EUR"/>
    <n v="1443384840"/>
    <n v="1441790658"/>
    <b v="0"/>
    <n v="98"/>
    <b v="1"/>
    <s v="film &amp; video/television"/>
    <x v="5"/>
    <x v="7"/>
    <n v="21.76"/>
    <n v="107"/>
    <x v="1011"/>
    <d v="2015-09-27T20:14:00"/>
    <n v="18.451180555552128"/>
    <n v="6.6000000000000003E-2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s v="USD"/>
    <n v="1363024946"/>
    <n v="1359140546"/>
    <b v="0"/>
    <n v="44"/>
    <b v="1"/>
    <s v="music/indie rock"/>
    <x v="4"/>
    <x v="21"/>
    <n v="48.45"/>
    <n v="107"/>
    <x v="1012"/>
    <d v="2013-03-11T18:02:26"/>
    <n v="44.958333333335759"/>
    <n v="6.6000000000000003E-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s v="USD"/>
    <n v="1313370000"/>
    <n v="1307594625"/>
    <b v="0"/>
    <n v="39"/>
    <b v="1"/>
    <s v="music/indie rock"/>
    <x v="4"/>
    <x v="21"/>
    <n v="54.62"/>
    <n v="107"/>
    <x v="1013"/>
    <d v="2011-08-15T01:00:00"/>
    <n v="66.844618055554747"/>
    <n v="6.5000000000000002E-2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s v="GBP"/>
    <n v="1487769952"/>
    <n v="1485177952"/>
    <b v="0"/>
    <n v="41"/>
    <b v="1"/>
    <s v="theater/plays"/>
    <x v="2"/>
    <x v="2"/>
    <n v="51.85"/>
    <n v="106"/>
    <x v="1014"/>
    <d v="2017-02-22T13:25:52"/>
    <n v="30"/>
    <n v="6.2994999999999884E-2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s v="USD"/>
    <n v="1435733940"/>
    <n v="1431046325"/>
    <b v="0"/>
    <n v="35"/>
    <b v="1"/>
    <s v="theater/plays"/>
    <x v="2"/>
    <x v="2"/>
    <n v="60.29"/>
    <n v="106"/>
    <x v="1015"/>
    <d v="2015-07-01T06:59:00"/>
    <n v="54.254803240743058"/>
    <n v="5.5E-2"/>
    <x v="3"/>
  </r>
  <r>
    <n v="2972"/>
    <s v="A Bad Plan"/>
    <s v="A group of artists. A mythical art piece. A harrowing quest. And some margaritas."/>
    <n v="2000"/>
    <n v="2107"/>
    <x v="0"/>
    <x v="0"/>
    <x v="0"/>
    <s v="USD"/>
    <n v="1480899600"/>
    <n v="1479609520"/>
    <b v="0"/>
    <n v="17"/>
    <b v="1"/>
    <s v="theater/plays"/>
    <x v="2"/>
    <x v="2"/>
    <n v="123.94"/>
    <n v="105"/>
    <x v="1016"/>
    <d v="2016-12-05T01:00:00"/>
    <n v="14.931481481486117"/>
    <n v="5.3499999999999999E-2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s v="GBP"/>
    <n v="1413377522"/>
    <n v="1410785522"/>
    <b v="1"/>
    <n v="74"/>
    <b v="1"/>
    <s v="theater/plays"/>
    <x v="2"/>
    <x v="2"/>
    <n v="28.41"/>
    <n v="105"/>
    <x v="1017"/>
    <d v="2014-10-15T12:52:02"/>
    <n v="30"/>
    <n v="5.0999999999999997E-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s v="USD"/>
    <n v="1373572903"/>
    <n v="1371585703"/>
    <b v="0"/>
    <n v="50"/>
    <b v="1"/>
    <s v="music/rock"/>
    <x v="4"/>
    <x v="5"/>
    <n v="42.02"/>
    <n v="105"/>
    <x v="1018"/>
    <d v="2013-07-11T20:01:43"/>
    <n v="23"/>
    <n v="5.0500000000000003E-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s v="USD"/>
    <n v="1262325600"/>
    <n v="1257871712"/>
    <b v="0"/>
    <n v="14"/>
    <b v="1"/>
    <s v="music/classical music"/>
    <x v="4"/>
    <x v="10"/>
    <n v="150"/>
    <n v="105"/>
    <x v="1019"/>
    <d v="2010-01-01T06:00:00"/>
    <n v="51.549629629625997"/>
    <n v="0.05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s v="USD"/>
    <n v="1417620506"/>
    <n v="1415028506"/>
    <b v="0"/>
    <n v="41"/>
    <b v="1"/>
    <s v="theater/plays"/>
    <x v="2"/>
    <x v="2"/>
    <n v="51.22"/>
    <n v="105"/>
    <x v="1020"/>
    <d v="2014-12-03T15:28:26"/>
    <n v="30"/>
    <n v="0.05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s v="GBP"/>
    <n v="1422015083"/>
    <n v="1419423083"/>
    <b v="0"/>
    <n v="38"/>
    <b v="1"/>
    <s v="theater/plays"/>
    <x v="2"/>
    <x v="2"/>
    <n v="55.13"/>
    <n v="105"/>
    <x v="1021"/>
    <d v="2015-01-23T12:11:23"/>
    <n v="30"/>
    <n v="4.7500000000000001E-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s v="GBP"/>
    <n v="1461860432"/>
    <n v="1459268432"/>
    <b v="0"/>
    <n v="33"/>
    <b v="1"/>
    <s v="theater/plays"/>
    <x v="2"/>
    <x v="2"/>
    <n v="63.42"/>
    <n v="105"/>
    <x v="1022"/>
    <d v="2016-04-28T16:20:32"/>
    <n v="30"/>
    <n v="4.65E-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s v="GBP"/>
    <n v="1421452682"/>
    <n v="1418860682"/>
    <b v="0"/>
    <n v="53"/>
    <b v="1"/>
    <s v="theater/plays"/>
    <x v="2"/>
    <x v="2"/>
    <n v="39.380000000000003"/>
    <n v="104"/>
    <x v="1023"/>
    <d v="2015-01-16T23:58:02"/>
    <n v="30"/>
    <n v="4.3499999999999997E-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s v="USD"/>
    <n v="1366664400"/>
    <n v="1363981723"/>
    <b v="1"/>
    <n v="45"/>
    <b v="1"/>
    <s v="music/rock"/>
    <x v="4"/>
    <x v="5"/>
    <n v="46.13"/>
    <n v="104"/>
    <x v="1024"/>
    <d v="2013-04-22T21:00:00"/>
    <n v="31.049502314817801"/>
    <n v="3.7999999999999999E-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s v="USD"/>
    <n v="1357408721"/>
    <n v="1354816721"/>
    <b v="0"/>
    <n v="49"/>
    <b v="1"/>
    <s v="publishing/nonfiction"/>
    <x v="7"/>
    <x v="12"/>
    <n v="42.35"/>
    <n v="104"/>
    <x v="1025"/>
    <d v="2013-01-05T17:58:41"/>
    <n v="30"/>
    <n v="3.7499999999999999E-2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s v="GBP"/>
    <n v="1440630000"/>
    <n v="1439122800"/>
    <b v="0"/>
    <n v="38"/>
    <b v="1"/>
    <s v="theater/plays"/>
    <x v="2"/>
    <x v="2"/>
    <n v="54.55"/>
    <n v="104"/>
    <x v="1026"/>
    <d v="2015-08-26T23:00:00"/>
    <n v="17.444444444437977"/>
    <n v="3.6499999999999998E-2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s v="USD"/>
    <n v="1318463879"/>
    <n v="1315439879"/>
    <b v="0"/>
    <n v="41"/>
    <b v="1"/>
    <s v="music/indie rock"/>
    <x v="4"/>
    <x v="21"/>
    <n v="50.37"/>
    <n v="103"/>
    <x v="1027"/>
    <d v="2011-10-12T23:57:59"/>
    <n v="35"/>
    <n v="3.2500000000000001E-2"/>
    <x v="5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s v="GBP"/>
    <n v="1443808800"/>
    <n v="1441120910"/>
    <b v="0"/>
    <n v="46"/>
    <b v="1"/>
    <s v="theater/plays"/>
    <x v="2"/>
    <x v="2"/>
    <n v="44.85"/>
    <n v="103"/>
    <x v="1028"/>
    <d v="2015-10-02T18:00:00"/>
    <n v="31.109837962969323"/>
    <n v="3.15E-2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s v="USD"/>
    <n v="1433134800"/>
    <n v="1430158198"/>
    <b v="0"/>
    <n v="30"/>
    <b v="1"/>
    <s v="theater/plays"/>
    <x v="2"/>
    <x v="2"/>
    <n v="68.67"/>
    <n v="103"/>
    <x v="1029"/>
    <d v="2015-06-01T05:00:00"/>
    <n v="34.451412037029513"/>
    <n v="0.03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s v="GBP"/>
    <n v="1439136000"/>
    <n v="1436972472"/>
    <b v="0"/>
    <n v="36"/>
    <b v="1"/>
    <s v="theater/plays"/>
    <x v="2"/>
    <x v="2"/>
    <n v="57.22"/>
    <n v="103"/>
    <x v="1030"/>
    <d v="2015-08-09T16:00:00"/>
    <n v="25.040833333339833"/>
    <n v="0.03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s v="USD"/>
    <n v="1437447600"/>
    <n v="1436551178"/>
    <b v="0"/>
    <n v="29"/>
    <b v="1"/>
    <s v="theater/plays"/>
    <x v="2"/>
    <x v="2"/>
    <n v="70.86"/>
    <n v="103"/>
    <x v="1031"/>
    <d v="2015-07-21T03:00:00"/>
    <n v="10.375254629630945"/>
    <n v="2.75E-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s v="GBP"/>
    <n v="1425142800"/>
    <n v="1422983847"/>
    <b v="0"/>
    <n v="51"/>
    <b v="1"/>
    <s v="theater/plays"/>
    <x v="2"/>
    <x v="2"/>
    <n v="40.29"/>
    <n v="103"/>
    <x v="1032"/>
    <d v="2015-02-28T17:00:00"/>
    <n v="24.987881944442051"/>
    <n v="2.75E-2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s v="GBP"/>
    <n v="1483707905"/>
    <n v="1481115905"/>
    <b v="0"/>
    <n v="59"/>
    <b v="1"/>
    <s v="theater/plays"/>
    <x v="2"/>
    <x v="2"/>
    <n v="34.75"/>
    <n v="103"/>
    <x v="1033"/>
    <d v="2017-01-06T13:05:05"/>
    <n v="30"/>
    <n v="2.5000000000000001E-2"/>
    <x v="0"/>
  </r>
  <r>
    <n v="2788"/>
    <s v="ACT Underground Theatre, TLDC"/>
    <s v="MOVING FORWARD! WE HAVE REACHED GOAL BUT HAVE MORE TIME!! PLEASE CONSIDER PLEDGING."/>
    <n v="2000"/>
    <n v="2050"/>
    <x v="0"/>
    <x v="0"/>
    <x v="0"/>
    <s v="USD"/>
    <n v="1469811043"/>
    <n v="1467219043"/>
    <b v="0"/>
    <n v="20"/>
    <b v="1"/>
    <s v="theater/plays"/>
    <x v="2"/>
    <x v="2"/>
    <n v="102.5"/>
    <n v="103"/>
    <x v="1034"/>
    <d v="2016-07-29T16:50:43"/>
    <n v="30"/>
    <n v="2.5000000000000001E-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s v="USD"/>
    <n v="1473393600"/>
    <n v="1470778559"/>
    <b v="0"/>
    <n v="28"/>
    <b v="1"/>
    <s v="theater/plays"/>
    <x v="2"/>
    <x v="2"/>
    <n v="73.209999999999994"/>
    <n v="103"/>
    <x v="1035"/>
    <d v="2016-09-09T04:00:00"/>
    <n v="30.266678240746842"/>
    <n v="2.5000000000000001E-2"/>
    <x v="0"/>
  </r>
  <r>
    <n v="3678"/>
    <s v="Some big Some bang"/>
    <s v="The Ugly Collective takes Some big Some bang to the Underbelly Venues at the Edinburgh Fringe!"/>
    <n v="2000"/>
    <n v="2050"/>
    <x v="0"/>
    <x v="1"/>
    <x v="1"/>
    <s v="GBP"/>
    <n v="1433076298"/>
    <n v="1430052298"/>
    <b v="0"/>
    <n v="31"/>
    <b v="1"/>
    <s v="theater/plays"/>
    <x v="2"/>
    <x v="2"/>
    <n v="66.13"/>
    <n v="103"/>
    <x v="1036"/>
    <d v="2015-05-31T12:44:58"/>
    <n v="35"/>
    <n v="2.5000000000000001E-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s v="USD"/>
    <n v="1464987600"/>
    <n v="1463145938"/>
    <b v="1"/>
    <n v="39"/>
    <b v="1"/>
    <s v="theater/plays"/>
    <x v="2"/>
    <x v="2"/>
    <n v="52.49"/>
    <n v="102"/>
    <x v="1037"/>
    <d v="2016-06-03T21:00:00"/>
    <n v="21.315532407403225"/>
    <n v="2.35E-2"/>
    <x v="0"/>
  </r>
  <r>
    <n v="3837"/>
    <s v="Farcical Elements Presents Boeing-Boeing"/>
    <s v="A high-flying French farce with the thrust of a well-tuned jet engine"/>
    <n v="2000"/>
    <n v="2042"/>
    <x v="0"/>
    <x v="1"/>
    <x v="1"/>
    <s v="GBP"/>
    <n v="1435947758"/>
    <n v="1432837358"/>
    <b v="0"/>
    <n v="17"/>
    <b v="1"/>
    <s v="theater/plays"/>
    <x v="2"/>
    <x v="2"/>
    <n v="120.12"/>
    <n v="102"/>
    <x v="1038"/>
    <d v="2015-07-03T18:22:38"/>
    <n v="36"/>
    <n v="2.1000000000000001E-2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s v="USD"/>
    <n v="1415253540"/>
    <n v="1413432331"/>
    <b v="0"/>
    <n v="23"/>
    <b v="1"/>
    <s v="theater/plays"/>
    <x v="2"/>
    <x v="2"/>
    <n v="88.74"/>
    <n v="102"/>
    <x v="1039"/>
    <d v="2014-11-06T05:59:00"/>
    <n v="21.078807870369928"/>
    <n v="2.0500000000000001E-2"/>
    <x v="2"/>
  </r>
  <r>
    <n v="1841"/>
    <s v="Hydra Effect Debut EP"/>
    <s v="Hard Rock with a Positive Message. Help us fund, release and promote our debut EP!"/>
    <n v="2000"/>
    <n v="2035"/>
    <x v="0"/>
    <x v="0"/>
    <x v="0"/>
    <s v="USD"/>
    <n v="1400561940"/>
    <n v="1397679445"/>
    <b v="0"/>
    <n v="40"/>
    <b v="1"/>
    <s v="music/rock"/>
    <x v="4"/>
    <x v="5"/>
    <n v="50.88"/>
    <n v="102"/>
    <x v="1040"/>
    <d v="2014-05-20T04:59:00"/>
    <n v="33.362210648148903"/>
    <n v="1.7500000000000002E-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s v="GBP"/>
    <n v="1469401200"/>
    <n v="1466887297"/>
    <b v="0"/>
    <n v="27"/>
    <b v="1"/>
    <s v="theater/musical"/>
    <x v="2"/>
    <x v="18"/>
    <n v="75.37"/>
    <n v="102"/>
    <x v="1041"/>
    <d v="2016-07-24T23:00:00"/>
    <n v="29.096099537026021"/>
    <n v="1.7500000000000002E-2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s v="GBP"/>
    <n v="1434808775"/>
    <n v="1433512775"/>
    <b v="0"/>
    <n v="63"/>
    <b v="1"/>
    <s v="theater/plays"/>
    <x v="2"/>
    <x v="2"/>
    <n v="32.270000000000003"/>
    <n v="102"/>
    <x v="1042"/>
    <d v="2015-06-20T13:59:35"/>
    <n v="15"/>
    <n v="1.6500000000000001E-2"/>
    <x v="3"/>
  </r>
  <r>
    <n v="407"/>
    <s v="Haymarket Documentary"/>
    <s v="The story of the 1886 Haymarket Riot explored through the history of the Haymarket Police Memorial Statue."/>
    <n v="2000"/>
    <n v="2031"/>
    <x v="0"/>
    <x v="0"/>
    <x v="0"/>
    <s v="USD"/>
    <n v="1321739650"/>
    <n v="1316552050"/>
    <b v="0"/>
    <n v="22"/>
    <b v="1"/>
    <s v="film &amp; video/documentary"/>
    <x v="5"/>
    <x v="27"/>
    <n v="92.32"/>
    <n v="102"/>
    <x v="1043"/>
    <d v="2011-11-19T21:54:10"/>
    <n v="60.041666666671517"/>
    <n v="1.55E-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s v="USD"/>
    <n v="1465062166"/>
    <n v="1463334166"/>
    <b v="0"/>
    <n v="19"/>
    <b v="1"/>
    <s v="theater/plays"/>
    <x v="2"/>
    <x v="2"/>
    <n v="106.84"/>
    <n v="102"/>
    <x v="1044"/>
    <d v="2016-06-04T17:42:46"/>
    <n v="20"/>
    <n v="1.4999999999999999E-2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s v="USD"/>
    <n v="1403150400"/>
    <n v="1401426488"/>
    <b v="0"/>
    <n v="16"/>
    <b v="1"/>
    <s v="film &amp; video/television"/>
    <x v="5"/>
    <x v="7"/>
    <n v="126.69"/>
    <n v="101"/>
    <x v="1045"/>
    <d v="2014-06-19T04:00:00"/>
    <n v="19.952685185184237"/>
    <n v="1.35E-2"/>
    <x v="2"/>
  </r>
  <r>
    <n v="3519"/>
    <s v="Bookstory"/>
    <s v="Bookstory is a tiny puppet musical with some very big ideas that tells the story of the story in the digital age"/>
    <n v="2000"/>
    <n v="2027"/>
    <x v="0"/>
    <x v="1"/>
    <x v="1"/>
    <s v="GBP"/>
    <n v="1425478950"/>
    <n v="1422886950"/>
    <b v="0"/>
    <n v="28"/>
    <b v="1"/>
    <s v="theater/plays"/>
    <x v="2"/>
    <x v="2"/>
    <n v="72.39"/>
    <n v="101"/>
    <x v="1046"/>
    <d v="2015-03-04T14:22:30"/>
    <n v="30"/>
    <n v="1.35E-2"/>
    <x v="3"/>
  </r>
  <r>
    <n v="1261"/>
    <s v="The Puget EP's Vinyl Release"/>
    <s v="We just recorded a stellar EP and we're trying to put it out on vinyl.  Can you help these punx out?"/>
    <n v="2000"/>
    <n v="2025"/>
    <x v="0"/>
    <x v="0"/>
    <x v="0"/>
    <s v="USD"/>
    <n v="1390983227"/>
    <n v="1388391227"/>
    <b v="1"/>
    <n v="52"/>
    <b v="1"/>
    <s v="music/rock"/>
    <x v="4"/>
    <x v="5"/>
    <n v="38.94"/>
    <n v="101"/>
    <x v="1047"/>
    <d v="2014-01-29T08:13:47"/>
    <n v="30"/>
    <n v="1.2500000000000001E-2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s v="USD"/>
    <n v="1405715472"/>
    <n v="1403901072"/>
    <b v="0"/>
    <n v="38"/>
    <b v="1"/>
    <s v="music/rock"/>
    <x v="4"/>
    <x v="5"/>
    <n v="53.29"/>
    <n v="101"/>
    <x v="1048"/>
    <d v="2014-07-18T20:31:12"/>
    <n v="21"/>
    <n v="1.2500000000000001E-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s v="GBP"/>
    <n v="1406761200"/>
    <n v="1402403907"/>
    <b v="0"/>
    <n v="38"/>
    <b v="1"/>
    <s v="theater/plays"/>
    <x v="2"/>
    <x v="2"/>
    <n v="53.29"/>
    <n v="101"/>
    <x v="1049"/>
    <d v="2014-07-30T23:00:00"/>
    <n v="50.431631944447872"/>
    <n v="1.2500000000000001E-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s v="USD"/>
    <n v="1438226724"/>
    <n v="1433042724"/>
    <b v="0"/>
    <n v="32"/>
    <b v="1"/>
    <s v="theater/plays"/>
    <x v="2"/>
    <x v="2"/>
    <n v="63.28"/>
    <n v="101"/>
    <x v="1050"/>
    <d v="2015-07-30T03:25:24"/>
    <n v="60"/>
    <n v="1.2500000000000001E-2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s v="USD"/>
    <n v="1483203540"/>
    <n v="1481175482"/>
    <b v="0"/>
    <n v="31"/>
    <b v="1"/>
    <s v="theater/plays"/>
    <x v="2"/>
    <x v="2"/>
    <n v="65.16"/>
    <n v="101"/>
    <x v="1051"/>
    <d v="2016-12-31T16:59:00"/>
    <n v="23.472893518519413"/>
    <n v="0.01"/>
    <x v="0"/>
  </r>
  <r>
    <n v="1826"/>
    <s v="BEAR GHOST! Professional Recording! Yay!"/>
    <s v="Hear your favorite Bear Ghost in eargasmic quality!"/>
    <n v="2000"/>
    <n v="2020"/>
    <x v="0"/>
    <x v="0"/>
    <x v="0"/>
    <s v="USD"/>
    <n v="1392675017"/>
    <n v="1390083017"/>
    <b v="0"/>
    <n v="38"/>
    <b v="1"/>
    <s v="music/rock"/>
    <x v="4"/>
    <x v="5"/>
    <n v="53.16"/>
    <n v="101"/>
    <x v="1052"/>
    <d v="2014-02-17T22:10:17"/>
    <n v="30"/>
    <n v="0.0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s v="GBP"/>
    <n v="1406887310"/>
    <n v="1404295310"/>
    <b v="0"/>
    <n v="21"/>
    <b v="1"/>
    <s v="theater/plays"/>
    <x v="2"/>
    <x v="2"/>
    <n v="96.19"/>
    <n v="101"/>
    <x v="1053"/>
    <d v="2014-08-01T10:01:50"/>
    <n v="30"/>
    <n v="0.01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s v="GBP"/>
    <n v="1469016131"/>
    <n v="1466424131"/>
    <b v="0"/>
    <n v="39"/>
    <b v="1"/>
    <s v="theater/plays"/>
    <x v="2"/>
    <x v="2"/>
    <n v="51.79"/>
    <n v="101"/>
    <x v="1054"/>
    <d v="2016-07-20T12:02:11"/>
    <n v="30"/>
    <n v="0.0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s v="GBP"/>
    <n v="1433343850"/>
    <n v="1430751850"/>
    <b v="0"/>
    <n v="56"/>
    <b v="1"/>
    <s v="theater/plays"/>
    <x v="2"/>
    <x v="2"/>
    <n v="36.07"/>
    <n v="101"/>
    <x v="1055"/>
    <d v="2015-06-03T15:04:10"/>
    <n v="30"/>
    <n v="0.0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s v="USD"/>
    <n v="1303801140"/>
    <n v="1300916220"/>
    <b v="0"/>
    <n v="20"/>
    <b v="1"/>
    <s v="music/pop"/>
    <x v="4"/>
    <x v="17"/>
    <n v="100.75"/>
    <n v="101"/>
    <x v="1056"/>
    <d v="2011-04-26T06:59:00"/>
    <n v="33.390277777783922"/>
    <n v="7.4999999999999997E-3"/>
    <x v="5"/>
  </r>
  <r>
    <n v="2119"/>
    <s v="Big Long Now's Debut Album"/>
    <s v="big long now is recording our debut album and we are looking for help mastering and pressing it to vinyl"/>
    <n v="2000"/>
    <n v="2015"/>
    <x v="0"/>
    <x v="0"/>
    <x v="0"/>
    <s v="USD"/>
    <n v="1345086445"/>
    <n v="1342494445"/>
    <b v="0"/>
    <n v="22"/>
    <b v="1"/>
    <s v="music/indie rock"/>
    <x v="4"/>
    <x v="21"/>
    <n v="91.59"/>
    <n v="101"/>
    <x v="1057"/>
    <d v="2012-08-16T03:07:25"/>
    <n v="30"/>
    <n v="7.4999999999999997E-3"/>
    <x v="6"/>
  </r>
  <r>
    <n v="3520"/>
    <s v="Protocols"/>
    <s v="Help us to bring &quot;Protocols&quot; at the 2015 Camden Fringe. The most controversial play of the year."/>
    <n v="2000"/>
    <n v="2015"/>
    <x v="0"/>
    <x v="1"/>
    <x v="1"/>
    <s v="GBP"/>
    <n v="1441547220"/>
    <n v="1439322412"/>
    <b v="0"/>
    <n v="21"/>
    <b v="1"/>
    <s v="theater/plays"/>
    <x v="2"/>
    <x v="2"/>
    <n v="95.95"/>
    <n v="101"/>
    <x v="1058"/>
    <d v="2015-09-06T13:47:00"/>
    <n v="25.750092592585133"/>
    <n v="7.4999999999999997E-3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s v="USD"/>
    <n v="1476939300"/>
    <n v="1474273294"/>
    <b v="0"/>
    <n v="33"/>
    <b v="1"/>
    <s v="theater/plays"/>
    <x v="2"/>
    <x v="2"/>
    <n v="61.06"/>
    <n v="101"/>
    <x v="1059"/>
    <d v="2016-10-20T04:55:00"/>
    <n v="30.856550925920601"/>
    <n v="7.4999999999999997E-3"/>
    <x v="0"/>
  </r>
  <r>
    <n v="1671"/>
    <s v="Luke O'Brien's Kickstarter"/>
    <s v="I am seeking funding in order to help take my music from a hobby to a career."/>
    <n v="2000"/>
    <n v="2013.47"/>
    <x v="0"/>
    <x v="0"/>
    <x v="0"/>
    <s v="USD"/>
    <n v="1470056614"/>
    <n v="1467464614"/>
    <b v="0"/>
    <n v="77"/>
    <b v="1"/>
    <s v="music/pop"/>
    <x v="4"/>
    <x v="17"/>
    <n v="26.15"/>
    <n v="101"/>
    <x v="1060"/>
    <d v="2016-08-01T13:03:34"/>
    <n v="30"/>
    <n v="6.7350000000000135E-3"/>
    <x v="0"/>
  </r>
  <r>
    <n v="1634"/>
    <s v="RUBEDO: Debut Full Length Album"/>
    <s v="Recording Debut  Album w/ Producer Ikey Owens from Free Moral Agents/ The Mars Volta"/>
    <n v="2000"/>
    <n v="2010"/>
    <x v="0"/>
    <x v="0"/>
    <x v="0"/>
    <s v="USD"/>
    <n v="1306994340"/>
    <n v="1303706001"/>
    <b v="0"/>
    <n v="32"/>
    <b v="1"/>
    <s v="music/rock"/>
    <x v="4"/>
    <x v="5"/>
    <n v="62.81"/>
    <n v="101"/>
    <x v="1061"/>
    <d v="2011-06-02T05:59:00"/>
    <n v="38.059479166666279"/>
    <n v="5.0000000000000001E-3"/>
    <x v="5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s v="GBP"/>
    <n v="1438764207"/>
    <n v="1436172207"/>
    <b v="0"/>
    <n v="33"/>
    <b v="1"/>
    <s v="theater/plays"/>
    <x v="2"/>
    <x v="2"/>
    <n v="60.91"/>
    <n v="101"/>
    <x v="1062"/>
    <d v="2015-08-05T08:43:27"/>
    <n v="30"/>
    <n v="5.0000000000000001E-3"/>
    <x v="3"/>
  </r>
  <r>
    <n v="2110"/>
    <s v="&quot;Vision&quot; - New Album - Brent Brown"/>
    <s v="Brent Brown's breakout new album! Requires help from the record label... You!"/>
    <n v="2000"/>
    <n v="2007"/>
    <x v="0"/>
    <x v="0"/>
    <x v="0"/>
    <s v="USD"/>
    <n v="1401253140"/>
    <n v="1398873969"/>
    <b v="0"/>
    <n v="38"/>
    <b v="1"/>
    <s v="music/indie rock"/>
    <x v="4"/>
    <x v="21"/>
    <n v="52.82"/>
    <n v="100"/>
    <x v="1063"/>
    <d v="2014-05-28T04:59:00"/>
    <n v="27.536701388889924"/>
    <n v="3.5000000000000001E-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s v="USD"/>
    <n v="1407701966"/>
    <n v="1405109966"/>
    <b v="0"/>
    <n v="44"/>
    <b v="1"/>
    <s v="publishing/nonfiction"/>
    <x v="7"/>
    <x v="12"/>
    <n v="45.57"/>
    <n v="100"/>
    <x v="1064"/>
    <d v="2014-08-10T20:19:26"/>
    <n v="30"/>
    <n v="2.5000000000000001E-3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s v="GBP"/>
    <n v="1437235200"/>
    <n v="1435177840"/>
    <b v="0"/>
    <n v="30"/>
    <b v="1"/>
    <s v="theater/plays"/>
    <x v="2"/>
    <x v="2"/>
    <n v="66.83"/>
    <n v="100"/>
    <x v="1065"/>
    <d v="2015-07-18T16:00:00"/>
    <n v="23.812037037045229"/>
    <n v="2.5000000000000001E-3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s v="USD"/>
    <n v="1428552000"/>
    <n v="1426199843"/>
    <b v="0"/>
    <n v="14"/>
    <b v="1"/>
    <s v="theater/musical"/>
    <x v="2"/>
    <x v="18"/>
    <n v="143.21"/>
    <n v="100"/>
    <x v="1066"/>
    <d v="2015-04-09T04:00:00"/>
    <n v="27.224039351858664"/>
    <n v="2.5000000000000001E-3"/>
    <x v="3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s v="USD"/>
    <n v="1442167912"/>
    <n v="1436983912"/>
    <b v="0"/>
    <n v="25"/>
    <b v="1"/>
    <s v="film &amp; video/television"/>
    <x v="5"/>
    <x v="7"/>
    <n v="80.16"/>
    <n v="100"/>
    <x v="1067"/>
    <d v="2015-09-13T18:11:52"/>
    <n v="60"/>
    <n v="2E-3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s v="GBP"/>
    <n v="1463394365"/>
    <n v="1461320765"/>
    <b v="0"/>
    <n v="17"/>
    <b v="1"/>
    <s v="theater/plays"/>
    <x v="2"/>
    <x v="2"/>
    <n v="117.88"/>
    <n v="100"/>
    <x v="1068"/>
    <d v="2016-05-16T10:26:05"/>
    <n v="24"/>
    <n v="2E-3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s v="GBP"/>
    <n v="1436625000"/>
    <n v="1433934371"/>
    <b v="1"/>
    <n v="35"/>
    <b v="1"/>
    <s v="theater/plays"/>
    <x v="2"/>
    <x v="2"/>
    <n v="57.17"/>
    <n v="100"/>
    <x v="1069"/>
    <d v="2015-07-11T14:30:00"/>
    <n v="31.14153935185459"/>
    <n v="5.0000000000000001E-4"/>
    <x v="3"/>
  </r>
  <r>
    <n v="1603"/>
    <s v="Max's First Solo Album!"/>
    <s v="An exercise in the wild and dangerous world of solo musicianship by Maxwell D Feinstein."/>
    <n v="2000"/>
    <n v="2000.66"/>
    <x v="0"/>
    <x v="0"/>
    <x v="0"/>
    <s v="USD"/>
    <n v="1327723459"/>
    <n v="1322539459"/>
    <b v="0"/>
    <n v="30"/>
    <b v="1"/>
    <s v="music/rock"/>
    <x v="4"/>
    <x v="5"/>
    <n v="66.69"/>
    <n v="100"/>
    <x v="1070"/>
    <d v="2012-01-28T04:04:19"/>
    <n v="60"/>
    <n v="3.3000000000004093E-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s v="USD"/>
    <n v="1412516354"/>
    <n v="1409924354"/>
    <b v="0"/>
    <n v="19"/>
    <b v="1"/>
    <s v="film &amp; video/television"/>
    <x v="5"/>
    <x v="7"/>
    <n v="105.26"/>
    <n v="100"/>
    <x v="1071"/>
    <d v="2014-10-05T13:39:14"/>
    <n v="30"/>
    <n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s v="USD"/>
    <n v="1412648537"/>
    <n v="1408760537"/>
    <b v="0"/>
    <n v="15"/>
    <b v="1"/>
    <s v="film &amp; video/television"/>
    <x v="5"/>
    <x v="7"/>
    <n v="133.33000000000001"/>
    <n v="100"/>
    <x v="1072"/>
    <d v="2014-10-07T02:22:17"/>
    <n v="45"/>
    <n v="0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s v="USD"/>
    <n v="1384580373"/>
    <n v="1381984773"/>
    <b v="0"/>
    <n v="7"/>
    <b v="1"/>
    <s v="music/electronic music"/>
    <x v="4"/>
    <x v="4"/>
    <n v="285.70999999999998"/>
    <n v="100"/>
    <x v="1073"/>
    <d v="2013-11-16T05:39:33"/>
    <n v="30.041666666664241"/>
    <n v="0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s v="USD"/>
    <n v="1352573869"/>
    <n v="1349978269"/>
    <b v="0"/>
    <n v="47"/>
    <b v="1"/>
    <s v="music/indie rock"/>
    <x v="4"/>
    <x v="21"/>
    <n v="42.55"/>
    <n v="100"/>
    <x v="1074"/>
    <d v="2012-11-10T18:57:49"/>
    <n v="30.041666666664241"/>
    <n v="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s v="USD"/>
    <n v="1444516084"/>
    <n v="1439332084"/>
    <b v="0"/>
    <n v="8"/>
    <b v="1"/>
    <s v="music/indie rock"/>
    <x v="4"/>
    <x v="21"/>
    <n v="250"/>
    <n v="100"/>
    <x v="1075"/>
    <d v="2015-10-10T22:28:04"/>
    <n v="60"/>
    <n v="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s v="USD"/>
    <n v="1418244552"/>
    <n v="1415652552"/>
    <b v="0"/>
    <n v="15"/>
    <b v="1"/>
    <s v="theater/plays"/>
    <x v="2"/>
    <x v="2"/>
    <n v="133.33000000000001"/>
    <n v="100"/>
    <x v="1076"/>
    <d v="2014-12-10T20:49:12"/>
    <n v="30"/>
    <n v="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s v="GBP"/>
    <n v="1435230324"/>
    <n v="1432638324"/>
    <b v="0"/>
    <n v="17"/>
    <b v="1"/>
    <s v="theater/plays"/>
    <x v="2"/>
    <x v="2"/>
    <n v="117.65"/>
    <n v="100"/>
    <x v="1077"/>
    <d v="2015-06-25T11:05:24"/>
    <n v="30"/>
    <n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s v="USD"/>
    <n v="1408383153"/>
    <n v="1405791153"/>
    <b v="0"/>
    <n v="21"/>
    <b v="1"/>
    <s v="theater/plays"/>
    <x v="2"/>
    <x v="2"/>
    <n v="95.24"/>
    <n v="100"/>
    <x v="1078"/>
    <d v="2014-08-18T17:32:33"/>
    <n v="30"/>
    <n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s v="GBP"/>
    <n v="1445604236"/>
    <n v="1443185036"/>
    <b v="0"/>
    <n v="31"/>
    <b v="1"/>
    <s v="theater/plays"/>
    <x v="2"/>
    <x v="2"/>
    <n v="64.52"/>
    <n v="100"/>
    <x v="1079"/>
    <d v="2015-10-23T12:43:56"/>
    <n v="28"/>
    <n v="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s v="USD"/>
    <n v="1463803140"/>
    <n v="1459446487"/>
    <b v="0"/>
    <n v="29"/>
    <b v="1"/>
    <s v="theater/plays"/>
    <x v="2"/>
    <x v="2"/>
    <n v="68.97"/>
    <n v="100"/>
    <x v="1080"/>
    <d v="2016-05-21T03:59:00"/>
    <n v="50.424224537040573"/>
    <n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s v="GBP"/>
    <n v="1434234010"/>
    <n v="1431642010"/>
    <b v="0"/>
    <n v="20"/>
    <b v="1"/>
    <s v="theater/musical"/>
    <x v="2"/>
    <x v="18"/>
    <n v="100"/>
    <n v="100"/>
    <x v="1081"/>
    <d v="2015-06-13T22:20:10"/>
    <n v="30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x v="2"/>
    <s v="CAD"/>
    <n v="1482663600"/>
    <n v="1480800568"/>
    <b v="0"/>
    <n v="12"/>
    <b v="0"/>
    <s v="photography/places"/>
    <x v="6"/>
    <x v="11"/>
    <n v="131.66999999999999"/>
    <n v="79"/>
    <x v="1082"/>
    <d v="2016-12-25T11:00:00"/>
    <n v="21.562870370369637"/>
    <n v="-0.2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s v="USD"/>
    <n v="1387479360"/>
    <n v="1384887360"/>
    <b v="0"/>
    <n v="29"/>
    <b v="0"/>
    <s v="music/jazz"/>
    <x v="4"/>
    <x v="34"/>
    <n v="46.59"/>
    <n v="68"/>
    <x v="1083"/>
    <d v="2013-12-19T18:56:00"/>
    <n v="30"/>
    <n v="-0.32450000000000001"/>
    <x v="4"/>
  </r>
  <r>
    <n v="1704"/>
    <s v="Jericho Down Worship Album"/>
    <s v="We want to record an album of popular praise &amp; worship songs with our own influence and style."/>
    <n v="2000"/>
    <n v="1302"/>
    <x v="1"/>
    <x v="0"/>
    <x v="0"/>
    <s v="USD"/>
    <n v="1424056873"/>
    <n v="1421464873"/>
    <b v="0"/>
    <n v="11"/>
    <b v="0"/>
    <s v="music/faith"/>
    <x v="4"/>
    <x v="28"/>
    <n v="118.36"/>
    <n v="65"/>
    <x v="1084"/>
    <d v="2015-02-16T03:21:13"/>
    <n v="30"/>
    <n v="-0.34899999999999998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s v="USD"/>
    <n v="1413953940"/>
    <n v="1410141900"/>
    <b v="0"/>
    <n v="8"/>
    <b v="0"/>
    <s v="theater/plays"/>
    <x v="2"/>
    <x v="2"/>
    <n v="91.25"/>
    <n v="37"/>
    <x v="1085"/>
    <d v="2014-10-22T04:59:00"/>
    <n v="44.120833333334303"/>
    <n v="-0.63500000000000001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s v="USD"/>
    <n v="1406988000"/>
    <n v="1403822912"/>
    <b v="0"/>
    <n v="16"/>
    <b v="0"/>
    <s v="theater/plays"/>
    <x v="2"/>
    <x v="2"/>
    <n v="40.06"/>
    <n v="32"/>
    <x v="1086"/>
    <d v="2014-08-02T14:00:00"/>
    <n v="36.632962962961756"/>
    <n v="-0.67949999999999999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s v="USD"/>
    <n v="1456002300"/>
    <n v="1454173120"/>
    <b v="0"/>
    <n v="19"/>
    <b v="0"/>
    <s v="theater/plays"/>
    <x v="2"/>
    <x v="2"/>
    <n v="33.74"/>
    <n v="32"/>
    <x v="1087"/>
    <d v="2016-02-20T21:05:00"/>
    <n v="21.171064814814599"/>
    <n v="-0.6794999999999999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x v="1"/>
    <s v="GBP"/>
    <n v="1404149280"/>
    <n v="1400547969"/>
    <b v="0"/>
    <n v="13"/>
    <b v="0"/>
    <s v="theater/plays"/>
    <x v="2"/>
    <x v="2"/>
    <n v="44.31"/>
    <n v="29"/>
    <x v="1088"/>
    <d v="2014-06-30T17:28:00"/>
    <n v="41.681840277778974"/>
    <n v="-0.7119999999999999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s v="USD"/>
    <n v="1402007500"/>
    <n v="1399415500"/>
    <b v="0"/>
    <n v="11"/>
    <b v="0"/>
    <s v="theater/plays"/>
    <x v="2"/>
    <x v="2"/>
    <n v="51"/>
    <n v="28"/>
    <x v="1089"/>
    <d v="2014-06-05T22:31:40"/>
    <n v="30"/>
    <n v="-0.7195000000000000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s v="USD"/>
    <n v="1421095672"/>
    <n v="1417207672"/>
    <b v="0"/>
    <n v="10"/>
    <b v="0"/>
    <s v="technology/wearables"/>
    <x v="0"/>
    <x v="16"/>
    <n v="55.3"/>
    <n v="28"/>
    <x v="1090"/>
    <d v="2015-01-12T20:47:52"/>
    <n v="45"/>
    <n v="-0.7235000000000000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x v="1"/>
    <s v="GBP"/>
    <n v="1488114358"/>
    <n v="1485522358"/>
    <b v="0"/>
    <n v="14"/>
    <b v="0"/>
    <s v="theater/plays"/>
    <x v="2"/>
    <x v="2"/>
    <n v="38.71"/>
    <n v="27"/>
    <x v="1091"/>
    <d v="2017-02-26T13:05:58"/>
    <n v="30"/>
    <n v="-0.72899999999999998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s v="USD"/>
    <n v="1442381847"/>
    <n v="1440826647"/>
    <b v="0"/>
    <n v="9"/>
    <b v="0"/>
    <s v="theater/plays"/>
    <x v="2"/>
    <x v="2"/>
    <n v="48.56"/>
    <n v="22"/>
    <x v="1092"/>
    <d v="2015-09-16T05:37:27"/>
    <n v="18"/>
    <n v="-0.78149999999999997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x v="7"/>
    <s v="AUD"/>
    <n v="1430316426"/>
    <n v="1427724426"/>
    <b v="0"/>
    <n v="6"/>
    <b v="0"/>
    <s v="theater/plays"/>
    <x v="2"/>
    <x v="2"/>
    <n v="64.17"/>
    <n v="19"/>
    <x v="1093"/>
    <d v="2015-04-29T14:07:06"/>
    <n v="30"/>
    <n v="-0.807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s v="USD"/>
    <n v="1346017023"/>
    <n v="1343425023"/>
    <b v="0"/>
    <n v="8"/>
    <b v="0"/>
    <s v="publishing/children's books"/>
    <x v="7"/>
    <x v="32"/>
    <n v="47.5"/>
    <n v="19"/>
    <x v="1094"/>
    <d v="2012-08-26T21:37:03"/>
    <n v="30"/>
    <n v="-0.8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s v="USD"/>
    <n v="1407808438"/>
    <n v="1405217355"/>
    <b v="0"/>
    <n v="14"/>
    <b v="0"/>
    <s v="theater/plays"/>
    <x v="2"/>
    <x v="2"/>
    <n v="25.57"/>
    <n v="18"/>
    <x v="1095"/>
    <d v="2014-08-12T01:53:58"/>
    <n v="29.98938657407416"/>
    <n v="-0.82099999999999995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s v="USD"/>
    <n v="1460608780"/>
    <n v="1455428380"/>
    <b v="0"/>
    <n v="4"/>
    <b v="0"/>
    <s v="theater/plays"/>
    <x v="2"/>
    <x v="2"/>
    <n v="71.25"/>
    <n v="14"/>
    <x v="1096"/>
    <d v="2016-04-14T04:39:40"/>
    <n v="59.958333333328483"/>
    <n v="-0.8575000000000000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s v="USD"/>
    <n v="1455251591"/>
    <n v="1452659591"/>
    <b v="0"/>
    <n v="5"/>
    <b v="0"/>
    <s v="theater/spaces"/>
    <x v="2"/>
    <x v="24"/>
    <n v="55.6"/>
    <n v="14"/>
    <x v="1097"/>
    <d v="2016-02-12T04:33:11"/>
    <n v="30"/>
    <n v="-0.8609999999999999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s v="USD"/>
    <n v="1466278339"/>
    <n v="1463686339"/>
    <b v="0"/>
    <n v="5"/>
    <b v="0"/>
    <s v="theater/plays"/>
    <x v="2"/>
    <x v="2"/>
    <n v="50.2"/>
    <n v="13"/>
    <x v="1098"/>
    <d v="2016-06-18T19:32:19"/>
    <n v="30"/>
    <n v="-0.87450000000000006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s v="USD"/>
    <n v="1457570100"/>
    <n v="1454978100"/>
    <b v="0"/>
    <n v="12"/>
    <b v="0"/>
    <s v="games/video games"/>
    <x v="1"/>
    <x v="19"/>
    <n v="19.670000000000002"/>
    <n v="12"/>
    <x v="1099"/>
    <d v="2016-03-10T00:35:00"/>
    <n v="30"/>
    <n v="-0.88200000000000001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x v="7"/>
    <s v="AUD"/>
    <n v="1476095783"/>
    <n v="1474886183"/>
    <b v="0"/>
    <n v="6"/>
    <b v="0"/>
    <s v="publishing/children's books"/>
    <x v="7"/>
    <x v="32"/>
    <n v="39"/>
    <n v="12"/>
    <x v="1100"/>
    <d v="2016-10-10T10:36:23"/>
    <n v="14"/>
    <n v="-0.8830000000000000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s v="USD"/>
    <n v="1279738800"/>
    <n v="1275599812"/>
    <b v="0"/>
    <n v="5"/>
    <b v="0"/>
    <s v="games/video games"/>
    <x v="1"/>
    <x v="19"/>
    <n v="45"/>
    <n v="11"/>
    <x v="1101"/>
    <d v="2010-07-21T19:00:00"/>
    <n v="47.904953703698993"/>
    <n v="-0.88749999999999996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x v="1"/>
    <s v="GBP"/>
    <n v="1421403960"/>
    <n v="1418827324"/>
    <b v="0"/>
    <n v="3"/>
    <b v="0"/>
    <s v="theater/plays"/>
    <x v="2"/>
    <x v="2"/>
    <n v="72"/>
    <n v="11"/>
    <x v="1102"/>
    <d v="2015-01-16T10:26:00"/>
    <n v="29.822175925932243"/>
    <n v="-0.8920000000000000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s v="USD"/>
    <n v="1422717953"/>
    <n v="1417533953"/>
    <b v="0"/>
    <n v="8"/>
    <b v="0"/>
    <s v="theater/plays"/>
    <x v="2"/>
    <x v="2"/>
    <n v="26.75"/>
    <n v="11"/>
    <x v="1103"/>
    <d v="2015-01-31T15:25:53"/>
    <n v="60"/>
    <n v="-0.89300000000000002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s v="USD"/>
    <n v="1424009147"/>
    <n v="1421417147"/>
    <b v="0"/>
    <n v="2"/>
    <b v="0"/>
    <s v="theater/plays"/>
    <x v="2"/>
    <x v="2"/>
    <n v="100.5"/>
    <n v="10"/>
    <x v="1104"/>
    <d v="2015-02-15T14:05:47"/>
    <n v="30"/>
    <n v="-0.89949999999999997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s v="USD"/>
    <n v="1427920363"/>
    <n v="1425331963"/>
    <b v="0"/>
    <n v="5"/>
    <b v="0"/>
    <s v="music/indie rock"/>
    <x v="4"/>
    <x v="21"/>
    <n v="40"/>
    <n v="10"/>
    <x v="1105"/>
    <d v="2015-04-01T20:32:43"/>
    <n v="29.958333333335759"/>
    <n v="-0.9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s v="USD"/>
    <n v="1481295099"/>
    <n v="1477835499"/>
    <b v="0"/>
    <n v="3"/>
    <b v="0"/>
    <s v="music/faith"/>
    <x v="4"/>
    <x v="28"/>
    <n v="50"/>
    <n v="8"/>
    <x v="1106"/>
    <d v="2016-12-09T14:51:39"/>
    <n v="40.041666666664241"/>
    <n v="-0.92500000000000004"/>
    <x v="0"/>
  </r>
  <r>
    <n v="1991"/>
    <s v="Portraits of Resilience"/>
    <s v="Taking (and giving) professional portraits of survivors of human trafficking in Myanmar."/>
    <n v="2000"/>
    <n v="140"/>
    <x v="1"/>
    <x v="0"/>
    <x v="0"/>
    <s v="USD"/>
    <n v="1435958786"/>
    <n v="1434144386"/>
    <b v="0"/>
    <n v="3"/>
    <b v="0"/>
    <s v="photography/people"/>
    <x v="6"/>
    <x v="38"/>
    <n v="46.67"/>
    <n v="7"/>
    <x v="1107"/>
    <d v="2015-07-03T21:26:26"/>
    <n v="21"/>
    <n v="-0.93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s v="GBP"/>
    <n v="1395007200"/>
    <n v="1392021502"/>
    <b v="0"/>
    <n v="7"/>
    <b v="0"/>
    <s v="music/jazz"/>
    <x v="4"/>
    <x v="34"/>
    <n v="18.71"/>
    <n v="7"/>
    <x v="1108"/>
    <d v="2014-03-16T22:00:00"/>
    <n v="34.556689814809943"/>
    <n v="-0.9345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s v="USD"/>
    <n v="1429460386"/>
    <n v="1424279986"/>
    <b v="0"/>
    <n v="3"/>
    <b v="0"/>
    <s v="theater/plays"/>
    <x v="2"/>
    <x v="2"/>
    <n v="42"/>
    <n v="6"/>
    <x v="1109"/>
    <d v="2015-04-19T16:19:46"/>
    <n v="59.958333333328483"/>
    <n v="-0.93700000000000006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s v="USD"/>
    <n v="1399867409"/>
    <n v="1394683409"/>
    <b v="0"/>
    <n v="2"/>
    <b v="0"/>
    <s v="music/jazz"/>
    <x v="4"/>
    <x v="34"/>
    <n v="60"/>
    <n v="6"/>
    <x v="1110"/>
    <d v="2014-05-12T04:03:29"/>
    <n v="60"/>
    <n v="-0.94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x v="4"/>
    <s v="EUR"/>
    <n v="1455964170"/>
    <n v="1450780170"/>
    <b v="0"/>
    <n v="1"/>
    <b v="0"/>
    <s v="publishing/translations"/>
    <x v="7"/>
    <x v="20"/>
    <n v="100"/>
    <n v="5"/>
    <x v="1111"/>
    <d v="2016-02-20T10:29:30"/>
    <n v="60"/>
    <n v="-0.95"/>
    <x v="3"/>
  </r>
  <r>
    <n v="3861"/>
    <s v="READY OR NOT HERE I COME"/>
    <s v="THE COMING OF THE LORD!"/>
    <n v="2000"/>
    <n v="100"/>
    <x v="1"/>
    <x v="0"/>
    <x v="0"/>
    <s v="USD"/>
    <n v="1415828820"/>
    <n v="1412258977"/>
    <b v="0"/>
    <n v="1"/>
    <b v="0"/>
    <s v="theater/plays"/>
    <x v="2"/>
    <x v="2"/>
    <n v="100"/>
    <n v="5"/>
    <x v="1112"/>
    <d v="2014-11-12T21:47:00"/>
    <n v="41.317627314820129"/>
    <n v="-0.95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s v="USD"/>
    <n v="1329014966"/>
    <n v="1326422966"/>
    <b v="0"/>
    <n v="5"/>
    <b v="0"/>
    <s v="music/jazz"/>
    <x v="4"/>
    <x v="34"/>
    <n v="18"/>
    <n v="5"/>
    <x v="1113"/>
    <d v="2012-02-12T02:49:26"/>
    <n v="30"/>
    <n v="-0.95499999999999996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x v="1"/>
    <s v="GBP"/>
    <n v="1431072843"/>
    <n v="1427184843"/>
    <b v="0"/>
    <n v="3"/>
    <b v="0"/>
    <s v="technology/web"/>
    <x v="0"/>
    <x v="22"/>
    <n v="20"/>
    <n v="3"/>
    <x v="1114"/>
    <d v="2015-05-08T08:14:03"/>
    <n v="45"/>
    <n v="-0.97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x v="1"/>
    <s v="GBP"/>
    <n v="1382017085"/>
    <n v="1379425085"/>
    <b v="0"/>
    <n v="5"/>
    <b v="0"/>
    <s v="film &amp; video/animation"/>
    <x v="5"/>
    <x v="29"/>
    <n v="9"/>
    <n v="2"/>
    <x v="1115"/>
    <d v="2013-10-17T13:38:05"/>
    <n v="30"/>
    <n v="-0.97750000000000004"/>
    <x v="4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s v="USD"/>
    <n v="1411596001"/>
    <n v="1409608801"/>
    <b v="0"/>
    <n v="4"/>
    <b v="0"/>
    <s v="theater/plays"/>
    <x v="2"/>
    <x v="2"/>
    <n v="10.25"/>
    <n v="2"/>
    <x v="1116"/>
    <d v="2014-09-24T22:00:01"/>
    <n v="23"/>
    <n v="-0.97950000000000004"/>
    <x v="2"/>
  </r>
  <r>
    <n v="2859"/>
    <s v="Grover Theatre Company (GTC)"/>
    <s v="A theatre company that will create works to inspire young people and get everyone involved."/>
    <n v="2000"/>
    <n v="35"/>
    <x v="1"/>
    <x v="7"/>
    <x v="7"/>
    <s v="AUD"/>
    <n v="1444984904"/>
    <n v="1439800904"/>
    <b v="0"/>
    <n v="1"/>
    <b v="0"/>
    <s v="theater/plays"/>
    <x v="2"/>
    <x v="2"/>
    <n v="35"/>
    <n v="2"/>
    <x v="1117"/>
    <d v="2015-10-16T08:41:44"/>
    <n v="60"/>
    <n v="-0.9825000000000000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x v="0"/>
    <s v="USD"/>
    <n v="1430517600"/>
    <n v="1426538129"/>
    <b v="0"/>
    <n v="2"/>
    <b v="0"/>
    <s v="theater/musical"/>
    <x v="2"/>
    <x v="18"/>
    <n v="17.5"/>
    <n v="2"/>
    <x v="1118"/>
    <d v="2015-05-01T22:00:00"/>
    <n v="46.058692129634437"/>
    <n v="-0.98250000000000004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s v="USD"/>
    <n v="1424070823"/>
    <n v="1421478823"/>
    <b v="0"/>
    <n v="2"/>
    <b v="0"/>
    <s v="theater/plays"/>
    <x v="2"/>
    <x v="2"/>
    <n v="13"/>
    <n v="1"/>
    <x v="1119"/>
    <d v="2015-02-16T07:13:43"/>
    <n v="30"/>
    <n v="-0.98699999999999999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x v="1"/>
    <s v="GBP"/>
    <n v="1409509477"/>
    <n v="1407695077"/>
    <b v="0"/>
    <n v="2"/>
    <b v="0"/>
    <s v="theater/musical"/>
    <x v="2"/>
    <x v="18"/>
    <n v="12.5"/>
    <n v="1"/>
    <x v="1120"/>
    <d v="2014-08-31T18:24:37"/>
    <n v="21"/>
    <n v="-0.98750000000000004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s v="USD"/>
    <n v="1357432638"/>
    <n v="1354840638"/>
    <b v="0"/>
    <n v="7"/>
    <b v="0"/>
    <s v="games/video games"/>
    <x v="1"/>
    <x v="19"/>
    <n v="3"/>
    <n v="1"/>
    <x v="1121"/>
    <d v="2013-01-06T00:37:18"/>
    <n v="30"/>
    <n v="-0.98950000000000005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s v="USD"/>
    <n v="1407553200"/>
    <n v="1405100992"/>
    <b v="0"/>
    <n v="3"/>
    <b v="0"/>
    <s v="theater/plays"/>
    <x v="2"/>
    <x v="2"/>
    <n v="7"/>
    <n v="1"/>
    <x v="1122"/>
    <d v="2014-08-09T03:00:00"/>
    <n v="28.382037037037662"/>
    <n v="-0.98950000000000005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s v="USD"/>
    <n v="1336789860"/>
    <n v="1331666146"/>
    <b v="0"/>
    <n v="2"/>
    <b v="0"/>
    <s v="music/indie rock"/>
    <x v="4"/>
    <x v="21"/>
    <n v="10"/>
    <n v="1"/>
    <x v="1123"/>
    <d v="2012-05-12T02:31:00"/>
    <n v="59.302245370374294"/>
    <n v="-0.99"/>
    <x v="6"/>
  </r>
  <r>
    <n v="3866"/>
    <s v="a feminine ending, brought to you by the East End Theatre Co"/>
    <s v="A funny, moving, witty piece about a girl, her oboe, and her dreams."/>
    <n v="2000"/>
    <n v="11"/>
    <x v="1"/>
    <x v="0"/>
    <x v="0"/>
    <s v="USD"/>
    <n v="1458703740"/>
    <n v="1454453021"/>
    <b v="0"/>
    <n v="2"/>
    <b v="0"/>
    <s v="theater/plays"/>
    <x v="2"/>
    <x v="2"/>
    <n v="5.5"/>
    <n v="1"/>
    <x v="1124"/>
    <d v="2016-03-23T03:29:00"/>
    <n v="49.198136574072123"/>
    <n v="-0.99450000000000005"/>
    <x v="0"/>
  </r>
  <r>
    <n v="1126"/>
    <s v="GAMING TO LEARN"/>
    <s v="Imagine a science class where the teacher walks in a says &quot;Take out your cell phone and play a game.&quot;"/>
    <n v="2000"/>
    <n v="10"/>
    <x v="1"/>
    <x v="0"/>
    <x v="0"/>
    <s v="USD"/>
    <n v="1468482694"/>
    <n v="1465890694"/>
    <b v="0"/>
    <n v="2"/>
    <b v="0"/>
    <s v="games/mobile games"/>
    <x v="1"/>
    <x v="15"/>
    <n v="5"/>
    <n v="1"/>
    <x v="1125"/>
    <d v="2016-07-14T07:51:34"/>
    <n v="30"/>
    <n v="-0.995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s v="USD"/>
    <n v="1470355833"/>
    <n v="1465171833"/>
    <b v="0"/>
    <n v="1"/>
    <b v="0"/>
    <s v="publishing/fiction"/>
    <x v="7"/>
    <x v="31"/>
    <n v="5"/>
    <n v="0"/>
    <x v="1126"/>
    <d v="2016-08-05T00:10:33"/>
    <n v="60"/>
    <n v="-0.9975000000000000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s v="USD"/>
    <n v="1431717268"/>
    <n v="1429125268"/>
    <b v="0"/>
    <n v="1"/>
    <b v="0"/>
    <s v="theater/plays"/>
    <x v="2"/>
    <x v="2"/>
    <n v="5"/>
    <n v="0"/>
    <x v="1127"/>
    <d v="2015-05-15T19:14:28"/>
    <n v="30"/>
    <n v="-0.99750000000000005"/>
    <x v="3"/>
  </r>
  <r>
    <n v="3994"/>
    <s v="Poles Apart - A Play in 2 Acts"/>
    <s v="Is Henson willing to dare risk a theatrical speaking tour of his North Pole adventures...and more?"/>
    <n v="2000"/>
    <n v="5"/>
    <x v="1"/>
    <x v="0"/>
    <x v="0"/>
    <s v="USD"/>
    <n v="1405761690"/>
    <n v="1403169690"/>
    <b v="0"/>
    <n v="1"/>
    <b v="0"/>
    <s v="theater/plays"/>
    <x v="2"/>
    <x v="2"/>
    <n v="5"/>
    <n v="0"/>
    <x v="1128"/>
    <d v="2014-07-19T09:21:30"/>
    <n v="30"/>
    <n v="-0.99750000000000005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s v="USD"/>
    <n v="1409070480"/>
    <n v="1406572381"/>
    <b v="0"/>
    <n v="1"/>
    <b v="0"/>
    <s v="theater/plays"/>
    <x v="2"/>
    <x v="2"/>
    <n v="5"/>
    <n v="0"/>
    <x v="1129"/>
    <d v="2014-08-26T16:28:00"/>
    <n v="28.913182870375749"/>
    <n v="-0.99750000000000005"/>
    <x v="2"/>
  </r>
  <r>
    <n v="636"/>
    <s v="Keto Advice (Canceled)"/>
    <s v="With no central location for keto knowledge, keto advice will be a community run knowledge base."/>
    <n v="2000"/>
    <n v="4"/>
    <x v="2"/>
    <x v="1"/>
    <x v="1"/>
    <s v="GBP"/>
    <n v="1433587620"/>
    <n v="1430996150"/>
    <b v="0"/>
    <n v="1"/>
    <b v="0"/>
    <s v="technology/web"/>
    <x v="0"/>
    <x v="22"/>
    <n v="4"/>
    <n v="0"/>
    <x v="1130"/>
    <d v="2015-06-06T10:47:00"/>
    <n v="29.993865740732872"/>
    <n v="-0.998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x v="1"/>
    <s v="GBP"/>
    <n v="1471265092"/>
    <n v="1468673092"/>
    <b v="0"/>
    <n v="2"/>
    <b v="0"/>
    <s v="theater/spaces"/>
    <x v="2"/>
    <x v="24"/>
    <n v="1"/>
    <n v="0"/>
    <x v="1131"/>
    <d v="2016-08-15T12:44:52"/>
    <n v="30"/>
    <n v="-0.999"/>
    <x v="0"/>
  </r>
  <r>
    <n v="1047"/>
    <s v="Start a New Podcast (Canceled)"/>
    <s v="I wish to start a new podcast called Voices of Texas, and I want to interview interesting people of Texas each week."/>
    <n v="2000"/>
    <n v="1"/>
    <x v="2"/>
    <x v="0"/>
    <x v="0"/>
    <s v="USD"/>
    <n v="1415219915"/>
    <n v="1412624315"/>
    <b v="0"/>
    <n v="1"/>
    <b v="0"/>
    <s v="journalism/audio"/>
    <x v="8"/>
    <x v="14"/>
    <n v="1"/>
    <n v="0"/>
    <x v="1132"/>
    <d v="2014-11-05T20:38:35"/>
    <n v="30.041666666671517"/>
    <n v="-0.9995000000000000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x v="1"/>
    <s v="GBP"/>
    <n v="1457947483"/>
    <n v="1455359083"/>
    <b v="0"/>
    <n v="1"/>
    <b v="0"/>
    <s v="photography/people"/>
    <x v="6"/>
    <x v="38"/>
    <n v="1"/>
    <n v="0"/>
    <x v="1133"/>
    <d v="2016-03-14T09:24:43"/>
    <n v="29.958333333343035"/>
    <n v="-0.99950000000000006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s v="USD"/>
    <n v="1430877843"/>
    <n v="1428285843"/>
    <b v="0"/>
    <n v="0"/>
    <b v="0"/>
    <s v="film &amp; video/animation"/>
    <x v="5"/>
    <x v="29"/>
    <n v="0"/>
    <n v="0"/>
    <x v="1134"/>
    <d v="2015-05-06T02:04:03"/>
    <n v="30"/>
    <n v="-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x v="0"/>
    <s v="USD"/>
    <n v="1407394800"/>
    <n v="1404770616"/>
    <b v="0"/>
    <n v="0"/>
    <b v="0"/>
    <s v="music/world music"/>
    <x v="4"/>
    <x v="37"/>
    <n v="0"/>
    <n v="0"/>
    <x v="1135"/>
    <d v="2014-08-07T07:00:00"/>
    <n v="30.372499999997672"/>
    <n v="-1"/>
    <x v="2"/>
  </r>
  <r>
    <n v="1484"/>
    <s v="a book called filtered down thru the stars"/>
    <s v="The mussings of an old wizard"/>
    <n v="2000"/>
    <n v="0"/>
    <x v="1"/>
    <x v="0"/>
    <x v="0"/>
    <s v="USD"/>
    <n v="1342882260"/>
    <n v="1337834963"/>
    <b v="0"/>
    <n v="0"/>
    <b v="0"/>
    <s v="publishing/fiction"/>
    <x v="7"/>
    <x v="31"/>
    <n v="0"/>
    <n v="0"/>
    <x v="1136"/>
    <d v="2012-07-21T14:51:00"/>
    <n v="58.417789351857209"/>
    <n v="-1"/>
    <x v="6"/>
  </r>
  <r>
    <n v="1495"/>
    <s v="A Magical Bildungsroman with a Female Heroine"/>
    <s v="The Adventures of Penelope Hawthorne. Part One: The Spellbook of Dracone."/>
    <n v="2000"/>
    <n v="0"/>
    <x v="1"/>
    <x v="0"/>
    <x v="0"/>
    <s v="USD"/>
    <n v="1314471431"/>
    <n v="1311879431"/>
    <b v="0"/>
    <n v="0"/>
    <b v="0"/>
    <s v="publishing/fiction"/>
    <x v="7"/>
    <x v="31"/>
    <n v="0"/>
    <n v="0"/>
    <x v="1137"/>
    <d v="2011-08-27T18:57:11"/>
    <n v="30"/>
    <n v="-1"/>
    <x v="5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s v="USD"/>
    <n v="1441814400"/>
    <n v="1440807846"/>
    <b v="0"/>
    <n v="0"/>
    <b v="0"/>
    <s v="music/faith"/>
    <x v="4"/>
    <x v="28"/>
    <n v="0"/>
    <n v="0"/>
    <x v="1138"/>
    <d v="2015-09-09T16:00:00"/>
    <n v="11.649930555562605"/>
    <n v="-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x v="1"/>
    <s v="GBP"/>
    <n v="1450706837"/>
    <n v="1448114837"/>
    <b v="0"/>
    <n v="0"/>
    <b v="0"/>
    <s v="photography/people"/>
    <x v="6"/>
    <x v="38"/>
    <n v="0"/>
    <n v="0"/>
    <x v="1139"/>
    <d v="2015-12-21T14:07:17"/>
    <n v="30"/>
    <n v="-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s v="USD"/>
    <n v="1280534400"/>
    <n v="1277512556"/>
    <b v="0"/>
    <n v="0"/>
    <b v="0"/>
    <s v="games/video games"/>
    <x v="1"/>
    <x v="19"/>
    <n v="0"/>
    <n v="0"/>
    <x v="1140"/>
    <d v="2010-07-31T00:00:00"/>
    <n v="34.975046296298387"/>
    <n v="-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x v="0"/>
    <s v="USD"/>
    <n v="1433603552"/>
    <n v="1428419552"/>
    <b v="0"/>
    <n v="0"/>
    <b v="0"/>
    <s v="technology/web"/>
    <x v="0"/>
    <x v="22"/>
    <n v="0"/>
    <n v="0"/>
    <x v="1141"/>
    <d v="2015-06-06T15:12:32"/>
    <n v="60"/>
    <n v="-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x v="0"/>
    <s v="USD"/>
    <n v="1435257596"/>
    <n v="1432665596"/>
    <b v="0"/>
    <n v="0"/>
    <b v="0"/>
    <s v="technology/web"/>
    <x v="0"/>
    <x v="22"/>
    <n v="0"/>
    <n v="0"/>
    <x v="1142"/>
    <d v="2015-06-25T18:39:56"/>
    <n v="30"/>
    <n v="-1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s v="USD"/>
    <n v="1464031265"/>
    <n v="1458847265"/>
    <b v="0"/>
    <n v="0"/>
    <b v="0"/>
    <s v="theater/plays"/>
    <x v="2"/>
    <x v="2"/>
    <n v="0"/>
    <n v="0"/>
    <x v="1143"/>
    <d v="2016-05-23T19:21:05"/>
    <n v="60"/>
    <n v="-1"/>
    <x v="0"/>
  </r>
  <r>
    <n v="3916"/>
    <s v="Final exam"/>
    <s v="We're a small group of University students who need a little help making our final exam production the best product possible."/>
    <n v="2000"/>
    <n v="0"/>
    <x v="1"/>
    <x v="13"/>
    <x v="13"/>
    <s v="DKK"/>
    <n v="1464952752"/>
    <n v="1462360752"/>
    <b v="0"/>
    <n v="0"/>
    <b v="0"/>
    <s v="theater/plays"/>
    <x v="2"/>
    <x v="2"/>
    <n v="0"/>
    <n v="0"/>
    <x v="1144"/>
    <d v="2016-06-03T11:19:12"/>
    <n v="30"/>
    <n v="-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s v="GBP"/>
    <n v="1462017600"/>
    <n v="1458820564"/>
    <b v="0"/>
    <n v="72"/>
    <b v="1"/>
    <s v="technology/space exploration"/>
    <x v="0"/>
    <x v="23"/>
    <n v="47.18"/>
    <n v="170"/>
    <x v="1145"/>
    <d v="2016-04-30T12:00:00"/>
    <n v="37.002731481479714"/>
    <n v="0.6976511744127935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s v="USD"/>
    <n v="1425675892"/>
    <n v="1423083892"/>
    <b v="0"/>
    <n v="59"/>
    <b v="1"/>
    <s v="music/pop"/>
    <x v="4"/>
    <x v="17"/>
    <n v="45.59"/>
    <n v="128"/>
    <x v="1146"/>
    <d v="2015-03-06T21:04:52"/>
    <n v="30"/>
    <n v="0.28095238095238095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s v="USD"/>
    <n v="1418784689"/>
    <n v="1416192689"/>
    <b v="0"/>
    <n v="45"/>
    <b v="1"/>
    <s v="theater/plays"/>
    <x v="2"/>
    <x v="2"/>
    <n v="51.22"/>
    <n v="110"/>
    <x v="1147"/>
    <d v="2014-12-17T02:51:29"/>
    <n v="30"/>
    <n v="9.7619047619047619E-2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s v="USD"/>
    <n v="1457139600"/>
    <n v="1455230214"/>
    <b v="0"/>
    <n v="13"/>
    <b v="1"/>
    <s v="theater/plays"/>
    <x v="2"/>
    <x v="2"/>
    <n v="164.62"/>
    <n v="102"/>
    <x v="1148"/>
    <d v="2016-03-05T01:00:00"/>
    <n v="22.099375000005239"/>
    <n v="1.9047619047619049E-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s v="USD"/>
    <n v="1465940580"/>
    <n v="1462603021"/>
    <b v="0"/>
    <n v="27"/>
    <b v="1"/>
    <s v="theater/plays"/>
    <x v="2"/>
    <x v="2"/>
    <n v="78.52"/>
    <n v="101"/>
    <x v="1149"/>
    <d v="2016-06-14T21:43:00"/>
    <n v="38.629155092588917"/>
    <n v="9.5190476190475156E-3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x v="2"/>
    <s v="CAD"/>
    <n v="1463929174"/>
    <n v="1461337174"/>
    <b v="0"/>
    <n v="9"/>
    <b v="0"/>
    <s v="technology/makerspaces"/>
    <x v="0"/>
    <x v="36"/>
    <n v="117.56"/>
    <n v="50"/>
    <x v="1150"/>
    <d v="2016-05-22T14:59:34"/>
    <n v="30"/>
    <n v="-0.4961904761904761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s v="USD"/>
    <n v="1338321305"/>
    <n v="1336506905"/>
    <b v="0"/>
    <n v="30"/>
    <b v="0"/>
    <s v="music/jazz"/>
    <x v="4"/>
    <x v="34"/>
    <n v="21.47"/>
    <n v="31"/>
    <x v="1151"/>
    <d v="2012-05-29T19:55:05"/>
    <n v="21"/>
    <n v="-0.69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s v="USD"/>
    <n v="1396810864"/>
    <n v="1395687664"/>
    <b v="0"/>
    <n v="1"/>
    <b v="0"/>
    <s v="games/video games"/>
    <x v="1"/>
    <x v="19"/>
    <n v="5"/>
    <n v="0"/>
    <x v="1152"/>
    <d v="2014-04-06T19:01:04"/>
    <n v="13"/>
    <n v="-0.99761904761904763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x v="2"/>
    <s v="CAD"/>
    <n v="1482457678"/>
    <n v="1480729678"/>
    <b v="0"/>
    <n v="93"/>
    <b v="1"/>
    <s v="music/rock"/>
    <x v="4"/>
    <x v="5"/>
    <n v="50.25"/>
    <n v="212"/>
    <x v="1153"/>
    <d v="2016-12-23T01:47:58"/>
    <n v="20"/>
    <n v="1.124090909090909"/>
    <x v="0"/>
  </r>
  <r>
    <n v="2258"/>
    <s v="A Sundered World"/>
    <s v="A Dungeon World campaign setting that takes place after the end of the worlds."/>
    <n v="2200"/>
    <n v="3223"/>
    <x v="0"/>
    <x v="0"/>
    <x v="0"/>
    <s v="USD"/>
    <n v="1434045687"/>
    <n v="1431453687"/>
    <b v="0"/>
    <n v="205"/>
    <b v="1"/>
    <s v="games/tabletop games"/>
    <x v="1"/>
    <x v="1"/>
    <n v="15.72"/>
    <n v="147"/>
    <x v="1154"/>
    <d v="2015-06-11T18:01:27"/>
    <n v="30"/>
    <n v="0.4650000000000000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s v="GBP"/>
    <n v="1480809600"/>
    <n v="1478431488"/>
    <b v="0"/>
    <n v="103"/>
    <b v="1"/>
    <s v="photography/photobooks"/>
    <x v="6"/>
    <x v="9"/>
    <n v="23.8"/>
    <n v="111"/>
    <x v="1155"/>
    <d v="2016-12-04T00:00:00"/>
    <n v="27.524444444439723"/>
    <n v="0.11409545454545464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s v="USD"/>
    <n v="1352937600"/>
    <n v="1351210481"/>
    <b v="0"/>
    <n v="41"/>
    <b v="1"/>
    <s v="film &amp; video/shorts"/>
    <x v="5"/>
    <x v="13"/>
    <n v="58.17"/>
    <n v="108"/>
    <x v="1156"/>
    <d v="2012-11-15T00:00:00"/>
    <n v="19.98980324074364"/>
    <n v="8.4090909090909091E-2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s v="USD"/>
    <n v="1463184000"/>
    <n v="1461605020"/>
    <b v="0"/>
    <n v="60"/>
    <b v="1"/>
    <s v="film &amp; video/shorts"/>
    <x v="5"/>
    <x v="13"/>
    <n v="39.380000000000003"/>
    <n v="107"/>
    <x v="1157"/>
    <d v="2016-05-14T00:00:00"/>
    <n v="18.275231481486117"/>
    <n v="7.4090909090909096E-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s v="USD"/>
    <n v="1359176974"/>
    <n v="1356584974"/>
    <b v="0"/>
    <n v="44"/>
    <b v="1"/>
    <s v="music/indie rock"/>
    <x v="4"/>
    <x v="21"/>
    <n v="53.52"/>
    <n v="107"/>
    <x v="1158"/>
    <d v="2013-01-26T05:09:34"/>
    <n v="30"/>
    <n v="7.045454545454545E-2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s v="GBP"/>
    <n v="1383425367"/>
    <n v="1380833367"/>
    <b v="1"/>
    <n v="67"/>
    <b v="1"/>
    <s v="theater/plays"/>
    <x v="2"/>
    <x v="2"/>
    <n v="34.79"/>
    <n v="106"/>
    <x v="1159"/>
    <d v="2013-11-02T20:49:27"/>
    <n v="30"/>
    <n v="5.9545454545454547E-2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s v="GBP"/>
    <n v="1408289724"/>
    <n v="1403105724"/>
    <b v="0"/>
    <n v="20"/>
    <b v="1"/>
    <s v="theater/plays"/>
    <x v="2"/>
    <x v="2"/>
    <n v="110.5"/>
    <n v="100"/>
    <x v="1160"/>
    <d v="2014-08-17T15:35:24"/>
    <n v="60"/>
    <n v="4.5454545454545452E-3"/>
    <x v="2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s v="USD"/>
    <n v="1385447459"/>
    <n v="1382679059"/>
    <b v="0"/>
    <n v="21"/>
    <b v="0"/>
    <s v="games/video games"/>
    <x v="1"/>
    <x v="19"/>
    <n v="40.479999999999997"/>
    <n v="39"/>
    <x v="1161"/>
    <d v="2013-11-26T06:30:59"/>
    <n v="32.041666666671517"/>
    <n v="-0.6136363636363636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s v="USD"/>
    <n v="1358361197"/>
    <n v="1353177197"/>
    <b v="0"/>
    <n v="2"/>
    <b v="0"/>
    <s v="music/jazz"/>
    <x v="4"/>
    <x v="34"/>
    <n v="22.5"/>
    <n v="2"/>
    <x v="1162"/>
    <d v="2013-01-16T18:33:17"/>
    <n v="60"/>
    <n v="-0.979545454545454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s v="USD"/>
    <n v="1480188013"/>
    <n v="1477592413"/>
    <b v="0"/>
    <n v="0"/>
    <b v="0"/>
    <s v="publishing/fiction"/>
    <x v="7"/>
    <x v="31"/>
    <n v="0"/>
    <n v="0"/>
    <x v="1163"/>
    <d v="2016-11-26T19:20:13"/>
    <n v="30.041666666664241"/>
    <n v="-1"/>
    <x v="0"/>
  </r>
  <r>
    <n v="3743"/>
    <s v="Down the Mississippi"/>
    <s v="I'm taking the Adventures of Huckleberry Finn puppet show down the Mississippi River!"/>
    <n v="2200"/>
    <n v="0"/>
    <x v="1"/>
    <x v="0"/>
    <x v="0"/>
    <s v="USD"/>
    <n v="1404406964"/>
    <n v="1401814964"/>
    <b v="0"/>
    <n v="0"/>
    <b v="0"/>
    <s v="theater/plays"/>
    <x v="2"/>
    <x v="2"/>
    <n v="0"/>
    <n v="0"/>
    <x v="1164"/>
    <d v="2014-07-03T17:02:44"/>
    <n v="30"/>
    <n v="-1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s v="USD"/>
    <n v="1367588645"/>
    <n v="1364996645"/>
    <b v="0"/>
    <n v="74"/>
    <b v="1"/>
    <s v="publishing/nonfiction"/>
    <x v="7"/>
    <x v="12"/>
    <n v="53.73"/>
    <n v="179"/>
    <x v="1165"/>
    <d v="2013-05-03T13:44:05"/>
    <n v="30"/>
    <n v="0.79099099099099102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s v="USD"/>
    <n v="1425819425"/>
    <n v="1423231025"/>
    <b v="0"/>
    <n v="12"/>
    <b v="0"/>
    <s v="theater/plays"/>
    <x v="2"/>
    <x v="2"/>
    <n v="29.17"/>
    <n v="16"/>
    <x v="1166"/>
    <d v="2015-03-08T12:57:05"/>
    <n v="29.958333333343035"/>
    <n v="-0.84262589928057552"/>
    <x v="3"/>
  </r>
  <r>
    <n v="3252"/>
    <s v="Modern Love"/>
    <s v="How do we navigate the boundaries between friendship, sexual intimacy and obsessive desire?"/>
    <n v="2250"/>
    <n v="2876"/>
    <x v="0"/>
    <x v="1"/>
    <x v="1"/>
    <s v="GBP"/>
    <n v="1473247240"/>
    <n v="1470655240"/>
    <b v="1"/>
    <n v="50"/>
    <b v="1"/>
    <s v="theater/plays"/>
    <x v="2"/>
    <x v="2"/>
    <n v="57.52"/>
    <n v="128"/>
    <x v="1167"/>
    <d v="2016-09-07T11:20:40"/>
    <n v="30"/>
    <n v="0.2782222222222222"/>
    <x v="0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s v="USD"/>
    <n v="1416662034"/>
    <n v="1414066434"/>
    <b v="0"/>
    <n v="1"/>
    <b v="0"/>
    <s v="photography/nature"/>
    <x v="6"/>
    <x v="8"/>
    <n v="10"/>
    <n v="0"/>
    <x v="1168"/>
    <d v="2014-11-22T13:13:54"/>
    <n v="30.041666666664241"/>
    <n v="-0.99555555555555553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s v="USD"/>
    <n v="1388473200"/>
    <n v="1385585434"/>
    <b v="1"/>
    <n v="85"/>
    <b v="1"/>
    <s v="music/indie rock"/>
    <x v="4"/>
    <x v="21"/>
    <n v="46.18"/>
    <n v="171"/>
    <x v="1169"/>
    <d v="2013-12-31T07:00:00"/>
    <n v="33.423217592593573"/>
    <n v="0.7065217391304348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s v="USD"/>
    <n v="1306296000"/>
    <n v="1301950070"/>
    <b v="1"/>
    <n v="61"/>
    <b v="1"/>
    <s v="film &amp; video/documentary"/>
    <x v="5"/>
    <x v="27"/>
    <n v="57.54"/>
    <n v="153"/>
    <x v="1170"/>
    <d v="2011-05-25T04:00:00"/>
    <n v="50.300115740741603"/>
    <n v="0.52608695652173909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s v="USD"/>
    <n v="1300636482"/>
    <n v="1298048082"/>
    <b v="0"/>
    <n v="90"/>
    <b v="1"/>
    <s v="music/pop"/>
    <x v="4"/>
    <x v="17"/>
    <n v="32.01"/>
    <n v="125"/>
    <x v="1171"/>
    <d v="2011-03-20T15:54:42"/>
    <n v="29.958333333335759"/>
    <n v="0.2526086956521739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s v="USD"/>
    <n v="1306630800"/>
    <n v="1304376478"/>
    <b v="0"/>
    <n v="38"/>
    <b v="1"/>
    <s v="music/rock"/>
    <x v="4"/>
    <x v="5"/>
    <n v="74.61"/>
    <n v="123"/>
    <x v="1172"/>
    <d v="2011-05-29T01:00:00"/>
    <n v="26.091689814813435"/>
    <n v="0.2326086956521739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s v="USD"/>
    <n v="1417402800"/>
    <n v="1414610126"/>
    <b v="1"/>
    <n v="73"/>
    <b v="1"/>
    <s v="photography/photobooks"/>
    <x v="6"/>
    <x v="9"/>
    <n v="56.64"/>
    <n v="176"/>
    <x v="1173"/>
    <d v="2014-12-01T03:00:00"/>
    <n v="32.32261574074073"/>
    <n v="0.75957446808510642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s v="GBP"/>
    <n v="1462100406"/>
    <n v="1456920006"/>
    <b v="0"/>
    <n v="56"/>
    <b v="1"/>
    <s v="theater/spaces"/>
    <x v="2"/>
    <x v="24"/>
    <n v="45.21"/>
    <n v="106"/>
    <x v="1174"/>
    <d v="2016-05-01T11:00:06"/>
    <n v="59.958333333328483"/>
    <n v="5.5E-2"/>
    <x v="0"/>
  </r>
  <r>
    <n v="3778"/>
    <s v="Give a Puppet a Hand"/>
    <s v="Sponsor an AVENUE Q puppet for The Barn Players April 2015 production."/>
    <n v="2400"/>
    <n v="2521"/>
    <x v="0"/>
    <x v="0"/>
    <x v="0"/>
    <s v="USD"/>
    <n v="1423942780"/>
    <n v="1418758780"/>
    <b v="0"/>
    <n v="36"/>
    <b v="1"/>
    <s v="theater/musical"/>
    <x v="2"/>
    <x v="18"/>
    <n v="70.03"/>
    <n v="105"/>
    <x v="1175"/>
    <d v="2015-02-14T19:39:40"/>
    <n v="60"/>
    <n v="5.0416666666666665E-2"/>
    <x v="2"/>
  </r>
  <r>
    <n v="1689"/>
    <s v="Fly Away"/>
    <s v="Praising the Living God in the second half of life."/>
    <n v="2400"/>
    <n v="2400"/>
    <x v="3"/>
    <x v="0"/>
    <x v="0"/>
    <s v="USD"/>
    <n v="1489700230"/>
    <n v="1487111830"/>
    <b v="0"/>
    <n v="14"/>
    <b v="0"/>
    <s v="music/faith"/>
    <x v="4"/>
    <x v="28"/>
    <n v="171.43"/>
    <n v="100"/>
    <x v="1176"/>
    <d v="2017-03-16T21:37:10"/>
    <n v="29.958333333335759"/>
    <n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x v="4"/>
    <s v="EUR"/>
    <n v="1479382594"/>
    <n v="1476786994"/>
    <b v="0"/>
    <n v="14"/>
    <b v="1"/>
    <s v="theater/plays"/>
    <x v="2"/>
    <x v="2"/>
    <n v="171.43"/>
    <n v="100"/>
    <x v="1177"/>
    <d v="2016-11-17T11:36:34"/>
    <n v="30.041666666656965"/>
    <n v="0"/>
    <x v="0"/>
  </r>
  <r>
    <n v="1493"/>
    <s v="The Great Grand Zeppelin Chase"/>
    <s v="Help illustrate the sequel to the bestselling _x000a_The Transylvania Flying Squad of Detectives"/>
    <n v="2400"/>
    <n v="0"/>
    <x v="1"/>
    <x v="0"/>
    <x v="0"/>
    <s v="USD"/>
    <n v="1371415675"/>
    <n v="1368823675"/>
    <b v="0"/>
    <n v="0"/>
    <b v="0"/>
    <s v="publishing/fiction"/>
    <x v="7"/>
    <x v="31"/>
    <n v="0"/>
    <n v="0"/>
    <x v="1178"/>
    <d v="2013-06-16T20:47:55"/>
    <n v="30"/>
    <n v="-1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x v="2"/>
    <s v="CAD"/>
    <n v="1409376600"/>
    <n v="1405957098"/>
    <b v="0"/>
    <n v="14"/>
    <b v="0"/>
    <s v="theater/plays"/>
    <x v="2"/>
    <x v="2"/>
    <n v="46.43"/>
    <n v="27"/>
    <x v="1179"/>
    <d v="2014-08-30T05:30:00"/>
    <n v="39.577569444438268"/>
    <n v="-0.73062577704102771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s v="GBP"/>
    <n v="1472122316"/>
    <n v="1469443916"/>
    <b v="0"/>
    <n v="48"/>
    <b v="1"/>
    <s v="film &amp; video/documentary"/>
    <x v="5"/>
    <x v="27"/>
    <n v="54.08"/>
    <n v="106"/>
    <x v="1180"/>
    <d v="2016-08-25T10:51:56"/>
    <n v="31"/>
    <n v="5.9591836734693877E-2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s v="GBP"/>
    <n v="1439625059"/>
    <n v="1436860259"/>
    <b v="0"/>
    <n v="1019"/>
    <b v="1"/>
    <s v="technology/hardware"/>
    <x v="0"/>
    <x v="0"/>
    <n v="7.19"/>
    <n v="297"/>
    <x v="1181"/>
    <d v="2015-08-15T07:50:59"/>
    <n v="32"/>
    <n v="1.9687520259319287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s v="USD"/>
    <n v="1488862800"/>
    <n v="1486745663"/>
    <b v="0"/>
    <n v="902"/>
    <b v="1"/>
    <s v="games/tabletop games"/>
    <x v="1"/>
    <x v="1"/>
    <n v="49.93"/>
    <n v="1802"/>
    <x v="1182"/>
    <d v="2017-03-07T05:00:00"/>
    <n v="24.503900462957972"/>
    <n v="17.01640000000000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s v="USD"/>
    <n v="1372136400"/>
    <n v="1369864301"/>
    <b v="0"/>
    <n v="1113"/>
    <b v="1"/>
    <s v="games/tabletop games"/>
    <x v="1"/>
    <x v="1"/>
    <n v="27.23"/>
    <n v="1212"/>
    <x v="1183"/>
    <d v="2013-06-25T05:00:00"/>
    <n v="26.297442129631236"/>
    <n v="11.1212960000000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s v="USD"/>
    <n v="1353201444"/>
    <n v="1350605844"/>
    <b v="1"/>
    <n v="238"/>
    <b v="1"/>
    <s v="technology/hardware"/>
    <x v="0"/>
    <x v="0"/>
    <n v="70.849999999999994"/>
    <n v="674"/>
    <x v="1184"/>
    <d v="2012-11-18T01:17:24"/>
    <n v="30.041666666664241"/>
    <n v="5.744799999999999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s v="GBP"/>
    <n v="1466377200"/>
    <n v="1463351329"/>
    <b v="0"/>
    <n v="169"/>
    <b v="1"/>
    <s v="games/tabletop games"/>
    <x v="1"/>
    <x v="1"/>
    <n v="94.1"/>
    <n v="636"/>
    <x v="1185"/>
    <d v="2016-06-19T23:00:00"/>
    <n v="35.021655092583387"/>
    <n v="5.3613999999999997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s v="USD"/>
    <n v="1369612474"/>
    <n v="1367798074"/>
    <b v="0"/>
    <n v="240"/>
    <b v="1"/>
    <s v="music/rock"/>
    <x v="4"/>
    <x v="5"/>
    <n v="51.72"/>
    <n v="497"/>
    <x v="1186"/>
    <d v="2013-05-26T23:54:34"/>
    <n v="21"/>
    <n v="3.9651999999999998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s v="USD"/>
    <n v="1478923200"/>
    <n v="1476184593"/>
    <b v="0"/>
    <n v="337"/>
    <b v="1"/>
    <s v="food/small batch"/>
    <x v="3"/>
    <x v="26"/>
    <n v="31.69"/>
    <n v="427"/>
    <x v="1187"/>
    <d v="2016-11-12T04:00:00"/>
    <n v="31.696840277785668"/>
    <n v="3.2719999999999998"/>
    <x v="0"/>
  </r>
  <r>
    <n v="2029"/>
    <s v="Lumin8 Pro"/>
    <s v="Lumin8 Pro is a fun and easy to use light controller that makes light dance to your favorite music."/>
    <n v="2500"/>
    <n v="9030"/>
    <x v="0"/>
    <x v="0"/>
    <x v="0"/>
    <s v="USD"/>
    <n v="1409099481"/>
    <n v="1406507481"/>
    <b v="1"/>
    <n v="94"/>
    <b v="1"/>
    <s v="technology/hardware"/>
    <x v="0"/>
    <x v="0"/>
    <n v="96.06"/>
    <n v="361"/>
    <x v="1188"/>
    <d v="2014-08-27T00:31:21"/>
    <n v="30"/>
    <n v="2.6120000000000001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s v="GBP"/>
    <n v="1450051200"/>
    <n v="1448269539"/>
    <b v="0"/>
    <n v="391"/>
    <b v="1"/>
    <s v="games/tabletop games"/>
    <x v="1"/>
    <x v="1"/>
    <n v="21.23"/>
    <n v="332"/>
    <x v="1189"/>
    <d v="2015-12-14T00:00:00"/>
    <n v="20.621076388895744"/>
    <n v="2.3203999999999998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s v="USD"/>
    <n v="1395876250"/>
    <n v="1393287850"/>
    <b v="0"/>
    <n v="84"/>
    <b v="1"/>
    <s v="games/tabletop games"/>
    <x v="1"/>
    <x v="1"/>
    <n v="97.3"/>
    <n v="327"/>
    <x v="1190"/>
    <d v="2014-03-26T23:24:10"/>
    <n v="29.958333333335759"/>
    <n v="2.2692000000000001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s v="GBP"/>
    <n v="1401465600"/>
    <n v="1399032813"/>
    <b v="0"/>
    <n v="145"/>
    <b v="1"/>
    <s v="theater/spaces"/>
    <x v="2"/>
    <x v="24"/>
    <n v="52.1"/>
    <n v="302"/>
    <x v="1191"/>
    <d v="2014-05-30T16:00:00"/>
    <n v="28.157256944439723"/>
    <n v="2.0219999999999998"/>
    <x v="2"/>
  </r>
  <r>
    <n v="262"/>
    <s v="The Last Cosmonaut"/>
    <s v="He can never die. He will live forever. He is the last cosmonaut, and this is his story."/>
    <n v="2500"/>
    <n v="6000"/>
    <x v="0"/>
    <x v="0"/>
    <x v="0"/>
    <s v="USD"/>
    <n v="1298699828"/>
    <n v="1294811828"/>
    <b v="1"/>
    <n v="145"/>
    <b v="1"/>
    <s v="film &amp; video/documentary"/>
    <x v="5"/>
    <x v="27"/>
    <n v="41.38"/>
    <n v="240"/>
    <x v="1192"/>
    <d v="2011-02-26T05:57:08"/>
    <n v="45"/>
    <n v="1.4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x v="2"/>
    <s v="CAD"/>
    <n v="1489320642"/>
    <n v="1487164242"/>
    <b v="0"/>
    <n v="147"/>
    <b v="1"/>
    <s v="games/tabletop games"/>
    <x v="1"/>
    <x v="1"/>
    <n v="37.479999999999997"/>
    <n v="220"/>
    <x v="1193"/>
    <d v="2017-03-12T12:10:42"/>
    <n v="24.958333333343035"/>
    <n v="1.2036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s v="USD"/>
    <n v="1397113140"/>
    <n v="1395168625"/>
    <b v="0"/>
    <n v="120"/>
    <b v="1"/>
    <s v="music/electronic music"/>
    <x v="4"/>
    <x v="4"/>
    <n v="40.75"/>
    <n v="196"/>
    <x v="1194"/>
    <d v="2014-04-10T06:59:00"/>
    <n v="22.505960648151813"/>
    <n v="0.95599999999999996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s v="USD"/>
    <n v="1335153600"/>
    <n v="1332199618"/>
    <b v="0"/>
    <n v="43"/>
    <b v="1"/>
    <s v="music/rock"/>
    <x v="4"/>
    <x v="5"/>
    <n v="100.47"/>
    <n v="173"/>
    <x v="1195"/>
    <d v="2012-04-23T04:00:00"/>
    <n v="34.189606481479132"/>
    <n v="0.72799999999999998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s v="USD"/>
    <n v="1275368340"/>
    <n v="1272692732"/>
    <b v="0"/>
    <n v="89"/>
    <b v="1"/>
    <s v="music/indie rock"/>
    <x v="4"/>
    <x v="21"/>
    <n v="46.65"/>
    <n v="166"/>
    <x v="1196"/>
    <d v="2010-06-01T04:59:00"/>
    <n v="30.967685185183655"/>
    <n v="0.66080000000000005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s v="USD"/>
    <n v="1364447073"/>
    <n v="1361858673"/>
    <b v="0"/>
    <n v="98"/>
    <b v="1"/>
    <s v="music/pop"/>
    <x v="4"/>
    <x v="17"/>
    <n v="41.04"/>
    <n v="161"/>
    <x v="1197"/>
    <d v="2013-03-28T05:04:33"/>
    <n v="29.958333333328483"/>
    <n v="0.60880000000000001"/>
    <x v="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s v="USD"/>
    <n v="1402642740"/>
    <n v="1399563953"/>
    <b v="1"/>
    <n v="59"/>
    <b v="1"/>
    <s v="music/rock"/>
    <x v="4"/>
    <x v="5"/>
    <n v="64.25"/>
    <n v="152"/>
    <x v="1198"/>
    <d v="2014-06-13T06:59:00"/>
    <n v="35.634108796301007"/>
    <n v="0.51639999999999997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s v="USD"/>
    <n v="1410904413"/>
    <n v="1409090013"/>
    <b v="0"/>
    <n v="82"/>
    <b v="1"/>
    <s v="technology/wearables"/>
    <x v="0"/>
    <x v="16"/>
    <n v="42.67"/>
    <n v="140"/>
    <x v="1199"/>
    <d v="2014-09-16T21:53:33"/>
    <n v="21"/>
    <n v="0.3996000000000000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x v="3"/>
    <s v="EUR"/>
    <n v="1460127635"/>
    <n v="1457539235"/>
    <b v="0"/>
    <n v="117"/>
    <b v="1"/>
    <s v="music/rock"/>
    <x v="4"/>
    <x v="5"/>
    <n v="29.62"/>
    <n v="139"/>
    <x v="1200"/>
    <d v="2016-04-08T15:00:35"/>
    <n v="29.958333333328483"/>
    <n v="0.386400000000000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s v="GBP"/>
    <n v="1428483201"/>
    <n v="1425891201"/>
    <b v="0"/>
    <n v="51"/>
    <b v="1"/>
    <s v="theater/plays"/>
    <x v="2"/>
    <x v="2"/>
    <n v="66.67"/>
    <n v="136"/>
    <x v="1201"/>
    <d v="2015-04-08T08:53:21"/>
    <n v="30"/>
    <n v="0.36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s v="USD"/>
    <n v="1330760367"/>
    <n v="1326872367"/>
    <b v="0"/>
    <n v="57"/>
    <b v="1"/>
    <s v="music/rock"/>
    <x v="4"/>
    <x v="5"/>
    <n v="59.16"/>
    <n v="135"/>
    <x v="1202"/>
    <d v="2012-03-03T07:39:27"/>
    <n v="45"/>
    <n v="0.3488999999999999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s v="USD"/>
    <n v="1433735400"/>
    <n v="1429306520"/>
    <b v="0"/>
    <n v="44"/>
    <b v="1"/>
    <s v="music/rock"/>
    <x v="4"/>
    <x v="5"/>
    <n v="75.11"/>
    <n v="132"/>
    <x v="1203"/>
    <d v="2015-06-08T03:50:00"/>
    <n v="51.26018518517958"/>
    <n v="0.3220000000000000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s v="USD"/>
    <n v="1448586000"/>
    <n v="1447195695"/>
    <b v="0"/>
    <n v="83"/>
    <b v="1"/>
    <s v="photography/photobooks"/>
    <x v="6"/>
    <x v="9"/>
    <n v="38.869999999999997"/>
    <n v="129"/>
    <x v="1204"/>
    <d v="2015-11-27T01:00:00"/>
    <n v="16.091493055559113"/>
    <n v="0.29039999999999999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s v="USD"/>
    <n v="1343238578"/>
    <n v="1341856178"/>
    <b v="0"/>
    <n v="55"/>
    <b v="1"/>
    <s v="film &amp; video/documentary"/>
    <x v="5"/>
    <x v="27"/>
    <n v="57.65"/>
    <n v="127"/>
    <x v="1205"/>
    <d v="2012-07-25T17:49:38"/>
    <n v="16"/>
    <n v="0.26840000000000003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s v="USD"/>
    <n v="1445722140"/>
    <n v="1443016697"/>
    <b v="1"/>
    <n v="84"/>
    <b v="1"/>
    <s v="theater/plays"/>
    <x v="2"/>
    <x v="2"/>
    <n v="37.14"/>
    <n v="125"/>
    <x v="1206"/>
    <d v="2015-10-24T21:29:00"/>
    <n v="31.31299768518511"/>
    <n v="0.248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s v="GBP"/>
    <n v="1426801664"/>
    <n v="1424213264"/>
    <b v="0"/>
    <n v="45"/>
    <b v="1"/>
    <s v="theater/plays"/>
    <x v="2"/>
    <x v="2"/>
    <n v="69.33"/>
    <n v="125"/>
    <x v="1207"/>
    <d v="2015-03-19T21:47:44"/>
    <n v="29.958333333335759"/>
    <n v="0.248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s v="USD"/>
    <n v="1402696800"/>
    <n v="1399948353"/>
    <b v="1"/>
    <n v="61"/>
    <b v="1"/>
    <s v="theater/plays"/>
    <x v="2"/>
    <x v="2"/>
    <n v="50.9"/>
    <n v="124"/>
    <x v="1208"/>
    <d v="2014-06-13T22:00:00"/>
    <n v="31.810729166660167"/>
    <n v="0.2419999999999999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s v="GBP"/>
    <n v="1354269600"/>
    <n v="1351663605"/>
    <b v="0"/>
    <n v="121"/>
    <b v="1"/>
    <s v="publishing/nonfiction"/>
    <x v="7"/>
    <x v="12"/>
    <n v="25.35"/>
    <n v="123"/>
    <x v="1209"/>
    <d v="2012-11-30T10:00:00"/>
    <n v="30.161979166667152"/>
    <n v="0.2268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s v="USD"/>
    <n v="1331870340"/>
    <n v="1328033818"/>
    <b v="0"/>
    <n v="89"/>
    <b v="1"/>
    <s v="music/pop"/>
    <x v="4"/>
    <x v="17"/>
    <n v="34.380000000000003"/>
    <n v="122"/>
    <x v="1210"/>
    <d v="2012-03-16T03:59:00"/>
    <n v="44.404189814820711"/>
    <n v="0.22408799999999993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s v="USD"/>
    <n v="1398988662"/>
    <n v="1396396662"/>
    <b v="0"/>
    <n v="62"/>
    <b v="1"/>
    <s v="music/rock"/>
    <x v="4"/>
    <x v="5"/>
    <n v="49.11"/>
    <n v="122"/>
    <x v="1211"/>
    <d v="2014-05-01T23:57:42"/>
    <n v="30"/>
    <n v="0.218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s v="USD"/>
    <n v="1429594832"/>
    <n v="1427780432"/>
    <b v="0"/>
    <n v="38"/>
    <b v="1"/>
    <s v="music/rock"/>
    <x v="4"/>
    <x v="5"/>
    <n v="79.53"/>
    <n v="121"/>
    <x v="1212"/>
    <d v="2015-04-21T05:40:32"/>
    <n v="21"/>
    <n v="0.208800000000000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s v="GBP"/>
    <n v="1387533892"/>
    <n v="1384941892"/>
    <b v="0"/>
    <n v="169"/>
    <b v="1"/>
    <s v="publishing/nonfiction"/>
    <x v="7"/>
    <x v="12"/>
    <n v="17.82"/>
    <n v="120"/>
    <x v="1213"/>
    <d v="2013-12-20T10:04:52"/>
    <n v="30"/>
    <n v="0.20480000000000001"/>
    <x v="4"/>
  </r>
  <r>
    <n v="2089"/>
    <s v="Little Moses EP"/>
    <s v="Little Moses is trying to record their first EP, and we can't do it without your help!"/>
    <n v="2500"/>
    <n v="3010.01"/>
    <x v="0"/>
    <x v="0"/>
    <x v="0"/>
    <s v="USD"/>
    <n v="1375408194"/>
    <n v="1372384194"/>
    <b v="0"/>
    <n v="62"/>
    <b v="1"/>
    <s v="music/indie rock"/>
    <x v="4"/>
    <x v="21"/>
    <n v="48.55"/>
    <n v="120"/>
    <x v="1214"/>
    <d v="2013-08-02T01:49:54"/>
    <n v="35"/>
    <n v="0.20400400000000007"/>
    <x v="4"/>
  </r>
  <r>
    <n v="3623"/>
    <s v="Since I've Been Here"/>
    <s v="An original play exploring the complications of romantic relationships in all forms."/>
    <n v="2500"/>
    <n v="3000"/>
    <x v="0"/>
    <x v="0"/>
    <x v="0"/>
    <s v="USD"/>
    <n v="1406358000"/>
    <n v="1404841270"/>
    <b v="0"/>
    <n v="34"/>
    <b v="1"/>
    <s v="theater/plays"/>
    <x v="2"/>
    <x v="2"/>
    <n v="88.24"/>
    <n v="120"/>
    <x v="1215"/>
    <d v="2014-07-26T07:00:00"/>
    <n v="17.554745370369346"/>
    <n v="0.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s v="USD"/>
    <n v="1406350740"/>
    <n v="1403125737"/>
    <b v="0"/>
    <n v="27"/>
    <b v="1"/>
    <s v="theater/musical"/>
    <x v="2"/>
    <x v="18"/>
    <n v="111.11"/>
    <n v="120"/>
    <x v="1216"/>
    <d v="2014-07-26T04:59:00"/>
    <n v="37.326423611113569"/>
    <n v="0.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s v="USD"/>
    <n v="1436817960"/>
    <n v="1433999785"/>
    <b v="0"/>
    <n v="30"/>
    <b v="1"/>
    <s v="theater/musical"/>
    <x v="2"/>
    <x v="18"/>
    <n v="100"/>
    <n v="120"/>
    <x v="1217"/>
    <d v="2015-07-13T20:06:00"/>
    <n v="32.617766203693463"/>
    <n v="0.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s v="USD"/>
    <n v="1393156857"/>
    <n v="1390564857"/>
    <b v="0"/>
    <n v="99"/>
    <b v="1"/>
    <s v="games/tabletop games"/>
    <x v="1"/>
    <x v="1"/>
    <n v="30.2"/>
    <n v="120"/>
    <x v="1218"/>
    <d v="2014-02-23T12:00:57"/>
    <n v="30"/>
    <n v="0.19600000000000001"/>
    <x v="2"/>
  </r>
  <r>
    <n v="2786"/>
    <s v="Fierce"/>
    <s v="A heart-melting farce about sex, art and the lovelorn lay-abouts of London-town."/>
    <n v="2500"/>
    <n v="2946"/>
    <x v="0"/>
    <x v="1"/>
    <x v="1"/>
    <s v="GBP"/>
    <n v="1404913180"/>
    <n v="1403703580"/>
    <b v="0"/>
    <n v="74"/>
    <b v="1"/>
    <s v="theater/plays"/>
    <x v="2"/>
    <x v="2"/>
    <n v="39.81"/>
    <n v="118"/>
    <x v="1219"/>
    <d v="2014-07-09T13:39:40"/>
    <n v="14"/>
    <n v="0.178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s v="USD"/>
    <n v="1403366409"/>
    <n v="1400774409"/>
    <b v="1"/>
    <n v="51"/>
    <b v="1"/>
    <s v="theater/plays"/>
    <x v="2"/>
    <x v="2"/>
    <n v="57.55"/>
    <n v="117"/>
    <x v="1220"/>
    <d v="2014-06-21T16:00:09"/>
    <n v="30"/>
    <n v="0.17399999999999999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s v="GBP"/>
    <n v="1416780000"/>
    <n v="1414342894"/>
    <b v="0"/>
    <n v="95"/>
    <b v="1"/>
    <s v="theater/plays"/>
    <x v="2"/>
    <x v="2"/>
    <n v="30.19"/>
    <n v="115"/>
    <x v="1221"/>
    <d v="2014-11-23T22:00:00"/>
    <n v="28.20724537037313"/>
    <n v="0.147195999999999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s v="USD"/>
    <n v="1466014499"/>
    <n v="1463422499"/>
    <b v="0"/>
    <n v="44"/>
    <b v="1"/>
    <s v="theater/plays"/>
    <x v="2"/>
    <x v="2"/>
    <n v="64.91"/>
    <n v="114"/>
    <x v="1222"/>
    <d v="2016-06-15T18:14:59"/>
    <n v="30"/>
    <n v="0.1424"/>
    <x v="0"/>
  </r>
  <r>
    <n v="1392"/>
    <s v="Telesomniac's Debut Album"/>
    <s v="Telesomniac is a rock band from Provo, UT releasing their debut album Thirty-One Flashes in the Dark."/>
    <n v="2500"/>
    <n v="2841"/>
    <x v="0"/>
    <x v="0"/>
    <x v="0"/>
    <s v="USD"/>
    <n v="1456976586"/>
    <n v="1454298186"/>
    <b v="0"/>
    <n v="104"/>
    <b v="1"/>
    <s v="music/rock"/>
    <x v="4"/>
    <x v="5"/>
    <n v="27.32"/>
    <n v="114"/>
    <x v="1223"/>
    <d v="2016-03-03T03:43:06"/>
    <n v="31"/>
    <n v="0.13639999999999999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s v="USD"/>
    <n v="1446238800"/>
    <n v="1444220588"/>
    <b v="1"/>
    <n v="68"/>
    <b v="1"/>
    <s v="theater/plays"/>
    <x v="2"/>
    <x v="2"/>
    <n v="41.24"/>
    <n v="112"/>
    <x v="1224"/>
    <d v="2015-10-30T21:00:00"/>
    <n v="23.358935185184237"/>
    <n v="0.12166399999999994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s v="USD"/>
    <n v="1433343869"/>
    <n v="1430751869"/>
    <b v="0"/>
    <n v="50"/>
    <b v="1"/>
    <s v="technology/space exploration"/>
    <x v="0"/>
    <x v="23"/>
    <n v="56"/>
    <n v="112"/>
    <x v="1225"/>
    <d v="2015-06-03T15:04:29"/>
    <n v="30"/>
    <n v="0.12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s v="GBP"/>
    <n v="1412974800"/>
    <n v="1411109167"/>
    <b v="0"/>
    <n v="34"/>
    <b v="1"/>
    <s v="theater/plays"/>
    <x v="2"/>
    <x v="2"/>
    <n v="81.03"/>
    <n v="110"/>
    <x v="1226"/>
    <d v="2014-10-10T21:00:00"/>
    <n v="21.592974537037662"/>
    <n v="0.10199999999999999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s v="USD"/>
    <n v="1368235344"/>
    <n v="1365643344"/>
    <b v="0"/>
    <n v="66"/>
    <b v="1"/>
    <s v="film &amp; video/television"/>
    <x v="5"/>
    <x v="7"/>
    <n v="41.68"/>
    <n v="110"/>
    <x v="1227"/>
    <d v="2013-05-11T01:22:24"/>
    <n v="30"/>
    <n v="0.100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s v="USD"/>
    <n v="1445065210"/>
    <n v="1442473210"/>
    <b v="0"/>
    <n v="45"/>
    <b v="1"/>
    <s v="theater/plays"/>
    <x v="2"/>
    <x v="2"/>
    <n v="61.02"/>
    <n v="110"/>
    <x v="1228"/>
    <d v="2015-10-17T07:00:10"/>
    <n v="30"/>
    <n v="9.8400000000000001E-2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s v="USD"/>
    <n v="1349517540"/>
    <n v="1347137731"/>
    <b v="0"/>
    <n v="54"/>
    <b v="1"/>
    <s v="music/indie rock"/>
    <x v="4"/>
    <x v="21"/>
    <n v="50.63"/>
    <n v="109"/>
    <x v="1229"/>
    <d v="2012-10-06T09:59:00"/>
    <n v="27.54408564815094"/>
    <n v="9.3644000000000047E-2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s v="GBP"/>
    <n v="1430439411"/>
    <n v="1425259011"/>
    <b v="0"/>
    <n v="113"/>
    <b v="1"/>
    <s v="music/rock"/>
    <x v="4"/>
    <x v="5"/>
    <n v="24.15"/>
    <n v="109"/>
    <x v="1230"/>
    <d v="2015-05-01T00:16:51"/>
    <n v="59.958333333343035"/>
    <n v="9.1600000000000001E-2"/>
    <x v="3"/>
  </r>
  <r>
    <n v="3183"/>
    <s v="The Seagull on The River"/>
    <s v="Anton Chekhov's The Seagull. An outdoor Amphitheater in Manhattan. Trees. A River. Daybreak."/>
    <n v="2500"/>
    <n v="2725"/>
    <x v="0"/>
    <x v="0"/>
    <x v="0"/>
    <s v="USD"/>
    <n v="1377284669"/>
    <n v="1375729469"/>
    <b v="1"/>
    <n v="68"/>
    <b v="1"/>
    <s v="theater/plays"/>
    <x v="2"/>
    <x v="2"/>
    <n v="40.07"/>
    <n v="109"/>
    <x v="1231"/>
    <d v="2013-08-23T19:04:29"/>
    <n v="18"/>
    <n v="0.0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s v="USD"/>
    <n v="1403326740"/>
    <n v="1400106171"/>
    <b v="0"/>
    <n v="50"/>
    <b v="1"/>
    <s v="music/indie rock"/>
    <x v="4"/>
    <x v="21"/>
    <n v="54.2"/>
    <n v="108"/>
    <x v="1232"/>
    <d v="2014-06-21T04:59:00"/>
    <n v="37.275104166663368"/>
    <n v="8.4000000000000005E-2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s v="USD"/>
    <n v="1304561633"/>
    <n v="1301969633"/>
    <b v="0"/>
    <n v="56"/>
    <b v="1"/>
    <s v="music/rock"/>
    <x v="4"/>
    <x v="5"/>
    <n v="48.33"/>
    <n v="108"/>
    <x v="1233"/>
    <d v="2011-05-05T02:13:53"/>
    <n v="30"/>
    <n v="8.249200000000001E-2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s v="USD"/>
    <n v="1401595140"/>
    <n v="1398828064"/>
    <b v="0"/>
    <n v="57"/>
    <b v="1"/>
    <s v="theater/plays"/>
    <x v="2"/>
    <x v="2"/>
    <n v="47.46"/>
    <n v="108"/>
    <x v="1234"/>
    <d v="2014-06-01T03:59:00"/>
    <n v="32.026342592595029"/>
    <n v="8.2000000000000003E-2"/>
    <x v="2"/>
  </r>
  <r>
    <n v="2934"/>
    <s v="Songs for a New World"/>
    <s v="Powerful community theatre production of Jason Robert Brown's &quot;Songs for a New World&quot; in London, Ontario."/>
    <n v="2500"/>
    <n v="2700"/>
    <x v="0"/>
    <x v="2"/>
    <x v="2"/>
    <s v="CAD"/>
    <n v="1402845364"/>
    <n v="1400253364"/>
    <b v="0"/>
    <n v="37"/>
    <b v="1"/>
    <s v="theater/musical"/>
    <x v="2"/>
    <x v="18"/>
    <n v="72.97"/>
    <n v="108"/>
    <x v="1235"/>
    <d v="2014-06-15T15:16:04"/>
    <n v="30"/>
    <n v="0.08"/>
    <x v="2"/>
  </r>
  <r>
    <n v="3503"/>
    <s v="Tarantella"/>
    <s v="A group of Sicilian immigrants in New York struggle to deal with conflict from both within the family and from without."/>
    <n v="2500"/>
    <n v="2689"/>
    <x v="0"/>
    <x v="1"/>
    <x v="1"/>
    <s v="GBP"/>
    <n v="1469359728"/>
    <n v="1466767728"/>
    <b v="0"/>
    <n v="38"/>
    <b v="1"/>
    <s v="theater/plays"/>
    <x v="2"/>
    <x v="2"/>
    <n v="70.760000000000005"/>
    <n v="108"/>
    <x v="1236"/>
    <d v="2016-07-24T11:28:48"/>
    <n v="30"/>
    <n v="7.5600000000000001E-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s v="USD"/>
    <n v="1421606018"/>
    <n v="1418150018"/>
    <b v="0"/>
    <n v="33"/>
    <b v="1"/>
    <s v="theater/musical"/>
    <x v="2"/>
    <x v="18"/>
    <n v="81.239999999999995"/>
    <n v="107"/>
    <x v="1237"/>
    <d v="2015-01-18T18:33:38"/>
    <n v="40"/>
    <n v="7.2400000000000006E-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s v="GBP"/>
    <n v="1449756896"/>
    <n v="1447164896"/>
    <b v="0"/>
    <n v="72"/>
    <b v="1"/>
    <s v="theater/plays"/>
    <x v="2"/>
    <x v="2"/>
    <n v="37.08"/>
    <n v="107"/>
    <x v="1238"/>
    <d v="2015-12-10T14:14:56"/>
    <n v="30"/>
    <n v="6.8000000000000005E-2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s v="USD"/>
    <n v="1402341615"/>
    <n v="1399490415"/>
    <b v="1"/>
    <n v="71"/>
    <b v="1"/>
    <s v="theater/plays"/>
    <x v="2"/>
    <x v="2"/>
    <n v="37.590000000000003"/>
    <n v="107"/>
    <x v="1239"/>
    <d v="2014-06-09T19:20:15"/>
    <n v="33"/>
    <n v="6.7599999999999993E-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s v="GBP"/>
    <n v="1464863118"/>
    <n v="1462443918"/>
    <b v="0"/>
    <n v="76"/>
    <b v="1"/>
    <s v="theater/plays"/>
    <x v="2"/>
    <x v="2"/>
    <n v="35.04"/>
    <n v="107"/>
    <x v="1240"/>
    <d v="2016-06-02T10:25:18"/>
    <n v="28"/>
    <n v="6.5199999999999994E-2"/>
    <x v="0"/>
  </r>
  <r>
    <n v="3823"/>
    <s v="FEED"/>
    <s v="Feed, a new play by Garrett Markgraf (based on the novel by M.T. Anderson), Directed by Anna Marck at Oakland University."/>
    <n v="2500"/>
    <n v="2650"/>
    <x v="0"/>
    <x v="0"/>
    <x v="0"/>
    <s v="USD"/>
    <n v="1437364740"/>
    <n v="1434405044"/>
    <b v="0"/>
    <n v="41"/>
    <b v="1"/>
    <s v="theater/plays"/>
    <x v="2"/>
    <x v="2"/>
    <n v="64.63"/>
    <n v="106"/>
    <x v="1241"/>
    <d v="2015-07-20T03:59:00"/>
    <n v="34.255740740743931"/>
    <n v="0.06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s v="GBP"/>
    <n v="1436696712"/>
    <n v="1434104712"/>
    <b v="1"/>
    <n v="57"/>
    <b v="1"/>
    <s v="theater/plays"/>
    <x v="2"/>
    <x v="2"/>
    <n v="46.43"/>
    <n v="106"/>
    <x v="1242"/>
    <d v="2015-07-12T10:25:12"/>
    <n v="30"/>
    <n v="5.8599999999999999E-2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s v="GBP"/>
    <n v="1462224398"/>
    <n v="1459632398"/>
    <b v="0"/>
    <n v="64"/>
    <b v="1"/>
    <s v="theater/plays"/>
    <x v="2"/>
    <x v="2"/>
    <n v="40.94"/>
    <n v="105"/>
    <x v="1243"/>
    <d v="2016-05-02T21:26:38"/>
    <n v="30"/>
    <n v="4.8000000000000001E-2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s v="USD"/>
    <n v="1278799200"/>
    <n v="1273647255"/>
    <b v="0"/>
    <n v="81"/>
    <b v="1"/>
    <s v="music/indie rock"/>
    <x v="4"/>
    <x v="21"/>
    <n v="32.32"/>
    <n v="105"/>
    <x v="1244"/>
    <d v="2010-07-10T22:00:00"/>
    <n v="59.628993055550382"/>
    <n v="4.7199999999999999E-2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s v="USD"/>
    <n v="1275529260"/>
    <n v="1274705803"/>
    <b v="0"/>
    <n v="25"/>
    <b v="1"/>
    <s v="film &amp; video/shorts"/>
    <x v="5"/>
    <x v="13"/>
    <n v="104.6"/>
    <n v="105"/>
    <x v="1245"/>
    <d v="2010-06-03T01:41:00"/>
    <n v="9.5307523148221662"/>
    <n v="4.5999999999999999E-2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x v="2"/>
    <s v="CAD"/>
    <n v="1381723140"/>
    <n v="1378735983"/>
    <b v="1"/>
    <n v="39"/>
    <b v="1"/>
    <s v="music/metal"/>
    <x v="4"/>
    <x v="6"/>
    <n v="66.87"/>
    <n v="104"/>
    <x v="1246"/>
    <d v="2013-10-14T03:59:00"/>
    <n v="34.573576388887886"/>
    <n v="4.3200000000000002E-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s v="USD"/>
    <n v="1402286340"/>
    <n v="1399504664"/>
    <b v="1"/>
    <n v="96"/>
    <b v="1"/>
    <s v="music/rock"/>
    <x v="4"/>
    <x v="5"/>
    <n v="27.15"/>
    <n v="104"/>
    <x v="1247"/>
    <d v="2014-06-09T03:59:00"/>
    <n v="32.19532407407678"/>
    <n v="4.24E-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s v="GBP"/>
    <n v="1430600400"/>
    <n v="1428358567"/>
    <b v="0"/>
    <n v="14"/>
    <b v="1"/>
    <s v="theater/plays"/>
    <x v="2"/>
    <x v="2"/>
    <n v="186.07"/>
    <n v="104"/>
    <x v="1248"/>
    <d v="2015-05-02T21:00:00"/>
    <n v="25.94714120370918"/>
    <n v="4.2000000000000003E-2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s v="USD"/>
    <n v="1302926340"/>
    <n v="1301524585"/>
    <b v="0"/>
    <n v="45"/>
    <b v="1"/>
    <s v="music/indie rock"/>
    <x v="4"/>
    <x v="21"/>
    <n v="57.78"/>
    <n v="104"/>
    <x v="1249"/>
    <d v="2011-04-16T03:59:00"/>
    <n v="16.224016203705105"/>
    <n v="0.04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s v="GBP"/>
    <n v="1426698000"/>
    <n v="1424825479"/>
    <b v="0"/>
    <n v="132"/>
    <b v="1"/>
    <s v="theater/plays"/>
    <x v="2"/>
    <x v="2"/>
    <n v="19.7"/>
    <n v="104"/>
    <x v="1250"/>
    <d v="2015-03-18T17:00:00"/>
    <n v="21.672696759254904"/>
    <n v="0.04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s v="USD"/>
    <n v="1449973592"/>
    <n v="1447381592"/>
    <b v="0"/>
    <n v="3"/>
    <b v="1"/>
    <s v="theater/plays"/>
    <x v="2"/>
    <x v="2"/>
    <n v="866.67"/>
    <n v="104"/>
    <x v="1251"/>
    <d v="2015-12-13T02:26:32"/>
    <n v="30"/>
    <n v="0.04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s v="USD"/>
    <n v="1399953600"/>
    <n v="1398983245"/>
    <b v="0"/>
    <n v="39"/>
    <b v="1"/>
    <s v="theater/plays"/>
    <x v="2"/>
    <x v="2"/>
    <n v="66.510000000000005"/>
    <n v="104"/>
    <x v="1252"/>
    <d v="2014-05-13T04:00:00"/>
    <n v="11.230960648143082"/>
    <n v="3.7600000000000001E-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s v="USD"/>
    <n v="1319904721"/>
    <n v="1314720721"/>
    <b v="0"/>
    <n v="27"/>
    <b v="1"/>
    <s v="music/classical music"/>
    <x v="4"/>
    <x v="10"/>
    <n v="95.74"/>
    <n v="103"/>
    <x v="1253"/>
    <d v="2011-10-29T16:12:01"/>
    <n v="60"/>
    <n v="3.4000000000000002E-2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s v="GBP"/>
    <n v="1433017303"/>
    <n v="1430425303"/>
    <b v="1"/>
    <n v="34"/>
    <b v="1"/>
    <s v="theater/plays"/>
    <x v="2"/>
    <x v="2"/>
    <n v="76.03"/>
    <n v="103"/>
    <x v="1254"/>
    <d v="2015-05-30T20:21:43"/>
    <n v="30"/>
    <n v="3.4000000000000002E-2"/>
    <x v="3"/>
  </r>
  <r>
    <n v="3264"/>
    <s v="Kapow-i GoGo at The PIT"/>
    <s v="The three part comedic saga of Kapow-i GoGo, who saves the world.  Again.  And again."/>
    <n v="2500"/>
    <n v="2575"/>
    <x v="0"/>
    <x v="0"/>
    <x v="0"/>
    <s v="USD"/>
    <n v="1422482400"/>
    <n v="1421089938"/>
    <b v="1"/>
    <n v="49"/>
    <b v="1"/>
    <s v="theater/plays"/>
    <x v="2"/>
    <x v="2"/>
    <n v="52.55"/>
    <n v="103"/>
    <x v="1255"/>
    <d v="2015-01-28T22:00:00"/>
    <n v="16.116458333337505"/>
    <n v="0.03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s v="USD"/>
    <n v="1465081053"/>
    <n v="1462489053"/>
    <b v="0"/>
    <n v="54"/>
    <b v="1"/>
    <s v="theater/musical"/>
    <x v="2"/>
    <x v="18"/>
    <n v="47.57"/>
    <n v="103"/>
    <x v="1256"/>
    <d v="2016-06-04T22:57:33"/>
    <n v="30"/>
    <n v="2.76E-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s v="USD"/>
    <n v="1336238743"/>
    <n v="1333646743"/>
    <b v="1"/>
    <n v="64"/>
    <b v="1"/>
    <s v="music/indie rock"/>
    <x v="4"/>
    <x v="21"/>
    <n v="40.08"/>
    <n v="103"/>
    <x v="1257"/>
    <d v="2012-05-05T17:25:43"/>
    <n v="30"/>
    <n v="2.5999999999999999E-2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s v="USD"/>
    <n v="1447445820"/>
    <n v="1445077121"/>
    <b v="0"/>
    <n v="43"/>
    <b v="1"/>
    <s v="theater/plays"/>
    <x v="2"/>
    <x v="2"/>
    <n v="59.65"/>
    <n v="103"/>
    <x v="1258"/>
    <d v="2015-11-13T20:17:00"/>
    <n v="27.415497685185983"/>
    <n v="2.5999999999999999E-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s v="USD"/>
    <n v="1456984740"/>
    <n v="1455717790"/>
    <b v="0"/>
    <n v="33"/>
    <b v="1"/>
    <s v="theater/plays"/>
    <x v="2"/>
    <x v="2"/>
    <n v="77.73"/>
    <n v="103"/>
    <x v="1259"/>
    <d v="2016-03-03T05:59:00"/>
    <n v="14.663773148145992"/>
    <n v="2.5999999999999999E-2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s v="USD"/>
    <n v="1459348740"/>
    <n v="1458647725"/>
    <b v="0"/>
    <n v="21"/>
    <b v="1"/>
    <s v="theater/plays"/>
    <x v="2"/>
    <x v="2"/>
    <n v="121.9"/>
    <n v="102"/>
    <x v="1260"/>
    <d v="2016-03-30T14:39:00"/>
    <n v="8.1135995370277669"/>
    <n v="2.4E-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s v="USD"/>
    <n v="1438799760"/>
    <n v="1437236378"/>
    <b v="0"/>
    <n v="54"/>
    <b v="1"/>
    <s v="theater/plays"/>
    <x v="2"/>
    <x v="2"/>
    <n v="47.41"/>
    <n v="102"/>
    <x v="1261"/>
    <d v="2015-08-05T18:36:00"/>
    <n v="18.094699074063101"/>
    <n v="2.4E-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s v="USD"/>
    <n v="1425741525"/>
    <n v="1423149525"/>
    <b v="0"/>
    <n v="31"/>
    <b v="1"/>
    <s v="publishing/nonfiction"/>
    <x v="7"/>
    <x v="12"/>
    <n v="82.42"/>
    <n v="102"/>
    <x v="1262"/>
    <d v="2015-03-07T15:18:45"/>
    <n v="30"/>
    <n v="2.1999999999999999E-2"/>
    <x v="3"/>
  </r>
  <r>
    <n v="758"/>
    <s v="Publish Waiting On Humanity"/>
    <s v="I am publishing my book, Waiting on Humanity and need some finishing funds to do so."/>
    <n v="2500"/>
    <n v="2550"/>
    <x v="0"/>
    <x v="0"/>
    <x v="0"/>
    <s v="USD"/>
    <n v="1286568268"/>
    <n v="1283976268"/>
    <b v="0"/>
    <n v="19"/>
    <b v="1"/>
    <s v="publishing/nonfiction"/>
    <x v="7"/>
    <x v="12"/>
    <n v="134.21"/>
    <n v="102"/>
    <x v="1263"/>
    <d v="2010-10-08T20:04:28"/>
    <n v="30"/>
    <n v="0.0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s v="GBP"/>
    <n v="1438189200"/>
    <n v="1435585497"/>
    <b v="0"/>
    <n v="64"/>
    <b v="1"/>
    <s v="theater/plays"/>
    <x v="2"/>
    <x v="2"/>
    <n v="39.83"/>
    <n v="102"/>
    <x v="1264"/>
    <d v="2015-07-29T17:00:00"/>
    <n v="30.135451388880028"/>
    <n v="1.9599999999999999E-2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s v="USD"/>
    <n v="1369010460"/>
    <n v="1366381877"/>
    <b v="0"/>
    <n v="68"/>
    <b v="1"/>
    <s v="publishing/nonfiction"/>
    <x v="7"/>
    <x v="12"/>
    <n v="37.47"/>
    <n v="102"/>
    <x v="1265"/>
    <d v="2013-05-20T00:41:00"/>
    <n v="30.423414351847896"/>
    <n v="1.9076000000000023E-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s v="USD"/>
    <n v="1365728487"/>
    <n v="1363136487"/>
    <b v="0"/>
    <n v="35"/>
    <b v="1"/>
    <s v="publishing/nonfiction"/>
    <x v="7"/>
    <x v="12"/>
    <n v="72.430000000000007"/>
    <n v="101"/>
    <x v="1266"/>
    <d v="2013-04-12T01:01:27"/>
    <n v="30"/>
    <n v="1.4E-2"/>
    <x v="4"/>
  </r>
  <r>
    <n v="1641"/>
    <s v="Tanya Dartson- Run for Your Life music video"/>
    <s v="Music Video For Upbeat and Inspiring Song - Run For Your Life"/>
    <n v="2500"/>
    <n v="2535"/>
    <x v="0"/>
    <x v="0"/>
    <x v="0"/>
    <s v="USD"/>
    <n v="1418998744"/>
    <n v="1416406744"/>
    <b v="0"/>
    <n v="26"/>
    <b v="1"/>
    <s v="music/pop"/>
    <x v="4"/>
    <x v="17"/>
    <n v="97.5"/>
    <n v="101"/>
    <x v="1267"/>
    <d v="2014-12-19T14:19:04"/>
    <n v="30"/>
    <n v="1.4E-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s v="USD"/>
    <n v="1466557557"/>
    <n v="1463965557"/>
    <b v="0"/>
    <n v="38"/>
    <b v="1"/>
    <s v="theater/plays"/>
    <x v="2"/>
    <x v="2"/>
    <n v="66.45"/>
    <n v="101"/>
    <x v="1268"/>
    <d v="2016-06-22T01:05:57"/>
    <n v="30"/>
    <n v="0.0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s v="USD"/>
    <n v="1434675616"/>
    <n v="1432083616"/>
    <b v="0"/>
    <n v="71"/>
    <b v="1"/>
    <s v="theater/plays"/>
    <x v="2"/>
    <x v="2"/>
    <n v="35.49"/>
    <n v="101"/>
    <x v="1269"/>
    <d v="2015-06-19T01:00:16"/>
    <n v="30"/>
    <n v="8.0000000000000002E-3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s v="USD"/>
    <n v="1413383216"/>
    <n v="1410791216"/>
    <b v="0"/>
    <n v="40"/>
    <b v="1"/>
    <s v="theater/plays"/>
    <x v="2"/>
    <x v="2"/>
    <n v="63"/>
    <n v="101"/>
    <x v="1270"/>
    <d v="2014-10-15T14:26:56"/>
    <n v="30"/>
    <n v="8.0000000000000002E-3"/>
    <x v="2"/>
  </r>
  <r>
    <n v="792"/>
    <s v="&quot;Believable Lies&quot; - The Album"/>
    <s v="Rock n' Roll about the intersection of lies and belief: the Believable Lie."/>
    <n v="2500"/>
    <n v="2511.11"/>
    <x v="0"/>
    <x v="0"/>
    <x v="0"/>
    <s v="USD"/>
    <n v="1383861483"/>
    <n v="1381265883"/>
    <b v="0"/>
    <n v="60"/>
    <b v="1"/>
    <s v="music/rock"/>
    <x v="4"/>
    <x v="5"/>
    <n v="41.85"/>
    <n v="100"/>
    <x v="1271"/>
    <d v="2013-11-07T21:58:03"/>
    <n v="30.041666666664241"/>
    <n v="4.4440000000000512E-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s v="USD"/>
    <n v="1465192867"/>
    <n v="1463032867"/>
    <b v="0"/>
    <n v="38"/>
    <b v="1"/>
    <s v="music/rock"/>
    <x v="4"/>
    <x v="5"/>
    <n v="65.87"/>
    <n v="100"/>
    <x v="1272"/>
    <d v="2016-06-06T06:01:07"/>
    <n v="25"/>
    <n v="1.1999999999999999E-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s v="GBP"/>
    <n v="1441393210"/>
    <n v="1438801210"/>
    <b v="0"/>
    <n v="57"/>
    <b v="1"/>
    <s v="games/tabletop games"/>
    <x v="1"/>
    <x v="1"/>
    <n v="43.91"/>
    <n v="100"/>
    <x v="1273"/>
    <d v="2015-09-04T19:00:10"/>
    <n v="30"/>
    <n v="1.1999999999999999E-3"/>
    <x v="3"/>
  </r>
  <r>
    <n v="3312"/>
    <s v="Richard III"/>
    <s v="Bare Theatre presents one of Shakespeare's most notorious characters in the final chapter of the War of the Roses saga."/>
    <n v="2500"/>
    <n v="2501"/>
    <x v="0"/>
    <x v="0"/>
    <x v="0"/>
    <s v="USD"/>
    <n v="1478901600"/>
    <n v="1477077946"/>
    <b v="0"/>
    <n v="41"/>
    <b v="1"/>
    <s v="theater/plays"/>
    <x v="2"/>
    <x v="2"/>
    <n v="61"/>
    <n v="100"/>
    <x v="1274"/>
    <d v="2016-11-11T22:00:00"/>
    <n v="21.107106481489609"/>
    <n v="4.0000000000000002E-4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s v="USD"/>
    <n v="1480559011"/>
    <n v="1477963411"/>
    <b v="0"/>
    <n v="50"/>
    <b v="1"/>
    <s v="theater/plays"/>
    <x v="2"/>
    <x v="2"/>
    <n v="50"/>
    <n v="100"/>
    <x v="1275"/>
    <d v="2016-12-01T02:23:31"/>
    <n v="30.041666666664241"/>
    <n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s v="USD"/>
    <n v="1317576973"/>
    <n v="1312392973"/>
    <b v="0"/>
    <n v="22"/>
    <b v="1"/>
    <s v="music/indie rock"/>
    <x v="4"/>
    <x v="21"/>
    <n v="113.64"/>
    <n v="100"/>
    <x v="1276"/>
    <d v="2011-10-02T17:36:13"/>
    <n v="60"/>
    <n v="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s v="USD"/>
    <n v="1368066453"/>
    <n v="1365474453"/>
    <b v="0"/>
    <n v="52"/>
    <b v="1"/>
    <s v="music/indie rock"/>
    <x v="4"/>
    <x v="21"/>
    <n v="48.08"/>
    <n v="100"/>
    <x v="1277"/>
    <d v="2013-05-09T02:27:33"/>
    <n v="30"/>
    <n v="0"/>
    <x v="4"/>
  </r>
  <r>
    <n v="3287"/>
    <s v="Three Things: Stories About Life"/>
    <s v="An inspirational one-man play about crisis, community, and the search for wholeness."/>
    <n v="2500"/>
    <n v="2500"/>
    <x v="0"/>
    <x v="2"/>
    <x v="2"/>
    <s v="CAD"/>
    <n v="1448733628"/>
    <n v="1446573628"/>
    <b v="0"/>
    <n v="34"/>
    <b v="1"/>
    <s v="theater/plays"/>
    <x v="2"/>
    <x v="2"/>
    <n v="73.53"/>
    <n v="100"/>
    <x v="1278"/>
    <d v="2015-11-28T18:00:28"/>
    <n v="25"/>
    <n v="0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s v="USD"/>
    <n v="1410145200"/>
    <n v="1407197670"/>
    <b v="0"/>
    <n v="11"/>
    <b v="1"/>
    <s v="theater/plays"/>
    <x v="2"/>
    <x v="2"/>
    <n v="227.27"/>
    <n v="100"/>
    <x v="1279"/>
    <d v="2014-09-08T03:00:00"/>
    <n v="34.114930555559113"/>
    <n v="0"/>
    <x v="2"/>
  </r>
  <r>
    <n v="3544"/>
    <s v="Gruoch, or Lady Macbeth"/>
    <s v="Death &amp; Pretzels presents the world premiere of Paul Pasulka's Gruoch, or Lady Macbeth"/>
    <n v="2500"/>
    <n v="2500"/>
    <x v="0"/>
    <x v="0"/>
    <x v="0"/>
    <s v="USD"/>
    <n v="1425758257"/>
    <n v="1423166257"/>
    <b v="0"/>
    <n v="24"/>
    <b v="1"/>
    <s v="theater/plays"/>
    <x v="2"/>
    <x v="2"/>
    <n v="104.17"/>
    <n v="100"/>
    <x v="1280"/>
    <d v="2015-03-07T19:57:37"/>
    <n v="30"/>
    <n v="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x v="2"/>
    <s v="CAD"/>
    <n v="1428606055"/>
    <n v="1427223655"/>
    <b v="0"/>
    <n v="25"/>
    <b v="1"/>
    <s v="theater/musical"/>
    <x v="2"/>
    <x v="18"/>
    <n v="100"/>
    <n v="100"/>
    <x v="1281"/>
    <d v="2015-04-09T19:00:55"/>
    <n v="16"/>
    <n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s v="USD"/>
    <n v="1417273140"/>
    <n v="1413609292"/>
    <b v="1"/>
    <n v="13"/>
    <b v="0"/>
    <s v="photography/photobooks"/>
    <x v="6"/>
    <x v="9"/>
    <n v="88.31"/>
    <n v="46"/>
    <x v="1282"/>
    <d v="2014-11-29T14:59:00"/>
    <n v="42.405648148145701"/>
    <n v="-0.54079999999999995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s v="USD"/>
    <n v="1422473831"/>
    <n v="1419881831"/>
    <b v="0"/>
    <n v="8"/>
    <b v="0"/>
    <s v="theater/plays"/>
    <x v="2"/>
    <x v="2"/>
    <n v="119.13"/>
    <n v="38"/>
    <x v="1283"/>
    <d v="2015-01-28T19:37:11"/>
    <n v="30"/>
    <n v="-0.6188000000000000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x v="1"/>
    <s v="GBP"/>
    <n v="1431298740"/>
    <n v="1429558756"/>
    <b v="0"/>
    <n v="27"/>
    <b v="0"/>
    <s v="theater/plays"/>
    <x v="2"/>
    <x v="2"/>
    <n v="33.67"/>
    <n v="36"/>
    <x v="1284"/>
    <d v="2015-05-10T22:59:00"/>
    <n v="20.138703703705687"/>
    <n v="-0.63639999999999997"/>
    <x v="3"/>
  </r>
  <r>
    <n v="3851"/>
    <s v="Waving Goodbye"/>
    <s v="A play about the horrible choices we have to make every day. Should we take a risk, or take the road most travelled?"/>
    <n v="2500"/>
    <n v="852"/>
    <x v="1"/>
    <x v="1"/>
    <x v="1"/>
    <s v="GBP"/>
    <n v="1437129179"/>
    <n v="1434537179"/>
    <b v="1"/>
    <n v="24"/>
    <b v="0"/>
    <s v="theater/plays"/>
    <x v="2"/>
    <x v="2"/>
    <n v="35.5"/>
    <n v="34"/>
    <x v="1285"/>
    <d v="2015-07-17T10:32:59"/>
    <n v="30"/>
    <n v="-0.65920000000000001"/>
    <x v="3"/>
  </r>
  <r>
    <n v="598"/>
    <s v="Goals not creeds"/>
    <s v="This is a project to create a crowd-funding site for Urantia Book readers worldwide."/>
    <n v="2500"/>
    <n v="850"/>
    <x v="1"/>
    <x v="0"/>
    <x v="0"/>
    <s v="USD"/>
    <n v="1417737781"/>
    <n v="1415145781"/>
    <b v="0"/>
    <n v="7"/>
    <b v="0"/>
    <s v="technology/web"/>
    <x v="0"/>
    <x v="22"/>
    <n v="121.43"/>
    <n v="34"/>
    <x v="1286"/>
    <d v="2014-12-05T00:03:01"/>
    <n v="30"/>
    <n v="-0.66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x v="1"/>
    <s v="GBP"/>
    <n v="1439827200"/>
    <n v="1436355270"/>
    <b v="0"/>
    <n v="16"/>
    <b v="0"/>
    <s v="theater/plays"/>
    <x v="2"/>
    <x v="2"/>
    <n v="50.88"/>
    <n v="33"/>
    <x v="1287"/>
    <d v="2015-08-17T16:00:00"/>
    <n v="40.184375000004366"/>
    <n v="-0.6744"/>
    <x v="3"/>
  </r>
  <r>
    <n v="203"/>
    <s v="TheM"/>
    <s v="We are aiming to make a Web Series based on Youth Culture and the misrepresentation of socially stereotyped people."/>
    <n v="2500"/>
    <n v="746"/>
    <x v="1"/>
    <x v="1"/>
    <x v="1"/>
    <s v="GBP"/>
    <n v="1422562864"/>
    <n v="1417378864"/>
    <b v="0"/>
    <n v="8"/>
    <b v="0"/>
    <s v="film &amp; video/drama"/>
    <x v="5"/>
    <x v="25"/>
    <n v="93.25"/>
    <n v="30"/>
    <x v="1288"/>
    <d v="2015-01-29T20:21:04"/>
    <n v="60"/>
    <n v="-0.7016"/>
    <x v="2"/>
  </r>
  <r>
    <n v="2742"/>
    <s v="What a Zoo!"/>
    <s v="The pachyderms at the Denver Zoo are moving. Follow along on the convoluted journey to their new home."/>
    <n v="2500"/>
    <n v="731"/>
    <x v="1"/>
    <x v="0"/>
    <x v="0"/>
    <s v="USD"/>
    <n v="1337102187"/>
    <n v="1335892587"/>
    <b v="0"/>
    <n v="18"/>
    <b v="0"/>
    <s v="publishing/children's books"/>
    <x v="7"/>
    <x v="32"/>
    <n v="40.61"/>
    <n v="29"/>
    <x v="1289"/>
    <d v="2012-05-15T17:16:27"/>
    <n v="14"/>
    <n v="-0.70760000000000001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s v="USD"/>
    <n v="1455210353"/>
    <n v="1451927153"/>
    <b v="0"/>
    <n v="37"/>
    <b v="0"/>
    <s v="technology/wearables"/>
    <x v="0"/>
    <x v="16"/>
    <n v="19.239999999999998"/>
    <n v="28"/>
    <x v="1290"/>
    <d v="2016-02-11T17:05:53"/>
    <n v="38"/>
    <n v="-0.7151999999999999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x v="2"/>
    <s v="CAD"/>
    <n v="1427306470"/>
    <n v="1424718070"/>
    <b v="0"/>
    <n v="13"/>
    <b v="0"/>
    <s v="theater/plays"/>
    <x v="2"/>
    <x v="2"/>
    <n v="51.62"/>
    <n v="27"/>
    <x v="1291"/>
    <d v="2015-03-25T18:01:10"/>
    <n v="29.958333333328483"/>
    <n v="-0.73160000000000003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s v="USD"/>
    <n v="1406861438"/>
    <n v="1402973438"/>
    <b v="0"/>
    <n v="3"/>
    <b v="0"/>
    <s v="photography/people"/>
    <x v="6"/>
    <x v="38"/>
    <n v="218.33"/>
    <n v="26"/>
    <x v="1292"/>
    <d v="2014-08-01T02:50:38"/>
    <n v="45"/>
    <n v="-0.73799999999999999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s v="USD"/>
    <n v="1491470442"/>
    <n v="1488882042"/>
    <b v="0"/>
    <n v="11"/>
    <b v="0"/>
    <s v="music/faith"/>
    <x v="4"/>
    <x v="28"/>
    <n v="57.73"/>
    <n v="25"/>
    <x v="1293"/>
    <d v="2017-04-06T09:20:42"/>
    <n v="29.958333333328483"/>
    <n v="-0.746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x v="1"/>
    <s v="GBP"/>
    <n v="1413634059"/>
    <n v="1411042059"/>
    <b v="0"/>
    <n v="10"/>
    <b v="0"/>
    <s v="film &amp; video/drama"/>
    <x v="5"/>
    <x v="25"/>
    <n v="56"/>
    <n v="22"/>
    <x v="1294"/>
    <d v="2014-10-18T12:07:39"/>
    <n v="30"/>
    <n v="-0.7760000000000000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s v="USD"/>
    <n v="1467604800"/>
    <n v="1465533672"/>
    <b v="0"/>
    <n v="10"/>
    <b v="0"/>
    <s v="theater/plays"/>
    <x v="2"/>
    <x v="2"/>
    <n v="50.4"/>
    <n v="20"/>
    <x v="1295"/>
    <d v="2016-07-04T04:00:00"/>
    <n v="23.97138888889458"/>
    <n v="-0.7984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s v="USD"/>
    <n v="1404570147"/>
    <n v="1401978147"/>
    <b v="0"/>
    <n v="7"/>
    <b v="0"/>
    <s v="theater/plays"/>
    <x v="2"/>
    <x v="2"/>
    <n v="64.290000000000006"/>
    <n v="18"/>
    <x v="1296"/>
    <d v="2014-07-05T14:22:27"/>
    <n v="30"/>
    <n v="-0.8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x v="11"/>
    <s v="NZD"/>
    <n v="1420750683"/>
    <n v="1418158683"/>
    <b v="0"/>
    <n v="10"/>
    <b v="0"/>
    <s v="theater/plays"/>
    <x v="2"/>
    <x v="2"/>
    <n v="44"/>
    <n v="18"/>
    <x v="1297"/>
    <d v="2015-01-08T20:58:03"/>
    <n v="30"/>
    <n v="-0.82399999999999995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s v="USD"/>
    <n v="1454525340"/>
    <n v="1452008599"/>
    <b v="0"/>
    <n v="6"/>
    <b v="0"/>
    <s v="theater/plays"/>
    <x v="2"/>
    <x v="2"/>
    <n v="66.67"/>
    <n v="16"/>
    <x v="1298"/>
    <d v="2016-02-03T18:49:00"/>
    <n v="29.128946759257815"/>
    <n v="-0.8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s v="USD"/>
    <n v="1413573010"/>
    <n v="1408389010"/>
    <b v="0"/>
    <n v="4"/>
    <b v="0"/>
    <s v="theater/plays"/>
    <x v="2"/>
    <x v="2"/>
    <n v="75.25"/>
    <n v="12"/>
    <x v="1299"/>
    <d v="2014-10-17T19:10:10"/>
    <n v="60"/>
    <n v="-0.8796000000000000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x v="3"/>
    <s v="EUR"/>
    <n v="1437033360"/>
    <n v="1434445937"/>
    <b v="0"/>
    <n v="12"/>
    <b v="0"/>
    <s v="theater/spaces"/>
    <x v="2"/>
    <x v="24"/>
    <n v="25"/>
    <n v="12"/>
    <x v="1300"/>
    <d v="2015-07-16T07:56:00"/>
    <n v="29.947025462963211"/>
    <n v="-0.88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x v="1"/>
    <s v="GBP"/>
    <n v="1487365200"/>
    <n v="1483734100"/>
    <b v="0"/>
    <n v="8"/>
    <b v="0"/>
    <s v="film &amp; video/drama"/>
    <x v="5"/>
    <x v="25"/>
    <n v="32.75"/>
    <n v="10"/>
    <x v="1301"/>
    <d v="2017-02-17T21:00:00"/>
    <n v="42.026620370364981"/>
    <n v="-0.8952"/>
    <x v="1"/>
  </r>
  <r>
    <n v="1150"/>
    <s v="Chef Po's Food Truck"/>
    <s v="Bringing delicious authentic and fusion Taiwanese Food to the West Coast."/>
    <n v="2500"/>
    <n v="252"/>
    <x v="1"/>
    <x v="0"/>
    <x v="0"/>
    <s v="USD"/>
    <n v="1452293675"/>
    <n v="1447109675"/>
    <b v="0"/>
    <n v="6"/>
    <b v="0"/>
    <s v="food/food trucks"/>
    <x v="3"/>
    <x v="3"/>
    <n v="42"/>
    <n v="10"/>
    <x v="1302"/>
    <d v="2016-01-08T22:54:35"/>
    <n v="60"/>
    <n v="-0.8992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s v="USD"/>
    <n v="1433988791"/>
    <n v="1431396791"/>
    <b v="0"/>
    <n v="5"/>
    <b v="0"/>
    <s v="theater/plays"/>
    <x v="2"/>
    <x v="2"/>
    <n v="27"/>
    <n v="5"/>
    <x v="1303"/>
    <d v="2015-06-11T02:13:11"/>
    <n v="30"/>
    <n v="-0.94599999999999995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s v="GBP"/>
    <n v="1479032260"/>
    <n v="1476436660"/>
    <b v="0"/>
    <n v="3"/>
    <b v="0"/>
    <s v="theater/plays"/>
    <x v="2"/>
    <x v="2"/>
    <n v="45"/>
    <n v="5"/>
    <x v="1304"/>
    <d v="2016-11-13T10:17:40"/>
    <n v="30.041666666671517"/>
    <n v="-0.9459999999999999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s v="USD"/>
    <n v="1385931702"/>
    <n v="1383076902"/>
    <b v="0"/>
    <n v="2"/>
    <b v="0"/>
    <s v="film &amp; video/animation"/>
    <x v="5"/>
    <x v="29"/>
    <n v="62.5"/>
    <n v="5"/>
    <x v="1305"/>
    <d v="2013-12-01T21:01:42"/>
    <n v="33.041666666664241"/>
    <n v="-0.95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x v="1"/>
    <s v="GBP"/>
    <n v="1456703940"/>
    <n v="1454546859"/>
    <b v="0"/>
    <n v="3"/>
    <b v="0"/>
    <s v="publishing/art books"/>
    <x v="7"/>
    <x v="40"/>
    <n v="41.67"/>
    <n v="5"/>
    <x v="1306"/>
    <d v="2016-02-28T23:59:00"/>
    <n v="24.966215277774609"/>
    <n v="-0.9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s v="USD"/>
    <n v="1478059140"/>
    <n v="1476391223"/>
    <b v="0"/>
    <n v="3"/>
    <b v="0"/>
    <s v="food/food trucks"/>
    <x v="3"/>
    <x v="3"/>
    <n v="33.33"/>
    <n v="4"/>
    <x v="1307"/>
    <d v="2016-11-02T03:59:00"/>
    <n v="19.304594907414867"/>
    <n v="-0.96"/>
    <x v="0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s v="USD"/>
    <n v="1411227633"/>
    <n v="1408549233"/>
    <b v="0"/>
    <n v="1"/>
    <b v="0"/>
    <s v="photography/nature"/>
    <x v="6"/>
    <x v="8"/>
    <n v="100"/>
    <n v="4"/>
    <x v="1308"/>
    <d v="2014-09-20T15:40:33"/>
    <n v="31"/>
    <n v="-0.96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s v="USD"/>
    <n v="1415842193"/>
    <n v="1414110593"/>
    <b v="0"/>
    <n v="4"/>
    <b v="0"/>
    <s v="photography/nature"/>
    <x v="6"/>
    <x v="8"/>
    <n v="23.5"/>
    <n v="4"/>
    <x v="1309"/>
    <d v="2014-11-13T01:29:53"/>
    <n v="20.041666666671517"/>
    <n v="-0.96240000000000003"/>
    <x v="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s v="USD"/>
    <n v="1400091095"/>
    <n v="1398363095"/>
    <b v="0"/>
    <n v="4"/>
    <b v="0"/>
    <s v="film &amp; video/animation"/>
    <x v="5"/>
    <x v="29"/>
    <n v="20.5"/>
    <n v="3"/>
    <x v="1310"/>
    <d v="2014-05-14T18:11:35"/>
    <n v="20"/>
    <n v="-0.96719599999999994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s v="USD"/>
    <n v="1326651110"/>
    <n v="1322763110"/>
    <b v="0"/>
    <n v="2"/>
    <b v="0"/>
    <s v="music/indie rock"/>
    <x v="4"/>
    <x v="21"/>
    <n v="35"/>
    <n v="3"/>
    <x v="1311"/>
    <d v="2012-01-15T18:11:50"/>
    <n v="45"/>
    <n v="-0.97199999999999998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s v="GBP"/>
    <n v="1436368622"/>
    <n v="1433776622"/>
    <b v="0"/>
    <n v="8"/>
    <b v="0"/>
    <s v="technology/web"/>
    <x v="0"/>
    <x v="22"/>
    <n v="8.5"/>
    <n v="3"/>
    <x v="1312"/>
    <d v="2015-07-08T15:17:02"/>
    <n v="30"/>
    <n v="-0.9728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s v="GBP"/>
    <n v="1440272093"/>
    <n v="1435088093"/>
    <b v="0"/>
    <n v="4"/>
    <b v="0"/>
    <s v="theater/plays"/>
    <x v="2"/>
    <x v="2"/>
    <n v="15"/>
    <n v="2"/>
    <x v="1313"/>
    <d v="2015-08-22T19:34:53"/>
    <n v="60"/>
    <n v="-0.9759999999999999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s v="USD"/>
    <n v="1448204621"/>
    <n v="1445609021"/>
    <b v="0"/>
    <n v="1"/>
    <b v="0"/>
    <s v="publishing/children's books"/>
    <x v="7"/>
    <x v="32"/>
    <n v="53"/>
    <n v="2"/>
    <x v="1314"/>
    <d v="2015-11-22T15:03:41"/>
    <n v="30.041666666664241"/>
    <n v="-0.9788"/>
    <x v="3"/>
  </r>
  <r>
    <n v="2864"/>
    <s v="'Haunting Julia' by Alan Ayckbourn"/>
    <s v="Accessible, original theatre for all!"/>
    <n v="2500"/>
    <n v="40"/>
    <x v="1"/>
    <x v="1"/>
    <x v="1"/>
    <s v="GBP"/>
    <n v="1437139080"/>
    <n v="1434552207"/>
    <b v="0"/>
    <n v="3"/>
    <b v="0"/>
    <s v="theater/plays"/>
    <x v="2"/>
    <x v="2"/>
    <n v="13.33"/>
    <n v="2"/>
    <x v="1315"/>
    <d v="2015-07-17T13:18:00"/>
    <n v="29.940659722225973"/>
    <n v="-0.9839999999999999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x v="2"/>
    <s v="CAD"/>
    <n v="1439533019"/>
    <n v="1436941019"/>
    <b v="0"/>
    <n v="3"/>
    <b v="0"/>
    <s v="technology/space exploration"/>
    <x v="0"/>
    <x v="23"/>
    <n v="12"/>
    <n v="1"/>
    <x v="1316"/>
    <d v="2015-08-14T06:16:59"/>
    <n v="30"/>
    <n v="-0.98560000000000003"/>
    <x v="3"/>
  </r>
  <r>
    <n v="3747"/>
    <s v="Counting Stars"/>
    <s v="The world premiere of an astonishing new play by acclaimed writer Atiha Sen Gupta."/>
    <n v="2500"/>
    <n v="25"/>
    <x v="1"/>
    <x v="1"/>
    <x v="1"/>
    <s v="GBP"/>
    <n v="1436137140"/>
    <n v="1433833896"/>
    <b v="0"/>
    <n v="1"/>
    <b v="0"/>
    <s v="theater/plays"/>
    <x v="2"/>
    <x v="2"/>
    <n v="25"/>
    <n v="1"/>
    <x v="1317"/>
    <d v="2015-07-05T22:59:00"/>
    <n v="26.657916666670644"/>
    <n v="-0.9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s v="GBP"/>
    <n v="1407565504"/>
    <n v="1404973504"/>
    <b v="0"/>
    <n v="2"/>
    <b v="0"/>
    <s v="theater/plays"/>
    <x v="2"/>
    <x v="2"/>
    <n v="12.5"/>
    <n v="1"/>
    <x v="1318"/>
    <d v="2014-08-09T06:25:04"/>
    <n v="30"/>
    <n v="-0.99"/>
    <x v="2"/>
  </r>
  <r>
    <n v="569"/>
    <s v="Mioti"/>
    <s v="Mioti is an indie game marketplace that doubles as a community for developers to join networks and discuss projects."/>
    <n v="2500"/>
    <n v="20"/>
    <x v="1"/>
    <x v="2"/>
    <x v="2"/>
    <s v="CAD"/>
    <n v="1451679612"/>
    <n v="1449087612"/>
    <b v="0"/>
    <n v="1"/>
    <b v="0"/>
    <s v="technology/web"/>
    <x v="0"/>
    <x v="22"/>
    <n v="20"/>
    <n v="1"/>
    <x v="1319"/>
    <d v="2016-01-01T20:20:12"/>
    <n v="30"/>
    <n v="-0.99199999999999999"/>
    <x v="3"/>
  </r>
  <r>
    <n v="1863"/>
    <s v="Project: 20M813"/>
    <s v="This is an Android game where you take control of the zombies and try to eat your way to world domination!"/>
    <n v="2500"/>
    <n v="10"/>
    <x v="1"/>
    <x v="0"/>
    <x v="0"/>
    <s v="USD"/>
    <n v="1402600085"/>
    <n v="1400008085"/>
    <b v="0"/>
    <n v="2"/>
    <b v="0"/>
    <s v="games/mobile games"/>
    <x v="1"/>
    <x v="15"/>
    <n v="5"/>
    <n v="0"/>
    <x v="1320"/>
    <d v="2014-06-12T19:08:05"/>
    <n v="30"/>
    <n v="-0.996"/>
    <x v="2"/>
  </r>
  <r>
    <n v="194"/>
    <s v="Desperation Short Film"/>
    <s v="Northern Irish Original Short Film based on the desperation of love and survival and taking a risk that may change everything."/>
    <n v="2500"/>
    <n v="3"/>
    <x v="1"/>
    <x v="1"/>
    <x v="1"/>
    <s v="GBP"/>
    <n v="1457308531"/>
    <n v="1452124531"/>
    <b v="0"/>
    <n v="3"/>
    <b v="0"/>
    <s v="film &amp; video/drama"/>
    <x v="5"/>
    <x v="25"/>
    <n v="1"/>
    <n v="0"/>
    <x v="1321"/>
    <d v="2016-03-06T23:55:31"/>
    <n v="60"/>
    <n v="-0.998800000000000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s v="USD"/>
    <n v="1463259837"/>
    <n v="1458075837"/>
    <b v="0"/>
    <n v="2"/>
    <b v="0"/>
    <s v="theater/plays"/>
    <x v="2"/>
    <x v="2"/>
    <n v="1"/>
    <n v="0"/>
    <x v="1322"/>
    <d v="2016-05-14T21:03:57"/>
    <n v="60"/>
    <n v="-0.9991999999999999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s v="USD"/>
    <n v="1477509604"/>
    <n v="1474917604"/>
    <b v="0"/>
    <n v="1"/>
    <b v="0"/>
    <s v="technology/wearables"/>
    <x v="0"/>
    <x v="16"/>
    <n v="1"/>
    <n v="0"/>
    <x v="1323"/>
    <d v="2016-10-26T19:20:04"/>
    <n v="30"/>
    <n v="-0.999600000000000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s v="USD"/>
    <n v="1452228790"/>
    <n v="1449636790"/>
    <b v="0"/>
    <n v="1"/>
    <b v="0"/>
    <s v="games/video games"/>
    <x v="1"/>
    <x v="19"/>
    <n v="1"/>
    <n v="0"/>
    <x v="1324"/>
    <d v="2016-01-08T04:53:10"/>
    <n v="30"/>
    <n v="-0.99960000000000004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s v="USD"/>
    <n v="1403730000"/>
    <n v="1401485207"/>
    <b v="0"/>
    <n v="1"/>
    <b v="0"/>
    <s v="theater/plays"/>
    <x v="2"/>
    <x v="2"/>
    <n v="1"/>
    <n v="0"/>
    <x v="1325"/>
    <d v="2014-06-25T21:00:00"/>
    <n v="25.981400462958845"/>
    <n v="-0.99960000000000004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x v="9"/>
    <s v="EUR"/>
    <n v="1456617600"/>
    <n v="1454280186"/>
    <b v="0"/>
    <n v="1"/>
    <b v="0"/>
    <s v="theater/plays"/>
    <x v="2"/>
    <x v="2"/>
    <n v="1"/>
    <n v="0"/>
    <x v="1326"/>
    <d v="2016-02-28T00:00:00"/>
    <n v="27.053402777775773"/>
    <n v="-0.9996000000000000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s v="USD"/>
    <n v="1446660688"/>
    <n v="1444065088"/>
    <b v="0"/>
    <n v="0"/>
    <b v="0"/>
    <s v="technology/web"/>
    <x v="0"/>
    <x v="22"/>
    <n v="0"/>
    <n v="0"/>
    <x v="1327"/>
    <d v="2015-11-04T18:11:28"/>
    <n v="30.041666666671517"/>
    <n v="-1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s v="USD"/>
    <n v="1387169890"/>
    <n v="1384577890"/>
    <b v="0"/>
    <n v="0"/>
    <b v="0"/>
    <s v="publishing/fiction"/>
    <x v="7"/>
    <x v="31"/>
    <n v="0"/>
    <n v="0"/>
    <x v="1328"/>
    <d v="2013-12-16T04:58:10"/>
    <n v="30"/>
    <n v="-1"/>
    <x v="4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s v="USD"/>
    <n v="1280206740"/>
    <n v="1276283655"/>
    <b v="0"/>
    <n v="0"/>
    <b v="0"/>
    <s v="music/jazz"/>
    <x v="4"/>
    <x v="34"/>
    <n v="0"/>
    <n v="0"/>
    <x v="1329"/>
    <d v="2010-07-27T04:59:00"/>
    <n v="45.406076388891961"/>
    <n v="-1"/>
    <x v="7"/>
  </r>
  <r>
    <n v="1050"/>
    <s v="The (Secular) Barbershop Podcast (Canceled)"/>
    <s v="Secularism is on the rise and I hear you.Talk to me."/>
    <n v="2500"/>
    <n v="0"/>
    <x v="2"/>
    <x v="0"/>
    <x v="0"/>
    <s v="USD"/>
    <n v="1442257677"/>
    <n v="1439665677"/>
    <b v="0"/>
    <n v="0"/>
    <b v="0"/>
    <s v="journalism/audio"/>
    <x v="8"/>
    <x v="14"/>
    <n v="0"/>
    <n v="0"/>
    <x v="1330"/>
    <d v="2015-09-14T19:07:57"/>
    <n v="30"/>
    <n v="-1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x v="0"/>
    <s v="USD"/>
    <n v="1407708000"/>
    <n v="1405110399"/>
    <b v="0"/>
    <n v="0"/>
    <b v="0"/>
    <s v="journalism/audio"/>
    <x v="8"/>
    <x v="14"/>
    <n v="0"/>
    <n v="0"/>
    <x v="1331"/>
    <d v="2014-08-10T22:00:00"/>
    <n v="30.064826388887013"/>
    <n v="-1"/>
    <x v="2"/>
  </r>
  <r>
    <n v="1236"/>
    <s v="&quot;Volando&quot; CD Release (Canceled)"/>
    <s v="Raising money to give the musicians their due."/>
    <n v="2500"/>
    <n v="0"/>
    <x v="2"/>
    <x v="0"/>
    <x v="0"/>
    <s v="USD"/>
    <n v="1343491200"/>
    <n v="1342801164"/>
    <b v="0"/>
    <n v="0"/>
    <b v="0"/>
    <s v="music/world music"/>
    <x v="4"/>
    <x v="37"/>
    <n v="0"/>
    <n v="0"/>
    <x v="1332"/>
    <d v="2012-07-28T16:00:00"/>
    <n v="7.9865277777789743"/>
    <n v="-1"/>
    <x v="6"/>
  </r>
  <r>
    <n v="1239"/>
    <s v="Help Calmenco! finance new CD and Tour (Canceled)"/>
    <s v="Please consider helping us with our new CD and Riverdance Tour"/>
    <n v="2500"/>
    <n v="0"/>
    <x v="2"/>
    <x v="0"/>
    <x v="0"/>
    <s v="USD"/>
    <n v="1325804767"/>
    <n v="1323212767"/>
    <b v="0"/>
    <n v="0"/>
    <b v="0"/>
    <s v="music/world music"/>
    <x v="4"/>
    <x v="37"/>
    <n v="0"/>
    <n v="0"/>
    <x v="1333"/>
    <d v="2012-01-05T23:06:07"/>
    <n v="30"/>
    <n v="-1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x v="7"/>
    <s v="AUD"/>
    <n v="1405478025"/>
    <n v="1402886025"/>
    <b v="0"/>
    <n v="0"/>
    <b v="0"/>
    <s v="technology/wearables"/>
    <x v="0"/>
    <x v="16"/>
    <n v="0"/>
    <n v="0"/>
    <x v="1334"/>
    <d v="2014-07-16T02:33:45"/>
    <n v="30"/>
    <n v="-1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x v="2"/>
    <s v="CAD"/>
    <n v="1480110783"/>
    <n v="1477515183"/>
    <b v="0"/>
    <n v="0"/>
    <b v="0"/>
    <s v="technology/web"/>
    <x v="0"/>
    <x v="22"/>
    <n v="0"/>
    <n v="0"/>
    <x v="1335"/>
    <d v="2016-11-25T21:53:03"/>
    <n v="30.041666666671517"/>
    <n v="-1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s v="USD"/>
    <n v="1367940794"/>
    <n v="1365348794"/>
    <b v="0"/>
    <n v="34"/>
    <b v="1"/>
    <s v="music/indie rock"/>
    <x v="4"/>
    <x v="21"/>
    <n v="77.349999999999994"/>
    <n v="103"/>
    <x v="1336"/>
    <d v="2013-05-07T15:33:14"/>
    <n v="30"/>
    <n v="3.1372549019607843E-2"/>
    <x v="4"/>
  </r>
  <r>
    <n v="2058"/>
    <s v="Raspberry Pi Debug Clip"/>
    <s v="Making using the serial terminal on the Raspberry Pi as easy as Pi!"/>
    <n v="2560"/>
    <n v="4308"/>
    <x v="0"/>
    <x v="1"/>
    <x v="1"/>
    <s v="GBP"/>
    <n v="1425326400"/>
    <n v="1421916830"/>
    <b v="0"/>
    <n v="410"/>
    <b v="1"/>
    <s v="technology/hardware"/>
    <x v="0"/>
    <x v="0"/>
    <n v="10.51"/>
    <n v="168"/>
    <x v="1337"/>
    <d v="2015-03-02T20:00:00"/>
    <n v="39.462615740732872"/>
    <n v="0.68281250000000004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s v="USD"/>
    <n v="1471539138"/>
    <n v="1468947138"/>
    <b v="1"/>
    <n v="140"/>
    <b v="1"/>
    <s v="photography/photobooks"/>
    <x v="6"/>
    <x v="9"/>
    <n v="32.32"/>
    <n v="174"/>
    <x v="1338"/>
    <d v="2016-08-18T16:52:18"/>
    <n v="30"/>
    <n v="0.74005769230769214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s v="USD"/>
    <n v="1407224601"/>
    <n v="1405928601"/>
    <b v="0"/>
    <n v="68"/>
    <b v="1"/>
    <s v="film &amp; video/television"/>
    <x v="5"/>
    <x v="7"/>
    <n v="49.88"/>
    <n v="130"/>
    <x v="1339"/>
    <d v="2014-08-05T07:43:21"/>
    <n v="15"/>
    <n v="0.30461538461538462"/>
    <x v="2"/>
  </r>
  <r>
    <n v="3595"/>
    <s v="The Flu Season"/>
    <s v="A new theatre company staging Will Eno's The Flu Season in Seattle"/>
    <n v="2600"/>
    <n v="3081"/>
    <x v="0"/>
    <x v="0"/>
    <x v="0"/>
    <s v="USD"/>
    <n v="1426229940"/>
    <n v="1423959123"/>
    <b v="0"/>
    <n v="62"/>
    <b v="1"/>
    <s v="theater/plays"/>
    <x v="2"/>
    <x v="2"/>
    <n v="49.69"/>
    <n v="119"/>
    <x v="1340"/>
    <d v="2015-03-13T06:59:00"/>
    <n v="26.282604166670353"/>
    <n v="0.185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s v="USD"/>
    <n v="1412135940"/>
    <n v="1410840126"/>
    <b v="1"/>
    <n v="37"/>
    <b v="1"/>
    <s v="theater/plays"/>
    <x v="2"/>
    <x v="2"/>
    <n v="77.22"/>
    <n v="110"/>
    <x v="1341"/>
    <d v="2014-10-01T03:59:00"/>
    <n v="14.997847222221026"/>
    <n v="9.8846153846153847E-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s v="GBP"/>
    <n v="1436380200"/>
    <n v="1433615400"/>
    <b v="0"/>
    <n v="9"/>
    <b v="1"/>
    <s v="photography/photobooks"/>
    <x v="6"/>
    <x v="9"/>
    <n v="299.22000000000003"/>
    <n v="101"/>
    <x v="1342"/>
    <d v="2015-07-08T18:30:00"/>
    <n v="32"/>
    <n v="1.3167795334838224E-2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x v="9"/>
    <s v="EUR"/>
    <n v="1449162000"/>
    <n v="1446570315"/>
    <b v="1"/>
    <n v="63"/>
    <b v="1"/>
    <s v="theater/plays"/>
    <x v="2"/>
    <x v="2"/>
    <n v="70.290000000000006"/>
    <n v="164"/>
    <x v="1343"/>
    <d v="2015-12-03T17:00:00"/>
    <n v="29.996354166665697"/>
    <n v="0.6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s v="USD"/>
    <n v="1458480560"/>
    <n v="1455892160"/>
    <b v="0"/>
    <n v="33"/>
    <b v="1"/>
    <s v="photography/photobooks"/>
    <x v="6"/>
    <x v="9"/>
    <n v="89.24"/>
    <n v="109"/>
    <x v="1344"/>
    <d v="2016-03-20T13:29:20"/>
    <n v="29.958333333328483"/>
    <n v="9.0740740740740747E-2"/>
    <x v="0"/>
  </r>
  <r>
    <n v="2833"/>
    <s v="Star Man Rocket Man"/>
    <s v="A new play about exploring outer space"/>
    <n v="2700"/>
    <n v="2923"/>
    <x v="0"/>
    <x v="0"/>
    <x v="0"/>
    <s v="USD"/>
    <n v="1444528800"/>
    <n v="1442804633"/>
    <b v="0"/>
    <n v="35"/>
    <b v="1"/>
    <s v="theater/plays"/>
    <x v="2"/>
    <x v="2"/>
    <n v="83.51"/>
    <n v="108"/>
    <x v="1345"/>
    <d v="2015-10-11T02:00:00"/>
    <n v="19.955636574071832"/>
    <n v="8.2592592592592592E-2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x v="12"/>
    <s v="EUR"/>
    <n v="1456094197"/>
    <n v="1453502197"/>
    <b v="0"/>
    <n v="12"/>
    <b v="0"/>
    <s v="technology/wearables"/>
    <x v="0"/>
    <x v="16"/>
    <n v="75.75"/>
    <n v="34"/>
    <x v="1346"/>
    <d v="2016-02-21T22:36:37"/>
    <n v="30"/>
    <n v="-0.6633333333333333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s v="USD"/>
    <n v="1491769769"/>
    <n v="1489181369"/>
    <b v="0"/>
    <n v="4"/>
    <b v="0"/>
    <s v="food/small batch"/>
    <x v="3"/>
    <x v="26"/>
    <n v="21.25"/>
    <n v="3"/>
    <x v="1347"/>
    <d v="2017-04-09T20:29:29"/>
    <n v="29.958333333328483"/>
    <n v="-0.9685185185185185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x v="2"/>
    <s v="CAD"/>
    <n v="1425758101"/>
    <n v="1423166101"/>
    <b v="0"/>
    <n v="6"/>
    <b v="0"/>
    <s v="publishing/translations"/>
    <x v="7"/>
    <x v="20"/>
    <n v="30"/>
    <n v="7"/>
    <x v="1348"/>
    <d v="2015-03-07T19:55:01"/>
    <n v="30"/>
    <n v="-0.9339449541284403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x v="9"/>
    <s v="EUR"/>
    <n v="1459978200"/>
    <n v="1458416585"/>
    <b v="0"/>
    <n v="46"/>
    <b v="1"/>
    <s v="theater/plays"/>
    <x v="2"/>
    <x v="2"/>
    <n v="63.7"/>
    <n v="107"/>
    <x v="1349"/>
    <d v="2016-04-06T21:30:00"/>
    <n v="18.074247685181035"/>
    <n v="6.545454545454546E-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s v="USD"/>
    <n v="1372827540"/>
    <n v="1371491244"/>
    <b v="0"/>
    <n v="32"/>
    <b v="1"/>
    <s v="music/rock"/>
    <x v="4"/>
    <x v="5"/>
    <n v="88.33"/>
    <n v="103"/>
    <x v="1350"/>
    <d v="2013-07-03T04:59:00"/>
    <n v="15.466388888889924"/>
    <n v="2.7792727272727212E-2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s v="GBP"/>
    <n v="1460318400"/>
    <n v="1457881057"/>
    <b v="0"/>
    <n v="22"/>
    <b v="1"/>
    <s v="theater/plays"/>
    <x v="2"/>
    <x v="2"/>
    <n v="125"/>
    <n v="100"/>
    <x v="1351"/>
    <d v="2016-04-10T20:00:00"/>
    <n v="28.209988425922347"/>
    <n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x v="1"/>
    <s v="GBP"/>
    <n v="1446732975"/>
    <n v="1444137375"/>
    <b v="0"/>
    <n v="21"/>
    <b v="0"/>
    <s v="theater/plays"/>
    <x v="2"/>
    <x v="2"/>
    <n v="35"/>
    <n v="27"/>
    <x v="1352"/>
    <d v="2015-11-05T14:16:15"/>
    <n v="30.041666666664241"/>
    <n v="-0.73272727272727278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s v="GBP"/>
    <n v="1489922339"/>
    <n v="1487333939"/>
    <b v="0"/>
    <n v="3"/>
    <b v="0"/>
    <s v="theater/plays"/>
    <x v="2"/>
    <x v="2"/>
    <n v="15"/>
    <n v="2"/>
    <x v="1353"/>
    <d v="2017-03-19T11:18:59"/>
    <n v="29.958333333328483"/>
    <n v="-0.98363636363636364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s v="USD"/>
    <n v="1372622280"/>
    <n v="1369246738"/>
    <b v="0"/>
    <n v="2"/>
    <b v="0"/>
    <s v="music/jazz"/>
    <x v="4"/>
    <x v="34"/>
    <n v="20"/>
    <n v="1"/>
    <x v="1354"/>
    <d v="2013-06-30T19:58:00"/>
    <n v="39.068773148144828"/>
    <n v="-0.985454545454545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x v="0"/>
    <s v="USD"/>
    <n v="1334592000"/>
    <n v="1331982127"/>
    <b v="0"/>
    <n v="1"/>
    <b v="0"/>
    <s v="music/world music"/>
    <x v="4"/>
    <x v="37"/>
    <n v="25"/>
    <n v="1"/>
    <x v="1355"/>
    <d v="2012-04-16T16:00:00"/>
    <n v="30.206863425926713"/>
    <n v="-0.99090909090909096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s v="USD"/>
    <n v="1454338123"/>
    <n v="1451746123"/>
    <b v="0"/>
    <n v="680"/>
    <b v="1"/>
    <s v="games/tabletop games"/>
    <x v="1"/>
    <x v="1"/>
    <n v="22.12"/>
    <n v="537"/>
    <x v="1356"/>
    <d v="2016-02-01T14:48:43"/>
    <n v="30"/>
    <n v="4.371071428571428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s v="USD"/>
    <n v="1481737761"/>
    <n v="1479577761"/>
    <b v="0"/>
    <n v="96"/>
    <b v="1"/>
    <s v="theater/plays"/>
    <x v="2"/>
    <x v="2"/>
    <n v="37.21"/>
    <n v="128"/>
    <x v="1357"/>
    <d v="2016-12-14T17:49:21"/>
    <n v="25"/>
    <n v="0.2757571428571428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s v="USD"/>
    <n v="1332011835"/>
    <n v="1328559435"/>
    <b v="0"/>
    <n v="70"/>
    <b v="1"/>
    <s v="music/rock"/>
    <x v="4"/>
    <x v="5"/>
    <n v="48.84"/>
    <n v="122"/>
    <x v="1358"/>
    <d v="2012-03-17T19:17:15"/>
    <n v="39.958333333328483"/>
    <n v="0.2210714285714285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s v="USD"/>
    <n v="1401857940"/>
    <n v="1400725112"/>
    <b v="0"/>
    <n v="44"/>
    <b v="1"/>
    <s v="theater/plays"/>
    <x v="2"/>
    <x v="2"/>
    <n v="75.34"/>
    <n v="118"/>
    <x v="1359"/>
    <d v="2014-06-04T04:59:00"/>
    <n v="13.111435185186565"/>
    <n v="0.18392857142857144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s v="USD"/>
    <n v="1461857045"/>
    <n v="1459265045"/>
    <b v="0"/>
    <n v="63"/>
    <b v="1"/>
    <s v="theater/plays"/>
    <x v="2"/>
    <x v="2"/>
    <n v="50.4"/>
    <n v="113"/>
    <x v="1360"/>
    <d v="2016-04-28T15:24:05"/>
    <n v="30"/>
    <n v="0.13392857142857142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s v="GBP"/>
    <n v="1435752898"/>
    <n v="1433160898"/>
    <b v="1"/>
    <n v="79"/>
    <b v="1"/>
    <s v="theater/plays"/>
    <x v="2"/>
    <x v="2"/>
    <n v="39.81"/>
    <n v="112"/>
    <x v="1361"/>
    <d v="2015-07-01T12:14:58"/>
    <n v="30"/>
    <n v="0.1232142857142857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s v="USD"/>
    <n v="1430154720"/>
    <n v="1427224606"/>
    <b v="0"/>
    <n v="19"/>
    <b v="1"/>
    <s v="music/rock"/>
    <x v="4"/>
    <x v="5"/>
    <n v="160.79"/>
    <n v="109"/>
    <x v="1362"/>
    <d v="2015-04-27T17:12:00"/>
    <n v="33.913356481483788"/>
    <n v="9.1071428571428567E-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s v="USD"/>
    <n v="1304920740"/>
    <n v="1301975637"/>
    <b v="0"/>
    <n v="35"/>
    <b v="1"/>
    <s v="film &amp; video/documentary"/>
    <x v="5"/>
    <x v="27"/>
    <n v="86.16"/>
    <n v="108"/>
    <x v="1363"/>
    <d v="2011-05-09T05:59:00"/>
    <n v="34.08684027777781"/>
    <n v="7.7046428571428571E-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s v="USD"/>
    <n v="1367444557"/>
    <n v="1364852557"/>
    <b v="0"/>
    <n v="15"/>
    <b v="0"/>
    <s v="publishing/fiction"/>
    <x v="7"/>
    <x v="31"/>
    <n v="46.73"/>
    <n v="25"/>
    <x v="1364"/>
    <d v="2013-05-01T21:42:37"/>
    <n v="30"/>
    <n v="-0.74964285714285717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x v="0"/>
    <s v="USD"/>
    <n v="1408232520"/>
    <n v="1405393356"/>
    <b v="0"/>
    <n v="10"/>
    <b v="0"/>
    <s v="film &amp; video/drama"/>
    <x v="5"/>
    <x v="25"/>
    <n v="43.5"/>
    <n v="16"/>
    <x v="1365"/>
    <d v="2014-08-16T23:42:00"/>
    <n v="32.86069444444729"/>
    <n v="-0.84464285714285714"/>
    <x v="2"/>
  </r>
  <r>
    <n v="405"/>
    <s v="The Healing Effect Movie"/>
    <s v="Come, join our movie movement.  A new documentary about the healing power of food."/>
    <n v="2820"/>
    <n v="3036"/>
    <x v="0"/>
    <x v="0"/>
    <x v="0"/>
    <s v="USD"/>
    <n v="1394071339"/>
    <n v="1391479339"/>
    <b v="0"/>
    <n v="55"/>
    <b v="1"/>
    <s v="film &amp; video/documentary"/>
    <x v="5"/>
    <x v="27"/>
    <n v="55.2"/>
    <n v="108"/>
    <x v="1366"/>
    <d v="2014-03-06T02:02:19"/>
    <n v="30"/>
    <n v="7.6595744680851063E-2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s v="USD"/>
    <n v="1472442900"/>
    <n v="1471638646"/>
    <b v="0"/>
    <n v="6"/>
    <b v="0"/>
    <s v="theater/plays"/>
    <x v="2"/>
    <x v="2"/>
    <n v="35.17"/>
    <n v="7"/>
    <x v="1367"/>
    <d v="2016-08-29T03:55:00"/>
    <n v="9.3084953703728388"/>
    <n v="-0.9253097345132743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s v="USD"/>
    <n v="1403546400"/>
    <n v="1401714114"/>
    <b v="0"/>
    <n v="35"/>
    <b v="1"/>
    <s v="theater/plays"/>
    <x v="2"/>
    <x v="2"/>
    <n v="83.57"/>
    <n v="103"/>
    <x v="1368"/>
    <d v="2014-06-23T18:00:00"/>
    <n v="21.207013888888469"/>
    <n v="3.4665723381676686E-2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s v="USD"/>
    <n v="1459642200"/>
    <n v="1456441429"/>
    <b v="0"/>
    <n v="1"/>
    <b v="0"/>
    <s v="music/faith"/>
    <x v="4"/>
    <x v="28"/>
    <n v="1"/>
    <n v="0"/>
    <x v="1369"/>
    <d v="2016-04-03T00:10:00"/>
    <n v="37.045960648152686"/>
    <n v="-0.9996527777777777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s v="USD"/>
    <n v="1468249760"/>
    <n v="1465830560"/>
    <b v="0"/>
    <n v="10"/>
    <b v="0"/>
    <s v="theater/plays"/>
    <x v="2"/>
    <x v="2"/>
    <n v="248.5"/>
    <n v="86"/>
    <x v="1370"/>
    <d v="2016-07-11T15:09:20"/>
    <n v="28"/>
    <n v="-0.13864818024263431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s v="USD"/>
    <n v="1420512259"/>
    <n v="1415328259"/>
    <b v="0"/>
    <n v="0"/>
    <b v="0"/>
    <s v="theater/plays"/>
    <x v="2"/>
    <x v="2"/>
    <n v="0"/>
    <n v="0"/>
    <x v="1371"/>
    <d v="2015-01-06T02:44:19"/>
    <n v="60"/>
    <n v="-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s v="GBP"/>
    <n v="1438968146"/>
    <n v="1436376146"/>
    <b v="0"/>
    <n v="66"/>
    <b v="1"/>
    <s v="theater/plays"/>
    <x v="2"/>
    <x v="2"/>
    <n v="44.76"/>
    <n v="102"/>
    <x v="1372"/>
    <d v="2015-08-07T17:22:26"/>
    <n v="30"/>
    <n v="1.8620689655172412E-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s v="USD"/>
    <n v="1380720474"/>
    <n v="1378214874"/>
    <b v="0"/>
    <n v="19"/>
    <b v="0"/>
    <s v="publishing/fiction"/>
    <x v="7"/>
    <x v="31"/>
    <n v="47.11"/>
    <n v="31"/>
    <x v="1373"/>
    <d v="2013-10-02T13:27:54"/>
    <n v="29"/>
    <n v="-0.69137931034482758"/>
    <x v="4"/>
  </r>
  <r>
    <n v="907"/>
    <s v="Greg Chambers Saxophone CD"/>
    <s v="Greg Chambers' self-titled CD needs support for post production, replication, and promotion."/>
    <n v="2900"/>
    <n v="0"/>
    <x v="1"/>
    <x v="0"/>
    <x v="0"/>
    <s v="USD"/>
    <n v="1315715823"/>
    <n v="1313123823"/>
    <b v="0"/>
    <n v="0"/>
    <b v="0"/>
    <s v="music/jazz"/>
    <x v="4"/>
    <x v="34"/>
    <n v="0"/>
    <n v="0"/>
    <x v="1374"/>
    <d v="2011-09-11T04:37:03"/>
    <n v="30"/>
    <n v="-1"/>
    <x v="5"/>
  </r>
  <r>
    <n v="746"/>
    <s v="Attention: People With Body Parts"/>
    <s v="This is a book of letters. Letters to our body parts."/>
    <n v="2987"/>
    <n v="3318"/>
    <x v="0"/>
    <x v="0"/>
    <x v="0"/>
    <s v="USD"/>
    <n v="1348372740"/>
    <n v="1346806909"/>
    <b v="0"/>
    <n v="97"/>
    <b v="1"/>
    <s v="publishing/nonfiction"/>
    <x v="7"/>
    <x v="12"/>
    <n v="34.21"/>
    <n v="111"/>
    <x v="1375"/>
    <d v="2012-09-23T03:59:00"/>
    <n v="18.123043981482624"/>
    <n v="0.11081352527619685"/>
    <x v="6"/>
  </r>
  <r>
    <n v="157"/>
    <s v="Forever Man (short film) (Canceled)"/>
    <s v="Man's cryogenic chamber and his soulmate's time travel from the distant future allows them to meet in the middle."/>
    <n v="2995"/>
    <n v="8"/>
    <x v="2"/>
    <x v="0"/>
    <x v="0"/>
    <s v="USD"/>
    <n v="1456523572"/>
    <n v="1453931572"/>
    <b v="0"/>
    <n v="2"/>
    <b v="0"/>
    <s v="film &amp; video/science fiction"/>
    <x v="5"/>
    <x v="30"/>
    <n v="4"/>
    <n v="0"/>
    <x v="1376"/>
    <d v="2016-02-26T21:52:52"/>
    <n v="30"/>
    <n v="-0.99732888146911525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2"/>
    <x v="2"/>
    <s v="CAD"/>
    <n v="1412285825"/>
    <n v="1409261825"/>
    <b v="0"/>
    <n v="356"/>
    <b v="1"/>
    <s v="games/tabletop games"/>
    <x v="1"/>
    <x v="1"/>
    <n v="44.17"/>
    <n v="524"/>
    <x v="1377"/>
    <d v="2014-10-02T21:37:05"/>
    <n v="35"/>
    <n v="4.2416666666666663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s v="USD"/>
    <n v="1445054400"/>
    <n v="1443074571"/>
    <b v="1"/>
    <n v="478"/>
    <b v="1"/>
    <s v="music/electronic music"/>
    <x v="4"/>
    <x v="4"/>
    <n v="22.08"/>
    <n v="352"/>
    <x v="1378"/>
    <d v="2015-10-17T04:00:00"/>
    <n v="22.914687500000582"/>
    <n v="2.5180366666666667"/>
    <x v="3"/>
  </r>
  <r>
    <n v="3153"/>
    <s v="Terminator the Second"/>
    <s v="A stage production of Terminator 2: Judgment Day, composed entirely of the words of William Shakespeare"/>
    <n v="3000"/>
    <n v="10067.5"/>
    <x v="0"/>
    <x v="0"/>
    <x v="0"/>
    <s v="USD"/>
    <n v="1304225940"/>
    <n v="1301542937"/>
    <b v="1"/>
    <n v="241"/>
    <b v="1"/>
    <s v="theater/plays"/>
    <x v="2"/>
    <x v="2"/>
    <n v="41.77"/>
    <n v="336"/>
    <x v="1379"/>
    <d v="2011-05-01T04:59:00"/>
    <n v="31.053275462960301"/>
    <n v="2.3558333333333334"/>
    <x v="5"/>
  </r>
  <r>
    <n v="1528"/>
    <s v="Don't Go Outside: Tokyo Street Photos"/>
    <s v="A book of street photos from around Shibuya that I've made between 2011-2016."/>
    <n v="3000"/>
    <n v="8447"/>
    <x v="0"/>
    <x v="0"/>
    <x v="0"/>
    <s v="USD"/>
    <n v="1485907200"/>
    <n v="1483292122"/>
    <b v="1"/>
    <n v="160"/>
    <b v="1"/>
    <s v="photography/photobooks"/>
    <x v="6"/>
    <x v="9"/>
    <n v="52.79"/>
    <n v="282"/>
    <x v="1380"/>
    <d v="2017-02-01T00:00:00"/>
    <n v="30.26710648147855"/>
    <n v="1.8156666666666668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s v="USD"/>
    <n v="1481184000"/>
    <n v="1479708680"/>
    <b v="0"/>
    <n v="127"/>
    <b v="1"/>
    <s v="music/metal"/>
    <x v="4"/>
    <x v="6"/>
    <n v="63.1"/>
    <n v="267"/>
    <x v="1381"/>
    <d v="2016-12-08T08:00:00"/>
    <n v="17.075462962959136"/>
    <n v="1.6713333333333333"/>
    <x v="0"/>
  </r>
  <r>
    <n v="2040"/>
    <s v="Programmable Capacitor"/>
    <s v="4.29 Billion+ Capacitor Combinations._x000a_No Coding Required."/>
    <n v="3000"/>
    <n v="7445.14"/>
    <x v="0"/>
    <x v="0"/>
    <x v="0"/>
    <s v="USD"/>
    <n v="1384557303"/>
    <n v="1383257703"/>
    <b v="1"/>
    <n v="271"/>
    <b v="1"/>
    <s v="technology/hardware"/>
    <x v="0"/>
    <x v="0"/>
    <n v="27.47"/>
    <n v="248"/>
    <x v="1382"/>
    <d v="2013-11-15T23:15:03"/>
    <n v="15.041666666664241"/>
    <n v="1.4817133333333334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4"/>
    <x v="14"/>
    <s v="SEK"/>
    <n v="1487592090"/>
    <n v="1485000090"/>
    <b v="1"/>
    <n v="28"/>
    <b v="1"/>
    <s v="photography/photobooks"/>
    <x v="6"/>
    <x v="9"/>
    <n v="221.79"/>
    <n v="207"/>
    <x v="1383"/>
    <d v="2017-02-20T12:01:30"/>
    <n v="30"/>
    <n v="1.07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s v="USD"/>
    <n v="1385932652"/>
    <n v="1383337052"/>
    <b v="1"/>
    <n v="109"/>
    <b v="1"/>
    <s v="music/rock"/>
    <x v="4"/>
    <x v="5"/>
    <n v="55.7"/>
    <n v="202"/>
    <x v="1384"/>
    <d v="2013-12-01T21:17:32"/>
    <n v="30.041666666664241"/>
    <n v="1.023666666666666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s v="USD"/>
    <n v="1414817940"/>
    <n v="1411489552"/>
    <b v="1"/>
    <n v="159"/>
    <b v="1"/>
    <s v="music/metal"/>
    <x v="4"/>
    <x v="6"/>
    <n v="36.630000000000003"/>
    <n v="194"/>
    <x v="1385"/>
    <d v="2014-11-01T04:59:00"/>
    <n v="38.523009259261016"/>
    <n v="0.9413333333333333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s v="USD"/>
    <n v="1406876340"/>
    <n v="1404190567"/>
    <b v="0"/>
    <n v="16"/>
    <b v="1"/>
    <s v="theater/plays"/>
    <x v="2"/>
    <x v="2"/>
    <n v="358.69"/>
    <n v="191"/>
    <x v="1386"/>
    <d v="2014-08-01T06:59:00"/>
    <n v="31.085335648152977"/>
    <n v="0.9130000000000000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s v="USD"/>
    <n v="1272480540"/>
    <n v="1267220191"/>
    <b v="1"/>
    <n v="65"/>
    <b v="1"/>
    <s v="film &amp; video/documentary"/>
    <x v="5"/>
    <x v="27"/>
    <n v="81.89"/>
    <n v="177"/>
    <x v="1387"/>
    <d v="2010-04-28T18:49:00"/>
    <n v="60.883668981485243"/>
    <n v="0.77433666666666678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s v="USD"/>
    <n v="1433314740"/>
    <n v="1430600401"/>
    <b v="0"/>
    <n v="56"/>
    <b v="1"/>
    <s v="theater/plays"/>
    <x v="2"/>
    <x v="2"/>
    <n v="83.14"/>
    <n v="155"/>
    <x v="1388"/>
    <d v="2015-06-03T06:59:00"/>
    <n v="31.415960648155306"/>
    <n v="0.55200000000000005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s v="USD"/>
    <n v="1362337878"/>
    <n v="1360177878"/>
    <b v="0"/>
    <n v="48"/>
    <b v="1"/>
    <s v="film &amp; video/shorts"/>
    <x v="5"/>
    <x v="13"/>
    <n v="96.71"/>
    <n v="155"/>
    <x v="1389"/>
    <d v="2013-03-03T19:11:18"/>
    <n v="25"/>
    <n v="0.5473333333333333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s v="USD"/>
    <n v="1486053409"/>
    <n v="1483461409"/>
    <b v="0"/>
    <n v="67"/>
    <b v="1"/>
    <s v="food/small batch"/>
    <x v="3"/>
    <x v="26"/>
    <n v="69.27"/>
    <n v="155"/>
    <x v="1390"/>
    <d v="2017-02-02T16:36:49"/>
    <n v="30"/>
    <n v="0.5470000000000000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s v="GBP"/>
    <n v="1427414400"/>
    <n v="1422656201"/>
    <b v="0"/>
    <n v="65"/>
    <b v="1"/>
    <s v="theater/plays"/>
    <x v="2"/>
    <x v="2"/>
    <n v="70.459999999999994"/>
    <n v="153"/>
    <x v="1391"/>
    <d v="2015-03-27T00:00:00"/>
    <n v="55.071747685185983"/>
    <n v="0.52666666666666662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s v="USD"/>
    <n v="1471487925"/>
    <n v="1468895925"/>
    <b v="0"/>
    <n v="23"/>
    <b v="1"/>
    <s v="theater/spaces"/>
    <x v="2"/>
    <x v="24"/>
    <n v="191.13"/>
    <n v="147"/>
    <x v="1392"/>
    <d v="2016-08-18T02:38:45"/>
    <n v="30"/>
    <n v="0.4653333333333333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s v="USD"/>
    <n v="1428390000"/>
    <n v="1425224391"/>
    <b v="0"/>
    <n v="42"/>
    <b v="1"/>
    <s v="theater/plays"/>
    <x v="2"/>
    <x v="2"/>
    <n v="104.07"/>
    <n v="146"/>
    <x v="1393"/>
    <d v="2015-04-07T07:00:00"/>
    <n v="36.638993055559695"/>
    <n v="0.4570000000000000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s v="GBP"/>
    <n v="1438531200"/>
    <n v="1435921992"/>
    <b v="0"/>
    <n v="169"/>
    <b v="1"/>
    <s v="theater/plays"/>
    <x v="2"/>
    <x v="2"/>
    <n v="25.13"/>
    <n v="142"/>
    <x v="1394"/>
    <d v="2015-08-02T16:00:00"/>
    <n v="30.199166666672681"/>
    <n v="0.41566666666666668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s v="USD"/>
    <n v="1402901940"/>
    <n v="1399998418"/>
    <b v="0"/>
    <n v="67"/>
    <b v="1"/>
    <s v="theater/plays"/>
    <x v="2"/>
    <x v="2"/>
    <n v="62.33"/>
    <n v="139"/>
    <x v="1395"/>
    <d v="2014-06-16T06:59:00"/>
    <n v="33.605578703703941"/>
    <n v="0.3920000000000000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s v="GBP"/>
    <n v="1404671466"/>
    <n v="1402079466"/>
    <b v="0"/>
    <n v="80"/>
    <b v="1"/>
    <s v="theater/plays"/>
    <x v="2"/>
    <x v="2"/>
    <n v="51.88"/>
    <n v="138"/>
    <x v="1396"/>
    <d v="2014-07-06T18:31:06"/>
    <n v="30"/>
    <n v="0.3833333333333333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s v="USD"/>
    <n v="1481066554"/>
    <n v="1478906554"/>
    <b v="0"/>
    <n v="38"/>
    <b v="1"/>
    <s v="theater/plays"/>
    <x v="2"/>
    <x v="2"/>
    <n v="109.08"/>
    <n v="138"/>
    <x v="1397"/>
    <d v="2016-12-06T23:22:34"/>
    <n v="25"/>
    <n v="0.38166666666666665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s v="USD"/>
    <n v="1338601346"/>
    <n v="1336009346"/>
    <b v="1"/>
    <n v="82"/>
    <b v="1"/>
    <s v="film &amp; video/documentary"/>
    <x v="5"/>
    <x v="27"/>
    <n v="50.29"/>
    <n v="137"/>
    <x v="1398"/>
    <d v="2012-06-02T01:42:26"/>
    <n v="30"/>
    <n v="0.37466666666666665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s v="USD"/>
    <n v="1430329862"/>
    <n v="1428515462"/>
    <b v="0"/>
    <n v="88"/>
    <b v="1"/>
    <s v="theater/plays"/>
    <x v="2"/>
    <x v="2"/>
    <n v="46.42"/>
    <n v="136"/>
    <x v="1399"/>
    <d v="2015-04-29T17:51:02"/>
    <n v="21"/>
    <n v="0.36166666666666669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s v="USD"/>
    <n v="1464807420"/>
    <n v="1461427938"/>
    <b v="0"/>
    <n v="24"/>
    <b v="1"/>
    <s v="theater/plays"/>
    <x v="2"/>
    <x v="2"/>
    <n v="168.75"/>
    <n v="135"/>
    <x v="1400"/>
    <d v="2016-06-01T18:57:00"/>
    <n v="39.114374999997381"/>
    <n v="0.3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s v="USD"/>
    <n v="1470034740"/>
    <n v="1466185176"/>
    <b v="0"/>
    <n v="70"/>
    <b v="1"/>
    <s v="theater/plays"/>
    <x v="2"/>
    <x v="2"/>
    <n v="57.2"/>
    <n v="133"/>
    <x v="1401"/>
    <d v="2016-08-01T06:59:00"/>
    <n v="44.555138888885267"/>
    <n v="0.33466666666666667"/>
    <x v="0"/>
  </r>
  <r>
    <n v="2099"/>
    <s v="Roosevelt Died."/>
    <s v="Our tour van died, we need help!"/>
    <n v="3000"/>
    <n v="3971"/>
    <x v="0"/>
    <x v="0"/>
    <x v="0"/>
    <s v="USD"/>
    <n v="1435808400"/>
    <n v="1434650084"/>
    <b v="0"/>
    <n v="63"/>
    <b v="1"/>
    <s v="music/indie rock"/>
    <x v="4"/>
    <x v="21"/>
    <n v="63.03"/>
    <n v="132"/>
    <x v="1402"/>
    <d v="2015-07-02T03:40:00"/>
    <n v="13.406435185184819"/>
    <n v="0.32366666666666666"/>
    <x v="3"/>
  </r>
  <r>
    <n v="1859"/>
    <s v="Queen Kwong Tour to London and Paris"/>
    <s v="Queen Kwong is going ON TOUR to London and Paris!"/>
    <n v="3000"/>
    <n v="3955"/>
    <x v="0"/>
    <x v="0"/>
    <x v="0"/>
    <s v="USD"/>
    <n v="1316716129"/>
    <n v="1314124129"/>
    <b v="0"/>
    <n v="56"/>
    <b v="1"/>
    <s v="music/rock"/>
    <x v="4"/>
    <x v="5"/>
    <n v="70.63"/>
    <n v="132"/>
    <x v="1403"/>
    <d v="2011-09-22T18:28:49"/>
    <n v="30"/>
    <n v="0.31833333333333336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s v="GBP"/>
    <n v="1471185057"/>
    <n v="1468593057"/>
    <b v="0"/>
    <n v="64"/>
    <b v="1"/>
    <s v="theater/plays"/>
    <x v="2"/>
    <x v="2"/>
    <n v="61.06"/>
    <n v="130"/>
    <x v="1404"/>
    <d v="2016-08-14T14:30:57"/>
    <n v="30"/>
    <n v="0.30266666666666664"/>
    <x v="0"/>
  </r>
  <r>
    <n v="2028"/>
    <s v="Building the Open Source Bussard Fusion Reactor "/>
    <s v="Building an open source Bussard fusion reactor, aka the Polywell."/>
    <n v="3000"/>
    <n v="3785"/>
    <x v="0"/>
    <x v="0"/>
    <x v="0"/>
    <s v="USD"/>
    <n v="1268690100"/>
    <n v="1265493806"/>
    <b v="1"/>
    <n v="79"/>
    <b v="1"/>
    <s v="technology/hardware"/>
    <x v="0"/>
    <x v="0"/>
    <n v="47.91"/>
    <n v="126"/>
    <x v="1405"/>
    <d v="2010-03-15T21:55:00"/>
    <n v="36.994143518517376"/>
    <n v="0.26166666666666666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s v="USD"/>
    <n v="1338523140"/>
    <n v="1334442519"/>
    <b v="1"/>
    <n v="60"/>
    <b v="1"/>
    <s v="theater/plays"/>
    <x v="2"/>
    <x v="2"/>
    <n v="62.88"/>
    <n v="126"/>
    <x v="1406"/>
    <d v="2012-06-01T03:59:00"/>
    <n v="47.229409722225682"/>
    <n v="0.2576666666666666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s v="USD"/>
    <n v="1424715779"/>
    <n v="1423506179"/>
    <b v="0"/>
    <n v="50"/>
    <b v="1"/>
    <s v="theater/musical"/>
    <x v="2"/>
    <x v="18"/>
    <n v="75"/>
    <n v="125"/>
    <x v="1407"/>
    <d v="2015-02-23T18:22:59"/>
    <n v="14"/>
    <n v="0.2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s v="USD"/>
    <n v="1473625166"/>
    <n v="1470169166"/>
    <b v="0"/>
    <n v="78"/>
    <b v="1"/>
    <s v="theater/plays"/>
    <x v="2"/>
    <x v="2"/>
    <n v="47.85"/>
    <n v="124"/>
    <x v="1408"/>
    <d v="2016-09-11T20:19:26"/>
    <n v="40"/>
    <n v="0.2439999999999999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s v="GBP"/>
    <n v="1406045368"/>
    <n v="1403453368"/>
    <b v="0"/>
    <n v="117"/>
    <b v="1"/>
    <s v="film &amp; video/television"/>
    <x v="5"/>
    <x v="7"/>
    <n v="31.62"/>
    <n v="123"/>
    <x v="1409"/>
    <d v="2014-07-22T16:09:28"/>
    <n v="30"/>
    <n v="0.23333333333333334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s v="USD"/>
    <n v="1433131140"/>
    <n v="1430445163"/>
    <b v="0"/>
    <n v="67"/>
    <b v="1"/>
    <s v="music/classical music"/>
    <x v="4"/>
    <x v="10"/>
    <n v="54.99"/>
    <n v="123"/>
    <x v="1410"/>
    <d v="2015-06-01T03:59:00"/>
    <n v="31.087696759263054"/>
    <n v="0.2280000000000000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s v="USD"/>
    <n v="1340944043"/>
    <n v="1338352043"/>
    <b v="0"/>
    <n v="79"/>
    <b v="1"/>
    <s v="music/rock"/>
    <x v="4"/>
    <x v="5"/>
    <n v="46.09"/>
    <n v="121"/>
    <x v="1411"/>
    <d v="2012-06-29T04:27:23"/>
    <n v="30"/>
    <n v="0.21366666666666667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s v="USD"/>
    <n v="1429286400"/>
    <n v="1427221560"/>
    <b v="0"/>
    <n v="29"/>
    <b v="1"/>
    <s v="theater/plays"/>
    <x v="2"/>
    <x v="2"/>
    <n v="125.38"/>
    <n v="121"/>
    <x v="1412"/>
    <d v="2015-04-17T16:00:00"/>
    <n v="23.898611111115315"/>
    <n v="0.21199999999999999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s v="USD"/>
    <n v="1305625164"/>
    <n v="1300354764"/>
    <b v="0"/>
    <n v="46"/>
    <b v="1"/>
    <s v="film &amp; video/shorts"/>
    <x v="5"/>
    <x v="13"/>
    <n v="78.260000000000005"/>
    <n v="120"/>
    <x v="1413"/>
    <d v="2011-05-17T09:39:24"/>
    <n v="61"/>
    <n v="0.2"/>
    <x v="5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s v="USD"/>
    <n v="1349477050"/>
    <n v="1346885050"/>
    <b v="0"/>
    <n v="69"/>
    <b v="1"/>
    <s v="music/rock"/>
    <x v="4"/>
    <x v="5"/>
    <n v="51.81"/>
    <n v="119"/>
    <x v="1414"/>
    <d v="2012-10-05T22:44:10"/>
    <n v="30"/>
    <n v="0.19166666666666668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s v="USD"/>
    <n v="1312470475"/>
    <n v="1308496075"/>
    <b v="0"/>
    <n v="62"/>
    <b v="1"/>
    <s v="publishing/nonfiction"/>
    <x v="7"/>
    <x v="12"/>
    <n v="57.34"/>
    <n v="119"/>
    <x v="1415"/>
    <d v="2011-08-04T15:07:55"/>
    <n v="46"/>
    <n v="0.185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s v="USD"/>
    <n v="1434925500"/>
    <n v="1432410639"/>
    <b v="0"/>
    <n v="62"/>
    <b v="1"/>
    <s v="theater/plays"/>
    <x v="2"/>
    <x v="2"/>
    <n v="57.26"/>
    <n v="118"/>
    <x v="1416"/>
    <d v="2015-06-21T22:25:00"/>
    <n v="29.107187500005239"/>
    <n v="0.1833333333333333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s v="USD"/>
    <n v="1418581088"/>
    <n v="1415125088"/>
    <b v="0"/>
    <n v="35"/>
    <b v="1"/>
    <s v="theater/plays"/>
    <x v="2"/>
    <x v="2"/>
    <n v="100.17"/>
    <n v="117"/>
    <x v="1417"/>
    <d v="2014-12-14T18:18:08"/>
    <n v="40.000000000007276"/>
    <n v="0.16866666666666666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s v="USD"/>
    <n v="1444860063"/>
    <n v="1442268063"/>
    <b v="0"/>
    <n v="63"/>
    <b v="1"/>
    <s v="theater/plays"/>
    <x v="2"/>
    <x v="2"/>
    <n v="55.33"/>
    <n v="116"/>
    <x v="1418"/>
    <d v="2015-10-14T22:01:03"/>
    <n v="30"/>
    <n v="0.16200000000000001"/>
    <x v="3"/>
  </r>
  <r>
    <n v="3167"/>
    <s v="Destiny is Judd Nelson: a new play at FringeNYC"/>
    <s v="What is destiny? Explore it with us this August at FringeNYC."/>
    <n v="3000"/>
    <n v="3485"/>
    <x v="0"/>
    <x v="0"/>
    <x v="0"/>
    <s v="USD"/>
    <n v="1406952781"/>
    <n v="1405743181"/>
    <b v="1"/>
    <n v="55"/>
    <b v="1"/>
    <s v="theater/plays"/>
    <x v="2"/>
    <x v="2"/>
    <n v="63.36"/>
    <n v="116"/>
    <x v="1419"/>
    <d v="2014-08-02T04:13:01"/>
    <n v="14"/>
    <n v="0.16166666666666665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s v="USD"/>
    <n v="1284177540"/>
    <n v="1281028152"/>
    <b v="0"/>
    <n v="75"/>
    <b v="1"/>
    <s v="music/indie rock"/>
    <x v="4"/>
    <x v="21"/>
    <n v="46.2"/>
    <n v="116"/>
    <x v="1420"/>
    <d v="2010-09-11T03:59:00"/>
    <n v="36.45125000000553"/>
    <n v="0.1551066666666667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s v="GBP"/>
    <n v="1436772944"/>
    <n v="1434180944"/>
    <b v="0"/>
    <n v="112"/>
    <b v="1"/>
    <s v="theater/plays"/>
    <x v="2"/>
    <x v="2"/>
    <n v="30.94"/>
    <n v="116"/>
    <x v="1421"/>
    <d v="2015-07-13T07:35:44"/>
    <n v="30"/>
    <n v="0.155"/>
    <x v="3"/>
  </r>
  <r>
    <n v="1676"/>
    <s v="Bridge 19 CD Release Tour"/>
    <s v="Help fund Bridge 19's tour in support of their first duo record, to be released in May 2012."/>
    <n v="3000"/>
    <n v="3460"/>
    <x v="0"/>
    <x v="0"/>
    <x v="0"/>
    <s v="USD"/>
    <n v="1334980740"/>
    <n v="1330968347"/>
    <b v="0"/>
    <n v="42"/>
    <b v="1"/>
    <s v="music/pop"/>
    <x v="4"/>
    <x v="17"/>
    <n v="82.38"/>
    <n v="115"/>
    <x v="1422"/>
    <d v="2012-04-21T03:59:00"/>
    <n v="46.439733796294604"/>
    <n v="0.15333333333333332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s v="USD"/>
    <n v="1458518325"/>
    <n v="1456793925"/>
    <b v="0"/>
    <n v="31"/>
    <b v="1"/>
    <s v="theater/plays"/>
    <x v="2"/>
    <x v="2"/>
    <n v="110.97"/>
    <n v="115"/>
    <x v="1423"/>
    <d v="2016-03-20T23:58:45"/>
    <n v="19.958333333335759"/>
    <n v="0.1466666666666666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s v="USD"/>
    <n v="1389814380"/>
    <n v="1387390555"/>
    <b v="0"/>
    <n v="33"/>
    <b v="1"/>
    <s v="music/indie rock"/>
    <x v="4"/>
    <x v="21"/>
    <n v="104"/>
    <n v="114"/>
    <x v="1424"/>
    <d v="2014-01-15T19:33:00"/>
    <n v="28.053530092591245"/>
    <n v="0.14399999999999999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s v="USD"/>
    <n v="1427076840"/>
    <n v="1421960934"/>
    <b v="0"/>
    <n v="30"/>
    <b v="1"/>
    <s v="theater/plays"/>
    <x v="2"/>
    <x v="2"/>
    <n v="113.57"/>
    <n v="114"/>
    <x v="1425"/>
    <d v="2015-03-23T02:14:00"/>
    <n v="59.211874999993597"/>
    <n v="0.13566666666666666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s v="USD"/>
    <n v="1461913140"/>
    <n v="1461370956"/>
    <b v="0"/>
    <n v="69"/>
    <b v="1"/>
    <s v="theater/plays"/>
    <x v="2"/>
    <x v="2"/>
    <n v="49.06"/>
    <n v="113"/>
    <x v="1426"/>
    <d v="2016-04-29T06:59:00"/>
    <n v="6.2752777777786832"/>
    <n v="0.12833333333333333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s v="USD"/>
    <n v="1475664834"/>
    <n v="1473850434"/>
    <b v="0"/>
    <n v="34"/>
    <b v="1"/>
    <s v="theater/plays"/>
    <x v="2"/>
    <x v="2"/>
    <n v="99.5"/>
    <n v="113"/>
    <x v="1427"/>
    <d v="2016-10-05T10:53:54"/>
    <n v="21"/>
    <n v="0.12766666666666668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s v="USD"/>
    <n v="1379093292"/>
    <n v="1376501292"/>
    <b v="1"/>
    <n v="76"/>
    <b v="1"/>
    <s v="publishing/radio &amp; podcasts"/>
    <x v="7"/>
    <x v="35"/>
    <n v="44.32"/>
    <n v="112"/>
    <x v="1428"/>
    <d v="2013-09-13T17:28:12"/>
    <n v="30"/>
    <n v="0.12266666666666666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s v="GBP"/>
    <n v="1438772400"/>
    <n v="1435645490"/>
    <b v="0"/>
    <n v="76"/>
    <b v="1"/>
    <s v="theater/plays"/>
    <x v="2"/>
    <x v="2"/>
    <n v="44.25"/>
    <n v="112"/>
    <x v="1429"/>
    <d v="2015-08-05T11:00:00"/>
    <n v="36.191087962957681"/>
    <n v="0.121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x v="2"/>
    <s v="CAD"/>
    <n v="1453765920"/>
    <n v="1451655808"/>
    <b v="0"/>
    <n v="83"/>
    <b v="1"/>
    <s v="film &amp; video/documentary"/>
    <x v="5"/>
    <x v="27"/>
    <n v="40.4"/>
    <n v="112"/>
    <x v="1430"/>
    <d v="2016-01-25T23:52:00"/>
    <n v="24.422592592585715"/>
    <n v="0.11766666666666667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s v="USD"/>
    <n v="1309009323"/>
    <n v="1306417323"/>
    <b v="0"/>
    <n v="49"/>
    <b v="1"/>
    <s v="publishing/nonfiction"/>
    <x v="7"/>
    <x v="12"/>
    <n v="68.37"/>
    <n v="112"/>
    <x v="1431"/>
    <d v="2011-06-25T13:42:03"/>
    <n v="30"/>
    <n v="0.11666666666666667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x v="8"/>
    <s v="EUR"/>
    <n v="1449178200"/>
    <n v="1447614732"/>
    <b v="0"/>
    <n v="8"/>
    <b v="1"/>
    <s v="music/indie rock"/>
    <x v="4"/>
    <x v="21"/>
    <n v="416.88"/>
    <n v="111"/>
    <x v="1432"/>
    <d v="2015-12-03T21:30:00"/>
    <n v="18.095694444440596"/>
    <n v="0.1116666666666666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s v="USD"/>
    <n v="1460260800"/>
    <n v="1458336672"/>
    <b v="0"/>
    <n v="36"/>
    <b v="1"/>
    <s v="theater/plays"/>
    <x v="2"/>
    <x v="2"/>
    <n v="92.5"/>
    <n v="111"/>
    <x v="1433"/>
    <d v="2016-04-10T04:00:00"/>
    <n v="22.270000000004075"/>
    <n v="0.1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s v="USD"/>
    <n v="1342672096"/>
    <n v="1340944096"/>
    <b v="0"/>
    <n v="115"/>
    <b v="1"/>
    <s v="music/indie rock"/>
    <x v="4"/>
    <x v="21"/>
    <n v="28.88"/>
    <n v="111"/>
    <x v="1434"/>
    <d v="2012-07-19T04:28:16"/>
    <n v="20"/>
    <n v="0.10708333333333334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s v="USD"/>
    <n v="1437076070"/>
    <n v="1434484070"/>
    <b v="0"/>
    <n v="52"/>
    <b v="1"/>
    <s v="theater/plays"/>
    <x v="2"/>
    <x v="2"/>
    <n v="63.85"/>
    <n v="111"/>
    <x v="1435"/>
    <d v="2015-07-16T19:47:50"/>
    <n v="30"/>
    <n v="0.1066666666666666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s v="USD"/>
    <n v="1420489560"/>
    <n v="1417469639"/>
    <b v="0"/>
    <n v="43"/>
    <b v="1"/>
    <s v="theater/plays"/>
    <x v="2"/>
    <x v="2"/>
    <n v="77.19"/>
    <n v="111"/>
    <x v="1436"/>
    <d v="2015-01-05T20:26:00"/>
    <n v="34.95278935184615"/>
    <n v="0.10633333333333334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s v="USD"/>
    <n v="1475269200"/>
    <n v="1473200844"/>
    <b v="0"/>
    <n v="70"/>
    <b v="1"/>
    <s v="theater/plays"/>
    <x v="2"/>
    <x v="2"/>
    <n v="47.03"/>
    <n v="110"/>
    <x v="1437"/>
    <d v="2016-09-30T21:00:00"/>
    <n v="23.93930555555562"/>
    <n v="9.7333333333333327E-2"/>
    <x v="0"/>
  </r>
  <r>
    <n v="53"/>
    <s v="Rolling out Vegan Mashup's Season 2"/>
    <s v="Delicious TV's Vegan Mashup launching season two on public television"/>
    <n v="3000"/>
    <n v="3289"/>
    <x v="0"/>
    <x v="0"/>
    <x v="0"/>
    <s v="USD"/>
    <n v="1396648800"/>
    <n v="1395407445"/>
    <b v="0"/>
    <n v="117"/>
    <b v="1"/>
    <s v="film &amp; video/television"/>
    <x v="5"/>
    <x v="7"/>
    <n v="28.11"/>
    <n v="110"/>
    <x v="1438"/>
    <d v="2014-04-04T22:00:00"/>
    <n v="14.367534722223354"/>
    <n v="9.633333333333334E-2"/>
    <x v="2"/>
  </r>
  <r>
    <n v="2980"/>
    <s v="INDEPENDENCE NYC"/>
    <s v="1 director, 4 actors, and a whole lotta determination. Help us bring this brilliant story to the heart of NYC!"/>
    <n v="3000"/>
    <n v="3275"/>
    <x v="0"/>
    <x v="0"/>
    <x v="0"/>
    <s v="USD"/>
    <n v="1440381600"/>
    <n v="1438639130"/>
    <b v="0"/>
    <n v="24"/>
    <b v="1"/>
    <s v="theater/plays"/>
    <x v="2"/>
    <x v="2"/>
    <n v="136.46"/>
    <n v="109"/>
    <x v="1439"/>
    <d v="2015-08-24T02:00:00"/>
    <n v="20.167476851842366"/>
    <n v="9.166666666666666E-2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s v="GBP"/>
    <n v="1407524004"/>
    <n v="1404932004"/>
    <b v="0"/>
    <n v="39"/>
    <b v="1"/>
    <s v="theater/plays"/>
    <x v="2"/>
    <x v="2"/>
    <n v="83.97"/>
    <n v="109"/>
    <x v="1440"/>
    <d v="2014-08-08T18:53:24"/>
    <n v="30"/>
    <n v="9.166666666666666E-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s v="GBP"/>
    <n v="1468191540"/>
    <n v="1464958484"/>
    <b v="0"/>
    <n v="21"/>
    <b v="1"/>
    <s v="theater/plays"/>
    <x v="2"/>
    <x v="2"/>
    <n v="155.94999999999999"/>
    <n v="109"/>
    <x v="1441"/>
    <d v="2016-07-10T22:59:00"/>
    <n v="37.419629629628616"/>
    <n v="9.166666666666666E-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s v="GBP"/>
    <n v="1450051200"/>
    <n v="1447594176"/>
    <b v="0"/>
    <n v="46"/>
    <b v="1"/>
    <s v="theater/plays"/>
    <x v="2"/>
    <x v="2"/>
    <n v="71.150000000000006"/>
    <n v="109"/>
    <x v="1442"/>
    <d v="2015-12-14T00:00:00"/>
    <n v="28.437777777777228"/>
    <n v="9.0999999999999998E-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s v="GBP"/>
    <n v="1434624067"/>
    <n v="1432032067"/>
    <b v="0"/>
    <n v="57"/>
    <b v="1"/>
    <s v="theater/plays"/>
    <x v="2"/>
    <x v="2"/>
    <n v="57.39"/>
    <n v="109"/>
    <x v="1443"/>
    <d v="2015-06-18T10:41:07"/>
    <n v="30"/>
    <n v="9.0333333333333335E-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s v="USD"/>
    <n v="1464199591"/>
    <n v="1461607591"/>
    <b v="0"/>
    <n v="61"/>
    <b v="1"/>
    <s v="food/small batch"/>
    <x v="3"/>
    <x v="26"/>
    <n v="53.41"/>
    <n v="109"/>
    <x v="1444"/>
    <d v="2016-05-25T18:06:31"/>
    <n v="30"/>
    <n v="8.5999999999999993E-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s v="USD"/>
    <n v="1465196400"/>
    <n v="1462841990"/>
    <b v="0"/>
    <n v="40"/>
    <b v="1"/>
    <s v="theater/plays"/>
    <x v="2"/>
    <x v="2"/>
    <n v="81.38"/>
    <n v="109"/>
    <x v="1445"/>
    <d v="2016-06-06T07:00:00"/>
    <n v="27.250115740745969"/>
    <n v="8.5000000000000006E-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s v="USD"/>
    <n v="1460970805"/>
    <n v="1455790405"/>
    <b v="0"/>
    <n v="24"/>
    <b v="1"/>
    <s v="theater/plays"/>
    <x v="2"/>
    <x v="2"/>
    <n v="135.63"/>
    <n v="109"/>
    <x v="1446"/>
    <d v="2016-04-18T09:13:25"/>
    <n v="59.958333333335759"/>
    <n v="8.5000000000000006E-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s v="USD"/>
    <n v="1399186740"/>
    <n v="1396468782"/>
    <b v="0"/>
    <n v="46"/>
    <b v="1"/>
    <s v="music/indie rock"/>
    <x v="4"/>
    <x v="21"/>
    <n v="70.650000000000006"/>
    <n v="108"/>
    <x v="1447"/>
    <d v="2014-05-04T06:59:00"/>
    <n v="31.457847222227429"/>
    <n v="8.3333333333333329E-2"/>
    <x v="2"/>
  </r>
  <r>
    <n v="2312"/>
    <s v="DINOWALRUS: 3RD RECORD ON VINYL"/>
    <s v="Help Brooklyn psychedelic synth rockers DINOWALRUS release their 3rd Record, COMPLEXION, on vinyl!"/>
    <n v="3000"/>
    <n v="3236"/>
    <x v="0"/>
    <x v="0"/>
    <x v="0"/>
    <s v="USD"/>
    <n v="1397862000"/>
    <n v="1395155478"/>
    <b v="1"/>
    <n v="79"/>
    <b v="1"/>
    <s v="music/indie rock"/>
    <x v="4"/>
    <x v="21"/>
    <n v="40.96"/>
    <n v="108"/>
    <x v="1448"/>
    <d v="2014-04-18T23:00:00"/>
    <n v="31.325486111112696"/>
    <n v="7.8666666666666663E-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s v="USD"/>
    <n v="1387072685"/>
    <n v="1384480685"/>
    <b v="1"/>
    <n v="77"/>
    <b v="1"/>
    <s v="music/indie rock"/>
    <x v="4"/>
    <x v="21"/>
    <n v="41.96"/>
    <n v="108"/>
    <x v="1449"/>
    <d v="2013-12-15T01:58:05"/>
    <n v="30"/>
    <n v="7.6999999999999999E-2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s v="USD"/>
    <n v="1335672000"/>
    <n v="1332978688"/>
    <b v="0"/>
    <n v="71"/>
    <b v="1"/>
    <s v="music/rock"/>
    <x v="4"/>
    <x v="5"/>
    <n v="45.44"/>
    <n v="108"/>
    <x v="1450"/>
    <d v="2012-04-29T04:00:00"/>
    <n v="31.172592592592991"/>
    <n v="7.5333333333333335E-2"/>
    <x v="6"/>
  </r>
  <r>
    <n v="3040"/>
    <s v="Jayhawk Makeover"/>
    <s v="48 hours of deck screws, dry wall, hard hats and needed renovation to help the Jayhawk rise from the ashes."/>
    <n v="3000"/>
    <n v="3225"/>
    <x v="0"/>
    <x v="0"/>
    <x v="0"/>
    <s v="USD"/>
    <n v="1435359600"/>
    <n v="1434999621"/>
    <b v="0"/>
    <n v="42"/>
    <b v="1"/>
    <s v="theater/spaces"/>
    <x v="2"/>
    <x v="24"/>
    <n v="76.790000000000006"/>
    <n v="108"/>
    <x v="1451"/>
    <d v="2015-06-26T23:00:00"/>
    <n v="4.1664236111100763"/>
    <n v="7.4999999999999997E-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s v="USD"/>
    <n v="1434857482"/>
    <n v="1433647882"/>
    <b v="0"/>
    <n v="19"/>
    <b v="1"/>
    <s v="publishing/nonfiction"/>
    <x v="7"/>
    <x v="12"/>
    <n v="169.58"/>
    <n v="107"/>
    <x v="1452"/>
    <d v="2015-06-21T03:31:22"/>
    <n v="14"/>
    <n v="7.3999999999999996E-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s v="USD"/>
    <n v="1312095540"/>
    <n v="1306608888"/>
    <b v="0"/>
    <n v="24"/>
    <b v="1"/>
    <s v="music/rock"/>
    <x v="4"/>
    <x v="5"/>
    <n v="134.21"/>
    <n v="107"/>
    <x v="1453"/>
    <d v="2011-07-31T06:59:00"/>
    <n v="63.502916666671808"/>
    <n v="7.3666666666666672E-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s v="USD"/>
    <n v="1321459908"/>
    <n v="1318864308"/>
    <b v="0"/>
    <n v="65"/>
    <b v="1"/>
    <s v="music/indie rock"/>
    <x v="4"/>
    <x v="21"/>
    <n v="49.25"/>
    <n v="107"/>
    <x v="1454"/>
    <d v="2011-11-16T16:11:48"/>
    <n v="30.041666666664241"/>
    <n v="6.7000000000000004E-2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s v="USD"/>
    <n v="1488741981"/>
    <n v="1486149981"/>
    <b v="0"/>
    <n v="18"/>
    <b v="1"/>
    <s v="music/classical music"/>
    <x v="4"/>
    <x v="10"/>
    <n v="177.5"/>
    <n v="107"/>
    <x v="1455"/>
    <d v="2017-03-05T19:26:21"/>
    <n v="30"/>
    <n v="6.5000000000000002E-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s v="USD"/>
    <n v="1416545700"/>
    <n v="1415392666"/>
    <b v="0"/>
    <n v="33"/>
    <b v="1"/>
    <s v="theater/plays"/>
    <x v="2"/>
    <x v="2"/>
    <n v="96.67"/>
    <n v="106"/>
    <x v="1456"/>
    <d v="2014-11-21T04:55:00"/>
    <n v="13.345300925924676"/>
    <n v="6.3333333333333339E-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s v="GBP"/>
    <n v="1458075600"/>
    <n v="1456183649"/>
    <b v="0"/>
    <n v="72"/>
    <b v="1"/>
    <s v="theater/plays"/>
    <x v="2"/>
    <x v="2"/>
    <n v="44.14"/>
    <n v="106"/>
    <x v="1457"/>
    <d v="2016-03-15T21:00:00"/>
    <n v="21.897581018522033"/>
    <n v="5.9333333333333335E-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s v="USD"/>
    <n v="1433735474"/>
    <n v="1428551474"/>
    <b v="0"/>
    <n v="69"/>
    <b v="1"/>
    <s v="technology/space exploration"/>
    <x v="0"/>
    <x v="23"/>
    <n v="45.94"/>
    <n v="106"/>
    <x v="1458"/>
    <d v="2015-06-08T03:51:14"/>
    <n v="60"/>
    <n v="5.6666666666666664E-2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s v="USD"/>
    <n v="1423693903"/>
    <n v="1421101903"/>
    <b v="0"/>
    <n v="66"/>
    <b v="1"/>
    <s v="theater/plays"/>
    <x v="2"/>
    <x v="2"/>
    <n v="47.88"/>
    <n v="105"/>
    <x v="1459"/>
    <d v="2015-02-11T22:31:43"/>
    <n v="30"/>
    <n v="5.3333333333333337E-2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s v="USD"/>
    <n v="1310857200"/>
    <n v="1306525512"/>
    <b v="0"/>
    <n v="54"/>
    <b v="1"/>
    <s v="music/rock"/>
    <x v="4"/>
    <x v="5"/>
    <n v="58.33"/>
    <n v="105"/>
    <x v="1460"/>
    <d v="2011-07-16T23:00:00"/>
    <n v="50.135277777779265"/>
    <n v="0.05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s v="USD"/>
    <n v="1471977290"/>
    <n v="1466793290"/>
    <b v="0"/>
    <n v="39"/>
    <b v="1"/>
    <s v="theater/plays"/>
    <x v="2"/>
    <x v="2"/>
    <n v="80.72"/>
    <n v="105"/>
    <x v="1461"/>
    <d v="2016-08-23T18:34:50"/>
    <n v="60"/>
    <n v="4.9333333333333333E-2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s v="USD"/>
    <n v="1476037510"/>
    <n v="1473445510"/>
    <b v="0"/>
    <n v="64"/>
    <b v="1"/>
    <s v="theater/spaces"/>
    <x v="2"/>
    <x v="24"/>
    <n v="48.98"/>
    <n v="105"/>
    <x v="1462"/>
    <d v="2016-10-09T18:25:10"/>
    <n v="30"/>
    <n v="4.4999999999999998E-2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s v="USD"/>
    <n v="1417305178"/>
    <n v="1414277578"/>
    <b v="0"/>
    <n v="28"/>
    <b v="1"/>
    <s v="theater/plays"/>
    <x v="2"/>
    <x v="2"/>
    <n v="111.89"/>
    <n v="104"/>
    <x v="1463"/>
    <d v="2014-11-29T23:52:58"/>
    <n v="35.041666666664241"/>
    <n v="4.4333333333333336E-2"/>
    <x v="2"/>
  </r>
  <r>
    <n v="1276"/>
    <s v="MR. DREAM GOES TO JAIL"/>
    <s v="Sponsor this Brooklyn punk band's debut seven-inch, MR. DREAM GOES TO JAIL."/>
    <n v="3000"/>
    <n v="3132.63"/>
    <x v="0"/>
    <x v="0"/>
    <x v="0"/>
    <s v="USD"/>
    <n v="1251777600"/>
    <n v="1247504047"/>
    <b v="1"/>
    <n v="68"/>
    <b v="1"/>
    <s v="music/rock"/>
    <x v="4"/>
    <x v="5"/>
    <n v="46.07"/>
    <n v="104"/>
    <x v="1464"/>
    <d v="2009-09-01T04:00:00"/>
    <n v="49.46241898147855"/>
    <n v="4.4210000000000034E-2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s v="USD"/>
    <n v="1480579140"/>
    <n v="1478030325"/>
    <b v="0"/>
    <n v="44"/>
    <b v="1"/>
    <s v="theater/plays"/>
    <x v="2"/>
    <x v="2"/>
    <n v="70.569999999999993"/>
    <n v="104"/>
    <x v="1465"/>
    <d v="2016-12-01T07:59:00"/>
    <n v="29.500173611108039"/>
    <n v="3.5000000000000003E-2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s v="USD"/>
    <n v="1326436488"/>
    <n v="1321252488"/>
    <b v="0"/>
    <n v="35"/>
    <b v="1"/>
    <s v="film &amp; video/shorts"/>
    <x v="5"/>
    <x v="13"/>
    <n v="88.57"/>
    <n v="103"/>
    <x v="1466"/>
    <d v="2012-01-13T06:34:48"/>
    <n v="60"/>
    <n v="3.3333333333333333E-2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s v="GBP"/>
    <n v="1449255686"/>
    <n v="1446663686"/>
    <b v="0"/>
    <n v="51"/>
    <b v="1"/>
    <s v="theater/plays"/>
    <x v="2"/>
    <x v="2"/>
    <n v="60.78"/>
    <n v="103"/>
    <x v="1467"/>
    <d v="2015-12-04T19:01:26"/>
    <n v="30"/>
    <n v="3.3333333333333333E-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s v="GBP"/>
    <n v="1437261419"/>
    <n v="1434669419"/>
    <b v="0"/>
    <n v="58"/>
    <b v="1"/>
    <s v="theater/plays"/>
    <x v="2"/>
    <x v="2"/>
    <n v="53.36"/>
    <n v="103"/>
    <x v="1468"/>
    <d v="2015-07-18T23:16:59"/>
    <n v="30"/>
    <n v="3.1703333333333375E-2"/>
    <x v="3"/>
  </r>
  <r>
    <n v="3573"/>
    <s v="Licensed To Ill"/>
    <s v="London based theatre makers collaborating to create a new show about the history of HipHop."/>
    <n v="3000"/>
    <n v="3084"/>
    <x v="0"/>
    <x v="1"/>
    <x v="1"/>
    <s v="GBP"/>
    <n v="1415440846"/>
    <n v="1412845246"/>
    <b v="0"/>
    <n v="78"/>
    <b v="1"/>
    <s v="theater/plays"/>
    <x v="2"/>
    <x v="2"/>
    <n v="39.54"/>
    <n v="103"/>
    <x v="1469"/>
    <d v="2014-11-08T10:00:46"/>
    <n v="30.041666666664241"/>
    <n v="2.8000000000000001E-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s v="USD"/>
    <n v="1433097171"/>
    <n v="1430505171"/>
    <b v="0"/>
    <n v="46"/>
    <b v="1"/>
    <s v="theater/plays"/>
    <x v="2"/>
    <x v="2"/>
    <n v="66.959999999999994"/>
    <n v="103"/>
    <x v="1470"/>
    <d v="2015-05-31T18:32:51"/>
    <n v="30"/>
    <n v="2.6666666666666668E-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s v="GBP"/>
    <n v="1435851577"/>
    <n v="1433259577"/>
    <b v="0"/>
    <n v="78"/>
    <b v="1"/>
    <s v="theater/plays"/>
    <x v="2"/>
    <x v="2"/>
    <n v="39.49"/>
    <n v="103"/>
    <x v="1471"/>
    <d v="2015-07-02T15:39:37"/>
    <n v="30"/>
    <n v="2.6666666666666668E-2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s v="USD"/>
    <n v="1426775940"/>
    <n v="1424414350"/>
    <b v="0"/>
    <n v="13"/>
    <b v="1"/>
    <s v="theater/plays"/>
    <x v="2"/>
    <x v="2"/>
    <n v="235.46"/>
    <n v="102"/>
    <x v="1472"/>
    <d v="2015-03-19T14:39:00"/>
    <n v="27.33321759258979"/>
    <n v="2.0333333333333332E-2"/>
    <x v="3"/>
  </r>
  <r>
    <n v="3354"/>
    <s v="Strangeloop Theatre - A Focus on New Works"/>
    <s v="Help Strangeloop Theatre create and support new work by sponsoring our 2015-2016 season."/>
    <n v="3000"/>
    <n v="3058"/>
    <x v="0"/>
    <x v="0"/>
    <x v="0"/>
    <s v="USD"/>
    <n v="1446091260"/>
    <n v="1443029206"/>
    <b v="0"/>
    <n v="55"/>
    <b v="1"/>
    <s v="theater/plays"/>
    <x v="2"/>
    <x v="2"/>
    <n v="55.6"/>
    <n v="102"/>
    <x v="1473"/>
    <d v="2015-10-29T04:01:00"/>
    <n v="35.440439814810816"/>
    <n v="1.9333333333333334E-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s v="GBP"/>
    <n v="1438875107"/>
    <n v="1436283107"/>
    <b v="0"/>
    <n v="90"/>
    <b v="1"/>
    <s v="theater/plays"/>
    <x v="2"/>
    <x v="2"/>
    <n v="33.94"/>
    <n v="102"/>
    <x v="1474"/>
    <d v="2015-08-06T15:31:47"/>
    <n v="30"/>
    <n v="1.8333333333333333E-2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s v="USD"/>
    <n v="1454047140"/>
    <n v="1452546853"/>
    <b v="0"/>
    <n v="15"/>
    <b v="1"/>
    <s v="theater/plays"/>
    <x v="2"/>
    <x v="2"/>
    <n v="203.2"/>
    <n v="102"/>
    <x v="1475"/>
    <d v="2016-01-29T05:59:00"/>
    <n v="17.364432870366727"/>
    <n v="1.6E-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s v="GBP"/>
    <n v="1411771384"/>
    <n v="1409179384"/>
    <b v="0"/>
    <n v="57"/>
    <b v="1"/>
    <s v="theater/plays"/>
    <x v="2"/>
    <x v="2"/>
    <n v="53.44"/>
    <n v="102"/>
    <x v="1476"/>
    <d v="2014-09-26T22:43:04"/>
    <n v="30"/>
    <n v="1.5333333333333332E-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s v="USD"/>
    <n v="1408815440"/>
    <n v="1404927440"/>
    <b v="0"/>
    <n v="29"/>
    <b v="1"/>
    <s v="theater/plays"/>
    <x v="2"/>
    <x v="2"/>
    <n v="105"/>
    <n v="102"/>
    <x v="1477"/>
    <d v="2014-08-23T17:37:20"/>
    <n v="45"/>
    <n v="1.4999999999999999E-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s v="USD"/>
    <n v="1426298708"/>
    <n v="1423710308"/>
    <b v="1"/>
    <n v="31"/>
    <b v="1"/>
    <s v="film &amp; video/documentary"/>
    <x v="5"/>
    <x v="27"/>
    <n v="97.9"/>
    <n v="101"/>
    <x v="1478"/>
    <d v="2015-03-14T02:05:08"/>
    <n v="29.958333333328483"/>
    <n v="1.1683333333333394E-2"/>
    <x v="3"/>
  </r>
  <r>
    <n v="2789"/>
    <s v="The Adventurers Club"/>
    <s v="BNT's Biggest Adventure So Far: Our 2015 full length production!"/>
    <n v="3000"/>
    <n v="3035"/>
    <x v="0"/>
    <x v="0"/>
    <x v="0"/>
    <s v="USD"/>
    <n v="1426132800"/>
    <n v="1424477934"/>
    <b v="0"/>
    <n v="24"/>
    <b v="1"/>
    <s v="theater/plays"/>
    <x v="2"/>
    <x v="2"/>
    <n v="126.46"/>
    <n v="101"/>
    <x v="1479"/>
    <d v="2015-03-12T04:00:00"/>
    <n v="19.153541666673846"/>
    <n v="1.1666666666666667E-2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s v="USD"/>
    <n v="1456811940"/>
    <n v="1454098976"/>
    <b v="0"/>
    <n v="17"/>
    <b v="1"/>
    <s v="theater/spaces"/>
    <x v="2"/>
    <x v="24"/>
    <n v="178.53"/>
    <n v="101"/>
    <x v="1480"/>
    <d v="2016-03-01T05:59:00"/>
    <n v="31.400046296294022"/>
    <n v="1.1666666666666667E-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s v="USD"/>
    <n v="1453352719"/>
    <n v="1450760719"/>
    <b v="0"/>
    <n v="26"/>
    <b v="1"/>
    <s v="theater/spaces"/>
    <x v="2"/>
    <x v="24"/>
    <n v="116.73"/>
    <n v="101"/>
    <x v="1481"/>
    <d v="2016-01-21T05:05:19"/>
    <n v="30"/>
    <n v="1.1666666666666667E-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s v="USD"/>
    <n v="1408999508"/>
    <n v="1407789908"/>
    <b v="1"/>
    <n v="23"/>
    <b v="1"/>
    <s v="theater/plays"/>
    <x v="2"/>
    <x v="2"/>
    <n v="131.91"/>
    <n v="101"/>
    <x v="1482"/>
    <d v="2014-08-25T20:45:08"/>
    <n v="14"/>
    <n v="1.1333333333333334E-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s v="USD"/>
    <n v="1440003820"/>
    <n v="1437411820"/>
    <b v="0"/>
    <n v="36"/>
    <b v="1"/>
    <s v="theater/plays"/>
    <x v="2"/>
    <x v="2"/>
    <n v="84.17"/>
    <n v="101"/>
    <x v="1483"/>
    <d v="2015-08-19T17:03:40"/>
    <n v="30"/>
    <n v="0.01"/>
    <x v="3"/>
  </r>
  <r>
    <n v="3467"/>
    <s v="Venus in Fur, Los Angeles."/>
    <s v="Venus in Fur, By David Ives."/>
    <n v="3000"/>
    <n v="3030"/>
    <x v="0"/>
    <x v="0"/>
    <x v="0"/>
    <s v="USD"/>
    <n v="1426864032"/>
    <n v="1424275632"/>
    <b v="0"/>
    <n v="47"/>
    <b v="1"/>
    <s v="theater/plays"/>
    <x v="2"/>
    <x v="2"/>
    <n v="64.47"/>
    <n v="101"/>
    <x v="1484"/>
    <d v="2015-03-20T15:07:12"/>
    <n v="29.958333333343035"/>
    <n v="0.0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s v="USD"/>
    <n v="1336528804"/>
    <n v="1331348404"/>
    <b v="0"/>
    <n v="48"/>
    <b v="1"/>
    <s v="music/rock"/>
    <x v="4"/>
    <x v="5"/>
    <n v="63.03"/>
    <n v="101"/>
    <x v="1485"/>
    <d v="2012-05-09T02:00:04"/>
    <n v="59.958333333335759"/>
    <n v="8.5533333333332844E-3"/>
    <x v="6"/>
  </r>
  <r>
    <n v="659"/>
    <s v="Lulu Watch Designs - Apple Watch"/>
    <s v="Sync up your lifestyle"/>
    <n v="3000"/>
    <n v="3017"/>
    <x v="0"/>
    <x v="0"/>
    <x v="0"/>
    <s v="USD"/>
    <n v="1440339295"/>
    <n v="1437747295"/>
    <b v="0"/>
    <n v="21"/>
    <b v="1"/>
    <s v="technology/wearables"/>
    <x v="0"/>
    <x v="16"/>
    <n v="143.66999999999999"/>
    <n v="101"/>
    <x v="1486"/>
    <d v="2015-08-23T14:14:55"/>
    <n v="30"/>
    <n v="5.6666666666666671E-3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s v="GBP"/>
    <n v="1487286000"/>
    <n v="1484843948"/>
    <b v="0"/>
    <n v="34"/>
    <b v="1"/>
    <s v="theater/plays"/>
    <x v="2"/>
    <x v="2"/>
    <n v="88.74"/>
    <n v="101"/>
    <x v="1487"/>
    <d v="2017-02-16T23:00:00"/>
    <n v="28.264490740737529"/>
    <n v="5.6666666666666671E-3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s v="USD"/>
    <n v="1403660279"/>
    <n v="1400636279"/>
    <b v="0"/>
    <n v="19"/>
    <b v="1"/>
    <s v="film &amp; video/television"/>
    <x v="5"/>
    <x v="7"/>
    <n v="158.68"/>
    <n v="101"/>
    <x v="1488"/>
    <d v="2014-06-25T01:37:59"/>
    <n v="35"/>
    <n v="5.0000000000000001E-3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s v="USD"/>
    <n v="1480613650"/>
    <n v="1478018050"/>
    <b v="0"/>
    <n v="28"/>
    <b v="1"/>
    <s v="technology/wearables"/>
    <x v="0"/>
    <x v="16"/>
    <n v="107.64"/>
    <n v="100"/>
    <x v="1489"/>
    <d v="2016-12-01T17:34:10"/>
    <n v="30.041666666664241"/>
    <n v="4.6666666666666671E-3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s v="GBP"/>
    <n v="1425682174"/>
    <n v="1423090174"/>
    <b v="0"/>
    <n v="21"/>
    <b v="1"/>
    <s v="music/classical music"/>
    <x v="4"/>
    <x v="10"/>
    <n v="143"/>
    <n v="100"/>
    <x v="1490"/>
    <d v="2015-03-06T22:49:34"/>
    <n v="30"/>
    <n v="1E-3"/>
    <x v="3"/>
  </r>
  <r>
    <n v="1824"/>
    <s v="Tin Man's Broken Wisdom Fund"/>
    <s v="cd fund raiser"/>
    <n v="3000"/>
    <n v="3002"/>
    <x v="0"/>
    <x v="0"/>
    <x v="0"/>
    <s v="USD"/>
    <n v="1389146880"/>
    <n v="1387403967"/>
    <b v="0"/>
    <n v="40"/>
    <b v="1"/>
    <s v="music/rock"/>
    <x v="4"/>
    <x v="5"/>
    <n v="75.05"/>
    <n v="100"/>
    <x v="1491"/>
    <d v="2014-01-08T02:08:00"/>
    <n v="20.172604166662495"/>
    <n v="6.6666666666666664E-4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s v="USD"/>
    <n v="1410546413"/>
    <n v="1407954413"/>
    <b v="0"/>
    <n v="22"/>
    <b v="1"/>
    <s v="music/rock"/>
    <x v="4"/>
    <x v="5"/>
    <n v="136.36000000000001"/>
    <n v="100"/>
    <x v="1492"/>
    <d v="2014-09-12T18:26:53"/>
    <n v="30"/>
    <n v="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s v="USD"/>
    <n v="1322751735"/>
    <n v="1317564135"/>
    <b v="0"/>
    <n v="38"/>
    <b v="1"/>
    <s v="music/indie rock"/>
    <x v="4"/>
    <x v="21"/>
    <n v="78.95"/>
    <n v="100"/>
    <x v="1493"/>
    <d v="2011-12-01T15:02:15"/>
    <n v="60.041666666671517"/>
    <n v="0"/>
    <x v="5"/>
  </r>
  <r>
    <n v="2830"/>
    <s v="Nakhtik and Avalon"/>
    <s v="Avalon is a new South African Township play and Nakhtik is a  danced political lecture."/>
    <n v="3000"/>
    <n v="3000"/>
    <x v="0"/>
    <x v="0"/>
    <x v="0"/>
    <s v="USD"/>
    <n v="1399867140"/>
    <n v="1398802148"/>
    <b v="0"/>
    <n v="11"/>
    <b v="1"/>
    <s v="theater/plays"/>
    <x v="2"/>
    <x v="2"/>
    <n v="272.73"/>
    <n v="100"/>
    <x v="1494"/>
    <d v="2014-05-12T03:59:00"/>
    <n v="12.326296296298096"/>
    <n v="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s v="GBP"/>
    <n v="1400423973"/>
    <n v="1399387173"/>
    <b v="0"/>
    <n v="17"/>
    <b v="1"/>
    <s v="theater/plays"/>
    <x v="2"/>
    <x v="2"/>
    <n v="176.47"/>
    <n v="100"/>
    <x v="1495"/>
    <d v="2014-05-18T14:39:33"/>
    <n v="12"/>
    <n v="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s v="GBP"/>
    <n v="1411858862"/>
    <n v="1409266862"/>
    <b v="0"/>
    <n v="26"/>
    <b v="1"/>
    <s v="theater/plays"/>
    <x v="2"/>
    <x v="2"/>
    <n v="115.38"/>
    <n v="100"/>
    <x v="1496"/>
    <d v="2014-09-27T23:01:02"/>
    <n v="30"/>
    <n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x v="1"/>
    <s v="GBP"/>
    <n v="1479125642"/>
    <n v="1476962042"/>
    <b v="0"/>
    <n v="31"/>
    <b v="0"/>
    <s v="theater/plays"/>
    <x v="2"/>
    <x v="2"/>
    <n v="47.26"/>
    <n v="49"/>
    <x v="1497"/>
    <d v="2016-11-14T12:14:02"/>
    <n v="25.041666666664241"/>
    <n v="-0.51166666666666671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s v="USD"/>
    <n v="1485541791"/>
    <n v="1480357791"/>
    <b v="0"/>
    <n v="41"/>
    <b v="0"/>
    <s v="technology/gadgets"/>
    <x v="0"/>
    <x v="33"/>
    <n v="34.1"/>
    <n v="47"/>
    <x v="1498"/>
    <d v="2017-01-27T18:29:51"/>
    <n v="60"/>
    <n v="-0.5340000000000000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x v="1"/>
    <s v="GBP"/>
    <n v="1443973546"/>
    <n v="1438789546"/>
    <b v="0"/>
    <n v="23"/>
    <b v="0"/>
    <s v="theater/plays"/>
    <x v="2"/>
    <x v="2"/>
    <n v="57.17"/>
    <n v="44"/>
    <x v="1499"/>
    <d v="2015-10-04T15:45:46"/>
    <n v="60"/>
    <n v="-0.56166666666666665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s v="USD"/>
    <n v="1443039001"/>
    <n v="1440447001"/>
    <b v="0"/>
    <n v="14"/>
    <b v="0"/>
    <s v="food/food trucks"/>
    <x v="3"/>
    <x v="3"/>
    <n v="83.57"/>
    <n v="39"/>
    <x v="1500"/>
    <d v="2015-09-23T20:10:01"/>
    <n v="30"/>
    <n v="-0.6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s v="USD"/>
    <n v="1409344985"/>
    <n v="1406752985"/>
    <b v="0"/>
    <n v="14"/>
    <b v="0"/>
    <s v="theater/plays"/>
    <x v="2"/>
    <x v="2"/>
    <n v="81.569999999999993"/>
    <n v="38"/>
    <x v="1501"/>
    <d v="2014-08-29T20:43:05"/>
    <n v="30"/>
    <n v="-0.61933333333333329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s v="USD"/>
    <n v="1413234316"/>
    <n v="1408050316"/>
    <b v="0"/>
    <n v="13"/>
    <b v="0"/>
    <s v="theater/plays"/>
    <x v="2"/>
    <x v="2"/>
    <n v="86.62"/>
    <n v="38"/>
    <x v="1502"/>
    <d v="2014-10-13T21:05:16"/>
    <n v="60"/>
    <n v="-0.624666666666666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s v="USD"/>
    <n v="1420130935"/>
    <n v="1417538935"/>
    <b v="0"/>
    <n v="14"/>
    <b v="0"/>
    <s v="theater/musical"/>
    <x v="2"/>
    <x v="18"/>
    <n v="66.14"/>
    <n v="31"/>
    <x v="1503"/>
    <d v="2015-01-01T16:48:55"/>
    <n v="30"/>
    <n v="-0.691333333333333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s v="USD"/>
    <n v="1405227540"/>
    <n v="1402058739"/>
    <b v="0"/>
    <n v="22"/>
    <b v="0"/>
    <s v="publishing/translations"/>
    <x v="7"/>
    <x v="20"/>
    <n v="36.68"/>
    <n v="27"/>
    <x v="1504"/>
    <d v="2014-07-13T04:59:00"/>
    <n v="36.675937500003783"/>
    <n v="-0.7309999999999999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s v="USD"/>
    <n v="1409337911"/>
    <n v="1406745911"/>
    <b v="0"/>
    <n v="19"/>
    <b v="0"/>
    <s v="publishing/children's books"/>
    <x v="7"/>
    <x v="32"/>
    <n v="42.16"/>
    <n v="27"/>
    <x v="1505"/>
    <d v="2014-08-29T18:45:11"/>
    <n v="30"/>
    <n v="-0.73299999999999998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s v="USD"/>
    <n v="1367676034"/>
    <n v="1365084034"/>
    <b v="0"/>
    <n v="21"/>
    <b v="0"/>
    <s v="music/jazz"/>
    <x v="4"/>
    <x v="34"/>
    <n v="34.76"/>
    <n v="24"/>
    <x v="1506"/>
    <d v="2013-05-04T14:00:34"/>
    <n v="30"/>
    <n v="-0.75666666666666671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x v="7"/>
    <s v="AUD"/>
    <n v="1477550434"/>
    <n v="1474958434"/>
    <b v="0"/>
    <n v="14"/>
    <b v="0"/>
    <s v="theater/plays"/>
    <x v="2"/>
    <x v="2"/>
    <n v="45.79"/>
    <n v="21"/>
    <x v="1507"/>
    <d v="2016-10-27T06:40:34"/>
    <n v="30"/>
    <n v="-0.7863333333333333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s v="USD"/>
    <n v="1481522400"/>
    <n v="1480283321"/>
    <b v="0"/>
    <n v="12"/>
    <b v="0"/>
    <s v="theater/plays"/>
    <x v="2"/>
    <x v="2"/>
    <n v="52.08"/>
    <n v="21"/>
    <x v="1508"/>
    <d v="2016-12-12T06:00:00"/>
    <n v="14.341192129628325"/>
    <n v="-0.79166666666666663"/>
    <x v="0"/>
  </r>
  <r>
    <n v="3063"/>
    <s v="Spec Haus"/>
    <s v="Members of the local Miami music scene are putting together a venue/creative space in Kendall!"/>
    <n v="3000"/>
    <n v="587"/>
    <x v="1"/>
    <x v="0"/>
    <x v="0"/>
    <s v="USD"/>
    <n v="1477174138"/>
    <n v="1474150138"/>
    <b v="0"/>
    <n v="23"/>
    <b v="0"/>
    <s v="theater/spaces"/>
    <x v="2"/>
    <x v="24"/>
    <n v="25.52"/>
    <n v="20"/>
    <x v="1509"/>
    <d v="2016-10-22T22:08:58"/>
    <n v="35"/>
    <n v="-0.80433333333333334"/>
    <x v="0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s v="USD"/>
    <n v="1455338532"/>
    <n v="1454042532"/>
    <b v="0"/>
    <n v="5"/>
    <b v="0"/>
    <s v="photography/people"/>
    <x v="6"/>
    <x v="38"/>
    <n v="101.8"/>
    <n v="17"/>
    <x v="1510"/>
    <d v="2016-02-13T04:42:12"/>
    <n v="15"/>
    <n v="-0.830333333333333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s v="USD"/>
    <n v="1416499440"/>
    <n v="1415341464"/>
    <b v="0"/>
    <n v="17"/>
    <b v="0"/>
    <s v="theater/plays"/>
    <x v="2"/>
    <x v="2"/>
    <n v="29.24"/>
    <n v="17"/>
    <x v="1511"/>
    <d v="2014-11-20T16:04:00"/>
    <n v="13.402500000003783"/>
    <n v="-0.83433333333333337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x v="1"/>
    <s v="GBP"/>
    <n v="1467752083"/>
    <n v="1465160083"/>
    <b v="0"/>
    <n v="8"/>
    <b v="0"/>
    <s v="film &amp; video/animation"/>
    <x v="5"/>
    <x v="29"/>
    <n v="51.88"/>
    <n v="14"/>
    <x v="1512"/>
    <d v="2016-07-05T20:54:43"/>
    <n v="30"/>
    <n v="-0.8616666666666666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x v="0"/>
    <s v="USD"/>
    <n v="1404241200"/>
    <n v="1401354597"/>
    <b v="0"/>
    <n v="5"/>
    <b v="0"/>
    <s v="film &amp; video/science fiction"/>
    <x v="5"/>
    <x v="30"/>
    <n v="80.599999999999994"/>
    <n v="13"/>
    <x v="1513"/>
    <d v="2014-07-01T19:00:00"/>
    <n v="33.409756944442051"/>
    <n v="-0.8656666666666667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s v="USD"/>
    <n v="1360795069"/>
    <n v="1358203069"/>
    <b v="0"/>
    <n v="15"/>
    <b v="0"/>
    <s v="music/jazz"/>
    <x v="4"/>
    <x v="34"/>
    <n v="21.8"/>
    <n v="11"/>
    <x v="1514"/>
    <d v="2013-02-13T22:37:49"/>
    <n v="30"/>
    <n v="-0.89100000000000001"/>
    <x v="4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x v="0"/>
    <s v="USD"/>
    <n v="1449785566"/>
    <n v="1447193566"/>
    <b v="0"/>
    <n v="4"/>
    <b v="0"/>
    <s v="technology/web"/>
    <x v="0"/>
    <x v="22"/>
    <n v="81.58"/>
    <n v="11"/>
    <x v="1515"/>
    <d v="2015-12-10T22:12:46"/>
    <n v="30"/>
    <n v="-0.89122333333333337"/>
    <x v="3"/>
  </r>
  <r>
    <n v="943"/>
    <s v="SleepMode"/>
    <s v="A mask for home or travel that will give you the best, undisturbed sleep of your life."/>
    <n v="3000"/>
    <n v="289"/>
    <x v="1"/>
    <x v="0"/>
    <x v="0"/>
    <s v="USD"/>
    <n v="1480438905"/>
    <n v="1477843305"/>
    <b v="0"/>
    <n v="12"/>
    <b v="0"/>
    <s v="technology/wearables"/>
    <x v="0"/>
    <x v="16"/>
    <n v="24.08"/>
    <n v="10"/>
    <x v="1516"/>
    <d v="2016-11-29T17:01:45"/>
    <n v="30.041666666656965"/>
    <n v="-0.9036666666666666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s v="GBP"/>
    <n v="1491768000"/>
    <n v="1489097112"/>
    <b v="0"/>
    <n v="8"/>
    <b v="0"/>
    <s v="music/faith"/>
    <x v="4"/>
    <x v="28"/>
    <n v="35"/>
    <n v="9"/>
    <x v="1517"/>
    <d v="2017-04-09T20:00:00"/>
    <n v="30.913055555545725"/>
    <n v="-0.90666666666666662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s v="USD"/>
    <n v="1487811600"/>
    <n v="1486077481"/>
    <b v="0"/>
    <n v="7"/>
    <b v="0"/>
    <s v="theater/plays"/>
    <x v="2"/>
    <x v="2"/>
    <n v="30.71"/>
    <n v="7"/>
    <x v="1518"/>
    <d v="2017-02-23T01:00:00"/>
    <n v="20.070821759261889"/>
    <n v="-0.92833333333333334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s v="USD"/>
    <n v="1332748899"/>
    <n v="1327568499"/>
    <b v="0"/>
    <n v="5"/>
    <b v="0"/>
    <s v="film &amp; video/animation"/>
    <x v="5"/>
    <x v="29"/>
    <n v="40.78"/>
    <n v="7"/>
    <x v="1519"/>
    <d v="2012-03-26T08:01:39"/>
    <n v="59.958333333335759"/>
    <n v="-0.93203333333333327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s v="USD"/>
    <n v="1439069640"/>
    <n v="1433897647"/>
    <b v="0"/>
    <n v="6"/>
    <b v="0"/>
    <s v="theater/plays"/>
    <x v="2"/>
    <x v="2"/>
    <n v="24.33"/>
    <n v="5"/>
    <x v="1520"/>
    <d v="2015-08-08T21:34:00"/>
    <n v="59.861030092593865"/>
    <n v="-0.9513333333333333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x v="0"/>
    <s v="USD"/>
    <n v="1382478278"/>
    <n v="1377294278"/>
    <b v="0"/>
    <n v="3"/>
    <b v="0"/>
    <s v="music/world music"/>
    <x v="4"/>
    <x v="37"/>
    <n v="44"/>
    <n v="4"/>
    <x v="1521"/>
    <d v="2013-10-22T21:44:38"/>
    <n v="60"/>
    <n v="-0.95599999999999996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s v="USD"/>
    <n v="1385055979"/>
    <n v="1382460379"/>
    <b v="0"/>
    <n v="4"/>
    <b v="0"/>
    <s v="music/indie rock"/>
    <x v="4"/>
    <x v="21"/>
    <n v="31.25"/>
    <n v="4"/>
    <x v="1522"/>
    <d v="2013-11-21T17:46:19"/>
    <n v="30.041666666664241"/>
    <n v="-0.95833333333333337"/>
    <x v="4"/>
  </r>
  <r>
    <n v="1791"/>
    <s v="disCover: Napoli"/>
    <s v="For the love of street photography and the beauty of traditional cultures in southern Italy."/>
    <n v="3000"/>
    <n v="107"/>
    <x v="1"/>
    <x v="1"/>
    <x v="1"/>
    <s v="GBP"/>
    <n v="1422553565"/>
    <n v="1417369565"/>
    <b v="1"/>
    <n v="4"/>
    <b v="0"/>
    <s v="photography/photobooks"/>
    <x v="6"/>
    <x v="9"/>
    <n v="26.75"/>
    <n v="4"/>
    <x v="1523"/>
    <d v="2015-01-29T17:46:05"/>
    <n v="60"/>
    <n v="-0.96433333333333338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s v="USD"/>
    <n v="1475378744"/>
    <n v="1472786744"/>
    <b v="0"/>
    <n v="2"/>
    <b v="0"/>
    <s v="theater/plays"/>
    <x v="2"/>
    <x v="2"/>
    <n v="50.5"/>
    <n v="3"/>
    <x v="1524"/>
    <d v="2016-10-02T03:25:44"/>
    <n v="30"/>
    <n v="-0.96633333333333338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s v="USD"/>
    <n v="1424747740"/>
    <n v="1422155740"/>
    <b v="0"/>
    <n v="6"/>
    <b v="0"/>
    <s v="theater/plays"/>
    <x v="2"/>
    <x v="2"/>
    <n v="15.67"/>
    <n v="3"/>
    <x v="1525"/>
    <d v="2015-02-24T03:15:40"/>
    <n v="30"/>
    <n v="-0.96866666666666668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x v="7"/>
    <s v="AUD"/>
    <n v="1392800922"/>
    <n v="1390381722"/>
    <b v="0"/>
    <n v="5"/>
    <b v="0"/>
    <s v="games/video games"/>
    <x v="1"/>
    <x v="19"/>
    <n v="16.2"/>
    <n v="3"/>
    <x v="1526"/>
    <d v="2014-02-19T09:08:42"/>
    <n v="28"/>
    <n v="-0.9729999999999999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x v="0"/>
    <s v="USD"/>
    <n v="1438662603"/>
    <n v="1436502603"/>
    <b v="0"/>
    <n v="2"/>
    <b v="0"/>
    <s v="technology/web"/>
    <x v="0"/>
    <x v="22"/>
    <n v="37.5"/>
    <n v="3"/>
    <x v="1527"/>
    <d v="2015-08-04T04:30:03"/>
    <n v="25"/>
    <n v="-0.97499999999999998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s v="GBP"/>
    <n v="1435934795"/>
    <n v="1430750795"/>
    <b v="0"/>
    <n v="4"/>
    <b v="0"/>
    <s v="theater/plays"/>
    <x v="2"/>
    <x v="2"/>
    <n v="15.75"/>
    <n v="2"/>
    <x v="1528"/>
    <d v="2015-07-03T14:46:35"/>
    <n v="60"/>
    <n v="-0.9789999999999999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s v="USD"/>
    <n v="1488517200"/>
    <n v="1485909937"/>
    <b v="0"/>
    <n v="1"/>
    <b v="0"/>
    <s v="theater/plays"/>
    <x v="2"/>
    <x v="2"/>
    <n v="59"/>
    <n v="2"/>
    <x v="1529"/>
    <d v="2017-03-03T05:00:00"/>
    <n v="30.176655092582223"/>
    <n v="-0.98033333333333328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s v="USD"/>
    <n v="1409787378"/>
    <n v="1405899378"/>
    <b v="0"/>
    <n v="3"/>
    <b v="0"/>
    <s v="publishing/fiction"/>
    <x v="7"/>
    <x v="31"/>
    <n v="19"/>
    <n v="2"/>
    <x v="1530"/>
    <d v="2014-09-03T23:36:18"/>
    <n v="45"/>
    <n v="-0.9809999999999999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s v="USD"/>
    <n v="1412536412"/>
    <n v="1409944412"/>
    <b v="0"/>
    <n v="1"/>
    <b v="0"/>
    <s v="music/faith"/>
    <x v="4"/>
    <x v="28"/>
    <n v="50"/>
    <n v="2"/>
    <x v="1531"/>
    <d v="2014-10-05T19:13:32"/>
    <n v="30"/>
    <n v="-0.98333333333333328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s v="USD"/>
    <n v="1451852256"/>
    <n v="1449260256"/>
    <b v="0"/>
    <n v="4"/>
    <b v="0"/>
    <s v="theater/plays"/>
    <x v="2"/>
    <x v="2"/>
    <n v="11.25"/>
    <n v="2"/>
    <x v="1532"/>
    <d v="2016-01-03T20:17:36"/>
    <n v="30"/>
    <n v="-0.98499999999999999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x v="7"/>
    <s v="AUD"/>
    <n v="1417127040"/>
    <n v="1414531440"/>
    <b v="1"/>
    <n v="2"/>
    <b v="0"/>
    <s v="photography/photobooks"/>
    <x v="6"/>
    <x v="9"/>
    <n v="20"/>
    <n v="1"/>
    <x v="1533"/>
    <d v="2014-11-27T22:24:00"/>
    <n v="30.041666666664241"/>
    <n v="-0.98666666666666669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s v="USD"/>
    <n v="1413832985"/>
    <n v="1408648985"/>
    <b v="0"/>
    <n v="2"/>
    <b v="0"/>
    <s v="theater/plays"/>
    <x v="2"/>
    <x v="2"/>
    <n v="20"/>
    <n v="1"/>
    <x v="1534"/>
    <d v="2014-10-20T19:23:05"/>
    <n v="60"/>
    <n v="-0.98666666666666669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s v="USD"/>
    <n v="1401579000"/>
    <n v="1398911882"/>
    <b v="0"/>
    <n v="3"/>
    <b v="0"/>
    <s v="food/food trucks"/>
    <x v="3"/>
    <x v="3"/>
    <n v="8.33"/>
    <n v="1"/>
    <x v="1535"/>
    <d v="2014-05-31T23:30:00"/>
    <n v="30.869421296294604"/>
    <n v="-0.991666666666666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s v="USD"/>
    <n v="1450554599"/>
    <n v="1447098599"/>
    <b v="0"/>
    <n v="1"/>
    <b v="0"/>
    <s v="theater/plays"/>
    <x v="2"/>
    <x v="2"/>
    <n v="25"/>
    <n v="1"/>
    <x v="1536"/>
    <d v="2015-12-19T19:49:59"/>
    <n v="40"/>
    <n v="-0.9916666666666667"/>
    <x v="3"/>
  </r>
  <r>
    <n v="1736"/>
    <s v="In His Presence"/>
    <s v="A unique meditative album reflecting on the life of Christ, inviting Him into your presence"/>
    <n v="3000"/>
    <n v="22"/>
    <x v="1"/>
    <x v="0"/>
    <x v="0"/>
    <s v="USD"/>
    <n v="1447018833"/>
    <n v="1444423233"/>
    <b v="0"/>
    <n v="1"/>
    <b v="0"/>
    <s v="music/faith"/>
    <x v="4"/>
    <x v="28"/>
    <n v="22"/>
    <n v="1"/>
    <x v="1537"/>
    <d v="2015-11-08T21:40:33"/>
    <n v="30.041666666664241"/>
    <n v="-0.9926666666666667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s v="USD"/>
    <n v="1375313577"/>
    <n v="1372721577"/>
    <b v="0"/>
    <n v="3"/>
    <b v="0"/>
    <s v="publishing/fiction"/>
    <x v="7"/>
    <x v="31"/>
    <n v="7"/>
    <n v="1"/>
    <x v="1538"/>
    <d v="2013-07-31T23:32:57"/>
    <n v="30"/>
    <n v="-0.99299999999999999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s v="USD"/>
    <n v="1455246504"/>
    <n v="1452654504"/>
    <b v="0"/>
    <n v="2"/>
    <b v="0"/>
    <s v="food/food trucks"/>
    <x v="3"/>
    <x v="3"/>
    <n v="10.5"/>
    <n v="1"/>
    <x v="1539"/>
    <d v="2016-02-12T03:08:24"/>
    <n v="30"/>
    <n v="-0.99299999999999999"/>
    <x v="0"/>
  </r>
  <r>
    <n v="1133"/>
    <s v="Ping"/>
    <s v="Ping is a simple game currently in the design process, where the player lives off of the power of their connection to the internet."/>
    <n v="3000"/>
    <n v="20"/>
    <x v="1"/>
    <x v="1"/>
    <x v="1"/>
    <s v="GBP"/>
    <n v="1406799981"/>
    <n v="1404207981"/>
    <b v="0"/>
    <n v="1"/>
    <b v="0"/>
    <s v="games/mobile games"/>
    <x v="1"/>
    <x v="15"/>
    <n v="20"/>
    <n v="1"/>
    <x v="1540"/>
    <d v="2014-07-31T09:46:21"/>
    <n v="30"/>
    <n v="-0.99333333333333329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s v="USD"/>
    <n v="1407847978"/>
    <n v="1405687978"/>
    <b v="0"/>
    <n v="2"/>
    <b v="0"/>
    <s v="publishing/translations"/>
    <x v="7"/>
    <x v="20"/>
    <n v="7.5"/>
    <n v="1"/>
    <x v="1541"/>
    <d v="2014-08-12T12:52:58"/>
    <n v="25"/>
    <n v="-0.995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x v="0"/>
    <s v="USD"/>
    <n v="1416176778"/>
    <n v="1414358778"/>
    <b v="0"/>
    <n v="1"/>
    <b v="0"/>
    <s v="film &amp; video/science fiction"/>
    <x v="5"/>
    <x v="30"/>
    <n v="10"/>
    <n v="0"/>
    <x v="1542"/>
    <d v="2014-11-16T22:26:18"/>
    <n v="21.041666666664241"/>
    <n v="-0.9966666666666667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s v="USD"/>
    <n v="1437149004"/>
    <n v="1434557004"/>
    <b v="0"/>
    <n v="1"/>
    <b v="0"/>
    <s v="publishing/children's books"/>
    <x v="7"/>
    <x v="32"/>
    <n v="10"/>
    <n v="0"/>
    <x v="1543"/>
    <d v="2015-07-17T16:03:24"/>
    <n v="30"/>
    <n v="-0.9966666666666667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x v="4"/>
    <s v="EUR"/>
    <n v="1476008906"/>
    <n v="1473416906"/>
    <b v="0"/>
    <n v="1"/>
    <b v="0"/>
    <s v="theater/plays"/>
    <x v="2"/>
    <x v="2"/>
    <n v="10"/>
    <n v="0"/>
    <x v="1544"/>
    <d v="2016-10-09T10:28:26"/>
    <n v="30"/>
    <n v="-0.996666666666666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x v="1"/>
    <s v="GBP"/>
    <n v="1423185900"/>
    <n v="1420766700"/>
    <b v="0"/>
    <n v="3"/>
    <b v="0"/>
    <s v="publishing/translations"/>
    <x v="7"/>
    <x v="20"/>
    <n v="2.33"/>
    <n v="0"/>
    <x v="1545"/>
    <d v="2015-02-06T01:25:00"/>
    <n v="28"/>
    <n v="-0.9976666666666667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x v="8"/>
    <s v="EUR"/>
    <n v="1456397834"/>
    <n v="1453805834"/>
    <b v="0"/>
    <n v="1"/>
    <b v="0"/>
    <s v="publishing/translations"/>
    <x v="7"/>
    <x v="20"/>
    <n v="6"/>
    <n v="0"/>
    <x v="1546"/>
    <d v="2016-02-25T10:57:14"/>
    <n v="30"/>
    <n v="-0.998"/>
    <x v="0"/>
  </r>
  <r>
    <n v="2586"/>
    <s v="Inspire Healthy Eating"/>
    <s v="I would like to bring fresh salad and food to the streets of London at a reasonable price."/>
    <n v="3000"/>
    <n v="5"/>
    <x v="1"/>
    <x v="1"/>
    <x v="1"/>
    <s v="GBP"/>
    <n v="1451030136"/>
    <n v="1448438136"/>
    <b v="0"/>
    <n v="1"/>
    <b v="0"/>
    <s v="food/food trucks"/>
    <x v="3"/>
    <x v="3"/>
    <n v="5"/>
    <n v="0"/>
    <x v="1547"/>
    <d v="2015-12-25T07:55:36"/>
    <n v="30"/>
    <n v="-0.99833333333333329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s v="USD"/>
    <n v="1420971324"/>
    <n v="1418379324"/>
    <b v="0"/>
    <n v="1"/>
    <b v="0"/>
    <s v="theater/plays"/>
    <x v="2"/>
    <x v="2"/>
    <n v="5"/>
    <n v="0"/>
    <x v="1548"/>
    <d v="2015-01-11T10:15:24"/>
    <n v="30"/>
    <n v="-0.99833333333333329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s v="USD"/>
    <n v="1466375521"/>
    <n v="1463783521"/>
    <b v="0"/>
    <n v="1"/>
    <b v="0"/>
    <s v="theater/plays"/>
    <x v="2"/>
    <x v="2"/>
    <n v="5"/>
    <n v="0"/>
    <x v="1549"/>
    <d v="2016-06-19T22:32:01"/>
    <n v="30"/>
    <n v="-0.99833333333333329"/>
    <x v="0"/>
  </r>
  <r>
    <n v="121"/>
    <s v="MICRO-MISSION"/>
    <s v="NAVY SEALS sent on a Area 51 Top-Secret rescue mission where they are shrunken and injected into an ET body, the immune system mutated."/>
    <n v="3000"/>
    <n v="1"/>
    <x v="2"/>
    <x v="0"/>
    <x v="0"/>
    <s v="USD"/>
    <n v="1429352160"/>
    <n v="1427993710"/>
    <b v="0"/>
    <n v="1"/>
    <b v="0"/>
    <s v="film &amp; video/science fiction"/>
    <x v="5"/>
    <x v="30"/>
    <n v="1"/>
    <n v="0"/>
    <x v="1550"/>
    <d v="2015-04-18T10:16:00"/>
    <n v="15.722800925927004"/>
    <n v="-0.9996666666666667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s v="USD"/>
    <n v="1474580867"/>
    <n v="1471988867"/>
    <b v="0"/>
    <n v="1"/>
    <b v="0"/>
    <s v="technology/web"/>
    <x v="0"/>
    <x v="22"/>
    <n v="1"/>
    <n v="0"/>
    <x v="1551"/>
    <d v="2016-09-22T21:47:47"/>
    <n v="30"/>
    <n v="-0.9996666666666667"/>
    <x v="0"/>
  </r>
  <r>
    <n v="1545"/>
    <s v="Nevada County Hearts"/>
    <s v="&quot;He will not be a wise man who does not study human hearts!&quot;_x000a_Hope in natural art, creation!"/>
    <n v="3000"/>
    <n v="1"/>
    <x v="1"/>
    <x v="0"/>
    <x v="0"/>
    <s v="USD"/>
    <n v="1425330960"/>
    <n v="1422393234"/>
    <b v="0"/>
    <n v="1"/>
    <b v="0"/>
    <s v="photography/nature"/>
    <x v="6"/>
    <x v="8"/>
    <n v="1"/>
    <n v="0"/>
    <x v="1552"/>
    <d v="2015-03-02T21:16:00"/>
    <n v="34.001458333332266"/>
    <n v="-0.9996666666666667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x v="1"/>
    <s v="GBP"/>
    <n v="1428231600"/>
    <n v="1423520177"/>
    <b v="0"/>
    <n v="1"/>
    <b v="0"/>
    <s v="music/faith"/>
    <x v="4"/>
    <x v="28"/>
    <n v="1"/>
    <n v="0"/>
    <x v="1553"/>
    <d v="2015-04-05T11:00:00"/>
    <n v="54.530358796284418"/>
    <n v="-0.9996666666666667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x v="1"/>
    <s v="GBP"/>
    <n v="1417295990"/>
    <n v="1414700390"/>
    <b v="0"/>
    <n v="1"/>
    <b v="0"/>
    <s v="theater/musical"/>
    <x v="2"/>
    <x v="18"/>
    <n v="1"/>
    <n v="0"/>
    <x v="1554"/>
    <d v="2014-11-29T21:19:50"/>
    <n v="30.041666666671517"/>
    <n v="-0.9996666666666667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x v="0"/>
    <s v="USD"/>
    <n v="1431771360"/>
    <n v="1427968234"/>
    <b v="0"/>
    <n v="0"/>
    <b v="0"/>
    <s v="film &amp; video/science fiction"/>
    <x v="5"/>
    <x v="30"/>
    <n v="0"/>
    <n v="0"/>
    <x v="1555"/>
    <d v="2015-05-16T10:16:00"/>
    <n v="44.017662037033006"/>
    <n v="-1"/>
    <x v="3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x v="6"/>
    <s v="EUR"/>
    <n v="1455402297"/>
    <n v="1452810297"/>
    <b v="0"/>
    <n v="0"/>
    <b v="0"/>
    <s v="film &amp; video/drama"/>
    <x v="5"/>
    <x v="25"/>
    <n v="0"/>
    <n v="0"/>
    <x v="1556"/>
    <d v="2016-02-13T22:24:57"/>
    <n v="30"/>
    <n v="-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s v="USD"/>
    <n v="1444576022"/>
    <n v="1439392022"/>
    <b v="0"/>
    <n v="0"/>
    <b v="0"/>
    <s v="film &amp; video/animation"/>
    <x v="5"/>
    <x v="29"/>
    <n v="0"/>
    <n v="0"/>
    <x v="1557"/>
    <d v="2015-10-11T15:07:02"/>
    <n v="60"/>
    <n v="-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s v="USD"/>
    <n v="1354123908"/>
    <n v="1351528308"/>
    <b v="0"/>
    <n v="0"/>
    <b v="0"/>
    <s v="music/indie rock"/>
    <x v="4"/>
    <x v="21"/>
    <n v="0"/>
    <n v="0"/>
    <x v="1558"/>
    <d v="2012-11-28T17:31:48"/>
    <n v="30.041666666664241"/>
    <n v="-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x v="6"/>
    <s v="EUR"/>
    <n v="1451161560"/>
    <n v="1447273560"/>
    <b v="0"/>
    <n v="0"/>
    <b v="0"/>
    <s v="journalism/audio"/>
    <x v="8"/>
    <x v="14"/>
    <n v="0"/>
    <n v="0"/>
    <x v="1559"/>
    <d v="2015-12-26T20:26:00"/>
    <n v="45"/>
    <n v="-1"/>
    <x v="3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x v="1"/>
    <s v="GBP"/>
    <n v="1443193130"/>
    <n v="1438009130"/>
    <b v="0"/>
    <n v="0"/>
    <b v="0"/>
    <s v="games/mobile games"/>
    <x v="1"/>
    <x v="15"/>
    <n v="0"/>
    <n v="0"/>
    <x v="1560"/>
    <d v="2015-09-25T14:58:50"/>
    <n v="60"/>
    <n v="-1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s v="USD"/>
    <n v="1445738783"/>
    <n v="1443146783"/>
    <b v="0"/>
    <n v="0"/>
    <b v="0"/>
    <s v="music/faith"/>
    <x v="4"/>
    <x v="28"/>
    <n v="0"/>
    <n v="0"/>
    <x v="1561"/>
    <d v="2015-10-25T02:06:23"/>
    <n v="30"/>
    <n v="-1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s v="USD"/>
    <n v="1437075422"/>
    <n v="1434483422"/>
    <b v="0"/>
    <n v="0"/>
    <b v="0"/>
    <s v="music/faith"/>
    <x v="4"/>
    <x v="28"/>
    <n v="0"/>
    <n v="0"/>
    <x v="1562"/>
    <d v="2015-07-16T19:37:02"/>
    <n v="30"/>
    <n v="-1"/>
    <x v="3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s v="USD"/>
    <n v="1435787137"/>
    <n v="1434577537"/>
    <b v="0"/>
    <n v="0"/>
    <b v="0"/>
    <s v="photography/photobooks"/>
    <x v="6"/>
    <x v="9"/>
    <n v="0"/>
    <n v="0"/>
    <x v="1563"/>
    <d v="2015-07-01T21:45:37"/>
    <n v="14"/>
    <n v="-1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x v="0"/>
    <s v="USD"/>
    <n v="1427845140"/>
    <n v="1424822556"/>
    <b v="0"/>
    <n v="0"/>
    <b v="0"/>
    <s v="technology/web"/>
    <x v="0"/>
    <x v="22"/>
    <n v="0"/>
    <n v="0"/>
    <x v="1564"/>
    <d v="2015-03-31T23:39:00"/>
    <n v="34.983611111107166"/>
    <n v="-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s v="USD"/>
    <n v="1424281389"/>
    <n v="1419097389"/>
    <b v="0"/>
    <n v="0"/>
    <b v="0"/>
    <s v="food/food trucks"/>
    <x v="3"/>
    <x v="3"/>
    <n v="0"/>
    <n v="0"/>
    <x v="1565"/>
    <d v="2015-02-18T17:43:09"/>
    <n v="60"/>
    <n v="-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x v="7"/>
    <s v="AUD"/>
    <n v="1453817297"/>
    <n v="1453212497"/>
    <b v="0"/>
    <n v="0"/>
    <b v="0"/>
    <s v="food/food trucks"/>
    <x v="3"/>
    <x v="3"/>
    <n v="0"/>
    <n v="0"/>
    <x v="1566"/>
    <d v="2016-01-26T14:08:17"/>
    <n v="7"/>
    <n v="-1"/>
    <x v="0"/>
  </r>
  <r>
    <n v="2872"/>
    <s v="Loud Arts"/>
    <s v="Local Theatre group in Loudoun County, Virginia. Looking for funds to start producing shows!"/>
    <n v="3000"/>
    <n v="0"/>
    <x v="1"/>
    <x v="0"/>
    <x v="0"/>
    <s v="USD"/>
    <n v="1434768438"/>
    <n v="1429584438"/>
    <b v="0"/>
    <n v="0"/>
    <b v="0"/>
    <s v="theater/plays"/>
    <x v="2"/>
    <x v="2"/>
    <n v="0"/>
    <n v="0"/>
    <x v="1567"/>
    <d v="2015-06-20T02:47:18"/>
    <n v="60"/>
    <n v="-1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s v="USD"/>
    <n v="1428894380"/>
    <n v="1426302380"/>
    <b v="0"/>
    <n v="0"/>
    <b v="0"/>
    <s v="theater/spaces"/>
    <x v="2"/>
    <x v="24"/>
    <n v="0"/>
    <n v="0"/>
    <x v="1568"/>
    <d v="2015-04-13T03:06:20"/>
    <n v="30"/>
    <n v="-1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s v="USD"/>
    <n v="1412485200"/>
    <n v="1410966179"/>
    <b v="0"/>
    <n v="0"/>
    <b v="0"/>
    <s v="theater/musical"/>
    <x v="2"/>
    <x v="18"/>
    <n v="0"/>
    <n v="0"/>
    <x v="1569"/>
    <d v="2014-10-05T05:00:00"/>
    <n v="17.581261574072414"/>
    <n v="-1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s v="USD"/>
    <n v="1445482906"/>
    <n v="1442890906"/>
    <b v="0"/>
    <n v="0"/>
    <b v="0"/>
    <s v="theater/musical"/>
    <x v="2"/>
    <x v="18"/>
    <n v="0"/>
    <n v="0"/>
    <x v="1570"/>
    <d v="2015-10-22T03:01:46"/>
    <n v="30"/>
    <n v="-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x v="1"/>
    <s v="GBP"/>
    <n v="1414346400"/>
    <n v="1413291655"/>
    <b v="0"/>
    <n v="0"/>
    <b v="0"/>
    <s v="theater/plays"/>
    <x v="2"/>
    <x v="2"/>
    <n v="0"/>
    <n v="0"/>
    <x v="1571"/>
    <d v="2014-10-26T18:00:00"/>
    <n v="12.207696759258397"/>
    <n v="-1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s v="USD"/>
    <n v="1447009181"/>
    <n v="1444413581"/>
    <b v="0"/>
    <n v="0"/>
    <b v="0"/>
    <s v="theater/plays"/>
    <x v="2"/>
    <x v="2"/>
    <n v="0"/>
    <n v="0"/>
    <x v="1572"/>
    <d v="2015-11-08T18:59:41"/>
    <n v="30.041666666671517"/>
    <n v="-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x v="1"/>
    <s v="GBP"/>
    <n v="1428222221"/>
    <n v="1425633821"/>
    <b v="0"/>
    <n v="0"/>
    <b v="0"/>
    <s v="theater/plays"/>
    <x v="2"/>
    <x v="2"/>
    <n v="0"/>
    <n v="0"/>
    <x v="1573"/>
    <d v="2015-04-05T08:23:41"/>
    <n v="29.958333333343035"/>
    <n v="-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s v="USD"/>
    <n v="1465930440"/>
    <n v="1463849116"/>
    <b v="0"/>
    <n v="0"/>
    <b v="0"/>
    <s v="theater/plays"/>
    <x v="2"/>
    <x v="2"/>
    <n v="0"/>
    <n v="0"/>
    <x v="1574"/>
    <d v="2016-06-14T18:54:00"/>
    <n v="24.089398148149485"/>
    <n v="-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s v="USD"/>
    <n v="1440100976"/>
    <n v="1437508976"/>
    <b v="1"/>
    <n v="74"/>
    <b v="1"/>
    <s v="theater/plays"/>
    <x v="2"/>
    <x v="2"/>
    <n v="45.88"/>
    <n v="110"/>
    <x v="1575"/>
    <d v="2015-08-20T20:02:56"/>
    <n v="30"/>
    <n v="9.5161290322580638E-2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x v="7"/>
    <s v="AUD"/>
    <n v="1424516400"/>
    <n v="1421812637"/>
    <b v="0"/>
    <n v="38"/>
    <b v="1"/>
    <s v="theater/musical"/>
    <x v="2"/>
    <x v="18"/>
    <n v="85.74"/>
    <n v="105"/>
    <x v="1576"/>
    <d v="2015-02-21T11:00:00"/>
    <n v="31.293553240735491"/>
    <n v="5.0967741935483868E-2"/>
    <x v="3"/>
  </r>
  <r>
    <n v="876"/>
    <s v="Sound Of Dobells"/>
    <s v="What was the greatest record shop ever?  DOBELLS!"/>
    <n v="3152"/>
    <n v="1286"/>
    <x v="1"/>
    <x v="1"/>
    <x v="1"/>
    <s v="GBP"/>
    <n v="1359978927"/>
    <n v="1357127727"/>
    <b v="0"/>
    <n v="45"/>
    <b v="0"/>
    <s v="music/jazz"/>
    <x v="4"/>
    <x v="34"/>
    <n v="28.58"/>
    <n v="41"/>
    <x v="1577"/>
    <d v="2013-02-04T11:55:27"/>
    <n v="33"/>
    <n v="-0.59200507614213194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x v="2"/>
    <s v="CAD"/>
    <n v="1432694700"/>
    <n v="1429651266"/>
    <b v="0"/>
    <n v="74"/>
    <b v="1"/>
    <s v="theater/plays"/>
    <x v="2"/>
    <x v="2"/>
    <n v="46.89"/>
    <n v="108"/>
    <x v="1578"/>
    <d v="2015-05-27T02:45:00"/>
    <n v="35.224930555545143"/>
    <n v="8.4375000000000006E-2"/>
    <x v="3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s v="USD"/>
    <n v="1354923000"/>
    <n v="1351796674"/>
    <b v="0"/>
    <n v="60"/>
    <b v="1"/>
    <s v="film &amp; video/shorts"/>
    <x v="5"/>
    <x v="13"/>
    <n v="56.67"/>
    <n v="106"/>
    <x v="1579"/>
    <d v="2012-12-07T23:30:00"/>
    <n v="36.184328703704523"/>
    <n v="6.25E-2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s v="USD"/>
    <n v="1415004770"/>
    <n v="1412149970"/>
    <b v="0"/>
    <n v="55"/>
    <b v="1"/>
    <s v="music/indie rock"/>
    <x v="4"/>
    <x v="21"/>
    <n v="61.1"/>
    <n v="105"/>
    <x v="1580"/>
    <d v="2014-11-03T08:52:50"/>
    <n v="33.041666666671517"/>
    <n v="5.0224999999999936E-2"/>
    <x v="2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s v="GBP"/>
    <n v="1410901200"/>
    <n v="1408313438"/>
    <b v="1"/>
    <n v="70"/>
    <b v="1"/>
    <s v="theater/plays"/>
    <x v="2"/>
    <x v="2"/>
    <n v="46.71"/>
    <n v="102"/>
    <x v="1581"/>
    <d v="2014-09-16T21:00:00"/>
    <n v="29.950949074074742"/>
    <n v="2.1874999999999999E-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s v="USD"/>
    <n v="1309825866"/>
    <n v="1306197066"/>
    <b v="0"/>
    <n v="75"/>
    <b v="1"/>
    <s v="music/indie rock"/>
    <x v="4"/>
    <x v="21"/>
    <n v="42.8"/>
    <n v="100"/>
    <x v="1582"/>
    <d v="2011-07-05T00:31:06"/>
    <n v="42"/>
    <n v="3.1250000000000002E-3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s v="USD"/>
    <n v="1409500078"/>
    <n v="1406908078"/>
    <b v="0"/>
    <n v="43"/>
    <b v="1"/>
    <s v="theater/plays"/>
    <x v="2"/>
    <x v="2"/>
    <n v="74.53"/>
    <n v="100"/>
    <x v="1583"/>
    <d v="2014-08-31T15:47:58"/>
    <n v="30"/>
    <n v="1.5625000000000001E-3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x v="1"/>
    <s v="GBP"/>
    <n v="1369932825"/>
    <n v="1368723225"/>
    <b v="0"/>
    <n v="0"/>
    <b v="0"/>
    <s v="games/video games"/>
    <x v="1"/>
    <x v="19"/>
    <n v="0"/>
    <n v="0"/>
    <x v="1584"/>
    <d v="2013-05-30T16:53:45"/>
    <n v="14"/>
    <n v="-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s v="USD"/>
    <n v="1481072942"/>
    <n v="1475885342"/>
    <b v="0"/>
    <n v="0"/>
    <b v="0"/>
    <s v="photography/people"/>
    <x v="6"/>
    <x v="38"/>
    <n v="0"/>
    <n v="0"/>
    <x v="1585"/>
    <d v="2016-12-07T01:09:02"/>
    <n v="60.041666666671517"/>
    <n v="-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s v="USD"/>
    <n v="1313276400"/>
    <n v="1310693986"/>
    <b v="0"/>
    <n v="37"/>
    <b v="1"/>
    <s v="film &amp; video/shorts"/>
    <x v="5"/>
    <x v="13"/>
    <n v="91.84"/>
    <n v="105"/>
    <x v="1586"/>
    <d v="2011-08-13T23:00:00"/>
    <n v="29.889050925929041"/>
    <n v="4.5569230769230744E-2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s v="USD"/>
    <n v="1421635190"/>
    <n v="1418179190"/>
    <b v="0"/>
    <n v="16"/>
    <b v="0"/>
    <s v="food/food trucks"/>
    <x v="3"/>
    <x v="3"/>
    <n v="84.06"/>
    <n v="41"/>
    <x v="1587"/>
    <d v="2015-01-19T02:39:50"/>
    <n v="40"/>
    <n v="-0.58615384615384614"/>
    <x v="2"/>
  </r>
  <r>
    <n v="1596"/>
    <s v="The Town We Live In"/>
    <s v="London is beautiful. I want to create a book of stunning images from in and around our great city"/>
    <n v="3250"/>
    <n v="75"/>
    <x v="1"/>
    <x v="1"/>
    <x v="1"/>
    <s v="GBP"/>
    <n v="1418469569"/>
    <n v="1414577969"/>
    <b v="0"/>
    <n v="3"/>
    <b v="0"/>
    <s v="photography/places"/>
    <x v="6"/>
    <x v="11"/>
    <n v="25"/>
    <n v="2"/>
    <x v="1588"/>
    <d v="2014-12-13T11:19:29"/>
    <n v="45.041666666664241"/>
    <n v="-0.97692307692307689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s v="USD"/>
    <n v="1332114795"/>
    <n v="1326934395"/>
    <b v="0"/>
    <n v="1"/>
    <b v="0"/>
    <s v="publishing/children's books"/>
    <x v="7"/>
    <x v="32"/>
    <n v="25"/>
    <n v="1"/>
    <x v="1589"/>
    <d v="2012-03-18T23:53:15"/>
    <n v="59.958333333335759"/>
    <n v="-0.99230769230769234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s v="USD"/>
    <n v="1435441454"/>
    <n v="1432763054"/>
    <b v="0"/>
    <n v="5"/>
    <b v="0"/>
    <s v="theater/plays"/>
    <x v="2"/>
    <x v="2"/>
    <n v="79.400000000000006"/>
    <n v="12"/>
    <x v="1590"/>
    <d v="2015-06-27T21:44:14"/>
    <n v="31"/>
    <n v="-0.87803379416282645"/>
    <x v="3"/>
  </r>
  <r>
    <n v="1717"/>
    <s v="Shift Records A New EP!"/>
    <s v="Our first record created to reach, inspire, and ultimately express the love of Jesus to our generation."/>
    <n v="3265"/>
    <n v="1395"/>
    <x v="1"/>
    <x v="0"/>
    <x v="0"/>
    <s v="USD"/>
    <n v="1461211200"/>
    <n v="1459467238"/>
    <b v="0"/>
    <n v="41"/>
    <b v="0"/>
    <s v="music/faith"/>
    <x v="4"/>
    <x v="28"/>
    <n v="34.020000000000003"/>
    <n v="43"/>
    <x v="1591"/>
    <d v="2016-04-21T04:00:00"/>
    <n v="20.184745370381279"/>
    <n v="-0.57274119448698313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s v="USD"/>
    <n v="1403039842"/>
    <n v="1397855842"/>
    <b v="0"/>
    <n v="0"/>
    <b v="0"/>
    <s v="publishing/children's books"/>
    <x v="7"/>
    <x v="32"/>
    <n v="0"/>
    <n v="0"/>
    <x v="1592"/>
    <d v="2014-06-17T21:17:22"/>
    <n v="60"/>
    <n v="-1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s v="USD"/>
    <n v="1416268800"/>
    <n v="1413295358"/>
    <b v="0"/>
    <n v="181"/>
    <b v="1"/>
    <s v="games/tabletop games"/>
    <x v="1"/>
    <x v="1"/>
    <n v="28.1"/>
    <n v="154"/>
    <x v="1593"/>
    <d v="2014-11-18T00:00:00"/>
    <n v="34.414837962962338"/>
    <n v="0.541515151515151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s v="GBP"/>
    <n v="1438624800"/>
    <n v="1435133807"/>
    <b v="0"/>
    <n v="39"/>
    <b v="1"/>
    <s v="theater/plays"/>
    <x v="2"/>
    <x v="2"/>
    <n v="100.06"/>
    <n v="118"/>
    <x v="1594"/>
    <d v="2015-08-03T18:00:00"/>
    <n v="40.40501157406834"/>
    <n v="0.182575757575757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s v="USD"/>
    <n v="1393445620"/>
    <n v="1390853620"/>
    <b v="1"/>
    <n v="74"/>
    <b v="1"/>
    <s v="music/rock"/>
    <x v="4"/>
    <x v="5"/>
    <n v="50.69"/>
    <n v="114"/>
    <x v="1595"/>
    <d v="2014-02-26T20:13:40"/>
    <n v="30"/>
    <n v="0.13666666666666666"/>
    <x v="2"/>
  </r>
  <r>
    <n v="3720"/>
    <s v="Lakotas and the American Theatre"/>
    <s v="Breaking the American Indian stereotype in the American Theatre."/>
    <n v="3300"/>
    <n v="3449"/>
    <x v="0"/>
    <x v="0"/>
    <x v="0"/>
    <s v="USD"/>
    <n v="1435881006"/>
    <n v="1433980206"/>
    <b v="0"/>
    <n v="40"/>
    <b v="1"/>
    <s v="theater/plays"/>
    <x v="2"/>
    <x v="2"/>
    <n v="86.23"/>
    <n v="105"/>
    <x v="1596"/>
    <d v="2015-07-02T23:50:06"/>
    <n v="22"/>
    <n v="4.5151515151515151E-2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s v="USD"/>
    <n v="1461823140"/>
    <n v="1459411371"/>
    <b v="0"/>
    <n v="34"/>
    <b v="1"/>
    <s v="theater/plays"/>
    <x v="2"/>
    <x v="2"/>
    <n v="99"/>
    <n v="102"/>
    <x v="1597"/>
    <d v="2016-04-28T05:59:00"/>
    <n v="27.913993055553874"/>
    <n v="0.02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s v="USD"/>
    <n v="1466567700"/>
    <n v="1464653696"/>
    <b v="0"/>
    <n v="23"/>
    <b v="1"/>
    <s v="theater/plays"/>
    <x v="2"/>
    <x v="2"/>
    <n v="145.65"/>
    <n v="102"/>
    <x v="1598"/>
    <d v="2016-06-22T03:55:00"/>
    <n v="22.152824074073578"/>
    <n v="1.5151515151515152E-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s v="USD"/>
    <n v="1437067476"/>
    <n v="1434475476"/>
    <b v="1"/>
    <n v="49"/>
    <b v="1"/>
    <s v="theater/plays"/>
    <x v="2"/>
    <x v="2"/>
    <n v="67.650000000000006"/>
    <n v="100"/>
    <x v="1599"/>
    <d v="2015-07-16T17:24:36"/>
    <n v="30"/>
    <n v="4.5454545454545452E-3"/>
    <x v="3"/>
  </r>
  <r>
    <n v="3638"/>
    <s v="Project Hedwig and the Angry Inch"/>
    <s v="A rock and roll journey that explores love, loss, redemption, duality and ascension."/>
    <n v="3300"/>
    <n v="216"/>
    <x v="1"/>
    <x v="2"/>
    <x v="2"/>
    <s v="CAD"/>
    <n v="1429456132"/>
    <n v="1424275732"/>
    <b v="0"/>
    <n v="2"/>
    <b v="0"/>
    <s v="theater/musical"/>
    <x v="2"/>
    <x v="18"/>
    <n v="108"/>
    <n v="7"/>
    <x v="1600"/>
    <d v="2015-04-19T15:08:52"/>
    <n v="59.958333333328483"/>
    <n v="-0.93454545454545457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s v="USD"/>
    <n v="1394772031"/>
    <n v="1392183631"/>
    <b v="0"/>
    <n v="3"/>
    <b v="0"/>
    <s v="film &amp; video/animation"/>
    <x v="5"/>
    <x v="29"/>
    <n v="4.83"/>
    <n v="0"/>
    <x v="1601"/>
    <d v="2014-03-14T04:40:31"/>
    <n v="29.958333333328483"/>
    <n v="-0.99560606060606061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s v="USD"/>
    <n v="1487318029"/>
    <n v="1484726029"/>
    <b v="0"/>
    <n v="1"/>
    <b v="0"/>
    <s v="film &amp; video/animation"/>
    <x v="5"/>
    <x v="29"/>
    <n v="1"/>
    <n v="0"/>
    <x v="1602"/>
    <d v="2017-02-17T07:53:49"/>
    <n v="30"/>
    <n v="-0.9996969696969697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s v="USD"/>
    <n v="1287723600"/>
    <n v="1284409734"/>
    <b v="0"/>
    <n v="0"/>
    <b v="0"/>
    <s v="music/jazz"/>
    <x v="4"/>
    <x v="34"/>
    <n v="0"/>
    <n v="0"/>
    <x v="1603"/>
    <d v="2010-10-22T05:00:00"/>
    <n v="38.354930555557075"/>
    <n v="-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x v="0"/>
    <s v="USD"/>
    <n v="1377734091"/>
    <n v="1374882891"/>
    <b v="0"/>
    <n v="2"/>
    <b v="0"/>
    <s v="publishing/art books"/>
    <x v="7"/>
    <x v="40"/>
    <n v="14"/>
    <n v="1"/>
    <x v="1604"/>
    <d v="2013-08-28T23:54:51"/>
    <n v="33"/>
    <n v="-0.99159915991599157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s v="USD"/>
    <n v="1404403381"/>
    <n v="1401811381"/>
    <b v="0"/>
    <n v="133"/>
    <b v="1"/>
    <s v="theater/plays"/>
    <x v="2"/>
    <x v="2"/>
    <n v="40.29"/>
    <n v="160"/>
    <x v="1605"/>
    <d v="2014-07-03T16:03:01"/>
    <n v="30"/>
    <n v="0.59940298507462686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s v="USD"/>
    <n v="1341964080"/>
    <n v="1339109212"/>
    <b v="0"/>
    <n v="81"/>
    <b v="1"/>
    <s v="music/indie rock"/>
    <x v="4"/>
    <x v="21"/>
    <n v="41.73"/>
    <n v="101"/>
    <x v="1606"/>
    <d v="2012-07-10T23:48:00"/>
    <n v="33.042453703703359"/>
    <n v="8.9552238805970154E-3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s v="GBP"/>
    <n v="1465750800"/>
    <n v="1463771421"/>
    <b v="0"/>
    <n v="28"/>
    <b v="1"/>
    <s v="theater/plays"/>
    <x v="2"/>
    <x v="2"/>
    <n v="119.64"/>
    <n v="100"/>
    <x v="1607"/>
    <d v="2016-06-12T17:00:00"/>
    <n v="22.909479166657547"/>
    <n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s v="USD"/>
    <n v="1346464800"/>
    <n v="1343096197"/>
    <b v="1"/>
    <n v="74"/>
    <b v="1"/>
    <s v="film &amp; video/documentary"/>
    <x v="5"/>
    <x v="27"/>
    <n v="106.43"/>
    <n v="232"/>
    <x v="1608"/>
    <d v="2012-09-01T02:00:00"/>
    <n v="38.988460648150067"/>
    <n v="1.3164705882352941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s v="USD"/>
    <n v="1372985760"/>
    <n v="1370393760"/>
    <b v="0"/>
    <n v="87"/>
    <b v="1"/>
    <s v="publishing/nonfiction"/>
    <x v="7"/>
    <x v="12"/>
    <n v="71.44"/>
    <n v="183"/>
    <x v="1609"/>
    <d v="2013-07-05T00:56:00"/>
    <n v="30"/>
    <n v="0.8281058823529412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s v="USD"/>
    <n v="1394521140"/>
    <n v="1392169298"/>
    <b v="0"/>
    <n v="82"/>
    <b v="1"/>
    <s v="music/pop"/>
    <x v="4"/>
    <x v="17"/>
    <n v="52.6"/>
    <n v="127"/>
    <x v="1610"/>
    <d v="2014-03-11T06:59:00"/>
    <n v="27.220393518524361"/>
    <n v="0.26852941176470591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s v="USD"/>
    <n v="1419181890"/>
    <n v="1416589890"/>
    <b v="0"/>
    <n v="23"/>
    <b v="1"/>
    <s v="theater/plays"/>
    <x v="2"/>
    <x v="2"/>
    <n v="176.09"/>
    <n v="119"/>
    <x v="1611"/>
    <d v="2014-12-21T17:11:30"/>
    <n v="30"/>
    <n v="0.19117647058823528"/>
    <x v="2"/>
  </r>
  <r>
    <n v="3015"/>
    <s v="A Sign for 34 West"/>
    <s v="We're turning an old yogurt shop into a live theater in downtown Charleston.   Please help us hang our sign!"/>
    <n v="3400"/>
    <n v="3508"/>
    <x v="0"/>
    <x v="0"/>
    <x v="0"/>
    <s v="USD"/>
    <n v="1402459200"/>
    <n v="1401125238"/>
    <b v="0"/>
    <n v="40"/>
    <b v="1"/>
    <s v="theater/spaces"/>
    <x v="2"/>
    <x v="24"/>
    <n v="87.7"/>
    <n v="103"/>
    <x v="1612"/>
    <d v="2014-06-11T04:00:00"/>
    <n v="15.43937499999447"/>
    <n v="3.1764705882352938E-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x v="9"/>
    <s v="EUR"/>
    <n v="1491586534"/>
    <n v="1488911734"/>
    <b v="0"/>
    <n v="46"/>
    <b v="0"/>
    <s v="theater/spaces"/>
    <x v="2"/>
    <x v="24"/>
    <n v="34.130000000000003"/>
    <n v="46"/>
    <x v="1613"/>
    <d v="2017-04-07T17:35:34"/>
    <n v="30.958333333335759"/>
    <n v="-0.5382352941176470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s v="USD"/>
    <n v="1435111200"/>
    <n v="1433254268"/>
    <b v="0"/>
    <n v="29"/>
    <b v="1"/>
    <s v="theater/plays"/>
    <x v="2"/>
    <x v="2"/>
    <n v="126.55"/>
    <n v="108"/>
    <x v="1614"/>
    <d v="2015-06-24T02:00:00"/>
    <n v="21.49226851851563"/>
    <n v="7.7826725403817909E-2"/>
    <x v="3"/>
  </r>
  <r>
    <n v="181"/>
    <s v="Immemorial"/>
    <s v="Christina has been suffering with flash backs and some very disturbing nightmares and realises that it is more than just nightmares."/>
    <n v="3423"/>
    <n v="722"/>
    <x v="1"/>
    <x v="1"/>
    <x v="1"/>
    <s v="GBP"/>
    <n v="1434995295"/>
    <n v="1432403295"/>
    <b v="0"/>
    <n v="4"/>
    <b v="0"/>
    <s v="film &amp; video/drama"/>
    <x v="5"/>
    <x v="25"/>
    <n v="180.5"/>
    <n v="21"/>
    <x v="1615"/>
    <d v="2015-06-22T17:48:15"/>
    <n v="30"/>
    <n v="-0.78907391177329833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s v="USD"/>
    <n v="1484348700"/>
    <n v="1481756855"/>
    <b v="0"/>
    <n v="1"/>
    <b v="0"/>
    <s v="theater/plays"/>
    <x v="2"/>
    <x v="2"/>
    <n v="34.950000000000003"/>
    <n v="1"/>
    <x v="1616"/>
    <d v="2017-01-13T23:05:00"/>
    <n v="29.998206018521159"/>
    <n v="-0.99000000000000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s v="USD"/>
    <n v="1486311939"/>
    <n v="1483719939"/>
    <b v="1"/>
    <n v="335"/>
    <b v="1"/>
    <s v="photography/photobooks"/>
    <x v="6"/>
    <x v="9"/>
    <n v="58.38"/>
    <n v="559"/>
    <x v="1617"/>
    <d v="2017-02-05T16:25:39"/>
    <n v="30"/>
    <n v="4.587714285714286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s v="USD"/>
    <n v="1451530800"/>
    <n v="1448463086"/>
    <b v="0"/>
    <n v="167"/>
    <b v="1"/>
    <s v="photography/photobooks"/>
    <x v="6"/>
    <x v="9"/>
    <n v="54.62"/>
    <n v="261"/>
    <x v="1618"/>
    <d v="2015-12-31T03:00:00"/>
    <n v="35.505949074075033"/>
    <n v="1.6060000000000001"/>
    <x v="3"/>
  </r>
  <r>
    <n v="2249"/>
    <s v="Centurion: Legionaries of Rome"/>
    <s v="March with the legions against the enemies of Rome in this role-playing game of military adventures."/>
    <n v="3500"/>
    <n v="5907"/>
    <x v="0"/>
    <x v="0"/>
    <x v="0"/>
    <s v="USD"/>
    <n v="1364917965"/>
    <n v="1362329565"/>
    <b v="0"/>
    <n v="180"/>
    <b v="1"/>
    <s v="games/tabletop games"/>
    <x v="1"/>
    <x v="1"/>
    <n v="32.82"/>
    <n v="169"/>
    <x v="1619"/>
    <d v="2013-04-02T15:52:45"/>
    <n v="29.958333333335759"/>
    <n v="0.68771428571428572"/>
    <x v="4"/>
  </r>
  <r>
    <n v="13"/>
    <s v="Can't Go Home"/>
    <s v="A travel series hosted by touring musicians that profiles a different American city in each episode."/>
    <n v="3500"/>
    <n v="5599"/>
    <x v="0"/>
    <x v="0"/>
    <x v="0"/>
    <s v="USD"/>
    <n v="1466713620"/>
    <n v="1463588109"/>
    <b v="0"/>
    <n v="51"/>
    <b v="1"/>
    <s v="film &amp; video/television"/>
    <x v="5"/>
    <x v="7"/>
    <n v="109.78"/>
    <n v="160"/>
    <x v="1620"/>
    <d v="2016-06-23T20:27:00"/>
    <n v="36.174895833333721"/>
    <n v="0.5997142857142857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s v="USD"/>
    <n v="1358198400"/>
    <n v="1354580949"/>
    <b v="0"/>
    <n v="149"/>
    <b v="1"/>
    <s v="publishing/nonfiction"/>
    <x v="7"/>
    <x v="12"/>
    <n v="36.53"/>
    <n v="156"/>
    <x v="1621"/>
    <d v="2013-01-14T21:20:00"/>
    <n v="41.868645833339542"/>
    <n v="0.55514285714285716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7"/>
    <x v="7"/>
    <s v="AUD"/>
    <n v="1433059187"/>
    <n v="1430467187"/>
    <b v="0"/>
    <n v="53"/>
    <b v="1"/>
    <s v="film &amp; video/shorts"/>
    <x v="5"/>
    <x v="13"/>
    <n v="102.08"/>
    <n v="155"/>
    <x v="1622"/>
    <d v="2015-05-31T07:59:47"/>
    <n v="30"/>
    <n v="0.5457142857142857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s v="USD"/>
    <n v="1382658169"/>
    <n v="1380238969"/>
    <b v="1"/>
    <n v="141"/>
    <b v="1"/>
    <s v="music/rock"/>
    <x v="4"/>
    <x v="5"/>
    <n v="34.17"/>
    <n v="138"/>
    <x v="1623"/>
    <d v="2013-10-24T23:42:49"/>
    <n v="28"/>
    <n v="0.3765714285714285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s v="USD"/>
    <n v="1368117239"/>
    <n v="1365525239"/>
    <b v="0"/>
    <n v="75"/>
    <b v="1"/>
    <s v="music/indie rock"/>
    <x v="4"/>
    <x v="21"/>
    <n v="62.38"/>
    <n v="134"/>
    <x v="1624"/>
    <d v="2013-05-09T16:33:59"/>
    <n v="30"/>
    <n v="0.33671428571428569"/>
    <x v="4"/>
  </r>
  <r>
    <n v="1303"/>
    <s v="Forward Arena Theatre Company: Summer Season"/>
    <s v="Groundbreaking queer theatre."/>
    <n v="3500"/>
    <n v="4559.13"/>
    <x v="0"/>
    <x v="1"/>
    <x v="1"/>
    <s v="GBP"/>
    <n v="1469962800"/>
    <n v="1468578920"/>
    <b v="0"/>
    <n v="108"/>
    <b v="1"/>
    <s v="theater/plays"/>
    <x v="2"/>
    <x v="2"/>
    <n v="42.21"/>
    <n v="130"/>
    <x v="1625"/>
    <d v="2016-07-31T11:00:00"/>
    <n v="16.017129629624833"/>
    <n v="0.3026085714285714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s v="USD"/>
    <n v="1461108450"/>
    <n v="1455928050"/>
    <b v="0"/>
    <n v="61"/>
    <b v="1"/>
    <s v="theater/plays"/>
    <x v="2"/>
    <x v="2"/>
    <n v="72.95"/>
    <n v="127"/>
    <x v="1626"/>
    <d v="2016-04-19T23:27:30"/>
    <n v="59.958333333335759"/>
    <n v="0.2714285714285714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s v="USD"/>
    <n v="1337194800"/>
    <n v="1334429646"/>
    <b v="1"/>
    <n v="77"/>
    <b v="1"/>
    <s v="film &amp; video/documentary"/>
    <x v="5"/>
    <x v="27"/>
    <n v="57.08"/>
    <n v="126"/>
    <x v="1627"/>
    <d v="2012-05-16T19:00:00"/>
    <n v="32.004097222219571"/>
    <n v="0.25571428571428573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s v="USD"/>
    <n v="1436117922"/>
    <n v="1433525922"/>
    <b v="0"/>
    <n v="63"/>
    <b v="1"/>
    <s v="music/rock"/>
    <x v="4"/>
    <x v="5"/>
    <n v="68.94"/>
    <n v="124"/>
    <x v="1628"/>
    <d v="2015-07-05T17:38:42"/>
    <n v="30"/>
    <n v="0.24085714285714285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s v="USD"/>
    <n v="1436902359"/>
    <n v="1434310359"/>
    <b v="0"/>
    <n v="32"/>
    <b v="1"/>
    <s v="theater/plays"/>
    <x v="2"/>
    <x v="2"/>
    <n v="135.63"/>
    <n v="124"/>
    <x v="1629"/>
    <d v="2015-07-14T19:32:39"/>
    <n v="30"/>
    <n v="0.24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s v="USD"/>
    <n v="1430774974"/>
    <n v="1426886974"/>
    <b v="0"/>
    <n v="46"/>
    <b v="1"/>
    <s v="technology/makerspaces"/>
    <x v="0"/>
    <x v="36"/>
    <n v="93.7"/>
    <n v="123"/>
    <x v="1630"/>
    <d v="2015-05-04T21:29:34"/>
    <n v="45"/>
    <n v="0.23142857142857143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s v="USD"/>
    <n v="1460581365"/>
    <n v="1458766965"/>
    <b v="0"/>
    <n v="57"/>
    <b v="1"/>
    <s v="theater/plays"/>
    <x v="2"/>
    <x v="2"/>
    <n v="75.09"/>
    <n v="122"/>
    <x v="1631"/>
    <d v="2016-04-13T21:02:45"/>
    <n v="21"/>
    <n v="0.22285714285714286"/>
    <x v="0"/>
  </r>
  <r>
    <n v="1247"/>
    <s v="BRAIN DEAD to record debut EP with SLAYER producer!"/>
    <s v="BRAIN DEAD is going to record their debut EP and they need your help, Bozos!"/>
    <n v="3500"/>
    <n v="4275"/>
    <x v="0"/>
    <x v="0"/>
    <x v="0"/>
    <s v="USD"/>
    <n v="1367823655"/>
    <n v="1365231655"/>
    <b v="1"/>
    <n v="50"/>
    <b v="1"/>
    <s v="music/rock"/>
    <x v="4"/>
    <x v="5"/>
    <n v="85.5"/>
    <n v="122"/>
    <x v="1632"/>
    <d v="2013-05-06T07:00:55"/>
    <n v="30"/>
    <n v="0.2214285714285714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s v="USD"/>
    <n v="1330916400"/>
    <n v="1327969730"/>
    <b v="0"/>
    <n v="72"/>
    <b v="1"/>
    <s v="music/indie rock"/>
    <x v="4"/>
    <x v="21"/>
    <n v="58.6"/>
    <n v="121"/>
    <x v="1633"/>
    <d v="2012-03-05T03:00:00"/>
    <n v="34.104976851849642"/>
    <n v="0.20542857142857143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s v="USD"/>
    <n v="1298343600"/>
    <n v="1295624113"/>
    <b v="0"/>
    <n v="93"/>
    <b v="1"/>
    <s v="music/pop"/>
    <x v="4"/>
    <x v="17"/>
    <n v="44.96"/>
    <n v="119"/>
    <x v="1634"/>
    <d v="2011-02-22T03:00:00"/>
    <n v="31.475543981483497"/>
    <n v="0.19457142857142856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s v="USD"/>
    <n v="1316124003"/>
    <n v="1313532003"/>
    <b v="0"/>
    <n v="90"/>
    <b v="1"/>
    <s v="music/indie rock"/>
    <x v="4"/>
    <x v="21"/>
    <n v="46.4"/>
    <n v="119"/>
    <x v="1635"/>
    <d v="2011-09-15T22:00:03"/>
    <n v="30"/>
    <n v="0.1931742857142856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s v="USD"/>
    <n v="1291131815"/>
    <n v="1287071015"/>
    <b v="1"/>
    <n v="66"/>
    <b v="1"/>
    <s v="music/rock"/>
    <x v="4"/>
    <x v="5"/>
    <n v="63.18"/>
    <n v="119"/>
    <x v="1636"/>
    <d v="2010-11-30T15:43:35"/>
    <n v="47"/>
    <n v="0.19147714285714287"/>
    <x v="7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s v="USD"/>
    <n v="1366693272"/>
    <n v="1364101272"/>
    <b v="0"/>
    <n v="47"/>
    <b v="1"/>
    <s v="film &amp; video/shorts"/>
    <x v="5"/>
    <x v="13"/>
    <n v="85.96"/>
    <n v="115"/>
    <x v="1637"/>
    <d v="2013-04-23T05:01:12"/>
    <n v="30"/>
    <n v="0.15428571428571428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s v="USD"/>
    <n v="1412086187"/>
    <n v="1409494187"/>
    <b v="0"/>
    <n v="87"/>
    <b v="1"/>
    <s v="music/rock"/>
    <x v="4"/>
    <x v="5"/>
    <n v="46.22"/>
    <n v="115"/>
    <x v="1638"/>
    <d v="2014-09-30T14:09:47"/>
    <n v="30"/>
    <n v="0.14885714285714285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s v="USD"/>
    <n v="1337144340"/>
    <n v="1333597555"/>
    <b v="0"/>
    <n v="55"/>
    <b v="1"/>
    <s v="music/indie rock"/>
    <x v="4"/>
    <x v="21"/>
    <n v="72.91"/>
    <n v="115"/>
    <x v="1639"/>
    <d v="2012-05-16T04:59:00"/>
    <n v="41.050752314811689"/>
    <n v="0.14571428571428571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s v="USD"/>
    <n v="1268723160"/>
    <n v="1265269559"/>
    <b v="1"/>
    <n v="84"/>
    <b v="1"/>
    <s v="film &amp; video/documentary"/>
    <x v="5"/>
    <x v="27"/>
    <n v="47.4"/>
    <n v="114"/>
    <x v="1640"/>
    <d v="2010-03-16T07:06:00"/>
    <n v="39.972233796295768"/>
    <n v="0.13757142857142857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s v="USD"/>
    <n v="1302260155"/>
    <n v="1298289355"/>
    <b v="0"/>
    <n v="57"/>
    <b v="1"/>
    <s v="film &amp; video/shorts"/>
    <x v="5"/>
    <x v="13"/>
    <n v="69.790000000000006"/>
    <n v="114"/>
    <x v="1641"/>
    <d v="2011-04-08T10:55:55"/>
    <n v="45.958333333335759"/>
    <n v="0.13657142857142857"/>
    <x v="5"/>
  </r>
  <r>
    <n v="1395"/>
    <s v="Quiet Oaks Full Length Album"/>
    <s v="Help Quiet Oaks record their debut album!!!"/>
    <n v="3500"/>
    <n v="3916"/>
    <x v="0"/>
    <x v="0"/>
    <x v="0"/>
    <s v="USD"/>
    <n v="1484430481"/>
    <n v="1481838481"/>
    <b v="0"/>
    <n v="82"/>
    <b v="1"/>
    <s v="music/rock"/>
    <x v="4"/>
    <x v="5"/>
    <n v="47.76"/>
    <n v="112"/>
    <x v="1642"/>
    <d v="2017-01-14T21:48:01"/>
    <n v="30"/>
    <n v="0.1188571428571428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s v="USD"/>
    <n v="1380949200"/>
    <n v="1378586179"/>
    <b v="0"/>
    <n v="65"/>
    <b v="1"/>
    <s v="music/classical music"/>
    <x v="4"/>
    <x v="10"/>
    <n v="60.15"/>
    <n v="112"/>
    <x v="1643"/>
    <d v="2013-10-05T05:00:00"/>
    <n v="27.349780092597939"/>
    <n v="0.1171428571428571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s v="USD"/>
    <n v="1408942740"/>
    <n v="1406958354"/>
    <b v="0"/>
    <n v="31"/>
    <b v="1"/>
    <s v="theater/plays"/>
    <x v="2"/>
    <x v="2"/>
    <n v="125.81"/>
    <n v="111"/>
    <x v="1644"/>
    <d v="2014-08-25T04:59:00"/>
    <n v="22.967430555559986"/>
    <n v="0.11428571428571428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s v="USD"/>
    <n v="1476931696"/>
    <n v="1474339696"/>
    <b v="0"/>
    <n v="66"/>
    <b v="1"/>
    <s v="theater/plays"/>
    <x v="2"/>
    <x v="2"/>
    <n v="58.79"/>
    <n v="111"/>
    <x v="1645"/>
    <d v="2016-10-20T02:48:16"/>
    <n v="30"/>
    <n v="0.1085714285714285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s v="USD"/>
    <n v="1489497886"/>
    <n v="1487082286"/>
    <b v="1"/>
    <n v="70"/>
    <b v="1"/>
    <s v="photography/photobooks"/>
    <x v="6"/>
    <x v="9"/>
    <n v="55.22"/>
    <n v="110"/>
    <x v="1646"/>
    <d v="2017-03-14T13:24:46"/>
    <n v="27.958333333328483"/>
    <n v="0.104442857142857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s v="GBP"/>
    <n v="1464801169"/>
    <n v="1462209169"/>
    <b v="0"/>
    <n v="130"/>
    <b v="1"/>
    <s v="theater/plays"/>
    <x v="2"/>
    <x v="2"/>
    <n v="29.26"/>
    <n v="109"/>
    <x v="1647"/>
    <d v="2016-06-01T17:12:49"/>
    <n v="30"/>
    <n v="8.6728571428571474E-2"/>
    <x v="0"/>
  </r>
  <r>
    <n v="1290"/>
    <s v="I Died... I Came Back, ... Whatever"/>
    <s v="Sometimes your Heart has to STOP for your Life to START."/>
    <n v="3500"/>
    <n v="3800"/>
    <x v="0"/>
    <x v="0"/>
    <x v="0"/>
    <s v="USD"/>
    <n v="1429772340"/>
    <n v="1427121931"/>
    <b v="0"/>
    <n v="86"/>
    <b v="1"/>
    <s v="theater/plays"/>
    <x v="2"/>
    <x v="2"/>
    <n v="44.19"/>
    <n v="109"/>
    <x v="1648"/>
    <d v="2015-04-23T06:59:00"/>
    <n v="30.676030092596193"/>
    <n v="8.5714285714285715E-2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s v="USD"/>
    <n v="1417465515"/>
    <n v="1415737515"/>
    <b v="0"/>
    <n v="50"/>
    <b v="1"/>
    <s v="theater/musical"/>
    <x v="2"/>
    <x v="18"/>
    <n v="75.959999999999994"/>
    <n v="109"/>
    <x v="1649"/>
    <d v="2014-12-01T20:25:15"/>
    <n v="20"/>
    <n v="8.5142857142857145E-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s v="USD"/>
    <n v="1465178400"/>
    <n v="1461985967"/>
    <b v="0"/>
    <n v="60"/>
    <b v="1"/>
    <s v="theater/plays"/>
    <x v="2"/>
    <x v="2"/>
    <n v="62.67"/>
    <n v="107"/>
    <x v="1650"/>
    <d v="2016-06-06T02:00:00"/>
    <n v="36.949456018512137"/>
    <n v="7.4285714285714288E-2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s v="GBP"/>
    <n v="1380192418"/>
    <n v="1375008418"/>
    <b v="0"/>
    <n v="63"/>
    <b v="1"/>
    <s v="music/classical music"/>
    <x v="4"/>
    <x v="10"/>
    <n v="59.46"/>
    <n v="107"/>
    <x v="1651"/>
    <d v="2013-09-26T10:46:58"/>
    <n v="60"/>
    <n v="7.0285714285714285E-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s v="USD"/>
    <n v="1331352129"/>
    <n v="1328760129"/>
    <b v="1"/>
    <n v="73"/>
    <b v="1"/>
    <s v="music/indie rock"/>
    <x v="4"/>
    <x v="21"/>
    <n v="51.19"/>
    <n v="107"/>
    <x v="1652"/>
    <d v="2012-03-10T04:02:09"/>
    <n v="30"/>
    <n v="6.7585714285714332E-2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s v="USD"/>
    <n v="1412135940"/>
    <n v="1410555998"/>
    <b v="1"/>
    <n v="55"/>
    <b v="1"/>
    <s v="film &amp; video/documentary"/>
    <x v="5"/>
    <x v="27"/>
    <n v="67.91"/>
    <n v="107"/>
    <x v="1653"/>
    <d v="2014-10-01T03:59:00"/>
    <n v="18.286365740743349"/>
    <n v="6.7142857142857143E-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2"/>
    <x v="2"/>
    <s v="CAD"/>
    <n v="1446053616"/>
    <n v="1443461616"/>
    <b v="0"/>
    <n v="52"/>
    <b v="1"/>
    <s v="theater/plays"/>
    <x v="2"/>
    <x v="2"/>
    <n v="71.73"/>
    <n v="107"/>
    <x v="1654"/>
    <d v="2015-10-28T17:33:36"/>
    <n v="30"/>
    <n v="6.5714285714285711E-2"/>
    <x v="3"/>
  </r>
  <r>
    <n v="2968"/>
    <s v="The Curse of the Babywoman @ FringeNYC"/>
    <s v="The Curse of the Babywoman is real â€” and it is coming to FringeNYC this August."/>
    <n v="3500"/>
    <n v="3710"/>
    <x v="0"/>
    <x v="0"/>
    <x v="0"/>
    <s v="USD"/>
    <n v="1471406340"/>
    <n v="1470227660"/>
    <b v="0"/>
    <n v="47"/>
    <b v="1"/>
    <s v="theater/plays"/>
    <x v="2"/>
    <x v="2"/>
    <n v="78.94"/>
    <n v="106"/>
    <x v="1655"/>
    <d v="2016-08-17T03:59:00"/>
    <n v="13.642129629632109"/>
    <n v="0.06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s v="USD"/>
    <n v="1477342800"/>
    <n v="1476386395"/>
    <b v="0"/>
    <n v="62"/>
    <b v="1"/>
    <s v="music/metal"/>
    <x v="4"/>
    <x v="6"/>
    <n v="59.26"/>
    <n v="105"/>
    <x v="1656"/>
    <d v="2016-10-24T21:00:00"/>
    <n v="11.069502314814599"/>
    <n v="4.9714285714285711E-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s v="USD"/>
    <n v="1434384880"/>
    <n v="1432484080"/>
    <b v="0"/>
    <n v="111"/>
    <b v="1"/>
    <s v="theater/plays"/>
    <x v="2"/>
    <x v="2"/>
    <n v="32.97"/>
    <n v="105"/>
    <x v="1657"/>
    <d v="2015-06-15T16:14:40"/>
    <n v="22"/>
    <n v="4.5714285714285714E-2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s v="USD"/>
    <n v="1451881207"/>
    <n v="1449116407"/>
    <b v="0"/>
    <n v="46"/>
    <b v="1"/>
    <s v="theater/plays"/>
    <x v="2"/>
    <x v="2"/>
    <n v="79.540000000000006"/>
    <n v="105"/>
    <x v="1658"/>
    <d v="2016-01-04T04:20:07"/>
    <n v="32"/>
    <n v="4.5428571428571429E-2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x v="15"/>
    <s v="EUR"/>
    <n v="1448838000"/>
    <n v="1445791811"/>
    <b v="0"/>
    <n v="51"/>
    <b v="1"/>
    <s v="theater/plays"/>
    <x v="2"/>
    <x v="2"/>
    <n v="71.67"/>
    <n v="104"/>
    <x v="1659"/>
    <d v="2015-11-29T23:00:00"/>
    <n v="35.256817129629781"/>
    <n v="4.4285714285714282E-2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s v="USD"/>
    <n v="1460141521"/>
    <n v="1457553121"/>
    <b v="1"/>
    <n v="29"/>
    <b v="1"/>
    <s v="film &amp; video/documentary"/>
    <x v="5"/>
    <x v="27"/>
    <n v="125.45"/>
    <n v="104"/>
    <x v="1660"/>
    <d v="2016-04-08T18:52:01"/>
    <n v="29.958333333328483"/>
    <n v="3.9428571428571431E-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s v="USD"/>
    <n v="1403452131"/>
    <n v="1401205731"/>
    <b v="0"/>
    <n v="60"/>
    <b v="1"/>
    <s v="film &amp; video/shorts"/>
    <x v="5"/>
    <x v="13"/>
    <n v="60"/>
    <n v="103"/>
    <x v="1661"/>
    <d v="2014-06-22T15:48:51"/>
    <n v="26"/>
    <n v="2.8571428571428571E-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s v="GBP"/>
    <n v="1427806320"/>
    <n v="1422834819"/>
    <b v="0"/>
    <n v="27"/>
    <b v="1"/>
    <s v="theater/plays"/>
    <x v="2"/>
    <x v="2"/>
    <n v="132.96"/>
    <n v="103"/>
    <x v="1662"/>
    <d v="2015-03-31T12:52:00"/>
    <n v="57.540520833339542"/>
    <n v="2.5714285714285714E-2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s v="USD"/>
    <n v="1374888436"/>
    <n v="1372296436"/>
    <b v="0"/>
    <n v="69"/>
    <b v="1"/>
    <s v="music/electronic music"/>
    <x v="4"/>
    <x v="4"/>
    <n v="51.3"/>
    <n v="101"/>
    <x v="1663"/>
    <d v="2013-07-27T01:27:16"/>
    <n v="30"/>
    <n v="1.1428571428571429E-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s v="USD"/>
    <n v="1295928000"/>
    <n v="1288160403"/>
    <b v="1"/>
    <n v="104"/>
    <b v="1"/>
    <s v="theater/plays"/>
    <x v="2"/>
    <x v="2"/>
    <n v="33.99"/>
    <n v="101"/>
    <x v="1664"/>
    <d v="2011-01-25T04:00:00"/>
    <n v="89.902743055550673"/>
    <n v="0.01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s v="USD"/>
    <n v="1472490000"/>
    <n v="1467468008"/>
    <b v="0"/>
    <n v="39"/>
    <b v="1"/>
    <s v="theater/musical"/>
    <x v="2"/>
    <x v="18"/>
    <n v="90.54"/>
    <n v="101"/>
    <x v="1665"/>
    <d v="2016-08-29T17:00:00"/>
    <n v="58.124907407400315"/>
    <n v="8.8571428571428568E-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s v="USD"/>
    <n v="1405915140"/>
    <n v="1404140667"/>
    <b v="0"/>
    <n v="40"/>
    <b v="1"/>
    <s v="theater/plays"/>
    <x v="2"/>
    <x v="2"/>
    <n v="88.25"/>
    <n v="101"/>
    <x v="1666"/>
    <d v="2014-07-21T03:59:00"/>
    <n v="20.537881944444962"/>
    <n v="8.5714285714285719E-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s v="GBP"/>
    <n v="1470092340"/>
    <n v="1467973256"/>
    <b v="0"/>
    <n v="46"/>
    <b v="1"/>
    <s v="theater/plays"/>
    <x v="2"/>
    <x v="2"/>
    <n v="76.650000000000006"/>
    <n v="101"/>
    <x v="1667"/>
    <d v="2016-08-01T22:59:00"/>
    <n v="24.526435185187438"/>
    <n v="7.4285714285714285E-3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s v="USD"/>
    <n v="1410379774"/>
    <n v="1407787774"/>
    <b v="1"/>
    <n v="34"/>
    <b v="1"/>
    <s v="theater/plays"/>
    <x v="2"/>
    <x v="2"/>
    <n v="103.35"/>
    <n v="100"/>
    <x v="1668"/>
    <d v="2014-09-10T20:09:34"/>
    <n v="30"/>
    <n v="4.0000000000000001E-3"/>
    <x v="2"/>
  </r>
  <r>
    <n v="8"/>
    <s v="Sizzling in the Kitchen Flynn Style"/>
    <s v="Help us raise the funds to film our pilot episode!"/>
    <n v="3500"/>
    <n v="3501.52"/>
    <x v="0"/>
    <x v="0"/>
    <x v="0"/>
    <s v="USD"/>
    <n v="1460754000"/>
    <n v="1460155212"/>
    <b v="0"/>
    <n v="12"/>
    <b v="1"/>
    <s v="film &amp; video/television"/>
    <x v="5"/>
    <x v="7"/>
    <n v="291.79000000000002"/>
    <n v="100"/>
    <x v="1669"/>
    <d v="2016-04-15T21:00:00"/>
    <n v="6.9304166666697711"/>
    <n v="4.3428571428570911E-4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s v="USD"/>
    <n v="1359052710"/>
    <n v="1356979110"/>
    <b v="0"/>
    <n v="35"/>
    <b v="1"/>
    <s v="film &amp; video/shorts"/>
    <x v="5"/>
    <x v="13"/>
    <n v="100"/>
    <n v="100"/>
    <x v="1670"/>
    <d v="2013-01-24T18:38:30"/>
    <n v="24"/>
    <n v="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s v="USD"/>
    <n v="1423750542"/>
    <n v="1421158542"/>
    <b v="0"/>
    <n v="39"/>
    <b v="0"/>
    <s v="theater/musical"/>
    <x v="2"/>
    <x v="18"/>
    <n v="53.08"/>
    <n v="59"/>
    <x v="1671"/>
    <d v="2015-02-12T14:15:42"/>
    <n v="30"/>
    <n v="-0.40857142857142859"/>
    <x v="3"/>
  </r>
  <r>
    <n v="1802"/>
    <s v="Out Of The Dark"/>
    <s v="Inner Darkness turned into a photobook. Personal work i shot during my recovery...in Berlin."/>
    <n v="3500"/>
    <n v="1697"/>
    <x v="1"/>
    <x v="6"/>
    <x v="6"/>
    <s v="EUR"/>
    <n v="1435442340"/>
    <n v="1433416830"/>
    <b v="1"/>
    <n v="18"/>
    <b v="0"/>
    <s v="photography/photobooks"/>
    <x v="6"/>
    <x v="9"/>
    <n v="94.28"/>
    <n v="48"/>
    <x v="1672"/>
    <d v="2015-06-27T21:59:00"/>
    <n v="23.443402777775191"/>
    <n v="-0.51514285714285712"/>
    <x v="3"/>
  </r>
  <r>
    <n v="196"/>
    <s v="Thunder Under Control"/>
    <s v="A moving short film about a retired female boxer who develops a relationship with a young journalist who idolises her"/>
    <n v="3500"/>
    <n v="1465"/>
    <x v="1"/>
    <x v="1"/>
    <x v="1"/>
    <s v="GBP"/>
    <n v="1444510800"/>
    <n v="1442062898"/>
    <b v="0"/>
    <n v="19"/>
    <b v="0"/>
    <s v="film &amp; video/drama"/>
    <x v="5"/>
    <x v="25"/>
    <n v="77.11"/>
    <n v="42"/>
    <x v="1673"/>
    <d v="2015-10-10T21:00:00"/>
    <n v="28.332199074073287"/>
    <n v="-0.58142857142857141"/>
    <x v="3"/>
  </r>
  <r>
    <n v="3635"/>
    <s v="Mary's Son"/>
    <s v="Mary's Son is a pop opera about Jesus and the hope he brings to all people."/>
    <n v="3500"/>
    <n v="1276"/>
    <x v="1"/>
    <x v="0"/>
    <x v="0"/>
    <s v="USD"/>
    <n v="1461186676"/>
    <n v="1458594676"/>
    <b v="0"/>
    <n v="10"/>
    <b v="0"/>
    <s v="theater/musical"/>
    <x v="2"/>
    <x v="18"/>
    <n v="127.6"/>
    <n v="36"/>
    <x v="1674"/>
    <d v="2016-04-20T21:11:16"/>
    <n v="30"/>
    <n v="-0.63542857142857145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x v="1"/>
    <s v="GBP"/>
    <n v="1486547945"/>
    <n v="1483955945"/>
    <b v="1"/>
    <n v="35"/>
    <b v="0"/>
    <s v="theater/spaces"/>
    <x v="2"/>
    <x v="24"/>
    <n v="23.63"/>
    <n v="24"/>
    <x v="1675"/>
    <d v="2017-02-08T09:59:05"/>
    <n v="30"/>
    <n v="-0.76371428571428568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x v="1"/>
    <s v="GBP"/>
    <n v="1448492400"/>
    <n v="1446506080"/>
    <b v="0"/>
    <n v="6"/>
    <b v="0"/>
    <s v="theater/plays"/>
    <x v="2"/>
    <x v="2"/>
    <n v="129.16999999999999"/>
    <n v="22"/>
    <x v="1676"/>
    <d v="2015-11-25T23:00:00"/>
    <n v="22.989814814805868"/>
    <n v="-0.77857142857142858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x v="3"/>
    <s v="EUR"/>
    <n v="1491590738"/>
    <n v="1489517138"/>
    <b v="0"/>
    <n v="10"/>
    <b v="0"/>
    <s v="music/faith"/>
    <x v="4"/>
    <x v="28"/>
    <n v="76"/>
    <n v="22"/>
    <x v="1677"/>
    <d v="2017-04-07T18:45:38"/>
    <n v="24"/>
    <n v="-0.7828571428571428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s v="USD"/>
    <n v="1452795416"/>
    <n v="1450203416"/>
    <b v="0"/>
    <n v="6"/>
    <b v="0"/>
    <s v="theater/plays"/>
    <x v="2"/>
    <x v="2"/>
    <n v="126.5"/>
    <n v="22"/>
    <x v="1678"/>
    <d v="2016-01-14T18:16:56"/>
    <n v="30"/>
    <n v="-0.78314285714285714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s v="USD"/>
    <n v="1425136200"/>
    <n v="1421853518"/>
    <b v="0"/>
    <n v="11"/>
    <b v="0"/>
    <s v="music/jazz"/>
    <x v="4"/>
    <x v="34"/>
    <n v="58.18"/>
    <n v="18"/>
    <x v="1679"/>
    <d v="2015-02-28T15:10:00"/>
    <n v="37.9940046296324"/>
    <n v="-0.81714285714285717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s v="USD"/>
    <n v="1473211313"/>
    <n v="1472001713"/>
    <b v="0"/>
    <n v="17"/>
    <b v="0"/>
    <s v="theater/plays"/>
    <x v="2"/>
    <x v="2"/>
    <n v="36.590000000000003"/>
    <n v="18"/>
    <x v="1680"/>
    <d v="2016-09-07T01:21:53"/>
    <n v="14"/>
    <n v="-0.82228571428571429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x v="1"/>
    <s v="GBP"/>
    <n v="1488271860"/>
    <n v="1484484219"/>
    <b v="0"/>
    <n v="5"/>
    <b v="0"/>
    <s v="theater/plays"/>
    <x v="2"/>
    <x v="2"/>
    <n v="80"/>
    <n v="11"/>
    <x v="1681"/>
    <d v="2017-02-28T08:51:00"/>
    <n v="43.838437499995052"/>
    <n v="-0.88571428571428568"/>
    <x v="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x v="2"/>
    <s v="CAD"/>
    <n v="1425246439"/>
    <n v="1422222439"/>
    <b v="1"/>
    <n v="9"/>
    <b v="0"/>
    <s v="photography/photobooks"/>
    <x v="6"/>
    <x v="9"/>
    <n v="42.22"/>
    <n v="11"/>
    <x v="1682"/>
    <d v="2015-03-01T21:47:19"/>
    <n v="35"/>
    <n v="-0.89142857142857146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s v="USD"/>
    <n v="1454213820"/>
    <n v="1451723535"/>
    <b v="0"/>
    <n v="11"/>
    <b v="0"/>
    <s v="games/mobile games"/>
    <x v="1"/>
    <x v="15"/>
    <n v="32.82"/>
    <n v="10"/>
    <x v="1683"/>
    <d v="2016-01-31T04:17:00"/>
    <n v="28.822743055556202"/>
    <n v="-0.89685714285714291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s v="USD"/>
    <n v="1454054429"/>
    <n v="1451462429"/>
    <b v="0"/>
    <n v="2"/>
    <b v="0"/>
    <s v="music/jazz"/>
    <x v="4"/>
    <x v="34"/>
    <n v="25"/>
    <n v="1"/>
    <x v="1684"/>
    <d v="2016-01-29T08:00:29"/>
    <n v="30"/>
    <n v="-0.98571428571428577"/>
    <x v="3"/>
  </r>
  <r>
    <n v="873"/>
    <s v="The Dreamer-An Original Jazz CD"/>
    <s v="Fall in love with &quot;The Dreamer&quot;, new original music from trumpeter Freddie Dunn!"/>
    <n v="3500"/>
    <n v="45"/>
    <x v="1"/>
    <x v="0"/>
    <x v="0"/>
    <s v="USD"/>
    <n v="1352610040"/>
    <n v="1349150440"/>
    <b v="0"/>
    <n v="5"/>
    <b v="0"/>
    <s v="music/jazz"/>
    <x v="4"/>
    <x v="34"/>
    <n v="9"/>
    <n v="1"/>
    <x v="1685"/>
    <d v="2012-11-11T05:00:40"/>
    <n v="40.041666666664241"/>
    <n v="-0.987142857142857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s v="USD"/>
    <n v="1383509357"/>
    <n v="1380913757"/>
    <b v="0"/>
    <n v="2"/>
    <b v="0"/>
    <s v="music/jazz"/>
    <x v="4"/>
    <x v="34"/>
    <n v="20"/>
    <n v="1"/>
    <x v="1686"/>
    <d v="2013-11-03T20:09:17"/>
    <n v="30.041666666671517"/>
    <n v="-0.98857142857142855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s v="USD"/>
    <n v="1431144000"/>
    <n v="1426407426"/>
    <b v="0"/>
    <n v="2"/>
    <b v="0"/>
    <s v="theater/plays"/>
    <x v="2"/>
    <x v="2"/>
    <n v="18.5"/>
    <n v="1"/>
    <x v="1687"/>
    <d v="2015-05-09T04:00:00"/>
    <n v="54.821458333331975"/>
    <n v="-0.98942857142857144"/>
    <x v="3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s v="USD"/>
    <n v="1355197047"/>
    <n v="1350009447"/>
    <b v="0"/>
    <n v="2"/>
    <b v="0"/>
    <s v="music/jazz"/>
    <x v="4"/>
    <x v="34"/>
    <n v="15"/>
    <n v="1"/>
    <x v="1688"/>
    <d v="2012-12-11T03:37:27"/>
    <n v="60.041666666664241"/>
    <n v="-0.99142857142857144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s v="USD"/>
    <n v="1460737680"/>
    <n v="1455725596"/>
    <b v="0"/>
    <n v="4"/>
    <b v="0"/>
    <s v="theater/plays"/>
    <x v="2"/>
    <x v="2"/>
    <n v="7.25"/>
    <n v="1"/>
    <x v="1689"/>
    <d v="2016-04-15T16:28:00"/>
    <n v="58.010231481472147"/>
    <n v="-0.99171428571428566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s v="USD"/>
    <n v="1427266860"/>
    <n v="1424678460"/>
    <b v="0"/>
    <n v="1"/>
    <b v="0"/>
    <s v="food/food trucks"/>
    <x v="3"/>
    <x v="3"/>
    <n v="25"/>
    <n v="1"/>
    <x v="1690"/>
    <d v="2015-03-25T07:01:00"/>
    <n v="29.958333333335759"/>
    <n v="-0.99285714285714288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x v="1"/>
    <s v="GBP"/>
    <n v="1410439161"/>
    <n v="1407847161"/>
    <b v="0"/>
    <n v="1"/>
    <b v="0"/>
    <s v="theater/plays"/>
    <x v="2"/>
    <x v="2"/>
    <n v="10"/>
    <n v="0"/>
    <x v="1691"/>
    <d v="2014-09-11T12:39:21"/>
    <n v="30"/>
    <n v="-0.9971428571428571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s v="USD"/>
    <n v="1427169540"/>
    <n v="1424701775"/>
    <b v="0"/>
    <n v="1"/>
    <b v="0"/>
    <s v="theater/plays"/>
    <x v="2"/>
    <x v="2"/>
    <n v="10"/>
    <n v="0"/>
    <x v="1692"/>
    <d v="2015-03-24T03:59:00"/>
    <n v="28.5620949074073"/>
    <n v="-0.9971428571428571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s v="USD"/>
    <n v="1464386640"/>
    <n v="1463090149"/>
    <b v="0"/>
    <n v="1"/>
    <b v="0"/>
    <s v="food/food trucks"/>
    <x v="3"/>
    <x v="3"/>
    <n v="1"/>
    <n v="0"/>
    <x v="1693"/>
    <d v="2016-05-27T22:04:00"/>
    <n v="15.005682870367309"/>
    <n v="-0.99971428571428567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6"/>
    <x v="16"/>
    <s v="MXN"/>
    <n v="1480831200"/>
    <n v="1479328570"/>
    <b v="0"/>
    <n v="0"/>
    <b v="0"/>
    <s v="publishing/fiction"/>
    <x v="7"/>
    <x v="31"/>
    <n v="0"/>
    <n v="0"/>
    <x v="1694"/>
    <d v="2016-12-04T06:00:00"/>
    <n v="17.391550925924093"/>
    <n v="-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x v="0"/>
    <s v="USD"/>
    <n v="1457394545"/>
    <n v="1454802545"/>
    <b v="0"/>
    <n v="0"/>
    <b v="0"/>
    <s v="journalism/audio"/>
    <x v="8"/>
    <x v="14"/>
    <n v="0"/>
    <n v="0"/>
    <x v="1695"/>
    <d v="2016-03-07T23:49:05"/>
    <n v="30"/>
    <n v="-1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s v="USD"/>
    <n v="1432756039"/>
    <n v="1430164039"/>
    <b v="0"/>
    <n v="0"/>
    <b v="0"/>
    <s v="photography/nature"/>
    <x v="6"/>
    <x v="8"/>
    <n v="0"/>
    <n v="0"/>
    <x v="1696"/>
    <d v="2015-05-27T19:47:19"/>
    <n v="30"/>
    <n v="-1"/>
    <x v="3"/>
  </r>
  <r>
    <n v="3789"/>
    <s v="Austen a New Musical Play"/>
    <s v="This fabulous new play explores the little known love life of England's most famous romantic novelist, Jane Austen."/>
    <n v="3550"/>
    <n v="116"/>
    <x v="1"/>
    <x v="1"/>
    <x v="1"/>
    <s v="GBP"/>
    <n v="1434395418"/>
    <n v="1431630618"/>
    <b v="0"/>
    <n v="4"/>
    <b v="0"/>
    <s v="theater/musical"/>
    <x v="2"/>
    <x v="18"/>
    <n v="29"/>
    <n v="3"/>
    <x v="1697"/>
    <d v="2015-06-15T19:10:18"/>
    <n v="32"/>
    <n v="-0.9673239436619718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s v="USD"/>
    <n v="1385009940"/>
    <n v="1383327440"/>
    <b v="0"/>
    <n v="108"/>
    <b v="1"/>
    <s v="publishing/nonfiction"/>
    <x v="7"/>
    <x v="12"/>
    <n v="105.05"/>
    <n v="315"/>
    <x v="1698"/>
    <d v="2013-11-21T04:59:00"/>
    <n v="19.473379629627743"/>
    <n v="2.151388888888889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s v="USD"/>
    <n v="1310837574"/>
    <n v="1308245574"/>
    <b v="0"/>
    <n v="2"/>
    <b v="0"/>
    <s v="games/video games"/>
    <x v="1"/>
    <x v="19"/>
    <n v="13"/>
    <n v="1"/>
    <x v="1699"/>
    <d v="2011-07-16T17:32:54"/>
    <n v="30"/>
    <n v="-0.99277777777777776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s v="USD"/>
    <n v="1332362880"/>
    <n v="1329890585"/>
    <b v="0"/>
    <n v="56"/>
    <b v="1"/>
    <s v="music/classical music"/>
    <x v="4"/>
    <x v="10"/>
    <n v="67.42"/>
    <n v="103"/>
    <x v="1700"/>
    <d v="2012-03-21T20:48:00"/>
    <n v="28.614525462966412"/>
    <n v="2.7346938775510202E-2"/>
    <x v="6"/>
  </r>
  <r>
    <n v="1376"/>
    <s v="Dead Pirates / HIGHMARE LP 2nd pressing"/>
    <s v="Dead Pirates are planning a second pressing of HIGHMARE LP, who wants one ?"/>
    <n v="3700"/>
    <n v="9342"/>
    <x v="0"/>
    <x v="1"/>
    <x v="1"/>
    <s v="GBP"/>
    <n v="1480784606"/>
    <n v="1478189006"/>
    <b v="0"/>
    <n v="168"/>
    <b v="1"/>
    <s v="music/rock"/>
    <x v="4"/>
    <x v="5"/>
    <n v="55.61"/>
    <n v="252"/>
    <x v="1701"/>
    <d v="2016-12-03T17:03:26"/>
    <n v="30.041666666671517"/>
    <n v="1.5248648648648648"/>
    <x v="0"/>
  </r>
  <r>
    <n v="3426"/>
    <s v="Holocene"/>
    <s v="Part ghost story, part cautionary tale, Holocene is a play about the end of our world, and the beginning of another."/>
    <n v="3750"/>
    <n v="4055"/>
    <x v="0"/>
    <x v="0"/>
    <x v="0"/>
    <s v="USD"/>
    <n v="1411264800"/>
    <n v="1409620903"/>
    <b v="0"/>
    <n v="87"/>
    <b v="1"/>
    <s v="theater/plays"/>
    <x v="2"/>
    <x v="2"/>
    <n v="46.61"/>
    <n v="108"/>
    <x v="1702"/>
    <d v="2014-09-21T02:00:00"/>
    <n v="19.026585648149194"/>
    <n v="8.1333333333333327E-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x v="17"/>
    <s v="EUR"/>
    <n v="1477210801"/>
    <n v="1472026801"/>
    <b v="1"/>
    <n v="71"/>
    <b v="1"/>
    <s v="photography/photobooks"/>
    <x v="6"/>
    <x v="9"/>
    <n v="56.98"/>
    <n v="108"/>
    <x v="1703"/>
    <d v="2016-10-23T08:20:01"/>
    <n v="60"/>
    <n v="7.8914666666666619E-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s v="USD"/>
    <n v="1434241255"/>
    <n v="1431649255"/>
    <b v="0"/>
    <n v="54"/>
    <b v="1"/>
    <s v="theater/spaces"/>
    <x v="2"/>
    <x v="24"/>
    <n v="74.069999999999993"/>
    <n v="107"/>
    <x v="1704"/>
    <d v="2015-06-14T00:20:55"/>
    <n v="30"/>
    <n v="6.6666666666666666E-2"/>
    <x v="3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s v="USD"/>
    <n v="1471370869"/>
    <n v="1466186869"/>
    <b v="0"/>
    <n v="4"/>
    <b v="0"/>
    <s v="theater/musical"/>
    <x v="2"/>
    <x v="18"/>
    <n v="37.75"/>
    <n v="4"/>
    <x v="1705"/>
    <d v="2016-08-16T18:07:49"/>
    <n v="60"/>
    <n v="-0.9597333333333333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s v="USD"/>
    <n v="1459483140"/>
    <n v="1458178044"/>
    <b v="0"/>
    <n v="4"/>
    <b v="0"/>
    <s v="theater/plays"/>
    <x v="2"/>
    <x v="2"/>
    <n v="23.75"/>
    <n v="3"/>
    <x v="1706"/>
    <d v="2016-04-01T03:59:00"/>
    <n v="15.105277777780429"/>
    <n v="-0.9746666666666666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s v="USD"/>
    <n v="1326520886"/>
    <n v="1322632886"/>
    <b v="0"/>
    <n v="1"/>
    <b v="0"/>
    <s v="music/indie rock"/>
    <x v="4"/>
    <x v="21"/>
    <n v="30"/>
    <n v="1"/>
    <x v="1707"/>
    <d v="2012-01-14T06:01:26"/>
    <n v="45"/>
    <n v="-0.99199999999999999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x v="1"/>
    <s v="GBP"/>
    <n v="1431298860"/>
    <n v="1428341985"/>
    <b v="0"/>
    <n v="2"/>
    <b v="0"/>
    <s v="publishing/fiction"/>
    <x v="7"/>
    <x v="31"/>
    <n v="16"/>
    <n v="1"/>
    <x v="1708"/>
    <d v="2015-05-10T23:01:00"/>
    <n v="34.223090277781012"/>
    <n v="-0.99148709763234899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s v="USD"/>
    <n v="1351582938"/>
    <n v="1348731738"/>
    <b v="0"/>
    <n v="8"/>
    <b v="0"/>
    <s v="music/indie rock"/>
    <x v="4"/>
    <x v="21"/>
    <n v="14.13"/>
    <n v="3"/>
    <x v="1709"/>
    <d v="2012-10-30T07:42:18"/>
    <n v="33"/>
    <n v="-0.9701058201058201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s v="USD"/>
    <n v="1445818397"/>
    <n v="1442794397"/>
    <b v="0"/>
    <n v="35"/>
    <b v="1"/>
    <s v="theater/plays"/>
    <x v="2"/>
    <x v="2"/>
    <n v="114.29"/>
    <n v="105"/>
    <x v="1710"/>
    <d v="2015-10-26T00:13:17"/>
    <n v="35"/>
    <n v="5.2689473684210474E-2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s v="USD"/>
    <n v="1400862355"/>
    <n v="1396974355"/>
    <b v="0"/>
    <n v="81"/>
    <b v="1"/>
    <s v="music/pop"/>
    <x v="4"/>
    <x v="17"/>
    <n v="47.19"/>
    <n v="101"/>
    <x v="1711"/>
    <d v="2014-05-23T16:25:55"/>
    <n v="45"/>
    <n v="5.8763157894736653E-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s v="USD"/>
    <n v="1413735972"/>
    <n v="1411143972"/>
    <b v="0"/>
    <n v="22"/>
    <b v="0"/>
    <s v="technology/web"/>
    <x v="0"/>
    <x v="22"/>
    <n v="64.36"/>
    <n v="37"/>
    <x v="1712"/>
    <d v="2014-10-19T16:26:12"/>
    <n v="30"/>
    <n v="-0.6341085271317829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s v="USD"/>
    <n v="1438259422"/>
    <n v="1435667422"/>
    <b v="0"/>
    <n v="46"/>
    <b v="1"/>
    <s v="theater/plays"/>
    <x v="2"/>
    <x v="2"/>
    <n v="116.65"/>
    <n v="139"/>
    <x v="1713"/>
    <d v="2015-07-30T12:30:22"/>
    <n v="30"/>
    <n v="0.38620511495737536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x v="1"/>
    <s v="GBP"/>
    <n v="1454425128"/>
    <n v="1451833128"/>
    <b v="0"/>
    <n v="46"/>
    <b v="0"/>
    <s v="theater/musical"/>
    <x v="2"/>
    <x v="18"/>
    <n v="44.76"/>
    <n v="53"/>
    <x v="1714"/>
    <d v="2016-02-02T14:58:48"/>
    <n v="30"/>
    <n v="-0.4720512820512820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s v="GBP"/>
    <n v="1417474761"/>
    <n v="1414879161"/>
    <b v="0"/>
    <n v="10"/>
    <b v="0"/>
    <s v="music/jazz"/>
    <x v="4"/>
    <x v="34"/>
    <n v="19.600000000000001"/>
    <n v="5"/>
    <x v="1715"/>
    <d v="2014-12-01T22:59:21"/>
    <n v="30.041666666664241"/>
    <n v="-0.94974358974358974"/>
    <x v="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s v="GBP"/>
    <n v="1403301660"/>
    <n v="1400694790"/>
    <b v="1"/>
    <n v="73"/>
    <b v="1"/>
    <s v="theater/spaces"/>
    <x v="2"/>
    <x v="24"/>
    <n v="53.95"/>
    <n v="101"/>
    <x v="1716"/>
    <d v="2014-06-20T22:01:00"/>
    <n v="30.172106481477385"/>
    <n v="7.1611253196930949E-3"/>
    <x v="2"/>
  </r>
  <r>
    <n v="2255"/>
    <s v="Jumbo Jets - Jet Set Expansion Set #2"/>
    <s v="This is the second set of 5 expansions for our route-building game, Jet Set!"/>
    <n v="3950"/>
    <n v="11323"/>
    <x v="0"/>
    <x v="0"/>
    <x v="0"/>
    <s v="USD"/>
    <n v="1462661451"/>
    <n v="1460069451"/>
    <b v="0"/>
    <n v="271"/>
    <b v="1"/>
    <s v="games/tabletop games"/>
    <x v="1"/>
    <x v="1"/>
    <n v="41.78"/>
    <n v="287"/>
    <x v="1717"/>
    <d v="2016-05-07T22:50:51"/>
    <n v="30"/>
    <n v="1.8665822784810127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s v="USD"/>
    <n v="1469770500"/>
    <n v="1468362207"/>
    <b v="0"/>
    <n v="47"/>
    <b v="1"/>
    <s v="film &amp; video/television"/>
    <x v="5"/>
    <x v="7"/>
    <n v="93.4"/>
    <n v="110"/>
    <x v="1718"/>
    <d v="2016-07-29T05:35:00"/>
    <n v="16.299687500002619"/>
    <n v="9.777444361090272E-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s v="USD"/>
    <n v="1393005600"/>
    <n v="1390323617"/>
    <b v="0"/>
    <n v="1980"/>
    <b v="1"/>
    <s v="games/tabletop games"/>
    <x v="1"/>
    <x v="1"/>
    <n v="53.48"/>
    <n v="2647"/>
    <x v="1719"/>
    <d v="2014-02-21T18:00:00"/>
    <n v="31.041469907402643"/>
    <n v="25.470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s v="USD"/>
    <n v="1351801368"/>
    <n v="1349209368"/>
    <b v="0"/>
    <n v="721"/>
    <b v="1"/>
    <s v="music/electronic music"/>
    <x v="4"/>
    <x v="4"/>
    <n v="39.07"/>
    <n v="704"/>
    <x v="1720"/>
    <d v="2012-11-01T20:22:48"/>
    <n v="30"/>
    <n v="6.0418124999999998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s v="USD"/>
    <n v="1344826800"/>
    <n v="1341875544"/>
    <b v="1"/>
    <n v="105"/>
    <b v="1"/>
    <s v="technology/hardware"/>
    <x v="0"/>
    <x v="0"/>
    <n v="222.99"/>
    <n v="585"/>
    <x v="1721"/>
    <d v="2012-08-13T03:00:00"/>
    <n v="34.15805555555562"/>
    <n v="4.8535000000000004"/>
    <x v="6"/>
  </r>
  <r>
    <n v="1976"/>
    <s v="Pi Lite white - Bright white LED display for Raspberry Pi"/>
    <s v="Can you help us make an ultra bright white one a reality?"/>
    <n v="4000"/>
    <n v="13864"/>
    <x v="0"/>
    <x v="1"/>
    <x v="1"/>
    <s v="GBP"/>
    <n v="1373751325"/>
    <n v="1371159325"/>
    <b v="1"/>
    <n v="473"/>
    <b v="1"/>
    <s v="technology/hardware"/>
    <x v="0"/>
    <x v="0"/>
    <n v="29.31"/>
    <n v="347"/>
    <x v="1722"/>
    <d v="2013-07-13T21:35:25"/>
    <n v="30"/>
    <n v="2.4660000000000002"/>
    <x v="4"/>
  </r>
  <r>
    <n v="1222"/>
    <s v="Project Pilgrim"/>
    <s v="Project Pilgrim is my effort to work towards normalizing mental health."/>
    <n v="4000"/>
    <n v="11215"/>
    <x v="0"/>
    <x v="2"/>
    <x v="2"/>
    <s v="CAD"/>
    <n v="1459483200"/>
    <n v="1456852647"/>
    <b v="0"/>
    <n v="138"/>
    <b v="1"/>
    <s v="photography/photobooks"/>
    <x v="6"/>
    <x v="9"/>
    <n v="81.27"/>
    <n v="280"/>
    <x v="1723"/>
    <d v="2016-04-01T04:00:00"/>
    <n v="30.446215277785086"/>
    <n v="1.8037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s v="USD"/>
    <n v="1330671540"/>
    <n v="1328040375"/>
    <b v="0"/>
    <n v="126"/>
    <b v="1"/>
    <s v="music/rock"/>
    <x v="4"/>
    <x v="5"/>
    <n v="84.21"/>
    <n v="265"/>
    <x v="1724"/>
    <d v="2012-03-02T06:59:00"/>
    <n v="30.453298611115315"/>
    <n v="1.6525000000000001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s v="USD"/>
    <n v="1356976800"/>
    <n v="1352820837"/>
    <b v="0"/>
    <n v="170"/>
    <b v="1"/>
    <s v="music/indie rock"/>
    <x v="4"/>
    <x v="21"/>
    <n v="47.68"/>
    <n v="203"/>
    <x v="1725"/>
    <d v="2012-12-31T18:00:00"/>
    <n v="48.101423611115024"/>
    <n v="1.0262500000000001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x v="3"/>
    <s v="EUR"/>
    <n v="1484444119"/>
    <n v="1481852119"/>
    <b v="0"/>
    <n v="109"/>
    <b v="1"/>
    <s v="music/rock"/>
    <x v="4"/>
    <x v="5"/>
    <n v="62.87"/>
    <n v="171"/>
    <x v="1726"/>
    <d v="2017-01-15T01:35:19"/>
    <n v="30"/>
    <n v="0.7132500000000000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s v="USD"/>
    <n v="1333609140"/>
    <n v="1330638829"/>
    <b v="1"/>
    <n v="113"/>
    <b v="1"/>
    <s v="film &amp; video/documentary"/>
    <x v="5"/>
    <x v="27"/>
    <n v="55.22"/>
    <n v="156"/>
    <x v="1727"/>
    <d v="2012-04-05T06:59:00"/>
    <n v="34.378599537041737"/>
    <n v="0.56000000000000005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s v="USD"/>
    <n v="1461560340"/>
    <n v="1458762717"/>
    <b v="0"/>
    <n v="133"/>
    <b v="1"/>
    <s v="music/metal"/>
    <x v="4"/>
    <x v="6"/>
    <n v="46.67"/>
    <n v="155"/>
    <x v="1728"/>
    <d v="2016-04-25T04:59:00"/>
    <n v="32.379895833328192"/>
    <n v="0.55174999999999996"/>
    <x v="0"/>
  </r>
  <r>
    <n v="2063"/>
    <s v="Up to 4 axis Beaglebone black based CNC control"/>
    <s v="Build a professional grade Linux CNC control with Beaglebone black and our CNC cape."/>
    <n v="4000"/>
    <n v="5922"/>
    <x v="0"/>
    <x v="6"/>
    <x v="6"/>
    <s v="EUR"/>
    <n v="1463333701"/>
    <n v="1460482501"/>
    <b v="0"/>
    <n v="49"/>
    <b v="1"/>
    <s v="technology/hardware"/>
    <x v="0"/>
    <x v="0"/>
    <n v="120.86"/>
    <n v="148"/>
    <x v="1729"/>
    <d v="2016-05-15T17:35:01"/>
    <n v="33"/>
    <n v="0.48049999999999998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s v="USD"/>
    <n v="1335574674"/>
    <n v="1330394274"/>
    <b v="1"/>
    <n v="62"/>
    <b v="1"/>
    <s v="film &amp; video/documentary"/>
    <x v="5"/>
    <x v="27"/>
    <n v="95.23"/>
    <n v="148"/>
    <x v="1730"/>
    <d v="2012-04-28T00:57:54"/>
    <n v="59.958333333335759"/>
    <n v="0.47599999999999998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s v="USD"/>
    <n v="1453569392"/>
    <n v="1451409392"/>
    <b v="0"/>
    <n v="49"/>
    <b v="1"/>
    <s v="film &amp; video/documentary"/>
    <x v="5"/>
    <x v="27"/>
    <n v="115.51"/>
    <n v="142"/>
    <x v="1731"/>
    <d v="2016-01-23T17:16:32"/>
    <n v="25"/>
    <n v="0.41499999999999998"/>
    <x v="3"/>
  </r>
  <r>
    <n v="2238"/>
    <s v="28mm Fantasy Miniature range Feral Orcs!"/>
    <s v="28mm Fantasy Miniature Range in leadfree white metal: Orcs, wolves and more."/>
    <n v="4000"/>
    <n v="5496"/>
    <x v="0"/>
    <x v="6"/>
    <x v="6"/>
    <s v="EUR"/>
    <n v="1489157716"/>
    <n v="1486565716"/>
    <b v="0"/>
    <n v="79"/>
    <b v="1"/>
    <s v="games/tabletop games"/>
    <x v="1"/>
    <x v="1"/>
    <n v="69.569999999999993"/>
    <n v="137"/>
    <x v="1732"/>
    <d v="2017-03-10T14:55:16"/>
    <n v="30"/>
    <n v="0.374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s v="USD"/>
    <n v="1433305800"/>
    <n v="1430604395"/>
    <b v="0"/>
    <n v="78"/>
    <b v="1"/>
    <s v="music/rock"/>
    <x v="4"/>
    <x v="5"/>
    <n v="70.06"/>
    <n v="137"/>
    <x v="1733"/>
    <d v="2015-06-03T04:30:00"/>
    <n v="31.266261574070086"/>
    <n v="0.36625000000000002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s v="USD"/>
    <n v="1427011200"/>
    <n v="1424669929"/>
    <b v="1"/>
    <n v="34"/>
    <b v="1"/>
    <s v="film &amp; video/documentary"/>
    <x v="5"/>
    <x v="27"/>
    <n v="160.47"/>
    <n v="136"/>
    <x v="1734"/>
    <d v="2015-03-22T08:00:00"/>
    <n v="27.098043981473893"/>
    <n v="0.36399999999999999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s v="USD"/>
    <n v="1408679055"/>
    <n v="1406087055"/>
    <b v="0"/>
    <n v="64"/>
    <b v="1"/>
    <s v="theater/spaces"/>
    <x v="2"/>
    <x v="24"/>
    <n v="82.94"/>
    <n v="133"/>
    <x v="1735"/>
    <d v="2014-08-22T03:44:15"/>
    <n v="30"/>
    <n v="0.3270650000000000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s v="USD"/>
    <n v="1464040800"/>
    <n v="1461527631"/>
    <b v="1"/>
    <n v="110"/>
    <b v="1"/>
    <s v="photography/photobooks"/>
    <x v="6"/>
    <x v="9"/>
    <n v="48.15"/>
    <n v="132"/>
    <x v="1736"/>
    <d v="2016-05-23T22:00:00"/>
    <n v="29.087604166670644"/>
    <n v="0.3242499999999999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s v="USD"/>
    <n v="1348028861"/>
    <n v="1342844861"/>
    <b v="0"/>
    <n v="120"/>
    <b v="1"/>
    <s v="publishing/nonfiction"/>
    <x v="7"/>
    <x v="12"/>
    <n v="43.55"/>
    <n v="131"/>
    <x v="1737"/>
    <d v="2012-09-19T04:27:41"/>
    <n v="60"/>
    <n v="0.30649999999999999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x v="9"/>
    <s v="EUR"/>
    <n v="1443014756"/>
    <n v="1439126756"/>
    <b v="1"/>
    <n v="97"/>
    <b v="1"/>
    <s v="theater/spaces"/>
    <x v="2"/>
    <x v="24"/>
    <n v="53.16"/>
    <n v="129"/>
    <x v="1738"/>
    <d v="2015-09-23T13:25:56"/>
    <n v="45"/>
    <n v="0.2892500000000000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s v="USD"/>
    <n v="1432654347"/>
    <n v="1430494347"/>
    <b v="0"/>
    <n v="62"/>
    <b v="1"/>
    <s v="theater/plays"/>
    <x v="2"/>
    <x v="2"/>
    <n v="82.26"/>
    <n v="128"/>
    <x v="1739"/>
    <d v="2015-05-26T15:32:27"/>
    <n v="25"/>
    <n v="0.275000000000000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s v="USD"/>
    <n v="1404698400"/>
    <n v="1402331262"/>
    <b v="1"/>
    <n v="63"/>
    <b v="1"/>
    <s v="theater/plays"/>
    <x v="2"/>
    <x v="2"/>
    <n v="80.73"/>
    <n v="127"/>
    <x v="1740"/>
    <d v="2014-07-07T02:00:00"/>
    <n v="27.397430555560277"/>
    <n v="0.27150000000000002"/>
    <x v="2"/>
  </r>
  <r>
    <n v="3212"/>
    <s v="Campo Maldito"/>
    <s v="Help us bring our production of Campo Maldito to New York AND San Francisco!"/>
    <n v="4000"/>
    <n v="5050"/>
    <x v="0"/>
    <x v="0"/>
    <x v="0"/>
    <s v="USD"/>
    <n v="1407524751"/>
    <n v="1404932751"/>
    <b v="1"/>
    <n v="94"/>
    <b v="1"/>
    <s v="theater/plays"/>
    <x v="2"/>
    <x v="2"/>
    <n v="53.72"/>
    <n v="126"/>
    <x v="1741"/>
    <d v="2014-08-08T19:05:51"/>
    <n v="30"/>
    <n v="0.2625000000000000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s v="USD"/>
    <n v="1345148566"/>
    <n v="1342556566"/>
    <b v="0"/>
    <n v="60"/>
    <b v="1"/>
    <s v="music/classical music"/>
    <x v="4"/>
    <x v="10"/>
    <n v="84.08"/>
    <n v="126"/>
    <x v="1742"/>
    <d v="2012-08-16T20:22:46"/>
    <n v="30"/>
    <n v="0.26124999999999998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s v="USD"/>
    <n v="1426473264"/>
    <n v="1424057664"/>
    <b v="0"/>
    <n v="115"/>
    <b v="1"/>
    <s v="music/metal"/>
    <x v="4"/>
    <x v="6"/>
    <n v="41.7"/>
    <n v="120"/>
    <x v="1743"/>
    <d v="2015-03-16T02:34:24"/>
    <n v="27.958333333335759"/>
    <n v="0.1990000000000000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s v="GBP"/>
    <n v="1429813800"/>
    <n v="1427363645"/>
    <b v="0"/>
    <n v="30"/>
    <b v="1"/>
    <s v="theater/plays"/>
    <x v="2"/>
    <x v="2"/>
    <n v="159.47"/>
    <n v="120"/>
    <x v="1744"/>
    <d v="2015-04-23T18:30:00"/>
    <n v="28.358275462960592"/>
    <n v="0.19600000000000001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s v="USD"/>
    <n v="1423587130"/>
    <n v="1421772730"/>
    <b v="0"/>
    <n v="55"/>
    <b v="1"/>
    <s v="theater/spaces"/>
    <x v="2"/>
    <x v="24"/>
    <n v="85.18"/>
    <n v="117"/>
    <x v="1745"/>
    <d v="2015-02-10T16:52:10"/>
    <n v="21"/>
    <n v="0.1712500000000000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s v="GBP"/>
    <n v="1474844400"/>
    <n v="1469871148"/>
    <b v="0"/>
    <n v="80"/>
    <b v="1"/>
    <s v="theater/plays"/>
    <x v="2"/>
    <x v="2"/>
    <n v="56.83"/>
    <n v="114"/>
    <x v="1746"/>
    <d v="2016-09-25T23:00:00"/>
    <n v="57.560787037029513"/>
    <n v="0.13650000000000001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s v="GBP"/>
    <n v="1415191920"/>
    <n v="1412233497"/>
    <b v="0"/>
    <n v="114"/>
    <b v="1"/>
    <s v="theater/plays"/>
    <x v="2"/>
    <x v="2"/>
    <n v="39.869999999999997"/>
    <n v="114"/>
    <x v="1747"/>
    <d v="2014-11-05T12:52:00"/>
    <n v="34.241006944444962"/>
    <n v="0.13625000000000001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s v="USD"/>
    <n v="1418014740"/>
    <n v="1415585474"/>
    <b v="0"/>
    <n v="33"/>
    <b v="1"/>
    <s v="music/classical music"/>
    <x v="4"/>
    <x v="10"/>
    <n v="136.91"/>
    <n v="113"/>
    <x v="1748"/>
    <d v="2014-12-08T04:59:00"/>
    <n v="28.116504629630072"/>
    <n v="0.1295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s v="USD"/>
    <n v="1335799808"/>
    <n v="1333207808"/>
    <b v="0"/>
    <n v="95"/>
    <b v="1"/>
    <s v="music/indie rock"/>
    <x v="4"/>
    <x v="21"/>
    <n v="47.54"/>
    <n v="113"/>
    <x v="1749"/>
    <d v="2012-04-30T15:30:08"/>
    <n v="30"/>
    <n v="0.1291099999999998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s v="USD"/>
    <n v="1312578338"/>
    <n v="1309986338"/>
    <b v="0"/>
    <n v="56"/>
    <b v="1"/>
    <s v="music/indie rock"/>
    <x v="4"/>
    <x v="21"/>
    <n v="80.55"/>
    <n v="113"/>
    <x v="1750"/>
    <d v="2011-08-05T21:05:38"/>
    <n v="30"/>
    <n v="0.12771499999999991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s v="USD"/>
    <n v="1334424960"/>
    <n v="1329442510"/>
    <b v="0"/>
    <n v="72"/>
    <b v="1"/>
    <s v="music/electronic music"/>
    <x v="4"/>
    <x v="4"/>
    <n v="61.9"/>
    <n v="111"/>
    <x v="1751"/>
    <d v="2012-04-14T17:36:00"/>
    <n v="57.667245370364981"/>
    <n v="0.1142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s v="USD"/>
    <n v="1416589200"/>
    <n v="1414605776"/>
    <b v="0"/>
    <n v="65"/>
    <b v="1"/>
    <s v="theater/plays"/>
    <x v="2"/>
    <x v="2"/>
    <n v="68.349999999999994"/>
    <n v="111"/>
    <x v="1752"/>
    <d v="2014-11-21T17:00:00"/>
    <n v="22.956296296288201"/>
    <n v="0.11075"/>
    <x v="2"/>
  </r>
  <r>
    <n v="3759"/>
    <s v="Pared Down Productions"/>
    <s v="A production company specializing in small-scale musicals"/>
    <n v="4000"/>
    <n v="4409.7700000000004"/>
    <x v="0"/>
    <x v="0"/>
    <x v="0"/>
    <s v="USD"/>
    <n v="1440556553"/>
    <n v="1435372553"/>
    <b v="0"/>
    <n v="88"/>
    <b v="1"/>
    <s v="theater/musical"/>
    <x v="2"/>
    <x v="18"/>
    <n v="50.11"/>
    <n v="110"/>
    <x v="1753"/>
    <d v="2015-08-26T02:35:53"/>
    <n v="60"/>
    <n v="0.102442500000000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s v="GBP"/>
    <n v="1462519041"/>
    <n v="1459927041"/>
    <b v="0"/>
    <n v="89"/>
    <b v="1"/>
    <s v="theater/plays"/>
    <x v="2"/>
    <x v="2"/>
    <n v="49.44"/>
    <n v="110"/>
    <x v="1754"/>
    <d v="2016-05-06T07:17:21"/>
    <n v="30"/>
    <n v="0.1"/>
    <x v="0"/>
  </r>
  <r>
    <n v="1462"/>
    <s v="Unbound: Fiction on the Radio"/>
    <s v="A new radio show focused on short fiction produced by Louisville Public Media"/>
    <n v="4000"/>
    <n v="4340.7"/>
    <x v="0"/>
    <x v="0"/>
    <x v="0"/>
    <s v="USD"/>
    <n v="1365609271"/>
    <n v="1363017271"/>
    <b v="1"/>
    <n v="150"/>
    <b v="1"/>
    <s v="publishing/radio &amp; podcasts"/>
    <x v="7"/>
    <x v="35"/>
    <n v="28.94"/>
    <n v="109"/>
    <x v="1755"/>
    <d v="2013-04-10T15:54:31"/>
    <n v="30"/>
    <n v="8.5174999999999959E-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s v="USD"/>
    <n v="1402594090"/>
    <n v="1400002090"/>
    <b v="0"/>
    <n v="58"/>
    <b v="1"/>
    <s v="theater/musical"/>
    <x v="2"/>
    <x v="18"/>
    <n v="74.239999999999995"/>
    <n v="108"/>
    <x v="1756"/>
    <d v="2014-06-12T17:28:10"/>
    <n v="30"/>
    <n v="7.6527499999999915E-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s v="USD"/>
    <n v="1473879600"/>
    <n v="1472498042"/>
    <b v="1"/>
    <n v="21"/>
    <b v="1"/>
    <s v="theater/plays"/>
    <x v="2"/>
    <x v="2"/>
    <n v="204.57"/>
    <n v="107"/>
    <x v="1757"/>
    <d v="2016-09-14T19:00:00"/>
    <n v="15.990254629636183"/>
    <n v="7.3999999999999996E-2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s v="GBP"/>
    <n v="1440068400"/>
    <n v="1438459303"/>
    <b v="0"/>
    <n v="81"/>
    <b v="1"/>
    <s v="music/classical music"/>
    <x v="4"/>
    <x v="10"/>
    <n v="52.96"/>
    <n v="107"/>
    <x v="1758"/>
    <d v="2015-08-20T11:00:00"/>
    <n v="18.623807870360906"/>
    <n v="7.2497499999999951E-2"/>
    <x v="3"/>
  </r>
  <r>
    <n v="815"/>
    <s v="Some Late Help for The Early Reset"/>
    <s v="Be a part of helping The Early Reset finish their new 7 song EP."/>
    <n v="4000"/>
    <n v="4280"/>
    <x v="0"/>
    <x v="0"/>
    <x v="0"/>
    <s v="USD"/>
    <n v="1414879303"/>
    <n v="1412287303"/>
    <b v="0"/>
    <n v="43"/>
    <b v="1"/>
    <s v="music/rock"/>
    <x v="4"/>
    <x v="5"/>
    <n v="99.53"/>
    <n v="107"/>
    <x v="1759"/>
    <d v="2014-11-01T22:01:43"/>
    <n v="30"/>
    <n v="7.0000000000000007E-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s v="USD"/>
    <n v="1436115617"/>
    <n v="1433523617"/>
    <b v="0"/>
    <n v="40"/>
    <b v="1"/>
    <s v="music/indie rock"/>
    <x v="4"/>
    <x v="21"/>
    <n v="106.53"/>
    <n v="107"/>
    <x v="1760"/>
    <d v="2015-07-05T17:00:17"/>
    <n v="30"/>
    <n v="6.5250000000000002E-2"/>
    <x v="3"/>
  </r>
  <r>
    <n v="3359"/>
    <s v="BEIRUT, LADY OF LEBANON"/>
    <s v="A Theatrical Production Celebrating the Lebanese Culture and the Human Spirit in Time of War."/>
    <n v="4000"/>
    <n v="4250"/>
    <x v="0"/>
    <x v="0"/>
    <x v="0"/>
    <s v="USD"/>
    <n v="1487985734"/>
    <n v="1484097734"/>
    <b v="0"/>
    <n v="23"/>
    <b v="1"/>
    <s v="theater/plays"/>
    <x v="2"/>
    <x v="2"/>
    <n v="184.78"/>
    <n v="106"/>
    <x v="1761"/>
    <d v="2017-02-25T01:22:14"/>
    <n v="45"/>
    <n v="6.25E-2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s v="USD"/>
    <n v="1434949200"/>
    <n v="1431903495"/>
    <b v="0"/>
    <n v="47"/>
    <b v="1"/>
    <s v="music/rock"/>
    <x v="4"/>
    <x v="5"/>
    <n v="90.28"/>
    <n v="106"/>
    <x v="1762"/>
    <d v="2015-06-22T05:00:00"/>
    <n v="35.251215277778101"/>
    <n v="6.0749999999999998E-2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s v="USD"/>
    <n v="1458100740"/>
    <n v="1456862924"/>
    <b v="0"/>
    <n v="31"/>
    <b v="1"/>
    <s v="theater/plays"/>
    <x v="2"/>
    <x v="2"/>
    <n v="136"/>
    <n v="105"/>
    <x v="1763"/>
    <d v="2016-03-16T03:59:00"/>
    <n v="14.326574074075324"/>
    <n v="5.3999999999999999E-2"/>
    <x v="0"/>
  </r>
  <r>
    <n v="807"/>
    <s v="Sic Vita - New EP Release - 2017"/>
    <s v="Join the Sic Vita family and lend a hand as we create a new album!"/>
    <n v="4000"/>
    <n v="4205"/>
    <x v="0"/>
    <x v="0"/>
    <x v="0"/>
    <s v="USD"/>
    <n v="1488333600"/>
    <n v="1485270311"/>
    <b v="0"/>
    <n v="57"/>
    <b v="1"/>
    <s v="music/rock"/>
    <x v="4"/>
    <x v="5"/>
    <n v="73.77"/>
    <n v="105"/>
    <x v="1764"/>
    <d v="2017-03-01T02:00:00"/>
    <n v="35.454733796286746"/>
    <n v="5.1249999999999997E-2"/>
    <x v="1"/>
  </r>
  <r>
    <n v="859"/>
    <s v="Rise With Us Campaign"/>
    <s v="We are heading to the studio to create our second album and we want you to be right there with us!"/>
    <n v="4000"/>
    <n v="4187"/>
    <x v="0"/>
    <x v="0"/>
    <x v="0"/>
    <s v="USD"/>
    <n v="1433376000"/>
    <n v="1430768468"/>
    <b v="0"/>
    <n v="98"/>
    <b v="1"/>
    <s v="music/metal"/>
    <x v="4"/>
    <x v="6"/>
    <n v="42.72"/>
    <n v="105"/>
    <x v="1765"/>
    <d v="2015-06-04T00:00:00"/>
    <n v="30.17976851851563"/>
    <n v="4.675E-2"/>
    <x v="3"/>
  </r>
  <r>
    <n v="809"/>
    <s v="Peter's New Album!!"/>
    <s v="Acknowledged songwriter looking to record album of new songs to secure a Publishing Contract"/>
    <n v="4000"/>
    <n v="4151"/>
    <x v="0"/>
    <x v="0"/>
    <x v="0"/>
    <s v="USD"/>
    <n v="1390161630"/>
    <n v="1387569630"/>
    <b v="0"/>
    <n v="52"/>
    <b v="1"/>
    <s v="music/rock"/>
    <x v="4"/>
    <x v="5"/>
    <n v="79.83"/>
    <n v="104"/>
    <x v="1766"/>
    <d v="2014-01-19T20:00:30"/>
    <n v="30"/>
    <n v="3.7749999999999999E-2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x v="2"/>
    <s v="CAD"/>
    <n v="1409506291"/>
    <n v="1406914291"/>
    <b v="1"/>
    <n v="54"/>
    <b v="1"/>
    <s v="music/rock"/>
    <x v="4"/>
    <x v="5"/>
    <n v="76.67"/>
    <n v="104"/>
    <x v="1767"/>
    <d v="2014-08-31T17:31:31"/>
    <n v="30"/>
    <n v="3.5000000000000003E-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s v="GBP"/>
    <n v="1436114603"/>
    <n v="1433090603"/>
    <b v="1"/>
    <n v="113"/>
    <b v="1"/>
    <s v="theater/plays"/>
    <x v="2"/>
    <x v="2"/>
    <n v="36.61"/>
    <n v="103"/>
    <x v="1768"/>
    <d v="2015-07-05T16:43:23"/>
    <n v="35"/>
    <n v="3.4250000000000003E-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s v="GBP"/>
    <n v="1462453307"/>
    <n v="1459861307"/>
    <b v="0"/>
    <n v="63"/>
    <b v="1"/>
    <s v="music/rock"/>
    <x v="4"/>
    <x v="5"/>
    <n v="65.38"/>
    <n v="103"/>
    <x v="1769"/>
    <d v="2016-05-05T13:01:47"/>
    <n v="30"/>
    <n v="2.9749999999999999E-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s v="USD"/>
    <n v="1374802235"/>
    <n v="1372210235"/>
    <b v="0"/>
    <n v="66"/>
    <b v="1"/>
    <s v="music/rock"/>
    <x v="4"/>
    <x v="5"/>
    <n v="62.17"/>
    <n v="103"/>
    <x v="1770"/>
    <d v="2013-07-26T01:30:35"/>
    <n v="30"/>
    <n v="2.5749999999999999E-2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s v="USD"/>
    <n v="1426044383"/>
    <n v="1423455983"/>
    <b v="0"/>
    <n v="48"/>
    <b v="1"/>
    <s v="theater/plays"/>
    <x v="2"/>
    <x v="2"/>
    <n v="85.21"/>
    <n v="102"/>
    <x v="1771"/>
    <d v="2015-03-11T03:26:23"/>
    <n v="29.958333333328483"/>
    <n v="2.2499999999999999E-2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s v="USD"/>
    <n v="1382068740"/>
    <n v="1380477691"/>
    <b v="0"/>
    <n v="71"/>
    <b v="1"/>
    <s v="music/classical music"/>
    <x v="4"/>
    <x v="10"/>
    <n v="57.54"/>
    <n v="102"/>
    <x v="1772"/>
    <d v="2013-10-18T03:59:00"/>
    <n v="18.414918981485243"/>
    <n v="2.1250000000000002E-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s v="USD"/>
    <n v="1438374748"/>
    <n v="1435782748"/>
    <b v="0"/>
    <n v="20"/>
    <b v="1"/>
    <s v="theater/plays"/>
    <x v="2"/>
    <x v="2"/>
    <n v="204.05"/>
    <n v="102"/>
    <x v="1773"/>
    <d v="2015-07-31T20:32:28"/>
    <n v="30"/>
    <n v="2.0250000000000001E-2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s v="USD"/>
    <n v="1415208840"/>
    <n v="1412611498"/>
    <b v="1"/>
    <n v="67"/>
    <b v="1"/>
    <s v="food/small batch"/>
    <x v="3"/>
    <x v="26"/>
    <n v="60.87"/>
    <n v="102"/>
    <x v="1774"/>
    <d v="2014-11-05T17:34:00"/>
    <n v="30.061828703706851"/>
    <n v="1.95E-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s v="GBP"/>
    <n v="1408204857"/>
    <n v="1406390457"/>
    <b v="0"/>
    <n v="48"/>
    <b v="1"/>
    <s v="theater/plays"/>
    <x v="2"/>
    <x v="2"/>
    <n v="84.85"/>
    <n v="102"/>
    <x v="1775"/>
    <d v="2014-08-16T16:00:57"/>
    <n v="21"/>
    <n v="1.8249999999999999E-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s v="USD"/>
    <n v="1316851854"/>
    <n v="1311667854"/>
    <b v="0"/>
    <n v="47"/>
    <b v="1"/>
    <s v="music/rock"/>
    <x v="4"/>
    <x v="5"/>
    <n v="86.49"/>
    <n v="102"/>
    <x v="1776"/>
    <d v="2011-09-24T08:10:54"/>
    <n v="60"/>
    <n v="1.6250000000000001E-2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s v="USD"/>
    <n v="1422636814"/>
    <n v="1420044814"/>
    <b v="0"/>
    <n v="32"/>
    <b v="1"/>
    <s v="theater/musical"/>
    <x v="2"/>
    <x v="18"/>
    <n v="126.72"/>
    <n v="101"/>
    <x v="1777"/>
    <d v="2015-01-30T16:53:34"/>
    <n v="30"/>
    <n v="1.375E-2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s v="USD"/>
    <n v="1408604515"/>
    <n v="1406012515"/>
    <b v="0"/>
    <n v="53"/>
    <b v="1"/>
    <s v="film &amp; video/television"/>
    <x v="5"/>
    <x v="7"/>
    <n v="76.45"/>
    <n v="101"/>
    <x v="1778"/>
    <d v="2014-08-21T07:01:55"/>
    <n v="30"/>
    <n v="1.2997499999999945E-2"/>
    <x v="2"/>
  </r>
  <r>
    <n v="3157"/>
    <s v="Summer FourPlay"/>
    <s v="Four Directors.  Four One Acts.  Four Genres.  For You."/>
    <n v="4000"/>
    <n v="4040"/>
    <x v="0"/>
    <x v="0"/>
    <x v="0"/>
    <s v="USD"/>
    <n v="1405746000"/>
    <n v="1404932105"/>
    <b v="1"/>
    <n v="41"/>
    <b v="1"/>
    <s v="theater/plays"/>
    <x v="2"/>
    <x v="2"/>
    <n v="98.54"/>
    <n v="101"/>
    <x v="1779"/>
    <d v="2014-07-19T05:00:00"/>
    <n v="9.4200810185211594"/>
    <n v="0.01"/>
    <x v="2"/>
  </r>
  <r>
    <n v="1628"/>
    <s v="&quot;Songs for Tsippora&quot; Byronâ€™s DEBUT EP"/>
    <s v="Original Jewish rock music on human relationships and identity"/>
    <n v="4000"/>
    <n v="4037"/>
    <x v="0"/>
    <x v="0"/>
    <x v="0"/>
    <s v="USD"/>
    <n v="1403026882"/>
    <n v="1400175682"/>
    <b v="0"/>
    <n v="88"/>
    <b v="1"/>
    <s v="music/rock"/>
    <x v="4"/>
    <x v="5"/>
    <n v="45.88"/>
    <n v="101"/>
    <x v="1780"/>
    <d v="2014-06-17T17:41:22"/>
    <n v="33"/>
    <n v="9.2499999999999995E-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s v="USD"/>
    <n v="1400875307"/>
    <n v="1398283307"/>
    <b v="0"/>
    <n v="56"/>
    <b v="1"/>
    <s v="theater/plays"/>
    <x v="2"/>
    <x v="2"/>
    <n v="72.05"/>
    <n v="101"/>
    <x v="1781"/>
    <d v="2014-05-23T20:01:47"/>
    <n v="30"/>
    <n v="8.7500000000000008E-3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s v="GBP"/>
    <n v="1431204449"/>
    <n v="1428526049"/>
    <b v="0"/>
    <n v="13"/>
    <b v="1"/>
    <s v="theater/plays"/>
    <x v="2"/>
    <x v="2"/>
    <n v="310"/>
    <n v="101"/>
    <x v="1782"/>
    <d v="2015-05-09T20:47:29"/>
    <n v="31"/>
    <n v="7.4999999999999997E-3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s v="USD"/>
    <n v="1323838740"/>
    <n v="1321200332"/>
    <b v="0"/>
    <n v="35"/>
    <b v="1"/>
    <s v="music/indie rock"/>
    <x v="4"/>
    <x v="21"/>
    <n v="115.09"/>
    <n v="101"/>
    <x v="1783"/>
    <d v="2011-12-14T04:59:00"/>
    <n v="30.537129629628907"/>
    <n v="7.0000000000000001E-3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s v="USD"/>
    <n v="1470801600"/>
    <n v="1468122163"/>
    <b v="0"/>
    <n v="61"/>
    <b v="1"/>
    <s v="theater/plays"/>
    <x v="2"/>
    <x v="2"/>
    <n v="65.87"/>
    <n v="100"/>
    <x v="1784"/>
    <d v="2016-08-10T04:00:00"/>
    <n v="31.012002314819256"/>
    <n v="4.4999999999999997E-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s v="GBP"/>
    <n v="1485991860"/>
    <n v="1483124208"/>
    <b v="0"/>
    <n v="115"/>
    <b v="1"/>
    <s v="theater/plays"/>
    <x v="2"/>
    <x v="2"/>
    <n v="34.92"/>
    <n v="100"/>
    <x v="1785"/>
    <d v="2017-02-01T23:31:00"/>
    <n v="33.190416666671808"/>
    <n v="3.9275000000000091E-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s v="USD"/>
    <n v="1421009610"/>
    <n v="1419281610"/>
    <b v="0"/>
    <n v="33"/>
    <b v="1"/>
    <s v="theater/plays"/>
    <x v="2"/>
    <x v="2"/>
    <n v="121.36"/>
    <n v="100"/>
    <x v="1786"/>
    <d v="2015-01-11T20:53:30"/>
    <n v="20"/>
    <n v="1.25E-3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s v="USD"/>
    <n v="1463520479"/>
    <n v="1458336479"/>
    <b v="0"/>
    <n v="49"/>
    <b v="1"/>
    <s v="theater/plays"/>
    <x v="2"/>
    <x v="2"/>
    <n v="81.67"/>
    <n v="100"/>
    <x v="1787"/>
    <d v="2016-05-17T21:27:59"/>
    <n v="60"/>
    <n v="5.0000000000000001E-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s v="USD"/>
    <n v="1318189261"/>
    <n v="1315597261"/>
    <b v="0"/>
    <n v="100"/>
    <b v="1"/>
    <s v="film &amp; video/shorts"/>
    <x v="5"/>
    <x v="13"/>
    <n v="40.01"/>
    <n v="100"/>
    <x v="1788"/>
    <d v="2011-10-09T19:41:01"/>
    <n v="30"/>
    <n v="1.25E-4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s v="USD"/>
    <n v="1481957940"/>
    <n v="1478050429"/>
    <b v="0"/>
    <n v="31"/>
    <b v="1"/>
    <s v="theater/plays"/>
    <x v="2"/>
    <x v="2"/>
    <n v="129.03"/>
    <n v="100"/>
    <x v="1789"/>
    <d v="2016-12-17T06:59:00"/>
    <n v="45.225821759260725"/>
    <n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s v="GBP"/>
    <n v="1404471600"/>
    <n v="1401910634"/>
    <b v="0"/>
    <n v="13"/>
    <b v="1"/>
    <s v="theater/plays"/>
    <x v="2"/>
    <x v="2"/>
    <n v="307.69"/>
    <n v="100"/>
    <x v="1790"/>
    <d v="2014-07-04T11:00:00"/>
    <n v="29.640810185184819"/>
    <n v="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s v="USD"/>
    <n v="1491738594"/>
    <n v="1489150194"/>
    <b v="0"/>
    <n v="7"/>
    <b v="0"/>
    <s v="music/faith"/>
    <x v="4"/>
    <x v="28"/>
    <n v="253.14"/>
    <n v="44"/>
    <x v="1791"/>
    <d v="2017-04-09T11:49:54"/>
    <n v="29.958333333343035"/>
    <n v="-0.55700000000000005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s v="USD"/>
    <n v="1388102094"/>
    <n v="1385510094"/>
    <b v="0"/>
    <n v="52"/>
    <b v="0"/>
    <s v="publishing/fiction"/>
    <x v="7"/>
    <x v="31"/>
    <n v="31.85"/>
    <n v="41"/>
    <x v="1792"/>
    <d v="2013-12-26T23:54:54"/>
    <n v="30"/>
    <n v="-0.58599999999999997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x v="7"/>
    <s v="AUD"/>
    <n v="1422928800"/>
    <n v="1420235311"/>
    <b v="0"/>
    <n v="5"/>
    <b v="0"/>
    <s v="theater/spaces"/>
    <x v="2"/>
    <x v="24"/>
    <n v="237"/>
    <n v="30"/>
    <x v="1793"/>
    <d v="2015-02-03T02:00:00"/>
    <n v="31.174641203702777"/>
    <n v="-0.70374999999999999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x v="2"/>
    <s v="CAD"/>
    <n v="1401595140"/>
    <n v="1398980941"/>
    <b v="0"/>
    <n v="17"/>
    <b v="0"/>
    <s v="theater/spaces"/>
    <x v="2"/>
    <x v="24"/>
    <n v="53.53"/>
    <n v="23"/>
    <x v="1794"/>
    <d v="2014-06-01T03:59:00"/>
    <n v="30.256932870375749"/>
    <n v="-0.77249999999999996"/>
    <x v="2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s v="USD"/>
    <n v="1437432392"/>
    <n v="1434840392"/>
    <b v="0"/>
    <n v="15"/>
    <b v="0"/>
    <s v="music/faith"/>
    <x v="4"/>
    <x v="28"/>
    <n v="56.67"/>
    <n v="21"/>
    <x v="1795"/>
    <d v="2015-07-20T22:46:32"/>
    <n v="30"/>
    <n v="-0.7874999999999999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x v="1"/>
    <s v="GBP"/>
    <n v="1468752468"/>
    <n v="1467024468"/>
    <b v="0"/>
    <n v="8"/>
    <b v="0"/>
    <s v="theater/plays"/>
    <x v="2"/>
    <x v="2"/>
    <n v="100.63"/>
    <n v="20"/>
    <x v="1796"/>
    <d v="2016-07-17T10:47:48"/>
    <n v="20"/>
    <n v="-0.79874999999999996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s v="USD"/>
    <n v="1362711728"/>
    <n v="1360119728"/>
    <b v="0"/>
    <n v="13"/>
    <b v="0"/>
    <s v="publishing/children's books"/>
    <x v="7"/>
    <x v="32"/>
    <n v="43.85"/>
    <n v="14"/>
    <x v="1797"/>
    <d v="2013-03-08T03:02:08"/>
    <n v="30"/>
    <n v="-0.85750000000000004"/>
    <x v="4"/>
  </r>
  <r>
    <n v="948"/>
    <s v="Led Shirt - WiFi Controlled"/>
    <s v="T-Shirt with Led panel controlled by Android app over WiFi. _x000a_Multiple shirts, games, text, video effects support,"/>
    <n v="4000"/>
    <n v="480"/>
    <x v="1"/>
    <x v="10"/>
    <x v="10"/>
    <s v="EUR"/>
    <n v="1457812364"/>
    <n v="1455220364"/>
    <b v="0"/>
    <n v="8"/>
    <b v="0"/>
    <s v="technology/wearables"/>
    <x v="0"/>
    <x v="16"/>
    <n v="60"/>
    <n v="12"/>
    <x v="1798"/>
    <d v="2016-03-12T19:52:44"/>
    <n v="30"/>
    <n v="-0.8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s v="USD"/>
    <n v="1466363576"/>
    <n v="1461179576"/>
    <b v="0"/>
    <n v="9"/>
    <b v="0"/>
    <s v="theater/plays"/>
    <x v="2"/>
    <x v="2"/>
    <n v="29.56"/>
    <n v="7"/>
    <x v="1799"/>
    <d v="2016-06-19T19:12:56"/>
    <n v="60"/>
    <n v="-0.933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x v="0"/>
    <s v="USD"/>
    <n v="1418368260"/>
    <n v="1417654672"/>
    <b v="0"/>
    <n v="8"/>
    <b v="0"/>
    <s v="technology/wearables"/>
    <x v="0"/>
    <x v="16"/>
    <n v="29.25"/>
    <n v="6"/>
    <x v="1800"/>
    <d v="2014-12-12T07:11:00"/>
    <n v="8.2591203703705105"/>
    <n v="-0.9415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s v="USD"/>
    <n v="1415562471"/>
    <n v="1412966871"/>
    <b v="0"/>
    <n v="8"/>
    <b v="0"/>
    <s v="music/faith"/>
    <x v="4"/>
    <x v="28"/>
    <n v="28.13"/>
    <n v="6"/>
    <x v="1801"/>
    <d v="2014-11-09T19:47:51"/>
    <n v="30.041666666664241"/>
    <n v="-0.94374999999999998"/>
    <x v="2"/>
  </r>
  <r>
    <n v="232"/>
    <s v="#noblurredlines"/>
    <s v="A high-impact, high-quality resource to address, for young people and youth-related professionals, the issue of sexual consent."/>
    <n v="4000"/>
    <n v="110"/>
    <x v="1"/>
    <x v="1"/>
    <x v="1"/>
    <s v="GBP"/>
    <n v="1425066546"/>
    <n v="1422474546"/>
    <b v="0"/>
    <n v="7"/>
    <b v="0"/>
    <s v="film &amp; video/drama"/>
    <x v="5"/>
    <x v="25"/>
    <n v="15.71"/>
    <n v="3"/>
    <x v="1802"/>
    <d v="2015-02-27T19:49:06"/>
    <n v="30"/>
    <n v="-0.97250000000000003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x v="6"/>
    <s v="EUR"/>
    <n v="1455417571"/>
    <n v="1452825571"/>
    <b v="0"/>
    <n v="10"/>
    <b v="0"/>
    <s v="games/video games"/>
    <x v="1"/>
    <x v="19"/>
    <n v="10"/>
    <n v="3"/>
    <x v="1803"/>
    <d v="2016-02-14T02:39:31"/>
    <n v="30"/>
    <n v="-0.97499999999999998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x v="0"/>
    <s v="USD"/>
    <n v="1307554261"/>
    <n v="1304962261"/>
    <b v="0"/>
    <n v="1"/>
    <b v="0"/>
    <s v="publishing/art books"/>
    <x v="7"/>
    <x v="40"/>
    <n v="100"/>
    <n v="3"/>
    <x v="1804"/>
    <d v="2011-06-08T17:31:01"/>
    <n v="30"/>
    <n v="-0.97499999999999998"/>
    <x v="5"/>
  </r>
  <r>
    <n v="1799"/>
    <s v="The UnDiscovered Image"/>
    <s v="The UnDiscovered Image, a monthly publication dedicated to photographers."/>
    <n v="4000"/>
    <n v="69.83"/>
    <x v="1"/>
    <x v="1"/>
    <x v="1"/>
    <s v="GBP"/>
    <n v="1415740408"/>
    <n v="1414008808"/>
    <b v="1"/>
    <n v="6"/>
    <b v="0"/>
    <s v="photography/photobooks"/>
    <x v="6"/>
    <x v="9"/>
    <n v="11.64"/>
    <n v="2"/>
    <x v="1805"/>
    <d v="2014-11-11T21:13:28"/>
    <n v="20.041666666671517"/>
    <n v="-0.98254249999999999"/>
    <x v="2"/>
  </r>
  <r>
    <n v="996"/>
    <s v="Social behavior in technical communities"/>
    <s v="Study the behaviour of technical communities by tracking their movement  through wearables"/>
    <n v="4000"/>
    <n v="65"/>
    <x v="1"/>
    <x v="0"/>
    <x v="0"/>
    <s v="USD"/>
    <n v="1406474820"/>
    <n v="1403902060"/>
    <b v="0"/>
    <n v="5"/>
    <b v="0"/>
    <s v="technology/wearables"/>
    <x v="0"/>
    <x v="16"/>
    <n v="13"/>
    <n v="2"/>
    <x v="1806"/>
    <d v="2014-07-27T15:27:00"/>
    <n v="29.777314814818965"/>
    <n v="-0.98375000000000001"/>
    <x v="2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s v="USD"/>
    <n v="1338404400"/>
    <n v="1335855631"/>
    <b v="0"/>
    <n v="4"/>
    <b v="0"/>
    <s v="publishing/children's books"/>
    <x v="7"/>
    <x v="32"/>
    <n v="11.25"/>
    <n v="1"/>
    <x v="1807"/>
    <d v="2012-05-30T19:00:00"/>
    <n v="29.499641203699866"/>
    <n v="-0.98875000000000002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s v="USD"/>
    <n v="1410958191"/>
    <n v="1408366191"/>
    <b v="0"/>
    <n v="3"/>
    <b v="0"/>
    <s v="music/faith"/>
    <x v="4"/>
    <x v="28"/>
    <n v="11.67"/>
    <n v="1"/>
    <x v="1808"/>
    <d v="2014-09-17T12:49:51"/>
    <n v="30"/>
    <n v="-0.99124999999999996"/>
    <x v="2"/>
  </r>
  <r>
    <n v="2767"/>
    <s v="the Giant Turnip"/>
    <s v="An animated bedtime story with Dedka, Babka and the rest of the family working together on a BIG problem"/>
    <n v="4000"/>
    <n v="34"/>
    <x v="1"/>
    <x v="2"/>
    <x v="2"/>
    <s v="CAD"/>
    <n v="1439766050"/>
    <n v="1434582050"/>
    <b v="0"/>
    <n v="3"/>
    <b v="0"/>
    <s v="publishing/children's books"/>
    <x v="7"/>
    <x v="32"/>
    <n v="11.33"/>
    <n v="1"/>
    <x v="1809"/>
    <d v="2015-08-16T23:00:50"/>
    <n v="60"/>
    <n v="-0.99150000000000005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s v="USD"/>
    <n v="1308431646"/>
    <n v="1305839646"/>
    <b v="0"/>
    <n v="2"/>
    <b v="0"/>
    <s v="publishing/fiction"/>
    <x v="7"/>
    <x v="31"/>
    <n v="15"/>
    <n v="1"/>
    <x v="1810"/>
    <d v="2011-06-18T21:14:06"/>
    <n v="30"/>
    <n v="-0.99250000000000005"/>
    <x v="5"/>
  </r>
  <r>
    <n v="4065"/>
    <s v="A Midsummer's Night's Dream"/>
    <s v="A classical/ fantasy version of midsummers done by professionally trained actors in Tulsa!"/>
    <n v="4000"/>
    <n v="27"/>
    <x v="1"/>
    <x v="0"/>
    <x v="0"/>
    <s v="USD"/>
    <n v="1407883811"/>
    <n v="1405291811"/>
    <b v="0"/>
    <n v="4"/>
    <b v="0"/>
    <s v="theater/plays"/>
    <x v="2"/>
    <x v="2"/>
    <n v="6.75"/>
    <n v="1"/>
    <x v="1811"/>
    <d v="2014-08-12T22:50:11"/>
    <n v="30"/>
    <n v="-0.99324999999999997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s v="USD"/>
    <n v="1460140500"/>
    <n v="1457628680"/>
    <b v="0"/>
    <n v="1"/>
    <b v="0"/>
    <s v="theater/plays"/>
    <x v="2"/>
    <x v="2"/>
    <n v="25"/>
    <n v="1"/>
    <x v="1812"/>
    <d v="2016-04-08T18:35:00"/>
    <n v="29.071990740740148"/>
    <n v="-0.99375000000000002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x v="0"/>
    <s v="USD"/>
    <n v="1431728242"/>
    <n v="1429568242"/>
    <b v="0"/>
    <n v="0"/>
    <b v="0"/>
    <s v="film &amp; video/science fiction"/>
    <x v="5"/>
    <x v="30"/>
    <n v="0"/>
    <n v="0"/>
    <x v="1813"/>
    <d v="2015-05-15T22:17:22"/>
    <n v="25"/>
    <n v="-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x v="2"/>
    <s v="CAD"/>
    <n v="1424112483"/>
    <n v="1421520483"/>
    <b v="0"/>
    <n v="0"/>
    <b v="0"/>
    <s v="publishing/fiction"/>
    <x v="7"/>
    <x v="31"/>
    <n v="0"/>
    <n v="0"/>
    <x v="1814"/>
    <d v="2015-02-16T18:48:03"/>
    <n v="30"/>
    <n v="-1"/>
    <x v="3"/>
  </r>
  <r>
    <n v="1061"/>
    <s v="Chat Box 23 (Canceled)"/>
    <s v="T.O., Adi &amp; Mercedes discuss their point of views, women's issues &amp; Hollywood Hotties."/>
    <n v="4000"/>
    <n v="0"/>
    <x v="2"/>
    <x v="0"/>
    <x v="0"/>
    <s v="USD"/>
    <n v="1462150800"/>
    <n v="1456987108"/>
    <b v="0"/>
    <n v="0"/>
    <b v="0"/>
    <s v="journalism/audio"/>
    <x v="8"/>
    <x v="14"/>
    <n v="0"/>
    <n v="0"/>
    <x v="1815"/>
    <d v="2016-05-02T01:00:00"/>
    <n v="59.764953703706851"/>
    <n v="-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s v="USD"/>
    <n v="1424131727"/>
    <n v="1421539727"/>
    <b v="0"/>
    <n v="0"/>
    <b v="0"/>
    <s v="games/mobile games"/>
    <x v="1"/>
    <x v="15"/>
    <n v="0"/>
    <n v="0"/>
    <x v="1816"/>
    <d v="2015-02-17T00:08:47"/>
    <n v="30"/>
    <n v="-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s v="USD"/>
    <n v="1420085535"/>
    <n v="1414897935"/>
    <b v="0"/>
    <n v="0"/>
    <b v="0"/>
    <s v="publishing/translations"/>
    <x v="7"/>
    <x v="20"/>
    <n v="0"/>
    <n v="0"/>
    <x v="1817"/>
    <d v="2015-01-01T04:12:15"/>
    <n v="60.041666666664241"/>
    <n v="-1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x v="0"/>
    <s v="USD"/>
    <n v="1259715000"/>
    <n v="1253712916"/>
    <b v="0"/>
    <n v="0"/>
    <b v="0"/>
    <s v="publishing/art books"/>
    <x v="7"/>
    <x v="40"/>
    <n v="0"/>
    <n v="0"/>
    <x v="1818"/>
    <d v="2009-12-02T00:50:00"/>
    <n v="69.468564814815181"/>
    <n v="-1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s v="USD"/>
    <n v="1452920400"/>
    <n v="1447777481"/>
    <b v="0"/>
    <n v="0"/>
    <b v="0"/>
    <s v="music/faith"/>
    <x v="4"/>
    <x v="28"/>
    <n v="0"/>
    <n v="0"/>
    <x v="1819"/>
    <d v="2016-01-16T05:00:00"/>
    <n v="59.524525462955353"/>
    <n v="-1"/>
    <x v="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x v="0"/>
    <s v="USD"/>
    <n v="1435874384"/>
    <n v="1433282384"/>
    <b v="0"/>
    <n v="0"/>
    <b v="0"/>
    <s v="technology/web"/>
    <x v="0"/>
    <x v="22"/>
    <n v="0"/>
    <n v="0"/>
    <x v="1820"/>
    <d v="2015-07-02T21:59:44"/>
    <n v="30"/>
    <n v="-1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s v="USD"/>
    <n v="1351432428"/>
    <n v="1350050028"/>
    <b v="0"/>
    <n v="0"/>
    <b v="0"/>
    <s v="publishing/children's books"/>
    <x v="7"/>
    <x v="32"/>
    <n v="0"/>
    <n v="0"/>
    <x v="1821"/>
    <d v="2012-10-28T13:53:48"/>
    <n v="16"/>
    <n v="-1"/>
    <x v="6"/>
  </r>
  <r>
    <n v="3190"/>
    <s v="Call It A Day Productions - THE LIFE"/>
    <s v="Call It A Day Productions is putting on their first full production in December and every little bit helps!"/>
    <n v="4000"/>
    <n v="0"/>
    <x v="1"/>
    <x v="2"/>
    <x v="2"/>
    <s v="CAD"/>
    <n v="1481258275"/>
    <n v="1478662675"/>
    <b v="0"/>
    <n v="0"/>
    <b v="0"/>
    <s v="theater/musical"/>
    <x v="2"/>
    <x v="18"/>
    <n v="0"/>
    <n v="0"/>
    <x v="1822"/>
    <d v="2016-12-09T04:37:55"/>
    <n v="30.041666666664241"/>
    <n v="-1"/>
    <x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s v="USD"/>
    <n v="1449247439"/>
    <n v="1444059839"/>
    <b v="0"/>
    <n v="0"/>
    <b v="0"/>
    <s v="theater/plays"/>
    <x v="2"/>
    <x v="2"/>
    <n v="0"/>
    <n v="0"/>
    <x v="1823"/>
    <d v="2015-12-04T16:43:59"/>
    <n v="60.041666666664241"/>
    <n v="-1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s v="USD"/>
    <n v="1430851680"/>
    <n v="1428340931"/>
    <b v="0"/>
    <n v="6"/>
    <b v="0"/>
    <s v="theater/spaces"/>
    <x v="2"/>
    <x v="24"/>
    <n v="78.33"/>
    <n v="12"/>
    <x v="1824"/>
    <d v="2015-05-05T18:48:00"/>
    <n v="29.059594907412247"/>
    <n v="-0.88420793298842082"/>
    <x v="3"/>
  </r>
  <r>
    <n v="3131"/>
    <s v="SNAKE EYES"/>
    <s v="A Staged Reading of &quot;Snake Eyes,&quot; a new play by Alex Rafala"/>
    <n v="4100"/>
    <n v="645"/>
    <x v="3"/>
    <x v="0"/>
    <x v="0"/>
    <s v="USD"/>
    <n v="1491656045"/>
    <n v="1489067645"/>
    <b v="0"/>
    <n v="12"/>
    <b v="0"/>
    <s v="theater/plays"/>
    <x v="2"/>
    <x v="2"/>
    <n v="53.75"/>
    <n v="16"/>
    <x v="1825"/>
    <d v="2017-04-08T12:54:05"/>
    <n v="29.958333333328483"/>
    <n v="-0.84268292682926826"/>
    <x v="1"/>
  </r>
  <r>
    <n v="3103"/>
    <s v="Professional Venue for local artists!!"/>
    <s v="Creating a place for local artists to perform, at substantially less cost for them"/>
    <n v="4100"/>
    <n v="11"/>
    <x v="1"/>
    <x v="0"/>
    <x v="0"/>
    <s v="USD"/>
    <n v="1434080706"/>
    <n v="1428896706"/>
    <b v="0"/>
    <n v="2"/>
    <b v="0"/>
    <s v="theater/spaces"/>
    <x v="2"/>
    <x v="24"/>
    <n v="5.5"/>
    <n v="0"/>
    <x v="1826"/>
    <d v="2015-06-12T03:45:06"/>
    <n v="60"/>
    <n v="-0.997317073170731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x v="3"/>
    <s v="EUR"/>
    <n v="1450541229"/>
    <n v="1447949229"/>
    <b v="0"/>
    <n v="6"/>
    <b v="0"/>
    <s v="games/mobile games"/>
    <x v="1"/>
    <x v="15"/>
    <n v="45"/>
    <n v="6"/>
    <x v="1827"/>
    <d v="2015-12-19T16:07:09"/>
    <n v="30"/>
    <n v="-0.93556085918854415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s v="USD"/>
    <n v="1378785540"/>
    <n v="1376066243"/>
    <b v="0"/>
    <n v="90"/>
    <b v="1"/>
    <s v="music/rock"/>
    <x v="4"/>
    <x v="5"/>
    <n v="59.23"/>
    <n v="127"/>
    <x v="1828"/>
    <d v="2013-09-10T03:59:00"/>
    <n v="31.473344907411956"/>
    <n v="0.26928571428571429"/>
    <x v="4"/>
  </r>
  <r>
    <n v="3179"/>
    <s v="I Do Wonder"/>
    <s v="A Sci-fi play in several vignettes that will narrate an alternate history in the mid-20th century."/>
    <n v="4200"/>
    <n v="4794.82"/>
    <x v="0"/>
    <x v="0"/>
    <x v="0"/>
    <s v="USD"/>
    <n v="1367859071"/>
    <n v="1365699071"/>
    <b v="1"/>
    <n v="62"/>
    <b v="1"/>
    <s v="theater/plays"/>
    <x v="2"/>
    <x v="2"/>
    <n v="77.34"/>
    <n v="114"/>
    <x v="1829"/>
    <d v="2013-05-06T16:51:11"/>
    <n v="25"/>
    <n v="0.14162380952380946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x v="3"/>
    <s v="EUR"/>
    <n v="1437429600"/>
    <n v="1433747376"/>
    <b v="0"/>
    <n v="41"/>
    <b v="1"/>
    <s v="theater/spaces"/>
    <x v="2"/>
    <x v="24"/>
    <n v="103.17"/>
    <n v="101"/>
    <x v="1830"/>
    <d v="2015-07-20T22:00:00"/>
    <n v="42.618333333331975"/>
    <n v="7.1428571428571426E-3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x v="1"/>
    <s v="GBP"/>
    <n v="1414107040"/>
    <n v="1411515040"/>
    <b v="1"/>
    <n v="25"/>
    <b v="0"/>
    <s v="photography/photobooks"/>
    <x v="6"/>
    <x v="9"/>
    <n v="35.799999999999997"/>
    <n v="21"/>
    <x v="1831"/>
    <d v="2014-10-23T23:30:40"/>
    <n v="30"/>
    <n v="-0.78690476190476188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x v="0"/>
    <s v="USD"/>
    <n v="1446087223"/>
    <n v="1443495223"/>
    <b v="0"/>
    <n v="0"/>
    <b v="0"/>
    <s v="technology/web"/>
    <x v="0"/>
    <x v="22"/>
    <n v="0"/>
    <n v="0"/>
    <x v="1832"/>
    <d v="2015-10-29T02:53:43"/>
    <n v="30"/>
    <n v="-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x v="1"/>
    <s v="GBP"/>
    <n v="1376563408"/>
    <n v="1373971408"/>
    <b v="0"/>
    <n v="1"/>
    <b v="0"/>
    <s v="publishing/fiction"/>
    <x v="7"/>
    <x v="31"/>
    <n v="5"/>
    <n v="0"/>
    <x v="1833"/>
    <d v="2013-08-15T10:43:28"/>
    <n v="30"/>
    <n v="-0.99883449883449882"/>
    <x v="4"/>
  </r>
  <r>
    <n v="3184"/>
    <s v="Equus at Frenetic Theatre"/>
    <s v="Equus is the story of a psychiatrist treating a teenaged boy who blinds six horses with a metal spike."/>
    <n v="4300"/>
    <n v="4610"/>
    <x v="0"/>
    <x v="0"/>
    <x v="0"/>
    <s v="USD"/>
    <n v="1404258631"/>
    <n v="1401666631"/>
    <b v="1"/>
    <n v="46"/>
    <b v="1"/>
    <s v="theater/plays"/>
    <x v="2"/>
    <x v="2"/>
    <n v="100.22"/>
    <n v="107"/>
    <x v="1834"/>
    <d v="2014-07-01T23:50:31"/>
    <n v="30"/>
    <n v="7.2093023255813959E-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s v="GBP"/>
    <n v="1462402800"/>
    <n v="1459856860"/>
    <b v="0"/>
    <n v="89"/>
    <b v="1"/>
    <s v="theater/plays"/>
    <x v="2"/>
    <x v="2"/>
    <n v="49.55"/>
    <n v="103"/>
    <x v="1835"/>
    <d v="2016-05-04T23:00:00"/>
    <n v="29.466898148137261"/>
    <n v="2.5476744186046552E-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s v="USD"/>
    <n v="1412135940"/>
    <n v="1410366708"/>
    <b v="0"/>
    <n v="16"/>
    <b v="0"/>
    <s v="photography/nature"/>
    <x v="6"/>
    <x v="8"/>
    <n v="132.19"/>
    <n v="49"/>
    <x v="1836"/>
    <d v="2014-10-01T03:59:00"/>
    <n v="20.477222222223645"/>
    <n v="-0.50813953488372088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x v="0"/>
    <s v="USD"/>
    <n v="1465243740"/>
    <n v="1461438495"/>
    <b v="0"/>
    <n v="0"/>
    <b v="0"/>
    <s v="journalism/audio"/>
    <x v="8"/>
    <x v="14"/>
    <n v="0"/>
    <n v="0"/>
    <x v="1837"/>
    <d v="2016-06-06T20:09:00"/>
    <n v="44.04218750000291"/>
    <n v="-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s v="USD"/>
    <n v="1467752334"/>
    <n v="1465160334"/>
    <b v="0"/>
    <n v="65"/>
    <b v="1"/>
    <s v="music/rock"/>
    <x v="4"/>
    <x v="5"/>
    <n v="74.25"/>
    <n v="110"/>
    <x v="1838"/>
    <d v="2016-07-05T20:58:54"/>
    <n v="30"/>
    <n v="9.6818181818181817E-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s v="USD"/>
    <n v="1439741591"/>
    <n v="1436285591"/>
    <b v="0"/>
    <n v="9"/>
    <b v="0"/>
    <s v="publishing/translations"/>
    <x v="7"/>
    <x v="20"/>
    <n v="88.89"/>
    <n v="18"/>
    <x v="1839"/>
    <d v="2015-08-16T16:13:11"/>
    <n v="40"/>
    <n v="-0.81818181818181823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1"/>
    <x v="1"/>
    <s v="GBP"/>
    <n v="1455753540"/>
    <n v="1452058282"/>
    <b v="0"/>
    <n v="1"/>
    <b v="0"/>
    <s v="film &amp; video/drama"/>
    <x v="5"/>
    <x v="25"/>
    <n v="10"/>
    <n v="0"/>
    <x v="1840"/>
    <d v="2016-02-17T23:59:00"/>
    <n v="42.769189814811398"/>
    <n v="-0.99772727272727268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s v="USD"/>
    <n v="1361739872"/>
    <n v="1359147872"/>
    <b v="0"/>
    <n v="59"/>
    <b v="1"/>
    <s v="publishing/nonfiction"/>
    <x v="7"/>
    <x v="12"/>
    <n v="77.27"/>
    <n v="103"/>
    <x v="1841"/>
    <d v="2013-02-24T21:04:32"/>
    <n v="30"/>
    <n v="2.5877587758775876E-2"/>
    <x v="4"/>
  </r>
  <r>
    <n v="497"/>
    <s v="Galaxy Probe Kids"/>
    <s v="live-action/animated series pilot."/>
    <n v="4480"/>
    <n v="30"/>
    <x v="1"/>
    <x v="0"/>
    <x v="0"/>
    <s v="USD"/>
    <n v="1419483600"/>
    <n v="1414889665"/>
    <b v="0"/>
    <n v="3"/>
    <b v="0"/>
    <s v="film &amp; video/animation"/>
    <x v="5"/>
    <x v="29"/>
    <n v="10"/>
    <n v="1"/>
    <x v="1842"/>
    <d v="2014-12-25T05:00:00"/>
    <n v="53.17054398147593"/>
    <n v="-0.9933035714285714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x v="11"/>
    <s v="NZD"/>
    <n v="1488622352"/>
    <n v="1486030352"/>
    <b v="0"/>
    <n v="91"/>
    <b v="1"/>
    <s v="theater/plays"/>
    <x v="2"/>
    <x v="2"/>
    <n v="84.29"/>
    <n v="170"/>
    <x v="1843"/>
    <d v="2017-03-04T10:12:32"/>
    <n v="30"/>
    <n v="0.70444444444444443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s v="USD"/>
    <n v="1403539260"/>
    <n v="1401724860"/>
    <b v="0"/>
    <n v="106"/>
    <b v="1"/>
    <s v="music/rock"/>
    <x v="4"/>
    <x v="5"/>
    <n v="50.93"/>
    <n v="120"/>
    <x v="1844"/>
    <d v="2014-06-23T16:01:00"/>
    <n v="21"/>
    <n v="0.19977555555555551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x v="2"/>
    <s v="CAD"/>
    <n v="1459483140"/>
    <n v="1456526879"/>
    <b v="1"/>
    <n v="100"/>
    <b v="1"/>
    <s v="theater/plays"/>
    <x v="2"/>
    <x v="2"/>
    <n v="52.58"/>
    <n v="117"/>
    <x v="1845"/>
    <d v="2016-04-01T03:59:00"/>
    <n v="34.215983796297223"/>
    <n v="0.1684444444444444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s v="USD"/>
    <n v="1479794340"/>
    <n v="1476715869"/>
    <b v="0"/>
    <n v="103"/>
    <b v="1"/>
    <s v="theater/spaces"/>
    <x v="2"/>
    <x v="24"/>
    <n v="50.69"/>
    <n v="116"/>
    <x v="1846"/>
    <d v="2016-11-22T05:59:00"/>
    <n v="35.630451388889924"/>
    <n v="0.16022222222222221"/>
    <x v="0"/>
  </r>
  <r>
    <n v="3217"/>
    <s v="Wake Up Call @ IRT Theater"/>
    <s v="Wake Up Call is a comedic play about a group of hotel employees working on Christmas Eve."/>
    <n v="4500"/>
    <n v="5221"/>
    <x v="0"/>
    <x v="0"/>
    <x v="0"/>
    <s v="USD"/>
    <n v="1478264784"/>
    <n v="1475672784"/>
    <b v="1"/>
    <n v="104"/>
    <b v="1"/>
    <s v="theater/plays"/>
    <x v="2"/>
    <x v="2"/>
    <n v="50.2"/>
    <n v="116"/>
    <x v="1847"/>
    <d v="2016-11-04T13:06:24"/>
    <n v="30"/>
    <n v="0.16022222222222221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s v="USD"/>
    <n v="1357545600"/>
    <n v="1354790790"/>
    <b v="0"/>
    <n v="211"/>
    <b v="1"/>
    <s v="music/electronic music"/>
    <x v="4"/>
    <x v="4"/>
    <n v="23.96"/>
    <n v="112"/>
    <x v="1848"/>
    <d v="2013-01-07T08:00:00"/>
    <n v="31.884375000001455"/>
    <n v="0.1236044444444445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s v="USD"/>
    <n v="1406226191"/>
    <n v="1403547791"/>
    <b v="0"/>
    <n v="58"/>
    <b v="1"/>
    <s v="music/rock"/>
    <x v="4"/>
    <x v="5"/>
    <n v="87.1"/>
    <n v="112"/>
    <x v="1849"/>
    <d v="2014-07-24T18:23:11"/>
    <n v="31"/>
    <n v="0.1226666666666666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s v="USD"/>
    <n v="1410210685"/>
    <n v="1408050685"/>
    <b v="0"/>
    <n v="52"/>
    <b v="1"/>
    <s v="theater/musical"/>
    <x v="2"/>
    <x v="18"/>
    <n v="94.9"/>
    <n v="110"/>
    <x v="1850"/>
    <d v="2014-09-08T21:11:25"/>
    <n v="25"/>
    <n v="9.6666666666666665E-2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s v="USD"/>
    <n v="1296633540"/>
    <n v="1292316697"/>
    <b v="1"/>
    <n v="168"/>
    <b v="1"/>
    <s v="film &amp; video/documentary"/>
    <x v="5"/>
    <x v="27"/>
    <n v="28.58"/>
    <n v="107"/>
    <x v="1851"/>
    <d v="2011-02-02T07:59:00"/>
    <n v="49.963460648148612"/>
    <n v="6.6844444444444484E-2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s v="USD"/>
    <n v="1307851200"/>
    <n v="1304129088"/>
    <b v="0"/>
    <n v="87"/>
    <b v="1"/>
    <s v="music/rock"/>
    <x v="4"/>
    <x v="5"/>
    <n v="53.56"/>
    <n v="104"/>
    <x v="1852"/>
    <d v="2011-06-12T04:00:00"/>
    <n v="43.07999999999447"/>
    <n v="3.5555555555555556E-2"/>
    <x v="5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s v="GBP"/>
    <n v="1395532800"/>
    <n v="1393882717"/>
    <b v="0"/>
    <n v="108"/>
    <b v="1"/>
    <s v="film &amp; video/shorts"/>
    <x v="5"/>
    <x v="13"/>
    <n v="43.04"/>
    <n v="103"/>
    <x v="1853"/>
    <d v="2014-03-23T00:00:00"/>
    <n v="19.098182870373421"/>
    <n v="3.2962222222222205E-2"/>
    <x v="2"/>
  </r>
  <r>
    <n v="3723"/>
    <s v="Beauty and the Beast"/>
    <s v="Saltmine Theatre Company present Beauty and the Beast:"/>
    <n v="4500"/>
    <n v="4592"/>
    <x v="0"/>
    <x v="1"/>
    <x v="1"/>
    <s v="GBP"/>
    <n v="1417374262"/>
    <n v="1414778662"/>
    <b v="0"/>
    <n v="63"/>
    <b v="1"/>
    <s v="theater/plays"/>
    <x v="2"/>
    <x v="2"/>
    <n v="72.89"/>
    <n v="102"/>
    <x v="1854"/>
    <d v="2014-11-30T19:04:22"/>
    <n v="30.041666666664241"/>
    <n v="2.0444444444444446E-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s v="USD"/>
    <n v="1407905940"/>
    <n v="1405923687"/>
    <b v="1"/>
    <n v="57"/>
    <b v="1"/>
    <s v="theater/plays"/>
    <x v="2"/>
    <x v="2"/>
    <n v="80.16"/>
    <n v="102"/>
    <x v="1855"/>
    <d v="2014-08-13T04:59:00"/>
    <n v="22.942743055558822"/>
    <n v="1.5333333333333332E-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s v="USD"/>
    <n v="1409374093"/>
    <n v="1406782093"/>
    <b v="0"/>
    <n v="40"/>
    <b v="1"/>
    <s v="theater/plays"/>
    <x v="2"/>
    <x v="2"/>
    <n v="114.13"/>
    <n v="101"/>
    <x v="1856"/>
    <d v="2014-08-30T04:48:13"/>
    <n v="30"/>
    <n v="1.4444444444444444E-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s v="USD"/>
    <n v="1402515198"/>
    <n v="1399923198"/>
    <b v="0"/>
    <n v="17"/>
    <b v="1"/>
    <s v="theater/musical"/>
    <x v="2"/>
    <x v="18"/>
    <n v="267.64999999999998"/>
    <n v="101"/>
    <x v="1857"/>
    <d v="2014-06-11T19:33:18"/>
    <n v="30"/>
    <n v="1.1111111111111112E-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s v="USD"/>
    <n v="1385297393"/>
    <n v="1382701793"/>
    <b v="0"/>
    <n v="70"/>
    <b v="1"/>
    <s v="music/pop"/>
    <x v="4"/>
    <x v="17"/>
    <n v="64.709999999999994"/>
    <n v="101"/>
    <x v="1858"/>
    <d v="2013-11-24T12:49:53"/>
    <n v="30.041666666664241"/>
    <n v="6.6666666666666671E-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s v="USD"/>
    <n v="1276110000"/>
    <n v="1268337744"/>
    <b v="0"/>
    <n v="27"/>
    <b v="1"/>
    <s v="film &amp; video/shorts"/>
    <x v="5"/>
    <x v="13"/>
    <n v="167.49"/>
    <n v="100"/>
    <x v="1859"/>
    <d v="2010-06-09T19:00:00"/>
    <n v="89.956666666665114"/>
    <n v="4.9377777777778343E-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s v="USD"/>
    <n v="1439611140"/>
    <n v="1437668354"/>
    <b v="0"/>
    <n v="61"/>
    <b v="1"/>
    <s v="music/classical music"/>
    <x v="4"/>
    <x v="10"/>
    <n v="74.069999999999993"/>
    <n v="100"/>
    <x v="1860"/>
    <d v="2015-08-15T03:59:00"/>
    <n v="22.485949074078235"/>
    <n v="4.0000000000000001E-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s v="USD"/>
    <n v="1440274735"/>
    <n v="1437682735"/>
    <b v="0"/>
    <n v="69"/>
    <b v="1"/>
    <s v="theater/plays"/>
    <x v="2"/>
    <x v="2"/>
    <n v="65.38"/>
    <n v="100"/>
    <x v="1861"/>
    <d v="2015-08-22T20:18:55"/>
    <n v="30"/>
    <n v="2.4444444444444444E-3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x v="2"/>
    <s v="CAD"/>
    <n v="1419224340"/>
    <n v="1416363886"/>
    <b v="0"/>
    <n v="43"/>
    <b v="1"/>
    <s v="music/rock"/>
    <x v="4"/>
    <x v="5"/>
    <n v="104.65"/>
    <n v="100"/>
    <x v="1862"/>
    <d v="2014-12-22T04:59:00"/>
    <n v="33.107106481482333"/>
    <n v="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x v="6"/>
    <s v="EUR"/>
    <n v="1472936229"/>
    <n v="1467752229"/>
    <b v="0"/>
    <n v="31"/>
    <b v="1"/>
    <s v="theater/plays"/>
    <x v="2"/>
    <x v="2"/>
    <n v="145.16"/>
    <n v="100"/>
    <x v="1863"/>
    <d v="2016-09-03T20:57:09"/>
    <n v="60"/>
    <n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x v="0"/>
    <s v="USD"/>
    <n v="1439298052"/>
    <n v="1436965252"/>
    <b v="0"/>
    <n v="9"/>
    <b v="0"/>
    <s v="film &amp; video/science fiction"/>
    <x v="5"/>
    <x v="30"/>
    <n v="37.56"/>
    <n v="8"/>
    <x v="1864"/>
    <d v="2015-08-11T13:00:52"/>
    <n v="27"/>
    <n v="-0.92488888888888887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x v="7"/>
    <s v="AUD"/>
    <n v="1396666779"/>
    <n v="1394078379"/>
    <b v="0"/>
    <n v="3"/>
    <b v="0"/>
    <s v="games/video games"/>
    <x v="1"/>
    <x v="19"/>
    <n v="36.33"/>
    <n v="2"/>
    <x v="1865"/>
    <d v="2014-04-05T02:59:39"/>
    <n v="29.958333333335759"/>
    <n v="-0.97577777777777774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s v="USD"/>
    <n v="1474067404"/>
    <n v="1471475404"/>
    <b v="0"/>
    <n v="2"/>
    <b v="0"/>
    <s v="music/jazz"/>
    <x v="4"/>
    <x v="34"/>
    <n v="50.5"/>
    <n v="2"/>
    <x v="1866"/>
    <d v="2016-09-16T23:10:04"/>
    <n v="30"/>
    <n v="-0.9775555555555555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s v="USD"/>
    <n v="1442315460"/>
    <n v="1439696174"/>
    <b v="0"/>
    <n v="2"/>
    <b v="0"/>
    <s v="publishing/translations"/>
    <x v="7"/>
    <x v="20"/>
    <n v="27.5"/>
    <n v="1"/>
    <x v="1867"/>
    <d v="2015-09-15T11:11:00"/>
    <n v="30.315810185187729"/>
    <n v="-0.98777777777777775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s v="USD"/>
    <n v="1472847873"/>
    <n v="1468959873"/>
    <b v="0"/>
    <n v="1"/>
    <b v="0"/>
    <s v="theater/plays"/>
    <x v="2"/>
    <x v="2"/>
    <n v="50"/>
    <n v="1"/>
    <x v="1868"/>
    <d v="2016-09-02T20:24:33"/>
    <n v="45"/>
    <n v="-0.98888888888888893"/>
    <x v="0"/>
  </r>
  <r>
    <n v="541"/>
    <s v="Deviations"/>
    <s v="A website dedicated to local Kink Communities; to find others with matching interests and bring them together."/>
    <n v="4500"/>
    <n v="25"/>
    <x v="1"/>
    <x v="0"/>
    <x v="0"/>
    <s v="USD"/>
    <n v="1446080834"/>
    <n v="1443488834"/>
    <b v="0"/>
    <n v="1"/>
    <b v="0"/>
    <s v="technology/web"/>
    <x v="0"/>
    <x v="22"/>
    <n v="25"/>
    <n v="1"/>
    <x v="1869"/>
    <d v="2015-10-29T01:07:14"/>
    <n v="30"/>
    <n v="-0.99444444444444446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s v="USD"/>
    <n v="1431046356"/>
    <n v="1428454356"/>
    <b v="0"/>
    <n v="1"/>
    <b v="0"/>
    <s v="music/faith"/>
    <x v="4"/>
    <x v="28"/>
    <n v="1"/>
    <n v="0"/>
    <x v="1870"/>
    <d v="2015-05-08T00:52:36"/>
    <n v="30"/>
    <n v="-0.99977777777777777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x v="9"/>
    <s v="EUR"/>
    <n v="1454109420"/>
    <n v="1453334629"/>
    <b v="0"/>
    <n v="0"/>
    <b v="0"/>
    <s v="theater/plays"/>
    <x v="2"/>
    <x v="2"/>
    <n v="0"/>
    <n v="0"/>
    <x v="1871"/>
    <d v="2016-01-29T23:17:00"/>
    <n v="8.9674884259293322"/>
    <n v="-1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s v="USD"/>
    <n v="1344636000"/>
    <n v="1341800110"/>
    <b v="0"/>
    <n v="105"/>
    <b v="1"/>
    <s v="music/indie rock"/>
    <x v="4"/>
    <x v="21"/>
    <n v="50.69"/>
    <n v="116"/>
    <x v="1872"/>
    <d v="2012-08-10T22:00:00"/>
    <n v="32.822800925925549"/>
    <n v="0.1632786885245901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s v="USD"/>
    <n v="1388936289"/>
    <n v="1386344289"/>
    <b v="0"/>
    <n v="75"/>
    <b v="1"/>
    <s v="games/tabletop games"/>
    <x v="1"/>
    <x v="1"/>
    <n v="64.75"/>
    <n v="106"/>
    <x v="1873"/>
    <d v="2014-01-05T15:38:09"/>
    <n v="30"/>
    <n v="5.8182610590542604E-2"/>
    <x v="4"/>
  </r>
  <r>
    <n v="2195"/>
    <s v="Purgatoria: City of Angels"/>
    <s v="A gritty, noir tabletop RPG with a fast-paced combo-based battle system."/>
    <n v="4600"/>
    <n v="5535"/>
    <x v="0"/>
    <x v="0"/>
    <x v="0"/>
    <s v="USD"/>
    <n v="1439317900"/>
    <n v="1436725900"/>
    <b v="0"/>
    <n v="115"/>
    <b v="1"/>
    <s v="games/tabletop games"/>
    <x v="1"/>
    <x v="1"/>
    <n v="48.13"/>
    <n v="120"/>
    <x v="1874"/>
    <d v="2015-08-11T18:31:40"/>
    <n v="30"/>
    <n v="0.20326086956521738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s v="USD"/>
    <n v="1423668220"/>
    <n v="1421076220"/>
    <b v="0"/>
    <n v="76"/>
    <b v="1"/>
    <s v="music/electronic music"/>
    <x v="4"/>
    <x v="4"/>
    <n v="65.16"/>
    <n v="108"/>
    <x v="1875"/>
    <d v="2015-02-11T15:23:40"/>
    <n v="30"/>
    <n v="7.6521739130434779E-2"/>
    <x v="3"/>
  </r>
  <r>
    <n v="1312"/>
    <s v="GoSolo Hat for GoPro (Canceled)"/>
    <s v="People loved the original Black and Gray GoSolo hats and asked for more. So we received sample for 3 more colors!"/>
    <n v="4600"/>
    <n v="28"/>
    <x v="2"/>
    <x v="0"/>
    <x v="0"/>
    <s v="USD"/>
    <n v="1429375922"/>
    <n v="1426783922"/>
    <b v="0"/>
    <n v="1"/>
    <b v="0"/>
    <s v="technology/wearables"/>
    <x v="0"/>
    <x v="16"/>
    <n v="28"/>
    <n v="1"/>
    <x v="1876"/>
    <d v="2015-04-18T16:52:02"/>
    <n v="30"/>
    <n v="-0.9939130434782608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x v="8"/>
    <s v="EUR"/>
    <n v="1460918282"/>
    <n v="1455737882"/>
    <b v="0"/>
    <n v="50"/>
    <b v="1"/>
    <s v="film &amp; video/documentary"/>
    <x v="5"/>
    <x v="27"/>
    <n v="105.18"/>
    <n v="112"/>
    <x v="1877"/>
    <d v="2016-04-17T18:38:02"/>
    <n v="59.958333333335759"/>
    <n v="0.11893617021276595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s v="USD"/>
    <n v="1429183656"/>
    <n v="1427369256"/>
    <b v="0"/>
    <n v="103"/>
    <b v="1"/>
    <s v="photography/photobooks"/>
    <x v="6"/>
    <x v="9"/>
    <n v="58.53"/>
    <n v="126"/>
    <x v="1878"/>
    <d v="2015-04-16T11:27:36"/>
    <n v="21"/>
    <n v="0.25604166666666667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x v="10"/>
    <s v="EUR"/>
    <n v="1424421253"/>
    <n v="1421829253"/>
    <b v="1"/>
    <n v="10"/>
    <b v="0"/>
    <s v="photography/photobooks"/>
    <x v="6"/>
    <x v="9"/>
    <n v="65.099999999999994"/>
    <n v="14"/>
    <x v="1879"/>
    <d v="2015-02-20T08:34:13"/>
    <n v="30"/>
    <n v="-0.864375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s v="USD"/>
    <n v="1324232504"/>
    <n v="1320776504"/>
    <b v="0"/>
    <n v="14"/>
    <b v="0"/>
    <s v="publishing/children's books"/>
    <x v="7"/>
    <x v="32"/>
    <n v="39.29"/>
    <n v="11"/>
    <x v="1880"/>
    <d v="2011-12-18T18:21:44"/>
    <n v="40"/>
    <n v="-0.88541666666666663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s v="USD"/>
    <n v="1341799647"/>
    <n v="1339207647"/>
    <b v="0"/>
    <n v="263"/>
    <b v="1"/>
    <s v="technology/hardware"/>
    <x v="0"/>
    <x v="0"/>
    <n v="152.62"/>
    <n v="819"/>
    <x v="1881"/>
    <d v="2012-07-09T02:07:27"/>
    <n v="30"/>
    <n v="7.1918387755102042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s v="USD"/>
    <n v="1372297751"/>
    <n v="1369705751"/>
    <b v="0"/>
    <n v="149"/>
    <b v="1"/>
    <s v="publishing/nonfiction"/>
    <x v="7"/>
    <x v="12"/>
    <n v="48.45"/>
    <n v="147"/>
    <x v="1882"/>
    <d v="2013-06-27T01:49:11"/>
    <n v="30"/>
    <n v="0.47326530612244899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s v="USD"/>
    <n v="1426883220"/>
    <n v="1425067296"/>
    <b v="0"/>
    <n v="33"/>
    <b v="1"/>
    <s v="theater/plays"/>
    <x v="2"/>
    <x v="2"/>
    <n v="148.47999999999999"/>
    <n v="100"/>
    <x v="1883"/>
    <d v="2015-03-20T20:27:00"/>
    <n v="21.017638888886722"/>
    <n v="0"/>
    <x v="3"/>
  </r>
  <r>
    <n v="1444"/>
    <s v="Expand the MillionairesLetter in the US Market!"/>
    <s v="We as a successfull german stock market newsletter publisher want expand in the US market!"/>
    <n v="4950"/>
    <n v="0"/>
    <x v="1"/>
    <x v="6"/>
    <x v="6"/>
    <s v="EUR"/>
    <n v="1442091462"/>
    <n v="1436907462"/>
    <b v="0"/>
    <n v="0"/>
    <b v="0"/>
    <s v="publishing/translations"/>
    <x v="7"/>
    <x v="20"/>
    <n v="0"/>
    <n v="0"/>
    <x v="1884"/>
    <d v="2015-09-12T20:57:42"/>
    <n v="60"/>
    <n v="-1"/>
    <x v="3"/>
  </r>
  <r>
    <n v="3285"/>
    <s v="By Morning"/>
    <s v="A new play by Matthew Gasda"/>
    <n v="4999"/>
    <n v="5604"/>
    <x v="0"/>
    <x v="0"/>
    <x v="0"/>
    <s v="USD"/>
    <n v="1488258000"/>
    <n v="1485556626"/>
    <b v="0"/>
    <n v="81"/>
    <b v="1"/>
    <s v="theater/plays"/>
    <x v="2"/>
    <x v="2"/>
    <n v="69.19"/>
    <n v="112"/>
    <x v="1885"/>
    <d v="2017-02-28T05:00:00"/>
    <n v="31.265902777769952"/>
    <n v="0.12102420484096819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x v="0"/>
    <s v="USD"/>
    <n v="1485254052"/>
    <n v="1481366052"/>
    <b v="0"/>
    <n v="775"/>
    <b v="0"/>
    <s v="technology/wearables"/>
    <x v="0"/>
    <x v="16"/>
    <n v="1389.36"/>
    <n v="21535"/>
    <x v="1886"/>
    <d v="2017-01-24T10:34:12"/>
    <n v="45"/>
    <n v="214.3502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s v="GBP"/>
    <n v="1364286239"/>
    <n v="1360830239"/>
    <b v="0"/>
    <n v="623"/>
    <b v="1"/>
    <s v="games/tabletop games"/>
    <x v="1"/>
    <x v="1"/>
    <n v="149.03"/>
    <n v="1857"/>
    <x v="1887"/>
    <d v="2013-03-26T08:23:59"/>
    <n v="40"/>
    <n v="17.569700000000001"/>
    <x v="4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s v="USD"/>
    <n v="1366429101"/>
    <n v="1361248701"/>
    <b v="1"/>
    <n v="701"/>
    <b v="1"/>
    <s v="technology/hardware"/>
    <x v="0"/>
    <x v="0"/>
    <n v="80.73"/>
    <n v="1132"/>
    <x v="1888"/>
    <d v="2013-04-20T03:38:21"/>
    <n v="59.958333333335759"/>
    <n v="10.318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s v="USD"/>
    <n v="1401487756"/>
    <n v="1398895756"/>
    <b v="0"/>
    <n v="549"/>
    <b v="1"/>
    <s v="photography/photobooks"/>
    <x v="6"/>
    <x v="9"/>
    <n v="71.59"/>
    <n v="786"/>
    <x v="1889"/>
    <d v="2014-05-30T22:09:16"/>
    <n v="30"/>
    <n v="6.8608020000000005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s v="USD"/>
    <n v="1405738800"/>
    <n v="1402945408"/>
    <b v="0"/>
    <n v="988"/>
    <b v="1"/>
    <s v="games/tabletop games"/>
    <x v="1"/>
    <x v="1"/>
    <n v="25.09"/>
    <n v="496"/>
    <x v="1890"/>
    <d v="2014-07-19T03:00:00"/>
    <n v="32.33092592592584"/>
    <n v="3.9580000000000002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x v="7"/>
    <s v="AUD"/>
    <n v="1455548400"/>
    <n v="1453461865"/>
    <b v="1"/>
    <n v="294"/>
    <b v="1"/>
    <s v="photography/photobooks"/>
    <x v="6"/>
    <x v="9"/>
    <n v="82.32"/>
    <n v="484"/>
    <x v="1891"/>
    <d v="2016-02-15T15:00:00"/>
    <n v="24.149710648147448"/>
    <n v="3.8401999999999998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s v="USD"/>
    <n v="1476649800"/>
    <n v="1475609946"/>
    <b v="0"/>
    <n v="290"/>
    <b v="1"/>
    <s v="games/tabletop games"/>
    <x v="1"/>
    <x v="1"/>
    <n v="65"/>
    <n v="377"/>
    <x v="1892"/>
    <d v="2016-10-16T20:30:00"/>
    <n v="12.035347222226846"/>
    <n v="2.7702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s v="USD"/>
    <n v="1393542000"/>
    <n v="1390938332"/>
    <b v="0"/>
    <n v="199"/>
    <b v="1"/>
    <s v="technology/space exploration"/>
    <x v="0"/>
    <x v="23"/>
    <n v="89.1"/>
    <n v="355"/>
    <x v="1893"/>
    <d v="2014-02-27T23:00:00"/>
    <n v="30.135046296294604"/>
    <n v="2.5461999999999998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s v="USD"/>
    <n v="1292665405"/>
    <n v="1288341805"/>
    <b v="1"/>
    <n v="223"/>
    <b v="1"/>
    <s v="film &amp; video/documentary"/>
    <x v="5"/>
    <x v="27"/>
    <n v="68.489999999999995"/>
    <n v="305"/>
    <x v="1894"/>
    <d v="2010-12-18T09:43:25"/>
    <n v="50.041666666664241"/>
    <n v="2.054600000000000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s v="USD"/>
    <n v="1463166263"/>
    <n v="1460574263"/>
    <b v="0"/>
    <n v="60"/>
    <b v="1"/>
    <s v="theater/plays"/>
    <x v="2"/>
    <x v="2"/>
    <n v="252.02"/>
    <n v="302"/>
    <x v="1895"/>
    <d v="2016-05-13T19:04:23"/>
    <n v="30"/>
    <n v="2.024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s v="USD"/>
    <n v="1364342151"/>
    <n v="1361753751"/>
    <b v="1"/>
    <n v="284"/>
    <b v="1"/>
    <s v="film &amp; video/documentary"/>
    <x v="5"/>
    <x v="27"/>
    <n v="49.88"/>
    <n v="283"/>
    <x v="1896"/>
    <d v="2013-03-26T23:55:51"/>
    <n v="29.958333333335759"/>
    <n v="1.8331999999999999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s v="USD"/>
    <n v="1411522897"/>
    <n v="1407634897"/>
    <b v="1"/>
    <n v="95"/>
    <b v="1"/>
    <s v="technology/hardware"/>
    <x v="0"/>
    <x v="0"/>
    <n v="147.94999999999999"/>
    <n v="281"/>
    <x v="1897"/>
    <d v="2014-09-24T01:41:37"/>
    <n v="45"/>
    <n v="1.8109999999999999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s v="USD"/>
    <n v="1461354544"/>
    <n v="1458762544"/>
    <b v="0"/>
    <n v="96"/>
    <b v="1"/>
    <s v="games/tabletop games"/>
    <x v="1"/>
    <x v="1"/>
    <n v="140.97999999999999"/>
    <n v="271"/>
    <x v="1898"/>
    <d v="2016-04-22T19:49:04"/>
    <n v="30"/>
    <n v="1.706800000000000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s v="USD"/>
    <n v="1326330000"/>
    <n v="1324433310"/>
    <b v="1"/>
    <n v="103"/>
    <b v="1"/>
    <s v="technology/hardware"/>
    <x v="0"/>
    <x v="0"/>
    <n v="127.32"/>
    <n v="262"/>
    <x v="1899"/>
    <d v="2012-01-12T01:00:00"/>
    <n v="21.952430555553292"/>
    <n v="1.6228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s v="USD"/>
    <n v="1485722053"/>
    <n v="1480538053"/>
    <b v="0"/>
    <n v="185"/>
    <b v="1"/>
    <s v="technology/hardware"/>
    <x v="0"/>
    <x v="0"/>
    <n v="68.25"/>
    <n v="253"/>
    <x v="1900"/>
    <d v="2017-01-29T20:34:13"/>
    <n v="60"/>
    <n v="1.525400000000000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s v="USD"/>
    <n v="1349567475"/>
    <n v="1346975475"/>
    <b v="0"/>
    <n v="182"/>
    <b v="1"/>
    <s v="theater/spaces"/>
    <x v="2"/>
    <x v="24"/>
    <n v="67.7"/>
    <n v="246"/>
    <x v="1901"/>
    <d v="2012-10-06T23:51:15"/>
    <n v="30"/>
    <n v="1.4641999999999999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s v="USD"/>
    <n v="1423165441"/>
    <n v="1420573441"/>
    <b v="1"/>
    <n v="183"/>
    <b v="1"/>
    <s v="technology/hardware"/>
    <x v="0"/>
    <x v="0"/>
    <n v="64.180000000000007"/>
    <n v="235"/>
    <x v="1902"/>
    <d v="2015-02-05T19:44:01"/>
    <n v="30"/>
    <n v="1.349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s v="USD"/>
    <n v="1460917119"/>
    <n v="1455736719"/>
    <b v="0"/>
    <n v="87"/>
    <b v="1"/>
    <s v="technology/wearables"/>
    <x v="0"/>
    <x v="16"/>
    <n v="122.74"/>
    <n v="214"/>
    <x v="1903"/>
    <d v="2016-04-17T18:18:39"/>
    <n v="59.958333333328483"/>
    <n v="1.135599999999999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x v="2"/>
    <s v="CAD"/>
    <n v="1450249140"/>
    <n v="1447055935"/>
    <b v="0"/>
    <n v="172"/>
    <b v="1"/>
    <s v="publishing/nonfiction"/>
    <x v="7"/>
    <x v="12"/>
    <n v="59.36"/>
    <n v="204"/>
    <x v="1904"/>
    <d v="2015-12-16T06:59:00"/>
    <n v="36.958391203705105"/>
    <n v="1.04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s v="USD"/>
    <n v="1471503540"/>
    <n v="1468852306"/>
    <b v="0"/>
    <n v="113"/>
    <b v="1"/>
    <s v="music/pop"/>
    <x v="4"/>
    <x v="17"/>
    <n v="89.25"/>
    <n v="202"/>
    <x v="1905"/>
    <d v="2016-08-18T06:59:00"/>
    <n v="30.685578703705687"/>
    <n v="1.016999999999999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s v="USD"/>
    <n v="1461096304"/>
    <n v="1458936304"/>
    <b v="0"/>
    <n v="125"/>
    <b v="1"/>
    <s v="photography/photobooks"/>
    <x v="6"/>
    <x v="9"/>
    <n v="80.650000000000006"/>
    <n v="202"/>
    <x v="1906"/>
    <d v="2016-04-19T20:05:04"/>
    <n v="25"/>
    <n v="1.0162"/>
    <x v="0"/>
  </r>
  <r>
    <n v="1836"/>
    <s v="KICKSTART OUR &lt;+3"/>
    <s v="Help fund our 2013 Sound &amp; Lighting Touring rig!"/>
    <n v="5000"/>
    <n v="10017"/>
    <x v="0"/>
    <x v="0"/>
    <x v="0"/>
    <s v="USD"/>
    <n v="1361129129"/>
    <n v="1359660329"/>
    <b v="0"/>
    <n v="55"/>
    <b v="1"/>
    <s v="music/rock"/>
    <x v="4"/>
    <x v="5"/>
    <n v="182.13"/>
    <n v="200"/>
    <x v="1907"/>
    <d v="2013-02-17T19:25:29"/>
    <n v="17"/>
    <n v="1.003400000000000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s v="GBP"/>
    <n v="1356004725"/>
    <n v="1353412725"/>
    <b v="1"/>
    <n v="302"/>
    <b v="1"/>
    <s v="theater/plays"/>
    <x v="2"/>
    <x v="2"/>
    <n v="31.21"/>
    <n v="189"/>
    <x v="1908"/>
    <d v="2012-12-20T11:58:45"/>
    <n v="30"/>
    <n v="0.88504599999999989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s v="USD"/>
    <n v="1275364740"/>
    <n v="1269878058"/>
    <b v="1"/>
    <n v="108"/>
    <b v="1"/>
    <s v="film &amp; video/documentary"/>
    <x v="5"/>
    <x v="27"/>
    <n v="85.44"/>
    <n v="185"/>
    <x v="1909"/>
    <d v="2010-06-01T03:59:00"/>
    <n v="63.503263888887886"/>
    <n v="0.84560000000000002"/>
    <x v="7"/>
  </r>
  <r>
    <n v="2313"/>
    <s v="A SUNNY DAY IN GLASGOW"/>
    <s v="A Sunny Day in Glasgow are recording a new album and we need your help!"/>
    <n v="5000"/>
    <n v="8792.02"/>
    <x v="0"/>
    <x v="0"/>
    <x v="0"/>
    <s v="USD"/>
    <n v="1336086026"/>
    <n v="1333494026"/>
    <b v="1"/>
    <n v="157"/>
    <b v="1"/>
    <s v="music/indie rock"/>
    <x v="4"/>
    <x v="21"/>
    <n v="56"/>
    <n v="176"/>
    <x v="1910"/>
    <d v="2012-05-03T23:00:26"/>
    <n v="30"/>
    <n v="0.75840400000000008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s v="USD"/>
    <n v="1451620800"/>
    <n v="1449171508"/>
    <b v="0"/>
    <n v="33"/>
    <b v="1"/>
    <s v="theater/plays"/>
    <x v="2"/>
    <x v="2"/>
    <n v="264.85000000000002"/>
    <n v="175"/>
    <x v="1911"/>
    <d v="2016-01-01T04:00:00"/>
    <n v="28.34828703704261"/>
    <n v="0.748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s v="USD"/>
    <n v="1303675296"/>
    <n v="1300996896"/>
    <b v="0"/>
    <n v="168"/>
    <b v="1"/>
    <s v="music/pop"/>
    <x v="4"/>
    <x v="17"/>
    <n v="51.85"/>
    <n v="174"/>
    <x v="1912"/>
    <d v="2011-04-24T20:01:36"/>
    <n v="31"/>
    <n v="0.74230400000000007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s v="USD"/>
    <n v="1443242021"/>
    <n v="1440650021"/>
    <b v="0"/>
    <n v="115"/>
    <b v="1"/>
    <s v="food/small batch"/>
    <x v="3"/>
    <x v="26"/>
    <n v="75.13"/>
    <n v="173"/>
    <x v="1913"/>
    <d v="2015-09-26T04:33:41"/>
    <n v="30"/>
    <n v="0.72799999999999998"/>
    <x v="3"/>
  </r>
  <r>
    <n v="3028"/>
    <s v="A Home for Vegas Theatre Hub"/>
    <s v="We have a space! Help us fill it with a stage, chairs, gear and audiences' laughter!"/>
    <n v="5000"/>
    <n v="8401"/>
    <x v="0"/>
    <x v="0"/>
    <x v="0"/>
    <s v="USD"/>
    <n v="1471242025"/>
    <n v="1468650025"/>
    <b v="0"/>
    <n v="99"/>
    <b v="1"/>
    <s v="theater/spaces"/>
    <x v="2"/>
    <x v="24"/>
    <n v="84.86"/>
    <n v="168"/>
    <x v="1914"/>
    <d v="2016-08-15T06:20:25"/>
    <n v="30"/>
    <n v="0.6802000000000000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s v="USD"/>
    <n v="1480174071"/>
    <n v="1477578471"/>
    <b v="0"/>
    <n v="111"/>
    <b v="1"/>
    <s v="food/small batch"/>
    <x v="3"/>
    <x v="26"/>
    <n v="75.67"/>
    <n v="168"/>
    <x v="1915"/>
    <d v="2016-11-26T15:27:51"/>
    <n v="30.041666666671517"/>
    <n v="0.67979999999999996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s v="USD"/>
    <n v="1420060920"/>
    <n v="1417556262"/>
    <b v="0"/>
    <n v="47"/>
    <b v="1"/>
    <s v="theater/spaces"/>
    <x v="2"/>
    <x v="24"/>
    <n v="177.02"/>
    <n v="166"/>
    <x v="1916"/>
    <d v="2014-12-31T21:22:00"/>
    <n v="28.989097222227429"/>
    <n v="0.66400000000000003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s v="USD"/>
    <n v="1456416513"/>
    <n v="1454688513"/>
    <b v="0"/>
    <n v="102"/>
    <b v="1"/>
    <s v="photography/photobooks"/>
    <x v="6"/>
    <x v="9"/>
    <n v="81.099999999999994"/>
    <n v="165"/>
    <x v="1917"/>
    <d v="2016-02-25T16:08:33"/>
    <n v="20"/>
    <n v="0.65439999999999998"/>
    <x v="0"/>
  </r>
  <r>
    <n v="1464"/>
    <s v="Science Studio"/>
    <s v="The Best Science Media on the Web"/>
    <n v="5000"/>
    <n v="8160"/>
    <x v="0"/>
    <x v="0"/>
    <x v="0"/>
    <s v="USD"/>
    <n v="1361029958"/>
    <n v="1358437958"/>
    <b v="1"/>
    <n v="234"/>
    <b v="1"/>
    <s v="publishing/radio &amp; podcasts"/>
    <x v="7"/>
    <x v="35"/>
    <n v="34.869999999999997"/>
    <n v="163"/>
    <x v="1918"/>
    <d v="2013-02-16T15:52:38"/>
    <n v="30"/>
    <n v="0.63200000000000001"/>
    <x v="4"/>
  </r>
  <r>
    <n v="3534"/>
    <s v="Night of Ashes"/>
    <s v="A Theatrical Prequel to Hell's Rebels, the current Pathfinder Adventure Path from Paizo Publishing"/>
    <n v="5000"/>
    <n v="7810"/>
    <x v="0"/>
    <x v="0"/>
    <x v="0"/>
    <s v="USD"/>
    <n v="1443711623"/>
    <n v="1440687623"/>
    <b v="0"/>
    <n v="204"/>
    <b v="1"/>
    <s v="theater/plays"/>
    <x v="2"/>
    <x v="2"/>
    <n v="38.28"/>
    <n v="156"/>
    <x v="1919"/>
    <d v="2015-10-01T15:00:23"/>
    <n v="35"/>
    <n v="0.56200000000000006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s v="USD"/>
    <n v="1370547157"/>
    <n v="1368646357"/>
    <b v="0"/>
    <n v="23"/>
    <b v="1"/>
    <s v="film &amp; video/shorts"/>
    <x v="5"/>
    <x v="13"/>
    <n v="322.39"/>
    <n v="148"/>
    <x v="1920"/>
    <d v="2013-06-06T19:32:37"/>
    <n v="22"/>
    <n v="0.48299999999999998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s v="USD"/>
    <n v="1478402804"/>
    <n v="1473218804"/>
    <b v="0"/>
    <n v="15"/>
    <b v="1"/>
    <s v="technology/hardware"/>
    <x v="0"/>
    <x v="0"/>
    <n v="493.13"/>
    <n v="148"/>
    <x v="1921"/>
    <d v="2016-11-06T03:26:44"/>
    <n v="60"/>
    <n v="0.4793999999999999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s v="USD"/>
    <n v="1358702480"/>
    <n v="1356110480"/>
    <b v="0"/>
    <n v="112"/>
    <b v="1"/>
    <s v="music/rock"/>
    <x v="4"/>
    <x v="5"/>
    <n v="65.209999999999994"/>
    <n v="146"/>
    <x v="1922"/>
    <d v="2013-01-20T17:21:20"/>
    <n v="30"/>
    <n v="0.460808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x v="2"/>
    <s v="CAD"/>
    <n v="1402334811"/>
    <n v="1401470811"/>
    <b v="0"/>
    <n v="57"/>
    <b v="1"/>
    <s v="theater/plays"/>
    <x v="2"/>
    <x v="2"/>
    <n v="126.67"/>
    <n v="144"/>
    <x v="1923"/>
    <d v="2014-06-09T17:26:51"/>
    <n v="10"/>
    <n v="0.44400000000000001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s v="USD"/>
    <n v="1336751220"/>
    <n v="1331774434"/>
    <b v="0"/>
    <n v="44"/>
    <b v="1"/>
    <s v="music/rock"/>
    <x v="4"/>
    <x v="5"/>
    <n v="162.27000000000001"/>
    <n v="143"/>
    <x v="1924"/>
    <d v="2012-05-11T15:47:00"/>
    <n v="57.601689814815472"/>
    <n v="0.42799999999999999"/>
    <x v="6"/>
  </r>
  <r>
    <n v="113"/>
    <s v="&quot;The First Day&quot; by Julia Othmer- Music Video"/>
    <s v="A living memorial for all those dealing with trauma, grief and loss."/>
    <n v="5000"/>
    <n v="7050"/>
    <x v="0"/>
    <x v="0"/>
    <x v="0"/>
    <s v="USD"/>
    <n v="1312642800"/>
    <n v="1311963128"/>
    <b v="0"/>
    <n v="78"/>
    <b v="1"/>
    <s v="film &amp; video/shorts"/>
    <x v="5"/>
    <x v="13"/>
    <n v="90.38"/>
    <n v="141"/>
    <x v="1925"/>
    <d v="2011-08-06T15:00:00"/>
    <n v="7.8665740740761976"/>
    <n v="0.41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s v="USD"/>
    <n v="1476720840"/>
    <n v="1474469117"/>
    <b v="0"/>
    <n v="112"/>
    <b v="1"/>
    <s v="music/rock"/>
    <x v="4"/>
    <x v="5"/>
    <n v="60.18"/>
    <n v="135"/>
    <x v="1926"/>
    <d v="2016-10-17T16:14:00"/>
    <n v="26.061608796291694"/>
    <n v="0.34807399999999999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s v="USD"/>
    <n v="1287200340"/>
    <n v="1284042614"/>
    <b v="1"/>
    <n v="62"/>
    <b v="1"/>
    <s v="film &amp; video/documentary"/>
    <x v="5"/>
    <x v="27"/>
    <n v="108.15"/>
    <n v="134"/>
    <x v="1927"/>
    <d v="2010-10-16T03:39:00"/>
    <n v="36.547754629631527"/>
    <n v="0.34100000000000003"/>
    <x v="7"/>
  </r>
  <r>
    <n v="2301"/>
    <s v="Time Crash"/>
    <s v="We are America's first trock band, and we're ready to bring you our first album!"/>
    <n v="5000"/>
    <n v="6680.22"/>
    <x v="0"/>
    <x v="0"/>
    <x v="0"/>
    <s v="USD"/>
    <n v="1371785496"/>
    <n v="1369193496"/>
    <b v="1"/>
    <n v="211"/>
    <b v="1"/>
    <s v="music/indie rock"/>
    <x v="4"/>
    <x v="21"/>
    <n v="31.66"/>
    <n v="134"/>
    <x v="1928"/>
    <d v="2013-06-21T03:31:36"/>
    <n v="30"/>
    <n v="0.3360440000000000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s v="USD"/>
    <n v="1470369540"/>
    <n v="1467604804"/>
    <b v="0"/>
    <n v="166"/>
    <b v="1"/>
    <s v="music/electronic music"/>
    <x v="4"/>
    <x v="4"/>
    <n v="39.159999999999997"/>
    <n v="130"/>
    <x v="1929"/>
    <d v="2016-08-05T03:59:00"/>
    <n v="31.999259259260725"/>
    <n v="0.30001800000000001"/>
    <x v="0"/>
  </r>
  <r>
    <n v="2629"/>
    <s v="Project Dragonfly - Sail to the Stars"/>
    <s v="The first international contest to let students shape the future of interstellar travel."/>
    <n v="5000"/>
    <n v="6387"/>
    <x v="0"/>
    <x v="1"/>
    <x v="1"/>
    <s v="GBP"/>
    <n v="1431608122"/>
    <n v="1429016122"/>
    <b v="0"/>
    <n v="100"/>
    <b v="1"/>
    <s v="technology/space exploration"/>
    <x v="0"/>
    <x v="23"/>
    <n v="63.87"/>
    <n v="128"/>
    <x v="1930"/>
    <d v="2015-05-14T12:55:22"/>
    <n v="30"/>
    <n v="0.27739999999999998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s v="USD"/>
    <n v="1469670580"/>
    <n v="1467078580"/>
    <b v="0"/>
    <n v="71"/>
    <b v="1"/>
    <s v="film &amp; video/documentary"/>
    <x v="5"/>
    <x v="27"/>
    <n v="88.85"/>
    <n v="126"/>
    <x v="1931"/>
    <d v="2016-07-28T01:49:40"/>
    <n v="30"/>
    <n v="0.2616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s v="USD"/>
    <n v="1430579509"/>
    <n v="1427987509"/>
    <b v="0"/>
    <n v="71"/>
    <b v="1"/>
    <s v="music/rock"/>
    <x v="4"/>
    <x v="5"/>
    <n v="88.75"/>
    <n v="126"/>
    <x v="1932"/>
    <d v="2015-05-02T15:11:49"/>
    <n v="30"/>
    <n v="0.2601999999999999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s v="USD"/>
    <n v="1327212000"/>
    <n v="1322852747"/>
    <b v="0"/>
    <n v="71"/>
    <b v="1"/>
    <s v="publishing/nonfiction"/>
    <x v="7"/>
    <x v="12"/>
    <n v="88.73"/>
    <n v="126"/>
    <x v="1933"/>
    <d v="2012-01-22T06:00:00"/>
    <n v="50.454317129631818"/>
    <n v="0.26"/>
    <x v="5"/>
  </r>
  <r>
    <n v="2807"/>
    <s v="The Commission Theatre Co."/>
    <s v="Bringing Shakespeare back to the Playwrights"/>
    <n v="5000"/>
    <n v="6300"/>
    <x v="0"/>
    <x v="0"/>
    <x v="0"/>
    <s v="USD"/>
    <n v="1435611438"/>
    <n v="1433019438"/>
    <b v="0"/>
    <n v="93"/>
    <b v="1"/>
    <s v="theater/plays"/>
    <x v="2"/>
    <x v="2"/>
    <n v="67.739999999999995"/>
    <n v="126"/>
    <x v="1934"/>
    <d v="2015-06-29T20:57:18"/>
    <n v="30"/>
    <n v="0.26"/>
    <x v="3"/>
  </r>
  <r>
    <n v="1643"/>
    <s v="This Is All Now's Brand New Album!!"/>
    <s v="This Is All Now is putting out a brand new record, and we need YOUR help to do it!"/>
    <n v="5000"/>
    <n v="6235"/>
    <x v="0"/>
    <x v="0"/>
    <x v="0"/>
    <s v="USD"/>
    <n v="1348516012"/>
    <n v="1345924012"/>
    <b v="0"/>
    <n v="37"/>
    <b v="1"/>
    <s v="music/pop"/>
    <x v="4"/>
    <x v="17"/>
    <n v="168.51"/>
    <n v="125"/>
    <x v="1935"/>
    <d v="2012-09-24T19:46:52"/>
    <n v="30"/>
    <n v="0.247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s v="USD"/>
    <n v="1324789200"/>
    <n v="1321649321"/>
    <b v="0"/>
    <n v="77"/>
    <b v="1"/>
    <s v="music/indie rock"/>
    <x v="4"/>
    <x v="21"/>
    <n v="80.27"/>
    <n v="124"/>
    <x v="1936"/>
    <d v="2011-12-25T05:00:00"/>
    <n v="36.341192129628325"/>
    <n v="0.23619999999999999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s v="USD"/>
    <n v="1392408000"/>
    <n v="1390890987"/>
    <b v="0"/>
    <n v="108"/>
    <b v="1"/>
    <s v="publishing/nonfiction"/>
    <x v="7"/>
    <x v="12"/>
    <n v="56.67"/>
    <n v="122"/>
    <x v="1937"/>
    <d v="2014-02-14T20:00:00"/>
    <n v="17.558020833334012"/>
    <n v="0.224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s v="USD"/>
    <n v="1441153705"/>
    <n v="1438561705"/>
    <b v="0"/>
    <n v="47"/>
    <b v="1"/>
    <s v="theater/plays"/>
    <x v="2"/>
    <x v="2"/>
    <n v="129.36000000000001"/>
    <n v="122"/>
    <x v="1938"/>
    <d v="2015-09-02T00:28:25"/>
    <n v="30"/>
    <n v="0.216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s v="USD"/>
    <n v="1338177540"/>
    <n v="1333550015"/>
    <b v="0"/>
    <n v="37"/>
    <b v="1"/>
    <s v="music/rock"/>
    <x v="4"/>
    <x v="5"/>
    <n v="163.78"/>
    <n v="121"/>
    <x v="1939"/>
    <d v="2012-05-28T03:59:00"/>
    <n v="53.559317129635019"/>
    <n v="0.2119999999999999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s v="USD"/>
    <n v="1253937540"/>
    <n v="1251214014"/>
    <b v="1"/>
    <n v="163"/>
    <b v="1"/>
    <s v="music/indie rock"/>
    <x v="4"/>
    <x v="21"/>
    <n v="37.130000000000003"/>
    <n v="121"/>
    <x v="1940"/>
    <d v="2009-09-26T03:59:00"/>
    <n v="31.522291666668025"/>
    <n v="0.21060000000000001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s v="USD"/>
    <n v="1442805076"/>
    <n v="1440213076"/>
    <b v="0"/>
    <n v="84"/>
    <b v="1"/>
    <s v="theater/plays"/>
    <x v="2"/>
    <x v="2"/>
    <n v="71.790000000000006"/>
    <n v="121"/>
    <x v="1941"/>
    <d v="2015-09-21T03:11:16"/>
    <n v="30"/>
    <n v="0.2059999999999999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s v="USD"/>
    <n v="1471834800"/>
    <n v="1469126462"/>
    <b v="0"/>
    <n v="75"/>
    <b v="1"/>
    <s v="film &amp; video/television"/>
    <x v="5"/>
    <x v="7"/>
    <n v="80.33"/>
    <n v="121"/>
    <x v="1942"/>
    <d v="2016-08-22T03:00:00"/>
    <n v="31.346504629633273"/>
    <n v="0.20499999999999999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s v="USD"/>
    <n v="1473047940"/>
    <n v="1469595396"/>
    <b v="0"/>
    <n v="177"/>
    <b v="1"/>
    <s v="music/metal"/>
    <x v="4"/>
    <x v="6"/>
    <n v="34.01"/>
    <n v="120"/>
    <x v="1943"/>
    <d v="2016-09-05T03:59:00"/>
    <n v="39.960000000006403"/>
    <n v="0.2038020000000000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s v="USD"/>
    <n v="1367366460"/>
    <n v="1365791246"/>
    <b v="1"/>
    <n v="128"/>
    <b v="1"/>
    <s v="film &amp; video/documentary"/>
    <x v="5"/>
    <x v="27"/>
    <n v="46.88"/>
    <n v="120"/>
    <x v="1944"/>
    <d v="2013-05-01T00:01:00"/>
    <n v="18.231643518520286"/>
    <n v="0.20019999999999999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s v="USD"/>
    <n v="1461769107"/>
    <n v="1459177107"/>
    <b v="0"/>
    <n v="61"/>
    <b v="1"/>
    <s v="film &amp; video/television"/>
    <x v="5"/>
    <x v="7"/>
    <n v="98.36"/>
    <n v="120"/>
    <x v="1945"/>
    <d v="2016-04-27T14:58:27"/>
    <n v="30"/>
    <n v="0.2"/>
    <x v="0"/>
  </r>
  <r>
    <n v="3233"/>
    <s v="64 Squares"/>
    <s v="64 Squares is an autobiographical one-man exploration of the internal chess game played to reconcile relationships."/>
    <n v="5000"/>
    <n v="5940"/>
    <x v="0"/>
    <x v="0"/>
    <x v="0"/>
    <s v="USD"/>
    <n v="1488482355"/>
    <n v="1485890355"/>
    <b v="0"/>
    <n v="61"/>
    <b v="1"/>
    <s v="theater/plays"/>
    <x v="2"/>
    <x v="2"/>
    <n v="97.38"/>
    <n v="119"/>
    <x v="1946"/>
    <d v="2017-03-02T19:19:15"/>
    <n v="30"/>
    <n v="0.188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s v="USD"/>
    <n v="1336747995"/>
    <n v="1334155995"/>
    <b v="1"/>
    <n v="91"/>
    <b v="1"/>
    <s v="film &amp; video/documentary"/>
    <x v="5"/>
    <x v="27"/>
    <n v="64.95"/>
    <n v="118"/>
    <x v="1947"/>
    <d v="2012-05-11T14:53:15"/>
    <n v="30"/>
    <n v="0.18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s v="GBP"/>
    <n v="1466179200"/>
    <n v="1463466070"/>
    <b v="0"/>
    <n v="130"/>
    <b v="1"/>
    <s v="theater/plays"/>
    <x v="2"/>
    <x v="2"/>
    <n v="44.86"/>
    <n v="117"/>
    <x v="1948"/>
    <d v="2016-06-17T16:00:00"/>
    <n v="31.401967592595611"/>
    <n v="0.16634799999999997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s v="USD"/>
    <n v="1348337956"/>
    <n v="1345745956"/>
    <b v="0"/>
    <n v="96"/>
    <b v="1"/>
    <s v="music/rock"/>
    <x v="4"/>
    <x v="5"/>
    <n v="60.74"/>
    <n v="117"/>
    <x v="1949"/>
    <d v="2012-09-22T18:19:16"/>
    <n v="30"/>
    <n v="0.16616599999999998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s v="USD"/>
    <n v="1437202740"/>
    <n v="1434654998"/>
    <b v="0"/>
    <n v="79"/>
    <b v="1"/>
    <s v="theater/plays"/>
    <x v="2"/>
    <x v="2"/>
    <n v="73.58"/>
    <n v="116"/>
    <x v="1950"/>
    <d v="2015-07-18T06:59:00"/>
    <n v="29.487754629633855"/>
    <n v="0.16259999999999999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s v="USD"/>
    <n v="1485631740"/>
    <n v="1483041083"/>
    <b v="0"/>
    <n v="14"/>
    <b v="1"/>
    <s v="photography/photobooks"/>
    <x v="6"/>
    <x v="9"/>
    <n v="414.29"/>
    <n v="116"/>
    <x v="1951"/>
    <d v="2017-01-28T19:29:00"/>
    <n v="29.98445601851563"/>
    <n v="0.1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s v="USD"/>
    <n v="1447463050"/>
    <n v="1444867450"/>
    <b v="0"/>
    <n v="90"/>
    <b v="1"/>
    <s v="music/rock"/>
    <x v="4"/>
    <x v="5"/>
    <n v="63.48"/>
    <n v="114"/>
    <x v="1952"/>
    <d v="2015-11-14T01:04:10"/>
    <n v="30.041666666664241"/>
    <n v="0.1426"/>
    <x v="3"/>
  </r>
  <r>
    <n v="3158"/>
    <s v="Nursery Crimes"/>
    <s v="A 40s crime-noir play using nursery rhyme characters."/>
    <n v="5000"/>
    <n v="5700"/>
    <x v="0"/>
    <x v="0"/>
    <x v="0"/>
    <s v="USD"/>
    <n v="1374523752"/>
    <n v="1371931752"/>
    <b v="1"/>
    <n v="69"/>
    <b v="1"/>
    <s v="theater/plays"/>
    <x v="2"/>
    <x v="2"/>
    <n v="82.61"/>
    <n v="114"/>
    <x v="1953"/>
    <d v="2013-07-22T20:09:12"/>
    <n v="30"/>
    <n v="0.14000000000000001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s v="USD"/>
    <n v="1425872692"/>
    <n v="1423284292"/>
    <b v="0"/>
    <n v="71"/>
    <b v="1"/>
    <s v="theater/plays"/>
    <x v="2"/>
    <x v="2"/>
    <n v="80.23"/>
    <n v="114"/>
    <x v="1954"/>
    <d v="2015-03-09T03:44:52"/>
    <n v="29.958333333335759"/>
    <n v="0.13919999999999999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s v="USD"/>
    <n v="1409587140"/>
    <n v="1408062990"/>
    <b v="0"/>
    <n v="68"/>
    <b v="1"/>
    <s v="theater/plays"/>
    <x v="2"/>
    <x v="2"/>
    <n v="83.43"/>
    <n v="113"/>
    <x v="1955"/>
    <d v="2014-09-01T15:59:00"/>
    <n v="17.640625"/>
    <n v="0.1346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s v="USD"/>
    <n v="1423674000"/>
    <n v="1421025159"/>
    <b v="0"/>
    <n v="53"/>
    <b v="1"/>
    <s v="theater/plays"/>
    <x v="2"/>
    <x v="2"/>
    <n v="107"/>
    <n v="113"/>
    <x v="1956"/>
    <d v="2015-02-11T17:00:00"/>
    <n v="30.657881944440305"/>
    <n v="0.13422199999999992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x v="2"/>
    <s v="CAD"/>
    <n v="1428292800"/>
    <n v="1424368298"/>
    <b v="0"/>
    <n v="83"/>
    <b v="1"/>
    <s v="theater/plays"/>
    <x v="2"/>
    <x v="2"/>
    <n v="68.25"/>
    <n v="113"/>
    <x v="1957"/>
    <d v="2015-04-06T04:00:00"/>
    <n v="45.422476851861575"/>
    <n v="0.13300000000000001"/>
    <x v="3"/>
  </r>
  <r>
    <n v="118"/>
    <s v="DENOUNCED - A Short Film"/>
    <s v="When a ruthless hit-man is 'denounced' from the mafia, his old enemies declare war."/>
    <n v="5000"/>
    <n v="5651.58"/>
    <x v="0"/>
    <x v="0"/>
    <x v="0"/>
    <s v="USD"/>
    <n v="1311902236"/>
    <n v="1309310236"/>
    <b v="0"/>
    <n v="39"/>
    <b v="1"/>
    <s v="film &amp; video/shorts"/>
    <x v="5"/>
    <x v="13"/>
    <n v="144.91"/>
    <n v="113"/>
    <x v="1958"/>
    <d v="2011-07-29T01:17:16"/>
    <n v="30"/>
    <n v="0.13031599999999999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s v="GBP"/>
    <n v="1400965200"/>
    <n v="1398352531"/>
    <b v="0"/>
    <n v="72"/>
    <b v="1"/>
    <s v="theater/plays"/>
    <x v="2"/>
    <x v="2"/>
    <n v="78.260000000000005"/>
    <n v="113"/>
    <x v="1959"/>
    <d v="2014-05-24T21:00:00"/>
    <n v="30.239224537035625"/>
    <n v="0.127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s v="USD"/>
    <n v="1265097540"/>
    <n v="1257538029"/>
    <b v="1"/>
    <n v="51"/>
    <b v="1"/>
    <s v="film &amp; video/documentary"/>
    <x v="5"/>
    <x v="27"/>
    <n v="110.47"/>
    <n v="113"/>
    <x v="1960"/>
    <d v="2010-02-02T07:59:00"/>
    <n v="87.494340277778974"/>
    <n v="0.1268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x v="7"/>
    <s v="AUD"/>
    <n v="1476615600"/>
    <n v="1474884417"/>
    <b v="0"/>
    <n v="105"/>
    <b v="1"/>
    <s v="publishing/nonfiction"/>
    <x v="7"/>
    <x v="12"/>
    <n v="53.19"/>
    <n v="112"/>
    <x v="1961"/>
    <d v="2016-10-16T11:00:00"/>
    <n v="20.036840277767624"/>
    <n v="0.1170000000000000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s v="USD"/>
    <n v="1320640778"/>
    <n v="1316749178"/>
    <b v="1"/>
    <n v="111"/>
    <b v="1"/>
    <s v="film &amp; video/documentary"/>
    <x v="5"/>
    <x v="27"/>
    <n v="50.18"/>
    <n v="111"/>
    <x v="1962"/>
    <d v="2011-11-07T04:39:38"/>
    <n v="45.041666666664241"/>
    <n v="0.11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s v="USD"/>
    <n v="1273522560"/>
    <n v="1269928430"/>
    <b v="1"/>
    <n v="58"/>
    <b v="1"/>
    <s v="film &amp; video/documentary"/>
    <x v="5"/>
    <x v="27"/>
    <n v="95.78"/>
    <n v="111"/>
    <x v="1963"/>
    <d v="2010-05-10T20:16:00"/>
    <n v="41.598726851858373"/>
    <n v="0.111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s v="USD"/>
    <n v="1379515740"/>
    <n v="1378306140"/>
    <b v="0"/>
    <n v="10"/>
    <b v="1"/>
    <s v="music/pop"/>
    <x v="4"/>
    <x v="17"/>
    <n v="554"/>
    <n v="111"/>
    <x v="1964"/>
    <d v="2013-09-18T14:49:00"/>
    <n v="14"/>
    <n v="0.10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s v="USD"/>
    <n v="1434342894"/>
    <n v="1432269294"/>
    <b v="0"/>
    <n v="87"/>
    <b v="1"/>
    <s v="music/rock"/>
    <x v="4"/>
    <x v="5"/>
    <n v="63.62"/>
    <n v="111"/>
    <x v="1965"/>
    <d v="2015-06-15T04:34:54"/>
    <n v="24"/>
    <n v="0.107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s v="USD"/>
    <n v="1456946487"/>
    <n v="1454354487"/>
    <b v="0"/>
    <n v="136"/>
    <b v="1"/>
    <s v="theater/plays"/>
    <x v="2"/>
    <x v="2"/>
    <n v="40.630000000000003"/>
    <n v="111"/>
    <x v="1966"/>
    <d v="2016-03-02T19:21:27"/>
    <n v="30"/>
    <n v="0.1052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s v="USD"/>
    <n v="1480399200"/>
    <n v="1478616506"/>
    <b v="0"/>
    <n v="33"/>
    <b v="1"/>
    <s v="theater/musical"/>
    <x v="2"/>
    <x v="18"/>
    <n v="166.97"/>
    <n v="110"/>
    <x v="1967"/>
    <d v="2016-11-29T06:00:00"/>
    <n v="20.633032407407882"/>
    <n v="0.1019999999999999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s v="USD"/>
    <n v="1465498800"/>
    <n v="1462481718"/>
    <b v="0"/>
    <n v="80"/>
    <b v="1"/>
    <s v="food/small batch"/>
    <x v="3"/>
    <x v="26"/>
    <n v="68.86"/>
    <n v="110"/>
    <x v="1968"/>
    <d v="2016-06-09T19:00:00"/>
    <n v="34.919930555559404"/>
    <n v="0.1018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x v="6"/>
    <s v="EUR"/>
    <n v="1453244340"/>
    <n v="1448136417"/>
    <b v="0"/>
    <n v="76"/>
    <b v="1"/>
    <s v="theater/plays"/>
    <x v="2"/>
    <x v="2"/>
    <n v="72.38"/>
    <n v="110"/>
    <x v="1969"/>
    <d v="2016-01-19T22:59:00"/>
    <n v="59.119479166671226"/>
    <n v="0.100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s v="USD"/>
    <n v="1427342400"/>
    <n v="1424927159"/>
    <b v="0"/>
    <n v="108"/>
    <b v="1"/>
    <s v="theater/plays"/>
    <x v="2"/>
    <x v="2"/>
    <n v="50.75"/>
    <n v="110"/>
    <x v="1970"/>
    <d v="2015-03-26T04:00:00"/>
    <n v="27.954178240746842"/>
    <n v="9.6199999999999994E-2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s v="USD"/>
    <n v="1297977427"/>
    <n v="1292793427"/>
    <b v="1"/>
    <n v="60"/>
    <b v="1"/>
    <s v="theater/plays"/>
    <x v="2"/>
    <x v="2"/>
    <n v="91.3"/>
    <n v="110"/>
    <x v="1971"/>
    <d v="2011-02-17T21:17:07"/>
    <n v="60"/>
    <n v="9.5600000000000004E-2"/>
    <x v="7"/>
  </r>
  <r>
    <n v="723"/>
    <s v="The 2015 Pro Football Beast Book"/>
    <s v="The Definitive (and Slightly Ridiculous) Guide to Enjoying the 2015 Pro Football Season"/>
    <n v="5000"/>
    <n v="5469"/>
    <x v="0"/>
    <x v="0"/>
    <x v="0"/>
    <s v="USD"/>
    <n v="1438228740"/>
    <n v="1435606549"/>
    <b v="0"/>
    <n v="100"/>
    <b v="1"/>
    <s v="publishing/nonfiction"/>
    <x v="7"/>
    <x v="12"/>
    <n v="54.69"/>
    <n v="109"/>
    <x v="1972"/>
    <d v="2015-07-30T03:59:00"/>
    <n v="30.349432870367309"/>
    <n v="9.3799999999999994E-2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s v="USD"/>
    <n v="1448903318"/>
    <n v="1445875718"/>
    <b v="1"/>
    <n v="73"/>
    <b v="1"/>
    <s v="theater/plays"/>
    <x v="2"/>
    <x v="2"/>
    <n v="74.819999999999993"/>
    <n v="109"/>
    <x v="1973"/>
    <d v="2015-11-30T17:08:38"/>
    <n v="35.041666666671517"/>
    <n v="9.2399999999999996E-2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s v="USD"/>
    <n v="1396463800"/>
    <n v="1393443400"/>
    <b v="1"/>
    <n v="89"/>
    <b v="1"/>
    <s v="music/indie rock"/>
    <x v="4"/>
    <x v="21"/>
    <n v="61.04"/>
    <n v="109"/>
    <x v="1974"/>
    <d v="2014-04-02T18:36:40"/>
    <n v="34.958333333335759"/>
    <n v="8.6599999999999996E-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s v="GBP"/>
    <n v="1416331406"/>
    <n v="1413735806"/>
    <b v="1"/>
    <n v="100"/>
    <b v="1"/>
    <s v="theater/plays"/>
    <x v="2"/>
    <x v="2"/>
    <n v="54.3"/>
    <n v="109"/>
    <x v="1975"/>
    <d v="2014-11-18T17:23:26"/>
    <n v="30.041666666664241"/>
    <n v="8.5999999999999993E-2"/>
    <x v="2"/>
  </r>
  <r>
    <n v="3773"/>
    <s v="Dundee: A Hip-Hopera"/>
    <s v="A dramatic hip-hopera, inspired from monologues written by the performers."/>
    <n v="5000"/>
    <n v="5410"/>
    <x v="0"/>
    <x v="0"/>
    <x v="0"/>
    <s v="USD"/>
    <n v="1479175680"/>
    <n v="1476317247"/>
    <b v="0"/>
    <n v="57"/>
    <b v="1"/>
    <s v="theater/musical"/>
    <x v="2"/>
    <x v="18"/>
    <n v="94.91"/>
    <n v="108"/>
    <x v="1976"/>
    <d v="2016-11-15T02:08:00"/>
    <n v="33.083715277782176"/>
    <n v="8.2000000000000003E-2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s v="USD"/>
    <n v="1483208454"/>
    <n v="1480616454"/>
    <b v="0"/>
    <n v="35"/>
    <b v="1"/>
    <s v="technology/hardware"/>
    <x v="0"/>
    <x v="0"/>
    <n v="154.16999999999999"/>
    <n v="108"/>
    <x v="1977"/>
    <d v="2016-12-31T18:20:54"/>
    <n v="30"/>
    <n v="7.9200000000000007E-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s v="USD"/>
    <n v="1309694266"/>
    <n v="1307102266"/>
    <b v="1"/>
    <n v="118"/>
    <b v="1"/>
    <s v="film &amp; video/documentary"/>
    <x v="5"/>
    <x v="27"/>
    <n v="45.67"/>
    <n v="108"/>
    <x v="1978"/>
    <d v="2011-07-03T11:57:46"/>
    <n v="30"/>
    <n v="7.7757999999999994E-2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s v="USD"/>
    <n v="1419021607"/>
    <n v="1413834007"/>
    <b v="0"/>
    <n v="70"/>
    <b v="1"/>
    <s v="film &amp; video/television"/>
    <x v="5"/>
    <x v="7"/>
    <n v="76.87"/>
    <n v="108"/>
    <x v="1979"/>
    <d v="2014-12-19T20:40:07"/>
    <n v="60.041666666664241"/>
    <n v="7.6110000000000039E-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s v="GBP"/>
    <n v="1467414000"/>
    <n v="1462492178"/>
    <b v="0"/>
    <n v="70"/>
    <b v="1"/>
    <s v="theater/plays"/>
    <x v="2"/>
    <x v="2"/>
    <n v="76.8"/>
    <n v="108"/>
    <x v="1980"/>
    <d v="2016-07-01T23:00:00"/>
    <n v="56.965532407397404"/>
    <n v="7.5200000000000003E-2"/>
    <x v="0"/>
  </r>
  <r>
    <n v="2180"/>
    <s v="FOUR STAR MARY &quot;PIECES&quot;"/>
    <s v="Help fund the new record by independent alternative rockers FOUR STAR MARY &quot;PIECES&quot;"/>
    <n v="5000"/>
    <n v="5359.21"/>
    <x v="0"/>
    <x v="0"/>
    <x v="0"/>
    <s v="USD"/>
    <n v="1447434268"/>
    <n v="1443801868"/>
    <b v="0"/>
    <n v="78"/>
    <b v="1"/>
    <s v="music/rock"/>
    <x v="4"/>
    <x v="5"/>
    <n v="68.709999999999994"/>
    <n v="107"/>
    <x v="1981"/>
    <d v="2015-11-13T17:04:28"/>
    <n v="42.041666666664241"/>
    <n v="7.1842000000000003E-2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s v="USD"/>
    <n v="1482988125"/>
    <n v="1480396125"/>
    <b v="0"/>
    <n v="73"/>
    <b v="1"/>
    <s v="music/rock"/>
    <x v="4"/>
    <x v="5"/>
    <n v="73.36"/>
    <n v="107"/>
    <x v="1982"/>
    <d v="2016-12-29T05:08:45"/>
    <n v="30"/>
    <n v="7.0999999999999994E-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x v="2"/>
    <s v="CAD"/>
    <n v="1414862280"/>
    <n v="1412360309"/>
    <b v="0"/>
    <n v="72"/>
    <b v="1"/>
    <s v="theater/plays"/>
    <x v="2"/>
    <x v="2"/>
    <n v="74.209999999999994"/>
    <n v="107"/>
    <x v="1983"/>
    <d v="2014-11-01T17:18:00"/>
    <n v="28.957997685181908"/>
    <n v="6.8599999999999994E-2"/>
    <x v="2"/>
  </r>
  <r>
    <n v="1759"/>
    <s v="Death Valley"/>
    <s v="Death Valley will be the first photo book of Andi State"/>
    <n v="5000"/>
    <n v="5330"/>
    <x v="0"/>
    <x v="0"/>
    <x v="0"/>
    <s v="USD"/>
    <n v="1427309629"/>
    <n v="1425585229"/>
    <b v="0"/>
    <n v="49"/>
    <b v="1"/>
    <s v="photography/photobooks"/>
    <x v="6"/>
    <x v="9"/>
    <n v="108.78"/>
    <n v="107"/>
    <x v="1984"/>
    <d v="2015-03-25T18:53:49"/>
    <n v="19.958333333328483"/>
    <n v="6.6000000000000003E-2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s v="USD"/>
    <n v="1276574400"/>
    <n v="1270576379"/>
    <b v="1"/>
    <n v="28"/>
    <b v="1"/>
    <s v="music/rock"/>
    <x v="4"/>
    <x v="5"/>
    <n v="189.29"/>
    <n v="106"/>
    <x v="1985"/>
    <d v="2010-06-15T04:00:00"/>
    <n v="69.42153935184615"/>
    <n v="0.06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s v="USD"/>
    <n v="1408638480"/>
    <n v="1406811593"/>
    <b v="0"/>
    <n v="37"/>
    <b v="1"/>
    <s v="theater/plays"/>
    <x v="2"/>
    <x v="2"/>
    <n v="143.11000000000001"/>
    <n v="106"/>
    <x v="1986"/>
    <d v="2014-08-21T16:28:00"/>
    <n v="21.144525462965248"/>
    <n v="5.8999999999999997E-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x v="18"/>
    <s v="CHF"/>
    <n v="1485989940"/>
    <n v="1483393836"/>
    <b v="0"/>
    <n v="46"/>
    <b v="1"/>
    <s v="theater/plays"/>
    <x v="2"/>
    <x v="2"/>
    <n v="115.02"/>
    <n v="106"/>
    <x v="1987"/>
    <d v="2017-02-01T22:59:00"/>
    <n v="30.047499999993306"/>
    <n v="5.8200000000000002E-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s v="USD"/>
    <n v="1400533200"/>
    <n v="1398348859"/>
    <b v="0"/>
    <n v="126"/>
    <b v="1"/>
    <s v="theater/plays"/>
    <x v="2"/>
    <x v="2"/>
    <n v="41.94"/>
    <n v="106"/>
    <x v="1988"/>
    <d v="2014-05-19T21:00:00"/>
    <n v="25.281724537038826"/>
    <n v="5.7000000000000002E-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s v="USD"/>
    <n v="1434505214"/>
    <n v="1432690814"/>
    <b v="0"/>
    <n v="49"/>
    <b v="1"/>
    <s v="theater/plays"/>
    <x v="2"/>
    <x v="2"/>
    <n v="107.57"/>
    <n v="105"/>
    <x v="1989"/>
    <d v="2015-06-17T01:40:14"/>
    <n v="21"/>
    <n v="5.4199999999999998E-2"/>
    <x v="3"/>
  </r>
  <r>
    <n v="403"/>
    <s v="MONDO BANANA"/>
    <s v="A documentary adventure about bananas - and people. Your round-trip ticket into the heart of banana-cultures!!"/>
    <n v="5000"/>
    <n v="5263"/>
    <x v="0"/>
    <x v="0"/>
    <x v="0"/>
    <s v="USD"/>
    <n v="1312960080"/>
    <n v="1308900441"/>
    <b v="0"/>
    <n v="70"/>
    <b v="1"/>
    <s v="film &amp; video/documentary"/>
    <x v="5"/>
    <x v="27"/>
    <n v="75.19"/>
    <n v="105"/>
    <x v="1990"/>
    <d v="2011-08-10T07:08:00"/>
    <n v="46.986562500002037"/>
    <n v="5.2600000000000001E-2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s v="USD"/>
    <n v="1405095300"/>
    <n v="1403146628"/>
    <b v="0"/>
    <n v="82"/>
    <b v="1"/>
    <s v="theater/plays"/>
    <x v="2"/>
    <x v="2"/>
    <n v="64.16"/>
    <n v="105"/>
    <x v="1991"/>
    <d v="2014-07-11T16:15:00"/>
    <n v="22.554074074076198"/>
    <n v="5.2184000000000015E-2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2"/>
    <x v="2"/>
    <s v="CAD"/>
    <n v="1485936000"/>
    <n v="1481949983"/>
    <b v="0"/>
    <n v="43"/>
    <b v="1"/>
    <s v="film &amp; video/shorts"/>
    <x v="5"/>
    <x v="13"/>
    <n v="122.33"/>
    <n v="105"/>
    <x v="1992"/>
    <d v="2017-02-01T08:00:00"/>
    <n v="46.134456018509809"/>
    <n v="5.1999999999999998E-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s v="GBP"/>
    <n v="1434285409"/>
    <n v="1431693409"/>
    <b v="0"/>
    <n v="104"/>
    <b v="1"/>
    <s v="theater/plays"/>
    <x v="2"/>
    <x v="2"/>
    <n v="50.38"/>
    <n v="105"/>
    <x v="1993"/>
    <d v="2015-06-14T12:36:49"/>
    <n v="30"/>
    <n v="4.8000000000000001E-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s v="USD"/>
    <n v="1339235377"/>
    <n v="1336643377"/>
    <b v="0"/>
    <n v="46"/>
    <b v="1"/>
    <s v="music/pop"/>
    <x v="4"/>
    <x v="17"/>
    <n v="113.83"/>
    <n v="105"/>
    <x v="1994"/>
    <d v="2012-06-09T09:49:37"/>
    <n v="30"/>
    <n v="4.7199999999999999E-2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s v="USD"/>
    <n v="1291870740"/>
    <n v="1286480070"/>
    <b v="0"/>
    <n v="147"/>
    <b v="1"/>
    <s v="music/indie rock"/>
    <x v="4"/>
    <x v="21"/>
    <n v="35.61"/>
    <n v="105"/>
    <x v="1995"/>
    <d v="2010-12-09T04:59:00"/>
    <n v="62.39201388888614"/>
    <n v="4.7E-2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s v="USD"/>
    <n v="1470430800"/>
    <n v="1467865967"/>
    <b v="0"/>
    <n v="142"/>
    <b v="1"/>
    <s v="theater/plays"/>
    <x v="2"/>
    <x v="2"/>
    <n v="36.86"/>
    <n v="105"/>
    <x v="1996"/>
    <d v="2016-08-05T21:00:00"/>
    <n v="29.685567129628907"/>
    <n v="4.6800000000000001E-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s v="USD"/>
    <n v="1477976340"/>
    <n v="1475460819"/>
    <b v="0"/>
    <n v="56"/>
    <b v="1"/>
    <s v="theater/plays"/>
    <x v="2"/>
    <x v="2"/>
    <n v="93.43"/>
    <n v="105"/>
    <x v="1997"/>
    <d v="2016-11-01T04:59:00"/>
    <n v="29.114826388889924"/>
    <n v="4.6399999999999997E-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s v="USD"/>
    <n v="1444149886"/>
    <n v="1441125886"/>
    <b v="0"/>
    <n v="65"/>
    <b v="1"/>
    <s v="theater/plays"/>
    <x v="2"/>
    <x v="2"/>
    <n v="80.400000000000006"/>
    <n v="105"/>
    <x v="1998"/>
    <d v="2015-10-06T16:44:46"/>
    <n v="35"/>
    <n v="4.5199999999999997E-2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s v="USD"/>
    <n v="1341683211"/>
    <n v="1339091211"/>
    <b v="1"/>
    <n v="81"/>
    <b v="1"/>
    <s v="music/rock"/>
    <x v="4"/>
    <x v="5"/>
    <n v="64.47"/>
    <n v="104"/>
    <x v="1999"/>
    <d v="2012-07-07T17:46:51"/>
    <n v="30"/>
    <n v="4.4400000000000002E-2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s v="USD"/>
    <n v="1451089134"/>
    <n v="1448497134"/>
    <b v="0"/>
    <n v="78"/>
    <b v="1"/>
    <s v="publishing/nonfiction"/>
    <x v="7"/>
    <x v="12"/>
    <n v="66.7"/>
    <n v="104"/>
    <x v="2000"/>
    <d v="2015-12-26T00:18:54"/>
    <n v="30"/>
    <n v="4.0500000000000001E-2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s v="USD"/>
    <n v="1397354400"/>
    <n v="1395277318"/>
    <b v="0"/>
    <n v="81"/>
    <b v="1"/>
    <s v="film &amp; video/shorts"/>
    <x v="5"/>
    <x v="13"/>
    <n v="64.2"/>
    <n v="104"/>
    <x v="2001"/>
    <d v="2014-04-13T02:00:00"/>
    <n v="24.04030092593166"/>
    <n v="0.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x v="1"/>
    <s v="GBP"/>
    <n v="1485796613"/>
    <n v="1481908613"/>
    <b v="0"/>
    <n v="4"/>
    <b v="0"/>
    <s v="technology/wearables"/>
    <x v="0"/>
    <x v="16"/>
    <n v="1300"/>
    <n v="104"/>
    <x v="2002"/>
    <d v="2017-01-30T17:16:53"/>
    <n v="45"/>
    <n v="0.0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x v="9"/>
    <s v="EUR"/>
    <n v="1484441980"/>
    <n v="1479257980"/>
    <b v="0"/>
    <n v="54"/>
    <b v="1"/>
    <s v="theater/plays"/>
    <x v="2"/>
    <x v="2"/>
    <n v="96.2"/>
    <n v="104"/>
    <x v="2003"/>
    <d v="2017-01-15T00:59:40"/>
    <n v="60"/>
    <n v="3.9E-2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s v="USD"/>
    <n v="1345079785"/>
    <n v="1342487785"/>
    <b v="1"/>
    <n v="96"/>
    <b v="1"/>
    <s v="film &amp; video/documentary"/>
    <x v="5"/>
    <x v="27"/>
    <n v="54.02"/>
    <n v="104"/>
    <x v="2004"/>
    <d v="2012-08-16T01:16:25"/>
    <n v="30"/>
    <n v="3.7199999999999997E-2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s v="USD"/>
    <n v="1455602340"/>
    <n v="1453827436"/>
    <b v="0"/>
    <n v="52"/>
    <b v="1"/>
    <s v="theater/musical"/>
    <x v="2"/>
    <x v="18"/>
    <n v="99.54"/>
    <n v="104"/>
    <x v="2005"/>
    <d v="2016-02-16T05:59:00"/>
    <n v="20.542870370365563"/>
    <n v="3.5200000000000002E-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s v="USD"/>
    <n v="1406557877"/>
    <n v="1404743477"/>
    <b v="1"/>
    <n v="82"/>
    <b v="1"/>
    <s v="theater/plays"/>
    <x v="2"/>
    <x v="2"/>
    <n v="63.11"/>
    <n v="104"/>
    <x v="2006"/>
    <d v="2014-07-28T14:31:17"/>
    <n v="21"/>
    <n v="3.5000000000000003E-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s v="USD"/>
    <n v="1433289600"/>
    <n v="1430768800"/>
    <b v="0"/>
    <n v="30"/>
    <b v="1"/>
    <s v="theater/musical"/>
    <x v="2"/>
    <x v="18"/>
    <n v="172.23"/>
    <n v="103"/>
    <x v="2007"/>
    <d v="2015-06-03T00:00:00"/>
    <n v="29.175925925927004"/>
    <n v="3.3399999999999999E-2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s v="USD"/>
    <n v="1382742010"/>
    <n v="1380150010"/>
    <b v="0"/>
    <n v="60"/>
    <b v="1"/>
    <s v="technology/makerspaces"/>
    <x v="0"/>
    <x v="36"/>
    <n v="85.75"/>
    <n v="103"/>
    <x v="2008"/>
    <d v="2013-10-25T23:00:10"/>
    <n v="30"/>
    <n v="2.9000000000000001E-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s v="USD"/>
    <n v="1407085200"/>
    <n v="1401924769"/>
    <b v="0"/>
    <n v="77"/>
    <b v="1"/>
    <s v="music/rock"/>
    <x v="4"/>
    <x v="5"/>
    <n v="66.69"/>
    <n v="103"/>
    <x v="2009"/>
    <d v="2014-08-03T17:00:00"/>
    <n v="59.727210648154141"/>
    <n v="2.7E-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s v="USD"/>
    <n v="1471921637"/>
    <n v="1469329637"/>
    <b v="0"/>
    <n v="93"/>
    <b v="1"/>
    <s v="theater/plays"/>
    <x v="2"/>
    <x v="2"/>
    <n v="55.01"/>
    <n v="102"/>
    <x v="2010"/>
    <d v="2016-08-23T03:07:17"/>
    <n v="30"/>
    <n v="2.3236000000000059E-2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s v="USD"/>
    <n v="1355439503"/>
    <n v="1352847503"/>
    <b v="0"/>
    <n v="62"/>
    <b v="1"/>
    <s v="publishing/nonfiction"/>
    <x v="7"/>
    <x v="12"/>
    <n v="82.52"/>
    <n v="102"/>
    <x v="2011"/>
    <d v="2012-12-13T22:58:23"/>
    <n v="30"/>
    <n v="2.3199999999999998E-2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s v="GBP"/>
    <n v="1449766261"/>
    <n v="1447174261"/>
    <b v="0"/>
    <n v="34"/>
    <b v="1"/>
    <s v="theater/plays"/>
    <x v="2"/>
    <x v="2"/>
    <n v="150.15"/>
    <n v="102"/>
    <x v="2012"/>
    <d v="2015-12-10T16:51:01"/>
    <n v="30"/>
    <n v="2.1000000000000001E-2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s v="GBP"/>
    <n v="1455208143"/>
    <n v="1452616143"/>
    <b v="1"/>
    <n v="59"/>
    <b v="1"/>
    <s v="theater/spaces"/>
    <x v="2"/>
    <x v="24"/>
    <n v="86.49"/>
    <n v="102"/>
    <x v="2013"/>
    <d v="2016-02-11T16:29:03"/>
    <n v="30"/>
    <n v="2.06E-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s v="USD"/>
    <n v="1411695300"/>
    <n v="1409275671"/>
    <b v="0"/>
    <n v="87"/>
    <b v="1"/>
    <s v="theater/plays"/>
    <x v="2"/>
    <x v="2"/>
    <n v="58.62"/>
    <n v="102"/>
    <x v="2014"/>
    <d v="2014-09-26T01:35:00"/>
    <n v="28.004965277774318"/>
    <n v="0.02"/>
    <x v="2"/>
  </r>
  <r>
    <n v="759"/>
    <s v="Wild Ruins"/>
    <s v="Help me search for the lost ruins of the UK. A unique guide to  lesser known and somewhat known ruins of Britain."/>
    <n v="5000"/>
    <n v="5096"/>
    <x v="0"/>
    <x v="1"/>
    <x v="1"/>
    <s v="GBP"/>
    <n v="1404892539"/>
    <n v="1401436539"/>
    <b v="0"/>
    <n v="99"/>
    <b v="1"/>
    <s v="publishing/nonfiction"/>
    <x v="7"/>
    <x v="12"/>
    <n v="51.47"/>
    <n v="102"/>
    <x v="2015"/>
    <d v="2014-07-09T07:55:39"/>
    <n v="40"/>
    <n v="1.9199999999999998E-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s v="GBP"/>
    <n v="1438358400"/>
    <n v="1437063121"/>
    <b v="0"/>
    <n v="139"/>
    <b v="1"/>
    <s v="theater/plays"/>
    <x v="2"/>
    <x v="2"/>
    <n v="36.47"/>
    <n v="101"/>
    <x v="2016"/>
    <d v="2015-07-31T16:00:00"/>
    <n v="14.991655092599103"/>
    <n v="1.4E-2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s v="USD"/>
    <n v="1420524000"/>
    <n v="1419104823"/>
    <b v="0"/>
    <n v="46"/>
    <b v="1"/>
    <s v="theater/plays"/>
    <x v="2"/>
    <x v="2"/>
    <n v="110.22"/>
    <n v="101"/>
    <x v="2017"/>
    <d v="2015-01-06T06:00:00"/>
    <n v="16.425659722226555"/>
    <n v="1.4E-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s v="USD"/>
    <n v="1415653663"/>
    <n v="1413058063"/>
    <b v="1"/>
    <n v="94"/>
    <b v="1"/>
    <s v="music/metal"/>
    <x v="4"/>
    <x v="6"/>
    <n v="53.89"/>
    <n v="101"/>
    <x v="2018"/>
    <d v="2014-11-10T21:07:43"/>
    <n v="30.041666666664241"/>
    <n v="1.32E-2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s v="GBP"/>
    <n v="1406113200"/>
    <n v="1402910965"/>
    <b v="0"/>
    <n v="54"/>
    <b v="1"/>
    <s v="theater/plays"/>
    <x v="2"/>
    <x v="2"/>
    <n v="93.61"/>
    <n v="101"/>
    <x v="2019"/>
    <d v="2014-07-23T11:00:00"/>
    <n v="37.0629050925927"/>
    <n v="1.0999999999999999E-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s v="USD"/>
    <n v="1448466551"/>
    <n v="1445870951"/>
    <b v="0"/>
    <n v="121"/>
    <b v="1"/>
    <s v="technology/hardware"/>
    <x v="0"/>
    <x v="0"/>
    <n v="41.74"/>
    <n v="101"/>
    <x v="2020"/>
    <d v="2015-11-25T15:49:11"/>
    <n v="30.041666666671517"/>
    <n v="1.0200000000000001E-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s v="USD"/>
    <n v="1399293386"/>
    <n v="1397133386"/>
    <b v="0"/>
    <n v="91"/>
    <b v="1"/>
    <s v="theater/musical"/>
    <x v="2"/>
    <x v="18"/>
    <n v="55.5"/>
    <n v="101"/>
    <x v="2021"/>
    <d v="2014-05-05T12:36:26"/>
    <n v="25"/>
    <n v="1.0154000000000087E-2"/>
    <x v="2"/>
  </r>
  <r>
    <n v="836"/>
    <s v="DESMADRE Full Album + Press Kit"/>
    <s v="An album you can bring home to mom."/>
    <n v="5000"/>
    <n v="5046.5200000000004"/>
    <x v="0"/>
    <x v="0"/>
    <x v="0"/>
    <s v="USD"/>
    <n v="1381108918"/>
    <n v="1378516918"/>
    <b v="0"/>
    <n v="46"/>
    <b v="1"/>
    <s v="music/rock"/>
    <x v="4"/>
    <x v="5"/>
    <n v="109.71"/>
    <n v="101"/>
    <x v="2022"/>
    <d v="2013-10-07T01:21:58"/>
    <n v="30"/>
    <n v="9.3040000000000865E-3"/>
    <x v="4"/>
  </r>
  <r>
    <n v="2544"/>
    <s v="Singing City Children's Choir"/>
    <s v="Bringing choral music and performance opportunities to under-served youth in West Philadelphia"/>
    <n v="5000"/>
    <n v="5041"/>
    <x v="0"/>
    <x v="0"/>
    <x v="0"/>
    <s v="USD"/>
    <n v="1341750569"/>
    <n v="1339158569"/>
    <b v="0"/>
    <n v="57"/>
    <b v="1"/>
    <s v="music/classical music"/>
    <x v="4"/>
    <x v="10"/>
    <n v="88.44"/>
    <n v="101"/>
    <x v="2023"/>
    <d v="2012-07-08T12:29:29"/>
    <n v="30"/>
    <n v="8.2000000000000007E-3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s v="USD"/>
    <n v="1415230084"/>
    <n v="1413412084"/>
    <b v="0"/>
    <n v="44"/>
    <b v="1"/>
    <s v="theater/plays"/>
    <x v="2"/>
    <x v="2"/>
    <n v="114.55"/>
    <n v="101"/>
    <x v="2024"/>
    <d v="2014-11-05T23:28:04"/>
    <n v="21.041666666664241"/>
    <n v="8.0000000000000002E-3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s v="USD"/>
    <n v="1407360720"/>
    <n v="1404769819"/>
    <b v="0"/>
    <n v="196"/>
    <b v="1"/>
    <s v="theater/plays"/>
    <x v="2"/>
    <x v="2"/>
    <n v="25.69"/>
    <n v="101"/>
    <x v="2025"/>
    <d v="2014-08-06T21:32:00"/>
    <n v="29.987280092595029"/>
    <n v="7.1379999999999196E-3"/>
    <x v="2"/>
  </r>
  <r>
    <n v="106"/>
    <s v="LOST WEEKEND"/>
    <s v="A Boy. A Girl. A Car. A Serial Killer."/>
    <n v="5000"/>
    <n v="5025"/>
    <x v="0"/>
    <x v="0"/>
    <x v="0"/>
    <s v="USD"/>
    <n v="1333391901"/>
    <n v="1332182301"/>
    <b v="0"/>
    <n v="27"/>
    <b v="1"/>
    <s v="film &amp; video/shorts"/>
    <x v="5"/>
    <x v="13"/>
    <n v="186.11"/>
    <n v="101"/>
    <x v="2026"/>
    <d v="2012-04-02T18:38:21"/>
    <n v="14"/>
    <n v="5.0000000000000001E-3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s v="USD"/>
    <n v="1420734696"/>
    <n v="1418142696"/>
    <b v="0"/>
    <n v="41"/>
    <b v="1"/>
    <s v="theater/plays"/>
    <x v="2"/>
    <x v="2"/>
    <n v="122.54"/>
    <n v="100"/>
    <x v="2027"/>
    <d v="2015-01-08T16:31:36"/>
    <n v="30"/>
    <n v="4.7999999999999996E-3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s v="GBP"/>
    <n v="1407106800"/>
    <n v="1404749446"/>
    <b v="0"/>
    <n v="63"/>
    <b v="1"/>
    <s v="theater/plays"/>
    <x v="2"/>
    <x v="2"/>
    <n v="79.62"/>
    <n v="100"/>
    <x v="2028"/>
    <d v="2014-08-03T23:00:00"/>
    <n v="27.284189814818092"/>
    <n v="3.2000000000000002E-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s v="USD"/>
    <n v="1403846055"/>
    <n v="1401254055"/>
    <b v="0"/>
    <n v="25"/>
    <b v="1"/>
    <s v="theater/plays"/>
    <x v="2"/>
    <x v="2"/>
    <n v="200.49"/>
    <n v="100"/>
    <x v="2029"/>
    <d v="2014-06-27T05:14:15"/>
    <n v="30"/>
    <n v="2.4499999999999999E-3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s v="GBP"/>
    <n v="1413792034"/>
    <n v="1411200034"/>
    <b v="0"/>
    <n v="73"/>
    <b v="1"/>
    <s v="theater/plays"/>
    <x v="2"/>
    <x v="2"/>
    <n v="68.53"/>
    <n v="100"/>
    <x v="2030"/>
    <d v="2014-10-20T08:00:34"/>
    <n v="30"/>
    <n v="5.9999999999999995E-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s v="USD"/>
    <n v="1335542446"/>
    <n v="1332950446"/>
    <b v="0"/>
    <n v="28"/>
    <b v="1"/>
    <s v="music/rock"/>
    <x v="4"/>
    <x v="5"/>
    <n v="178.61"/>
    <n v="100"/>
    <x v="2031"/>
    <d v="2012-04-27T16:00:46"/>
    <n v="30"/>
    <n v="2.0000000000000001E-4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s v="USD"/>
    <n v="1286756176"/>
    <n v="1282868176"/>
    <b v="0"/>
    <n v="38"/>
    <b v="1"/>
    <s v="music/indie rock"/>
    <x v="4"/>
    <x v="21"/>
    <n v="131.58000000000001"/>
    <n v="100"/>
    <x v="2032"/>
    <d v="2010-10-11T00:16:16"/>
    <n v="45"/>
    <n v="3.6000000000058209E-5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s v="USD"/>
    <n v="1352055886"/>
    <n v="1350324286"/>
    <b v="0"/>
    <n v="26"/>
    <b v="1"/>
    <s v="film &amp; video/shorts"/>
    <x v="5"/>
    <x v="13"/>
    <n v="192.31"/>
    <n v="100"/>
    <x v="2033"/>
    <d v="2012-11-04T19:04:46"/>
    <n v="20.041666666664241"/>
    <n v="0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s v="USD"/>
    <n v="1279555200"/>
    <n v="1276480894"/>
    <b v="1"/>
    <n v="50"/>
    <b v="1"/>
    <s v="film &amp; video/documentary"/>
    <x v="5"/>
    <x v="27"/>
    <n v="100"/>
    <n v="100"/>
    <x v="2034"/>
    <d v="2010-07-19T16:00:00"/>
    <n v="35.582245370365854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s v="USD"/>
    <n v="1461336720"/>
    <n v="1459431960"/>
    <b v="0"/>
    <n v="27"/>
    <b v="1"/>
    <s v="music/classical music"/>
    <x v="4"/>
    <x v="10"/>
    <n v="185.19"/>
    <n v="100"/>
    <x v="2035"/>
    <d v="2016-04-22T14:52:00"/>
    <n v="22.045833333329938"/>
    <n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s v="USD"/>
    <n v="1427907626"/>
    <n v="1425319226"/>
    <b v="0"/>
    <n v="77"/>
    <b v="1"/>
    <s v="theater/musical"/>
    <x v="2"/>
    <x v="18"/>
    <n v="64.94"/>
    <n v="100"/>
    <x v="2036"/>
    <d v="2015-04-01T17:00:26"/>
    <n v="29.958333333335759"/>
    <n v="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s v="USD"/>
    <n v="1420033187"/>
    <n v="1414845587"/>
    <b v="0"/>
    <n v="28"/>
    <b v="1"/>
    <s v="theater/plays"/>
    <x v="2"/>
    <x v="2"/>
    <n v="178.57"/>
    <n v="100"/>
    <x v="2037"/>
    <d v="2014-12-31T13:39:47"/>
    <n v="60.041666666664241"/>
    <n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s v="USD"/>
    <n v="1462766400"/>
    <n v="1460219110"/>
    <b v="0"/>
    <n v="37"/>
    <b v="0"/>
    <s v="theater/plays"/>
    <x v="2"/>
    <x v="2"/>
    <n v="105.54"/>
    <n v="78"/>
    <x v="2038"/>
    <d v="2016-05-09T04:00:00"/>
    <n v="29.482523148151813"/>
    <n v="-0.21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s v="USD"/>
    <n v="1427936400"/>
    <n v="1424221866"/>
    <b v="0"/>
    <n v="33"/>
    <b v="0"/>
    <s v="theater/plays"/>
    <x v="2"/>
    <x v="2"/>
    <n v="106.97"/>
    <n v="71"/>
    <x v="2039"/>
    <d v="2015-04-02T01:00:00"/>
    <n v="42.992291666669189"/>
    <n v="-0.2939999999999999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s v="USD"/>
    <n v="1443408550"/>
    <n v="1439952550"/>
    <b v="0"/>
    <n v="17"/>
    <b v="0"/>
    <s v="theater/plays"/>
    <x v="2"/>
    <x v="2"/>
    <n v="179.12"/>
    <n v="61"/>
    <x v="2040"/>
    <d v="2015-09-28T02:49:10"/>
    <n v="40"/>
    <n v="-0.39100000000000001"/>
    <x v="3"/>
  </r>
  <r>
    <n v="166"/>
    <s v="Pressure"/>
    <s v="A young teen makes a bad decision after joining gang and the film expresses his choices that led him to that point."/>
    <n v="5000"/>
    <n v="3000"/>
    <x v="1"/>
    <x v="0"/>
    <x v="0"/>
    <s v="USD"/>
    <n v="1484531362"/>
    <n v="1481939362"/>
    <b v="0"/>
    <n v="1"/>
    <b v="0"/>
    <s v="film &amp; video/drama"/>
    <x v="5"/>
    <x v="25"/>
    <n v="3000"/>
    <n v="60"/>
    <x v="2041"/>
    <d v="2017-01-16T01:49:22"/>
    <n v="30"/>
    <n v="-0.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s v="USD"/>
    <n v="1433395560"/>
    <n v="1430803560"/>
    <b v="0"/>
    <n v="42"/>
    <b v="0"/>
    <s v="technology/gadgets"/>
    <x v="0"/>
    <x v="33"/>
    <n v="70.599999999999994"/>
    <n v="59"/>
    <x v="2042"/>
    <d v="2015-06-04T05:26:00"/>
    <n v="30"/>
    <n v="-0.4069999999999999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s v="USD"/>
    <n v="1450072740"/>
    <n v="1445027346"/>
    <b v="0"/>
    <n v="25"/>
    <b v="0"/>
    <s v="theater/musical"/>
    <x v="2"/>
    <x v="18"/>
    <n v="109.04"/>
    <n v="55"/>
    <x v="2043"/>
    <d v="2015-12-14T05:59:00"/>
    <n v="58.395763888882357"/>
    <n v="-0.45479999999999998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s v="USD"/>
    <n v="1410037200"/>
    <n v="1407435418"/>
    <b v="0"/>
    <n v="53"/>
    <b v="0"/>
    <s v="theater/musical"/>
    <x v="2"/>
    <x v="18"/>
    <n v="49.21"/>
    <n v="52"/>
    <x v="2044"/>
    <d v="2014-09-06T21:00:00"/>
    <n v="30.113217592595902"/>
    <n v="-0.47839999999999999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x v="0"/>
    <s v="USD"/>
    <n v="1414994340"/>
    <n v="1413057980"/>
    <b v="0"/>
    <n v="34"/>
    <b v="0"/>
    <s v="music/world music"/>
    <x v="4"/>
    <x v="37"/>
    <n v="74.62"/>
    <n v="51"/>
    <x v="2045"/>
    <d v="2014-11-03T05:59:00"/>
    <n v="22.411574074074451"/>
    <n v="-0.49259999999999998"/>
    <x v="2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s v="USD"/>
    <n v="1490572740"/>
    <n v="1487734667"/>
    <b v="0"/>
    <n v="15"/>
    <b v="0"/>
    <s v="music/faith"/>
    <x v="4"/>
    <x v="28"/>
    <n v="159.33000000000001"/>
    <n v="48"/>
    <x v="2046"/>
    <d v="2017-03-26T23:59:00"/>
    <n v="32.848067129627452"/>
    <n v="-0.522000000000000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x v="6"/>
    <s v="EUR"/>
    <n v="1454502789"/>
    <n v="1453206789"/>
    <b v="0"/>
    <n v="114"/>
    <b v="0"/>
    <s v="technology/wearables"/>
    <x v="0"/>
    <x v="16"/>
    <n v="20.34"/>
    <n v="46"/>
    <x v="2047"/>
    <d v="2016-02-03T12:33:09"/>
    <n v="15"/>
    <n v="-0.5362000000000000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x v="2"/>
    <s v="CAD"/>
    <n v="1485147540"/>
    <n v="1481951853"/>
    <b v="0"/>
    <n v="14"/>
    <b v="0"/>
    <s v="technology/wearables"/>
    <x v="0"/>
    <x v="16"/>
    <n v="164"/>
    <n v="46"/>
    <x v="2048"/>
    <d v="2017-01-23T04:59:00"/>
    <n v="36.987118055556493"/>
    <n v="-0.54079999999999995"/>
    <x v="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s v="USD"/>
    <n v="1407080884"/>
    <n v="1404488884"/>
    <b v="1"/>
    <n v="39"/>
    <b v="0"/>
    <s v="photography/photobooks"/>
    <x v="6"/>
    <x v="9"/>
    <n v="58.62"/>
    <n v="46"/>
    <x v="2049"/>
    <d v="2014-08-03T15:48:04"/>
    <n v="30"/>
    <n v="-0.54279999999999995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x v="0"/>
    <s v="USD"/>
    <n v="1442634617"/>
    <n v="1440042617"/>
    <b v="0"/>
    <n v="12"/>
    <b v="0"/>
    <s v="film &amp; video/drama"/>
    <x v="5"/>
    <x v="25"/>
    <n v="185.83"/>
    <n v="45"/>
    <x v="2050"/>
    <d v="2015-09-19T03:50:17"/>
    <n v="30"/>
    <n v="-0.55400000000000005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s v="USD"/>
    <n v="1456957635"/>
    <n v="1451773635"/>
    <b v="0"/>
    <n v="24"/>
    <b v="0"/>
    <s v="music/indie rock"/>
    <x v="4"/>
    <x v="21"/>
    <n v="83.38"/>
    <n v="40"/>
    <x v="2051"/>
    <d v="2016-03-02T22:27:15"/>
    <n v="60"/>
    <n v="-0.599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s v="USD"/>
    <n v="1422674700"/>
    <n v="1419954240"/>
    <b v="1"/>
    <n v="33"/>
    <b v="0"/>
    <s v="photography/photobooks"/>
    <x v="6"/>
    <x v="9"/>
    <n v="60.24"/>
    <n v="40"/>
    <x v="2052"/>
    <d v="2015-01-31T03:25:00"/>
    <n v="31.486805555556202"/>
    <n v="-0.6024000000000000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s v="USD"/>
    <n v="1446483000"/>
    <n v="1443811268"/>
    <b v="0"/>
    <n v="13"/>
    <b v="0"/>
    <s v="theater/plays"/>
    <x v="2"/>
    <x v="2"/>
    <n v="137.08000000000001"/>
    <n v="36"/>
    <x v="2053"/>
    <d v="2015-11-02T16:50:00"/>
    <n v="30.922824074077653"/>
    <n v="-0.64359999999999995"/>
    <x v="3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s v="USD"/>
    <n v="1479517200"/>
    <n v="1475765867"/>
    <b v="0"/>
    <n v="31"/>
    <b v="0"/>
    <s v="theater/musical"/>
    <x v="2"/>
    <x v="18"/>
    <n v="56.84"/>
    <n v="35"/>
    <x v="2054"/>
    <d v="2016-11-19T01:00:00"/>
    <n v="43.418206018526689"/>
    <n v="-0.64759999999999995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x v="2"/>
    <s v="CAD"/>
    <n v="1399183200"/>
    <n v="1396633284"/>
    <b v="0"/>
    <n v="30"/>
    <b v="0"/>
    <s v="music/jazz"/>
    <x v="4"/>
    <x v="34"/>
    <n v="50.67"/>
    <n v="30"/>
    <x v="2055"/>
    <d v="2014-05-04T06:00:00"/>
    <n v="29.51291666666657"/>
    <n v="-0.69599999999999995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x v="0"/>
    <s v="USD"/>
    <n v="1317231008"/>
    <n v="1312047008"/>
    <b v="0"/>
    <n v="24"/>
    <b v="0"/>
    <s v="music/world music"/>
    <x v="4"/>
    <x v="37"/>
    <n v="61.04"/>
    <n v="29"/>
    <x v="2056"/>
    <d v="2011-09-28T17:30:08"/>
    <n v="60"/>
    <n v="-0.70699999999999996"/>
    <x v="5"/>
  </r>
  <r>
    <n v="950"/>
    <s v="EZC Smartlight"/>
    <s v="Rider worn tail light brake light. Adheres to virtually any coat, jacket or vest. Stays on even when you get off."/>
    <n v="5000"/>
    <n v="1402"/>
    <x v="1"/>
    <x v="2"/>
    <x v="2"/>
    <s v="CAD"/>
    <n v="1453053661"/>
    <n v="1450461661"/>
    <b v="0"/>
    <n v="24"/>
    <b v="0"/>
    <s v="technology/wearables"/>
    <x v="0"/>
    <x v="16"/>
    <n v="58.42"/>
    <n v="28"/>
    <x v="2057"/>
    <d v="2016-01-17T18:01:01"/>
    <n v="30"/>
    <n v="-0.7196000000000000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s v="USD"/>
    <n v="1446131207"/>
    <n v="1443712007"/>
    <b v="0"/>
    <n v="20"/>
    <b v="0"/>
    <s v="theater/plays"/>
    <x v="2"/>
    <x v="2"/>
    <n v="68.099999999999994"/>
    <n v="27"/>
    <x v="2058"/>
    <d v="2015-10-29T15:06:47"/>
    <n v="28"/>
    <n v="-0.72760000000000002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s v="USD"/>
    <n v="1259643540"/>
    <n v="1254450706"/>
    <b v="0"/>
    <n v="11"/>
    <b v="0"/>
    <s v="music/jazz"/>
    <x v="4"/>
    <x v="34"/>
    <n v="109.18"/>
    <n v="24"/>
    <x v="2059"/>
    <d v="2009-12-01T04:59:00"/>
    <n v="60.102245370369928"/>
    <n v="-0.75980000000000003"/>
    <x v="8"/>
  </r>
  <r>
    <n v="2405"/>
    <s v="JoyShtick Food Truck"/>
    <s v="We are the first gaming-themed food truck, bringing gourmet pub fare to the Jacksonville area."/>
    <n v="5000"/>
    <n v="1126"/>
    <x v="1"/>
    <x v="0"/>
    <x v="0"/>
    <s v="USD"/>
    <n v="1472911375"/>
    <n v="1471096975"/>
    <b v="0"/>
    <n v="20"/>
    <b v="0"/>
    <s v="food/food trucks"/>
    <x v="3"/>
    <x v="3"/>
    <n v="56.3"/>
    <n v="23"/>
    <x v="2060"/>
    <d v="2016-09-03T14:02:55"/>
    <n v="21"/>
    <n v="-0.7748000000000000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x v="1"/>
    <s v="GBP"/>
    <n v="1399809052"/>
    <n v="1397217052"/>
    <b v="1"/>
    <n v="23"/>
    <b v="0"/>
    <s v="theater/plays"/>
    <x v="2"/>
    <x v="2"/>
    <n v="47.7"/>
    <n v="22"/>
    <x v="2061"/>
    <d v="2014-05-11T11:50:52"/>
    <n v="30"/>
    <n v="-0.78059999999999996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s v="USD"/>
    <n v="1401587064"/>
    <n v="1399427064"/>
    <b v="1"/>
    <n v="19"/>
    <b v="0"/>
    <s v="theater/plays"/>
    <x v="2"/>
    <x v="2"/>
    <n v="56.05"/>
    <n v="21"/>
    <x v="2062"/>
    <d v="2014-06-01T01:44:24"/>
    <n v="25"/>
    <n v="-0.78700000000000003"/>
    <x v="2"/>
  </r>
  <r>
    <n v="1880"/>
    <s v="Sim Betting Football"/>
    <s v="Sim Betting Football is the only football (soccer) betting simulation  game."/>
    <n v="5000"/>
    <n v="1004"/>
    <x v="1"/>
    <x v="1"/>
    <x v="1"/>
    <s v="GBP"/>
    <n v="1459341380"/>
    <n v="1456839380"/>
    <b v="0"/>
    <n v="24"/>
    <b v="0"/>
    <s v="games/mobile games"/>
    <x v="1"/>
    <x v="15"/>
    <n v="41.83"/>
    <n v="20"/>
    <x v="2063"/>
    <d v="2016-03-30T12:36:20"/>
    <n v="28.958333333343035"/>
    <n v="-0.7992000000000000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s v="USD"/>
    <n v="1424635753"/>
    <n v="1422043753"/>
    <b v="0"/>
    <n v="12"/>
    <b v="0"/>
    <s v="food/restaurants"/>
    <x v="3"/>
    <x v="39"/>
    <n v="77.5"/>
    <n v="19"/>
    <x v="2064"/>
    <d v="2015-02-22T20:09:13"/>
    <n v="30"/>
    <n v="-0.81399999999999995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x v="1"/>
    <s v="GBP"/>
    <n v="1403192031"/>
    <n v="1400600031"/>
    <b v="0"/>
    <n v="21"/>
    <b v="0"/>
    <s v="theater/plays"/>
    <x v="2"/>
    <x v="2"/>
    <n v="41.95"/>
    <n v="18"/>
    <x v="2065"/>
    <d v="2014-06-19T15:33:51"/>
    <n v="30"/>
    <n v="-0.82379999999999998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s v="USD"/>
    <n v="1457413140"/>
    <n v="1454996887"/>
    <b v="0"/>
    <n v="12"/>
    <b v="0"/>
    <s v="theater/musical"/>
    <x v="2"/>
    <x v="18"/>
    <n v="68.42"/>
    <n v="16"/>
    <x v="2066"/>
    <d v="2016-03-08T04:59:00"/>
    <n v="27.965891203704814"/>
    <n v="-0.83579999999999999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x v="0"/>
    <s v="USD"/>
    <n v="1437461940"/>
    <n v="1435383457"/>
    <b v="0"/>
    <n v="5"/>
    <b v="0"/>
    <s v="film &amp; video/drama"/>
    <x v="5"/>
    <x v="25"/>
    <n v="160"/>
    <n v="16"/>
    <x v="2067"/>
    <d v="2015-07-21T06:59:00"/>
    <n v="24.05651620370918"/>
    <n v="-0.84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s v="USD"/>
    <n v="1471214743"/>
    <n v="1468622743"/>
    <b v="0"/>
    <n v="9"/>
    <b v="0"/>
    <s v="theater/spaces"/>
    <x v="2"/>
    <x v="24"/>
    <n v="88.44"/>
    <n v="16"/>
    <x v="2068"/>
    <d v="2016-08-14T22:45:43"/>
    <n v="30"/>
    <n v="-0.8407999999999999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s v="USD"/>
    <n v="1400301165"/>
    <n v="1397709165"/>
    <b v="0"/>
    <n v="9"/>
    <b v="0"/>
    <s v="theater/plays"/>
    <x v="2"/>
    <x v="2"/>
    <n v="83.33"/>
    <n v="15"/>
    <x v="2069"/>
    <d v="2014-05-17T04:32:45"/>
    <n v="30"/>
    <n v="-0.85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s v="USD"/>
    <n v="1444971540"/>
    <n v="1442593427"/>
    <b v="0"/>
    <n v="7"/>
    <b v="0"/>
    <s v="theater/plays"/>
    <x v="2"/>
    <x v="2"/>
    <n v="93"/>
    <n v="13"/>
    <x v="2070"/>
    <d v="2015-10-16T04:59:00"/>
    <n v="27.524456018516503"/>
    <n v="-0.86980000000000002"/>
    <x v="3"/>
  </r>
  <r>
    <n v="1576"/>
    <s v="The Obsessive Line Collection (Canceled)"/>
    <s v="For the publication of my first 3 books: an Art book, a graphic novel, and a coloring book"/>
    <n v="5000"/>
    <n v="650"/>
    <x v="2"/>
    <x v="0"/>
    <x v="0"/>
    <s v="USD"/>
    <n v="1435698368"/>
    <n v="1431810368"/>
    <b v="0"/>
    <n v="10"/>
    <b v="0"/>
    <s v="publishing/art books"/>
    <x v="7"/>
    <x v="40"/>
    <n v="65"/>
    <n v="13"/>
    <x v="2071"/>
    <d v="2015-06-30T21:06:08"/>
    <n v="45"/>
    <n v="-0.87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x v="2"/>
    <s v="CAD"/>
    <n v="1452120613"/>
    <n v="1449528613"/>
    <b v="0"/>
    <n v="25"/>
    <b v="0"/>
    <s v="photography/people"/>
    <x v="6"/>
    <x v="38"/>
    <n v="25"/>
    <n v="13"/>
    <x v="2072"/>
    <d v="2016-01-06T22:50:13"/>
    <n v="30"/>
    <n v="-0.875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x v="1"/>
    <s v="GBP"/>
    <n v="1424474056"/>
    <n v="1420586056"/>
    <b v="0"/>
    <n v="24"/>
    <b v="0"/>
    <s v="theater/musical"/>
    <x v="2"/>
    <x v="18"/>
    <n v="24.46"/>
    <n v="12"/>
    <x v="2073"/>
    <d v="2015-02-20T23:14:16"/>
    <n v="45"/>
    <n v="-0.88260000000000005"/>
    <x v="3"/>
  </r>
  <r>
    <n v="1807"/>
    <s v="Anywhere but Here"/>
    <s v="I want to explore alternative cultures and lifestyles in America."/>
    <n v="5000"/>
    <n v="553"/>
    <x v="1"/>
    <x v="0"/>
    <x v="0"/>
    <s v="USD"/>
    <n v="1411868313"/>
    <n v="1409276313"/>
    <b v="1"/>
    <n v="8"/>
    <b v="0"/>
    <s v="photography/photobooks"/>
    <x v="6"/>
    <x v="9"/>
    <n v="69.13"/>
    <n v="11"/>
    <x v="2074"/>
    <d v="2014-09-28T01:38:33"/>
    <n v="30"/>
    <n v="-0.88939999999999997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s v="USD"/>
    <n v="1443704400"/>
    <n v="1439827639"/>
    <b v="0"/>
    <n v="12"/>
    <b v="0"/>
    <s v="theater/plays"/>
    <x v="2"/>
    <x v="2"/>
    <n v="45.83"/>
    <n v="11"/>
    <x v="2075"/>
    <d v="2015-10-01T13:00:00"/>
    <n v="44.86991898148699"/>
    <n v="-0.89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s v="USD"/>
    <n v="1447689898"/>
    <n v="1445094298"/>
    <b v="0"/>
    <n v="11"/>
    <b v="0"/>
    <s v="food/food trucks"/>
    <x v="3"/>
    <x v="3"/>
    <n v="48.18"/>
    <n v="11"/>
    <x v="2076"/>
    <d v="2015-11-16T16:04:58"/>
    <n v="30.041666666664241"/>
    <n v="-0.8940000000000000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s v="USD"/>
    <n v="1463945673"/>
    <n v="1458761673"/>
    <b v="0"/>
    <n v="11"/>
    <b v="0"/>
    <s v="theater/plays"/>
    <x v="2"/>
    <x v="2"/>
    <n v="47.91"/>
    <n v="11"/>
    <x v="2077"/>
    <d v="2016-05-22T19:34:33"/>
    <n v="60"/>
    <n v="-0.8945999999999999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x v="1"/>
    <s v="GBP"/>
    <n v="1462539840"/>
    <n v="1460034594"/>
    <b v="0"/>
    <n v="13"/>
    <b v="0"/>
    <s v="theater/plays"/>
    <x v="2"/>
    <x v="2"/>
    <n v="37.54"/>
    <n v="10"/>
    <x v="2078"/>
    <d v="2016-05-06T13:04:00"/>
    <n v="28.995902777780429"/>
    <n v="-0.9023999999999999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s v="USD"/>
    <n v="1459181895"/>
    <n v="1456593495"/>
    <b v="0"/>
    <n v="9"/>
    <b v="0"/>
    <s v="music/faith"/>
    <x v="4"/>
    <x v="28"/>
    <n v="54.11"/>
    <n v="10"/>
    <x v="2079"/>
    <d v="2016-03-28T16:18:15"/>
    <n v="29.958333333335759"/>
    <n v="-0.90259999999999996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s v="USD"/>
    <n v="1349392033"/>
    <n v="1346800033"/>
    <b v="0"/>
    <n v="22"/>
    <b v="0"/>
    <s v="games/video games"/>
    <x v="1"/>
    <x v="19"/>
    <n v="21.73"/>
    <n v="10"/>
    <x v="2080"/>
    <d v="2012-10-04T23:07:13"/>
    <n v="30"/>
    <n v="-0.90439999999999998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s v="USD"/>
    <n v="1428075480"/>
    <n v="1425489613"/>
    <b v="0"/>
    <n v="11"/>
    <b v="0"/>
    <s v="publishing/fiction"/>
    <x v="7"/>
    <x v="31"/>
    <n v="40.450000000000003"/>
    <n v="9"/>
    <x v="2081"/>
    <d v="2015-04-03T15:38:00"/>
    <n v="29.929016203706851"/>
    <n v="-0.91100000000000003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s v="USD"/>
    <n v="1420215216"/>
    <n v="1417536816"/>
    <b v="0"/>
    <n v="9"/>
    <b v="0"/>
    <s v="theater/musical"/>
    <x v="2"/>
    <x v="18"/>
    <n v="47.33"/>
    <n v="9"/>
    <x v="2082"/>
    <d v="2015-01-02T16:13:36"/>
    <n v="31"/>
    <n v="-0.91479999999999995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x v="6"/>
    <s v="EUR"/>
    <n v="1474230385"/>
    <n v="1471638385"/>
    <b v="0"/>
    <n v="4"/>
    <b v="0"/>
    <s v="publishing/translations"/>
    <x v="7"/>
    <x v="20"/>
    <n v="104.75"/>
    <n v="8"/>
    <x v="2083"/>
    <d v="2016-09-18T20:26:25"/>
    <n v="30"/>
    <n v="-0.91620000000000001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s v="USD"/>
    <n v="1419017488"/>
    <n v="1416339088"/>
    <b v="0"/>
    <n v="5"/>
    <b v="0"/>
    <s v="publishing/translations"/>
    <x v="7"/>
    <x v="20"/>
    <n v="80.599999999999994"/>
    <n v="8"/>
    <x v="2084"/>
    <d v="2014-12-19T19:31:28"/>
    <n v="31"/>
    <n v="-0.9194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s v="USD"/>
    <n v="1405401060"/>
    <n v="1401585752"/>
    <b v="0"/>
    <n v="9"/>
    <b v="0"/>
    <s v="photography/places"/>
    <x v="6"/>
    <x v="11"/>
    <n v="40.78"/>
    <n v="7"/>
    <x v="2085"/>
    <d v="2014-07-15T05:11:00"/>
    <n v="44.158657407402643"/>
    <n v="-0.9265999999999999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s v="USD"/>
    <n v="1427082912"/>
    <n v="1423198512"/>
    <b v="0"/>
    <n v="5"/>
    <b v="0"/>
    <s v="theater/plays"/>
    <x v="2"/>
    <x v="2"/>
    <n v="72.400000000000006"/>
    <n v="7"/>
    <x v="2086"/>
    <d v="2015-03-23T03:55:12"/>
    <n v="44.958333333328483"/>
    <n v="-0.9275999999999999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x v="1"/>
    <s v="GBP"/>
    <n v="1414623471"/>
    <n v="1411513071"/>
    <b v="1"/>
    <n v="4"/>
    <b v="0"/>
    <s v="photography/photobooks"/>
    <x v="6"/>
    <x v="9"/>
    <n v="83.75"/>
    <n v="7"/>
    <x v="2087"/>
    <d v="2014-10-29T22:57:51"/>
    <n v="36"/>
    <n v="-0.93300000000000005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s v="USD"/>
    <n v="1441507006"/>
    <n v="1438915006"/>
    <b v="0"/>
    <n v="3"/>
    <b v="0"/>
    <s v="food/food trucks"/>
    <x v="3"/>
    <x v="3"/>
    <n v="108.33"/>
    <n v="7"/>
    <x v="2088"/>
    <d v="2015-09-06T02:36:46"/>
    <n v="30"/>
    <n v="-0.9350000000000000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s v="USD"/>
    <n v="1484684186"/>
    <n v="1482092186"/>
    <b v="0"/>
    <n v="3"/>
    <b v="0"/>
    <s v="theater/plays"/>
    <x v="2"/>
    <x v="2"/>
    <n v="90.33"/>
    <n v="5"/>
    <x v="2089"/>
    <d v="2017-01-17T20:16:26"/>
    <n v="30"/>
    <n v="-0.9457999999999999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s v="USD"/>
    <n v="1406913120"/>
    <n v="1404927690"/>
    <b v="0"/>
    <n v="4"/>
    <b v="0"/>
    <s v="theater/plays"/>
    <x v="2"/>
    <x v="2"/>
    <n v="65"/>
    <n v="5"/>
    <x v="2090"/>
    <d v="2014-08-01T17:12:00"/>
    <n v="22.979513888887595"/>
    <n v="-0.94799999999999995"/>
    <x v="2"/>
  </r>
  <r>
    <n v="191"/>
    <s v="Trillion: Feature Film"/>
    <s v="A young boy passionate about Astronomy and Chemistry tracks down an astroid that scientists said would never hit earth."/>
    <n v="5000"/>
    <n v="250"/>
    <x v="1"/>
    <x v="7"/>
    <x v="7"/>
    <s v="AUD"/>
    <n v="1443782138"/>
    <n v="1440326138"/>
    <b v="0"/>
    <n v="3"/>
    <b v="0"/>
    <s v="film &amp; video/drama"/>
    <x v="5"/>
    <x v="25"/>
    <n v="83.33"/>
    <n v="5"/>
    <x v="2091"/>
    <d v="2015-10-02T10:35:38"/>
    <n v="40"/>
    <n v="-0.95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x v="3"/>
    <s v="EUR"/>
    <n v="1437889336"/>
    <n v="1432705336"/>
    <b v="0"/>
    <n v="4"/>
    <b v="0"/>
    <s v="theater/plays"/>
    <x v="2"/>
    <x v="2"/>
    <n v="62.5"/>
    <n v="5"/>
    <x v="2092"/>
    <d v="2015-07-26T05:42:16"/>
    <n v="60"/>
    <n v="-0.95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s v="USD"/>
    <n v="1433093700"/>
    <n v="1430242488"/>
    <b v="0"/>
    <n v="8"/>
    <b v="0"/>
    <s v="theater/plays"/>
    <x v="2"/>
    <x v="2"/>
    <n v="30"/>
    <n v="5"/>
    <x v="2093"/>
    <d v="2015-05-31T17:35:00"/>
    <n v="33.000138888892252"/>
    <n v="-0.95199999999999996"/>
    <x v="3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s v="USD"/>
    <n v="1391364126"/>
    <n v="1388772126"/>
    <b v="0"/>
    <n v="6"/>
    <b v="0"/>
    <s v="publishing/fiction"/>
    <x v="7"/>
    <x v="31"/>
    <n v="39.17"/>
    <n v="5"/>
    <x v="2094"/>
    <d v="2014-02-02T18:02:06"/>
    <n v="30"/>
    <n v="-0.95299999999999996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x v="1"/>
    <s v="GBP"/>
    <n v="1454936460"/>
    <n v="1452259131"/>
    <b v="0"/>
    <n v="9"/>
    <b v="0"/>
    <s v="technology/web"/>
    <x v="0"/>
    <x v="22"/>
    <n v="24.78"/>
    <n v="4"/>
    <x v="2095"/>
    <d v="2016-02-08T13:01:00"/>
    <n v="30.987604166664823"/>
    <n v="-0.9554000000000000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x v="1"/>
    <s v="GBP"/>
    <n v="1468349460"/>
    <n v="1466186988"/>
    <b v="0"/>
    <n v="7"/>
    <b v="0"/>
    <s v="technology/wearables"/>
    <x v="0"/>
    <x v="16"/>
    <n v="30.29"/>
    <n v="4"/>
    <x v="2096"/>
    <d v="2016-07-12T18:51:00"/>
    <n v="25.02861111110542"/>
    <n v="-0.95760000000000001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s v="USD"/>
    <n v="1411824444"/>
    <n v="1406640444"/>
    <b v="1"/>
    <n v="15"/>
    <b v="0"/>
    <s v="photography/photobooks"/>
    <x v="6"/>
    <x v="9"/>
    <n v="12.47"/>
    <n v="4"/>
    <x v="2097"/>
    <d v="2014-09-27T13:27:24"/>
    <n v="60"/>
    <n v="-0.9626000000000000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s v="USD"/>
    <n v="1432178810"/>
    <n v="1429586810"/>
    <b v="0"/>
    <n v="3"/>
    <b v="0"/>
    <s v="publishing/fiction"/>
    <x v="7"/>
    <x v="31"/>
    <n v="59"/>
    <n v="4"/>
    <x v="2098"/>
    <d v="2015-05-21T03:26:50"/>
    <n v="30"/>
    <n v="-0.96460000000000001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s v="USD"/>
    <n v="1348367100"/>
    <n v="1346180780"/>
    <b v="0"/>
    <n v="4"/>
    <b v="0"/>
    <s v="music/jazz"/>
    <x v="4"/>
    <x v="34"/>
    <n v="40"/>
    <n v="3"/>
    <x v="2099"/>
    <d v="2012-09-23T02:25:00"/>
    <n v="25.304629629630654"/>
    <n v="-0.96799999999999997"/>
    <x v="6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s v="USD"/>
    <n v="1365228982"/>
    <n v="1362640582"/>
    <b v="0"/>
    <n v="5"/>
    <b v="0"/>
    <s v="film &amp; video/animation"/>
    <x v="5"/>
    <x v="29"/>
    <n v="30"/>
    <n v="3"/>
    <x v="2100"/>
    <d v="2013-04-06T06:16:22"/>
    <n v="29.958333333335759"/>
    <n v="-0.97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s v="USD"/>
    <n v="1323994754"/>
    <n v="1321402754"/>
    <b v="0"/>
    <n v="2"/>
    <b v="0"/>
    <s v="publishing/children's books"/>
    <x v="7"/>
    <x v="32"/>
    <n v="75"/>
    <n v="3"/>
    <x v="2101"/>
    <d v="2011-12-16T00:19:14"/>
    <n v="30"/>
    <n v="-0.97"/>
    <x v="5"/>
  </r>
  <r>
    <n v="1456"/>
    <s v="Sometimes you don't need love (Canceled)"/>
    <s v="English Version of my auto-published novel"/>
    <n v="5000"/>
    <n v="145"/>
    <x v="2"/>
    <x v="4"/>
    <x v="4"/>
    <s v="EUR"/>
    <n v="1483459365"/>
    <n v="1480867365"/>
    <b v="0"/>
    <n v="3"/>
    <b v="0"/>
    <s v="publishing/translations"/>
    <x v="7"/>
    <x v="20"/>
    <n v="48.33"/>
    <n v="3"/>
    <x v="2102"/>
    <d v="2017-01-03T16:02:45"/>
    <n v="30"/>
    <n v="-0.97099999999999997"/>
    <x v="0"/>
  </r>
  <r>
    <n v="605"/>
    <s v="Teach Your Parents iPad (Canceled)"/>
    <s v="An iPad support care package for your parents / seniors."/>
    <n v="5000"/>
    <n v="131"/>
    <x v="2"/>
    <x v="0"/>
    <x v="0"/>
    <s v="USD"/>
    <n v="1440318908"/>
    <n v="1436430908"/>
    <b v="0"/>
    <n v="8"/>
    <b v="0"/>
    <s v="technology/web"/>
    <x v="0"/>
    <x v="22"/>
    <n v="16.38"/>
    <n v="3"/>
    <x v="2103"/>
    <d v="2015-08-23T08:35:08"/>
    <n v="45"/>
    <n v="-0.9738"/>
    <x v="3"/>
  </r>
  <r>
    <n v="2155"/>
    <s v="VoxelMaze"/>
    <s v="A Level Editor, Turned up to eleven. Infinite creativity in one package, solo or with up to 16 of your friends."/>
    <n v="5000"/>
    <n v="115"/>
    <x v="1"/>
    <x v="1"/>
    <x v="1"/>
    <s v="GBP"/>
    <n v="1459443385"/>
    <n v="1456854985"/>
    <b v="0"/>
    <n v="5"/>
    <b v="0"/>
    <s v="games/video games"/>
    <x v="1"/>
    <x v="19"/>
    <n v="23"/>
    <n v="2"/>
    <x v="2104"/>
    <d v="2016-03-31T16:56:25"/>
    <n v="29.958333333335759"/>
    <n v="-0.97699999999999998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s v="USD"/>
    <n v="1420938000"/>
    <n v="1418862743"/>
    <b v="0"/>
    <n v="4"/>
    <b v="0"/>
    <s v="theater/plays"/>
    <x v="2"/>
    <x v="2"/>
    <n v="27.5"/>
    <n v="2"/>
    <x v="2105"/>
    <d v="2015-01-11T01:00:00"/>
    <n v="24.01917824074917"/>
    <n v="-0.97799999999999998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x v="2"/>
    <s v="CAD"/>
    <n v="1383430145"/>
    <n v="1380838145"/>
    <b v="0"/>
    <n v="6"/>
    <b v="0"/>
    <s v="publishing/fiction"/>
    <x v="7"/>
    <x v="31"/>
    <n v="17.5"/>
    <n v="2"/>
    <x v="2106"/>
    <d v="2013-11-02T22:09:05"/>
    <n v="30"/>
    <n v="-0.9789999999999999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x v="0"/>
    <s v="USD"/>
    <n v="1431702289"/>
    <n v="1426518289"/>
    <b v="0"/>
    <n v="1"/>
    <b v="0"/>
    <s v="film &amp; video/drama"/>
    <x v="5"/>
    <x v="25"/>
    <n v="100"/>
    <n v="2"/>
    <x v="2107"/>
    <d v="2015-05-15T15:04:49"/>
    <n v="60"/>
    <n v="-0.98"/>
    <x v="3"/>
  </r>
  <r>
    <n v="600"/>
    <s v="Anaheim California here we come but we need your help."/>
    <s v="Science Technology Engineering and Math + youth = a brighter tomorrow."/>
    <n v="5000"/>
    <n v="100"/>
    <x v="2"/>
    <x v="0"/>
    <x v="0"/>
    <s v="USD"/>
    <n v="1431198562"/>
    <n v="1426014562"/>
    <b v="0"/>
    <n v="1"/>
    <b v="0"/>
    <s v="technology/web"/>
    <x v="0"/>
    <x v="22"/>
    <n v="100"/>
    <n v="2"/>
    <x v="2108"/>
    <d v="2015-05-09T19:09:22"/>
    <n v="60"/>
    <n v="-0.98"/>
    <x v="3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s v="USD"/>
    <n v="1313078518"/>
    <n v="1310486518"/>
    <b v="0"/>
    <n v="4"/>
    <b v="0"/>
    <s v="publishing/children's books"/>
    <x v="7"/>
    <x v="32"/>
    <n v="25"/>
    <n v="2"/>
    <x v="2109"/>
    <d v="2011-08-11T16:01:58"/>
    <n v="30"/>
    <n v="-0.9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s v="USD"/>
    <n v="1409980144"/>
    <n v="1407388144"/>
    <b v="0"/>
    <n v="4"/>
    <b v="0"/>
    <s v="theater/plays"/>
    <x v="2"/>
    <x v="2"/>
    <n v="25"/>
    <n v="2"/>
    <x v="2110"/>
    <d v="2014-09-06T05:09:04"/>
    <n v="30"/>
    <n v="-0.98"/>
    <x v="2"/>
  </r>
  <r>
    <n v="2852"/>
    <s v="Freedom Train"/>
    <s v="Just one time back to the past on the Freedom Train will open your eyes and your lives will never ever be the same!"/>
    <n v="5000"/>
    <n v="95"/>
    <x v="1"/>
    <x v="0"/>
    <x v="0"/>
    <s v="USD"/>
    <n v="1403312703"/>
    <n v="1400720703"/>
    <b v="0"/>
    <n v="6"/>
    <b v="0"/>
    <s v="theater/plays"/>
    <x v="2"/>
    <x v="2"/>
    <n v="15.83"/>
    <n v="2"/>
    <x v="2111"/>
    <d v="2014-06-21T01:05:03"/>
    <n v="30"/>
    <n v="-0.98099999999999998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x v="1"/>
    <s v="GBP"/>
    <n v="1453075200"/>
    <n v="1450628773"/>
    <b v="0"/>
    <n v="3"/>
    <b v="0"/>
    <s v="theater/plays"/>
    <x v="2"/>
    <x v="2"/>
    <n v="30"/>
    <n v="2"/>
    <x v="2112"/>
    <d v="2016-01-18T00:00:00"/>
    <n v="28.315127314810525"/>
    <n v="-0.98199999999999998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s v="USD"/>
    <n v="1293082524"/>
    <n v="1290490524"/>
    <b v="0"/>
    <n v="2"/>
    <b v="0"/>
    <s v="music/jazz"/>
    <x v="4"/>
    <x v="34"/>
    <n v="32.5"/>
    <n v="1"/>
    <x v="2113"/>
    <d v="2010-12-23T05:35:24"/>
    <n v="30"/>
    <n v="-0.98699999999999999"/>
    <x v="7"/>
  </r>
  <r>
    <n v="997"/>
    <s v="iPhanny"/>
    <s v="The iPhanny keeps your iPhone 6 safe from bending in those dangerous pants pockets."/>
    <n v="5000"/>
    <n v="65"/>
    <x v="1"/>
    <x v="0"/>
    <x v="0"/>
    <s v="USD"/>
    <n v="1417145297"/>
    <n v="1414549697"/>
    <b v="0"/>
    <n v="8"/>
    <b v="0"/>
    <s v="technology/wearables"/>
    <x v="0"/>
    <x v="16"/>
    <n v="8.1300000000000008"/>
    <n v="1"/>
    <x v="2114"/>
    <d v="2014-11-28T03:28:17"/>
    <n v="30.041666666664241"/>
    <n v="-0.98699999999999999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s v="USD"/>
    <n v="1447799054"/>
    <n v="1445203454"/>
    <b v="0"/>
    <n v="3"/>
    <b v="0"/>
    <s v="theater/plays"/>
    <x v="2"/>
    <x v="2"/>
    <n v="20"/>
    <n v="1"/>
    <x v="2115"/>
    <d v="2015-11-17T22:24:14"/>
    <n v="30.041666666656965"/>
    <n v="-0.98799999999999999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s v="USD"/>
    <n v="1472835802"/>
    <n v="1470243802"/>
    <b v="0"/>
    <n v="4"/>
    <b v="0"/>
    <s v="publishing/children's books"/>
    <x v="7"/>
    <x v="32"/>
    <n v="13.25"/>
    <n v="1"/>
    <x v="2116"/>
    <d v="2016-09-02T17:03:22"/>
    <n v="30"/>
    <n v="-0.9893999999999999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s v="USD"/>
    <n v="1389844800"/>
    <n v="1385524889"/>
    <b v="0"/>
    <n v="2"/>
    <b v="0"/>
    <s v="film &amp; video/animation"/>
    <x v="5"/>
    <x v="29"/>
    <n v="25.5"/>
    <n v="1"/>
    <x v="2117"/>
    <d v="2014-01-16T04:00:00"/>
    <n v="49.998969907406718"/>
    <n v="-0.98980000000000001"/>
    <x v="4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s v="USD"/>
    <n v="1441003537"/>
    <n v="1435819537"/>
    <b v="0"/>
    <n v="2"/>
    <b v="0"/>
    <s v="music/faith"/>
    <x v="4"/>
    <x v="28"/>
    <n v="25.5"/>
    <n v="1"/>
    <x v="2118"/>
    <d v="2015-08-31T06:45:37"/>
    <n v="60"/>
    <n v="-0.98980000000000001"/>
    <x v="3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x v="0"/>
    <s v="USD"/>
    <n v="1429134893"/>
    <n v="1426542893"/>
    <b v="0"/>
    <n v="1"/>
    <b v="0"/>
    <s v="journalism/audio"/>
    <x v="8"/>
    <x v="14"/>
    <n v="50"/>
    <n v="1"/>
    <x v="2119"/>
    <d v="2015-04-15T21:54:53"/>
    <n v="30"/>
    <n v="-0.99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s v="USD"/>
    <n v="1481473208"/>
    <n v="1478881208"/>
    <b v="0"/>
    <n v="1"/>
    <b v="0"/>
    <s v="photography/people"/>
    <x v="6"/>
    <x v="38"/>
    <n v="50"/>
    <n v="1"/>
    <x v="2120"/>
    <d v="2016-12-11T16:20:08"/>
    <n v="30"/>
    <n v="-0.9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s v="GBP"/>
    <n v="1433685354"/>
    <n v="1431093354"/>
    <b v="0"/>
    <n v="1"/>
    <b v="0"/>
    <s v="theater/musical"/>
    <x v="2"/>
    <x v="18"/>
    <n v="50"/>
    <n v="1"/>
    <x v="2121"/>
    <d v="2015-06-07T13:55:54"/>
    <n v="30"/>
    <n v="-0.9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s v="USD"/>
    <n v="1476482400"/>
    <n v="1473893721"/>
    <b v="0"/>
    <n v="2"/>
    <b v="0"/>
    <s v="theater/plays"/>
    <x v="2"/>
    <x v="2"/>
    <n v="22.5"/>
    <n v="1"/>
    <x v="2122"/>
    <d v="2016-10-14T22:00:00"/>
    <n v="29.961562500000582"/>
    <n v="-0.99099999999999999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x v="0"/>
    <s v="USD"/>
    <n v="1381090870"/>
    <n v="1377030070"/>
    <b v="0"/>
    <n v="1"/>
    <b v="0"/>
    <s v="music/world music"/>
    <x v="4"/>
    <x v="37"/>
    <n v="40"/>
    <n v="1"/>
    <x v="2123"/>
    <d v="2013-10-06T20:21:10"/>
    <n v="47"/>
    <n v="-0.99199999999999999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s v="USD"/>
    <n v="1407899966"/>
    <n v="1405307966"/>
    <b v="0"/>
    <n v="3"/>
    <b v="0"/>
    <s v="food/food trucks"/>
    <x v="3"/>
    <x v="3"/>
    <n v="13.33"/>
    <n v="1"/>
    <x v="2124"/>
    <d v="2014-08-13T03:19:26"/>
    <n v="30"/>
    <n v="-0.9919999999999999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s v="USD"/>
    <n v="1441771218"/>
    <n v="1436587218"/>
    <b v="0"/>
    <n v="4"/>
    <b v="0"/>
    <s v="theater/plays"/>
    <x v="2"/>
    <x v="2"/>
    <n v="9.75"/>
    <n v="1"/>
    <x v="2125"/>
    <d v="2015-09-09T04:00:18"/>
    <n v="60"/>
    <n v="-0.99219999999999997"/>
    <x v="3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s v="USD"/>
    <n v="1357176693"/>
    <n v="1354584693"/>
    <b v="0"/>
    <n v="4"/>
    <b v="0"/>
    <s v="publishing/children's books"/>
    <x v="7"/>
    <x v="32"/>
    <n v="9"/>
    <n v="1"/>
    <x v="2126"/>
    <d v="2013-01-03T01:31:33"/>
    <n v="30"/>
    <n v="-0.9928000000000000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x v="2"/>
    <s v="CAD"/>
    <n v="1485838800"/>
    <n v="1484756245"/>
    <b v="0"/>
    <n v="4"/>
    <b v="0"/>
    <s v="technology/web"/>
    <x v="0"/>
    <x v="22"/>
    <n v="8.75"/>
    <n v="1"/>
    <x v="2127"/>
    <d v="2017-01-31T05:00:00"/>
    <n v="12.529571759252576"/>
    <n v="-0.99299999999999999"/>
    <x v="1"/>
  </r>
  <r>
    <n v="1710"/>
    <s v="Producing a live album of our upcoming Europe tour"/>
    <s v="We want to create a gospel live album which has never been produced before."/>
    <n v="5000"/>
    <n v="34"/>
    <x v="1"/>
    <x v="6"/>
    <x v="6"/>
    <s v="EUR"/>
    <n v="1453122000"/>
    <n v="1449151888"/>
    <b v="0"/>
    <n v="1"/>
    <b v="0"/>
    <s v="music/faith"/>
    <x v="4"/>
    <x v="28"/>
    <n v="34"/>
    <n v="1"/>
    <x v="2128"/>
    <d v="2016-01-18T13:00:00"/>
    <n v="45.950370370381279"/>
    <n v="-0.9931999999999999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s v="USD"/>
    <n v="1405305000"/>
    <n v="1402612730"/>
    <b v="0"/>
    <n v="1"/>
    <b v="0"/>
    <s v="music/jazz"/>
    <x v="4"/>
    <x v="34"/>
    <n v="30"/>
    <n v="1"/>
    <x v="2129"/>
    <d v="2014-07-14T02:30:00"/>
    <n v="31.160532407404389"/>
    <n v="-0.99399999999999999"/>
    <x v="2"/>
  </r>
  <r>
    <n v="2506"/>
    <s v="Bowlz Cafe, Hull"/>
    <s v="Love cereal as much as we do? Then we need your help! We are opening a worldwide cereal cafe, serving the best in imported cereals!"/>
    <n v="5000"/>
    <n v="30"/>
    <x v="1"/>
    <x v="1"/>
    <x v="1"/>
    <s v="GBP"/>
    <n v="1443906000"/>
    <n v="1441955269"/>
    <b v="0"/>
    <n v="2"/>
    <b v="0"/>
    <s v="food/restaurants"/>
    <x v="3"/>
    <x v="39"/>
    <n v="15"/>
    <n v="1"/>
    <x v="2130"/>
    <d v="2015-10-03T21:00:00"/>
    <n v="22.577905092592118"/>
    <n v="-0.99399999999999999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x v="1"/>
    <s v="GBP"/>
    <n v="1431547468"/>
    <n v="1428955468"/>
    <b v="0"/>
    <n v="1"/>
    <b v="0"/>
    <s v="games/video games"/>
    <x v="1"/>
    <x v="19"/>
    <n v="25"/>
    <n v="1"/>
    <x v="2131"/>
    <d v="2015-05-13T20:04:28"/>
    <n v="30"/>
    <n v="-0.995"/>
    <x v="3"/>
  </r>
  <r>
    <n v="2893"/>
    <s v="REDISCOVERING KIA THE PLAY"/>
    <s v="Fundraising for REDISCOVERING KIA THE PLAY"/>
    <n v="5000"/>
    <n v="25"/>
    <x v="1"/>
    <x v="0"/>
    <x v="0"/>
    <s v="USD"/>
    <n v="1420768800"/>
    <n v="1415644395"/>
    <b v="0"/>
    <n v="2"/>
    <b v="0"/>
    <s v="theater/plays"/>
    <x v="2"/>
    <x v="2"/>
    <n v="12.5"/>
    <n v="1"/>
    <x v="2132"/>
    <d v="2015-01-09T02:00:00"/>
    <n v="59.310243055551837"/>
    <n v="-0.995"/>
    <x v="2"/>
  </r>
  <r>
    <n v="900"/>
    <s v="Project Revive: Protecting the Creative Impulse"/>
    <s v="With Project Revive, I aim to protect and nurture the creative impulse through music."/>
    <n v="5000"/>
    <n v="21"/>
    <x v="1"/>
    <x v="0"/>
    <x v="0"/>
    <s v="USD"/>
    <n v="1459365802"/>
    <n v="1456777402"/>
    <b v="0"/>
    <n v="2"/>
    <b v="0"/>
    <s v="music/jazz"/>
    <x v="4"/>
    <x v="34"/>
    <n v="10.5"/>
    <n v="0"/>
    <x v="2133"/>
    <d v="2016-03-30T19:23:22"/>
    <n v="29.958333333328483"/>
    <n v="-0.9958000000000000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x v="1"/>
    <s v="GBP"/>
    <n v="1399584210"/>
    <n v="1397683410"/>
    <b v="0"/>
    <n v="2"/>
    <b v="0"/>
    <s v="theater/plays"/>
    <x v="2"/>
    <x v="2"/>
    <n v="10.5"/>
    <n v="0"/>
    <x v="2134"/>
    <d v="2014-05-08T21:23:30"/>
    <n v="22"/>
    <n v="-0.99580000000000002"/>
    <x v="2"/>
  </r>
  <r>
    <n v="4041"/>
    <s v="In the Land of Gold"/>
    <s v="A bold, colouful, vibrant play centred around the last remaining monarchy of Africa."/>
    <n v="5000"/>
    <n v="21"/>
    <x v="1"/>
    <x v="1"/>
    <x v="1"/>
    <s v="GBP"/>
    <n v="1473160954"/>
    <n v="1467976954"/>
    <b v="0"/>
    <n v="2"/>
    <b v="0"/>
    <s v="theater/plays"/>
    <x v="2"/>
    <x v="2"/>
    <n v="10.5"/>
    <n v="0"/>
    <x v="2135"/>
    <d v="2016-09-06T11:22:34"/>
    <n v="60"/>
    <n v="-0.99580000000000002"/>
    <x v="0"/>
  </r>
  <r>
    <n v="1738"/>
    <s v="The Flashing Lights"/>
    <s v="Music that inspires and gives hope for overcoming and change. And it is good music."/>
    <n v="5000"/>
    <n v="20"/>
    <x v="1"/>
    <x v="0"/>
    <x v="0"/>
    <s v="USD"/>
    <n v="1412283542"/>
    <n v="1409691542"/>
    <b v="0"/>
    <n v="1"/>
    <b v="0"/>
    <s v="music/faith"/>
    <x v="4"/>
    <x v="28"/>
    <n v="20"/>
    <n v="0"/>
    <x v="2136"/>
    <d v="2014-10-02T20:59:02"/>
    <n v="30"/>
    <n v="-0.996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x v="2"/>
    <s v="CAD"/>
    <n v="1493320519"/>
    <n v="1488140119"/>
    <b v="0"/>
    <n v="1"/>
    <b v="0"/>
    <s v="music/faith"/>
    <x v="4"/>
    <x v="28"/>
    <n v="18"/>
    <n v="0"/>
    <x v="2137"/>
    <d v="2017-04-27T19:15:19"/>
    <n v="59.958333333328483"/>
    <n v="-0.99639999999999995"/>
    <x v="1"/>
  </r>
  <r>
    <n v="3926"/>
    <s v="Caryl Churchill's 'Top Girls' - NSW HSC Text"/>
    <s v="Producing syllabus-relevant theatre targeted to HSC students on the NSW Central Coast"/>
    <n v="5000"/>
    <n v="15"/>
    <x v="1"/>
    <x v="7"/>
    <x v="7"/>
    <s v="AUD"/>
    <n v="1419645748"/>
    <n v="1417053748"/>
    <b v="0"/>
    <n v="1"/>
    <b v="0"/>
    <s v="theater/plays"/>
    <x v="2"/>
    <x v="2"/>
    <n v="15"/>
    <n v="0"/>
    <x v="2138"/>
    <d v="2014-12-27T02:02:28"/>
    <n v="30"/>
    <n v="-0.997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s v="USD"/>
    <n v="1397910848"/>
    <n v="1395318848"/>
    <b v="0"/>
    <n v="3"/>
    <b v="0"/>
    <s v="games/video games"/>
    <x v="1"/>
    <x v="19"/>
    <n v="3.67"/>
    <n v="0"/>
    <x v="2139"/>
    <d v="2014-04-19T12:34:08"/>
    <n v="30"/>
    <n v="-0.9978000000000000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s v="USD"/>
    <n v="1416963300"/>
    <n v="1411775700"/>
    <b v="0"/>
    <n v="3"/>
    <b v="0"/>
    <s v="games/mobile games"/>
    <x v="1"/>
    <x v="15"/>
    <n v="3.67"/>
    <n v="0"/>
    <x v="2140"/>
    <d v="2014-11-26T00:55:00"/>
    <n v="60.041666666664241"/>
    <n v="-0.99780000000000002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s v="USD"/>
    <n v="1427772120"/>
    <n v="1425186785"/>
    <b v="0"/>
    <n v="2"/>
    <b v="0"/>
    <s v="music/faith"/>
    <x v="4"/>
    <x v="28"/>
    <n v="5.5"/>
    <n v="0"/>
    <x v="2141"/>
    <d v="2015-03-31T03:22:00"/>
    <n v="29.92285879629344"/>
    <n v="-0.99780000000000002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s v="USD"/>
    <n v="1420199351"/>
    <n v="1416311351"/>
    <b v="0"/>
    <n v="2"/>
    <b v="0"/>
    <s v="theater/plays"/>
    <x v="2"/>
    <x v="2"/>
    <n v="5.5"/>
    <n v="0"/>
    <x v="2142"/>
    <d v="2015-01-02T11:49:11"/>
    <n v="45"/>
    <n v="-0.99780000000000002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x v="1"/>
    <s v="GBP"/>
    <n v="1435504170"/>
    <n v="1432912170"/>
    <b v="0"/>
    <n v="1"/>
    <b v="0"/>
    <s v="film &amp; video/animation"/>
    <x v="5"/>
    <x v="29"/>
    <n v="10"/>
    <n v="0"/>
    <x v="2143"/>
    <d v="2015-06-28T15:09:30"/>
    <n v="30"/>
    <n v="-0.998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s v="USD"/>
    <n v="1463753302"/>
    <n v="1458569302"/>
    <b v="0"/>
    <n v="1"/>
    <b v="0"/>
    <s v="technology/web"/>
    <x v="0"/>
    <x v="22"/>
    <n v="10"/>
    <n v="0"/>
    <x v="2144"/>
    <d v="2016-05-20T14:08:22"/>
    <n v="60"/>
    <n v="-0.99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x v="10"/>
    <s v="EUR"/>
    <n v="1432479600"/>
    <n v="1428507409"/>
    <b v="0"/>
    <n v="1"/>
    <b v="0"/>
    <s v="technology/web"/>
    <x v="0"/>
    <x v="22"/>
    <n v="10"/>
    <n v="0"/>
    <x v="2145"/>
    <d v="2015-05-24T15:00:00"/>
    <n v="45.974432870367309"/>
    <n v="-0.998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x v="18"/>
    <s v="CHF"/>
    <n v="1444940558"/>
    <n v="1442348558"/>
    <b v="0"/>
    <n v="1"/>
    <b v="0"/>
    <s v="technology/web"/>
    <x v="0"/>
    <x v="22"/>
    <n v="10"/>
    <n v="0"/>
    <x v="2146"/>
    <d v="2015-10-15T20:22:38"/>
    <n v="30"/>
    <n v="-0.998"/>
    <x v="3"/>
  </r>
  <r>
    <n v="2440"/>
    <s v="The first green Food Truck in Phnom Penh"/>
    <s v="Starting a entire clean energy food truck and set a new standard for Cambodia"/>
    <n v="5000"/>
    <n v="10"/>
    <x v="1"/>
    <x v="17"/>
    <x v="17"/>
    <s v="EUR"/>
    <n v="1455399313"/>
    <n v="1452807313"/>
    <b v="0"/>
    <n v="2"/>
    <b v="0"/>
    <s v="food/food trucks"/>
    <x v="3"/>
    <x v="3"/>
    <n v="5"/>
    <n v="0"/>
    <x v="2147"/>
    <d v="2016-02-13T21:35:13"/>
    <n v="30"/>
    <n v="-0.998"/>
    <x v="0"/>
  </r>
  <r>
    <n v="3868"/>
    <s v="1000 words (Canceled)"/>
    <s v="New collection of music by Scott Evan Davis!"/>
    <n v="5000"/>
    <n v="10"/>
    <x v="2"/>
    <x v="1"/>
    <x v="1"/>
    <s v="GBP"/>
    <n v="1410191405"/>
    <n v="1408031405"/>
    <b v="0"/>
    <n v="1"/>
    <b v="0"/>
    <s v="theater/musical"/>
    <x v="2"/>
    <x v="18"/>
    <n v="10"/>
    <n v="0"/>
    <x v="2148"/>
    <d v="2014-09-08T15:50:05"/>
    <n v="25"/>
    <n v="-0.998"/>
    <x v="2"/>
  </r>
  <r>
    <n v="1879"/>
    <s v="Alex and More"/>
    <s v="Juego de plataformas con 20 personajes. Cada personaje tiene cuatro habilidades distintas al resto de personajes y sus propias voces."/>
    <n v="5000"/>
    <n v="6"/>
    <x v="1"/>
    <x v="8"/>
    <x v="8"/>
    <s v="EUR"/>
    <n v="1457966129"/>
    <n v="1455377729"/>
    <b v="0"/>
    <n v="2"/>
    <b v="0"/>
    <s v="games/mobile games"/>
    <x v="1"/>
    <x v="15"/>
    <n v="3"/>
    <n v="0"/>
    <x v="2149"/>
    <d v="2016-03-14T14:35:29"/>
    <n v="29.958333333328483"/>
    <n v="-0.99880000000000002"/>
    <x v="0"/>
  </r>
  <r>
    <n v="440"/>
    <s v="Consumed"/>
    <s v="A stop-motion animation made by a one girl team, with a camera, creativity, and a lot of determination."/>
    <n v="5000"/>
    <n v="5"/>
    <x v="1"/>
    <x v="0"/>
    <x v="0"/>
    <s v="USD"/>
    <n v="1458859153"/>
    <n v="1456270753"/>
    <b v="0"/>
    <n v="1"/>
    <b v="0"/>
    <s v="film &amp; video/animation"/>
    <x v="5"/>
    <x v="29"/>
    <n v="5"/>
    <n v="0"/>
    <x v="2150"/>
    <d v="2016-03-24T22:39:13"/>
    <n v="29.958333333343035"/>
    <n v="-0.999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s v="USD"/>
    <n v="1347004260"/>
    <n v="1345062936"/>
    <b v="0"/>
    <n v="1"/>
    <b v="0"/>
    <s v="publishing/fiction"/>
    <x v="7"/>
    <x v="31"/>
    <n v="5"/>
    <n v="0"/>
    <x v="2151"/>
    <d v="2012-09-07T07:51:00"/>
    <n v="22.469027777769952"/>
    <n v="-0.999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x v="7"/>
    <s v="AUD"/>
    <n v="1412656200"/>
    <n v="1412328979"/>
    <b v="0"/>
    <n v="1"/>
    <b v="0"/>
    <s v="theater/plays"/>
    <x v="2"/>
    <x v="2"/>
    <n v="5"/>
    <n v="0"/>
    <x v="2152"/>
    <d v="2014-10-07T04:30:00"/>
    <n v="3.7872800925906631"/>
    <n v="-0.999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x v="9"/>
    <s v="EUR"/>
    <n v="1424940093"/>
    <n v="1422348093"/>
    <b v="0"/>
    <n v="2"/>
    <b v="0"/>
    <s v="technology/web"/>
    <x v="0"/>
    <x v="22"/>
    <n v="1.5"/>
    <n v="0"/>
    <x v="2153"/>
    <d v="2015-02-26T08:41:33"/>
    <n v="30"/>
    <n v="-0.99939999999999996"/>
    <x v="3"/>
  </r>
  <r>
    <n v="2360"/>
    <s v="Bee Bay Microjobs (Canceled)"/>
    <s v="Welcome to Bee Bay Canada, your commission free microjobs website.  Sell at any price and keep 100% of what you earn!"/>
    <n v="5000"/>
    <n v="2"/>
    <x v="2"/>
    <x v="2"/>
    <x v="2"/>
    <s v="CAD"/>
    <n v="1454864280"/>
    <n v="1452272280"/>
    <b v="0"/>
    <n v="1"/>
    <b v="0"/>
    <s v="technology/web"/>
    <x v="0"/>
    <x v="22"/>
    <n v="2"/>
    <n v="0"/>
    <x v="2154"/>
    <d v="2016-02-07T16:58:00"/>
    <n v="30"/>
    <n v="-0.99960000000000004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s v="USD"/>
    <n v="1468513533"/>
    <n v="1465921533"/>
    <b v="0"/>
    <n v="1"/>
    <b v="0"/>
    <s v="technology/web"/>
    <x v="0"/>
    <x v="22"/>
    <n v="1"/>
    <n v="0"/>
    <x v="2155"/>
    <d v="2016-07-14T16:25:33"/>
    <n v="30"/>
    <n v="-0.99980000000000002"/>
    <x v="0"/>
  </r>
  <r>
    <n v="634"/>
    <s v="pitchtograndma (Canceled)"/>
    <s v="We help companies to explain what they do in simple, grandma-would-understand terms."/>
    <n v="5000"/>
    <n v="1"/>
    <x v="2"/>
    <x v="0"/>
    <x v="0"/>
    <s v="USD"/>
    <n v="1424989029"/>
    <n v="1422397029"/>
    <b v="0"/>
    <n v="1"/>
    <b v="0"/>
    <s v="technology/web"/>
    <x v="0"/>
    <x v="22"/>
    <n v="1"/>
    <n v="0"/>
    <x v="2156"/>
    <d v="2015-02-26T22:17:09"/>
    <n v="30"/>
    <n v="-0.99980000000000002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s v="USD"/>
    <n v="1455207510"/>
    <n v="1453997910"/>
    <b v="0"/>
    <n v="1"/>
    <b v="0"/>
    <s v="games/video games"/>
    <x v="1"/>
    <x v="19"/>
    <n v="1"/>
    <n v="0"/>
    <x v="2157"/>
    <d v="2016-02-11T16:18:30"/>
    <n v="14"/>
    <n v="-0.9998000000000000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s v="USD"/>
    <n v="1425833403"/>
    <n v="1423245003"/>
    <b v="0"/>
    <n v="1"/>
    <b v="0"/>
    <s v="theater/plays"/>
    <x v="2"/>
    <x v="2"/>
    <n v="1"/>
    <n v="0"/>
    <x v="2158"/>
    <d v="2015-03-08T16:50:03"/>
    <n v="29.958333333335759"/>
    <n v="-0.99980000000000002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x v="7"/>
    <s v="AUD"/>
    <n v="1408596589"/>
    <n v="1406004589"/>
    <b v="0"/>
    <n v="1"/>
    <b v="0"/>
    <s v="theater/plays"/>
    <x v="2"/>
    <x v="2"/>
    <n v="1"/>
    <n v="0"/>
    <x v="2159"/>
    <d v="2014-08-21T04:49:49"/>
    <n v="30"/>
    <n v="-0.99980000000000002"/>
    <x v="2"/>
  </r>
  <r>
    <n v="134"/>
    <s v="MARLEY'S GHOST (AMBASSADORS OF STEAM) (Canceled)"/>
    <s v="steampunk  remake of &quot;a Christmas carol&quot;"/>
    <n v="5000"/>
    <n v="0"/>
    <x v="2"/>
    <x v="0"/>
    <x v="0"/>
    <s v="USD"/>
    <n v="1441386000"/>
    <n v="1438811418"/>
    <b v="0"/>
    <n v="0"/>
    <b v="0"/>
    <s v="film &amp; video/science fiction"/>
    <x v="5"/>
    <x v="30"/>
    <n v="0"/>
    <n v="0"/>
    <x v="2160"/>
    <d v="2015-09-04T17:00:00"/>
    <n v="29.798402777771116"/>
    <n v="-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x v="0"/>
    <s v="USD"/>
    <n v="1413942628"/>
    <n v="1411350628"/>
    <b v="0"/>
    <n v="0"/>
    <b v="0"/>
    <s v="film &amp; video/science fiction"/>
    <x v="5"/>
    <x v="30"/>
    <n v="0"/>
    <n v="0"/>
    <x v="2161"/>
    <d v="2014-10-22T01:50:28"/>
    <n v="30"/>
    <n v="-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x v="0"/>
    <s v="USD"/>
    <n v="1439675691"/>
    <n v="1434491691"/>
    <b v="0"/>
    <n v="0"/>
    <b v="0"/>
    <s v="film &amp; video/drama"/>
    <x v="5"/>
    <x v="25"/>
    <n v="0"/>
    <n v="0"/>
    <x v="2162"/>
    <d v="2015-08-15T21:54:51"/>
    <n v="60"/>
    <n v="-1"/>
    <x v="3"/>
  </r>
  <r>
    <n v="186"/>
    <s v="Feature Film: The Wolfes"/>
    <s v="My film is about a boy who discovers the truth about his fathers dissapearance through the dark secrets of his mothers past."/>
    <n v="5000"/>
    <n v="0"/>
    <x v="1"/>
    <x v="0"/>
    <x v="0"/>
    <s v="USD"/>
    <n v="1488571200"/>
    <n v="1485977434"/>
    <b v="0"/>
    <n v="0"/>
    <b v="0"/>
    <s v="film &amp; video/drama"/>
    <x v="5"/>
    <x v="25"/>
    <n v="0"/>
    <n v="0"/>
    <x v="2163"/>
    <d v="2017-03-03T20:00:00"/>
    <n v="30.020439814805286"/>
    <n v="-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s v="USD"/>
    <n v="1259297940"/>
    <n v="1252964282"/>
    <b v="0"/>
    <n v="0"/>
    <b v="0"/>
    <s v="film &amp; video/animation"/>
    <x v="5"/>
    <x v="29"/>
    <n v="0"/>
    <n v="0"/>
    <x v="2164"/>
    <d v="2009-11-27T04:59:00"/>
    <n v="73.306226851847896"/>
    <n v="-1"/>
    <x v="8"/>
  </r>
  <r>
    <n v="516"/>
    <s v="Shipmates"/>
    <s v="A big brother style comedy animation series starring famous seafarers"/>
    <n v="5000"/>
    <n v="0"/>
    <x v="1"/>
    <x v="1"/>
    <x v="1"/>
    <s v="GBP"/>
    <n v="1432752080"/>
    <n v="1427568080"/>
    <b v="0"/>
    <n v="0"/>
    <b v="0"/>
    <s v="film &amp; video/animation"/>
    <x v="5"/>
    <x v="29"/>
    <n v="0"/>
    <n v="0"/>
    <x v="2165"/>
    <d v="2015-05-27T18:41:20"/>
    <n v="60"/>
    <n v="-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x v="3"/>
    <s v="EUR"/>
    <n v="1488013307"/>
    <n v="1485421307"/>
    <b v="0"/>
    <n v="0"/>
    <b v="0"/>
    <s v="technology/web"/>
    <x v="0"/>
    <x v="22"/>
    <n v="0"/>
    <n v="0"/>
    <x v="2166"/>
    <d v="2017-02-25T09:01:47"/>
    <n v="30"/>
    <n v="-1"/>
    <x v="1"/>
  </r>
  <r>
    <n v="624"/>
    <s v="NeedSomeLoven.com (Canceled)"/>
    <s v="I am designing a fun, high tech dating website, with over 25 cool features. It is innovate as well as user friendly."/>
    <n v="5000"/>
    <n v="0"/>
    <x v="2"/>
    <x v="0"/>
    <x v="0"/>
    <s v="USD"/>
    <n v="1431647041"/>
    <n v="1429055041"/>
    <b v="0"/>
    <n v="0"/>
    <b v="0"/>
    <s v="technology/web"/>
    <x v="0"/>
    <x v="22"/>
    <n v="0"/>
    <n v="0"/>
    <x v="2167"/>
    <d v="2015-05-14T23:44:01"/>
    <n v="30"/>
    <n v="-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x v="0"/>
    <s v="USD"/>
    <n v="1405269457"/>
    <n v="1402677457"/>
    <b v="0"/>
    <n v="0"/>
    <b v="0"/>
    <s v="technology/web"/>
    <x v="0"/>
    <x v="22"/>
    <n v="0"/>
    <n v="0"/>
    <x v="2168"/>
    <d v="2014-07-13T16:37:37"/>
    <n v="30"/>
    <n v="-1"/>
    <x v="2"/>
  </r>
  <r>
    <n v="764"/>
    <s v="[JOE]KES"/>
    <s v="[JOE]KES is a book full of over 200 original, sometimes funny, pun-ish Joekes. If you hate the book, use it as a coster!"/>
    <n v="5000"/>
    <n v="0"/>
    <x v="1"/>
    <x v="0"/>
    <x v="0"/>
    <s v="USD"/>
    <n v="1441858161"/>
    <n v="1439266161"/>
    <b v="0"/>
    <n v="0"/>
    <b v="0"/>
    <s v="publishing/fiction"/>
    <x v="7"/>
    <x v="31"/>
    <n v="0"/>
    <n v="0"/>
    <x v="2169"/>
    <d v="2015-09-10T04:09:21"/>
    <n v="30"/>
    <n v="-1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s v="USD"/>
    <n v="1442856131"/>
    <n v="1441128131"/>
    <b v="0"/>
    <n v="0"/>
    <b v="0"/>
    <s v="music/jazz"/>
    <x v="4"/>
    <x v="34"/>
    <n v="0"/>
    <n v="0"/>
    <x v="2170"/>
    <d v="2015-09-21T17:22:11"/>
    <n v="20"/>
    <n v="-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x v="4"/>
    <s v="EUR"/>
    <n v="1475310825"/>
    <n v="1472718825"/>
    <b v="0"/>
    <n v="0"/>
    <b v="0"/>
    <s v="technology/wearables"/>
    <x v="0"/>
    <x v="16"/>
    <n v="0"/>
    <n v="0"/>
    <x v="2171"/>
    <d v="2016-10-01T08:33:45"/>
    <n v="30"/>
    <n v="-1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1"/>
    <x v="1"/>
    <s v="GBP"/>
    <n v="1438859121"/>
    <n v="1436267121"/>
    <b v="0"/>
    <n v="0"/>
    <b v="0"/>
    <s v="games/mobile games"/>
    <x v="1"/>
    <x v="15"/>
    <n v="0"/>
    <n v="0"/>
    <x v="2172"/>
    <d v="2015-08-06T11:05:21"/>
    <n v="30"/>
    <n v="-1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x v="0"/>
    <s v="USD"/>
    <n v="1440723600"/>
    <n v="1436394968"/>
    <b v="0"/>
    <n v="0"/>
    <b v="0"/>
    <s v="music/world music"/>
    <x v="4"/>
    <x v="37"/>
    <n v="0"/>
    <n v="0"/>
    <x v="2173"/>
    <d v="2015-08-28T01:00:00"/>
    <n v="50.099907407413411"/>
    <n v="-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x v="0"/>
    <s v="USD"/>
    <n v="1407729600"/>
    <n v="1405097760"/>
    <b v="0"/>
    <n v="0"/>
    <b v="0"/>
    <s v="publishing/translations"/>
    <x v="7"/>
    <x v="20"/>
    <n v="0"/>
    <n v="0"/>
    <x v="2174"/>
    <d v="2014-08-11T04:00:00"/>
    <n v="30.461111111108039"/>
    <n v="-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s v="USD"/>
    <n v="1352994052"/>
    <n v="1350398452"/>
    <b v="0"/>
    <n v="0"/>
    <b v="0"/>
    <s v="publishing/fiction"/>
    <x v="7"/>
    <x v="31"/>
    <n v="0"/>
    <n v="0"/>
    <x v="2175"/>
    <d v="2012-11-15T15:40:52"/>
    <n v="30.041666666664241"/>
    <n v="-1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s v="USD"/>
    <n v="1435701353"/>
    <n v="1430517353"/>
    <b v="0"/>
    <n v="0"/>
    <b v="0"/>
    <s v="music/faith"/>
    <x v="4"/>
    <x v="28"/>
    <n v="0"/>
    <n v="0"/>
    <x v="2176"/>
    <d v="2015-06-30T21:55:53"/>
    <n v="60"/>
    <n v="-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s v="USD"/>
    <n v="1449831863"/>
    <n v="1447239863"/>
    <b v="0"/>
    <n v="0"/>
    <b v="0"/>
    <s v="music/faith"/>
    <x v="4"/>
    <x v="28"/>
    <n v="0"/>
    <n v="0"/>
    <x v="2177"/>
    <d v="2015-12-11T11:04:23"/>
    <n v="30"/>
    <n v="-1"/>
    <x v="3"/>
  </r>
  <r>
    <n v="2341"/>
    <s v="Cutting Edge Fitness Website (Canceled)"/>
    <s v="This website will serve as an interface to change lives and have a community routing for your success!"/>
    <n v="5000"/>
    <n v="0"/>
    <x v="2"/>
    <x v="0"/>
    <x v="0"/>
    <s v="USD"/>
    <n v="1436729504"/>
    <n v="1434137504"/>
    <b v="0"/>
    <n v="0"/>
    <b v="0"/>
    <s v="technology/web"/>
    <x v="0"/>
    <x v="22"/>
    <n v="0"/>
    <n v="0"/>
    <x v="2178"/>
    <d v="2015-07-12T19:31:44"/>
    <n v="30"/>
    <n v="-1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s v="USD"/>
    <n v="1415899228"/>
    <n v="1413303628"/>
    <b v="0"/>
    <n v="0"/>
    <b v="0"/>
    <s v="food/restaurants"/>
    <x v="3"/>
    <x v="39"/>
    <n v="0"/>
    <n v="0"/>
    <x v="2179"/>
    <d v="2014-11-13T17:20:28"/>
    <n v="30.041666666664241"/>
    <n v="-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x v="1"/>
    <s v="GBP"/>
    <n v="1371726258"/>
    <n v="1369134258"/>
    <b v="0"/>
    <n v="0"/>
    <b v="0"/>
    <s v="publishing/children's books"/>
    <x v="7"/>
    <x v="32"/>
    <n v="0"/>
    <n v="0"/>
    <x v="2180"/>
    <d v="2013-06-20T11:04:18"/>
    <n v="30"/>
    <n v="-1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s v="USD"/>
    <n v="1442644651"/>
    <n v="1440052651"/>
    <b v="0"/>
    <n v="0"/>
    <b v="0"/>
    <s v="theater/musical"/>
    <x v="2"/>
    <x v="18"/>
    <n v="0"/>
    <n v="0"/>
    <x v="2181"/>
    <d v="2015-09-19T06:37:31"/>
    <n v="30"/>
    <n v="-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s v="USD"/>
    <n v="1440690875"/>
    <n v="1438098875"/>
    <b v="0"/>
    <n v="0"/>
    <b v="0"/>
    <s v="theater/plays"/>
    <x v="2"/>
    <x v="2"/>
    <n v="0"/>
    <n v="0"/>
    <x v="2182"/>
    <d v="2015-08-27T15:54:35"/>
    <n v="30"/>
    <n v="-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s v="USD"/>
    <n v="1418914964"/>
    <n v="1414591364"/>
    <b v="0"/>
    <n v="0"/>
    <b v="0"/>
    <s v="theater/plays"/>
    <x v="2"/>
    <x v="2"/>
    <n v="0"/>
    <n v="0"/>
    <x v="2183"/>
    <d v="2014-12-18T15:02:44"/>
    <n v="50.041666666664241"/>
    <n v="-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s v="USD"/>
    <n v="1421337405"/>
    <n v="1418745405"/>
    <b v="0"/>
    <n v="2"/>
    <b v="0"/>
    <s v="music/faith"/>
    <x v="4"/>
    <x v="28"/>
    <n v="5"/>
    <n v="0"/>
    <x v="2184"/>
    <d v="2015-01-15T15:56:45"/>
    <n v="30"/>
    <n v="-0.99801980198019802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s v="USD"/>
    <n v="1491943445"/>
    <n v="1489351445"/>
    <b v="0"/>
    <n v="4"/>
    <b v="0"/>
    <s v="music/faith"/>
    <x v="4"/>
    <x v="28"/>
    <n v="54"/>
    <n v="4"/>
    <x v="2185"/>
    <d v="2017-04-11T20:44:05"/>
    <n v="30"/>
    <n v="-0.95768854064642506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s v="USD"/>
    <n v="1407604920"/>
    <n v="1405012920"/>
    <b v="0"/>
    <n v="0"/>
    <b v="0"/>
    <s v="food/food trucks"/>
    <x v="3"/>
    <x v="3"/>
    <n v="0"/>
    <n v="0"/>
    <x v="2186"/>
    <d v="2014-08-09T17:22:00"/>
    <n v="30"/>
    <n v="-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s v="USD"/>
    <n v="1327433173"/>
    <n v="1325618773"/>
    <b v="0"/>
    <n v="80"/>
    <b v="1"/>
    <s v="music/indie rock"/>
    <x v="4"/>
    <x v="21"/>
    <n v="70.209999999999994"/>
    <n v="107"/>
    <x v="2187"/>
    <d v="2012-01-24T19:26:13"/>
    <n v="21"/>
    <n v="6.99047619047619E-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s v="USD"/>
    <n v="1447001501"/>
    <n v="1444405901"/>
    <b v="0"/>
    <n v="64"/>
    <b v="1"/>
    <s v="film &amp; video/television"/>
    <x v="5"/>
    <x v="7"/>
    <n v="83.75"/>
    <n v="102"/>
    <x v="2188"/>
    <d v="2015-11-08T16:51:41"/>
    <n v="30.041666666671517"/>
    <n v="2.0952380952380951E-2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s v="USD"/>
    <n v="1482307140"/>
    <n v="1479886966"/>
    <b v="1"/>
    <n v="58"/>
    <b v="1"/>
    <s v="film &amp; video/documentary"/>
    <x v="5"/>
    <x v="27"/>
    <n v="114.59"/>
    <n v="123"/>
    <x v="2189"/>
    <d v="2016-12-21T07:59:00"/>
    <n v="28.011273148149485"/>
    <n v="0.23074074074074075"/>
    <x v="0"/>
  </r>
  <r>
    <n v="1032"/>
    <s v="Phantom Ship / Coastal (Album Preorder)"/>
    <s v="Ideal for living rooms and open spaces."/>
    <n v="5400"/>
    <n v="5858.84"/>
    <x v="0"/>
    <x v="0"/>
    <x v="0"/>
    <s v="USD"/>
    <n v="1466697625"/>
    <n v="1464105625"/>
    <b v="0"/>
    <n v="96"/>
    <b v="1"/>
    <s v="music/electronic music"/>
    <x v="4"/>
    <x v="4"/>
    <n v="61.03"/>
    <n v="108"/>
    <x v="2190"/>
    <d v="2016-06-23T16:00:25"/>
    <n v="30"/>
    <n v="8.4970370370370391E-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x v="7"/>
    <s v="AUD"/>
    <n v="1477414800"/>
    <n v="1474380241"/>
    <b v="0"/>
    <n v="514"/>
    <b v="1"/>
    <s v="games/tabletop games"/>
    <x v="1"/>
    <x v="1"/>
    <n v="44.06"/>
    <n v="412"/>
    <x v="2191"/>
    <d v="2016-10-25T17:00:00"/>
    <n v="35.122210648143664"/>
    <n v="3.121769202766654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s v="USD"/>
    <n v="1301792590"/>
    <n v="1297562590"/>
    <b v="1"/>
    <n v="176"/>
    <b v="1"/>
    <s v="music/rock"/>
    <x v="4"/>
    <x v="5"/>
    <n v="92.1"/>
    <n v="295"/>
    <x v="2192"/>
    <d v="2011-04-03T01:03:10"/>
    <n v="48.958333333335759"/>
    <n v="1.947272727272727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s v="USD"/>
    <n v="1373738400"/>
    <n v="1370568560"/>
    <b v="1"/>
    <n v="143"/>
    <b v="1"/>
    <s v="theater/spaces"/>
    <x v="2"/>
    <x v="24"/>
    <n v="50.53"/>
    <n v="131"/>
    <x v="2193"/>
    <d v="2013-07-13T18:00:00"/>
    <n v="36.687962962962047"/>
    <n v="0.3138181818181818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s v="USD"/>
    <n v="1372651140"/>
    <n v="1369770292"/>
    <b v="0"/>
    <n v="75"/>
    <b v="1"/>
    <s v="music/rock"/>
    <x v="4"/>
    <x v="5"/>
    <n v="96.08"/>
    <n v="131"/>
    <x v="2194"/>
    <d v="2013-07-01T03:59:00"/>
    <n v="33.343148148152977"/>
    <n v="0.31018181818181817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s v="USD"/>
    <n v="1249932360"/>
    <n v="1242532513"/>
    <b v="1"/>
    <n v="79"/>
    <b v="1"/>
    <s v="film &amp; video/documentary"/>
    <x v="5"/>
    <x v="27"/>
    <n v="83.95"/>
    <n v="121"/>
    <x v="2195"/>
    <d v="2009-08-10T19:26:00"/>
    <n v="85.646377314813435"/>
    <n v="0.20587636363636358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s v="USD"/>
    <n v="1333560803"/>
    <n v="1330972403"/>
    <b v="0"/>
    <n v="134"/>
    <b v="1"/>
    <s v="music/classical music"/>
    <x v="4"/>
    <x v="10"/>
    <n v="49.19"/>
    <n v="120"/>
    <x v="2196"/>
    <d v="2012-04-04T17:33:23"/>
    <n v="29.958333333335759"/>
    <n v="0.1985454545454545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s v="GBP"/>
    <n v="1425821477"/>
    <n v="1421937077"/>
    <b v="0"/>
    <n v="70"/>
    <b v="1"/>
    <s v="photography/photobooks"/>
    <x v="6"/>
    <x v="9"/>
    <n v="93.07"/>
    <n v="118"/>
    <x v="2197"/>
    <d v="2015-03-08T13:31:17"/>
    <n v="44.958333333328483"/>
    <n v="0.1845454545454545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s v="USD"/>
    <n v="1439337600"/>
    <n v="1436575280"/>
    <b v="0"/>
    <n v="104"/>
    <b v="1"/>
    <s v="theater/plays"/>
    <x v="2"/>
    <x v="2"/>
    <n v="56.2"/>
    <n v="106"/>
    <x v="2198"/>
    <d v="2015-08-12T00:00:00"/>
    <n v="31.971296296294895"/>
    <n v="6.2727272727272729E-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s v="USD"/>
    <n v="1434822914"/>
    <n v="1432230914"/>
    <b v="1"/>
    <n v="88"/>
    <b v="1"/>
    <s v="theater/plays"/>
    <x v="2"/>
    <x v="2"/>
    <n v="65.58"/>
    <n v="105"/>
    <x v="2199"/>
    <d v="2015-06-20T17:55:14"/>
    <n v="30"/>
    <n v="4.9272727272727274E-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s v="USD"/>
    <n v="1472443269"/>
    <n v="1468987269"/>
    <b v="0"/>
    <n v="120"/>
    <b v="1"/>
    <s v="photography/photobooks"/>
    <x v="6"/>
    <x v="9"/>
    <n v="47.13"/>
    <n v="103"/>
    <x v="2200"/>
    <d v="2016-08-29T04:01:09"/>
    <n v="40"/>
    <n v="2.8290909090909158E-2"/>
    <x v="0"/>
  </r>
  <r>
    <n v="2164"/>
    <s v="Rosaline debut record"/>
    <s v="South Florida roots country/rock outfit's long awaited debut record"/>
    <n v="5500"/>
    <n v="5645"/>
    <x v="0"/>
    <x v="0"/>
    <x v="0"/>
    <s v="USD"/>
    <n v="1466827140"/>
    <n v="1464196414"/>
    <b v="0"/>
    <n v="83"/>
    <b v="1"/>
    <s v="music/rock"/>
    <x v="4"/>
    <x v="5"/>
    <n v="68.010000000000005"/>
    <n v="103"/>
    <x v="2201"/>
    <d v="2016-06-25T03:59:00"/>
    <n v="30.448217592595029"/>
    <n v="2.6363636363636363E-2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s v="USD"/>
    <n v="1410099822"/>
    <n v="1404915822"/>
    <b v="0"/>
    <n v="85"/>
    <b v="1"/>
    <s v="theater/plays"/>
    <x v="2"/>
    <x v="2"/>
    <n v="66.150000000000006"/>
    <n v="102"/>
    <x v="2202"/>
    <d v="2014-09-07T14:23:42"/>
    <n v="60"/>
    <n v="2.2363636363636363E-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s v="USD"/>
    <n v="1338591144"/>
    <n v="1335567144"/>
    <b v="1"/>
    <n v="89"/>
    <b v="1"/>
    <s v="theater/plays"/>
    <x v="2"/>
    <x v="2"/>
    <n v="62.92"/>
    <n v="102"/>
    <x v="2203"/>
    <d v="2012-06-01T22:52:24"/>
    <n v="35"/>
    <n v="1.8181818181818181E-2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s v="USD"/>
    <n v="1332719730"/>
    <n v="1330908930"/>
    <b v="0"/>
    <n v="49"/>
    <b v="1"/>
    <s v="music/rock"/>
    <x v="4"/>
    <x v="5"/>
    <n v="113.88"/>
    <n v="101"/>
    <x v="2204"/>
    <d v="2012-03-25T23:55:30"/>
    <n v="20.958333333328483"/>
    <n v="1.4545454545454545E-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s v="USD"/>
    <n v="1461988740"/>
    <n v="1459949080"/>
    <b v="0"/>
    <n v="79"/>
    <b v="1"/>
    <s v="theater/plays"/>
    <x v="2"/>
    <x v="2"/>
    <n v="69.819999999999993"/>
    <n v="100"/>
    <x v="2205"/>
    <d v="2016-04-30T03:59:00"/>
    <n v="23.607175925928459"/>
    <n v="2.9090909090909089E-3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s v="GBP"/>
    <n v="1438037940"/>
    <n v="1436380256"/>
    <b v="0"/>
    <n v="44"/>
    <b v="1"/>
    <s v="theater/plays"/>
    <x v="2"/>
    <x v="2"/>
    <n v="125.09"/>
    <n v="100"/>
    <x v="2206"/>
    <d v="2015-07-27T22:59:00"/>
    <n v="19.186157407406427"/>
    <n v="7.2727272727272723E-4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s v="USD"/>
    <n v="1311393540"/>
    <n v="1309919526"/>
    <b v="0"/>
    <n v="18"/>
    <b v="1"/>
    <s v="music/rock"/>
    <x v="4"/>
    <x v="5"/>
    <n v="305.56"/>
    <n v="100"/>
    <x v="2207"/>
    <d v="2011-07-23T03:59:00"/>
    <n v="17.060347222221026"/>
    <n v="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s v="USD"/>
    <n v="1407562632"/>
    <n v="1404970632"/>
    <b v="0"/>
    <n v="7"/>
    <b v="0"/>
    <s v="theater/plays"/>
    <x v="2"/>
    <x v="2"/>
    <n v="486.43"/>
    <n v="62"/>
    <x v="2208"/>
    <d v="2014-08-09T05:37:12"/>
    <n v="30"/>
    <n v="-0.3809090909090909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s v="USD"/>
    <n v="1429767607"/>
    <n v="1424587207"/>
    <b v="0"/>
    <n v="36"/>
    <b v="0"/>
    <s v="theater/musical"/>
    <x v="2"/>
    <x v="18"/>
    <n v="70.83"/>
    <n v="46"/>
    <x v="2209"/>
    <d v="2015-04-23T05:40:07"/>
    <n v="59.958333333328483"/>
    <n v="-0.53636363636363638"/>
    <x v="3"/>
  </r>
  <r>
    <n v="1987"/>
    <s v="Ethiopia: Beheld"/>
    <s v="A collection of images that depicts the beauty and diversity within Ethiopia"/>
    <n v="5500"/>
    <n v="2336"/>
    <x v="1"/>
    <x v="1"/>
    <x v="1"/>
    <s v="GBP"/>
    <n v="1425223276"/>
    <n v="1422631276"/>
    <b v="0"/>
    <n v="28"/>
    <b v="0"/>
    <s v="photography/people"/>
    <x v="6"/>
    <x v="38"/>
    <n v="83.43"/>
    <n v="42"/>
    <x v="2210"/>
    <d v="2015-03-01T15:21:16"/>
    <n v="30"/>
    <n v="-0.57527272727272727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s v="USD"/>
    <n v="1473950945"/>
    <n v="1471272545"/>
    <b v="1"/>
    <n v="24"/>
    <b v="0"/>
    <s v="photography/photobooks"/>
    <x v="6"/>
    <x v="9"/>
    <n v="59.04"/>
    <n v="26"/>
    <x v="2211"/>
    <d v="2016-09-15T14:49:05"/>
    <n v="31"/>
    <n v="-0.7423636363636363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s v="USD"/>
    <n v="1409009306"/>
    <n v="1406417306"/>
    <b v="0"/>
    <n v="15"/>
    <b v="0"/>
    <s v="publishing/children's books"/>
    <x v="7"/>
    <x v="32"/>
    <n v="93.67"/>
    <n v="26"/>
    <x v="2212"/>
    <d v="2014-08-25T23:28:26"/>
    <n v="30"/>
    <n v="-0.74454545454545451"/>
    <x v="2"/>
  </r>
  <r>
    <n v="1772"/>
    <s v="White Mountain"/>
    <s v="A photobook and a short documentary film telling the story of Holocaust in Northwestern Lithuania"/>
    <n v="5500"/>
    <n v="858"/>
    <x v="1"/>
    <x v="1"/>
    <x v="1"/>
    <s v="GBP"/>
    <n v="1404666836"/>
    <n v="1399482836"/>
    <b v="1"/>
    <n v="19"/>
    <b v="0"/>
    <s v="photography/photobooks"/>
    <x v="6"/>
    <x v="9"/>
    <n v="45.16"/>
    <n v="16"/>
    <x v="2213"/>
    <d v="2014-07-06T17:13:56"/>
    <n v="60"/>
    <n v="-0.84399999999999997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s v="USD"/>
    <n v="1420860180"/>
    <n v="1418234646"/>
    <b v="0"/>
    <n v="12"/>
    <b v="0"/>
    <s v="theater/plays"/>
    <x v="2"/>
    <x v="2"/>
    <n v="51.67"/>
    <n v="11"/>
    <x v="2214"/>
    <d v="2015-01-10T03:23:00"/>
    <n v="30.388125000004948"/>
    <n v="-0.8872727272727273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s v="USD"/>
    <n v="1408922049"/>
    <n v="1406330049"/>
    <b v="0"/>
    <n v="9"/>
    <b v="0"/>
    <s v="music/faith"/>
    <x v="4"/>
    <x v="28"/>
    <n v="62.22"/>
    <n v="10"/>
    <x v="2215"/>
    <d v="2014-08-24T23:14:09"/>
    <n v="30"/>
    <n v="-0.89818181818181819"/>
    <x v="2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s v="USD"/>
    <n v="1409000400"/>
    <n v="1408381704"/>
    <b v="0"/>
    <n v="17"/>
    <b v="0"/>
    <s v="theater/plays"/>
    <x v="2"/>
    <x v="2"/>
    <n v="29.41"/>
    <n v="9"/>
    <x v="2216"/>
    <d v="2014-08-25T21:00:00"/>
    <n v="7.1608333333351766"/>
    <n v="-0.9090909090909090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x v="7"/>
    <s v="AUD"/>
    <n v="1429839571"/>
    <n v="1427247571"/>
    <b v="0"/>
    <n v="6"/>
    <b v="0"/>
    <s v="technology/web"/>
    <x v="0"/>
    <x v="22"/>
    <n v="30"/>
    <n v="3"/>
    <x v="2217"/>
    <d v="2015-04-24T01:39:31"/>
    <n v="30"/>
    <n v="-0.96727272727272728"/>
    <x v="3"/>
  </r>
  <r>
    <n v="1788"/>
    <s v="Beyond the Pale"/>
    <s v="A photo book celebrating Goths, exploring their lives and giving an insight into what Goth is for them."/>
    <n v="5500"/>
    <n v="76"/>
    <x v="1"/>
    <x v="1"/>
    <x v="1"/>
    <s v="GBP"/>
    <n v="1414795542"/>
    <n v="1412203542"/>
    <b v="1"/>
    <n v="4"/>
    <b v="0"/>
    <s v="photography/photobooks"/>
    <x v="6"/>
    <x v="9"/>
    <n v="19"/>
    <n v="1"/>
    <x v="2218"/>
    <d v="2014-10-31T22:45:42"/>
    <n v="30"/>
    <n v="-0.98618181818181816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s v="USD"/>
    <n v="1416877200"/>
    <n v="1414505137"/>
    <b v="0"/>
    <n v="2"/>
    <b v="0"/>
    <s v="theater/plays"/>
    <x v="2"/>
    <x v="2"/>
    <n v="25"/>
    <n v="1"/>
    <x v="2219"/>
    <d v="2014-11-25T01:00:00"/>
    <n v="27.454432870377786"/>
    <n v="-0.99090909090909096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x v="7"/>
    <s v="AUD"/>
    <n v="1472882100"/>
    <n v="1467941542"/>
    <b v="0"/>
    <n v="0"/>
    <b v="0"/>
    <s v="film &amp; video/science fiction"/>
    <x v="5"/>
    <x v="30"/>
    <n v="0"/>
    <n v="0"/>
    <x v="2220"/>
    <d v="2016-09-03T05:55:00"/>
    <n v="57.182384259256651"/>
    <n v="-1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s v="USD"/>
    <n v="1384448822"/>
    <n v="1381853222"/>
    <b v="0"/>
    <n v="0"/>
    <b v="0"/>
    <s v="music/jazz"/>
    <x v="4"/>
    <x v="34"/>
    <n v="0"/>
    <n v="0"/>
    <x v="2221"/>
    <d v="2013-11-14T17:07:02"/>
    <n v="30.041666666664241"/>
    <n v="-1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x v="6"/>
    <s v="EUR"/>
    <n v="1440314472"/>
    <n v="1435130472"/>
    <b v="0"/>
    <n v="0"/>
    <b v="0"/>
    <s v="music/faith"/>
    <x v="4"/>
    <x v="28"/>
    <n v="0"/>
    <n v="0"/>
    <x v="2222"/>
    <d v="2015-08-23T07:21:12"/>
    <n v="60"/>
    <n v="-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x v="0"/>
    <s v="USD"/>
    <n v="1412571600"/>
    <n v="1410799870"/>
    <b v="0"/>
    <n v="0"/>
    <b v="0"/>
    <s v="technology/web"/>
    <x v="0"/>
    <x v="22"/>
    <n v="0"/>
    <n v="0"/>
    <x v="2223"/>
    <d v="2014-10-06T05:00:00"/>
    <n v="20.506134259259852"/>
    <n v="-1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s v="USD"/>
    <n v="1417620036"/>
    <n v="1412432436"/>
    <b v="0"/>
    <n v="0"/>
    <b v="0"/>
    <s v="theater/plays"/>
    <x v="2"/>
    <x v="2"/>
    <n v="0"/>
    <n v="0"/>
    <x v="2224"/>
    <d v="2014-12-03T15:20:36"/>
    <n v="60.041666666664241"/>
    <n v="-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x v="0"/>
    <s v="USD"/>
    <n v="1444322535"/>
    <n v="1441730535"/>
    <b v="0"/>
    <n v="0"/>
    <b v="0"/>
    <s v="theater/musical"/>
    <x v="2"/>
    <x v="18"/>
    <n v="0"/>
    <n v="0"/>
    <x v="2225"/>
    <d v="2015-10-08T16:42:15"/>
    <n v="30"/>
    <n v="-1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s v="USD"/>
    <n v="1461543600"/>
    <n v="1459203727"/>
    <b v="0"/>
    <n v="0"/>
    <b v="0"/>
    <s v="theater/plays"/>
    <x v="2"/>
    <x v="2"/>
    <n v="0"/>
    <n v="0"/>
    <x v="2226"/>
    <d v="2016-04-25T00:20:00"/>
    <n v="27.081863425926713"/>
    <n v="-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s v="USD"/>
    <n v="1324014521"/>
    <n v="1318826921"/>
    <b v="0"/>
    <n v="149"/>
    <b v="1"/>
    <s v="music/rock"/>
    <x v="4"/>
    <x v="5"/>
    <n v="40.549999999999997"/>
    <n v="109"/>
    <x v="2227"/>
    <d v="2011-12-16T05:48:41"/>
    <n v="60.041666666671517"/>
    <n v="8.7480087480087482E-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s v="USD"/>
    <n v="1413992210"/>
    <n v="1411400210"/>
    <b v="0"/>
    <n v="12"/>
    <b v="0"/>
    <s v="theater/plays"/>
    <x v="2"/>
    <x v="2"/>
    <n v="38.33"/>
    <n v="8"/>
    <x v="2228"/>
    <d v="2014-10-22T15:36:50"/>
    <n v="30"/>
    <n v="-0.91785714285714282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s v="USD"/>
    <n v="1459474059"/>
    <n v="1456885659"/>
    <b v="0"/>
    <n v="63"/>
    <b v="1"/>
    <s v="theater/plays"/>
    <x v="2"/>
    <x v="2"/>
    <n v="105.21"/>
    <n v="114"/>
    <x v="2229"/>
    <d v="2016-04-01T01:27:39"/>
    <n v="29.958333333343035"/>
    <n v="0.14275862068965517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s v="USD"/>
    <n v="1415921848"/>
    <n v="1413326248"/>
    <b v="0"/>
    <n v="45"/>
    <b v="1"/>
    <s v="theater/plays"/>
    <x v="2"/>
    <x v="2"/>
    <n v="136.78"/>
    <n v="106"/>
    <x v="2230"/>
    <d v="2014-11-13T23:37:28"/>
    <n v="30.041666666664241"/>
    <n v="6.1206896551724135E-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x v="1"/>
    <s v="GBP"/>
    <n v="1405094400"/>
    <n v="1403810965"/>
    <b v="0"/>
    <n v="9"/>
    <b v="0"/>
    <s v="technology/wearables"/>
    <x v="0"/>
    <x v="16"/>
    <n v="97.33"/>
    <n v="15"/>
    <x v="2231"/>
    <d v="2014-07-11T16:00:00"/>
    <n v="14.854571759256942"/>
    <n v="-0.84896551724137936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s v="USD"/>
    <n v="1413694800"/>
    <n v="1408986916"/>
    <b v="0"/>
    <n v="31"/>
    <b v="0"/>
    <s v="theater/spaces"/>
    <x v="2"/>
    <x v="24"/>
    <n v="79.87"/>
    <n v="42"/>
    <x v="2232"/>
    <d v="2014-10-19T05:00:00"/>
    <n v="54.48939814815094"/>
    <n v="-0.57639007698887934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s v="GBP"/>
    <n v="1445817540"/>
    <n v="1443665293"/>
    <b v="1"/>
    <n v="104"/>
    <b v="1"/>
    <s v="theater/plays"/>
    <x v="2"/>
    <x v="2"/>
    <n v="59.7"/>
    <n v="106"/>
    <x v="2233"/>
    <d v="2015-10-25T23:59:00"/>
    <n v="24.910266203703941"/>
    <n v="5.919140225179112E-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s v="USD"/>
    <n v="1418904533"/>
    <n v="1416485333"/>
    <b v="0"/>
    <n v="26"/>
    <b v="1"/>
    <s v="publishing/nonfiction"/>
    <x v="7"/>
    <x v="12"/>
    <n v="230.19"/>
    <n v="102"/>
    <x v="2234"/>
    <d v="2014-12-18T12:08:53"/>
    <n v="28"/>
    <n v="1.872340425531915E-2"/>
    <x v="2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s v="USD"/>
    <n v="1476863607"/>
    <n v="1474271607"/>
    <b v="0"/>
    <n v="0"/>
    <b v="0"/>
    <s v="publishing/children's books"/>
    <x v="7"/>
    <x v="32"/>
    <n v="0"/>
    <n v="0"/>
    <x v="2235"/>
    <d v="2016-10-19T07:53:27"/>
    <n v="30"/>
    <n v="-1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s v="USD"/>
    <n v="1315616422"/>
    <n v="1313024422"/>
    <b v="1"/>
    <n v="916"/>
    <b v="1"/>
    <s v="publishing/radio &amp; podcasts"/>
    <x v="7"/>
    <x v="35"/>
    <n v="43.33"/>
    <n v="662"/>
    <x v="2236"/>
    <d v="2011-09-10T01:00:22"/>
    <n v="30"/>
    <n v="5.6155466666666669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s v="USD"/>
    <n v="1463972400"/>
    <n v="1462543114"/>
    <b v="0"/>
    <n v="445"/>
    <b v="1"/>
    <s v="games/tabletop games"/>
    <x v="1"/>
    <x v="1"/>
    <n v="24.27"/>
    <n v="180"/>
    <x v="2237"/>
    <d v="2016-05-23T03:00:00"/>
    <n v="16.542662037041737"/>
    <n v="0.8003333333333333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s v="USD"/>
    <n v="1411787307"/>
    <n v="1409195307"/>
    <b v="0"/>
    <n v="110"/>
    <b v="1"/>
    <s v="music/indie rock"/>
    <x v="4"/>
    <x v="21"/>
    <n v="94.05"/>
    <n v="172"/>
    <x v="2238"/>
    <d v="2014-09-27T03:08:27"/>
    <n v="30"/>
    <n v="0.7243333333333333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s v="USD"/>
    <n v="1417579200"/>
    <n v="1415031043"/>
    <b v="0"/>
    <n v="101"/>
    <b v="1"/>
    <s v="technology/hardware"/>
    <x v="0"/>
    <x v="0"/>
    <n v="99.46"/>
    <n v="167"/>
    <x v="2239"/>
    <d v="2014-12-03T04:00:00"/>
    <n v="29.492557870376913"/>
    <n v="0.6741666666666666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s v="USD"/>
    <n v="1407758629"/>
    <n v="1404907429"/>
    <b v="0"/>
    <n v="139"/>
    <b v="1"/>
    <s v="publishing/nonfiction"/>
    <x v="7"/>
    <x v="12"/>
    <n v="68.349999999999994"/>
    <n v="158"/>
    <x v="2240"/>
    <d v="2014-08-11T12:03:49"/>
    <n v="33"/>
    <n v="0.58333333333333337"/>
    <x v="2"/>
  </r>
  <r>
    <n v="36"/>
    <s v="THE LISTENING BOX"/>
    <s v="A modern day priest makes an unusual discovery, setting off a chain of events."/>
    <n v="6000"/>
    <n v="8529"/>
    <x v="0"/>
    <x v="0"/>
    <x v="0"/>
    <s v="USD"/>
    <n v="1428128525"/>
    <n v="1425540125"/>
    <b v="0"/>
    <n v="44"/>
    <b v="1"/>
    <s v="film &amp; video/television"/>
    <x v="5"/>
    <x v="7"/>
    <n v="193.84"/>
    <n v="142"/>
    <x v="2241"/>
    <d v="2015-04-04T06:22:05"/>
    <n v="29.958333333328483"/>
    <n v="0.4214999999999999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s v="USD"/>
    <n v="1309809140"/>
    <n v="1302033140"/>
    <b v="1"/>
    <n v="95"/>
    <b v="1"/>
    <s v="technology/hardware"/>
    <x v="0"/>
    <x v="0"/>
    <n v="87.44"/>
    <n v="138"/>
    <x v="2242"/>
    <d v="2011-07-04T19:52:20"/>
    <n v="90"/>
    <n v="0.3844033333333333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s v="USD"/>
    <n v="1355840400"/>
    <n v="1352524767"/>
    <b v="0"/>
    <n v="107"/>
    <b v="1"/>
    <s v="music/pop"/>
    <x v="4"/>
    <x v="17"/>
    <n v="74.150000000000006"/>
    <n v="132"/>
    <x v="2243"/>
    <d v="2012-12-18T14:20:00"/>
    <n v="38.375381944439141"/>
    <n v="0.32233333333333336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s v="USD"/>
    <n v="1434142800"/>
    <n v="1431435122"/>
    <b v="1"/>
    <n v="163"/>
    <b v="1"/>
    <s v="theater/plays"/>
    <x v="2"/>
    <x v="2"/>
    <n v="48.33"/>
    <n v="131"/>
    <x v="2244"/>
    <d v="2015-06-12T21:00:00"/>
    <n v="31.338865740734036"/>
    <n v="0.31283333333333335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s v="USD"/>
    <n v="1316208031"/>
    <n v="1312320031"/>
    <b v="0"/>
    <n v="174"/>
    <b v="1"/>
    <s v="film &amp; video/documentary"/>
    <x v="5"/>
    <x v="27"/>
    <n v="45.05"/>
    <n v="131"/>
    <x v="2245"/>
    <d v="2011-09-16T21:20:31"/>
    <n v="45"/>
    <n v="0.30649999999999999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s v="USD"/>
    <n v="1293073733"/>
    <n v="1290481733"/>
    <b v="0"/>
    <n v="65"/>
    <b v="1"/>
    <s v="film &amp; video/shorts"/>
    <x v="5"/>
    <x v="13"/>
    <n v="117.92"/>
    <n v="128"/>
    <x v="2246"/>
    <d v="2010-12-23T03:08:53"/>
    <n v="30"/>
    <n v="0.27750000000000002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s v="GBP"/>
    <n v="1403370772"/>
    <n v="1400778772"/>
    <b v="0"/>
    <n v="264"/>
    <b v="1"/>
    <s v="publishing/nonfiction"/>
    <x v="7"/>
    <x v="12"/>
    <n v="28.63"/>
    <n v="126"/>
    <x v="2247"/>
    <d v="2014-06-21T17:12:52"/>
    <n v="30"/>
    <n v="0.25983333333333336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s v="USD"/>
    <n v="1342382587"/>
    <n v="1339790587"/>
    <b v="0"/>
    <n v="83"/>
    <b v="1"/>
    <s v="music/indie rock"/>
    <x v="4"/>
    <x v="21"/>
    <n v="89.3"/>
    <n v="124"/>
    <x v="2248"/>
    <d v="2012-07-15T20:03:07"/>
    <n v="30"/>
    <n v="0.2353333333333333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s v="USD"/>
    <n v="1414608843"/>
    <n v="1412794443"/>
    <b v="0"/>
    <n v="108"/>
    <b v="1"/>
    <s v="theater/plays"/>
    <x v="2"/>
    <x v="2"/>
    <n v="66.11"/>
    <n v="119"/>
    <x v="2249"/>
    <d v="2014-10-29T18:54:03"/>
    <n v="21"/>
    <n v="0.1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s v="USD"/>
    <n v="1436587140"/>
    <n v="1434069205"/>
    <b v="0"/>
    <n v="86"/>
    <b v="1"/>
    <s v="theater/plays"/>
    <x v="2"/>
    <x v="2"/>
    <n v="81.569999999999993"/>
    <n v="117"/>
    <x v="2250"/>
    <d v="2015-07-11T03:59:00"/>
    <n v="29.142766203702195"/>
    <n v="0.16916666666666666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s v="USD"/>
    <n v="1370196192"/>
    <n v="1368036192"/>
    <b v="0"/>
    <n v="56"/>
    <b v="1"/>
    <s v="film &amp; video/shorts"/>
    <x v="5"/>
    <x v="13"/>
    <n v="123.29"/>
    <n v="115"/>
    <x v="2251"/>
    <d v="2013-06-02T18:03:12"/>
    <n v="25"/>
    <n v="0.1506666666666666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s v="USD"/>
    <n v="1383526800"/>
    <n v="1380650177"/>
    <b v="0"/>
    <n v="123"/>
    <b v="1"/>
    <s v="music/electronic music"/>
    <x v="4"/>
    <x v="4"/>
    <n v="55.8"/>
    <n v="114"/>
    <x v="2252"/>
    <d v="2013-11-04T01:00:00"/>
    <n v="33.294247685182199"/>
    <n v="0.1438333333333333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x v="8"/>
    <s v="EUR"/>
    <n v="1460786340"/>
    <n v="1455615976"/>
    <b v="0"/>
    <n v="42"/>
    <b v="1"/>
    <s v="music/pop"/>
    <x v="4"/>
    <x v="17"/>
    <n v="159.52000000000001"/>
    <n v="112"/>
    <x v="2253"/>
    <d v="2016-04-16T05:59:00"/>
    <n v="59.842175925921765"/>
    <n v="0.1166666666666666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s v="USD"/>
    <n v="1464310475"/>
    <n v="1461718475"/>
    <b v="0"/>
    <n v="71"/>
    <b v="1"/>
    <s v="theater/musical"/>
    <x v="2"/>
    <x v="18"/>
    <n v="93.77"/>
    <n v="111"/>
    <x v="2254"/>
    <d v="2016-05-27T00:54:35"/>
    <n v="30"/>
    <n v="0.1096666666666666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s v="USD"/>
    <n v="1460936694"/>
    <n v="1455756294"/>
    <b v="0"/>
    <n v="69"/>
    <b v="1"/>
    <s v="theater/spaces"/>
    <x v="2"/>
    <x v="24"/>
    <n v="94.64"/>
    <n v="109"/>
    <x v="2255"/>
    <d v="2016-04-17T23:44:54"/>
    <n v="59.958333333328483"/>
    <n v="8.8333333333333333E-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s v="USD"/>
    <n v="1430331268"/>
    <n v="1427739268"/>
    <b v="1"/>
    <n v="89"/>
    <b v="1"/>
    <s v="film &amp; video/documentary"/>
    <x v="5"/>
    <x v="27"/>
    <n v="72.87"/>
    <n v="108"/>
    <x v="2256"/>
    <d v="2015-04-29T18:14:28"/>
    <n v="30"/>
    <n v="8.0833333333333326E-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s v="USD"/>
    <n v="1423871882"/>
    <n v="1421279882"/>
    <b v="0"/>
    <n v="73"/>
    <b v="1"/>
    <s v="music/rock"/>
    <x v="4"/>
    <x v="5"/>
    <n v="88.19"/>
    <n v="107"/>
    <x v="2257"/>
    <d v="2015-02-13T23:58:02"/>
    <n v="30"/>
    <n v="7.2999999999999995E-2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s v="USD"/>
    <n v="1362872537"/>
    <n v="1359848537"/>
    <b v="1"/>
    <n v="107"/>
    <b v="1"/>
    <s v="music/indie rock"/>
    <x v="4"/>
    <x v="21"/>
    <n v="59.82"/>
    <n v="107"/>
    <x v="2258"/>
    <d v="2013-03-09T23:42:17"/>
    <n v="35"/>
    <n v="6.674500000000004E-2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x v="3"/>
    <s v="EUR"/>
    <n v="1451226045"/>
    <n v="1444828845"/>
    <b v="0"/>
    <n v="17"/>
    <b v="1"/>
    <s v="film &amp; video/shorts"/>
    <x v="5"/>
    <x v="13"/>
    <n v="375.76"/>
    <n v="106"/>
    <x v="2259"/>
    <d v="2015-12-27T14:20:45"/>
    <n v="74.041666666656965"/>
    <n v="6.4666666666666664E-2"/>
    <x v="3"/>
  </r>
  <r>
    <n v="2284"/>
    <s v="Make a record, write a song, take the Vinyl Skyway. "/>
    <s v="The Vinyl Skyway reunite to make a third album. "/>
    <n v="6000"/>
    <n v="6373.27"/>
    <x v="0"/>
    <x v="0"/>
    <x v="0"/>
    <s v="USD"/>
    <n v="1299902400"/>
    <n v="1297451245"/>
    <b v="0"/>
    <n v="59"/>
    <b v="1"/>
    <s v="music/rock"/>
    <x v="4"/>
    <x v="5"/>
    <n v="108.02"/>
    <n v="106"/>
    <x v="2260"/>
    <d v="2011-03-12T04:00:00"/>
    <n v="28.369849537033588"/>
    <n v="6.2211666666666741E-2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s v="USD"/>
    <n v="1488053905"/>
    <n v="1485461905"/>
    <b v="0"/>
    <n v="46"/>
    <b v="1"/>
    <s v="photography/photobooks"/>
    <x v="6"/>
    <x v="9"/>
    <n v="138.26"/>
    <n v="106"/>
    <x v="2261"/>
    <d v="2017-02-25T20:18:25"/>
    <n v="30"/>
    <n v="0.0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s v="USD"/>
    <n v="1405699451"/>
    <n v="1403107451"/>
    <b v="0"/>
    <n v="91"/>
    <b v="1"/>
    <s v="theater/plays"/>
    <x v="2"/>
    <x v="2"/>
    <n v="69.89"/>
    <n v="106"/>
    <x v="2262"/>
    <d v="2014-07-18T16:04:11"/>
    <n v="30"/>
    <n v="0.06"/>
    <x v="2"/>
  </r>
  <r>
    <n v="2529"/>
    <s v="UrbanArias is DC's Contemporary Opera Company"/>
    <s v="Opera. Short. New."/>
    <n v="6000"/>
    <n v="6257"/>
    <x v="0"/>
    <x v="0"/>
    <x v="0"/>
    <s v="USD"/>
    <n v="1332636975"/>
    <n v="1328752575"/>
    <b v="0"/>
    <n v="76"/>
    <b v="1"/>
    <s v="music/classical music"/>
    <x v="4"/>
    <x v="10"/>
    <n v="82.33"/>
    <n v="104"/>
    <x v="2263"/>
    <d v="2012-03-25T00:56:15"/>
    <n v="44.958333333335759"/>
    <n v="4.2833333333333334E-2"/>
    <x v="6"/>
  </r>
  <r>
    <n v="1629"/>
    <s v="Off The Turnpike | A Loud New Way to Release Loud New Music"/>
    <s v="Help Off The Turnpike release new music, and set fire to everything!"/>
    <n v="6000"/>
    <n v="6220"/>
    <x v="0"/>
    <x v="0"/>
    <x v="0"/>
    <s v="USD"/>
    <n v="1392929333"/>
    <n v="1389041333"/>
    <b v="0"/>
    <n v="82"/>
    <b v="1"/>
    <s v="music/rock"/>
    <x v="4"/>
    <x v="5"/>
    <n v="75.849999999999994"/>
    <n v="104"/>
    <x v="2264"/>
    <d v="2014-02-20T20:48:53"/>
    <n v="45"/>
    <n v="3.6666666666666667E-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s v="USD"/>
    <n v="1423119540"/>
    <n v="1421252084"/>
    <b v="0"/>
    <n v="76"/>
    <b v="1"/>
    <s v="theater/plays"/>
    <x v="2"/>
    <x v="2"/>
    <n v="81.78"/>
    <n v="104"/>
    <x v="2265"/>
    <d v="2015-02-05T06:59:00"/>
    <n v="21.614074074081145"/>
    <n v="3.5833333333333335E-2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s v="GBP"/>
    <n v="1468593246"/>
    <n v="1466001246"/>
    <b v="0"/>
    <n v="111"/>
    <b v="1"/>
    <s v="photography/photobooks"/>
    <x v="6"/>
    <x v="9"/>
    <n v="55.37"/>
    <n v="102"/>
    <x v="2266"/>
    <d v="2016-07-15T14:34:06"/>
    <n v="30"/>
    <n v="2.4378333333333405E-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x v="3"/>
    <s v="EUR"/>
    <n v="1475209620"/>
    <n v="1473087637"/>
    <b v="0"/>
    <n v="37"/>
    <b v="1"/>
    <s v="music/classical music"/>
    <x v="4"/>
    <x v="10"/>
    <n v="165.16"/>
    <n v="102"/>
    <x v="2267"/>
    <d v="2016-09-30T04:27:00"/>
    <n v="24.559988425920892"/>
    <n v="1.8499999999999999E-2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s v="USD"/>
    <n v="1316979167"/>
    <n v="1311795167"/>
    <b v="1"/>
    <n v="74"/>
    <b v="1"/>
    <s v="music/rock"/>
    <x v="4"/>
    <x v="5"/>
    <n v="82.54"/>
    <n v="102"/>
    <x v="2268"/>
    <d v="2011-09-25T19:32:47"/>
    <n v="60"/>
    <n v="1.7999999999999999E-2"/>
    <x v="5"/>
  </r>
  <r>
    <n v="833"/>
    <s v="Ragman Rolls"/>
    <s v="This is an American rock album."/>
    <n v="6000"/>
    <n v="6100"/>
    <x v="0"/>
    <x v="0"/>
    <x v="0"/>
    <s v="USD"/>
    <n v="1397941475"/>
    <n v="1395349475"/>
    <b v="0"/>
    <n v="41"/>
    <b v="1"/>
    <s v="music/rock"/>
    <x v="4"/>
    <x v="5"/>
    <n v="148.78"/>
    <n v="102"/>
    <x v="2269"/>
    <d v="2014-04-19T21:04:35"/>
    <n v="30"/>
    <n v="1.6666666666666666E-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s v="USD"/>
    <n v="1427864340"/>
    <n v="1425020810"/>
    <b v="0"/>
    <n v="78"/>
    <b v="1"/>
    <s v="theater/plays"/>
    <x v="2"/>
    <x v="2"/>
    <n v="78.209999999999994"/>
    <n v="102"/>
    <x v="2270"/>
    <d v="2015-04-01T04:59:00"/>
    <n v="32.911226851858373"/>
    <n v="1.6666666666666666E-2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s v="USD"/>
    <n v="1383676790"/>
    <n v="1380217190"/>
    <b v="0"/>
    <n v="38"/>
    <b v="1"/>
    <s v="film &amp; video/documentary"/>
    <x v="5"/>
    <x v="27"/>
    <n v="160.16"/>
    <n v="101"/>
    <x v="2271"/>
    <d v="2013-11-05T18:39:50"/>
    <n v="40.041666666664241"/>
    <n v="1.4376666666666702E-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s v="USD"/>
    <n v="1347854700"/>
    <n v="1343867524"/>
    <b v="0"/>
    <n v="75"/>
    <b v="1"/>
    <s v="music/rock"/>
    <x v="4"/>
    <x v="5"/>
    <n v="81.069999999999993"/>
    <n v="101"/>
    <x v="2272"/>
    <d v="2012-09-17T04:05:00"/>
    <n v="46.147870370368764"/>
    <n v="1.3333333333333334E-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s v="USD"/>
    <n v="1318006732"/>
    <n v="1312822732"/>
    <b v="0"/>
    <n v="55"/>
    <b v="1"/>
    <s v="music/indie rock"/>
    <x v="4"/>
    <x v="21"/>
    <n v="110.49"/>
    <n v="101"/>
    <x v="2273"/>
    <d v="2011-10-07T16:58:52"/>
    <n v="60"/>
    <n v="1.2833333333333334E-2"/>
    <x v="5"/>
  </r>
  <r>
    <n v="14"/>
    <s v="3010 | Sci-fi Series"/>
    <s v="A highly charged post apocalyptic sci fi series that pulls no punches!"/>
    <n v="6000"/>
    <n v="6056"/>
    <x v="0"/>
    <x v="7"/>
    <x v="7"/>
    <s v="AUD"/>
    <n v="1405259940"/>
    <n v="1403051888"/>
    <b v="0"/>
    <n v="41"/>
    <b v="1"/>
    <s v="film &amp; video/television"/>
    <x v="5"/>
    <x v="7"/>
    <n v="147.71"/>
    <n v="101"/>
    <x v="2274"/>
    <d v="2014-07-13T13:59:00"/>
    <n v="25.556157407409046"/>
    <n v="9.3333333333333341E-3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s v="USD"/>
    <n v="1293857940"/>
    <n v="1290281691"/>
    <b v="1"/>
    <n v="113"/>
    <b v="1"/>
    <s v="music/indie rock"/>
    <x v="4"/>
    <x v="21"/>
    <n v="53.47"/>
    <n v="101"/>
    <x v="2275"/>
    <d v="2011-01-01T04:59:00"/>
    <n v="41.391770833331975"/>
    <n v="7.0033333333334065E-3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s v="USD"/>
    <n v="1312182000"/>
    <n v="1311380313"/>
    <b v="0"/>
    <n v="44"/>
    <b v="1"/>
    <s v="music/rock"/>
    <x v="4"/>
    <x v="5"/>
    <n v="137.31"/>
    <n v="101"/>
    <x v="2276"/>
    <d v="2011-08-01T07:00:00"/>
    <n v="9.2787847222207347"/>
    <n v="6.9333333333333937E-3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s v="USD"/>
    <n v="1423555140"/>
    <n v="1421105608"/>
    <b v="0"/>
    <n v="28"/>
    <b v="1"/>
    <s v="theater/musical"/>
    <x v="2"/>
    <x v="18"/>
    <n v="215.25"/>
    <n v="100"/>
    <x v="2277"/>
    <d v="2015-02-10T07:59:00"/>
    <n v="28.35106481481489"/>
    <n v="4.4999999999999997E-3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s v="USD"/>
    <n v="1472270340"/>
    <n v="1470348775"/>
    <b v="0"/>
    <n v="67"/>
    <b v="1"/>
    <s v="photography/photobooks"/>
    <x v="6"/>
    <x v="9"/>
    <n v="89.93"/>
    <n v="100"/>
    <x v="2278"/>
    <d v="2016-08-27T03:59:00"/>
    <n v="22.240335648151813"/>
    <n v="4.1666666666666666E-3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s v="USD"/>
    <n v="1331174635"/>
    <n v="1328582635"/>
    <b v="0"/>
    <n v="32"/>
    <b v="1"/>
    <s v="music/indie rock"/>
    <x v="4"/>
    <x v="21"/>
    <n v="188.13"/>
    <n v="100"/>
    <x v="2279"/>
    <d v="2012-03-08T02:43:55"/>
    <n v="30"/>
    <n v="3.3333333333333335E-3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s v="GBP"/>
    <n v="1437934759"/>
    <n v="1434478759"/>
    <b v="1"/>
    <n v="47"/>
    <b v="1"/>
    <s v="theater/plays"/>
    <x v="2"/>
    <x v="2"/>
    <n v="127.81"/>
    <n v="100"/>
    <x v="2280"/>
    <d v="2015-07-26T18:19:19"/>
    <n v="40"/>
    <n v="1.1666666666666668E-3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s v="USD"/>
    <n v="1448074800"/>
    <n v="1444874768"/>
    <b v="0"/>
    <n v="64"/>
    <b v="1"/>
    <s v="theater/plays"/>
    <x v="2"/>
    <x v="2"/>
    <n v="93.76"/>
    <n v="100"/>
    <x v="2281"/>
    <d v="2015-11-21T03:00:00"/>
    <n v="37.037407407406135"/>
    <n v="1.0999999999997574E-4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s v="USD"/>
    <n v="1364597692"/>
    <n v="1361577292"/>
    <b v="0"/>
    <n v="10"/>
    <b v="1"/>
    <s v="music/indie rock"/>
    <x v="4"/>
    <x v="21"/>
    <n v="600"/>
    <n v="100"/>
    <x v="2282"/>
    <d v="2013-03-29T22:54:52"/>
    <n v="34.958333333328483"/>
    <n v="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s v="USD"/>
    <n v="1427469892"/>
    <n v="1424881492"/>
    <b v="0"/>
    <n v="94"/>
    <b v="1"/>
    <s v="theater/plays"/>
    <x v="2"/>
    <x v="2"/>
    <n v="63.83"/>
    <n v="100"/>
    <x v="2283"/>
    <d v="2015-03-27T15:24:52"/>
    <n v="29.958333333343035"/>
    <n v="0"/>
    <x v="3"/>
  </r>
  <r>
    <n v="3332"/>
    <s v="Cortez"/>
    <s v="Two marine biologists are at odds during an important expedition. When a stranded shark refuses to die, things get weird."/>
    <n v="6000"/>
    <n v="6000"/>
    <x v="0"/>
    <x v="0"/>
    <x v="0"/>
    <s v="USD"/>
    <n v="1405802330"/>
    <n v="1403210330"/>
    <b v="0"/>
    <n v="83"/>
    <b v="1"/>
    <s v="theater/plays"/>
    <x v="2"/>
    <x v="2"/>
    <n v="72.290000000000006"/>
    <n v="100"/>
    <x v="2284"/>
    <d v="2014-07-19T20:38:50"/>
    <n v="30"/>
    <n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s v="USD"/>
    <n v="1429564165"/>
    <n v="1426972165"/>
    <b v="0"/>
    <n v="37"/>
    <b v="0"/>
    <s v="theater/musical"/>
    <x v="2"/>
    <x v="18"/>
    <n v="145.41"/>
    <n v="90"/>
    <x v="2285"/>
    <d v="2015-04-20T21:09:25"/>
    <n v="30"/>
    <n v="-0.1033333333333333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s v="USD"/>
    <n v="1404253800"/>
    <n v="1402784964"/>
    <b v="0"/>
    <n v="17"/>
    <b v="0"/>
    <s v="theater/plays"/>
    <x v="2"/>
    <x v="2"/>
    <n v="166.06"/>
    <n v="47"/>
    <x v="2286"/>
    <d v="2014-07-01T22:30:00"/>
    <n v="17.00041666666948"/>
    <n v="-0.52949999999999997"/>
    <x v="2"/>
  </r>
  <r>
    <n v="1570"/>
    <s v="BEAUTIFUL DREAMERS: An Adult Coloring Book (Canceled)"/>
    <s v="A Coloring Book of Breathtaking Beauties_x000a_To Calm the Heart and Soul"/>
    <n v="6000"/>
    <n v="2484"/>
    <x v="2"/>
    <x v="0"/>
    <x v="0"/>
    <s v="USD"/>
    <n v="1460140282"/>
    <n v="1457551882"/>
    <b v="0"/>
    <n v="52"/>
    <b v="0"/>
    <s v="publishing/art books"/>
    <x v="7"/>
    <x v="40"/>
    <n v="47.77"/>
    <n v="41"/>
    <x v="2287"/>
    <d v="2016-04-08T18:31:22"/>
    <n v="29.958333333328483"/>
    <n v="-0.58599999999999997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s v="USD"/>
    <n v="1280635200"/>
    <n v="1273121283"/>
    <b v="0"/>
    <n v="17"/>
    <b v="0"/>
    <s v="music/indie rock"/>
    <x v="4"/>
    <x v="21"/>
    <n v="143.82"/>
    <n v="41"/>
    <x v="2288"/>
    <d v="2010-08-01T04:00:00"/>
    <n v="86.966631944444089"/>
    <n v="-0.59250000000000003"/>
    <x v="7"/>
  </r>
  <r>
    <n v="2682"/>
    <s v="Toastie's Gourmet Toast"/>
    <s v="Gourmet Toast is the culinary combination, neigh, perfection of America's most under-utilized snack: Toast."/>
    <n v="6000"/>
    <n v="1698"/>
    <x v="1"/>
    <x v="0"/>
    <x v="0"/>
    <s v="USD"/>
    <n v="1416635940"/>
    <n v="1413838540"/>
    <b v="0"/>
    <n v="20"/>
    <b v="0"/>
    <s v="food/food trucks"/>
    <x v="3"/>
    <x v="3"/>
    <n v="84.9"/>
    <n v="28"/>
    <x v="2289"/>
    <d v="2014-11-22T05:59:00"/>
    <n v="32.377314814810234"/>
    <n v="-0.71699999999999997"/>
    <x v="2"/>
  </r>
  <r>
    <n v="200"/>
    <s v="The Crossing Shore"/>
    <s v="A film dedicated to an AAF Pilot's struggle to survive behind enemy lines during WWII."/>
    <n v="6000"/>
    <n v="1571.55"/>
    <x v="1"/>
    <x v="0"/>
    <x v="0"/>
    <s v="USD"/>
    <n v="1410746403"/>
    <n v="1408154403"/>
    <b v="0"/>
    <n v="18"/>
    <b v="0"/>
    <s v="film &amp; video/drama"/>
    <x v="5"/>
    <x v="25"/>
    <n v="87.31"/>
    <n v="26"/>
    <x v="2290"/>
    <d v="2014-09-15T02:00:03"/>
    <n v="30"/>
    <n v="-0.7380749999999999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s v="USD"/>
    <n v="1407858710"/>
    <n v="1405266710"/>
    <b v="0"/>
    <n v="13"/>
    <b v="0"/>
    <s v="theater/plays"/>
    <x v="2"/>
    <x v="2"/>
    <n v="81.540000000000006"/>
    <n v="18"/>
    <x v="2291"/>
    <d v="2014-08-12T15:51:50"/>
    <n v="30"/>
    <n v="-0.8233333333333333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s v="USD"/>
    <n v="1420095540"/>
    <n v="1417558804"/>
    <b v="0"/>
    <n v="26"/>
    <b v="0"/>
    <s v="technology/wearables"/>
    <x v="0"/>
    <x v="16"/>
    <n v="34.270000000000003"/>
    <n v="15"/>
    <x v="2292"/>
    <d v="2015-01-01T06:59:00"/>
    <n v="29.360370370370219"/>
    <n v="-0.85150000000000003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s v="USD"/>
    <n v="1480525200"/>
    <n v="1477781724"/>
    <b v="0"/>
    <n v="6"/>
    <b v="0"/>
    <s v="theater/plays"/>
    <x v="2"/>
    <x v="2"/>
    <n v="108.33"/>
    <n v="11"/>
    <x v="2293"/>
    <d v="2016-11-30T17:00:00"/>
    <n v="31.75319444444176"/>
    <n v="-0.89166666666666672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s v="USD"/>
    <n v="1445448381"/>
    <n v="1440264381"/>
    <b v="0"/>
    <n v="8"/>
    <b v="0"/>
    <s v="film &amp; video/animation"/>
    <x v="5"/>
    <x v="29"/>
    <n v="71.25"/>
    <n v="10"/>
    <x v="2294"/>
    <d v="2015-10-21T17:26:21"/>
    <n v="60"/>
    <n v="-0.9050000000000000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s v="USD"/>
    <n v="1438390800"/>
    <n v="1436888066"/>
    <b v="0"/>
    <n v="7"/>
    <b v="0"/>
    <s v="theater/plays"/>
    <x v="2"/>
    <x v="2"/>
    <n v="80.709999999999994"/>
    <n v="9"/>
    <x v="2295"/>
    <d v="2015-08-01T01:00:00"/>
    <n v="17.392754629632691"/>
    <n v="-0.90583333333333338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s v="USD"/>
    <n v="1399071173"/>
    <n v="1395787973"/>
    <b v="0"/>
    <n v="12"/>
    <b v="0"/>
    <s v="food/food trucks"/>
    <x v="3"/>
    <x v="3"/>
    <n v="44.17"/>
    <n v="9"/>
    <x v="2296"/>
    <d v="2014-05-02T22:52:53"/>
    <n v="38"/>
    <n v="-0.9116666666666666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x v="0"/>
    <s v="USD"/>
    <n v="1467398138"/>
    <n v="1465670138"/>
    <b v="0"/>
    <n v="9"/>
    <b v="0"/>
    <s v="technology/web"/>
    <x v="0"/>
    <x v="22"/>
    <n v="37.89"/>
    <n v="6"/>
    <x v="2297"/>
    <d v="2016-07-01T18:35:38"/>
    <n v="20"/>
    <n v="-0.94316666666666671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s v="USD"/>
    <n v="1385735295"/>
    <n v="1383139695"/>
    <b v="0"/>
    <n v="12"/>
    <b v="0"/>
    <s v="music/jazz"/>
    <x v="4"/>
    <x v="34"/>
    <n v="27.08"/>
    <n v="5"/>
    <x v="2298"/>
    <d v="2013-11-29T14:28:15"/>
    <n v="30.041666666664241"/>
    <n v="-0.94583333333333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s v="USD"/>
    <n v="1427807640"/>
    <n v="1423325626"/>
    <b v="0"/>
    <n v="8"/>
    <b v="0"/>
    <s v="food/food trucks"/>
    <x v="3"/>
    <x v="3"/>
    <n v="29.13"/>
    <n v="4"/>
    <x v="2299"/>
    <d v="2015-03-31T13:14:00"/>
    <n v="51.875162037038535"/>
    <n v="-0.96116666666666661"/>
    <x v="3"/>
  </r>
  <r>
    <n v="3946"/>
    <s v="DR. Mecurio's Mythical Marvels &amp; Beastiry"/>
    <s v="Dr. Mecurio's is an original work of fantasy designed and written for the stage."/>
    <n v="6000"/>
    <n v="195"/>
    <x v="1"/>
    <x v="0"/>
    <x v="0"/>
    <s v="USD"/>
    <n v="1425110400"/>
    <n v="1422388822"/>
    <b v="0"/>
    <n v="5"/>
    <b v="0"/>
    <s v="theater/plays"/>
    <x v="2"/>
    <x v="2"/>
    <n v="39"/>
    <n v="3"/>
    <x v="2300"/>
    <d v="2015-02-28T08:00:00"/>
    <n v="31.499745370369055"/>
    <n v="-0.96750000000000003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s v="USD"/>
    <n v="1441649397"/>
    <n v="1439057397"/>
    <b v="0"/>
    <n v="3"/>
    <b v="0"/>
    <s v="theater/plays"/>
    <x v="2"/>
    <x v="2"/>
    <n v="61.67"/>
    <n v="3"/>
    <x v="2301"/>
    <d v="2015-09-07T18:09:57"/>
    <n v="30"/>
    <n v="-0.9691666666666666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s v="USD"/>
    <n v="1385590111"/>
    <n v="1382994511"/>
    <b v="0"/>
    <n v="5"/>
    <b v="0"/>
    <s v="music/jazz"/>
    <x v="4"/>
    <x v="34"/>
    <n v="32"/>
    <n v="3"/>
    <x v="2302"/>
    <d v="2013-11-27T22:08:31"/>
    <n v="30.041666666664241"/>
    <n v="-0.9733333333333333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s v="GBP"/>
    <n v="1427659200"/>
    <n v="1425678057"/>
    <b v="0"/>
    <n v="6"/>
    <b v="0"/>
    <s v="theater/plays"/>
    <x v="2"/>
    <x v="2"/>
    <n v="18.329999999999998"/>
    <n v="2"/>
    <x v="2303"/>
    <d v="2015-03-29T20:00:00"/>
    <n v="22.929895833323826"/>
    <n v="-0.98166666666666669"/>
    <x v="3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s v="USD"/>
    <n v="1367097391"/>
    <n v="1364505391"/>
    <b v="0"/>
    <n v="3"/>
    <b v="0"/>
    <s v="games/video games"/>
    <x v="1"/>
    <x v="19"/>
    <n v="34.67"/>
    <n v="2"/>
    <x v="2304"/>
    <d v="2013-04-27T21:16:31"/>
    <n v="30"/>
    <n v="-0.98266666666666669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x v="1"/>
    <s v="GBP"/>
    <n v="1394815751"/>
    <n v="1389635351"/>
    <b v="0"/>
    <n v="2"/>
    <b v="0"/>
    <s v="publishing/art books"/>
    <x v="7"/>
    <x v="40"/>
    <n v="42.5"/>
    <n v="1"/>
    <x v="2305"/>
    <d v="2014-03-14T16:49:11"/>
    <n v="59.958333333335759"/>
    <n v="-0.98583333333333334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s v="USD"/>
    <n v="1414707762"/>
    <n v="1412115762"/>
    <b v="0"/>
    <n v="4"/>
    <b v="0"/>
    <s v="music/faith"/>
    <x v="4"/>
    <x v="28"/>
    <n v="8.75"/>
    <n v="1"/>
    <x v="2306"/>
    <d v="2014-10-30T22:22:42"/>
    <n v="30"/>
    <n v="-0.99416666666666664"/>
    <x v="2"/>
  </r>
  <r>
    <n v="1988"/>
    <s v="Phillip Michael Photography"/>
    <s v="Expressing art in an image!"/>
    <n v="6000"/>
    <n v="25"/>
    <x v="1"/>
    <x v="0"/>
    <x v="0"/>
    <s v="USD"/>
    <n v="1440094742"/>
    <n v="1437502742"/>
    <b v="0"/>
    <n v="1"/>
    <b v="0"/>
    <s v="photography/people"/>
    <x v="6"/>
    <x v="38"/>
    <n v="25"/>
    <n v="0"/>
    <x v="2307"/>
    <d v="2015-08-20T18:19:02"/>
    <n v="30"/>
    <n v="-0.99583333333333335"/>
    <x v="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x v="1"/>
    <s v="GBP"/>
    <n v="1381306687"/>
    <n v="1378714687"/>
    <b v="0"/>
    <n v="3"/>
    <b v="0"/>
    <s v="games/video games"/>
    <x v="1"/>
    <x v="19"/>
    <n v="3.33"/>
    <n v="0"/>
    <x v="2308"/>
    <d v="2013-10-09T08:18:07"/>
    <n v="30"/>
    <n v="-0.9983333333333332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x v="4"/>
    <s v="EUR"/>
    <n v="1464939520"/>
    <n v="1461051520"/>
    <b v="0"/>
    <n v="1"/>
    <b v="0"/>
    <s v="publishing/translations"/>
    <x v="7"/>
    <x v="20"/>
    <n v="1"/>
    <n v="0"/>
    <x v="2309"/>
    <d v="2016-06-03T07:38:40"/>
    <n v="45"/>
    <n v="-0.99983333333333335"/>
    <x v="0"/>
  </r>
  <r>
    <n v="2421"/>
    <s v="hot dog cart"/>
    <s v="help me start Merrill's first hot dog cart in this empty lot"/>
    <n v="6000"/>
    <n v="1"/>
    <x v="1"/>
    <x v="0"/>
    <x v="0"/>
    <s v="USD"/>
    <n v="1424536196"/>
    <n v="1421944196"/>
    <b v="0"/>
    <n v="1"/>
    <b v="0"/>
    <s v="food/food trucks"/>
    <x v="3"/>
    <x v="3"/>
    <n v="1"/>
    <n v="0"/>
    <x v="2310"/>
    <d v="2015-02-21T16:29:56"/>
    <n v="30"/>
    <n v="-0.99983333333333335"/>
    <x v="3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x v="10"/>
    <s v="EUR"/>
    <n v="1431108776"/>
    <n v="1425924776"/>
    <b v="0"/>
    <n v="0"/>
    <b v="0"/>
    <s v="film &amp; video/drama"/>
    <x v="5"/>
    <x v="25"/>
    <n v="0"/>
    <n v="0"/>
    <x v="2311"/>
    <d v="2015-05-08T18:12:56"/>
    <n v="60"/>
    <n v="-1"/>
    <x v="3"/>
  </r>
  <r>
    <n v="202"/>
    <s v="Modern Gangsters"/>
    <s v="new web series created by jonney terry"/>
    <n v="6000"/>
    <n v="0"/>
    <x v="1"/>
    <x v="0"/>
    <x v="0"/>
    <s v="USD"/>
    <n v="1444337940"/>
    <n v="1441750564"/>
    <b v="0"/>
    <n v="0"/>
    <b v="0"/>
    <s v="film &amp; video/drama"/>
    <x v="5"/>
    <x v="25"/>
    <n v="0"/>
    <n v="0"/>
    <x v="2312"/>
    <d v="2015-10-08T20:59:00"/>
    <n v="29.946481481478259"/>
    <n v="-1"/>
    <x v="3"/>
  </r>
  <r>
    <n v="469"/>
    <s v="Dreamland PERSONALISED Animated Shorts Film"/>
    <s v="Create a personalised animation film using your child's name and photo."/>
    <n v="6000"/>
    <n v="0"/>
    <x v="1"/>
    <x v="1"/>
    <x v="1"/>
    <s v="GBP"/>
    <n v="1409960724"/>
    <n v="1404776724"/>
    <b v="0"/>
    <n v="0"/>
    <b v="0"/>
    <s v="film &amp; video/animation"/>
    <x v="5"/>
    <x v="29"/>
    <n v="0"/>
    <n v="0"/>
    <x v="2313"/>
    <d v="2014-09-05T23:45:24"/>
    <n v="60"/>
    <n v="-1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x v="1"/>
    <s v="GBP"/>
    <n v="1413388296"/>
    <n v="1410796296"/>
    <b v="0"/>
    <n v="0"/>
    <b v="0"/>
    <s v="food/food trucks"/>
    <x v="3"/>
    <x v="3"/>
    <n v="0"/>
    <n v="0"/>
    <x v="2314"/>
    <d v="2014-10-15T15:51:36"/>
    <n v="30"/>
    <n v="-1"/>
    <x v="2"/>
  </r>
  <r>
    <n v="1457"/>
    <s v="Hey! I&quot;m not invisable, I am Just Old (Canceled)"/>
    <s v="Age is more than just a number, I hope your younger than you feel."/>
    <n v="6000"/>
    <n v="0"/>
    <x v="2"/>
    <x v="0"/>
    <x v="0"/>
    <s v="USD"/>
    <n v="1447281044"/>
    <n v="1444685444"/>
    <b v="0"/>
    <n v="0"/>
    <b v="0"/>
    <s v="publishing/translations"/>
    <x v="7"/>
    <x v="20"/>
    <n v="0"/>
    <n v="0"/>
    <x v="2315"/>
    <d v="2015-11-11T22:30:44"/>
    <n v="30.041666666671517"/>
    <n v="-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s v="USD"/>
    <n v="1441176447"/>
    <n v="1438584447"/>
    <b v="0"/>
    <n v="0"/>
    <b v="0"/>
    <s v="photography/nature"/>
    <x v="6"/>
    <x v="8"/>
    <n v="0"/>
    <n v="0"/>
    <x v="2316"/>
    <d v="2015-09-02T06:47:27"/>
    <n v="30"/>
    <n v="-1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s v="USD"/>
    <n v="1492142860"/>
    <n v="1486962460"/>
    <b v="0"/>
    <n v="0"/>
    <b v="0"/>
    <s v="music/faith"/>
    <x v="4"/>
    <x v="28"/>
    <n v="0"/>
    <n v="0"/>
    <x v="2317"/>
    <d v="2017-04-14T04:07:40"/>
    <n v="59.958333333328483"/>
    <n v="-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x v="0"/>
    <s v="USD"/>
    <n v="1444410000"/>
    <n v="1440203579"/>
    <b v="0"/>
    <n v="0"/>
    <b v="0"/>
    <s v="food/food trucks"/>
    <x v="3"/>
    <x v="3"/>
    <n v="0"/>
    <n v="0"/>
    <x v="2318"/>
    <d v="2015-10-09T17:00:00"/>
    <n v="48.685428240729379"/>
    <n v="-1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s v="USD"/>
    <n v="1446739905"/>
    <n v="1441552305"/>
    <b v="0"/>
    <n v="0"/>
    <b v="0"/>
    <s v="theater/plays"/>
    <x v="2"/>
    <x v="2"/>
    <n v="0"/>
    <n v="0"/>
    <x v="2319"/>
    <d v="2015-11-05T16:11:45"/>
    <n v="60.041666666664241"/>
    <n v="-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s v="USD"/>
    <n v="1450211116"/>
    <n v="1445023516"/>
    <b v="0"/>
    <n v="7"/>
    <b v="0"/>
    <s v="theater/plays"/>
    <x v="2"/>
    <x v="2"/>
    <n v="59"/>
    <n v="7"/>
    <x v="2320"/>
    <d v="2015-12-15T20:25:16"/>
    <n v="60.041666666664241"/>
    <n v="-0.9317129629629629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s v="USD"/>
    <n v="1476010619"/>
    <n v="1473418619"/>
    <b v="0"/>
    <n v="10"/>
    <b v="0"/>
    <s v="publishing/translations"/>
    <x v="7"/>
    <x v="20"/>
    <n v="44.5"/>
    <n v="7"/>
    <x v="2321"/>
    <d v="2016-10-09T10:56:59"/>
    <n v="30"/>
    <n v="-0.92936507936507939"/>
    <x v="0"/>
  </r>
  <r>
    <n v="212"/>
    <s v="The Ecstasy of Vengeance - Feature Length Film"/>
    <s v="This film is a fictional crime drama following the events of a heist that ended in bloodshed."/>
    <n v="6300"/>
    <n v="1"/>
    <x v="1"/>
    <x v="0"/>
    <x v="0"/>
    <s v="USD"/>
    <n v="1460837320"/>
    <n v="1455656920"/>
    <b v="0"/>
    <n v="1"/>
    <b v="0"/>
    <s v="film &amp; video/drama"/>
    <x v="5"/>
    <x v="25"/>
    <n v="1"/>
    <n v="0"/>
    <x v="2322"/>
    <d v="2016-04-16T20:08:40"/>
    <n v="59.958333333343035"/>
    <n v="-0.9998412698412698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s v="USD"/>
    <n v="1393966800"/>
    <n v="1392040806"/>
    <b v="0"/>
    <n v="183"/>
    <b v="1"/>
    <s v="music/indie rock"/>
    <x v="4"/>
    <x v="21"/>
    <n v="35.549999999999997"/>
    <n v="102"/>
    <x v="2323"/>
    <d v="2014-03-04T21:00:00"/>
    <n v="22.291597222218115"/>
    <n v="2.4566929133858266E-2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s v="USD"/>
    <n v="1323747596"/>
    <n v="1320287996"/>
    <b v="1"/>
    <n v="103"/>
    <b v="1"/>
    <s v="music/indie rock"/>
    <x v="4"/>
    <x v="21"/>
    <n v="68.48"/>
    <n v="109"/>
    <x v="2324"/>
    <d v="2011-12-13T03:39:56"/>
    <n v="40.041666666664241"/>
    <n v="9.3582945736434053E-2"/>
    <x v="5"/>
  </r>
  <r>
    <n v="1504"/>
    <s v="RYU X RIO"/>
    <s v="A football photography book like no other about the 2014 World Cup in Brazil, by Ryu Voelkel."/>
    <n v="6500"/>
    <n v="18066"/>
    <x v="0"/>
    <x v="1"/>
    <x v="1"/>
    <s v="GBP"/>
    <n v="1402389180"/>
    <n v="1399996024"/>
    <b v="1"/>
    <n v="269"/>
    <b v="1"/>
    <s v="photography/photobooks"/>
    <x v="6"/>
    <x v="9"/>
    <n v="67.16"/>
    <n v="278"/>
    <x v="2325"/>
    <d v="2014-06-10T08:33:00"/>
    <n v="27.698564814811107"/>
    <n v="1.7793846153846153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s v="USD"/>
    <n v="1403661600"/>
    <n v="1401196766"/>
    <b v="1"/>
    <n v="190"/>
    <b v="1"/>
    <s v="music/rock"/>
    <x v="4"/>
    <x v="5"/>
    <n v="53.01"/>
    <n v="155"/>
    <x v="2326"/>
    <d v="2014-06-25T02:00:00"/>
    <n v="28.528171296296932"/>
    <n v="0.54938461538461536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x v="2"/>
    <s v="CAD"/>
    <n v="1392574692"/>
    <n v="1389982692"/>
    <b v="1"/>
    <n v="105"/>
    <b v="1"/>
    <s v="music/rock"/>
    <x v="4"/>
    <x v="5"/>
    <n v="77.64"/>
    <n v="125"/>
    <x v="2327"/>
    <d v="2014-02-16T18:18:12"/>
    <n v="30"/>
    <n v="0.25415384615384617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s v="USD"/>
    <n v="1326633269"/>
    <n v="1324041269"/>
    <b v="0"/>
    <n v="167"/>
    <b v="1"/>
    <s v="film &amp; video/documentary"/>
    <x v="5"/>
    <x v="27"/>
    <n v="42.87"/>
    <n v="110"/>
    <x v="2328"/>
    <d v="2012-01-15T13:14:29"/>
    <n v="30"/>
    <n v="0.10155692307692306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s v="GBP"/>
    <n v="1485886100"/>
    <n v="1482862100"/>
    <b v="0"/>
    <n v="108"/>
    <b v="1"/>
    <s v="photography/photobooks"/>
    <x v="6"/>
    <x v="9"/>
    <n v="61.53"/>
    <n v="102"/>
    <x v="2329"/>
    <d v="2017-01-31T18:08:20"/>
    <n v="35"/>
    <n v="2.2307692307692306E-2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s v="USD"/>
    <n v="1444276740"/>
    <n v="1439392406"/>
    <b v="0"/>
    <n v="150"/>
    <b v="1"/>
    <s v="music/classical music"/>
    <x v="4"/>
    <x v="10"/>
    <n v="43.7"/>
    <n v="101"/>
    <x v="2330"/>
    <d v="2015-10-08T03:59:00"/>
    <n v="56.531643518523197"/>
    <n v="8.4615384615384613E-3"/>
    <x v="3"/>
  </r>
  <r>
    <n v="3310"/>
    <s v="The Island Boys: A New Play"/>
    <s v="A new play about coming coming home, recovery, and trying to find God in the process."/>
    <n v="6500"/>
    <n v="6505"/>
    <x v="0"/>
    <x v="0"/>
    <x v="0"/>
    <s v="USD"/>
    <n v="1444169825"/>
    <n v="1441577825"/>
    <b v="0"/>
    <n v="31"/>
    <b v="1"/>
    <s v="theater/plays"/>
    <x v="2"/>
    <x v="2"/>
    <n v="209.84"/>
    <n v="100"/>
    <x v="2331"/>
    <d v="2015-10-06T22:17:05"/>
    <n v="30"/>
    <n v="7.6923076923076923E-4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s v="USD"/>
    <n v="1429505400"/>
    <n v="1426711505"/>
    <b v="0"/>
    <n v="48"/>
    <b v="1"/>
    <s v="music/classical music"/>
    <x v="4"/>
    <x v="10"/>
    <n v="135.41999999999999"/>
    <n v="100"/>
    <x v="2332"/>
    <d v="2015-04-20T04:50:00"/>
    <n v="32.336747685185401"/>
    <n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s v="USD"/>
    <n v="1416512901"/>
    <n v="1413053301"/>
    <b v="0"/>
    <n v="95"/>
    <b v="0"/>
    <s v="games/mobile games"/>
    <x v="1"/>
    <x v="15"/>
    <n v="49.12"/>
    <n v="72"/>
    <x v="2333"/>
    <d v="2014-11-20T19:48:21"/>
    <n v="40.041666666671517"/>
    <n v="-0.28215384615384614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s v="USD"/>
    <n v="1399223500"/>
    <n v="1396631500"/>
    <b v="0"/>
    <n v="48"/>
    <b v="0"/>
    <s v="games/mobile games"/>
    <x v="1"/>
    <x v="15"/>
    <n v="58.08"/>
    <n v="43"/>
    <x v="2334"/>
    <d v="2014-05-04T17:11:40"/>
    <n v="30"/>
    <n v="-0.571076923076923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s v="USD"/>
    <n v="1381917540"/>
    <n v="1379990038"/>
    <b v="0"/>
    <n v="79"/>
    <b v="0"/>
    <s v="music/jazz"/>
    <x v="4"/>
    <x v="34"/>
    <n v="34.18"/>
    <n v="42"/>
    <x v="2335"/>
    <d v="2013-10-16T09:59:00"/>
    <n v="22.309050925927295"/>
    <n v="-0.58461538461538465"/>
    <x v="4"/>
  </r>
  <r>
    <n v="1726"/>
    <s v="&quot;Every Day&quot; CD by Amanda Joy Hall"/>
    <s v="Amanda Joy Hall's sophomore album, &quot;Every Day&quot;. Release expected July 2014"/>
    <n v="6500"/>
    <n v="2196"/>
    <x v="1"/>
    <x v="0"/>
    <x v="0"/>
    <s v="USD"/>
    <n v="1403906664"/>
    <n v="1401401064"/>
    <b v="0"/>
    <n v="16"/>
    <b v="0"/>
    <s v="music/faith"/>
    <x v="4"/>
    <x v="28"/>
    <n v="137.25"/>
    <n v="34"/>
    <x v="2336"/>
    <d v="2014-06-27T22:04:24"/>
    <n v="29"/>
    <n v="-0.6621538461538462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x v="1"/>
    <s v="GBP"/>
    <n v="1467531536"/>
    <n v="1464939536"/>
    <b v="0"/>
    <n v="23"/>
    <b v="0"/>
    <s v="photography/photobooks"/>
    <x v="6"/>
    <x v="9"/>
    <n v="37.61"/>
    <n v="13"/>
    <x v="2337"/>
    <d v="2016-07-03T07:38:56"/>
    <n v="30"/>
    <n v="-0.86692307692307691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s v="USD"/>
    <n v="1330577940"/>
    <n v="1327853914"/>
    <b v="0"/>
    <n v="9"/>
    <b v="0"/>
    <s v="music/jazz"/>
    <x v="4"/>
    <x v="34"/>
    <n v="41.67"/>
    <n v="6"/>
    <x v="2338"/>
    <d v="2012-03-01T04:59:00"/>
    <n v="31.528078703704523"/>
    <n v="-0.94230769230769229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s v="USD"/>
    <n v="1273356960"/>
    <n v="1268255751"/>
    <b v="0"/>
    <n v="4"/>
    <b v="0"/>
    <s v="film &amp; video/animation"/>
    <x v="5"/>
    <x v="29"/>
    <n v="53.75"/>
    <n v="3"/>
    <x v="2339"/>
    <d v="2010-05-08T22:16:00"/>
    <n v="59.041770833326154"/>
    <n v="-0.96692307692307689"/>
    <x v="7"/>
  </r>
  <r>
    <n v="905"/>
    <s v="Jazz For Everyone!"/>
    <s v="Working hard to get into the studio to record, produce, and edit my break out CD. I hope to realize my vision!"/>
    <n v="6500"/>
    <n v="196"/>
    <x v="1"/>
    <x v="0"/>
    <x v="0"/>
    <s v="USD"/>
    <n v="1295847926"/>
    <n v="1290663926"/>
    <b v="0"/>
    <n v="6"/>
    <b v="0"/>
    <s v="music/jazz"/>
    <x v="4"/>
    <x v="34"/>
    <n v="32.67"/>
    <n v="3"/>
    <x v="2340"/>
    <d v="2011-01-24T05:45:26"/>
    <n v="60"/>
    <n v="-0.9698461538461538"/>
    <x v="7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x v="0"/>
    <s v="USD"/>
    <n v="1442457112"/>
    <n v="1439865112"/>
    <b v="0"/>
    <n v="2"/>
    <b v="0"/>
    <s v="food/food trucks"/>
    <x v="3"/>
    <x v="3"/>
    <n v="72.5"/>
    <n v="2"/>
    <x v="2341"/>
    <d v="2015-09-17T02:31:52"/>
    <n v="30"/>
    <n v="-0.97769230769230764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s v="GBP"/>
    <n v="1421498303"/>
    <n v="1418906303"/>
    <b v="0"/>
    <n v="9"/>
    <b v="0"/>
    <s v="film &amp; video/animation"/>
    <x v="5"/>
    <x v="29"/>
    <n v="12.67"/>
    <n v="2"/>
    <x v="2342"/>
    <d v="2015-01-17T12:38:23"/>
    <n v="30"/>
    <n v="-0.982461538461538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s v="USD"/>
    <n v="1445540340"/>
    <n v="1444340940"/>
    <b v="0"/>
    <n v="0"/>
    <b v="0"/>
    <s v="film &amp; video/animation"/>
    <x v="5"/>
    <x v="29"/>
    <n v="0"/>
    <n v="0"/>
    <x v="2343"/>
    <d v="2015-10-22T18:59:00"/>
    <n v="13.881944444452529"/>
    <n v="-1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s v="USD"/>
    <n v="1276024260"/>
    <n v="1272050914"/>
    <b v="0"/>
    <n v="0"/>
    <b v="0"/>
    <s v="music/jazz"/>
    <x v="4"/>
    <x v="34"/>
    <n v="0"/>
    <n v="0"/>
    <x v="2344"/>
    <d v="2010-06-08T19:11:00"/>
    <n v="45.987800925926422"/>
    <n v="-1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s v="USD"/>
    <n v="1424742162"/>
    <n v="1422150162"/>
    <b v="0"/>
    <n v="0"/>
    <b v="0"/>
    <s v="food/food trucks"/>
    <x v="3"/>
    <x v="3"/>
    <n v="0"/>
    <n v="0"/>
    <x v="2345"/>
    <d v="2015-02-24T01:42:42"/>
    <n v="30"/>
    <n v="-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s v="USD"/>
    <n v="1409091612"/>
    <n v="1406499612"/>
    <b v="0"/>
    <n v="0"/>
    <b v="0"/>
    <s v="photography/people"/>
    <x v="6"/>
    <x v="38"/>
    <n v="0"/>
    <n v="0"/>
    <x v="2346"/>
    <d v="2014-08-26T22:20:12"/>
    <n v="30"/>
    <n v="-1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s v="USD"/>
    <n v="1293857940"/>
    <n v="1288968886"/>
    <b v="1"/>
    <n v="141"/>
    <b v="1"/>
    <s v="music/rock"/>
    <x v="4"/>
    <x v="5"/>
    <n v="94.49"/>
    <n v="199"/>
    <x v="2347"/>
    <d v="2011-01-01T04:59:00"/>
    <n v="56.586273148146574"/>
    <n v="0.9885074626865672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s v="USD"/>
    <n v="1434827173"/>
    <n v="1430939173"/>
    <b v="0"/>
    <n v="3"/>
    <b v="0"/>
    <s v="publishing/fiction"/>
    <x v="7"/>
    <x v="31"/>
    <n v="50"/>
    <n v="2"/>
    <x v="2348"/>
    <d v="2015-06-20T19:06:13"/>
    <n v="45"/>
    <n v="-0.97761194029850751"/>
    <x v="3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s v="USD"/>
    <n v="1435679100"/>
    <n v="1433006765"/>
    <b v="0"/>
    <n v="0"/>
    <b v="0"/>
    <s v="food/food trucks"/>
    <x v="3"/>
    <x v="3"/>
    <n v="0"/>
    <n v="0"/>
    <x v="2349"/>
    <d v="2015-06-30T15:45:00"/>
    <n v="30.929803240738693"/>
    <n v="-1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s v="USD"/>
    <n v="1418803140"/>
    <n v="1415343874"/>
    <b v="0"/>
    <n v="65"/>
    <b v="1"/>
    <s v="music/rock"/>
    <x v="4"/>
    <x v="5"/>
    <n v="107.98"/>
    <n v="102"/>
    <x v="2350"/>
    <d v="2014-12-17T07:59:00"/>
    <n v="40.037800925929332"/>
    <n v="1.7246376811594202E-2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s v="USD"/>
    <n v="1431022342"/>
    <n v="1428430342"/>
    <b v="0"/>
    <n v="70"/>
    <b v="1"/>
    <s v="music/rock"/>
    <x v="4"/>
    <x v="5"/>
    <n v="107.07"/>
    <n v="107"/>
    <x v="2351"/>
    <d v="2015-05-07T18:12:22"/>
    <n v="30"/>
    <n v="7.0867266752393202E-2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s v="USD"/>
    <n v="1364078561"/>
    <n v="1361490161"/>
    <b v="1"/>
    <n v="1356"/>
    <b v="1"/>
    <s v="technology/hardware"/>
    <x v="0"/>
    <x v="0"/>
    <n v="74.11"/>
    <n v="1436"/>
    <x v="2352"/>
    <d v="2013-03-23T22:42:41"/>
    <n v="29.958333333335759"/>
    <n v="13.35571714285714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s v="USD"/>
    <n v="1330018426"/>
    <n v="1326994426"/>
    <b v="0"/>
    <n v="145"/>
    <b v="1"/>
    <s v="music/rock"/>
    <x v="4"/>
    <x v="5"/>
    <n v="71.97"/>
    <n v="149"/>
    <x v="2353"/>
    <d v="2012-02-23T17:33:46"/>
    <n v="35"/>
    <n v="0.49071428571428571"/>
    <x v="6"/>
  </r>
  <r>
    <n v="1617"/>
    <s v="The Coffis Brothers 2nd Album!"/>
    <s v="The Coffis Brothers &amp;The Mountain Men are recording a brand new full length record."/>
    <n v="7000"/>
    <n v="10210"/>
    <x v="0"/>
    <x v="0"/>
    <x v="0"/>
    <s v="USD"/>
    <n v="1383332400"/>
    <n v="1380470188"/>
    <b v="0"/>
    <n v="158"/>
    <b v="1"/>
    <s v="music/rock"/>
    <x v="4"/>
    <x v="5"/>
    <n v="64.62"/>
    <n v="146"/>
    <x v="2354"/>
    <d v="2013-11-01T19:00:00"/>
    <n v="33.127453703702486"/>
    <n v="0.45857142857142857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s v="USD"/>
    <n v="1365489000"/>
    <n v="1362776043"/>
    <b v="0"/>
    <n v="205"/>
    <b v="1"/>
    <s v="music/rock"/>
    <x v="4"/>
    <x v="5"/>
    <n v="39.31"/>
    <n v="115"/>
    <x v="2355"/>
    <d v="2013-04-09T06:30:00"/>
    <n v="31.399965277778392"/>
    <n v="0.15122142857142859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s v="USD"/>
    <n v="1482372000"/>
    <n v="1479276838"/>
    <b v="0"/>
    <n v="89"/>
    <b v="1"/>
    <s v="photography/photobooks"/>
    <x v="6"/>
    <x v="9"/>
    <n v="89.67"/>
    <n v="114"/>
    <x v="2356"/>
    <d v="2016-12-22T02:00:00"/>
    <n v="35.823634259257233"/>
    <n v="0.14014285714285715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s v="USD"/>
    <n v="1406745482"/>
    <n v="1404153482"/>
    <b v="0"/>
    <n v="107"/>
    <b v="1"/>
    <s v="theater/musical"/>
    <x v="2"/>
    <x v="18"/>
    <n v="74.22"/>
    <n v="113"/>
    <x v="2357"/>
    <d v="2014-07-30T18:38:02"/>
    <n v="30"/>
    <n v="0.13457142857142856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s v="USD"/>
    <n v="1333310458"/>
    <n v="1330722058"/>
    <b v="1"/>
    <n v="123"/>
    <b v="1"/>
    <s v="theater/plays"/>
    <x v="2"/>
    <x v="2"/>
    <n v="64.27"/>
    <n v="113"/>
    <x v="2358"/>
    <d v="2012-04-01T20:00:58"/>
    <n v="29.958333333335759"/>
    <n v="0.12928571428571428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s v="USD"/>
    <n v="1375033836"/>
    <n v="1373305836"/>
    <b v="1"/>
    <n v="74"/>
    <b v="1"/>
    <s v="music/rock"/>
    <x v="4"/>
    <x v="5"/>
    <n v="104.73"/>
    <n v="111"/>
    <x v="2359"/>
    <d v="2013-07-28T17:50:36"/>
    <n v="20"/>
    <n v="0.10714285714285714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s v="USD"/>
    <n v="1403323140"/>
    <n v="1400704672"/>
    <b v="0"/>
    <n v="113"/>
    <b v="1"/>
    <s v="film &amp; video/documentary"/>
    <x v="5"/>
    <x v="27"/>
    <n v="68.239999999999995"/>
    <n v="110"/>
    <x v="2360"/>
    <d v="2014-06-21T03:59:00"/>
    <n v="30.306342592593865"/>
    <n v="0.10161428571428574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s v="GBP"/>
    <n v="1462545358"/>
    <n v="1459953358"/>
    <b v="1"/>
    <n v="117"/>
    <b v="1"/>
    <s v="theater/plays"/>
    <x v="2"/>
    <x v="2"/>
    <n v="65.099999999999994"/>
    <n v="109"/>
    <x v="2361"/>
    <d v="2016-05-06T14:35:58"/>
    <n v="30"/>
    <n v="8.8142857142857148E-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s v="USD"/>
    <n v="1356552252"/>
    <n v="1353960252"/>
    <b v="0"/>
    <n v="104"/>
    <b v="1"/>
    <s v="theater/spaces"/>
    <x v="2"/>
    <x v="24"/>
    <n v="73.03"/>
    <n v="109"/>
    <x v="2362"/>
    <d v="2012-12-26T20:04:12"/>
    <n v="30"/>
    <n v="8.5061428571428607E-2"/>
    <x v="6"/>
  </r>
  <r>
    <n v="65"/>
    <s v="Hello World - Post Production Funds"/>
    <s v="Help finish the short film Hello World. The story of an android in the broken home of a father &amp; son."/>
    <n v="7000"/>
    <n v="7527"/>
    <x v="0"/>
    <x v="2"/>
    <x v="2"/>
    <s v="CAD"/>
    <n v="1407736740"/>
    <n v="1405453354"/>
    <b v="0"/>
    <n v="57"/>
    <b v="1"/>
    <s v="film &amp; video/shorts"/>
    <x v="5"/>
    <x v="13"/>
    <n v="132.05000000000001"/>
    <n v="108"/>
    <x v="2363"/>
    <d v="2014-08-11T05:59:00"/>
    <n v="26.428078703698702"/>
    <n v="7.5285714285714289E-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s v="GBP"/>
    <n v="1481749278"/>
    <n v="1479157278"/>
    <b v="0"/>
    <n v="128"/>
    <b v="1"/>
    <s v="games/tabletop games"/>
    <x v="1"/>
    <x v="1"/>
    <n v="58.63"/>
    <n v="107"/>
    <x v="2364"/>
    <d v="2016-12-14T21:01:18"/>
    <n v="30"/>
    <n v="7.2142857142857147E-2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s v="USD"/>
    <n v="1309447163"/>
    <n v="1306855163"/>
    <b v="0"/>
    <n v="143"/>
    <b v="1"/>
    <s v="publishing/nonfiction"/>
    <x v="7"/>
    <x v="12"/>
    <n v="51.63"/>
    <n v="105"/>
    <x v="2365"/>
    <d v="2011-06-30T15:19:23"/>
    <n v="30"/>
    <n v="5.4715714285714319E-2"/>
    <x v="5"/>
  </r>
  <r>
    <n v="3258"/>
    <s v="Bluebirds by Joe Brondo"/>
    <s v="A guy named Walt steals a book and plans to sell it to get his life on track... until his wife finds out."/>
    <n v="7000"/>
    <n v="7365"/>
    <x v="0"/>
    <x v="0"/>
    <x v="0"/>
    <s v="USD"/>
    <n v="1420751861"/>
    <n v="1418159861"/>
    <b v="1"/>
    <n v="75"/>
    <b v="1"/>
    <s v="theater/plays"/>
    <x v="2"/>
    <x v="2"/>
    <n v="98.2"/>
    <n v="105"/>
    <x v="2366"/>
    <d v="2015-01-08T21:17:41"/>
    <n v="30"/>
    <n v="5.2142857142857144E-2"/>
    <x v="2"/>
  </r>
  <r>
    <n v="2113"/>
    <s v="Summer Underground // Honeycomb LP"/>
    <s v="Help us fund our second full-length album Honeycomb!"/>
    <n v="7000"/>
    <n v="7340"/>
    <x v="0"/>
    <x v="0"/>
    <x v="0"/>
    <s v="USD"/>
    <n v="1411505176"/>
    <n v="1408481176"/>
    <b v="0"/>
    <n v="107"/>
    <b v="1"/>
    <s v="music/indie rock"/>
    <x v="4"/>
    <x v="21"/>
    <n v="68.599999999999994"/>
    <n v="105"/>
    <x v="2367"/>
    <d v="2014-09-23T20:46:16"/>
    <n v="35"/>
    <n v="4.8571428571428571E-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s v="USD"/>
    <n v="1421952370"/>
    <n v="1418064370"/>
    <b v="1"/>
    <n v="46"/>
    <b v="1"/>
    <s v="photography/photobooks"/>
    <x v="6"/>
    <x v="9"/>
    <n v="156.16999999999999"/>
    <n v="103"/>
    <x v="2368"/>
    <d v="2015-01-22T18:46:10"/>
    <n v="45"/>
    <n v="2.6285714285714287E-2"/>
    <x v="2"/>
  </r>
  <r>
    <n v="3228"/>
    <s v="Hear Me Roar: A Season of Powerful Women"/>
    <s v="A Season of Powerful Women. A Season of Defiance."/>
    <n v="7000"/>
    <n v="7164"/>
    <x v="0"/>
    <x v="0"/>
    <x v="0"/>
    <s v="USD"/>
    <n v="1450328340"/>
    <n v="1447606884"/>
    <b v="1"/>
    <n v="37"/>
    <b v="1"/>
    <s v="theater/plays"/>
    <x v="2"/>
    <x v="2"/>
    <n v="193.62"/>
    <n v="102"/>
    <x v="2369"/>
    <d v="2015-12-17T04:59:00"/>
    <n v="31.498333333329356"/>
    <n v="2.3428571428571427E-2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s v="USD"/>
    <n v="1328029200"/>
    <n v="1323211621"/>
    <b v="1"/>
    <n v="151"/>
    <b v="1"/>
    <s v="theater/plays"/>
    <x v="2"/>
    <x v="2"/>
    <n v="46.77"/>
    <n v="101"/>
    <x v="2370"/>
    <d v="2012-01-31T17:00:00"/>
    <n v="55.759016203708597"/>
    <n v="8.8571428571428568E-3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s v="USD"/>
    <n v="1439583533"/>
    <n v="1434399533"/>
    <b v="0"/>
    <n v="30"/>
    <b v="1"/>
    <s v="theater/spaces"/>
    <x v="2"/>
    <x v="24"/>
    <n v="234.67"/>
    <n v="101"/>
    <x v="2371"/>
    <d v="2015-08-14T20:18:53"/>
    <n v="60"/>
    <n v="5.7142857142857143E-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x v="10"/>
    <s v="EUR"/>
    <n v="1421319240"/>
    <n v="1418649019"/>
    <b v="0"/>
    <n v="55"/>
    <b v="1"/>
    <s v="publishing/nonfiction"/>
    <x v="7"/>
    <x v="12"/>
    <n v="127.33"/>
    <n v="100"/>
    <x v="2372"/>
    <d v="2015-01-15T10:54:00"/>
    <n v="30.90533564814541"/>
    <n v="4.2857142857142855E-4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s v="GBP"/>
    <n v="1459414016"/>
    <n v="1456480016"/>
    <b v="1"/>
    <n v="122"/>
    <b v="1"/>
    <s v="music/electronic music"/>
    <x v="4"/>
    <x v="4"/>
    <n v="57.38"/>
    <n v="100"/>
    <x v="2373"/>
    <d v="2016-03-31T08:46:56"/>
    <n v="33.958333333335759"/>
    <n v="8.2857142857132465E-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s v="USD"/>
    <n v="1418769129"/>
    <n v="1416954729"/>
    <b v="0"/>
    <n v="24"/>
    <b v="0"/>
    <s v="theater/musical"/>
    <x v="2"/>
    <x v="18"/>
    <n v="174"/>
    <n v="60"/>
    <x v="2374"/>
    <d v="2014-12-16T22:32:09"/>
    <n v="21"/>
    <n v="-0.40342857142857141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s v="USD"/>
    <n v="1444539600"/>
    <n v="1441297645"/>
    <b v="0"/>
    <n v="57"/>
    <b v="0"/>
    <s v="publishing/fiction"/>
    <x v="7"/>
    <x v="31"/>
    <n v="63.12"/>
    <n v="51"/>
    <x v="2375"/>
    <d v="2015-10-11T05:00:00"/>
    <n v="37.522627314814599"/>
    <n v="-0.48599999999999999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s v="USD"/>
    <n v="1413723684"/>
    <n v="1411131684"/>
    <b v="0"/>
    <n v="44"/>
    <b v="0"/>
    <s v="publishing/fiction"/>
    <x v="7"/>
    <x v="31"/>
    <n v="57.3"/>
    <n v="36"/>
    <x v="2376"/>
    <d v="2014-10-19T13:01:24"/>
    <n v="30"/>
    <n v="-0.639857142857142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s v="USD"/>
    <n v="1409514709"/>
    <n v="1406058798"/>
    <b v="0"/>
    <n v="14"/>
    <b v="0"/>
    <s v="theater/plays"/>
    <x v="2"/>
    <x v="2"/>
    <n v="82.57"/>
    <n v="17"/>
    <x v="2377"/>
    <d v="2014-08-31T19:51:49"/>
    <n v="39.998969907406718"/>
    <n v="-0.83485714285714285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s v="USD"/>
    <n v="1468716180"/>
    <n v="1466205262"/>
    <b v="0"/>
    <n v="12"/>
    <b v="0"/>
    <s v="theater/plays"/>
    <x v="2"/>
    <x v="2"/>
    <n v="91.83"/>
    <n v="16"/>
    <x v="2378"/>
    <d v="2016-07-17T00:43:00"/>
    <n v="29.061550925922347"/>
    <n v="-0.8425714285714285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s v="USD"/>
    <n v="1333028723"/>
    <n v="1330440323"/>
    <b v="0"/>
    <n v="34"/>
    <b v="0"/>
    <s v="publishing/children's books"/>
    <x v="7"/>
    <x v="32"/>
    <n v="29.47"/>
    <n v="14"/>
    <x v="2379"/>
    <d v="2012-03-29T13:45:23"/>
    <n v="29.958333333335759"/>
    <n v="-0.85685714285714287"/>
    <x v="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s v="USD"/>
    <n v="1417392000"/>
    <n v="1414511307"/>
    <b v="0"/>
    <n v="16"/>
    <b v="0"/>
    <s v="technology/wearables"/>
    <x v="0"/>
    <x v="16"/>
    <n v="44.69"/>
    <n v="10"/>
    <x v="2380"/>
    <d v="2014-12-01T00:00:00"/>
    <n v="33.341354166666861"/>
    <n v="-0.89785714285714291"/>
    <x v="2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s v="USD"/>
    <n v="1417656699"/>
    <n v="1415064699"/>
    <b v="0"/>
    <n v="13"/>
    <b v="0"/>
    <s v="publishing/translations"/>
    <x v="7"/>
    <x v="20"/>
    <n v="24.62"/>
    <n v="5"/>
    <x v="2381"/>
    <d v="2014-12-04T01:31:39"/>
    <n v="30"/>
    <n v="-0.95428571428571429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s v="USD"/>
    <n v="1412405940"/>
    <n v="1409721542"/>
    <b v="1"/>
    <n v="8"/>
    <b v="0"/>
    <s v="theater/plays"/>
    <x v="2"/>
    <x v="2"/>
    <n v="23.63"/>
    <n v="3"/>
    <x v="2382"/>
    <d v="2014-10-04T06:59:00"/>
    <n v="31.06942129629897"/>
    <n v="-0.97299999999999998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x v="0"/>
    <s v="USD"/>
    <n v="1486590035"/>
    <n v="1483998035"/>
    <b v="0"/>
    <n v="2"/>
    <b v="0"/>
    <s v="food/food trucks"/>
    <x v="3"/>
    <x v="3"/>
    <n v="29.5"/>
    <n v="1"/>
    <x v="2383"/>
    <d v="2017-02-08T21:40:35"/>
    <n v="30"/>
    <n v="-0.9915714285714285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s v="USD"/>
    <n v="1469162275"/>
    <n v="1467002275"/>
    <b v="0"/>
    <n v="2"/>
    <b v="0"/>
    <s v="publishing/fiction"/>
    <x v="7"/>
    <x v="31"/>
    <n v="25"/>
    <n v="1"/>
    <x v="2384"/>
    <d v="2016-07-22T04:37:55"/>
    <n v="25"/>
    <n v="-0.99285714285714288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s v="USD"/>
    <n v="1346585448"/>
    <n v="1343993448"/>
    <b v="0"/>
    <n v="1"/>
    <b v="0"/>
    <s v="music/jazz"/>
    <x v="4"/>
    <x v="34"/>
    <n v="25"/>
    <n v="0"/>
    <x v="2385"/>
    <d v="2012-09-02T11:30:48"/>
    <n v="30"/>
    <n v="-0.9964285714285714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x v="0"/>
    <s v="USD"/>
    <n v="1425587220"/>
    <n v="1420668801"/>
    <b v="0"/>
    <n v="2"/>
    <b v="0"/>
    <s v="journalism/audio"/>
    <x v="8"/>
    <x v="14"/>
    <n v="3"/>
    <n v="0"/>
    <x v="2386"/>
    <d v="2015-03-05T20:27:00"/>
    <n v="56.926145833334886"/>
    <n v="-0.99914285714285711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s v="USD"/>
    <n v="1437331463"/>
    <n v="1434739463"/>
    <b v="0"/>
    <n v="1"/>
    <b v="0"/>
    <s v="theater/plays"/>
    <x v="2"/>
    <x v="2"/>
    <n v="1"/>
    <n v="0"/>
    <x v="2387"/>
    <d v="2015-07-19T18:44:23"/>
    <n v="30"/>
    <n v="-0.99985714285714289"/>
    <x v="3"/>
  </r>
  <r>
    <n v="147"/>
    <s v="Consumed (Static Air) (Canceled)"/>
    <s v="Film makers catch live footage beyond their wildest dreams."/>
    <n v="7000"/>
    <n v="0"/>
    <x v="2"/>
    <x v="1"/>
    <x v="1"/>
    <s v="GBP"/>
    <n v="1420741080"/>
    <n v="1417026340"/>
    <b v="0"/>
    <n v="0"/>
    <b v="0"/>
    <s v="film &amp; video/science fiction"/>
    <x v="5"/>
    <x v="30"/>
    <n v="0"/>
    <n v="0"/>
    <x v="2388"/>
    <d v="2015-01-08T18:18:00"/>
    <n v="42.994675925918273"/>
    <n v="-1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x v="2"/>
    <s v="CAD"/>
    <n v="1475912326"/>
    <n v="1470728326"/>
    <b v="0"/>
    <n v="0"/>
    <b v="0"/>
    <s v="film &amp; video/animation"/>
    <x v="5"/>
    <x v="29"/>
    <n v="0"/>
    <n v="0"/>
    <x v="2389"/>
    <d v="2016-10-08T07:38:46"/>
    <n v="60"/>
    <n v="-1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s v="USD"/>
    <n v="1437076305"/>
    <n v="1434484305"/>
    <b v="0"/>
    <n v="0"/>
    <b v="0"/>
    <s v="film &amp; video/animation"/>
    <x v="5"/>
    <x v="29"/>
    <n v="0"/>
    <n v="0"/>
    <x v="2390"/>
    <d v="2015-07-16T19:51:45"/>
    <n v="30"/>
    <n v="-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s v="USD"/>
    <n v="1278628800"/>
    <n v="1276043330"/>
    <b v="0"/>
    <n v="0"/>
    <b v="0"/>
    <s v="music/jazz"/>
    <x v="4"/>
    <x v="34"/>
    <n v="0"/>
    <n v="0"/>
    <x v="2391"/>
    <d v="2010-07-08T22:40:00"/>
    <n v="29.924421296294895"/>
    <n v="-1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s v="USD"/>
    <n v="1462135706"/>
    <n v="1458679706"/>
    <b v="0"/>
    <n v="0"/>
    <b v="0"/>
    <s v="music/faith"/>
    <x v="4"/>
    <x v="28"/>
    <n v="0"/>
    <n v="0"/>
    <x v="2392"/>
    <d v="2016-05-01T20:48:26"/>
    <n v="40"/>
    <n v="-1"/>
    <x v="0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s v="USD"/>
    <n v="1426292416"/>
    <n v="1423704016"/>
    <b v="0"/>
    <n v="0"/>
    <b v="0"/>
    <s v="food/restaurants"/>
    <x v="3"/>
    <x v="39"/>
    <n v="0"/>
    <n v="0"/>
    <x v="2393"/>
    <d v="2015-03-14T00:20:16"/>
    <n v="29.958333333335759"/>
    <n v="-1"/>
    <x v="3"/>
  </r>
  <r>
    <n v="4023"/>
    <s v="Forgive &amp; Forget"/>
    <s v="An original gospel stage play that explores the pain and hurt caused by those who struggle to forgive others!"/>
    <n v="7000"/>
    <n v="0"/>
    <x v="1"/>
    <x v="0"/>
    <x v="0"/>
    <s v="USD"/>
    <n v="1458860363"/>
    <n v="1454975963"/>
    <b v="0"/>
    <n v="0"/>
    <b v="0"/>
    <s v="theater/plays"/>
    <x v="2"/>
    <x v="2"/>
    <n v="0"/>
    <n v="0"/>
    <x v="2394"/>
    <d v="2016-03-24T22:59:23"/>
    <n v="44.958333333343035"/>
    <n v="-1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s v="USD"/>
    <n v="1441550760"/>
    <n v="1438958824"/>
    <b v="0"/>
    <n v="0"/>
    <b v="0"/>
    <s v="film &amp; video/animation"/>
    <x v="5"/>
    <x v="29"/>
    <n v="0"/>
    <n v="0"/>
    <x v="2395"/>
    <d v="2015-09-06T14:46:00"/>
    <n v="29.999259259260725"/>
    <n v="-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s v="USD"/>
    <n v="1315602163"/>
    <n v="1313010163"/>
    <b v="1"/>
    <n v="162"/>
    <b v="1"/>
    <s v="technology/hardware"/>
    <x v="0"/>
    <x v="0"/>
    <n v="50.22"/>
    <n v="113"/>
    <x v="2396"/>
    <d v="2011-09-09T21:02:43"/>
    <n v="30"/>
    <n v="0.13000138888888893"/>
    <x v="5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s v="USD"/>
    <n v="1414348166"/>
    <n v="1412879366"/>
    <b v="0"/>
    <n v="38"/>
    <b v="0"/>
    <s v="theater/plays"/>
    <x v="2"/>
    <x v="2"/>
    <n v="45.84"/>
    <n v="24"/>
    <x v="2397"/>
    <d v="2014-10-26T18:29:26"/>
    <n v="17"/>
    <n v="-0.75805555555555559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s v="USD"/>
    <n v="1468445382"/>
    <n v="1465853382"/>
    <b v="0"/>
    <n v="175"/>
    <b v="1"/>
    <s v="theater/spaces"/>
    <x v="2"/>
    <x v="24"/>
    <n v="131.38"/>
    <n v="319"/>
    <x v="2398"/>
    <d v="2016-07-13T21:29:42"/>
    <n v="30"/>
    <n v="2.1869988910451896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s v="USD"/>
    <n v="1441383062"/>
    <n v="1438791062"/>
    <b v="1"/>
    <n v="369"/>
    <b v="1"/>
    <s v="photography/photobooks"/>
    <x v="6"/>
    <x v="9"/>
    <n v="84.91"/>
    <n v="418"/>
    <x v="2399"/>
    <d v="2015-09-04T16:11:02"/>
    <n v="30"/>
    <n v="3.1773333333333333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s v="USD"/>
    <n v="1347382053"/>
    <n v="1344962853"/>
    <b v="0"/>
    <n v="104"/>
    <b v="1"/>
    <s v="music/rock"/>
    <x v="4"/>
    <x v="5"/>
    <n v="112.02"/>
    <n v="155"/>
    <x v="2400"/>
    <d v="2012-09-11T16:47:33"/>
    <n v="28"/>
    <n v="0.55333333333333334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s v="USD"/>
    <n v="1433055540"/>
    <n v="1431230867"/>
    <b v="0"/>
    <n v="104"/>
    <b v="1"/>
    <s v="theater/plays"/>
    <x v="2"/>
    <x v="2"/>
    <n v="110.87"/>
    <n v="154"/>
    <x v="2401"/>
    <d v="2015-05-31T06:59:00"/>
    <n v="21.118900462963211"/>
    <n v="0.53733333333333333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s v="USD"/>
    <n v="1397961361"/>
    <n v="1392780961"/>
    <b v="1"/>
    <n v="70"/>
    <b v="1"/>
    <s v="technology/hardware"/>
    <x v="0"/>
    <x v="0"/>
    <n v="160.44"/>
    <n v="150"/>
    <x v="2402"/>
    <d v="2014-04-20T02:36:01"/>
    <n v="59.958333333335759"/>
    <n v="0.49746666666666667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s v="USD"/>
    <n v="1283562180"/>
    <n v="1277433980"/>
    <b v="0"/>
    <n v="104"/>
    <b v="1"/>
    <s v="music/indie rock"/>
    <x v="4"/>
    <x v="21"/>
    <n v="97.9"/>
    <n v="136"/>
    <x v="2403"/>
    <d v="2010-09-04T01:03:00"/>
    <n v="70.928240740737238"/>
    <n v="0.35760266666666674"/>
    <x v="7"/>
  </r>
  <r>
    <n v="305"/>
    <s v="My Friend Mott-ly"/>
    <s v="A documentary that I am making about the difficult, but inspiring, life of a late friend of mine."/>
    <n v="7500"/>
    <n v="9775"/>
    <x v="0"/>
    <x v="0"/>
    <x v="0"/>
    <s v="USD"/>
    <n v="1331392049"/>
    <n v="1328800049"/>
    <b v="1"/>
    <n v="189"/>
    <b v="1"/>
    <s v="film &amp; video/documentary"/>
    <x v="5"/>
    <x v="27"/>
    <n v="51.72"/>
    <n v="130"/>
    <x v="2404"/>
    <d v="2012-03-10T15:07:29"/>
    <n v="30"/>
    <n v="0.30333333333333334"/>
    <x v="6"/>
  </r>
  <r>
    <n v="1366"/>
    <s v="Kick It! A Tribute to the A.K.s"/>
    <s v="A musical memorial for Alexi Petersen."/>
    <n v="7500"/>
    <n v="9486.69"/>
    <x v="0"/>
    <x v="0"/>
    <x v="0"/>
    <s v="USD"/>
    <n v="1417049663"/>
    <n v="1413158063"/>
    <b v="0"/>
    <n v="147"/>
    <b v="1"/>
    <s v="music/rock"/>
    <x v="4"/>
    <x v="5"/>
    <n v="64.540000000000006"/>
    <n v="126"/>
    <x v="2405"/>
    <d v="2014-11-27T00:54:23"/>
    <n v="45.041666666671517"/>
    <n v="0.26489200000000007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s v="USD"/>
    <n v="1430334126"/>
    <n v="1426446126"/>
    <b v="0"/>
    <n v="67"/>
    <b v="1"/>
    <s v="film &amp; video/documentary"/>
    <x v="5"/>
    <x v="27"/>
    <n v="140.1"/>
    <n v="125"/>
    <x v="2406"/>
    <d v="2015-04-29T19:02:06"/>
    <n v="45"/>
    <n v="0.25159999999999999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s v="USD"/>
    <n v="1323151140"/>
    <n v="1320528070"/>
    <b v="0"/>
    <n v="145"/>
    <b v="1"/>
    <s v="music/indie rock"/>
    <x v="4"/>
    <x v="21"/>
    <n v="60.27"/>
    <n v="117"/>
    <x v="2407"/>
    <d v="2011-12-06T05:59:00"/>
    <n v="30.359606481477385"/>
    <n v="0.16520133333333337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x v="14"/>
    <s v="SEK"/>
    <n v="1422734313"/>
    <n v="1420919913"/>
    <b v="0"/>
    <n v="60"/>
    <b v="1"/>
    <s v="games/tabletop games"/>
    <x v="1"/>
    <x v="1"/>
    <n v="144.43"/>
    <n v="116"/>
    <x v="2408"/>
    <d v="2015-01-31T19:58:33"/>
    <n v="21"/>
    <n v="0.1554666666666666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s v="USD"/>
    <n v="1362160868"/>
    <n v="1359568911"/>
    <b v="0"/>
    <n v="136"/>
    <b v="1"/>
    <s v="music/classical music"/>
    <x v="4"/>
    <x v="10"/>
    <n v="61.03"/>
    <n v="111"/>
    <x v="2409"/>
    <d v="2013-03-01T18:01:08"/>
    <n v="29.99950231481489"/>
    <n v="0.10666666666666667"/>
    <x v="4"/>
  </r>
  <r>
    <n v="3586"/>
    <s v="Actors &amp; Musicians who are Blind or Autistic"/>
    <s v="See Theatre In A New Light"/>
    <n v="7500"/>
    <n v="8207"/>
    <x v="0"/>
    <x v="0"/>
    <x v="0"/>
    <s v="USD"/>
    <n v="1474649070"/>
    <n v="1469465070"/>
    <b v="0"/>
    <n v="54"/>
    <b v="1"/>
    <s v="theater/plays"/>
    <x v="2"/>
    <x v="2"/>
    <n v="151.97999999999999"/>
    <n v="109"/>
    <x v="2410"/>
    <d v="2016-09-23T16:44:30"/>
    <n v="60"/>
    <n v="9.4266666666666665E-2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s v="USD"/>
    <n v="1461369600"/>
    <n v="1458748809"/>
    <b v="0"/>
    <n v="218"/>
    <b v="1"/>
    <s v="games/tabletop games"/>
    <x v="1"/>
    <x v="1"/>
    <n v="37.200000000000003"/>
    <n v="108"/>
    <x v="2411"/>
    <d v="2016-04-23T00:00:00"/>
    <n v="30.33322916666657"/>
    <n v="8.1199999999999994E-2"/>
    <x v="0"/>
  </r>
  <r>
    <n v="2441"/>
    <s v="Bring Alchemy Pops to the People!"/>
    <s v="YOU can help Alchemy Pops POP up on a street near you!"/>
    <n v="7500"/>
    <n v="8091"/>
    <x v="0"/>
    <x v="0"/>
    <x v="0"/>
    <s v="USD"/>
    <n v="1437627540"/>
    <n v="1435806054"/>
    <b v="0"/>
    <n v="109"/>
    <b v="1"/>
    <s v="food/small batch"/>
    <x v="3"/>
    <x v="26"/>
    <n v="74.23"/>
    <n v="108"/>
    <x v="2412"/>
    <d v="2015-07-23T04:59:00"/>
    <n v="21.082013888888469"/>
    <n v="7.8799999999999995E-2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s v="GBP"/>
    <n v="1433198520"/>
    <n v="1430340195"/>
    <b v="0"/>
    <n v="123"/>
    <b v="1"/>
    <s v="photography/photobooks"/>
    <x v="6"/>
    <x v="9"/>
    <n v="65.08"/>
    <n v="107"/>
    <x v="2413"/>
    <d v="2015-06-01T22:42:00"/>
    <n v="33.082465277781012"/>
    <n v="6.7333333333333328E-2"/>
    <x v="3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s v="USD"/>
    <n v="1342648398"/>
    <n v="1340056398"/>
    <b v="0"/>
    <n v="89"/>
    <b v="1"/>
    <s v="film &amp; video/documentary"/>
    <x v="5"/>
    <x v="27"/>
    <n v="89.89"/>
    <n v="107"/>
    <x v="2414"/>
    <d v="2012-07-18T21:53:18"/>
    <n v="30"/>
    <n v="6.6666666666666666E-2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s v="USD"/>
    <n v="1313957157"/>
    <n v="1310069157"/>
    <b v="0"/>
    <n v="130"/>
    <b v="1"/>
    <s v="publishing/nonfiction"/>
    <x v="7"/>
    <x v="12"/>
    <n v="60.9"/>
    <n v="106"/>
    <x v="2415"/>
    <d v="2011-08-21T20:05:57"/>
    <n v="45"/>
    <n v="5.5659999999999973E-2"/>
    <x v="5"/>
  </r>
  <r>
    <n v="2729"/>
    <s v="McChi Luggage: It's a Luggage, USB Charger and a Table Top"/>
    <s v="A luggage that is more than a luggage! It is what you want it to be."/>
    <n v="7500"/>
    <n v="7833"/>
    <x v="0"/>
    <x v="0"/>
    <x v="0"/>
    <s v="USD"/>
    <n v="1430459197"/>
    <n v="1427867197"/>
    <b v="0"/>
    <n v="23"/>
    <b v="1"/>
    <s v="technology/hardware"/>
    <x v="0"/>
    <x v="0"/>
    <n v="340.57"/>
    <n v="104"/>
    <x v="2416"/>
    <d v="2015-05-01T05:46:37"/>
    <n v="30"/>
    <n v="4.4400000000000002E-2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s v="USD"/>
    <n v="1384322340"/>
    <n v="1381430646"/>
    <b v="0"/>
    <n v="128"/>
    <b v="1"/>
    <s v="music/rock"/>
    <x v="4"/>
    <x v="5"/>
    <n v="60.86"/>
    <n v="104"/>
    <x v="2417"/>
    <d v="2013-11-13T05:59:00"/>
    <n v="33.468680555553874"/>
    <n v="3.8666666666666669E-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s v="USD"/>
    <n v="1317438000"/>
    <n v="1314577097"/>
    <b v="0"/>
    <n v="86"/>
    <b v="1"/>
    <s v="music/indie rock"/>
    <x v="4"/>
    <x v="21"/>
    <n v="90.52"/>
    <n v="104"/>
    <x v="2418"/>
    <d v="2011-10-01T03:00:00"/>
    <n v="33.112303240741312"/>
    <n v="3.7999999999999999E-2"/>
    <x v="5"/>
  </r>
  <r>
    <n v="356"/>
    <s v="43 and 80"/>
    <s v="A documentary about halibut conservation and how it impacts communities of Southeast Alaska."/>
    <n v="7500"/>
    <n v="7701.93"/>
    <x v="0"/>
    <x v="0"/>
    <x v="0"/>
    <s v="USD"/>
    <n v="1458152193"/>
    <n v="1455563793"/>
    <b v="1"/>
    <n v="97"/>
    <b v="1"/>
    <s v="film &amp; video/documentary"/>
    <x v="5"/>
    <x v="27"/>
    <n v="79.400000000000006"/>
    <n v="103"/>
    <x v="2419"/>
    <d v="2016-03-16T18:16:33"/>
    <n v="29.958333333335759"/>
    <n v="2.6924000000000038E-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s v="USD"/>
    <n v="1303688087"/>
    <n v="1301787287"/>
    <b v="0"/>
    <n v="69"/>
    <b v="1"/>
    <s v="film &amp; video/shorts"/>
    <x v="5"/>
    <x v="13"/>
    <n v="111.38"/>
    <n v="102"/>
    <x v="2420"/>
    <d v="2011-04-24T23:34:47"/>
    <n v="22"/>
    <n v="2.4666666666666667E-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s v="USD"/>
    <n v="1384363459"/>
    <n v="1381767859"/>
    <b v="1"/>
    <n v="31"/>
    <b v="1"/>
    <s v="music/rock"/>
    <x v="4"/>
    <x v="5"/>
    <n v="246.29"/>
    <n v="102"/>
    <x v="2421"/>
    <d v="2013-11-13T17:24:19"/>
    <n v="30.041666666664241"/>
    <n v="1.7999999999999999E-2"/>
    <x v="4"/>
  </r>
  <r>
    <n v="2524"/>
    <s v="Les Bostonades' First CD"/>
    <s v="We're bringing some of our favorite music from the past 10 years to disc for the first time ever."/>
    <n v="7500"/>
    <n v="7620"/>
    <x v="0"/>
    <x v="0"/>
    <x v="0"/>
    <s v="USD"/>
    <n v="1419136200"/>
    <n v="1416338557"/>
    <b v="0"/>
    <n v="43"/>
    <b v="1"/>
    <s v="music/classical music"/>
    <x v="4"/>
    <x v="10"/>
    <n v="177.21"/>
    <n v="102"/>
    <x v="2422"/>
    <d v="2014-12-21T04:30:00"/>
    <n v="32.380127314812853"/>
    <n v="1.6E-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s v="USD"/>
    <n v="1348256294"/>
    <n v="1345664294"/>
    <b v="1"/>
    <n v="28"/>
    <b v="1"/>
    <s v="technology/space exploration"/>
    <x v="0"/>
    <x v="23"/>
    <n v="270.57"/>
    <n v="101"/>
    <x v="2423"/>
    <d v="2012-09-21T19:38:14"/>
    <n v="30"/>
    <n v="1.0133333333333333E-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s v="USD"/>
    <n v="1355437052"/>
    <n v="1352845052"/>
    <b v="0"/>
    <n v="48"/>
    <b v="1"/>
    <s v="music/pop"/>
    <x v="4"/>
    <x v="17"/>
    <n v="156.77000000000001"/>
    <n v="100"/>
    <x v="2424"/>
    <d v="2012-12-13T22:17:32"/>
    <n v="30"/>
    <n v="3.3493333333333188E-3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s v="USD"/>
    <n v="1426523752"/>
    <n v="1423935352"/>
    <b v="0"/>
    <n v="92"/>
    <b v="1"/>
    <s v="music/rock"/>
    <x v="4"/>
    <x v="5"/>
    <n v="81.739999999999995"/>
    <n v="100"/>
    <x v="2425"/>
    <d v="2015-03-16T16:35:52"/>
    <n v="29.958333333335759"/>
    <n v="2.6666666666666666E-3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s v="USD"/>
    <n v="1433723033"/>
    <n v="1428539033"/>
    <b v="0"/>
    <n v="39"/>
    <b v="0"/>
    <s v="theater/plays"/>
    <x v="2"/>
    <x v="2"/>
    <n v="60.67"/>
    <n v="32"/>
    <x v="2426"/>
    <d v="2015-06-08T00:23:53"/>
    <n v="60"/>
    <n v="-0.6845333333333333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x v="2"/>
    <s v="CAD"/>
    <n v="1428945472"/>
    <n v="1423765072"/>
    <b v="0"/>
    <n v="37"/>
    <b v="0"/>
    <s v="film &amp; video/science fiction"/>
    <x v="5"/>
    <x v="30"/>
    <n v="55.95"/>
    <n v="28"/>
    <x v="2427"/>
    <d v="2015-04-13T17:17:52"/>
    <n v="59.958333333328483"/>
    <n v="-0.72399999999999998"/>
    <x v="3"/>
  </r>
  <r>
    <n v="2324"/>
    <s v="Pies not Lies"/>
    <s v="A city centre shop selling great locally made food with room to chat and learn about eachother."/>
    <n v="7500"/>
    <n v="1555"/>
    <x v="3"/>
    <x v="1"/>
    <x v="1"/>
    <s v="GBP"/>
    <n v="1490559285"/>
    <n v="1487970885"/>
    <b v="0"/>
    <n v="61"/>
    <b v="0"/>
    <s v="food/small batch"/>
    <x v="3"/>
    <x v="26"/>
    <n v="25.49"/>
    <n v="21"/>
    <x v="2428"/>
    <d v="2017-03-26T20:14:45"/>
    <n v="29.958333333328483"/>
    <n v="-0.79266666666666663"/>
    <x v="1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s v="USD"/>
    <n v="1479233602"/>
    <n v="1478106802"/>
    <b v="0"/>
    <n v="14"/>
    <b v="0"/>
    <s v="publishing/translations"/>
    <x v="7"/>
    <x v="20"/>
    <n v="109.07"/>
    <n v="20"/>
    <x v="2429"/>
    <d v="2016-11-15T18:13:22"/>
    <n v="13.041666666671517"/>
    <n v="-0.7964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x v="0"/>
    <s v="USD"/>
    <n v="1438616124"/>
    <n v="1433432124"/>
    <b v="0"/>
    <n v="3"/>
    <b v="0"/>
    <s v="technology/web"/>
    <x v="0"/>
    <x v="22"/>
    <n v="367"/>
    <n v="15"/>
    <x v="2430"/>
    <d v="2015-08-03T15:35:24"/>
    <n v="60"/>
    <n v="-0.8531999999999999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x v="1"/>
    <s v="GBP"/>
    <n v="1406761200"/>
    <n v="1403724820"/>
    <b v="0"/>
    <n v="17"/>
    <b v="0"/>
    <s v="theater/musical"/>
    <x v="2"/>
    <x v="18"/>
    <n v="57.65"/>
    <n v="13"/>
    <x v="2431"/>
    <d v="2014-07-30T23:00:00"/>
    <n v="35.143287037040864"/>
    <n v="-0.86933333333333329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s v="USD"/>
    <n v="1455826460"/>
    <n v="1452716060"/>
    <b v="0"/>
    <n v="16"/>
    <b v="0"/>
    <s v="technology/wearables"/>
    <x v="0"/>
    <x v="16"/>
    <n v="41.75"/>
    <n v="9"/>
    <x v="2432"/>
    <d v="2016-02-18T20:14:20"/>
    <n v="36"/>
    <n v="-0.91093333333333337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x v="2"/>
    <s v="CAD"/>
    <n v="1404926665"/>
    <n v="1402334665"/>
    <b v="0"/>
    <n v="12"/>
    <b v="0"/>
    <s v="photography/people"/>
    <x v="6"/>
    <x v="38"/>
    <n v="31.75"/>
    <n v="5"/>
    <x v="2433"/>
    <d v="2014-07-09T17:24:25"/>
    <n v="30"/>
    <n v="-0.9492000000000000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s v="USD"/>
    <n v="1446307053"/>
    <n v="1443715053"/>
    <b v="0"/>
    <n v="12"/>
    <b v="0"/>
    <s v="theater/plays"/>
    <x v="2"/>
    <x v="2"/>
    <n v="26.33"/>
    <n v="4"/>
    <x v="2434"/>
    <d v="2015-10-31T15:57:33"/>
    <n v="30"/>
    <n v="-0.95786666666666664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s v="USD"/>
    <n v="1417584860"/>
    <n v="1414992860"/>
    <b v="0"/>
    <n v="1"/>
    <b v="0"/>
    <s v="technology/web"/>
    <x v="0"/>
    <x v="22"/>
    <n v="250"/>
    <n v="3"/>
    <x v="2435"/>
    <d v="2014-12-03T05:34:20"/>
    <n v="29.999999999992724"/>
    <n v="-0.96666666666666667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s v="USD"/>
    <n v="1406170740"/>
    <n v="1402506278"/>
    <b v="0"/>
    <n v="2"/>
    <b v="0"/>
    <s v="theater/plays"/>
    <x v="2"/>
    <x v="2"/>
    <n v="22.5"/>
    <n v="1"/>
    <x v="2436"/>
    <d v="2014-07-24T02:59:00"/>
    <n v="42.41275462962949"/>
    <n v="-0.99399999999999999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s v="USD"/>
    <n v="1418091128"/>
    <n v="1415499128"/>
    <b v="0"/>
    <n v="3"/>
    <b v="0"/>
    <s v="food/food trucks"/>
    <x v="3"/>
    <x v="3"/>
    <n v="11.67"/>
    <n v="0"/>
    <x v="2437"/>
    <d v="2014-12-09T02:12:08"/>
    <n v="30"/>
    <n v="-0.9953333333333332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s v="USD"/>
    <n v="1469980800"/>
    <n v="1466787335"/>
    <b v="0"/>
    <n v="2"/>
    <b v="0"/>
    <s v="technology/web"/>
    <x v="0"/>
    <x v="22"/>
    <n v="10"/>
    <n v="0"/>
    <x v="2438"/>
    <d v="2016-07-31T16:00:00"/>
    <n v="36.961400462969323"/>
    <n v="-0.99733333333333329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x v="7"/>
    <s v="AUD"/>
    <n v="1404022381"/>
    <n v="1402294381"/>
    <b v="0"/>
    <n v="1"/>
    <b v="0"/>
    <s v="theater/musical"/>
    <x v="2"/>
    <x v="18"/>
    <n v="5"/>
    <n v="0"/>
    <x v="2439"/>
    <d v="2014-06-29T06:13:01"/>
    <n v="20"/>
    <n v="-0.9993333333333333"/>
    <x v="2"/>
  </r>
  <r>
    <n v="589"/>
    <s v="Get Neighborly"/>
    <s v="Services closer than you think..."/>
    <n v="7500"/>
    <n v="1"/>
    <x v="1"/>
    <x v="0"/>
    <x v="0"/>
    <s v="USD"/>
    <n v="1436366699"/>
    <n v="1435070699"/>
    <b v="0"/>
    <n v="1"/>
    <b v="0"/>
    <s v="technology/web"/>
    <x v="0"/>
    <x v="22"/>
    <n v="1"/>
    <n v="0"/>
    <x v="2440"/>
    <d v="2015-07-08T14:44:59"/>
    <n v="15"/>
    <n v="-0.99986666666666668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s v="USD"/>
    <n v="1418510965"/>
    <n v="1415918965"/>
    <b v="0"/>
    <n v="1"/>
    <b v="0"/>
    <s v="photography/places"/>
    <x v="6"/>
    <x v="11"/>
    <n v="1"/>
    <n v="0"/>
    <x v="2441"/>
    <d v="2014-12-13T22:49:25"/>
    <n v="30"/>
    <n v="-0.99986666666666668"/>
    <x v="2"/>
  </r>
  <r>
    <n v="3862"/>
    <s v="The Container Play"/>
    <s v="The hit immersive theatre experience of England comes to Corpus Christi!"/>
    <n v="7500"/>
    <n v="1"/>
    <x v="1"/>
    <x v="0"/>
    <x v="0"/>
    <s v="USD"/>
    <n v="1473699540"/>
    <n v="1472451356"/>
    <b v="0"/>
    <n v="1"/>
    <b v="0"/>
    <s v="theater/plays"/>
    <x v="2"/>
    <x v="2"/>
    <n v="1"/>
    <n v="0"/>
    <x v="2442"/>
    <d v="2016-09-12T16:59:00"/>
    <n v="14.446574074077944"/>
    <n v="-0.99986666666666668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s v="USD"/>
    <n v="1341978665"/>
    <n v="1336795283"/>
    <b v="0"/>
    <n v="0"/>
    <b v="0"/>
    <s v="film &amp; video/animation"/>
    <x v="5"/>
    <x v="29"/>
    <n v="0"/>
    <n v="0"/>
    <x v="2443"/>
    <d v="2012-07-11T03:51:05"/>
    <n v="59.992847222223645"/>
    <n v="-1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x v="1"/>
    <s v="GBP"/>
    <n v="1455122564"/>
    <n v="1452530564"/>
    <b v="0"/>
    <n v="0"/>
    <b v="0"/>
    <s v="technology/web"/>
    <x v="0"/>
    <x v="22"/>
    <n v="0"/>
    <n v="0"/>
    <x v="2444"/>
    <d v="2016-02-10T16:42:44"/>
    <n v="30"/>
    <n v="-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x v="1"/>
    <s v="GBP"/>
    <n v="1465720143"/>
    <n v="1463128143"/>
    <b v="0"/>
    <n v="0"/>
    <b v="0"/>
    <s v="technology/web"/>
    <x v="0"/>
    <x v="22"/>
    <n v="0"/>
    <n v="0"/>
    <x v="2445"/>
    <d v="2016-06-12T08:29:03"/>
    <n v="30"/>
    <n v="-1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s v="USD"/>
    <n v="1414025347"/>
    <n v="1411433347"/>
    <b v="1"/>
    <n v="111"/>
    <b v="1"/>
    <s v="music/electronic music"/>
    <x v="4"/>
    <x v="4"/>
    <n v="69.67"/>
    <n v="103"/>
    <x v="2446"/>
    <d v="2014-10-23T00:49:07"/>
    <n v="30"/>
    <n v="3.0929209438741501E-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x v="0"/>
    <s v="USD"/>
    <n v="1387077299"/>
    <n v="1383621299"/>
    <b v="0"/>
    <n v="6"/>
    <b v="0"/>
    <s v="music/world music"/>
    <x v="4"/>
    <x v="37"/>
    <n v="35"/>
    <n v="3"/>
    <x v="2447"/>
    <d v="2013-12-15T03:14:59"/>
    <n v="40"/>
    <n v="-0.97212636049907086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s v="USD"/>
    <n v="1408464000"/>
    <n v="1406831445"/>
    <b v="0"/>
    <n v="26"/>
    <b v="1"/>
    <s v="theater/plays"/>
    <x v="2"/>
    <x v="2"/>
    <n v="302.31"/>
    <n v="101"/>
    <x v="2448"/>
    <d v="2014-08-19T16:00:00"/>
    <n v="18.89531249999709"/>
    <n v="1.4193548387096775E-2"/>
    <x v="2"/>
  </r>
  <r>
    <n v="2103"/>
    <s v="Matthew Moon's New Album"/>
    <s v="Indie rocker, Matthew Moon, has something to share with you..."/>
    <n v="7777"/>
    <n v="11364"/>
    <x v="0"/>
    <x v="0"/>
    <x v="0"/>
    <s v="USD"/>
    <n v="1352488027"/>
    <n v="1349892427"/>
    <b v="0"/>
    <n v="115"/>
    <b v="1"/>
    <s v="music/indie rock"/>
    <x v="4"/>
    <x v="21"/>
    <n v="98.82"/>
    <n v="146"/>
    <x v="2449"/>
    <d v="2012-11-09T19:07:07"/>
    <n v="30.041666666671517"/>
    <n v="0.4612318374694612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s v="USD"/>
    <n v="1428641940"/>
    <n v="1426792563"/>
    <b v="0"/>
    <n v="17"/>
    <b v="0"/>
    <s v="technology/wearables"/>
    <x v="0"/>
    <x v="16"/>
    <n v="51.82"/>
    <n v="11"/>
    <x v="2450"/>
    <d v="2015-04-10T04:59:00"/>
    <n v="21.404826388890797"/>
    <n v="-0.88671724315288669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s v="USD"/>
    <n v="1410324720"/>
    <n v="1407784586"/>
    <b v="0"/>
    <n v="58"/>
    <b v="1"/>
    <s v="theater/spaces"/>
    <x v="2"/>
    <x v="24"/>
    <n v="259.95"/>
    <n v="191"/>
    <x v="2451"/>
    <d v="2014-09-10T04:52:00"/>
    <n v="29.399699074070668"/>
    <n v="0.9084810126582278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x v="12"/>
    <s v="EUR"/>
    <n v="1453064400"/>
    <n v="1449359831"/>
    <b v="0"/>
    <n v="101"/>
    <b v="1"/>
    <s v="music/pop"/>
    <x v="4"/>
    <x v="17"/>
    <n v="80.180000000000007"/>
    <n v="103"/>
    <x v="2452"/>
    <d v="2016-01-17T21:00:00"/>
    <n v="42.876956018517376"/>
    <n v="2.5063291139240506E-2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x v="0"/>
    <s v="USD"/>
    <n v="1462402850"/>
    <n v="1459810850"/>
    <b v="0"/>
    <n v="20"/>
    <b v="0"/>
    <s v="theater/spaces"/>
    <x v="2"/>
    <x v="24"/>
    <n v="66.099999999999994"/>
    <n v="17"/>
    <x v="2453"/>
    <d v="2016-05-04T23:00:50"/>
    <n v="30"/>
    <n v="-0.83265822784810128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s v="USD"/>
    <n v="1347530822"/>
    <n v="1345716422"/>
    <b v="0"/>
    <n v="3468"/>
    <b v="1"/>
    <s v="technology/space exploration"/>
    <x v="0"/>
    <x v="23"/>
    <n v="31.82"/>
    <n v="1379"/>
    <x v="2454"/>
    <d v="2012-09-13T10:07:02"/>
    <n v="21"/>
    <n v="12.794206249999998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s v="GBP"/>
    <n v="1372701600"/>
    <n v="1369895421"/>
    <b v="1"/>
    <n v="204"/>
    <b v="1"/>
    <s v="technology/hardware"/>
    <x v="0"/>
    <x v="0"/>
    <n v="164.91"/>
    <n v="421"/>
    <x v="2455"/>
    <d v="2013-07-01T18:00:00"/>
    <n v="32.478923611110076"/>
    <n v="3.2051249999999998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s v="USD"/>
    <n v="1439344800"/>
    <n v="1435611572"/>
    <b v="1"/>
    <n v="398"/>
    <b v="1"/>
    <s v="technology/space exploration"/>
    <x v="0"/>
    <x v="23"/>
    <n v="81.95"/>
    <n v="408"/>
    <x v="2456"/>
    <d v="2015-08-12T02:00:00"/>
    <n v="43.208657407405553"/>
    <n v="3.07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s v="USD"/>
    <n v="1369637940"/>
    <n v="1367088443"/>
    <b v="1"/>
    <n v="394"/>
    <b v="1"/>
    <s v="theater/spaces"/>
    <x v="2"/>
    <x v="24"/>
    <n v="71.239999999999995"/>
    <n v="351"/>
    <x v="2457"/>
    <d v="2013-05-27T06:59:00"/>
    <n v="29.508067129630945"/>
    <n v="2.50844625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s v="USD"/>
    <n v="1489536000"/>
    <n v="1485976468"/>
    <b v="1"/>
    <n v="304"/>
    <b v="1"/>
    <s v="technology/space exploration"/>
    <x v="0"/>
    <x v="23"/>
    <n v="58.93"/>
    <n v="224"/>
    <x v="2458"/>
    <d v="2017-03-15T00:00:00"/>
    <n v="41.198287037041155"/>
    <n v="1.23925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s v="GBP"/>
    <n v="1405523866"/>
    <n v="1402931866"/>
    <b v="1"/>
    <n v="215"/>
    <b v="1"/>
    <s v="photography/photobooks"/>
    <x v="6"/>
    <x v="9"/>
    <n v="55.82"/>
    <n v="150"/>
    <x v="2459"/>
    <d v="2014-07-16T15:17:46"/>
    <n v="30"/>
    <n v="0.50018750000000001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s v="USD"/>
    <n v="1426197512"/>
    <n v="1423609112"/>
    <b v="0"/>
    <n v="274"/>
    <b v="1"/>
    <s v="technology/wearables"/>
    <x v="0"/>
    <x v="16"/>
    <n v="42.89"/>
    <n v="147"/>
    <x v="2460"/>
    <d v="2015-03-12T21:58:32"/>
    <n v="29.958333333328483"/>
    <n v="0.46887499999999999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s v="USD"/>
    <n v="1408320490"/>
    <n v="1405728490"/>
    <b v="1"/>
    <n v="283"/>
    <b v="1"/>
    <s v="food/small batch"/>
    <x v="3"/>
    <x v="26"/>
    <n v="40.799999999999997"/>
    <n v="144"/>
    <x v="2461"/>
    <d v="2014-08-18T00:08:10"/>
    <n v="30"/>
    <n v="0.44313750000000007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s v="USD"/>
    <n v="1388017937"/>
    <n v="1385425937"/>
    <b v="0"/>
    <n v="242"/>
    <b v="1"/>
    <s v="technology/hardware"/>
    <x v="0"/>
    <x v="0"/>
    <n v="43.1"/>
    <n v="130"/>
    <x v="2462"/>
    <d v="2013-12-26T00:32:17"/>
    <n v="30"/>
    <n v="0.30362499999999998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s v="USD"/>
    <n v="1358117313"/>
    <n v="1355525313"/>
    <b v="0"/>
    <n v="79"/>
    <b v="1"/>
    <s v="music/indie rock"/>
    <x v="4"/>
    <x v="21"/>
    <n v="129.11000000000001"/>
    <n v="128"/>
    <x v="2463"/>
    <d v="2013-01-13T22:48:33"/>
    <n v="30"/>
    <n v="0.27500000000000002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x v="2"/>
    <s v="CAD"/>
    <n v="1398268773"/>
    <n v="1395676773"/>
    <b v="0"/>
    <n v="58"/>
    <b v="1"/>
    <s v="technology/hardware"/>
    <x v="0"/>
    <x v="0"/>
    <n v="169.52"/>
    <n v="123"/>
    <x v="2464"/>
    <d v="2014-04-23T15:59:33"/>
    <n v="30"/>
    <n v="0.22900000000000001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s v="USD"/>
    <n v="1361696955"/>
    <n v="1359104955"/>
    <b v="0"/>
    <n v="160"/>
    <b v="1"/>
    <s v="music/indie rock"/>
    <x v="4"/>
    <x v="21"/>
    <n v="57.52"/>
    <n v="115"/>
    <x v="2465"/>
    <d v="2013-02-24T09:09:15"/>
    <n v="30"/>
    <n v="0.1504037499999999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s v="USD"/>
    <n v="1323742396"/>
    <n v="1319850796"/>
    <b v="0"/>
    <n v="136"/>
    <b v="1"/>
    <s v="music/rock"/>
    <x v="4"/>
    <x v="5"/>
    <n v="67.13"/>
    <n v="114"/>
    <x v="2466"/>
    <d v="2011-12-13T02:13:16"/>
    <n v="45.041666666671517"/>
    <n v="0.14124999999999999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s v="USD"/>
    <n v="1447862947"/>
    <n v="1445267347"/>
    <b v="0"/>
    <n v="84"/>
    <b v="1"/>
    <s v="games/tabletop games"/>
    <x v="1"/>
    <x v="1"/>
    <n v="107.32"/>
    <n v="113"/>
    <x v="2467"/>
    <d v="2015-11-18T16:09:07"/>
    <n v="30.041666666664241"/>
    <n v="0.12687499999999999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s v="USD"/>
    <n v="1365973432"/>
    <n v="1363381432"/>
    <b v="1"/>
    <n v="146"/>
    <b v="1"/>
    <s v="film &amp; video/documentary"/>
    <x v="5"/>
    <x v="27"/>
    <n v="61.3"/>
    <n v="112"/>
    <x v="2468"/>
    <d v="2013-04-14T21:03:52"/>
    <n v="30"/>
    <n v="0.11874999999999999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6"/>
    <x v="6"/>
    <s v="EUR"/>
    <n v="1461931860"/>
    <n v="1457109121"/>
    <b v="0"/>
    <n v="134"/>
    <b v="1"/>
    <s v="music/rock"/>
    <x v="4"/>
    <x v="5"/>
    <n v="65.91"/>
    <n v="110"/>
    <x v="2469"/>
    <d v="2016-04-29T12:11:00"/>
    <n v="55.818738425921765"/>
    <n v="0.10406124999999997"/>
    <x v="0"/>
  </r>
  <r>
    <n v="1684"/>
    <s v="Goodness &amp; Mercy EP - Marty Mikles"/>
    <s v="New Music from Marty Mikles!  A new EP all about God's Goodness &amp; Mercy."/>
    <n v="8000"/>
    <n v="8730"/>
    <x v="3"/>
    <x v="0"/>
    <x v="0"/>
    <s v="USD"/>
    <n v="1489775641"/>
    <n v="1487360041"/>
    <b v="0"/>
    <n v="101"/>
    <b v="0"/>
    <s v="music/faith"/>
    <x v="4"/>
    <x v="28"/>
    <n v="86.44"/>
    <n v="109"/>
    <x v="2470"/>
    <d v="2017-03-17T18:34:01"/>
    <n v="27.958333333328483"/>
    <n v="9.1249999999999998E-2"/>
    <x v="1"/>
  </r>
  <r>
    <n v="3006"/>
    <s v="ONTARIO STREET THEATRE in Port Hope."/>
    <s v="We're an affordable theatre and rental space that can be molded into anything by anyone."/>
    <n v="8000"/>
    <n v="8620"/>
    <x v="0"/>
    <x v="2"/>
    <x v="2"/>
    <s v="CAD"/>
    <n v="1418580591"/>
    <n v="1415988591"/>
    <b v="0"/>
    <n v="97"/>
    <b v="1"/>
    <s v="theater/spaces"/>
    <x v="2"/>
    <x v="24"/>
    <n v="88.87"/>
    <n v="108"/>
    <x v="2471"/>
    <d v="2014-12-14T18:09:51"/>
    <n v="30"/>
    <n v="7.7499999999999999E-2"/>
    <x v="2"/>
  </r>
  <r>
    <n v="56"/>
    <s v="Voxwomen Cycling Show"/>
    <s v="We want to see more women's cycling on TV - and we need your help to make it happen!"/>
    <n v="8000"/>
    <n v="8581"/>
    <x v="0"/>
    <x v="1"/>
    <x v="1"/>
    <s v="GBP"/>
    <n v="1433779200"/>
    <n v="1432559424"/>
    <b v="0"/>
    <n v="174"/>
    <b v="1"/>
    <s v="film &amp; video/television"/>
    <x v="5"/>
    <x v="7"/>
    <n v="49.32"/>
    <n v="107"/>
    <x v="2472"/>
    <d v="2015-06-08T16:00:00"/>
    <n v="14.117777777784795"/>
    <n v="7.2624999999999995E-2"/>
    <x v="3"/>
  </r>
  <r>
    <n v="255"/>
    <s v="xoxosms: a documentary about love in the 21st century"/>
    <s v="xoxosms is a documentary about first love, long distance and Skype."/>
    <n v="8000"/>
    <n v="8538.66"/>
    <x v="0"/>
    <x v="0"/>
    <x v="0"/>
    <s v="USD"/>
    <n v="1300275482"/>
    <n v="1297687082"/>
    <b v="1"/>
    <n v="188"/>
    <b v="1"/>
    <s v="film &amp; video/documentary"/>
    <x v="5"/>
    <x v="27"/>
    <n v="45.42"/>
    <n v="107"/>
    <x v="2473"/>
    <d v="2011-03-16T11:38:02"/>
    <n v="29.958333333328483"/>
    <n v="6.7332499999999976E-2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s v="USD"/>
    <n v="1406854800"/>
    <n v="1403599778"/>
    <b v="0"/>
    <n v="94"/>
    <b v="1"/>
    <s v="theater/musical"/>
    <x v="2"/>
    <x v="18"/>
    <n v="90.82"/>
    <n v="107"/>
    <x v="2474"/>
    <d v="2014-08-01T01:00:00"/>
    <n v="37.673865740740439"/>
    <n v="6.7125000000000004E-2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s v="USD"/>
    <n v="1402710250"/>
    <n v="1401846250"/>
    <b v="0"/>
    <n v="58"/>
    <b v="1"/>
    <s v="film &amp; video/television"/>
    <x v="5"/>
    <x v="7"/>
    <n v="146.88"/>
    <n v="106"/>
    <x v="2475"/>
    <d v="2014-06-14T01:44:10"/>
    <n v="10"/>
    <n v="6.4875000000000002E-2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s v="USD"/>
    <n v="1315242360"/>
    <n v="1310438737"/>
    <b v="0"/>
    <n v="53"/>
    <b v="1"/>
    <s v="music/rock"/>
    <x v="4"/>
    <x v="5"/>
    <n v="158.96"/>
    <n v="105"/>
    <x v="2476"/>
    <d v="2011-09-05T17:06:00"/>
    <n v="55.597488425926713"/>
    <n v="5.3124999999999999E-2"/>
    <x v="5"/>
  </r>
  <r>
    <n v="806"/>
    <s v="Golden Animals NEW Album!"/>
    <s v="Help Golden Animals finish their NEW Album!"/>
    <n v="8000"/>
    <n v="8355"/>
    <x v="0"/>
    <x v="0"/>
    <x v="0"/>
    <s v="USD"/>
    <n v="1315413339"/>
    <n v="1312821339"/>
    <b v="0"/>
    <n v="71"/>
    <b v="1"/>
    <s v="music/rock"/>
    <x v="4"/>
    <x v="5"/>
    <n v="117.68"/>
    <n v="104"/>
    <x v="2477"/>
    <d v="2011-09-07T16:35:39"/>
    <n v="30"/>
    <n v="4.4374999999999998E-2"/>
    <x v="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s v="USD"/>
    <n v="1367867536"/>
    <n v="1365275536"/>
    <b v="0"/>
    <n v="148"/>
    <b v="1"/>
    <s v="music/rock"/>
    <x v="4"/>
    <x v="5"/>
    <n v="56.41"/>
    <n v="104"/>
    <x v="2478"/>
    <d v="2013-05-06T19:12:16"/>
    <n v="30"/>
    <n v="4.3624999999999997E-2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s v="USD"/>
    <n v="1469721518"/>
    <n v="1467129518"/>
    <b v="0"/>
    <n v="47"/>
    <b v="1"/>
    <s v="theater/plays"/>
    <x v="2"/>
    <x v="2"/>
    <n v="177.62"/>
    <n v="104"/>
    <x v="2479"/>
    <d v="2016-07-28T15:58:38"/>
    <n v="30"/>
    <n v="4.3499999999999997E-2"/>
    <x v="0"/>
  </r>
  <r>
    <n v="3169"/>
    <s v="The Window"/>
    <s v="We're bringing The Window to the Cherry Lane Theater in January 2014."/>
    <n v="8000"/>
    <n v="8241"/>
    <x v="0"/>
    <x v="0"/>
    <x v="0"/>
    <s v="USD"/>
    <n v="1386910740"/>
    <n v="1384364561"/>
    <b v="1"/>
    <n v="82"/>
    <b v="1"/>
    <s v="theater/plays"/>
    <x v="2"/>
    <x v="2"/>
    <n v="100.5"/>
    <n v="103"/>
    <x v="2480"/>
    <d v="2013-12-13T04:59:00"/>
    <n v="29.46966435185459"/>
    <n v="3.0124999999999999E-2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s v="USD"/>
    <n v="1409187600"/>
    <n v="1406316312"/>
    <b v="0"/>
    <n v="25"/>
    <b v="1"/>
    <s v="theater/musical"/>
    <x v="2"/>
    <x v="18"/>
    <n v="329.2"/>
    <n v="103"/>
    <x v="2481"/>
    <d v="2014-08-28T01:00:00"/>
    <n v="33.232499999998254"/>
    <n v="2.8750000000000001E-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s v="USD"/>
    <n v="1444348800"/>
    <n v="1442283562"/>
    <b v="1"/>
    <n v="71"/>
    <b v="1"/>
    <s v="theater/plays"/>
    <x v="2"/>
    <x v="2"/>
    <n v="115.87"/>
    <n v="103"/>
    <x v="2482"/>
    <d v="2015-10-09T00:00:00"/>
    <n v="23.903217592596775"/>
    <n v="2.8375000000000001E-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s v="GBP"/>
    <n v="1404858840"/>
    <n v="1402266840"/>
    <b v="0"/>
    <n v="94"/>
    <b v="1"/>
    <s v="theater/plays"/>
    <x v="2"/>
    <x v="2"/>
    <n v="87.36"/>
    <n v="103"/>
    <x v="2483"/>
    <d v="2014-07-08T22:34:00"/>
    <n v="30"/>
    <n v="2.6451250000000072E-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s v="USD"/>
    <n v="1325310336"/>
    <n v="1320122736"/>
    <b v="0"/>
    <n v="62"/>
    <b v="1"/>
    <s v="music/pop"/>
    <x v="4"/>
    <x v="17"/>
    <n v="132.44"/>
    <n v="103"/>
    <x v="2484"/>
    <d v="2011-12-31T05:45:36"/>
    <n v="60.041666666664241"/>
    <n v="2.6374999999999999E-2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s v="USD"/>
    <n v="1322454939"/>
    <n v="1319859339"/>
    <b v="0"/>
    <n v="116"/>
    <b v="1"/>
    <s v="music/pop"/>
    <x v="4"/>
    <x v="17"/>
    <n v="70.78"/>
    <n v="103"/>
    <x v="2485"/>
    <d v="2011-11-28T04:35:39"/>
    <n v="30.041666666671517"/>
    <n v="2.6374999999999999E-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s v="USD"/>
    <n v="1401024758"/>
    <n v="1398432758"/>
    <b v="0"/>
    <n v="32"/>
    <b v="1"/>
    <s v="theater/musical"/>
    <x v="2"/>
    <x v="18"/>
    <n v="255.17"/>
    <n v="102"/>
    <x v="2486"/>
    <d v="2014-05-25T13:32:38"/>
    <n v="30"/>
    <n v="2.0693750000000021E-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s v="GBP"/>
    <n v="1434452400"/>
    <n v="1431509397"/>
    <b v="1"/>
    <n v="70"/>
    <b v="1"/>
    <s v="theater/plays"/>
    <x v="2"/>
    <x v="2"/>
    <n v="116"/>
    <n v="102"/>
    <x v="2487"/>
    <d v="2015-06-16T11:00:00"/>
    <n v="34.062534722223063"/>
    <n v="1.4999999999999999E-2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x v="2"/>
    <s v="CAD"/>
    <n v="1427775414"/>
    <n v="1425187014"/>
    <b v="0"/>
    <n v="40"/>
    <b v="1"/>
    <s v="theater/plays"/>
    <x v="2"/>
    <x v="2"/>
    <n v="202.85"/>
    <n v="101"/>
    <x v="2488"/>
    <d v="2015-03-31T04:16:54"/>
    <n v="29.958333333328483"/>
    <n v="1.4250000000000001E-2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s v="USD"/>
    <n v="1425830905"/>
    <n v="1423242505"/>
    <b v="0"/>
    <n v="57"/>
    <b v="1"/>
    <s v="theater/plays"/>
    <x v="2"/>
    <x v="2"/>
    <n v="142.28"/>
    <n v="101"/>
    <x v="2489"/>
    <d v="2015-03-08T16:08:25"/>
    <n v="29.958333333328483"/>
    <n v="1.375E-2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s v="USD"/>
    <n v="1385932867"/>
    <n v="1383337267"/>
    <b v="0"/>
    <n v="108"/>
    <b v="1"/>
    <s v="music/rock"/>
    <x v="4"/>
    <x v="5"/>
    <n v="74.95"/>
    <n v="101"/>
    <x v="2490"/>
    <d v="2013-12-01T21:21:07"/>
    <n v="30.041666666664241"/>
    <n v="1.1875E-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s v="GBP"/>
    <n v="1426870560"/>
    <n v="1424280899"/>
    <b v="0"/>
    <n v="77"/>
    <b v="1"/>
    <s v="theater/plays"/>
    <x v="2"/>
    <x v="2"/>
    <n v="104.99"/>
    <n v="101"/>
    <x v="2491"/>
    <d v="2015-03-20T16:56:00"/>
    <n v="29.9729282407352"/>
    <n v="1.0500000000000001E-2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s v="USD"/>
    <n v="1300930838"/>
    <n v="1293158438"/>
    <b v="0"/>
    <n v="92"/>
    <b v="1"/>
    <s v="music/rock"/>
    <x v="4"/>
    <x v="5"/>
    <n v="87.83"/>
    <n v="101"/>
    <x v="2492"/>
    <d v="2011-03-24T01:40:38"/>
    <n v="89.958333333335759"/>
    <n v="1.0041249999999991E-2"/>
    <x v="7"/>
  </r>
  <r>
    <n v="2120"/>
    <s v="Hearty Har Full Length Album"/>
    <s v="&lt;3_x000a_Coming in from outer space. Help Hearty Har record their 1st album!!"/>
    <n v="8000"/>
    <n v="8070.43"/>
    <x v="0"/>
    <x v="0"/>
    <x v="0"/>
    <s v="USD"/>
    <n v="1388617736"/>
    <n v="1384384136"/>
    <b v="0"/>
    <n v="69"/>
    <b v="1"/>
    <s v="music/indie rock"/>
    <x v="4"/>
    <x v="21"/>
    <n v="116.96"/>
    <n v="101"/>
    <x v="2493"/>
    <d v="2014-01-01T23:08:56"/>
    <n v="49"/>
    <n v="8.8037500000000372E-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s v="USD"/>
    <n v="1299138561"/>
    <n v="1294818561"/>
    <b v="0"/>
    <n v="96"/>
    <b v="1"/>
    <s v="music/rock"/>
    <x v="4"/>
    <x v="5"/>
    <n v="83.89"/>
    <n v="101"/>
    <x v="2494"/>
    <d v="2011-03-03T07:49:21"/>
    <n v="50"/>
    <n v="6.6249999999999998E-3"/>
    <x v="5"/>
  </r>
  <r>
    <n v="419"/>
    <s v="BEYOND LOCAL"/>
    <s v="Beyond Local is a personal journey through an art-centric and musically talented community that fosters creativity."/>
    <n v="8000"/>
    <n v="8035"/>
    <x v="0"/>
    <x v="0"/>
    <x v="0"/>
    <s v="USD"/>
    <n v="1372536787"/>
    <n v="1367352787"/>
    <b v="0"/>
    <n v="73"/>
    <b v="1"/>
    <s v="film &amp; video/documentary"/>
    <x v="5"/>
    <x v="27"/>
    <n v="110.07"/>
    <n v="100"/>
    <x v="2495"/>
    <d v="2013-06-29T20:13:07"/>
    <n v="60"/>
    <n v="4.3750000000000004E-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s v="USD"/>
    <n v="1340914571"/>
    <n v="1338322571"/>
    <b v="0"/>
    <n v="80"/>
    <b v="1"/>
    <s v="music/classical music"/>
    <x v="4"/>
    <x v="10"/>
    <n v="100.33"/>
    <n v="100"/>
    <x v="2496"/>
    <d v="2012-06-28T20:16:11"/>
    <n v="30"/>
    <n v="3.2499999999999999E-3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s v="USD"/>
    <n v="1417057200"/>
    <n v="1414599886"/>
    <b v="0"/>
    <n v="113"/>
    <b v="1"/>
    <s v="theater/plays"/>
    <x v="2"/>
    <x v="2"/>
    <n v="70.88"/>
    <n v="100"/>
    <x v="2497"/>
    <d v="2014-11-27T03:00:00"/>
    <n v="28.441134259257524"/>
    <n v="1.25E-3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s v="USD"/>
    <n v="1429976994"/>
    <n v="1424796594"/>
    <b v="0"/>
    <n v="19"/>
    <b v="1"/>
    <s v="theater/plays"/>
    <x v="2"/>
    <x v="2"/>
    <n v="421.11"/>
    <n v="100"/>
    <x v="2498"/>
    <d v="2015-04-25T15:49:54"/>
    <n v="59.958333333328483"/>
    <n v="1.25E-4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s v="USD"/>
    <n v="1440734400"/>
    <n v="1438549026"/>
    <b v="0"/>
    <n v="72"/>
    <b v="0"/>
    <s v="music/indie rock"/>
    <x v="4"/>
    <x v="21"/>
    <n v="44.44"/>
    <n v="40"/>
    <x v="2499"/>
    <d v="2015-08-28T04:00:00"/>
    <n v="25.29368055555824"/>
    <n v="-0.6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s v="USD"/>
    <n v="1417033777"/>
    <n v="1414438177"/>
    <b v="0"/>
    <n v="36"/>
    <b v="0"/>
    <s v="theater/plays"/>
    <x v="2"/>
    <x v="2"/>
    <n v="83.14"/>
    <n v="37"/>
    <x v="2500"/>
    <d v="2014-11-26T20:29:37"/>
    <n v="30.041666666664241"/>
    <n v="-0.62587499999999996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s v="USD"/>
    <n v="1437188400"/>
    <n v="1432100004"/>
    <b v="0"/>
    <n v="2"/>
    <b v="0"/>
    <s v="theater/plays"/>
    <x v="2"/>
    <x v="2"/>
    <n v="1250"/>
    <n v="31"/>
    <x v="2501"/>
    <d v="2015-07-18T03:00:00"/>
    <n v="58.893472222218406"/>
    <n v="-0.6875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s v="USD"/>
    <n v="1342309368"/>
    <n v="1337125368"/>
    <b v="0"/>
    <n v="49"/>
    <b v="0"/>
    <s v="publishing/children's books"/>
    <x v="7"/>
    <x v="32"/>
    <n v="35.729999999999997"/>
    <n v="22"/>
    <x v="2502"/>
    <d v="2012-07-14T23:42:48"/>
    <n v="60"/>
    <n v="-0.78112499999999996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x v="0"/>
    <s v="USD"/>
    <n v="1444144222"/>
    <n v="1441120222"/>
    <b v="0"/>
    <n v="17"/>
    <b v="0"/>
    <s v="film &amp; video/drama"/>
    <x v="5"/>
    <x v="25"/>
    <n v="76.47"/>
    <n v="16"/>
    <x v="2503"/>
    <d v="2015-10-06T15:10:22"/>
    <n v="35"/>
    <n v="-0.83750000000000002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s v="USD"/>
    <n v="1386568740"/>
    <n v="1383095125"/>
    <b v="0"/>
    <n v="24"/>
    <b v="0"/>
    <s v="games/video games"/>
    <x v="1"/>
    <x v="19"/>
    <n v="17.71"/>
    <n v="5"/>
    <x v="2504"/>
    <d v="2013-12-09T05:59:00"/>
    <n v="40.203877314808778"/>
    <n v="-0.94687500000000002"/>
    <x v="4"/>
  </r>
  <r>
    <n v="168"/>
    <s v="Moving On"/>
    <s v="A homeless Gulf War 2 vet, and Congressional Medal of Honor recipient fights for his sanity on the mean streets of Albuquerque."/>
    <n v="8000"/>
    <n v="325"/>
    <x v="1"/>
    <x v="0"/>
    <x v="0"/>
    <s v="USD"/>
    <n v="1426791770"/>
    <n v="1424203370"/>
    <b v="0"/>
    <n v="3"/>
    <b v="0"/>
    <s v="film &amp; video/drama"/>
    <x v="5"/>
    <x v="25"/>
    <n v="108.33"/>
    <n v="4"/>
    <x v="2505"/>
    <d v="2015-03-19T19:02:50"/>
    <n v="29.958333333328483"/>
    <n v="-0.95937499999999998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s v="USD"/>
    <n v="1409962211"/>
    <n v="1407370211"/>
    <b v="0"/>
    <n v="13"/>
    <b v="0"/>
    <s v="theater/plays"/>
    <x v="2"/>
    <x v="2"/>
    <n v="23.92"/>
    <n v="4"/>
    <x v="2506"/>
    <d v="2014-09-06T00:10:11"/>
    <n v="30"/>
    <n v="-0.9611250000000000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x v="1"/>
    <s v="GBP"/>
    <n v="1430470772"/>
    <n v="1427878772"/>
    <b v="0"/>
    <n v="12"/>
    <b v="0"/>
    <s v="theater/musical"/>
    <x v="2"/>
    <x v="18"/>
    <n v="22.75"/>
    <n v="3"/>
    <x v="2507"/>
    <d v="2015-05-01T08:59:32"/>
    <n v="30"/>
    <n v="-0.96587500000000004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s v="USD"/>
    <n v="1408581930"/>
    <n v="1405989930"/>
    <b v="0"/>
    <n v="9"/>
    <b v="0"/>
    <s v="music/indie rock"/>
    <x v="4"/>
    <x v="21"/>
    <n v="28.89"/>
    <n v="3"/>
    <x v="2508"/>
    <d v="2014-08-21T00:45:30"/>
    <n v="30"/>
    <n v="-0.96750000000000003"/>
    <x v="2"/>
  </r>
  <r>
    <n v="1240"/>
    <s v="Message of Peace, Love &amp; Unity (Canceled)"/>
    <s v="Sharing positive vibes of Peace, Love &amp; Unity with the World through conscious Reggae Music!"/>
    <n v="8000"/>
    <n v="241"/>
    <x v="2"/>
    <x v="0"/>
    <x v="0"/>
    <s v="USD"/>
    <n v="1373665860"/>
    <n v="1368579457"/>
    <b v="0"/>
    <n v="8"/>
    <b v="0"/>
    <s v="music/world music"/>
    <x v="4"/>
    <x v="37"/>
    <n v="30.13"/>
    <n v="3"/>
    <x v="2509"/>
    <d v="2013-07-12T21:51:00"/>
    <n v="58.870405092588044"/>
    <n v="-0.96987500000000004"/>
    <x v="4"/>
  </r>
  <r>
    <n v="556"/>
    <s v="Braille Academy"/>
    <s v="An educational platform for learning Unified English Braille Code"/>
    <n v="8000"/>
    <n v="200"/>
    <x v="1"/>
    <x v="0"/>
    <x v="0"/>
    <s v="USD"/>
    <n v="1452112717"/>
    <n v="1449520717"/>
    <b v="0"/>
    <n v="1"/>
    <b v="0"/>
    <s v="technology/web"/>
    <x v="0"/>
    <x v="22"/>
    <n v="200"/>
    <n v="3"/>
    <x v="2510"/>
    <d v="2016-01-06T20:38:37"/>
    <n v="30"/>
    <n v="-0.97499999999999998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x v="11"/>
    <s v="NZD"/>
    <n v="1441837879"/>
    <n v="1439245879"/>
    <b v="0"/>
    <n v="1"/>
    <b v="0"/>
    <s v="theater/spaces"/>
    <x v="2"/>
    <x v="24"/>
    <n v="200"/>
    <n v="3"/>
    <x v="2511"/>
    <d v="2015-09-09T22:31:19"/>
    <n v="30"/>
    <n v="-0.97499999999999998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s v="USD"/>
    <n v="1287975829"/>
    <n v="1284087829"/>
    <b v="0"/>
    <n v="7"/>
    <b v="0"/>
    <s v="music/indie rock"/>
    <x v="4"/>
    <x v="21"/>
    <n v="27.86"/>
    <n v="2"/>
    <x v="2512"/>
    <d v="2010-10-25T03:03:49"/>
    <n v="45"/>
    <n v="-0.97562499999999996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x v="0"/>
    <s v="USD"/>
    <n v="1428069541"/>
    <n v="1425481141"/>
    <b v="0"/>
    <n v="4"/>
    <b v="0"/>
    <s v="film &amp; video/science fiction"/>
    <x v="5"/>
    <x v="30"/>
    <n v="47.5"/>
    <n v="2"/>
    <x v="2513"/>
    <d v="2015-04-03T13:59:01"/>
    <n v="29.958333333335759"/>
    <n v="-0.97624999999999995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s v="USD"/>
    <n v="1420413960"/>
    <n v="1417651630"/>
    <b v="0"/>
    <n v="9"/>
    <b v="0"/>
    <s v="theater/plays"/>
    <x v="2"/>
    <x v="2"/>
    <n v="13.11"/>
    <n v="1"/>
    <x v="2514"/>
    <d v="2015-01-04T23:26:00"/>
    <n v="31.971412037033588"/>
    <n v="-0.9852499999999999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s v="USD"/>
    <n v="1408134034"/>
    <n v="1405542034"/>
    <b v="0"/>
    <n v="4"/>
    <b v="0"/>
    <s v="technology/wearables"/>
    <x v="0"/>
    <x v="16"/>
    <n v="26.5"/>
    <n v="1"/>
    <x v="2515"/>
    <d v="2014-08-15T20:20:34"/>
    <n v="30"/>
    <n v="-0.98675000000000002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s v="USD"/>
    <n v="1299786527"/>
    <n v="1295898527"/>
    <b v="0"/>
    <n v="2"/>
    <b v="0"/>
    <s v="music/jazz"/>
    <x v="4"/>
    <x v="34"/>
    <n v="32.5"/>
    <n v="1"/>
    <x v="2516"/>
    <d v="2011-03-10T19:48:47"/>
    <n v="45"/>
    <n v="-0.99187499999999995"/>
    <x v="5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x v="7"/>
    <s v="AUD"/>
    <n v="1430604136"/>
    <n v="1428012136"/>
    <b v="0"/>
    <n v="2"/>
    <b v="0"/>
    <s v="technology/web"/>
    <x v="0"/>
    <x v="22"/>
    <n v="27.5"/>
    <n v="1"/>
    <x v="2517"/>
    <d v="2015-05-02T22:02:16"/>
    <n v="30"/>
    <n v="-0.99312500000000004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s v="USD"/>
    <n v="1405027750"/>
    <n v="1402867750"/>
    <b v="0"/>
    <n v="2"/>
    <b v="0"/>
    <s v="food/food trucks"/>
    <x v="3"/>
    <x v="3"/>
    <n v="27.5"/>
    <n v="1"/>
    <x v="2518"/>
    <d v="2014-07-10T21:29:10"/>
    <n v="25"/>
    <n v="-0.99312500000000004"/>
    <x v="2"/>
  </r>
  <r>
    <n v="1153"/>
    <s v="The Cold Spot Mobile Trailer"/>
    <s v="A mobile concession trailer for snow cones, ice cream, smoothies and more"/>
    <n v="8000"/>
    <n v="50"/>
    <x v="1"/>
    <x v="0"/>
    <x v="0"/>
    <s v="USD"/>
    <n v="1434647305"/>
    <n v="1432055305"/>
    <b v="0"/>
    <n v="1"/>
    <b v="0"/>
    <s v="food/food trucks"/>
    <x v="3"/>
    <x v="3"/>
    <n v="50"/>
    <n v="1"/>
    <x v="2519"/>
    <d v="2015-06-18T17:08:25"/>
    <n v="30"/>
    <n v="-0.99375000000000002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s v="USD"/>
    <n v="1421042403"/>
    <n v="1415858403"/>
    <b v="1"/>
    <n v="4"/>
    <b v="0"/>
    <s v="photography/photobooks"/>
    <x v="6"/>
    <x v="9"/>
    <n v="10"/>
    <n v="1"/>
    <x v="2520"/>
    <d v="2015-01-12T06:00:03"/>
    <n v="60"/>
    <n v="-0.995"/>
    <x v="2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x v="2"/>
    <s v="CAD"/>
    <n v="1436373900"/>
    <n v="1433861210"/>
    <b v="0"/>
    <n v="2"/>
    <b v="0"/>
    <s v="games/mobile games"/>
    <x v="1"/>
    <x v="15"/>
    <n v="18"/>
    <n v="0"/>
    <x v="2521"/>
    <d v="2015-07-08T16:45:00"/>
    <n v="29.082060185188311"/>
    <n v="-0.99550000000000005"/>
    <x v="3"/>
  </r>
  <r>
    <n v="2741"/>
    <s v="Mrs. Brown and Her Lost Puppy."/>
    <s v="Help me publish my 1st children's book as an aspiring author!"/>
    <n v="8000"/>
    <n v="35"/>
    <x v="1"/>
    <x v="0"/>
    <x v="0"/>
    <s v="USD"/>
    <n v="1413770820"/>
    <n v="1412005602"/>
    <b v="0"/>
    <n v="4"/>
    <b v="0"/>
    <s v="publishing/children's books"/>
    <x v="7"/>
    <x v="32"/>
    <n v="8.75"/>
    <n v="0"/>
    <x v="2522"/>
    <d v="2014-10-20T02:07:00"/>
    <n v="20.430763888885849"/>
    <n v="-0.99562499999999998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s v="USD"/>
    <n v="1403904808"/>
    <n v="1401312808"/>
    <b v="0"/>
    <n v="2"/>
    <b v="0"/>
    <s v="food/food trucks"/>
    <x v="3"/>
    <x v="3"/>
    <n v="13.01"/>
    <n v="0"/>
    <x v="2523"/>
    <d v="2014-06-27T21:33:28"/>
    <n v="30"/>
    <n v="-0.99674874999999996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s v="USD"/>
    <n v="1479667727"/>
    <n v="1475776127"/>
    <b v="0"/>
    <n v="2"/>
    <b v="0"/>
    <s v="film &amp; video/animation"/>
    <x v="5"/>
    <x v="29"/>
    <n v="5.5"/>
    <n v="0"/>
    <x v="2524"/>
    <d v="2016-11-20T18:48:47"/>
    <n v="45.041666666656965"/>
    <n v="-0.99862499999999998"/>
    <x v="0"/>
  </r>
  <r>
    <n v="4000"/>
    <s v="The Escorts"/>
    <s v="An Enticing Trip into the World of Assisted Dying"/>
    <n v="8000"/>
    <n v="10"/>
    <x v="1"/>
    <x v="0"/>
    <x v="0"/>
    <s v="USD"/>
    <n v="1462631358"/>
    <n v="1457450958"/>
    <b v="0"/>
    <n v="1"/>
    <b v="0"/>
    <s v="theater/plays"/>
    <x v="2"/>
    <x v="2"/>
    <n v="10"/>
    <n v="0"/>
    <x v="2525"/>
    <d v="2016-05-07T14:29:18"/>
    <n v="59.958333333335759"/>
    <n v="-0.99875000000000003"/>
    <x v="0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s v="USD"/>
    <n v="1420100426"/>
    <n v="1417508426"/>
    <b v="0"/>
    <n v="1"/>
    <b v="0"/>
    <s v="games/mobile games"/>
    <x v="1"/>
    <x v="15"/>
    <n v="5"/>
    <n v="0"/>
    <x v="2526"/>
    <d v="2015-01-01T08:20:26"/>
    <n v="30"/>
    <n v="-0.99937500000000001"/>
    <x v="2"/>
  </r>
  <r>
    <n v="228"/>
    <s v="Facets of a Geek life"/>
    <s v="I am making a film from one one of my books called facets of a Geek life."/>
    <n v="8000"/>
    <n v="0"/>
    <x v="1"/>
    <x v="1"/>
    <x v="1"/>
    <s v="GBP"/>
    <n v="1433176105"/>
    <n v="1427992105"/>
    <b v="0"/>
    <n v="0"/>
    <b v="0"/>
    <s v="film &amp; video/drama"/>
    <x v="5"/>
    <x v="25"/>
    <n v="0"/>
    <n v="0"/>
    <x v="2527"/>
    <d v="2015-06-01T16:28:25"/>
    <n v="60"/>
    <n v="-1"/>
    <x v="3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x v="7"/>
    <s v="AUD"/>
    <n v="1402618355"/>
    <n v="1400026355"/>
    <b v="0"/>
    <n v="0"/>
    <b v="0"/>
    <s v="games/mobile games"/>
    <x v="1"/>
    <x v="15"/>
    <n v="0"/>
    <n v="0"/>
    <x v="2528"/>
    <d v="2014-06-13T00:12:35"/>
    <n v="30"/>
    <n v="-1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x v="3"/>
    <s v="EUR"/>
    <n v="1480185673"/>
    <n v="1476294073"/>
    <b v="0"/>
    <n v="0"/>
    <b v="0"/>
    <s v="food/food trucks"/>
    <x v="3"/>
    <x v="3"/>
    <n v="0"/>
    <n v="0"/>
    <x v="2529"/>
    <d v="2016-11-26T18:41:13"/>
    <n v="45.041666666671517"/>
    <n v="-1"/>
    <x v="0"/>
  </r>
  <r>
    <n v="2437"/>
    <s v="Cuppa Gumbos"/>
    <s v="Homemade Gumbo, Stews and Curry to be served hot and fresh everyday at any festival or concert we can attend."/>
    <n v="8000"/>
    <n v="0"/>
    <x v="1"/>
    <x v="0"/>
    <x v="0"/>
    <s v="USD"/>
    <n v="1426615200"/>
    <n v="1422400188"/>
    <b v="0"/>
    <n v="0"/>
    <b v="0"/>
    <s v="food/food trucks"/>
    <x v="3"/>
    <x v="3"/>
    <n v="0"/>
    <n v="0"/>
    <x v="2530"/>
    <d v="2015-03-17T18:00:00"/>
    <n v="48.78486111111124"/>
    <n v="-1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x v="0"/>
    <s v="USD"/>
    <n v="1408803149"/>
    <n v="1404915149"/>
    <b v="0"/>
    <n v="0"/>
    <b v="0"/>
    <s v="food/food trucks"/>
    <x v="3"/>
    <x v="3"/>
    <n v="0"/>
    <n v="0"/>
    <x v="2531"/>
    <d v="2014-08-23T14:12:29"/>
    <n v="45"/>
    <n v="-1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s v="USD"/>
    <n v="1381006294"/>
    <n v="1379710294"/>
    <b v="0"/>
    <n v="0"/>
    <b v="0"/>
    <s v="publishing/children's books"/>
    <x v="7"/>
    <x v="32"/>
    <n v="0"/>
    <n v="0"/>
    <x v="2532"/>
    <d v="2013-10-05T20:51:34"/>
    <n v="15"/>
    <n v="-1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s v="USD"/>
    <n v="1432917394"/>
    <n v="1429029394"/>
    <b v="0"/>
    <n v="0"/>
    <b v="0"/>
    <s v="theater/plays"/>
    <x v="2"/>
    <x v="2"/>
    <n v="0"/>
    <n v="0"/>
    <x v="2533"/>
    <d v="2015-05-29T16:36:34"/>
    <n v="45"/>
    <n v="-1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s v="USD"/>
    <n v="1469948400"/>
    <n v="1465172024"/>
    <b v="0"/>
    <n v="0"/>
    <b v="0"/>
    <s v="theater/musical"/>
    <x v="2"/>
    <x v="18"/>
    <n v="0"/>
    <n v="0"/>
    <x v="2534"/>
    <d v="2016-07-31T07:00:00"/>
    <n v="55.282129629631527"/>
    <n v="-1"/>
    <x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s v="USD"/>
    <n v="1441510707"/>
    <n v="1439350707"/>
    <b v="0"/>
    <n v="0"/>
    <b v="0"/>
    <s v="theater/plays"/>
    <x v="2"/>
    <x v="2"/>
    <n v="0"/>
    <n v="0"/>
    <x v="2535"/>
    <d v="2015-09-06T03:38:27"/>
    <n v="25"/>
    <n v="-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s v="USD"/>
    <n v="1378180800"/>
    <n v="1375113391"/>
    <b v="0"/>
    <n v="539"/>
    <b v="1"/>
    <s v="games/tabletop games"/>
    <x v="1"/>
    <x v="1"/>
    <n v="25.43"/>
    <n v="171"/>
    <x v="2536"/>
    <d v="2013-09-03T04:00:00"/>
    <n v="35.502418981479423"/>
    <n v="0.71047553669495755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s v="USD"/>
    <n v="1406900607"/>
    <n v="1403012607"/>
    <b v="0"/>
    <n v="119"/>
    <b v="1"/>
    <s v="publishing/nonfiction"/>
    <x v="7"/>
    <x v="12"/>
    <n v="84.14"/>
    <n v="122"/>
    <x v="2537"/>
    <d v="2014-08-01T13:43:27"/>
    <n v="45"/>
    <n v="0.22109756097560976"/>
    <x v="2"/>
  </r>
  <r>
    <n v="3041"/>
    <s v="Lend a Hand in Our Home"/>
    <s v="Privet! Hello! Bon Jour! We are the Arlekin Players Theatre and we need a home."/>
    <n v="8300"/>
    <n v="9170"/>
    <x v="0"/>
    <x v="0"/>
    <x v="0"/>
    <s v="USD"/>
    <n v="1453323048"/>
    <n v="1450731048"/>
    <b v="0"/>
    <n v="95"/>
    <b v="1"/>
    <s v="theater/spaces"/>
    <x v="2"/>
    <x v="24"/>
    <n v="96.53"/>
    <n v="110"/>
    <x v="2538"/>
    <d v="2016-01-20T20:50:48"/>
    <n v="30"/>
    <n v="0.10481927710843374"/>
    <x v="3"/>
  </r>
  <r>
    <n v="46"/>
    <s v="New equipment for Joy's World!"/>
    <s v="The legendary community TV programme Joy's World is in dire need of new equipment! We are hoping you can help."/>
    <n v="8400"/>
    <n v="8750"/>
    <x v="0"/>
    <x v="7"/>
    <x v="7"/>
    <s v="AUD"/>
    <n v="1450220974"/>
    <n v="1447628974"/>
    <b v="0"/>
    <n v="45"/>
    <b v="1"/>
    <s v="film &amp; video/television"/>
    <x v="5"/>
    <x v="7"/>
    <n v="194.44"/>
    <n v="104"/>
    <x v="2539"/>
    <d v="2015-12-15T23:09:34"/>
    <n v="30"/>
    <n v="4.1666666666666664E-2"/>
    <x v="3"/>
  </r>
  <r>
    <n v="3302"/>
    <s v="El muro de BorÃ­s KiÃ©n"/>
    <s v="FilosofÃ­a de los anÃ³nimos"/>
    <n v="8400"/>
    <n v="8685"/>
    <x v="0"/>
    <x v="8"/>
    <x v="8"/>
    <s v="EUR"/>
    <n v="1481099176"/>
    <n v="1478507176"/>
    <b v="0"/>
    <n v="50"/>
    <b v="1"/>
    <s v="theater/plays"/>
    <x v="2"/>
    <x v="2"/>
    <n v="173.7"/>
    <n v="103"/>
    <x v="2540"/>
    <d v="2016-12-07T08:26:16"/>
    <n v="30"/>
    <n v="3.3928571428571426E-2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s v="USD"/>
    <n v="1330359423"/>
    <n v="1327767423"/>
    <b v="0"/>
    <n v="207"/>
    <b v="1"/>
    <s v="games/tabletop games"/>
    <x v="1"/>
    <x v="1"/>
    <n v="57.93"/>
    <n v="141"/>
    <x v="2541"/>
    <d v="2012-02-27T16:17:03"/>
    <n v="30"/>
    <n v="0.4108235294117647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s v="USD"/>
    <n v="1437620400"/>
    <n v="1434931811"/>
    <b v="0"/>
    <n v="182"/>
    <b v="1"/>
    <s v="film &amp; video/television"/>
    <x v="5"/>
    <x v="7"/>
    <n v="63.92"/>
    <n v="137"/>
    <x v="2542"/>
    <d v="2015-07-23T03:00:00"/>
    <n v="31.117928240739275"/>
    <n v="0.36858823529411766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s v="USD"/>
    <n v="1408177077"/>
    <n v="1406362677"/>
    <b v="0"/>
    <n v="480"/>
    <b v="1"/>
    <s v="games/tabletop games"/>
    <x v="1"/>
    <x v="1"/>
    <n v="23.81"/>
    <n v="134"/>
    <x v="2543"/>
    <d v="2014-08-16T08:17:57"/>
    <n v="21"/>
    <n v="0.344492941176470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s v="USD"/>
    <n v="1398460127"/>
    <n v="1395868127"/>
    <b v="0"/>
    <n v="498"/>
    <b v="1"/>
    <s v="games/tabletop games"/>
    <x v="1"/>
    <x v="1"/>
    <n v="21.5"/>
    <n v="126"/>
    <x v="2544"/>
    <d v="2014-04-25T21:08:47"/>
    <n v="30"/>
    <n v="0.2595294117647059"/>
    <x v="2"/>
  </r>
  <r>
    <n v="734"/>
    <s v="Sideswiped"/>
    <s v="Sideswiped is my story of growing in and trusting God through the mess and mysteries of life."/>
    <n v="8500"/>
    <n v="10670"/>
    <x v="0"/>
    <x v="2"/>
    <x v="2"/>
    <s v="CAD"/>
    <n v="1431147600"/>
    <n v="1428465420"/>
    <b v="0"/>
    <n v="57"/>
    <b v="1"/>
    <s v="publishing/nonfiction"/>
    <x v="7"/>
    <x v="12"/>
    <n v="187.19"/>
    <n v="126"/>
    <x v="2545"/>
    <d v="2015-05-09T05:00:00"/>
    <n v="31.04374999999709"/>
    <n v="0.25529411764705884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s v="USD"/>
    <n v="1413269940"/>
    <n v="1410421670"/>
    <b v="1"/>
    <n v="167"/>
    <b v="1"/>
    <s v="theater/plays"/>
    <x v="2"/>
    <x v="2"/>
    <n v="58.69"/>
    <n v="115"/>
    <x v="2546"/>
    <d v="2014-10-14T06:59:00"/>
    <n v="32.966087962966412"/>
    <n v="0.15305882352941177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x v="2"/>
    <s v="CAD"/>
    <n v="1428091353"/>
    <n v="1425502953"/>
    <b v="0"/>
    <n v="90"/>
    <b v="1"/>
    <s v="photography/photobooks"/>
    <x v="6"/>
    <x v="9"/>
    <n v="104.39"/>
    <n v="111"/>
    <x v="2547"/>
    <d v="2015-04-03T20:02:33"/>
    <n v="29.958333333335759"/>
    <n v="0.1052941176470588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s v="USD"/>
    <n v="1485547530"/>
    <n v="1483646730"/>
    <b v="0"/>
    <n v="93"/>
    <b v="1"/>
    <s v="theater/spaces"/>
    <x v="2"/>
    <x v="24"/>
    <n v="94.41"/>
    <n v="103"/>
    <x v="2548"/>
    <d v="2017-01-27T20:05:30"/>
    <n v="22"/>
    <n v="3.2941176470588238E-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s v="USD"/>
    <n v="1431122400"/>
    <n v="1428428515"/>
    <b v="1"/>
    <n v="80"/>
    <b v="1"/>
    <s v="film &amp; video/documentary"/>
    <x v="5"/>
    <x v="27"/>
    <n v="109.19"/>
    <n v="103"/>
    <x v="2549"/>
    <d v="2015-05-08T22:00:00"/>
    <n v="31.179224537045229"/>
    <n v="2.7647058823529413E-2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s v="USD"/>
    <n v="1405688952"/>
    <n v="1400504952"/>
    <b v="0"/>
    <n v="36"/>
    <b v="1"/>
    <s v="theater/spaces"/>
    <x v="2"/>
    <x v="24"/>
    <n v="242.28"/>
    <n v="103"/>
    <x v="2550"/>
    <d v="2014-07-18T13:09:12"/>
    <n v="60"/>
    <n v="2.611764705882353E-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s v="USD"/>
    <n v="1438441308"/>
    <n v="1435590108"/>
    <b v="1"/>
    <n v="82"/>
    <b v="1"/>
    <s v="film &amp; video/documentary"/>
    <x v="5"/>
    <x v="27"/>
    <n v="105.32"/>
    <n v="102"/>
    <x v="2551"/>
    <d v="2015-08-01T15:01:48"/>
    <n v="33"/>
    <n v="1.6E-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s v="USD"/>
    <n v="1483417020"/>
    <n v="1480480167"/>
    <b v="0"/>
    <n v="68"/>
    <b v="1"/>
    <s v="food/small batch"/>
    <x v="3"/>
    <x v="26"/>
    <n v="125.99"/>
    <n v="101"/>
    <x v="2552"/>
    <d v="2017-01-03T04:17:00"/>
    <n v="33.99135416666104"/>
    <n v="7.8823529411764705E-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x v="0"/>
    <s v="USD"/>
    <n v="1392595200"/>
    <n v="1391293745"/>
    <b v="0"/>
    <n v="13"/>
    <b v="0"/>
    <s v="publishing/art books"/>
    <x v="7"/>
    <x v="40"/>
    <n v="26.92"/>
    <n v="4"/>
    <x v="2553"/>
    <d v="2014-02-17T00:00:00"/>
    <n v="15.063136574077362"/>
    <n v="-0.95882352941176474"/>
    <x v="2"/>
  </r>
  <r>
    <n v="3746"/>
    <s v="Stage Play Production - &quot;I Love You to Death&quot;"/>
    <s v="Generational curses CAN be broken...right?"/>
    <n v="8500"/>
    <n v="202"/>
    <x v="1"/>
    <x v="0"/>
    <x v="0"/>
    <s v="USD"/>
    <n v="1475918439"/>
    <n v="1473326439"/>
    <b v="0"/>
    <n v="1"/>
    <b v="0"/>
    <s v="theater/plays"/>
    <x v="2"/>
    <x v="2"/>
    <n v="202"/>
    <n v="2"/>
    <x v="2554"/>
    <d v="2016-10-08T09:20:39"/>
    <n v="30"/>
    <n v="-0.9762352941176470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x v="0"/>
    <s v="USD"/>
    <n v="1431745200"/>
    <n v="1429170603"/>
    <b v="0"/>
    <n v="2"/>
    <b v="0"/>
    <s v="food/food trucks"/>
    <x v="3"/>
    <x v="3"/>
    <n v="25.5"/>
    <n v="1"/>
    <x v="2555"/>
    <d v="2015-05-16T03:00:00"/>
    <n v="29.798576388886431"/>
    <n v="-0.99399999999999999"/>
    <x v="3"/>
  </r>
  <r>
    <n v="460"/>
    <s v="Darwin's Kiss"/>
    <s v="An animated web series about biological evolution gone haywire."/>
    <n v="8500"/>
    <n v="25"/>
    <x v="1"/>
    <x v="0"/>
    <x v="0"/>
    <s v="USD"/>
    <n v="1401595200"/>
    <n v="1398862875"/>
    <b v="0"/>
    <n v="2"/>
    <b v="0"/>
    <s v="film &amp; video/animation"/>
    <x v="5"/>
    <x v="29"/>
    <n v="12.5"/>
    <n v="0"/>
    <x v="2556"/>
    <d v="2014-06-01T04:00:00"/>
    <n v="31.624131944445253"/>
    <n v="-0.99705882352941178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s v="USD"/>
    <n v="1464390916"/>
    <n v="1462576516"/>
    <b v="0"/>
    <n v="86"/>
    <b v="1"/>
    <s v="film &amp; video/television"/>
    <x v="5"/>
    <x v="7"/>
    <n v="128.94999999999999"/>
    <n v="129"/>
    <x v="2557"/>
    <d v="2016-05-27T23:15:16"/>
    <n v="21"/>
    <n v="0.2895348837209302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x v="2"/>
    <s v="CAD"/>
    <n v="1389012940"/>
    <n v="1385124940"/>
    <b v="0"/>
    <n v="191"/>
    <b v="1"/>
    <s v="music/rock"/>
    <x v="4"/>
    <x v="5"/>
    <n v="70.58"/>
    <n v="154"/>
    <x v="2558"/>
    <d v="2014-01-06T12:55:40"/>
    <n v="45"/>
    <n v="0.54058971428571423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s v="USD"/>
    <n v="1431885600"/>
    <n v="1429133323"/>
    <b v="0"/>
    <n v="70"/>
    <b v="1"/>
    <s v="photography/photobooks"/>
    <x v="6"/>
    <x v="9"/>
    <n v="130.16"/>
    <n v="104"/>
    <x v="2559"/>
    <d v="2015-05-17T18:00:00"/>
    <n v="31.855057870372548"/>
    <n v="4.125714285714286E-2"/>
    <x v="3"/>
  </r>
  <r>
    <n v="1813"/>
    <s v="Libya : The Lost Days"/>
    <s v="This project aims to document, Libyan photographic history; through both print and artisan mediums ."/>
    <n v="8750"/>
    <n v="0"/>
    <x v="1"/>
    <x v="1"/>
    <x v="1"/>
    <s v="GBP"/>
    <n v="1407532812"/>
    <n v="1404940812"/>
    <b v="0"/>
    <n v="0"/>
    <b v="0"/>
    <s v="photography/photobooks"/>
    <x v="6"/>
    <x v="9"/>
    <n v="0"/>
    <n v="0"/>
    <x v="2560"/>
    <d v="2014-08-08T21:20:12"/>
    <n v="30"/>
    <n v="-1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s v="USD"/>
    <n v="1365448657"/>
    <n v="1362860257"/>
    <b v="0"/>
    <n v="3"/>
    <b v="0"/>
    <s v="music/jazz"/>
    <x v="4"/>
    <x v="34"/>
    <n v="346.67"/>
    <n v="12"/>
    <x v="2561"/>
    <d v="2013-04-08T19:17:37"/>
    <n v="29.958333333328483"/>
    <n v="-0.8818181818181818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s v="USD"/>
    <n v="1475294400"/>
    <n v="1472674285"/>
    <b v="0"/>
    <n v="0"/>
    <b v="0"/>
    <s v="theater/plays"/>
    <x v="2"/>
    <x v="2"/>
    <n v="0"/>
    <n v="0"/>
    <x v="2562"/>
    <d v="2016-10-01T04:00:00"/>
    <n v="30.325405092597066"/>
    <n v="-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s v="USD"/>
    <n v="1382414340"/>
    <n v="1380559201"/>
    <b v="0"/>
    <n v="3"/>
    <b v="0"/>
    <s v="film &amp; video/animation"/>
    <x v="5"/>
    <x v="29"/>
    <n v="20.329999999999998"/>
    <n v="1"/>
    <x v="2563"/>
    <d v="2013-10-22T03:59:00"/>
    <n v="21.471516203710053"/>
    <n v="-0.99313681368136819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s v="USD"/>
    <n v="1431286105"/>
    <n v="1427138905"/>
    <b v="0"/>
    <n v="0"/>
    <b v="0"/>
    <s v="publishing/translations"/>
    <x v="7"/>
    <x v="20"/>
    <n v="0"/>
    <n v="0"/>
    <x v="2564"/>
    <d v="2015-05-10T19:28:25"/>
    <n v="48"/>
    <n v="-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s v="USD"/>
    <n v="1272828120"/>
    <n v="1268934736"/>
    <b v="0"/>
    <n v="26"/>
    <b v="1"/>
    <s v="film &amp; video/documentary"/>
    <x v="5"/>
    <x v="27"/>
    <n v="347.85"/>
    <n v="101"/>
    <x v="2565"/>
    <d v="2010-05-02T19:22:00"/>
    <n v="45.062314814815181"/>
    <n v="1.3333333333333334E-2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x v="8"/>
    <s v="EUR"/>
    <n v="1470469938"/>
    <n v="1469173938"/>
    <b v="0"/>
    <n v="249"/>
    <b v="1"/>
    <s v="games/tabletop games"/>
    <x v="1"/>
    <x v="1"/>
    <n v="98.41"/>
    <n v="272"/>
    <x v="2566"/>
    <d v="2016-08-06T07:52:18"/>
    <n v="15"/>
    <n v="1.722777777777777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s v="USD"/>
    <n v="1446346800"/>
    <n v="1443714800"/>
    <b v="0"/>
    <n v="89"/>
    <b v="1"/>
    <s v="photography/photobooks"/>
    <x v="6"/>
    <x v="9"/>
    <n v="174.21"/>
    <n v="172"/>
    <x v="2567"/>
    <d v="2015-11-01T03:00:00"/>
    <n v="30.462962962963502"/>
    <n v="0.72277777777777774"/>
    <x v="3"/>
  </r>
  <r>
    <n v="2199"/>
    <s v="Decadolo. Flip it!"/>
    <s v="A new strategic board game designed to flip out your opponent."/>
    <n v="9000"/>
    <n v="13228"/>
    <x v="0"/>
    <x v="9"/>
    <x v="9"/>
    <s v="EUR"/>
    <n v="1444903198"/>
    <n v="1442311198"/>
    <b v="1"/>
    <n v="251"/>
    <b v="1"/>
    <s v="games/tabletop games"/>
    <x v="1"/>
    <x v="1"/>
    <n v="52.7"/>
    <n v="147"/>
    <x v="2568"/>
    <d v="2015-10-15T09:59:58"/>
    <n v="30"/>
    <n v="0.46977777777777779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s v="USD"/>
    <n v="1412640373"/>
    <n v="1410048373"/>
    <b v="0"/>
    <n v="184"/>
    <b v="1"/>
    <s v="music/rock"/>
    <x v="4"/>
    <x v="5"/>
    <n v="61.7"/>
    <n v="126"/>
    <x v="2569"/>
    <d v="2014-10-07T00:06:13"/>
    <n v="30"/>
    <n v="0.26144444444444442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s v="USD"/>
    <n v="1467242995"/>
    <n v="1465428595"/>
    <b v="0"/>
    <n v="86"/>
    <b v="1"/>
    <s v="photography/photobooks"/>
    <x v="6"/>
    <x v="9"/>
    <n v="112.79"/>
    <n v="108"/>
    <x v="2570"/>
    <d v="2016-06-29T23:29:55"/>
    <n v="21"/>
    <n v="7.7777777777777779E-2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s v="GBP"/>
    <n v="1447426800"/>
    <n v="1444904830"/>
    <b v="0"/>
    <n v="159"/>
    <b v="1"/>
    <s v="photography/photobooks"/>
    <x v="6"/>
    <x v="9"/>
    <n v="59.41"/>
    <n v="105"/>
    <x v="2571"/>
    <d v="2015-11-13T15:00:00"/>
    <n v="29.18946759258688"/>
    <n v="4.9555555555555554E-2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s v="USD"/>
    <n v="1399421189"/>
    <n v="1396829189"/>
    <b v="1"/>
    <n v="104"/>
    <b v="1"/>
    <s v="music/indie rock"/>
    <x v="4"/>
    <x v="21"/>
    <n v="90.1"/>
    <n v="104"/>
    <x v="2572"/>
    <d v="2014-05-07T00:06:29"/>
    <n v="30"/>
    <n v="4.1111111111111112E-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s v="USD"/>
    <n v="1403301540"/>
    <n v="1400867283"/>
    <b v="1"/>
    <n v="145"/>
    <b v="1"/>
    <s v="photography/photobooks"/>
    <x v="6"/>
    <x v="9"/>
    <n v="64.16"/>
    <n v="103"/>
    <x v="2573"/>
    <d v="2014-06-20T21:59:00"/>
    <n v="28.174270833333139"/>
    <n v="3.3638888888888892E-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s v="USD"/>
    <n v="1405033300"/>
    <n v="1402441300"/>
    <b v="0"/>
    <n v="179"/>
    <b v="1"/>
    <s v="music/rock"/>
    <x v="4"/>
    <x v="5"/>
    <n v="51.04"/>
    <n v="102"/>
    <x v="2574"/>
    <d v="2014-07-10T23:01:40"/>
    <n v="30"/>
    <n v="1.5222222222222222E-2"/>
    <x v="2"/>
  </r>
  <r>
    <n v="3360"/>
    <s v="Pretty Butch"/>
    <s v="World Premiere, an M1 Singapore Fringe Festival 2017 commission."/>
    <n v="9000"/>
    <n v="9124"/>
    <x v="0"/>
    <x v="19"/>
    <x v="19"/>
    <s v="SGD"/>
    <n v="1481731140"/>
    <n v="1479866343"/>
    <b v="0"/>
    <n v="72"/>
    <b v="1"/>
    <s v="theater/plays"/>
    <x v="2"/>
    <x v="2"/>
    <n v="126.72"/>
    <n v="101"/>
    <x v="2575"/>
    <d v="2016-12-14T15:59:00"/>
    <n v="21.583298611112696"/>
    <n v="1.3777777777777778E-2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s v="USD"/>
    <n v="1467680867"/>
    <n v="1464224867"/>
    <b v="0"/>
    <n v="57"/>
    <b v="1"/>
    <s v="film &amp; video/television"/>
    <x v="5"/>
    <x v="7"/>
    <n v="159.82"/>
    <n v="101"/>
    <x v="2576"/>
    <d v="2016-07-05T01:07:47"/>
    <n v="40"/>
    <n v="1.2222222222222223E-2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s v="USD"/>
    <n v="1439251926"/>
    <n v="1435363926"/>
    <b v="0"/>
    <n v="14"/>
    <b v="0"/>
    <s v="technology/wearables"/>
    <x v="0"/>
    <x v="16"/>
    <n v="110.29"/>
    <n v="17"/>
    <x v="2577"/>
    <d v="2015-08-11T00:12:06"/>
    <n v="45"/>
    <n v="-0.8284444444444444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s v="USD"/>
    <n v="1423660422"/>
    <n v="1420636422"/>
    <b v="1"/>
    <n v="18"/>
    <b v="0"/>
    <s v="photography/photobooks"/>
    <x v="6"/>
    <x v="9"/>
    <n v="55.39"/>
    <n v="11"/>
    <x v="2578"/>
    <d v="2015-02-11T13:13:42"/>
    <n v="35"/>
    <n v="-0.88922222222222225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x v="4"/>
    <s v="EUR"/>
    <n v="1479410886"/>
    <n v="1474223286"/>
    <b v="0"/>
    <n v="2"/>
    <b v="0"/>
    <s v="technology/web"/>
    <x v="0"/>
    <x v="22"/>
    <n v="150.5"/>
    <n v="3"/>
    <x v="2579"/>
    <d v="2016-11-17T19:28:06"/>
    <n v="60.041666666656965"/>
    <n v="-0.966555555555555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x v="18"/>
    <s v="CHF"/>
    <n v="1448489095"/>
    <n v="1445893495"/>
    <b v="0"/>
    <n v="6"/>
    <b v="0"/>
    <s v="technology/wearables"/>
    <x v="0"/>
    <x v="16"/>
    <n v="40"/>
    <n v="3"/>
    <x v="2580"/>
    <d v="2015-11-25T22:04:55"/>
    <n v="30.041666666656965"/>
    <n v="-0.97333333333333338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x v="2"/>
    <s v="CAD"/>
    <n v="1491019140"/>
    <n v="1487548802"/>
    <b v="0"/>
    <n v="3"/>
    <b v="0"/>
    <s v="publishing/art books"/>
    <x v="7"/>
    <x v="40"/>
    <n v="74.33"/>
    <n v="2"/>
    <x v="2581"/>
    <d v="2017-04-01T03:59:00"/>
    <n v="40.16594907407125"/>
    <n v="-0.97522222222222221"/>
    <x v="1"/>
  </r>
  <r>
    <n v="583"/>
    <s v="HackersArchive.com"/>
    <s v="HackersArchive.com will help rid the web of viruses and scams found everywhere else you look!"/>
    <n v="9000"/>
    <n v="1"/>
    <x v="1"/>
    <x v="0"/>
    <x v="0"/>
    <s v="USD"/>
    <n v="1426800687"/>
    <n v="1424212287"/>
    <b v="0"/>
    <n v="1"/>
    <b v="0"/>
    <s v="technology/web"/>
    <x v="0"/>
    <x v="22"/>
    <n v="1"/>
    <n v="0"/>
    <x v="2582"/>
    <d v="2015-03-19T21:31:27"/>
    <n v="29.958333333343035"/>
    <n v="-0.99988888888888894"/>
    <x v="3"/>
  </r>
  <r>
    <n v="585"/>
    <s v="Link Card"/>
    <s v="SAVE UP TO 40% WHEN YOU SPEND!_x000a__x000a_PRE-ORDER YOUR LINK CARD TODAY"/>
    <n v="9000"/>
    <n v="0"/>
    <x v="1"/>
    <x v="1"/>
    <x v="1"/>
    <s v="GBP"/>
    <n v="1448928000"/>
    <n v="1444123377"/>
    <b v="0"/>
    <n v="0"/>
    <b v="0"/>
    <s v="technology/web"/>
    <x v="0"/>
    <x v="22"/>
    <n v="0"/>
    <n v="0"/>
    <x v="2583"/>
    <d v="2015-12-01T00:00:00"/>
    <n v="55.609062499999709"/>
    <n v="-1"/>
    <x v="3"/>
  </r>
  <r>
    <n v="1172"/>
    <s v="let your dayz take you to the dogs."/>
    <s v="Bringing YOUR favorite dog recipes to the streets."/>
    <n v="9000"/>
    <n v="0"/>
    <x v="1"/>
    <x v="0"/>
    <x v="0"/>
    <s v="USD"/>
    <n v="1408551752"/>
    <n v="1405959752"/>
    <b v="0"/>
    <n v="0"/>
    <b v="0"/>
    <s v="food/food trucks"/>
    <x v="3"/>
    <x v="3"/>
    <n v="0"/>
    <n v="0"/>
    <x v="2584"/>
    <d v="2014-08-20T16:22:32"/>
    <n v="30"/>
    <n v="-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s v="USD"/>
    <n v="1447628946"/>
    <n v="1445033346"/>
    <b v="0"/>
    <n v="0"/>
    <b v="0"/>
    <s v="theater/spaces"/>
    <x v="2"/>
    <x v="24"/>
    <n v="0"/>
    <n v="0"/>
    <x v="2585"/>
    <d v="2015-11-15T23:09:06"/>
    <n v="30.041666666671517"/>
    <n v="-1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s v="USD"/>
    <n v="1457157269"/>
    <n v="1455861269"/>
    <b v="0"/>
    <n v="0"/>
    <b v="0"/>
    <s v="theater/plays"/>
    <x v="2"/>
    <x v="2"/>
    <n v="0"/>
    <n v="0"/>
    <x v="2586"/>
    <d v="2016-03-05T05:54:29"/>
    <n v="15"/>
    <n v="-1"/>
    <x v="0"/>
  </r>
  <r>
    <n v="2599"/>
    <s v="Empty Ramekins Catering Group"/>
    <s v="The Empty Ramekins Catering Group is looking for your help to start up in Miami Florida!!!!"/>
    <n v="9041"/>
    <n v="90"/>
    <x v="1"/>
    <x v="0"/>
    <x v="0"/>
    <s v="USD"/>
    <n v="1407089147"/>
    <n v="1403201147"/>
    <b v="0"/>
    <n v="5"/>
    <b v="0"/>
    <s v="food/food trucks"/>
    <x v="3"/>
    <x v="3"/>
    <n v="18"/>
    <n v="1"/>
    <x v="2587"/>
    <d v="2014-08-03T18:05:47"/>
    <n v="45"/>
    <n v="-0.99004534896582241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s v="USD"/>
    <n v="1445363722"/>
    <n v="1442771722"/>
    <b v="0"/>
    <n v="47"/>
    <b v="1"/>
    <s v="music/indie rock"/>
    <x v="4"/>
    <x v="21"/>
    <n v="196.34"/>
    <n v="102"/>
    <x v="2588"/>
    <d v="2015-10-20T17:55:22"/>
    <n v="30"/>
    <n v="1.7195767195767195E-2"/>
    <x v="3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s v="USD"/>
    <n v="1430281320"/>
    <n v="1427689320"/>
    <b v="0"/>
    <n v="0"/>
    <b v="0"/>
    <s v="food/food trucks"/>
    <x v="3"/>
    <x v="3"/>
    <n v="0"/>
    <n v="0"/>
    <x v="2589"/>
    <d v="2015-04-29T04:22:00"/>
    <n v="30"/>
    <n v="-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s v="USD"/>
    <n v="1478785027"/>
    <n v="1476189427"/>
    <b v="0"/>
    <n v="120"/>
    <b v="1"/>
    <s v="technology/hardware"/>
    <x v="0"/>
    <x v="0"/>
    <n v="143.97999999999999"/>
    <n v="182"/>
    <x v="2590"/>
    <d v="2016-11-10T13:37:07"/>
    <n v="30.041666666664241"/>
    <n v="0.8186315789473683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s v="USD"/>
    <n v="1403305200"/>
    <n v="1400512658"/>
    <b v="1"/>
    <n v="226"/>
    <b v="1"/>
    <s v="theater/plays"/>
    <x v="2"/>
    <x v="2"/>
    <n v="50.16"/>
    <n v="119"/>
    <x v="2591"/>
    <d v="2014-06-20T23:00:00"/>
    <n v="32.321087962962338"/>
    <n v="0.1932315789473685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s v="USD"/>
    <n v="1307838049"/>
    <n v="1302654049"/>
    <b v="1"/>
    <n v="293"/>
    <b v="1"/>
    <s v="publishing/radio &amp; podcasts"/>
    <x v="7"/>
    <x v="35"/>
    <n v="33.19"/>
    <n v="102"/>
    <x v="2592"/>
    <d v="2011-06-12T00:20:49"/>
    <n v="60"/>
    <n v="2.368421052631579E-2"/>
    <x v="5"/>
  </r>
  <r>
    <n v="1266"/>
    <s v="Sensory Station's First EP"/>
    <s v="We are looking to record our first EP produced by Aaron Harris (ISIS/Palms) at Studio West."/>
    <n v="9500"/>
    <n v="9545"/>
    <x v="0"/>
    <x v="0"/>
    <x v="0"/>
    <s v="USD"/>
    <n v="1389474145"/>
    <n v="1386882145"/>
    <b v="1"/>
    <n v="50"/>
    <b v="1"/>
    <s v="music/rock"/>
    <x v="4"/>
    <x v="5"/>
    <n v="190.9"/>
    <n v="100"/>
    <x v="2593"/>
    <d v="2014-01-11T21:02:25"/>
    <n v="30"/>
    <n v="4.7368421052631582E-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s v="GBP"/>
    <n v="1443826800"/>
    <n v="1441606869"/>
    <b v="0"/>
    <n v="97"/>
    <b v="1"/>
    <s v="theater/plays"/>
    <x v="2"/>
    <x v="2"/>
    <n v="98.31"/>
    <n v="100"/>
    <x v="2594"/>
    <d v="2015-10-02T23:00:00"/>
    <n v="25.693645833329356"/>
    <n v="3.7894736842105261E-3"/>
    <x v="3"/>
  </r>
  <r>
    <n v="3433"/>
    <s v="The Dybbuk"/>
    <s v="death&amp;pretzels presents their first Chicago based project:_x000a_The Dybbuk by S. Ansky"/>
    <n v="9500"/>
    <n v="9525"/>
    <x v="0"/>
    <x v="0"/>
    <x v="0"/>
    <s v="USD"/>
    <n v="1402974000"/>
    <n v="1400290255"/>
    <b v="0"/>
    <n v="71"/>
    <b v="1"/>
    <s v="theater/plays"/>
    <x v="2"/>
    <x v="2"/>
    <n v="134.15"/>
    <n v="100"/>
    <x v="2595"/>
    <d v="2014-06-17T03:00:00"/>
    <n v="31.061863425922638"/>
    <n v="2.631578947368421E-3"/>
    <x v="2"/>
  </r>
  <r>
    <n v="932"/>
    <s v="Mandy Harvey Christmas Album"/>
    <s v="Help me to create my 3rd album, a Christmas CD with 16 Holiday/Original favorites!"/>
    <n v="9500"/>
    <n v="1381"/>
    <x v="1"/>
    <x v="0"/>
    <x v="0"/>
    <s v="USD"/>
    <n v="1363990545"/>
    <n v="1360106145"/>
    <b v="0"/>
    <n v="30"/>
    <b v="0"/>
    <s v="music/jazz"/>
    <x v="4"/>
    <x v="34"/>
    <n v="46.03"/>
    <n v="15"/>
    <x v="2596"/>
    <d v="2013-03-22T22:15:45"/>
    <n v="44.958333333335759"/>
    <n v="-0.85463157894736841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s v="GBP"/>
    <n v="1403886084"/>
    <n v="1401294084"/>
    <b v="0"/>
    <n v="9"/>
    <b v="0"/>
    <s v="theater/plays"/>
    <x v="2"/>
    <x v="2"/>
    <n v="15"/>
    <n v="1"/>
    <x v="2597"/>
    <d v="2014-06-27T16:21:24"/>
    <n v="30"/>
    <n v="-0.98578947368421055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x v="2"/>
    <s v="CAD"/>
    <n v="1410669297"/>
    <n v="1405485297"/>
    <b v="0"/>
    <n v="0"/>
    <b v="0"/>
    <s v="theater/plays"/>
    <x v="2"/>
    <x v="2"/>
    <n v="0"/>
    <n v="0"/>
    <x v="2598"/>
    <d v="2014-09-14T04:34:57"/>
    <n v="60"/>
    <n v="-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s v="USD"/>
    <n v="1465407219"/>
    <n v="1462815219"/>
    <b v="0"/>
    <n v="5"/>
    <b v="0"/>
    <s v="theater/plays"/>
    <x v="2"/>
    <x v="2"/>
    <n v="52.8"/>
    <n v="3"/>
    <x v="2599"/>
    <d v="2016-06-08T17:33:39"/>
    <n v="30"/>
    <n v="-0.97250000000000003"/>
    <x v="0"/>
  </r>
  <r>
    <n v="4087"/>
    <s v="Stage Production &quot;The Nail Shop&quot;"/>
    <s v="Comedy Stage Play"/>
    <n v="9600"/>
    <n v="0"/>
    <x v="1"/>
    <x v="0"/>
    <x v="0"/>
    <s v="USD"/>
    <n v="1468777786"/>
    <n v="1466185786"/>
    <b v="0"/>
    <n v="0"/>
    <b v="0"/>
    <s v="theater/plays"/>
    <x v="2"/>
    <x v="2"/>
    <n v="0"/>
    <n v="0"/>
    <x v="2600"/>
    <d v="2016-07-17T17:49:46"/>
    <n v="30"/>
    <n v="-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s v="USD"/>
    <n v="1407456000"/>
    <n v="1405573391"/>
    <b v="0"/>
    <n v="86"/>
    <b v="1"/>
    <s v="film &amp; video/documentary"/>
    <x v="5"/>
    <x v="27"/>
    <n v="139.53"/>
    <n v="124"/>
    <x v="2601"/>
    <d v="2014-08-08T00:00:00"/>
    <n v="21.789456018515921"/>
    <n v="0.24159337816864976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s v="USD"/>
    <n v="1442501991"/>
    <n v="1439909991"/>
    <b v="0"/>
    <n v="480"/>
    <b v="1"/>
    <s v="games/tabletop games"/>
    <x v="1"/>
    <x v="1"/>
    <n v="82.4"/>
    <n v="404"/>
    <x v="2602"/>
    <d v="2015-09-17T14:59:51"/>
    <n v="30"/>
    <n v="3.0357653061224488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s v="USD"/>
    <n v="1401778740"/>
    <n v="1399474134"/>
    <b v="1"/>
    <n v="50"/>
    <b v="0"/>
    <s v="theater/plays"/>
    <x v="2"/>
    <x v="2"/>
    <n v="81.319999999999993"/>
    <n v="41"/>
    <x v="2603"/>
    <d v="2014-06-03T06:59:00"/>
    <n v="26.67368055555562"/>
    <n v="-0.58510204081632655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s v="GBP"/>
    <n v="1403693499"/>
    <n v="1401101499"/>
    <b v="1"/>
    <n v="165"/>
    <b v="1"/>
    <s v="film &amp; video/documentary"/>
    <x v="5"/>
    <x v="27"/>
    <n v="78.58"/>
    <n v="132"/>
    <x v="2604"/>
    <d v="2014-06-25T10:51:39"/>
    <n v="30"/>
    <n v="0.31628832487309649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s v="USD"/>
    <n v="1374769288"/>
    <n v="1372177288"/>
    <b v="0"/>
    <n v="8200"/>
    <b v="1"/>
    <s v="technology/hardware"/>
    <x v="0"/>
    <x v="0"/>
    <n v="20.47"/>
    <n v="1678"/>
    <x v="2605"/>
    <d v="2013-07-25T16:21:28"/>
    <n v="30"/>
    <n v="15.783738373837384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x v="0"/>
    <s v="USD"/>
    <n v="1450331940"/>
    <n v="1447777514"/>
    <b v="0"/>
    <n v="22"/>
    <b v="0"/>
    <s v="technology/wearables"/>
    <x v="0"/>
    <x v="16"/>
    <n v="134.55000000000001"/>
    <n v="30"/>
    <x v="2606"/>
    <d v="2015-12-17T05:59:00"/>
    <n v="29.565115740741021"/>
    <n v="-0.70397039703970399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s v="USD"/>
    <n v="1411073972"/>
    <n v="1408481972"/>
    <b v="0"/>
    <n v="4"/>
    <b v="0"/>
    <s v="food/food trucks"/>
    <x v="3"/>
    <x v="3"/>
    <n v="17.5"/>
    <n v="1"/>
    <x v="2607"/>
    <d v="2014-09-18T20:59:32"/>
    <n v="30"/>
    <n v="-0.99299929992999303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s v="USD"/>
    <n v="1470896916"/>
    <n v="1467008916"/>
    <b v="1"/>
    <n v="2478"/>
    <b v="1"/>
    <s v="technology/hardware"/>
    <x v="0"/>
    <x v="0"/>
    <n v="68.819999999999993"/>
    <n v="1705"/>
    <x v="2608"/>
    <d v="2016-08-11T06:28:36"/>
    <n v="45"/>
    <n v="16.052499999999998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s v="USD"/>
    <n v="1385521320"/>
    <n v="1382449733"/>
    <b v="0"/>
    <n v="2525"/>
    <b v="1"/>
    <s v="games/tabletop games"/>
    <x v="1"/>
    <x v="1"/>
    <n v="53.87"/>
    <n v="1360"/>
    <x v="2609"/>
    <d v="2013-11-27T03:02:00"/>
    <n v="35.550775462957972"/>
    <n v="12.60097600000000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s v="USD"/>
    <n v="1349495940"/>
    <n v="1346042417"/>
    <b v="1"/>
    <n v="1633"/>
    <b v="1"/>
    <s v="technology/hardware"/>
    <x v="0"/>
    <x v="0"/>
    <n v="67.69"/>
    <n v="1105"/>
    <x v="2610"/>
    <d v="2012-10-06T03:59:00"/>
    <n v="39.971331018517958"/>
    <n v="10.053811999999999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s v="USD"/>
    <n v="1362863299"/>
    <n v="1360271299"/>
    <b v="1"/>
    <n v="479"/>
    <b v="1"/>
    <s v="technology/hardware"/>
    <x v="0"/>
    <x v="0"/>
    <n v="192.39"/>
    <n v="922"/>
    <x v="2611"/>
    <d v="2013-03-09T21:08:19"/>
    <n v="30"/>
    <n v="8.2154220000000002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s v="USD"/>
    <n v="1459012290"/>
    <n v="1456423890"/>
    <b v="0"/>
    <n v="878"/>
    <b v="1"/>
    <s v="games/tabletop games"/>
    <x v="1"/>
    <x v="1"/>
    <n v="61.2"/>
    <n v="537"/>
    <x v="2612"/>
    <d v="2016-03-26T17:11:30"/>
    <n v="29.958333333328483"/>
    <n v="4.373700000000000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s v="USD"/>
    <n v="1438964063"/>
    <n v="1436804063"/>
    <b v="0"/>
    <n v="707"/>
    <b v="1"/>
    <s v="technology/hardware"/>
    <x v="0"/>
    <x v="0"/>
    <n v="69.760000000000005"/>
    <n v="493"/>
    <x v="2613"/>
    <d v="2015-08-07T16:14:23"/>
    <n v="25"/>
    <n v="3.9321000000000002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s v="USD"/>
    <n v="1433036578"/>
    <n v="1429580578"/>
    <b v="0"/>
    <n v="170"/>
    <b v="1"/>
    <s v="technology/hardware"/>
    <x v="0"/>
    <x v="0"/>
    <n v="278.39"/>
    <n v="473"/>
    <x v="2614"/>
    <d v="2015-05-31T01:42:58"/>
    <n v="40"/>
    <n v="3.732699999999999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s v="USD"/>
    <n v="1405209600"/>
    <n v="1402599486"/>
    <b v="0"/>
    <n v="263"/>
    <b v="1"/>
    <s v="film &amp; video/television"/>
    <x v="5"/>
    <x v="7"/>
    <n v="117.36"/>
    <n v="309"/>
    <x v="2615"/>
    <d v="2014-07-13T00:00:00"/>
    <n v="30.209652777775773"/>
    <n v="2.086599999999999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s v="USD"/>
    <n v="1388383353"/>
    <n v="1383195753"/>
    <b v="1"/>
    <n v="429"/>
    <b v="1"/>
    <s v="technology/hardware"/>
    <x v="0"/>
    <x v="0"/>
    <n v="70.040000000000006"/>
    <n v="300"/>
    <x v="2616"/>
    <d v="2013-12-30T06:02:33"/>
    <n v="60.041666666664241"/>
    <n v="2.004763999999999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s v="GBP"/>
    <n v="1435258800"/>
    <n v="1432659793"/>
    <b v="0"/>
    <n v="607"/>
    <b v="1"/>
    <s v="technology/hardware"/>
    <x v="0"/>
    <x v="0"/>
    <n v="47.47"/>
    <n v="288"/>
    <x v="2617"/>
    <d v="2015-06-25T19:00:00"/>
    <n v="30.081099537041155"/>
    <n v="1.8816999999999999"/>
    <x v="3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s v="USD"/>
    <n v="1453737600"/>
    <n v="1452530041"/>
    <b v="1"/>
    <n v="266"/>
    <b v="1"/>
    <s v="games/tabletop games"/>
    <x v="1"/>
    <x v="1"/>
    <n v="107.05"/>
    <n v="285"/>
    <x v="2618"/>
    <d v="2016-01-25T16:00:00"/>
    <n v="13.976377314815181"/>
    <n v="1.8473999999999999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s v="USD"/>
    <n v="1434307537"/>
    <n v="1431715537"/>
    <b v="1"/>
    <n v="537"/>
    <b v="1"/>
    <s v="food/small batch"/>
    <x v="3"/>
    <x v="26"/>
    <n v="47.38"/>
    <n v="254"/>
    <x v="2619"/>
    <d v="2015-06-14T18:45:37"/>
    <n v="30"/>
    <n v="1.5445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s v="USD"/>
    <n v="1477767600"/>
    <n v="1475337675"/>
    <b v="0"/>
    <n v="296"/>
    <b v="1"/>
    <s v="games/tabletop games"/>
    <x v="1"/>
    <x v="1"/>
    <n v="82.15"/>
    <n v="243"/>
    <x v="2620"/>
    <d v="2016-10-29T19:00:00"/>
    <n v="28.124131944452529"/>
    <n v="1.431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s v="USD"/>
    <n v="1400006636"/>
    <n v="1397414636"/>
    <b v="1"/>
    <n v="306"/>
    <b v="1"/>
    <s v="technology/hardware"/>
    <x v="0"/>
    <x v="0"/>
    <n v="63.05"/>
    <n v="193"/>
    <x v="2621"/>
    <d v="2014-05-13T18:43:56"/>
    <n v="30"/>
    <n v="0.92925000000000002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s v="USD"/>
    <n v="1289975060"/>
    <n v="1287379460"/>
    <b v="1"/>
    <n v="244"/>
    <b v="1"/>
    <s v="film &amp; video/documentary"/>
    <x v="5"/>
    <x v="27"/>
    <n v="73.34"/>
    <n v="179"/>
    <x v="2622"/>
    <d v="2010-11-17T06:24:20"/>
    <n v="30.041666666664241"/>
    <n v="0.7895250000000000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s v="USD"/>
    <n v="1420773970"/>
    <n v="1418095570"/>
    <b v="1"/>
    <n v="294"/>
    <b v="1"/>
    <s v="technology/space exploration"/>
    <x v="0"/>
    <x v="23"/>
    <n v="58.42"/>
    <n v="172"/>
    <x v="2623"/>
    <d v="2015-01-09T03:26:10"/>
    <n v="31"/>
    <n v="0.71761300000000006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s v="USD"/>
    <n v="1444824021"/>
    <n v="1442232021"/>
    <b v="1"/>
    <n v="188"/>
    <b v="1"/>
    <s v="film &amp; video/documentary"/>
    <x v="5"/>
    <x v="27"/>
    <n v="90.58"/>
    <n v="170"/>
    <x v="2624"/>
    <d v="2015-10-14T12:00:21"/>
    <n v="30"/>
    <n v="0.70288800000000007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s v="USD"/>
    <n v="1443214800"/>
    <n v="1440008439"/>
    <b v="0"/>
    <n v="206"/>
    <b v="1"/>
    <s v="technology/makerspaces"/>
    <x v="0"/>
    <x v="36"/>
    <n v="77.33"/>
    <n v="159"/>
    <x v="2625"/>
    <d v="2015-09-25T21:00:00"/>
    <n v="37.110659722224227"/>
    <n v="0.59295100000000001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s v="USD"/>
    <n v="1434917049"/>
    <n v="1432325049"/>
    <b v="0"/>
    <n v="107"/>
    <b v="1"/>
    <s v="theater/spaces"/>
    <x v="2"/>
    <x v="24"/>
    <n v="146.69"/>
    <n v="157"/>
    <x v="2626"/>
    <d v="2015-06-21T20:04:09"/>
    <n v="30"/>
    <n v="0.5696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s v="USD"/>
    <n v="1412121600"/>
    <n v="1408565860"/>
    <b v="1"/>
    <n v="424"/>
    <b v="1"/>
    <s v="technology/hardware"/>
    <x v="0"/>
    <x v="0"/>
    <n v="36.97"/>
    <n v="157"/>
    <x v="2627"/>
    <d v="2014-10-01T00:00:00"/>
    <n v="41.154398148144537"/>
    <n v="0.56734400000000007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s v="USD"/>
    <n v="1350074261"/>
    <n v="1347482261"/>
    <b v="0"/>
    <n v="133"/>
    <b v="1"/>
    <s v="music/rock"/>
    <x v="4"/>
    <x v="5"/>
    <n v="117.23"/>
    <n v="156"/>
    <x v="2628"/>
    <d v="2012-10-12T20:37:41"/>
    <n v="30"/>
    <n v="0.55910000000000004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s v="USD"/>
    <n v="1458835264"/>
    <n v="1456246864"/>
    <b v="0"/>
    <n v="75"/>
    <b v="1"/>
    <s v="photography/photobooks"/>
    <x v="6"/>
    <x v="9"/>
    <n v="207.07"/>
    <n v="155"/>
    <x v="2629"/>
    <d v="2016-03-24T16:01:04"/>
    <n v="29.958333333335759"/>
    <n v="0.5530000000000000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s v="USD"/>
    <n v="1446814809"/>
    <n v="1444219209"/>
    <b v="1"/>
    <n v="145"/>
    <b v="1"/>
    <s v="theater/plays"/>
    <x v="2"/>
    <x v="2"/>
    <n v="106.5"/>
    <n v="154"/>
    <x v="2630"/>
    <d v="2015-11-06T13:00:09"/>
    <n v="30.041666666664241"/>
    <n v="0.5443000000000000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s v="USD"/>
    <n v="1339701851"/>
    <n v="1337887451"/>
    <b v="0"/>
    <n v="205"/>
    <b v="1"/>
    <s v="music/rock"/>
    <x v="4"/>
    <x v="5"/>
    <n v="70.790000000000006"/>
    <n v="145"/>
    <x v="2631"/>
    <d v="2012-06-14T19:24:11"/>
    <n v="21"/>
    <n v="0.451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s v="USD"/>
    <n v="1359680939"/>
    <n v="1357088939"/>
    <b v="0"/>
    <n v="156"/>
    <b v="1"/>
    <s v="music/rock"/>
    <x v="4"/>
    <x v="5"/>
    <n v="92.55"/>
    <n v="144"/>
    <x v="2632"/>
    <d v="2013-02-01T01:08:59"/>
    <n v="30"/>
    <n v="0.44374599999999992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s v="USD"/>
    <n v="1441425540"/>
    <n v="1436968366"/>
    <b v="0"/>
    <n v="227"/>
    <b v="1"/>
    <s v="publishing/nonfiction"/>
    <x v="7"/>
    <x v="12"/>
    <n v="59.97"/>
    <n v="136"/>
    <x v="2633"/>
    <d v="2015-09-05T03:59:00"/>
    <n v="51.587662037039991"/>
    <n v="0.361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x v="4"/>
    <s v="EUR"/>
    <n v="1450602000"/>
    <n v="1445415653"/>
    <b v="0"/>
    <n v="170"/>
    <b v="1"/>
    <s v="photography/photobooks"/>
    <x v="6"/>
    <x v="9"/>
    <n v="79.41"/>
    <n v="135"/>
    <x v="2634"/>
    <d v="2015-12-20T09:00:00"/>
    <n v="60.027164351849933"/>
    <n v="0.3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s v="USD"/>
    <n v="1433995140"/>
    <n v="1432129577"/>
    <b v="1"/>
    <n v="176"/>
    <b v="1"/>
    <s v="theater/plays"/>
    <x v="2"/>
    <x v="2"/>
    <n v="72.760000000000005"/>
    <n v="128"/>
    <x v="2635"/>
    <d v="2015-06-11T03:59:00"/>
    <n v="21.592164351852261"/>
    <n v="0.2806000000000000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s v="USD"/>
    <n v="1423922991"/>
    <n v="1421330991"/>
    <b v="0"/>
    <n v="26"/>
    <b v="1"/>
    <s v="publishing/nonfiction"/>
    <x v="7"/>
    <x v="12"/>
    <n v="492.31"/>
    <n v="128"/>
    <x v="2636"/>
    <d v="2015-02-14T14:09:51"/>
    <n v="30"/>
    <n v="0.28000000000000003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s v="USD"/>
    <n v="1437004800"/>
    <n v="1433295276"/>
    <b v="0"/>
    <n v="141"/>
    <b v="1"/>
    <s v="theater/plays"/>
    <x v="2"/>
    <x v="2"/>
    <n v="90.74"/>
    <n v="128"/>
    <x v="2637"/>
    <d v="2015-07-16T00:00:00"/>
    <n v="42.934305555550964"/>
    <n v="0.2795000000000000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s v="USD"/>
    <n v="1411150092"/>
    <n v="1408558092"/>
    <b v="1"/>
    <n v="183"/>
    <b v="1"/>
    <s v="theater/plays"/>
    <x v="2"/>
    <x v="2"/>
    <n v="69.569999999999993"/>
    <n v="127"/>
    <x v="2638"/>
    <d v="2014-09-19T18:08:12"/>
    <n v="30"/>
    <n v="0.2730420000000000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s v="USD"/>
    <n v="1298245954"/>
    <n v="1295653954"/>
    <b v="0"/>
    <n v="134"/>
    <b v="1"/>
    <s v="music/rock"/>
    <x v="4"/>
    <x v="5"/>
    <n v="92.54"/>
    <n v="124"/>
    <x v="2639"/>
    <d v="2011-02-20T23:52:34"/>
    <n v="30"/>
    <n v="0.24006100000000005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s v="USD"/>
    <n v="1453481974"/>
    <n v="1448297974"/>
    <b v="0"/>
    <n v="140"/>
    <b v="1"/>
    <s v="technology/hardware"/>
    <x v="0"/>
    <x v="0"/>
    <n v="88.24"/>
    <n v="124"/>
    <x v="2640"/>
    <d v="2016-01-22T16:59:34"/>
    <n v="60"/>
    <n v="0.2353000000000000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s v="USD"/>
    <n v="1463098208"/>
    <n v="1460506208"/>
    <b v="0"/>
    <n v="173"/>
    <b v="1"/>
    <s v="theater/plays"/>
    <x v="2"/>
    <x v="2"/>
    <n v="71.239999999999995"/>
    <n v="123"/>
    <x v="2641"/>
    <d v="2016-05-13T00:10:08"/>
    <n v="30"/>
    <n v="0.2325000000000000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s v="USD"/>
    <n v="1474426800"/>
    <n v="1471976529"/>
    <b v="0"/>
    <n v="17"/>
    <b v="1"/>
    <s v="theater/plays"/>
    <x v="2"/>
    <x v="2"/>
    <n v="716.35"/>
    <n v="122"/>
    <x v="2642"/>
    <d v="2016-09-21T03:00:00"/>
    <n v="28.359618055561441"/>
    <n v="0.21779999999999999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x v="11"/>
    <s v="NZD"/>
    <n v="1477886400"/>
    <n v="1476228128"/>
    <b v="0"/>
    <n v="111"/>
    <b v="1"/>
    <s v="theater/spaces"/>
    <x v="2"/>
    <x v="24"/>
    <n v="109.59"/>
    <n v="122"/>
    <x v="2643"/>
    <d v="2016-10-31T04:00:00"/>
    <n v="19.192962962973979"/>
    <n v="0.216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s v="USD"/>
    <n v="1369282044"/>
    <n v="1366690044"/>
    <b v="0"/>
    <n v="217"/>
    <b v="1"/>
    <s v="technology/hardware"/>
    <x v="0"/>
    <x v="0"/>
    <n v="55.81"/>
    <n v="121"/>
    <x v="2644"/>
    <d v="2013-05-23T04:07:24"/>
    <n v="30"/>
    <n v="0.21099999999999999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s v="USD"/>
    <n v="1474694787"/>
    <n v="1472102787"/>
    <b v="0"/>
    <n v="190"/>
    <b v="1"/>
    <s v="music/metal"/>
    <x v="4"/>
    <x v="6"/>
    <n v="63.38"/>
    <n v="120"/>
    <x v="2645"/>
    <d v="2016-09-24T05:26:27"/>
    <n v="30"/>
    <n v="0.20416599999999999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x v="6"/>
    <s v="EUR"/>
    <n v="1444291193"/>
    <n v="1441699193"/>
    <b v="1"/>
    <n v="187"/>
    <b v="1"/>
    <s v="theater/spaces"/>
    <x v="2"/>
    <x v="24"/>
    <n v="64.16"/>
    <n v="120"/>
    <x v="2646"/>
    <d v="2015-10-08T07:59:53"/>
    <n v="30"/>
    <n v="0.19980100000000003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x v="7"/>
    <s v="AUD"/>
    <n v="1420178188"/>
    <n v="1418709388"/>
    <b v="0"/>
    <n v="95"/>
    <b v="1"/>
    <s v="theater/plays"/>
    <x v="2"/>
    <x v="2"/>
    <n v="125.05"/>
    <n v="119"/>
    <x v="2647"/>
    <d v="2015-01-02T05:56:28"/>
    <n v="17"/>
    <n v="0.188"/>
    <x v="2"/>
  </r>
  <r>
    <n v="1834"/>
    <s v="TDJ - All Part of the Plan EP/Tour"/>
    <s v="Help us fund our first tour and promote our new EP!"/>
    <n v="10000"/>
    <n v="11805"/>
    <x v="0"/>
    <x v="0"/>
    <x v="0"/>
    <s v="USD"/>
    <n v="1422140895"/>
    <n v="1418684895"/>
    <b v="0"/>
    <n v="90"/>
    <b v="1"/>
    <s v="music/rock"/>
    <x v="4"/>
    <x v="5"/>
    <n v="131.16999999999999"/>
    <n v="118"/>
    <x v="2648"/>
    <d v="2015-01-24T23:08:15"/>
    <n v="40"/>
    <n v="0.18049999999999999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s v="GBP"/>
    <n v="1488830400"/>
    <n v="1484924605"/>
    <b v="1"/>
    <n v="255"/>
    <b v="1"/>
    <s v="music/electronic music"/>
    <x v="4"/>
    <x v="4"/>
    <n v="45.99"/>
    <n v="117"/>
    <x v="2649"/>
    <d v="2017-03-06T20:00:00"/>
    <n v="45.205960648141627"/>
    <n v="0.17269999999999999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s v="USD"/>
    <n v="1412740868"/>
    <n v="1410148868"/>
    <b v="1"/>
    <n v="286"/>
    <b v="1"/>
    <s v="film &amp; video/documentary"/>
    <x v="5"/>
    <x v="27"/>
    <n v="40.76"/>
    <n v="117"/>
    <x v="2650"/>
    <d v="2014-10-08T04:01:08"/>
    <n v="30"/>
    <n v="0.1656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s v="USD"/>
    <n v="1405615846"/>
    <n v="1403023846"/>
    <b v="0"/>
    <n v="52"/>
    <b v="1"/>
    <s v="film &amp; video/television"/>
    <x v="5"/>
    <x v="7"/>
    <n v="223.48"/>
    <n v="116"/>
    <x v="2651"/>
    <d v="2014-07-17T16:50:46"/>
    <n v="30"/>
    <n v="0.1620999999999999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s v="USD"/>
    <n v="1282622400"/>
    <n v="1276891586"/>
    <b v="1"/>
    <n v="137"/>
    <b v="1"/>
    <s v="technology/hardware"/>
    <x v="0"/>
    <x v="0"/>
    <n v="84.46"/>
    <n v="116"/>
    <x v="2652"/>
    <d v="2010-08-24T04:00:00"/>
    <n v="66.328865740739275"/>
    <n v="0.1570920000000000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s v="USD"/>
    <n v="1488750490"/>
    <n v="1487022490"/>
    <b v="0"/>
    <n v="186"/>
    <b v="1"/>
    <s v="food/small batch"/>
    <x v="3"/>
    <x v="26"/>
    <n v="62.07"/>
    <n v="115"/>
    <x v="2653"/>
    <d v="2017-03-05T21:48:10"/>
    <n v="20"/>
    <n v="0.1545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s v="USD"/>
    <n v="1332704042"/>
    <n v="1327523642"/>
    <b v="1"/>
    <n v="169"/>
    <b v="1"/>
    <s v="music/rock"/>
    <x v="4"/>
    <x v="5"/>
    <n v="67.88"/>
    <n v="115"/>
    <x v="2654"/>
    <d v="2012-03-25T19:34:02"/>
    <n v="59.958333333328483"/>
    <n v="0.1472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s v="USD"/>
    <n v="1464960682"/>
    <n v="1462368682"/>
    <b v="0"/>
    <n v="62"/>
    <b v="1"/>
    <s v="theater/plays"/>
    <x v="2"/>
    <x v="2"/>
    <n v="184.68"/>
    <n v="115"/>
    <x v="2655"/>
    <d v="2016-06-03T13:31:22"/>
    <n v="30"/>
    <n v="0.1449999999999999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s v="USD"/>
    <n v="1477603140"/>
    <n v="1475013710"/>
    <b v="0"/>
    <n v="158"/>
    <b v="1"/>
    <s v="music/rock"/>
    <x v="4"/>
    <x v="5"/>
    <n v="72.06"/>
    <n v="114"/>
    <x v="2656"/>
    <d v="2016-10-27T21:19:00"/>
    <n v="29.970254629632109"/>
    <n v="0.1385000000000000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s v="USD"/>
    <n v="1442425412"/>
    <n v="1439833412"/>
    <b v="0"/>
    <n v="128"/>
    <b v="1"/>
    <s v="theater/plays"/>
    <x v="2"/>
    <x v="2"/>
    <n v="88.77"/>
    <n v="114"/>
    <x v="2657"/>
    <d v="2015-09-16T17:43:32"/>
    <n v="30"/>
    <n v="0.1363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s v="USD"/>
    <n v="1282498800"/>
    <n v="1275603020"/>
    <b v="1"/>
    <n v="235"/>
    <b v="1"/>
    <s v="film &amp; video/documentary"/>
    <x v="5"/>
    <x v="27"/>
    <n v="48.05"/>
    <n v="113"/>
    <x v="2658"/>
    <d v="2010-08-22T17:40:00"/>
    <n v="79.812268518515339"/>
    <n v="0.12920000000000001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s v="USD"/>
    <n v="1400297400"/>
    <n v="1397661347"/>
    <b v="0"/>
    <n v="62"/>
    <b v="1"/>
    <s v="film &amp; video/documentary"/>
    <x v="5"/>
    <x v="27"/>
    <n v="181.13"/>
    <n v="112"/>
    <x v="2659"/>
    <d v="2014-05-17T03:30:00"/>
    <n v="30.509872685186565"/>
    <n v="0.123025"/>
    <x v="2"/>
  </r>
  <r>
    <n v="1029"/>
    <s v="StrobeHouse presents Valborg 2015"/>
    <s v="We want to recreate last years massive Valborgparty in Lund but this time even bigger!"/>
    <n v="10000"/>
    <n v="11176"/>
    <x v="0"/>
    <x v="14"/>
    <x v="14"/>
    <s v="SEK"/>
    <n v="1428184740"/>
    <n v="1423501507"/>
    <b v="0"/>
    <n v="141"/>
    <b v="1"/>
    <s v="music/electronic music"/>
    <x v="4"/>
    <x v="4"/>
    <n v="79.260000000000005"/>
    <n v="112"/>
    <x v="2660"/>
    <d v="2015-04-04T21:59:00"/>
    <n v="54.204085648147156"/>
    <n v="0.1176"/>
    <x v="3"/>
  </r>
  <r>
    <n v="1379"/>
    <s v="J. Walter Makes a Record"/>
    <s v="---------The long-awaited debut full-length from Justin Ruddy--------"/>
    <n v="10000"/>
    <n v="11160"/>
    <x v="0"/>
    <x v="0"/>
    <x v="0"/>
    <s v="USD"/>
    <n v="1433504876"/>
    <n v="1430912876"/>
    <b v="0"/>
    <n v="151"/>
    <b v="1"/>
    <s v="music/rock"/>
    <x v="4"/>
    <x v="5"/>
    <n v="73.91"/>
    <n v="112"/>
    <x v="2661"/>
    <d v="2015-06-05T11:47:56"/>
    <n v="30"/>
    <n v="0.1160000000000000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s v="USD"/>
    <n v="1442030340"/>
    <n v="1439551200"/>
    <b v="1"/>
    <n v="193"/>
    <b v="1"/>
    <s v="theater/plays"/>
    <x v="2"/>
    <x v="2"/>
    <n v="57.63"/>
    <n v="111"/>
    <x v="2662"/>
    <d v="2015-09-12T03:59:00"/>
    <n v="28.693750000005821"/>
    <n v="0.1121999999999999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s v="USD"/>
    <n v="1317538740"/>
    <n v="1314765025"/>
    <b v="0"/>
    <n v="178"/>
    <b v="1"/>
    <s v="film &amp; video/shorts"/>
    <x v="5"/>
    <x v="13"/>
    <n v="62.33"/>
    <n v="111"/>
    <x v="2663"/>
    <d v="2011-10-02T06:59:00"/>
    <n v="32.103182870370802"/>
    <n v="0.10942299999999995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s v="USD"/>
    <n v="1362955108"/>
    <n v="1360366708"/>
    <b v="0"/>
    <n v="96"/>
    <b v="1"/>
    <s v="music/indie rock"/>
    <x v="4"/>
    <x v="21"/>
    <n v="115.31"/>
    <n v="111"/>
    <x v="2664"/>
    <d v="2013-03-10T22:38:28"/>
    <n v="29.958333333335759"/>
    <n v="0.107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x v="7"/>
    <s v="AUD"/>
    <n v="1437473005"/>
    <n v="1434881005"/>
    <b v="0"/>
    <n v="73"/>
    <b v="1"/>
    <s v="theater/plays"/>
    <x v="2"/>
    <x v="2"/>
    <n v="151.46"/>
    <n v="111"/>
    <x v="2665"/>
    <d v="2015-07-21T10:03:25"/>
    <n v="30"/>
    <n v="0.1056750000000000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s v="USD"/>
    <n v="1353551160"/>
    <n v="1348363560"/>
    <b v="0"/>
    <n v="128"/>
    <b v="1"/>
    <s v="music/pop"/>
    <x v="4"/>
    <x v="17"/>
    <n v="85.55"/>
    <n v="110"/>
    <x v="2666"/>
    <d v="2012-11-22T02:26:00"/>
    <n v="60.041666666671517"/>
    <n v="9.5000000000000001E-2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s v="USD"/>
    <n v="1335562320"/>
    <n v="1332452960"/>
    <b v="0"/>
    <n v="184"/>
    <b v="1"/>
    <s v="film &amp; video/documentary"/>
    <x v="5"/>
    <x v="27"/>
    <n v="58.72"/>
    <n v="108"/>
    <x v="2667"/>
    <d v="2012-04-27T21:32:00"/>
    <n v="35.987962962964957"/>
    <n v="8.0445000000000072E-2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s v="USD"/>
    <n v="1417321515"/>
    <n v="1414725915"/>
    <b v="0"/>
    <n v="120"/>
    <b v="1"/>
    <s v="food/small batch"/>
    <x v="3"/>
    <x v="26"/>
    <n v="90"/>
    <n v="108"/>
    <x v="2668"/>
    <d v="2014-11-30T04:25:15"/>
    <n v="30.041666666664241"/>
    <n v="0.0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s v="USD"/>
    <n v="1450290010"/>
    <n v="1447698010"/>
    <b v="0"/>
    <n v="99"/>
    <b v="1"/>
    <s v="music/electronic music"/>
    <x v="4"/>
    <x v="4"/>
    <n v="108.48"/>
    <n v="107"/>
    <x v="2669"/>
    <d v="2015-12-16T18:20:10"/>
    <n v="30"/>
    <n v="7.3999999999999996E-2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s v="USD"/>
    <n v="1435835824"/>
    <n v="1433243824"/>
    <b v="0"/>
    <n v="98"/>
    <b v="1"/>
    <s v="theater/plays"/>
    <x v="2"/>
    <x v="2"/>
    <n v="109.03"/>
    <n v="107"/>
    <x v="2670"/>
    <d v="2015-07-02T11:17:04"/>
    <n v="30"/>
    <n v="6.8500000000000005E-2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s v="USD"/>
    <n v="1279360740"/>
    <n v="1275415679"/>
    <b v="1"/>
    <n v="88"/>
    <b v="1"/>
    <s v="film &amp; video/documentary"/>
    <x v="5"/>
    <x v="27"/>
    <n v="120.91"/>
    <n v="106"/>
    <x v="2671"/>
    <d v="2010-07-17T09:59:00"/>
    <n v="45.660428240742476"/>
    <n v="6.4000000000000001E-2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s v="USD"/>
    <n v="1443018086"/>
    <n v="1441290086"/>
    <b v="0"/>
    <n v="102"/>
    <b v="1"/>
    <s v="theater/plays"/>
    <x v="2"/>
    <x v="2"/>
    <n v="103.95"/>
    <n v="106"/>
    <x v="2672"/>
    <d v="2015-09-23T14:21:26"/>
    <n v="20"/>
    <n v="6.0299999999999999E-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s v="USD"/>
    <n v="1485642930"/>
    <n v="1483050930"/>
    <b v="0"/>
    <n v="110"/>
    <b v="1"/>
    <s v="publishing/nonfiction"/>
    <x v="7"/>
    <x v="12"/>
    <n v="95.96"/>
    <n v="106"/>
    <x v="2673"/>
    <d v="2017-01-28T22:35:30"/>
    <n v="30"/>
    <n v="5.5599999999999997E-2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s v="USD"/>
    <n v="1279778400"/>
    <n v="1275851354"/>
    <b v="0"/>
    <n v="120"/>
    <b v="1"/>
    <s v="music/indie rock"/>
    <x v="4"/>
    <x v="21"/>
    <n v="87.96"/>
    <n v="106"/>
    <x v="2674"/>
    <d v="2010-07-22T06:00:00"/>
    <n v="45.451921296298678"/>
    <n v="5.5500000000000001E-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s v="USD"/>
    <n v="1404983269"/>
    <n v="1402391269"/>
    <b v="0"/>
    <n v="168"/>
    <b v="1"/>
    <s v="theater/plays"/>
    <x v="2"/>
    <x v="2"/>
    <n v="62.83"/>
    <n v="106"/>
    <x v="2675"/>
    <d v="2014-07-10T09:07:49"/>
    <n v="30"/>
    <n v="5.5500000000000001E-2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s v="USD"/>
    <n v="1446868800"/>
    <n v="1444821127"/>
    <b v="1"/>
    <n v="167"/>
    <b v="1"/>
    <s v="film &amp; video/documentary"/>
    <x v="5"/>
    <x v="27"/>
    <n v="63.17"/>
    <n v="106"/>
    <x v="2676"/>
    <d v="2015-11-07T04:00:00"/>
    <n v="23.69991898148146"/>
    <n v="5.5E-2"/>
    <x v="3"/>
  </r>
  <r>
    <n v="1373"/>
    <s v="Broccoli Samurai: Tour Van or Bust!"/>
    <s v="Help Broccoli Samurai raise money to get a new van and continue bringing you the jams!"/>
    <n v="10000"/>
    <n v="10501"/>
    <x v="0"/>
    <x v="0"/>
    <x v="0"/>
    <s v="USD"/>
    <n v="1483138233"/>
    <n v="1480546233"/>
    <b v="0"/>
    <n v="52"/>
    <b v="1"/>
    <s v="music/rock"/>
    <x v="4"/>
    <x v="5"/>
    <n v="201.94"/>
    <n v="105"/>
    <x v="2677"/>
    <d v="2016-12-30T22:50:33"/>
    <n v="30"/>
    <n v="5.0099999999999999E-2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s v="USD"/>
    <n v="1464732537"/>
    <n v="1462140537"/>
    <b v="0"/>
    <n v="72"/>
    <b v="1"/>
    <s v="theater/plays"/>
    <x v="2"/>
    <x v="2"/>
    <n v="145"/>
    <n v="104"/>
    <x v="2678"/>
    <d v="2016-05-31T22:08:57"/>
    <n v="30"/>
    <n v="4.3999999999999997E-2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s v="USD"/>
    <n v="1353621600"/>
    <n v="1350061821"/>
    <b v="0"/>
    <n v="157"/>
    <b v="1"/>
    <s v="music/rock"/>
    <x v="4"/>
    <x v="5"/>
    <n v="66.37"/>
    <n v="104"/>
    <x v="2679"/>
    <d v="2012-11-22T22:00:00"/>
    <n v="41.201145833329065"/>
    <n v="4.2000000000000003E-2"/>
    <x v="6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s v="USD"/>
    <n v="1407414107"/>
    <n v="1404822107"/>
    <b v="0"/>
    <n v="150"/>
    <b v="1"/>
    <s v="film &amp; video/television"/>
    <x v="5"/>
    <x v="7"/>
    <n v="69.27"/>
    <n v="104"/>
    <x v="2680"/>
    <d v="2014-08-07T12:21:47"/>
    <n v="30"/>
    <n v="3.9E-2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s v="USD"/>
    <n v="1488171540"/>
    <n v="1486661793"/>
    <b v="0"/>
    <n v="115"/>
    <b v="1"/>
    <s v="theater/spaces"/>
    <x v="2"/>
    <x v="24"/>
    <n v="90.2"/>
    <n v="104"/>
    <x v="2681"/>
    <d v="2017-02-27T04:59:00"/>
    <n v="17.473923611112696"/>
    <n v="3.73E-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x v="2"/>
    <s v="CAD"/>
    <n v="1476158340"/>
    <n v="1472594585"/>
    <b v="0"/>
    <n v="114"/>
    <b v="1"/>
    <s v="theater/plays"/>
    <x v="2"/>
    <x v="2"/>
    <n v="90.68"/>
    <n v="103"/>
    <x v="2682"/>
    <d v="2016-10-11T03:59:00"/>
    <n v="41.247164351851097"/>
    <n v="3.3799999999999997E-2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s v="USD"/>
    <n v="1367384340"/>
    <n v="1363960278"/>
    <b v="0"/>
    <n v="119"/>
    <b v="1"/>
    <s v="film &amp; video/documentary"/>
    <x v="5"/>
    <x v="27"/>
    <n v="86.85"/>
    <n v="103"/>
    <x v="2683"/>
    <d v="2013-05-01T04:59:00"/>
    <n v="39.630347222220735"/>
    <n v="3.3501000000000024E-2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s v="USD"/>
    <n v="1440165916"/>
    <n v="1437573916"/>
    <b v="1"/>
    <n v="119"/>
    <b v="1"/>
    <s v="film &amp; video/documentary"/>
    <x v="5"/>
    <x v="27"/>
    <n v="86.55"/>
    <n v="103"/>
    <x v="2684"/>
    <d v="2015-08-21T14:05:16"/>
    <n v="30"/>
    <n v="0.03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s v="USD"/>
    <n v="1411765492"/>
    <n v="1409173492"/>
    <b v="1"/>
    <n v="74"/>
    <b v="1"/>
    <s v="theater/plays"/>
    <x v="2"/>
    <x v="2"/>
    <n v="139.19"/>
    <n v="103"/>
    <x v="2685"/>
    <d v="2014-09-26T21:04:52"/>
    <n v="30"/>
    <n v="0.0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s v="USD"/>
    <n v="1416385679"/>
    <n v="1413790079"/>
    <b v="0"/>
    <n v="162"/>
    <b v="1"/>
    <s v="theater/plays"/>
    <x v="2"/>
    <x v="2"/>
    <n v="63.57"/>
    <n v="103"/>
    <x v="2686"/>
    <d v="2014-11-19T08:27:59"/>
    <n v="30.041666666671517"/>
    <n v="2.9899999999999999E-2"/>
    <x v="2"/>
  </r>
  <r>
    <n v="58"/>
    <s v="Gloaming"/>
    <s v="Alex thought he knew how the world worked. You live, you die and it's over. He was very, very wrong."/>
    <n v="10000"/>
    <n v="10291"/>
    <x v="0"/>
    <x v="0"/>
    <x v="0"/>
    <s v="USD"/>
    <n v="1416423172"/>
    <n v="1413827572"/>
    <b v="0"/>
    <n v="75"/>
    <b v="1"/>
    <s v="film &amp; video/television"/>
    <x v="5"/>
    <x v="7"/>
    <n v="137.21"/>
    <n v="103"/>
    <x v="2687"/>
    <d v="2014-11-19T18:52:52"/>
    <n v="30.041666666664241"/>
    <n v="2.9100000000000001E-2"/>
    <x v="2"/>
  </r>
  <r>
    <n v="1751"/>
    <s v="Daily Bread: Stories from Rural Greece"/>
    <s v="Photographs and stories culled from 10 years of road trips through rural Greece"/>
    <n v="10000"/>
    <n v="10290"/>
    <x v="0"/>
    <x v="0"/>
    <x v="0"/>
    <s v="USD"/>
    <n v="1426787123"/>
    <n v="1424198723"/>
    <b v="0"/>
    <n v="61"/>
    <b v="1"/>
    <s v="photography/photobooks"/>
    <x v="6"/>
    <x v="9"/>
    <n v="168.69"/>
    <n v="103"/>
    <x v="2688"/>
    <d v="2015-03-19T17:45:23"/>
    <n v="29.958333333335759"/>
    <n v="2.9000000000000001E-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s v="USD"/>
    <n v="1404360045"/>
    <n v="1401336045"/>
    <b v="0"/>
    <n v="96"/>
    <b v="1"/>
    <s v="theater/musical"/>
    <x v="2"/>
    <x v="18"/>
    <n v="106.93"/>
    <n v="103"/>
    <x v="2689"/>
    <d v="2014-07-03T04:00:45"/>
    <n v="35"/>
    <n v="2.6501000000000021E-2"/>
    <x v="2"/>
  </r>
  <r>
    <n v="1393"/>
    <s v="WolfHunt | Social Commentary Rock Project"/>
    <s v="Rock n' Roll tales of our times"/>
    <n v="10000"/>
    <n v="10235"/>
    <x v="0"/>
    <x v="0"/>
    <x v="0"/>
    <s v="USD"/>
    <n v="1470068523"/>
    <n v="1467476523"/>
    <b v="0"/>
    <n v="52"/>
    <b v="1"/>
    <s v="music/rock"/>
    <x v="4"/>
    <x v="5"/>
    <n v="196.83"/>
    <n v="102"/>
    <x v="2690"/>
    <d v="2016-08-01T16:22:03"/>
    <n v="30"/>
    <n v="2.35E-2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s v="USD"/>
    <n v="1432612740"/>
    <n v="1429881667"/>
    <b v="0"/>
    <n v="97"/>
    <b v="1"/>
    <s v="theater/plays"/>
    <x v="2"/>
    <x v="2"/>
    <n v="105.52"/>
    <n v="102"/>
    <x v="2691"/>
    <d v="2015-05-26T03:59:00"/>
    <n v="31.609641203700448"/>
    <n v="2.35E-2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s v="USD"/>
    <n v="1442102400"/>
    <n v="1440370768"/>
    <b v="0"/>
    <n v="72"/>
    <b v="1"/>
    <s v="theater/plays"/>
    <x v="2"/>
    <x v="2"/>
    <n v="141.29"/>
    <n v="102"/>
    <x v="2692"/>
    <d v="2015-09-13T00:00:00"/>
    <n v="20.042037037041155"/>
    <n v="1.7299999999999999E-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s v="USD"/>
    <n v="1410580800"/>
    <n v="1409336373"/>
    <b v="0"/>
    <n v="74"/>
    <b v="1"/>
    <s v="theater/plays"/>
    <x v="2"/>
    <x v="2"/>
    <n v="137.24"/>
    <n v="102"/>
    <x v="2693"/>
    <d v="2014-09-13T04:00:00"/>
    <n v="14.403090277774027"/>
    <n v="1.5599999999999999E-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s v="USD"/>
    <n v="1379279400"/>
    <n v="1376687485"/>
    <b v="0"/>
    <n v="90"/>
    <b v="1"/>
    <s v="music/rock"/>
    <x v="4"/>
    <x v="5"/>
    <n v="112.61"/>
    <n v="101"/>
    <x v="2694"/>
    <d v="2013-09-15T21:10:00"/>
    <n v="29.99901620370656"/>
    <n v="1.35E-2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s v="USD"/>
    <n v="1470887940"/>
    <n v="1468176527"/>
    <b v="0"/>
    <n v="102"/>
    <b v="1"/>
    <s v="theater/plays"/>
    <x v="2"/>
    <x v="2"/>
    <n v="99.34"/>
    <n v="101"/>
    <x v="2695"/>
    <d v="2016-08-11T03:59:00"/>
    <n v="31.382094907414285"/>
    <n v="1.3299999999999999E-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s v="USD"/>
    <n v="1431716400"/>
    <n v="1428423757"/>
    <b v="1"/>
    <n v="69"/>
    <b v="1"/>
    <s v="film &amp; video/documentary"/>
    <x v="5"/>
    <x v="27"/>
    <n v="146.65"/>
    <n v="101"/>
    <x v="2696"/>
    <d v="2015-05-15T19:00:00"/>
    <n v="38.10929398148437"/>
    <n v="1.1900000000000001E-2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s v="USD"/>
    <n v="1425495563"/>
    <n v="1422903563"/>
    <b v="0"/>
    <n v="98"/>
    <b v="1"/>
    <s v="theater/plays"/>
    <x v="2"/>
    <x v="2"/>
    <n v="103.21"/>
    <n v="101"/>
    <x v="2697"/>
    <d v="2015-03-04T18:59:23"/>
    <n v="30"/>
    <n v="1.15E-2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s v="USD"/>
    <n v="1451063221"/>
    <n v="1448471221"/>
    <b v="0"/>
    <n v="52"/>
    <b v="1"/>
    <s v="film &amp; video/television"/>
    <x v="5"/>
    <x v="7"/>
    <n v="194.23"/>
    <n v="101"/>
    <x v="2698"/>
    <d v="2015-12-25T17:07:01"/>
    <n v="30"/>
    <n v="0.0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s v="GBP"/>
    <n v="1431007264"/>
    <n v="1428415264"/>
    <b v="0"/>
    <n v="62"/>
    <b v="1"/>
    <s v="theater/musical"/>
    <x v="2"/>
    <x v="18"/>
    <n v="162.77000000000001"/>
    <n v="101"/>
    <x v="2699"/>
    <d v="2015-05-07T14:01:04"/>
    <n v="30"/>
    <n v="9.1999999999999998E-3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s v="USD"/>
    <n v="1472338409"/>
    <n v="1468450409"/>
    <b v="0"/>
    <n v="62"/>
    <b v="1"/>
    <s v="theater/spaces"/>
    <x v="2"/>
    <x v="24"/>
    <n v="162.71"/>
    <n v="101"/>
    <x v="2700"/>
    <d v="2016-08-27T22:53:29"/>
    <n v="45"/>
    <n v="8.8000000000000005E-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s v="USD"/>
    <n v="1487347500"/>
    <n v="1484715366"/>
    <b v="0"/>
    <n v="158"/>
    <b v="1"/>
    <s v="theater/plays"/>
    <x v="2"/>
    <x v="2"/>
    <n v="63.83"/>
    <n v="101"/>
    <x v="2701"/>
    <d v="2017-02-17T16:05:00"/>
    <n v="30.464513888888177"/>
    <n v="8.5000000000000006E-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s v="USD"/>
    <n v="1476381627"/>
    <n v="1473789627"/>
    <b v="0"/>
    <n v="69"/>
    <b v="1"/>
    <s v="theater/plays"/>
    <x v="2"/>
    <x v="2"/>
    <n v="145.87"/>
    <n v="101"/>
    <x v="2702"/>
    <d v="2016-10-13T18:00:27"/>
    <n v="30"/>
    <n v="6.4999999999999997E-3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s v="USD"/>
    <n v="1330115638"/>
    <n v="1327523638"/>
    <b v="1"/>
    <n v="108"/>
    <b v="1"/>
    <s v="film &amp; video/documentary"/>
    <x v="5"/>
    <x v="27"/>
    <n v="93.02"/>
    <n v="100"/>
    <x v="2703"/>
    <d v="2012-02-24T20:33:58"/>
    <n v="30"/>
    <n v="4.5999999999999999E-3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s v="USD"/>
    <n v="1409266414"/>
    <n v="1405378414"/>
    <b v="0"/>
    <n v="85"/>
    <b v="1"/>
    <s v="theater/plays"/>
    <x v="2"/>
    <x v="2"/>
    <n v="118.13"/>
    <n v="100"/>
    <x v="2704"/>
    <d v="2014-08-28T22:53:34"/>
    <n v="45"/>
    <n v="4.1000000000000003E-3"/>
    <x v="2"/>
  </r>
  <r>
    <n v="3406"/>
    <s v="Voices of Swords"/>
    <s v="A funny and moving new play about two families dealing with aging parents in very different ways!"/>
    <n v="10000"/>
    <n v="10031"/>
    <x v="0"/>
    <x v="0"/>
    <x v="0"/>
    <s v="USD"/>
    <n v="1405511376"/>
    <n v="1401623376"/>
    <b v="0"/>
    <n v="91"/>
    <b v="1"/>
    <s v="theater/plays"/>
    <x v="2"/>
    <x v="2"/>
    <n v="110.23"/>
    <n v="100"/>
    <x v="2705"/>
    <d v="2014-07-16T11:49:36"/>
    <n v="45"/>
    <n v="3.0999999999999999E-3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s v="GBP"/>
    <n v="1424692503"/>
    <n v="1422100503"/>
    <b v="0"/>
    <n v="108"/>
    <b v="1"/>
    <s v="theater/plays"/>
    <x v="2"/>
    <x v="2"/>
    <n v="92.84"/>
    <n v="100"/>
    <x v="2706"/>
    <d v="2015-02-23T11:55:03"/>
    <n v="30"/>
    <n v="2.7000000000000001E-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s v="GBP"/>
    <n v="1466463600"/>
    <n v="1463337315"/>
    <b v="0"/>
    <n v="207"/>
    <b v="1"/>
    <s v="theater/plays"/>
    <x v="2"/>
    <x v="2"/>
    <n v="48.44"/>
    <n v="100"/>
    <x v="2707"/>
    <d v="2016-06-20T23:00:00"/>
    <n v="36.183854166665697"/>
    <n v="2.6489999999999782E-3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s v="USD"/>
    <n v="1422913152"/>
    <n v="1417729152"/>
    <b v="0"/>
    <n v="59"/>
    <b v="1"/>
    <s v="music/classical music"/>
    <x v="4"/>
    <x v="10"/>
    <n v="169.92"/>
    <n v="100"/>
    <x v="2708"/>
    <d v="2015-02-02T21:39:12"/>
    <n v="60"/>
    <n v="2.5000000000000001E-3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s v="USD"/>
    <n v="1326690000"/>
    <n v="1324329156"/>
    <b v="0"/>
    <n v="58"/>
    <b v="1"/>
    <s v="music/rock"/>
    <x v="4"/>
    <x v="5"/>
    <n v="172.41"/>
    <n v="100"/>
    <x v="2709"/>
    <d v="2012-01-16T05:00:00"/>
    <n v="27.324583333334886"/>
    <n v="0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s v="USD"/>
    <n v="1452174420"/>
    <n v="1449150420"/>
    <b v="0"/>
    <n v="27"/>
    <b v="1"/>
    <s v="theater/spaces"/>
    <x v="2"/>
    <x v="24"/>
    <n v="370.37"/>
    <n v="100"/>
    <x v="2710"/>
    <d v="2016-01-07T13:47:00"/>
    <n v="35"/>
    <n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s v="USD"/>
    <n v="1489903200"/>
    <n v="1488459307"/>
    <b v="0"/>
    <n v="30"/>
    <b v="0"/>
    <s v="theater/plays"/>
    <x v="2"/>
    <x v="2"/>
    <n v="251.33"/>
    <n v="75"/>
    <x v="2711"/>
    <d v="2017-03-19T06:00:00"/>
    <n v="16.711724537031841"/>
    <n v="-0.2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s v="USD"/>
    <n v="1481809189"/>
    <n v="1479217189"/>
    <b v="1"/>
    <n v="140"/>
    <b v="0"/>
    <s v="photography/photobooks"/>
    <x v="6"/>
    <x v="9"/>
    <n v="48.25"/>
    <n v="68"/>
    <x v="2712"/>
    <d v="2016-12-15T13:39:49"/>
    <n v="30"/>
    <n v="-0.3245000000000000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s v="USD"/>
    <n v="1443636000"/>
    <n v="1441111892"/>
    <b v="0"/>
    <n v="67"/>
    <b v="0"/>
    <s v="theater/spaces"/>
    <x v="2"/>
    <x v="24"/>
    <n v="99.76"/>
    <n v="67"/>
    <x v="2713"/>
    <d v="2015-09-30T18:00:00"/>
    <n v="29.214212962964666"/>
    <n v="-0.33160000000000001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x v="1"/>
    <s v="GBP"/>
    <n v="1445468400"/>
    <n v="1443042061"/>
    <b v="0"/>
    <n v="105"/>
    <b v="0"/>
    <s v="technology/gadgets"/>
    <x v="0"/>
    <x v="33"/>
    <n v="40.98"/>
    <n v="43"/>
    <x v="2714"/>
    <d v="2015-10-21T23:00:00"/>
    <n v="28.082627314812271"/>
    <n v="-0.56969999999999998"/>
    <x v="3"/>
  </r>
  <r>
    <n v="4035"/>
    <s v="The Lost Boy"/>
    <s v="&quot;Stories are where you go to look for the truth of your own life.&quot; (Frank Delaney)"/>
    <n v="10000"/>
    <n v="3685"/>
    <x v="1"/>
    <x v="0"/>
    <x v="0"/>
    <s v="USD"/>
    <n v="1413925887"/>
    <n v="1411333887"/>
    <b v="0"/>
    <n v="25"/>
    <b v="0"/>
    <s v="theater/plays"/>
    <x v="2"/>
    <x v="2"/>
    <n v="147.4"/>
    <n v="37"/>
    <x v="2715"/>
    <d v="2014-10-21T21:11:27"/>
    <n v="30"/>
    <n v="-0.63149999999999995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s v="USD"/>
    <n v="1491416077"/>
    <n v="1488827677"/>
    <b v="1"/>
    <n v="26"/>
    <b v="0"/>
    <s v="theater/spaces"/>
    <x v="2"/>
    <x v="24"/>
    <n v="132.35"/>
    <n v="34"/>
    <x v="2716"/>
    <d v="2017-04-05T18:14:37"/>
    <n v="29.958333333335759"/>
    <n v="-0.65590000000000004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s v="USD"/>
    <n v="1451282400"/>
    <n v="1449436390"/>
    <b v="1"/>
    <n v="47"/>
    <b v="0"/>
    <s v="technology/makerspaces"/>
    <x v="0"/>
    <x v="36"/>
    <n v="70.62"/>
    <n v="33"/>
    <x v="2717"/>
    <d v="2015-12-28T06:00:00"/>
    <n v="21.365856481483206"/>
    <n v="-0.66810000000000003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s v="USD"/>
    <n v="1491855300"/>
    <n v="1488935245"/>
    <b v="0"/>
    <n v="39"/>
    <b v="0"/>
    <s v="music/faith"/>
    <x v="4"/>
    <x v="28"/>
    <n v="80.13"/>
    <n v="31"/>
    <x v="2718"/>
    <d v="2017-04-10T20:15:00"/>
    <n v="33.796932870369346"/>
    <n v="-0.6875"/>
    <x v="1"/>
  </r>
  <r>
    <n v="1014"/>
    <s v="CHEMION: The World's First Smart Glasses (Canceled)"/>
    <s v="CHEMION is an eyewear device that lets you show your creativity to the world."/>
    <n v="10000"/>
    <n v="3060"/>
    <x v="2"/>
    <x v="0"/>
    <x v="0"/>
    <s v="USD"/>
    <n v="1420070615"/>
    <n v="1415750615"/>
    <b v="0"/>
    <n v="16"/>
    <b v="0"/>
    <s v="technology/wearables"/>
    <x v="0"/>
    <x v="16"/>
    <n v="191.25"/>
    <n v="31"/>
    <x v="2719"/>
    <d v="2015-01-01T00:03:35"/>
    <n v="50"/>
    <n v="-0.69399999999999995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x v="0"/>
    <s v="USD"/>
    <n v="1404909296"/>
    <n v="1402317296"/>
    <b v="0"/>
    <n v="35"/>
    <b v="0"/>
    <s v="publishing/art books"/>
    <x v="7"/>
    <x v="40"/>
    <n v="65.459999999999994"/>
    <n v="23"/>
    <x v="2720"/>
    <d v="2014-07-09T12:34:56"/>
    <n v="30"/>
    <n v="-0.7709000000000000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s v="USD"/>
    <n v="1404623330"/>
    <n v="1401685730"/>
    <b v="0"/>
    <n v="25"/>
    <b v="0"/>
    <s v="food/food trucks"/>
    <x v="3"/>
    <x v="3"/>
    <n v="82.82"/>
    <n v="21"/>
    <x v="2721"/>
    <d v="2014-07-06T05:08:50"/>
    <n v="34"/>
    <n v="-0.79295000000000004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s v="USD"/>
    <n v="1454734740"/>
    <n v="1451684437"/>
    <b v="0"/>
    <n v="5"/>
    <b v="0"/>
    <s v="theater/plays"/>
    <x v="2"/>
    <x v="2"/>
    <n v="381.6"/>
    <n v="19"/>
    <x v="2722"/>
    <d v="2016-02-06T04:59:00"/>
    <n v="35.304432870369055"/>
    <n v="-0.80920000000000003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s v="USD"/>
    <n v="1484327061"/>
    <n v="1479143061"/>
    <b v="0"/>
    <n v="12"/>
    <b v="0"/>
    <s v="technology/wearables"/>
    <x v="0"/>
    <x v="16"/>
    <n v="155.33000000000001"/>
    <n v="19"/>
    <x v="2723"/>
    <d v="2017-01-13T17:04:21"/>
    <n v="60"/>
    <n v="-0.8135999999999999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x v="1"/>
    <s v="GBP"/>
    <n v="1475848800"/>
    <n v="1474027501"/>
    <b v="0"/>
    <n v="42"/>
    <b v="0"/>
    <s v="theater/spaces"/>
    <x v="2"/>
    <x v="24"/>
    <n v="40.83"/>
    <n v="17"/>
    <x v="2724"/>
    <d v="2016-10-07T14:00:00"/>
    <n v="21.079849537032715"/>
    <n v="-0.82850000000000001"/>
    <x v="0"/>
  </r>
  <r>
    <n v="989"/>
    <s v="Power Rope"/>
    <s v="The most useful phone charger you will ever buy"/>
    <n v="10000"/>
    <n v="1677"/>
    <x v="1"/>
    <x v="0"/>
    <x v="0"/>
    <s v="USD"/>
    <n v="1475101495"/>
    <n v="1472509495"/>
    <b v="0"/>
    <n v="32"/>
    <b v="0"/>
    <s v="technology/wearables"/>
    <x v="0"/>
    <x v="16"/>
    <n v="52.41"/>
    <n v="17"/>
    <x v="2725"/>
    <d v="2016-09-28T22:24:55"/>
    <n v="30"/>
    <n v="-0.8323000000000000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x v="7"/>
    <s v="AUD"/>
    <n v="1423623221"/>
    <n v="1421031221"/>
    <b v="0"/>
    <n v="32"/>
    <b v="0"/>
    <s v="theater/plays"/>
    <x v="2"/>
    <x v="2"/>
    <n v="49.28"/>
    <n v="16"/>
    <x v="2726"/>
    <d v="2015-02-11T02:53:41"/>
    <n v="30"/>
    <n v="-0.84230000000000005"/>
    <x v="3"/>
  </r>
  <r>
    <n v="1787"/>
    <s v="Alpamayo to Yerupaja"/>
    <s v="Raising awareness to the effects of global warming through photographs of the high mountains of Peru."/>
    <n v="10000"/>
    <n v="1533"/>
    <x v="1"/>
    <x v="0"/>
    <x v="0"/>
    <s v="USD"/>
    <n v="1428158637"/>
    <n v="1425570237"/>
    <b v="1"/>
    <n v="24"/>
    <b v="0"/>
    <s v="photography/photobooks"/>
    <x v="6"/>
    <x v="9"/>
    <n v="63.88"/>
    <n v="15"/>
    <x v="2727"/>
    <d v="2015-04-04T14:43:57"/>
    <n v="29.958333333335759"/>
    <n v="-0.84670000000000001"/>
    <x v="3"/>
  </r>
  <r>
    <n v="3076"/>
    <s v="10,000 Hours"/>
    <s v="Helping female comedians get in their 10,000 Hours of practice!"/>
    <n v="10000"/>
    <n v="1506"/>
    <x v="1"/>
    <x v="0"/>
    <x v="0"/>
    <s v="USD"/>
    <n v="1444405123"/>
    <n v="1439221123"/>
    <b v="0"/>
    <n v="50"/>
    <b v="0"/>
    <s v="theater/spaces"/>
    <x v="2"/>
    <x v="24"/>
    <n v="30.12"/>
    <n v="15"/>
    <x v="2728"/>
    <d v="2015-10-09T15:38:43"/>
    <n v="60"/>
    <n v="-0.84940000000000004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x v="0"/>
    <s v="USD"/>
    <n v="1404360478"/>
    <n v="1401768478"/>
    <b v="0"/>
    <n v="10"/>
    <b v="0"/>
    <s v="theater/musical"/>
    <x v="2"/>
    <x v="18"/>
    <n v="150"/>
    <n v="15"/>
    <x v="2729"/>
    <d v="2014-07-03T04:07:58"/>
    <n v="30"/>
    <n v="-0.8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s v="USD"/>
    <n v="1417387322"/>
    <n v="1413495722"/>
    <b v="0"/>
    <n v="31"/>
    <b v="0"/>
    <s v="technology/wearables"/>
    <x v="0"/>
    <x v="16"/>
    <n v="47.94"/>
    <n v="15"/>
    <x v="2730"/>
    <d v="2014-11-30T22:42:02"/>
    <n v="45.041666666671517"/>
    <n v="-0.85140000000000005"/>
    <x v="2"/>
  </r>
  <r>
    <n v="1132"/>
    <s v="One"/>
    <s v="One is a simple mobile game about exploring the connections between all living things. Featuring hand-painted art."/>
    <n v="10000"/>
    <n v="1438"/>
    <x v="1"/>
    <x v="2"/>
    <x v="2"/>
    <s v="CAD"/>
    <n v="1483238771"/>
    <n v="1480646771"/>
    <b v="0"/>
    <n v="13"/>
    <b v="0"/>
    <s v="games/mobile games"/>
    <x v="1"/>
    <x v="15"/>
    <n v="110.62"/>
    <n v="14"/>
    <x v="2731"/>
    <d v="2017-01-01T02:46:11"/>
    <n v="30"/>
    <n v="-0.85619999999999996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x v="0"/>
    <s v="USD"/>
    <n v="1466204400"/>
    <n v="1463469062"/>
    <b v="0"/>
    <n v="25"/>
    <b v="0"/>
    <s v="technology/web"/>
    <x v="0"/>
    <x v="22"/>
    <n v="49.8"/>
    <n v="12"/>
    <x v="2732"/>
    <d v="2016-06-17T23:00:00"/>
    <n v="31.659004629618721"/>
    <n v="-0.87549999999999994"/>
    <x v="0"/>
  </r>
  <r>
    <n v="3197"/>
    <s v="Mirror, mirror on the wall"/>
    <s v="This years most important stage project for young artists in our region. www.ungespor.no"/>
    <n v="10000"/>
    <n v="1145"/>
    <x v="1"/>
    <x v="5"/>
    <x v="5"/>
    <s v="NOK"/>
    <n v="1423050618"/>
    <n v="1420458618"/>
    <b v="0"/>
    <n v="4"/>
    <b v="0"/>
    <s v="theater/musical"/>
    <x v="2"/>
    <x v="18"/>
    <n v="286.25"/>
    <n v="11"/>
    <x v="2733"/>
    <d v="2015-02-04T11:50:18"/>
    <n v="30"/>
    <n v="-0.88549999999999995"/>
    <x v="3"/>
  </r>
  <r>
    <n v="1308"/>
    <s v="Boost Band: Wristband Phone Charger (Canceled)"/>
    <s v="Boost Band, a wristband that charges any device"/>
    <n v="10000"/>
    <n v="1136"/>
    <x v="2"/>
    <x v="0"/>
    <x v="0"/>
    <s v="USD"/>
    <n v="1475937812"/>
    <n v="1472481812"/>
    <b v="0"/>
    <n v="38"/>
    <b v="0"/>
    <s v="technology/wearables"/>
    <x v="0"/>
    <x v="16"/>
    <n v="29.89"/>
    <n v="11"/>
    <x v="2734"/>
    <d v="2016-10-08T14:43:32"/>
    <n v="40"/>
    <n v="-0.8863999999999999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s v="USD"/>
    <n v="1409585434"/>
    <n v="1406907034"/>
    <b v="0"/>
    <n v="2"/>
    <b v="0"/>
    <s v="music/faith"/>
    <x v="4"/>
    <x v="28"/>
    <n v="525"/>
    <n v="11"/>
    <x v="2735"/>
    <d v="2014-09-01T15:30:34"/>
    <n v="31"/>
    <n v="-0.89500000000000002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s v="USD"/>
    <n v="1389476201"/>
    <n v="1386884201"/>
    <b v="0"/>
    <n v="33"/>
    <b v="0"/>
    <s v="publishing/children's books"/>
    <x v="7"/>
    <x v="32"/>
    <n v="31.76"/>
    <n v="10"/>
    <x v="2736"/>
    <d v="2014-01-11T21:36:41"/>
    <n v="30"/>
    <n v="-0.8952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s v="USD"/>
    <n v="1448863449"/>
    <n v="1446267849"/>
    <b v="0"/>
    <n v="7"/>
    <b v="0"/>
    <s v="theater/plays"/>
    <x v="2"/>
    <x v="2"/>
    <n v="142.86000000000001"/>
    <n v="10"/>
    <x v="2737"/>
    <d v="2015-11-30T06:04:09"/>
    <n v="30.041666666664241"/>
    <n v="-0.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s v="USD"/>
    <n v="1405882287"/>
    <n v="1400698287"/>
    <b v="1"/>
    <n v="34"/>
    <b v="0"/>
    <s v="theater/plays"/>
    <x v="2"/>
    <x v="2"/>
    <n v="25.65"/>
    <n v="9"/>
    <x v="2738"/>
    <d v="2014-07-20T18:51:27"/>
    <n v="60"/>
    <n v="-0.91279999999999994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1"/>
    <x v="1"/>
    <s v="GBP"/>
    <n v="1368550060"/>
    <n v="1365958060"/>
    <b v="0"/>
    <n v="49"/>
    <b v="0"/>
    <s v="film &amp; video/animation"/>
    <x v="5"/>
    <x v="29"/>
    <n v="16.760000000000002"/>
    <n v="8"/>
    <x v="2739"/>
    <d v="2013-05-14T16:47:40"/>
    <n v="30"/>
    <n v="-0.91790000000000005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s v="USD"/>
    <n v="1417276800"/>
    <n v="1415140480"/>
    <b v="0"/>
    <n v="9"/>
    <b v="0"/>
    <s v="technology/wearables"/>
    <x v="0"/>
    <x v="16"/>
    <n v="80.67"/>
    <n v="7"/>
    <x v="2740"/>
    <d v="2014-11-29T16:00:00"/>
    <n v="24.725925925929914"/>
    <n v="-0.9274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s v="USD"/>
    <n v="1435730400"/>
    <n v="1430855315"/>
    <b v="0"/>
    <n v="3"/>
    <b v="0"/>
    <s v="music/faith"/>
    <x v="4"/>
    <x v="28"/>
    <n v="216.67"/>
    <n v="7"/>
    <x v="2741"/>
    <d v="2015-07-01T06:00:00"/>
    <n v="56.42459490741021"/>
    <n v="-0.93500000000000005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s v="USD"/>
    <n v="1449876859"/>
    <n v="1444689259"/>
    <b v="0"/>
    <n v="9"/>
    <b v="0"/>
    <s v="theater/plays"/>
    <x v="2"/>
    <x v="2"/>
    <n v="60.11"/>
    <n v="5"/>
    <x v="2742"/>
    <d v="2015-12-11T23:34:19"/>
    <n v="60.041666666671517"/>
    <n v="-0.94589999999999996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x v="0"/>
    <s v="USD"/>
    <n v="1424211329"/>
    <n v="1421187329"/>
    <b v="0"/>
    <n v="6"/>
    <b v="0"/>
    <s v="publishing/art books"/>
    <x v="7"/>
    <x v="40"/>
    <n v="84.33"/>
    <n v="5"/>
    <x v="2743"/>
    <d v="2015-02-17T22:15:29"/>
    <n v="35"/>
    <n v="-0.94940000000000002"/>
    <x v="3"/>
  </r>
  <r>
    <n v="3646"/>
    <s v="Our Sacred Honor"/>
    <s v="Develop demo materials for new, true story of teen Revolutionary War heroes - for hybrid film/live stage musical"/>
    <n v="10000"/>
    <n v="481"/>
    <x v="1"/>
    <x v="0"/>
    <x v="0"/>
    <s v="USD"/>
    <n v="1434497400"/>
    <n v="1431770802"/>
    <b v="0"/>
    <n v="8"/>
    <b v="0"/>
    <s v="theater/musical"/>
    <x v="2"/>
    <x v="18"/>
    <n v="60.13"/>
    <n v="5"/>
    <x v="2744"/>
    <d v="2015-06-16T23:30:00"/>
    <n v="31.557847222225973"/>
    <n v="-0.95189999999999997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s v="USD"/>
    <n v="1419183813"/>
    <n v="1417455813"/>
    <b v="0"/>
    <n v="13"/>
    <b v="0"/>
    <s v="theater/plays"/>
    <x v="2"/>
    <x v="2"/>
    <n v="35.92"/>
    <n v="5"/>
    <x v="2745"/>
    <d v="2014-12-21T17:43:33"/>
    <n v="20"/>
    <n v="-0.95330000000000004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x v="11"/>
    <s v="NZD"/>
    <n v="1424568107"/>
    <n v="1421976107"/>
    <b v="0"/>
    <n v="3"/>
    <b v="0"/>
    <s v="technology/web"/>
    <x v="0"/>
    <x v="22"/>
    <n v="145"/>
    <n v="4"/>
    <x v="2746"/>
    <d v="2015-02-22T01:21:47"/>
    <n v="30"/>
    <n v="-0.95650000000000002"/>
    <x v="3"/>
  </r>
  <r>
    <n v="3799"/>
    <s v="A Story Once Told"/>
    <s v="An original musical on it's way to the stage in Minneapolis, MN. Feel free to ask any questions."/>
    <n v="10000"/>
    <n v="402"/>
    <x v="1"/>
    <x v="0"/>
    <x v="0"/>
    <s v="USD"/>
    <n v="1457734843"/>
    <n v="1455142843"/>
    <b v="0"/>
    <n v="4"/>
    <b v="0"/>
    <s v="theater/musical"/>
    <x v="2"/>
    <x v="18"/>
    <n v="100.5"/>
    <n v="4"/>
    <x v="2747"/>
    <d v="2016-03-11T22:20:43"/>
    <n v="30"/>
    <n v="-0.95979999999999999"/>
    <x v="0"/>
  </r>
  <r>
    <n v="3130"/>
    <s v="MEDEA | A New Vision"/>
    <s v="A shockingly relevant modern take on a 2,000-year-old tragedy that confronts current gender politics."/>
    <n v="10000"/>
    <n v="375"/>
    <x v="3"/>
    <x v="0"/>
    <x v="0"/>
    <s v="USD"/>
    <n v="1492145940"/>
    <n v="1489504916"/>
    <b v="0"/>
    <n v="4"/>
    <b v="0"/>
    <s v="theater/plays"/>
    <x v="2"/>
    <x v="2"/>
    <n v="93.75"/>
    <n v="4"/>
    <x v="2748"/>
    <d v="2017-04-14T04:59:00"/>
    <n v="30.567407407412247"/>
    <n v="-0.9625000000000000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x v="1"/>
    <s v="GBP"/>
    <n v="1481132169"/>
    <n v="1479317769"/>
    <b v="0"/>
    <n v="16"/>
    <b v="0"/>
    <s v="theater/spaces"/>
    <x v="2"/>
    <x v="24"/>
    <n v="20.88"/>
    <n v="3"/>
    <x v="2749"/>
    <d v="2016-12-07T17:36:09"/>
    <n v="21"/>
    <n v="-0.96660000000000001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x v="0"/>
    <s v="USD"/>
    <n v="1440912480"/>
    <n v="1438385283"/>
    <b v="0"/>
    <n v="10"/>
    <b v="0"/>
    <s v="film &amp; video/drama"/>
    <x v="5"/>
    <x v="25"/>
    <n v="32.5"/>
    <n v="3"/>
    <x v="2750"/>
    <d v="2015-08-30T05:28:00"/>
    <n v="29.249965277776937"/>
    <n v="-0.96750000000000003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x v="0"/>
    <s v="USD"/>
    <n v="1452282420"/>
    <n v="1447962505"/>
    <b v="0"/>
    <n v="1"/>
    <b v="0"/>
    <s v="technology/web"/>
    <x v="0"/>
    <x v="22"/>
    <n v="300"/>
    <n v="3"/>
    <x v="2751"/>
    <d v="2016-01-08T19:47:00"/>
    <n v="49.999016203699284"/>
    <n v="-0.97"/>
    <x v="3"/>
  </r>
  <r>
    <n v="3115"/>
    <s v="spoken word pop-up:"/>
    <s v="We are creating a mobile community devoted to the spreading and sharing of spoken word and other kinds of storytelling."/>
    <n v="10000"/>
    <n v="300"/>
    <x v="1"/>
    <x v="14"/>
    <x v="14"/>
    <s v="SEK"/>
    <n v="1465123427"/>
    <n v="1462531427"/>
    <b v="0"/>
    <n v="1"/>
    <b v="0"/>
    <s v="theater/spaces"/>
    <x v="2"/>
    <x v="24"/>
    <n v="300"/>
    <n v="3"/>
    <x v="2752"/>
    <d v="2016-06-05T10:43:47"/>
    <n v="30"/>
    <n v="-0.9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x v="2"/>
    <s v="CAD"/>
    <n v="1403539200"/>
    <n v="1400604056"/>
    <b v="0"/>
    <n v="5"/>
    <b v="0"/>
    <s v="theater/plays"/>
    <x v="2"/>
    <x v="2"/>
    <n v="57"/>
    <n v="3"/>
    <x v="2753"/>
    <d v="2014-06-23T16:00:00"/>
    <n v="33.971574074072123"/>
    <n v="-0.97150000000000003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s v="USD"/>
    <n v="1460751128"/>
    <n v="1455570728"/>
    <b v="0"/>
    <n v="10"/>
    <b v="0"/>
    <s v="theater/plays"/>
    <x v="2"/>
    <x v="2"/>
    <n v="27.3"/>
    <n v="3"/>
    <x v="2754"/>
    <d v="2016-04-15T20:12:08"/>
    <n v="59.958333333328483"/>
    <n v="-0.97270000000000001"/>
    <x v="0"/>
  </r>
  <r>
    <n v="1045"/>
    <s v="In Case Of Emergency (Canceled)"/>
    <s v="In Case Of Emergency is a radio talk show for preppers, beginning preppers, and with preparedness in mind."/>
    <n v="10000"/>
    <n v="266"/>
    <x v="2"/>
    <x v="0"/>
    <x v="0"/>
    <s v="USD"/>
    <n v="1408827550"/>
    <n v="1406235550"/>
    <b v="0"/>
    <n v="8"/>
    <b v="0"/>
    <s v="journalism/audio"/>
    <x v="8"/>
    <x v="14"/>
    <n v="33.25"/>
    <n v="3"/>
    <x v="2755"/>
    <d v="2014-08-23T20:59:10"/>
    <n v="30"/>
    <n v="-0.97340000000000004"/>
    <x v="2"/>
  </r>
  <r>
    <n v="4059"/>
    <s v="The Million Dollar Shot"/>
    <s v="A very Canadian children's play inspired by the tradition of British pantomimes like Aladdin, and the Nutcracker."/>
    <n v="10000"/>
    <n v="250"/>
    <x v="1"/>
    <x v="2"/>
    <x v="2"/>
    <s v="CAD"/>
    <n v="1410836400"/>
    <n v="1408116152"/>
    <b v="0"/>
    <n v="7"/>
    <b v="0"/>
    <s v="theater/plays"/>
    <x v="2"/>
    <x v="2"/>
    <n v="35.71"/>
    <n v="3"/>
    <x v="2756"/>
    <d v="2014-09-16T03:00:00"/>
    <n v="31.484351851853717"/>
    <n v="-0.9749999999999999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s v="USD"/>
    <n v="1323998795"/>
    <n v="1321406795"/>
    <b v="0"/>
    <n v="5"/>
    <b v="0"/>
    <s v="publishing/fiction"/>
    <x v="7"/>
    <x v="31"/>
    <n v="34"/>
    <n v="2"/>
    <x v="2757"/>
    <d v="2011-12-16T01:26:35"/>
    <n v="30"/>
    <n v="-0.98299999999999998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s v="USD"/>
    <n v="1417795480"/>
    <n v="1412607880"/>
    <b v="0"/>
    <n v="3"/>
    <b v="0"/>
    <s v="food/food trucks"/>
    <x v="3"/>
    <x v="3"/>
    <n v="50.33"/>
    <n v="2"/>
    <x v="2758"/>
    <d v="2014-12-05T16:04:40"/>
    <n v="60.041666666671517"/>
    <n v="-0.984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x v="2"/>
    <s v="CAD"/>
    <n v="1419626139"/>
    <n v="1417034139"/>
    <b v="0"/>
    <n v="6"/>
    <b v="0"/>
    <s v="technology/web"/>
    <x v="0"/>
    <x v="22"/>
    <n v="23.33"/>
    <n v="1"/>
    <x v="2759"/>
    <d v="2014-12-26T20:35:39"/>
    <n v="30"/>
    <n v="-0.98599999999999999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s v="USD"/>
    <n v="1456851914"/>
    <n v="1454259914"/>
    <b v="0"/>
    <n v="8"/>
    <b v="0"/>
    <s v="film &amp; video/animation"/>
    <x v="5"/>
    <x v="29"/>
    <n v="16.63"/>
    <n v="1"/>
    <x v="2760"/>
    <d v="2016-03-01T17:05:14"/>
    <n v="30"/>
    <n v="-0.9867000000000000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s v="USD"/>
    <n v="1407868561"/>
    <n v="1406140561"/>
    <b v="0"/>
    <n v="2"/>
    <b v="0"/>
    <s v="theater/plays"/>
    <x v="2"/>
    <x v="2"/>
    <n v="62.5"/>
    <n v="1"/>
    <x v="2761"/>
    <d v="2014-08-12T18:36:01"/>
    <n v="20"/>
    <n v="-0.98750000000000004"/>
    <x v="2"/>
  </r>
  <r>
    <n v="2749"/>
    <s v="A Tree is a Tree, no matter what you see.  CHILDREN'S BOOK"/>
    <s v="Self-publishing my children's book."/>
    <n v="10000"/>
    <n v="110"/>
    <x v="1"/>
    <x v="0"/>
    <x v="0"/>
    <s v="USD"/>
    <n v="1428171037"/>
    <n v="1425582637"/>
    <b v="0"/>
    <n v="2"/>
    <b v="0"/>
    <s v="publishing/children's books"/>
    <x v="7"/>
    <x v="32"/>
    <n v="55"/>
    <n v="1"/>
    <x v="2762"/>
    <d v="2015-04-04T18:10:37"/>
    <n v="29.958333333328483"/>
    <n v="-0.98899999999999999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s v="USD"/>
    <n v="1427507208"/>
    <n v="1424918808"/>
    <b v="0"/>
    <n v="3"/>
    <b v="0"/>
    <s v="technology/wearables"/>
    <x v="0"/>
    <x v="16"/>
    <n v="35.33"/>
    <n v="1"/>
    <x v="2763"/>
    <d v="2015-03-28T01:46:48"/>
    <n v="29.958333333343035"/>
    <n v="-0.98939999999999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s v="USD"/>
    <n v="1409846874"/>
    <n v="1407254874"/>
    <b v="0"/>
    <n v="2"/>
    <b v="0"/>
    <s v="theater/plays"/>
    <x v="2"/>
    <x v="2"/>
    <n v="52.5"/>
    <n v="1"/>
    <x v="2764"/>
    <d v="2014-09-04T16:07:54"/>
    <n v="30"/>
    <n v="-0.98950000000000005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1"/>
    <x v="1"/>
    <s v="GBP"/>
    <n v="1425160800"/>
    <n v="1421274859"/>
    <b v="0"/>
    <n v="8"/>
    <b v="0"/>
    <s v="theater/musical"/>
    <x v="2"/>
    <x v="18"/>
    <n v="12.75"/>
    <n v="1"/>
    <x v="2765"/>
    <d v="2015-02-28T22:00:00"/>
    <n v="44.976168981491355"/>
    <n v="-0.98980000000000001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x v="0"/>
    <s v="USD"/>
    <n v="1462827000"/>
    <n v="1457710589"/>
    <b v="0"/>
    <n v="1"/>
    <b v="0"/>
    <s v="food/food trucks"/>
    <x v="3"/>
    <x v="3"/>
    <n v="100"/>
    <n v="1"/>
    <x v="2766"/>
    <d v="2016-05-09T20:50:00"/>
    <n v="59.217719907406718"/>
    <n v="-0.99"/>
    <x v="0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s v="USD"/>
    <n v="1433714198"/>
    <n v="1431122198"/>
    <b v="0"/>
    <n v="1"/>
    <b v="0"/>
    <s v="theater/spaces"/>
    <x v="2"/>
    <x v="24"/>
    <n v="100"/>
    <n v="1"/>
    <x v="2767"/>
    <d v="2015-06-07T21:56:38"/>
    <n v="30"/>
    <n v="-0.9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x v="3"/>
    <s v="EUR"/>
    <n v="1491581703"/>
    <n v="1488993303"/>
    <b v="0"/>
    <n v="4"/>
    <b v="0"/>
    <s v="theater/plays"/>
    <x v="2"/>
    <x v="2"/>
    <n v="24"/>
    <n v="1"/>
    <x v="2768"/>
    <d v="2017-04-07T16:15:03"/>
    <n v="29.958333333328483"/>
    <n v="-0.99039999999999995"/>
    <x v="1"/>
  </r>
  <r>
    <n v="661"/>
    <s v="AirString"/>
    <s v="AirString keeps your AirPods from getting lost by keeping the pair together with a  durable and premium quality string."/>
    <n v="10000"/>
    <n v="95"/>
    <x v="1"/>
    <x v="0"/>
    <x v="0"/>
    <s v="USD"/>
    <n v="1477236559"/>
    <n v="1474644559"/>
    <b v="0"/>
    <n v="9"/>
    <b v="0"/>
    <s v="technology/wearables"/>
    <x v="0"/>
    <x v="16"/>
    <n v="10.56"/>
    <n v="1"/>
    <x v="2769"/>
    <d v="2016-10-23T15:29:19"/>
    <n v="30"/>
    <n v="-0.99050000000000005"/>
    <x v="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x v="0"/>
    <s v="USD"/>
    <n v="1419494400"/>
    <n v="1416888470"/>
    <b v="0"/>
    <n v="6"/>
    <b v="0"/>
    <s v="film &amp; video/science fiction"/>
    <x v="5"/>
    <x v="30"/>
    <n v="15.33"/>
    <n v="1"/>
    <x v="2770"/>
    <d v="2014-12-25T08:00:00"/>
    <n v="30.161226851851097"/>
    <n v="-0.99080000000000001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s v="USD"/>
    <n v="1337447105"/>
    <n v="1334855105"/>
    <b v="0"/>
    <n v="16"/>
    <b v="0"/>
    <s v="games/video games"/>
    <x v="1"/>
    <x v="19"/>
    <n v="5.31"/>
    <n v="1"/>
    <x v="2771"/>
    <d v="2012-05-19T17:05:05"/>
    <n v="30"/>
    <n v="-0.99150000000000005"/>
    <x v="6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s v="USD"/>
    <n v="1417007640"/>
    <n v="1414343571"/>
    <b v="0"/>
    <n v="5"/>
    <b v="0"/>
    <s v="film &amp; video/animation"/>
    <x v="5"/>
    <x v="29"/>
    <n v="16.399999999999999"/>
    <n v="1"/>
    <x v="2772"/>
    <d v="2014-11-26T13:14:00"/>
    <n v="30.83413194444438"/>
    <n v="-0.99180000000000001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x v="6"/>
    <s v="EUR"/>
    <n v="1456043057"/>
    <n v="1453451057"/>
    <b v="0"/>
    <n v="2"/>
    <b v="0"/>
    <s v="publishing/translations"/>
    <x v="7"/>
    <x v="20"/>
    <n v="38.5"/>
    <n v="1"/>
    <x v="2773"/>
    <d v="2016-02-21T08:24:17"/>
    <n v="30"/>
    <n v="-0.99229999999999996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s v="USD"/>
    <n v="1347057464"/>
    <n v="1344465464"/>
    <b v="0"/>
    <n v="5"/>
    <b v="0"/>
    <s v="film &amp; video/animation"/>
    <x v="5"/>
    <x v="29"/>
    <n v="15.2"/>
    <n v="1"/>
    <x v="2774"/>
    <d v="2012-09-07T22:37:44"/>
    <n v="30"/>
    <n v="-0.99239999999999995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x v="6"/>
    <s v="EUR"/>
    <n v="1476189339"/>
    <n v="1471005339"/>
    <b v="0"/>
    <n v="3"/>
    <b v="0"/>
    <s v="food/food trucks"/>
    <x v="3"/>
    <x v="3"/>
    <n v="25"/>
    <n v="1"/>
    <x v="2775"/>
    <d v="2016-10-11T12:35:39"/>
    <n v="60"/>
    <n v="-0.99250000000000005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s v="USD"/>
    <n v="1349050622"/>
    <n v="1347322622"/>
    <b v="0"/>
    <n v="2"/>
    <b v="0"/>
    <s v="games/video games"/>
    <x v="1"/>
    <x v="19"/>
    <n v="35"/>
    <n v="1"/>
    <x v="2776"/>
    <d v="2012-10-01T00:17:02"/>
    <n v="20"/>
    <n v="-0.9929999999999999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x v="0"/>
    <s v="USD"/>
    <n v="1383789603"/>
    <n v="1381194003"/>
    <b v="0"/>
    <n v="1"/>
    <b v="0"/>
    <s v="publishing/art books"/>
    <x v="7"/>
    <x v="40"/>
    <n v="67"/>
    <n v="1"/>
    <x v="2777"/>
    <d v="2013-11-07T02:00:03"/>
    <n v="30.041666666671517"/>
    <n v="-0.99329999999999996"/>
    <x v="4"/>
  </r>
  <r>
    <n v="586"/>
    <s v="Employ College 2K"/>
    <s v="Employ College is a movement for companies to hire college graduates from their respected institutions."/>
    <n v="10000"/>
    <n v="56"/>
    <x v="1"/>
    <x v="0"/>
    <x v="0"/>
    <s v="USD"/>
    <n v="1424032207"/>
    <n v="1421440207"/>
    <b v="0"/>
    <n v="4"/>
    <b v="0"/>
    <s v="technology/web"/>
    <x v="0"/>
    <x v="22"/>
    <n v="14"/>
    <n v="1"/>
    <x v="2778"/>
    <d v="2015-02-15T20:30:07"/>
    <n v="30"/>
    <n v="-0.99439999999999995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s v="USD"/>
    <n v="1344635088"/>
    <n v="1342043088"/>
    <b v="0"/>
    <n v="3"/>
    <b v="0"/>
    <s v="games/video games"/>
    <x v="1"/>
    <x v="19"/>
    <n v="18.670000000000002"/>
    <n v="1"/>
    <x v="2779"/>
    <d v="2012-08-10T21:44:48"/>
    <n v="30"/>
    <n v="-0.99439999999999995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x v="0"/>
    <s v="USD"/>
    <n v="1343161248"/>
    <n v="1337977248"/>
    <b v="0"/>
    <n v="2"/>
    <b v="0"/>
    <s v="publishing/art books"/>
    <x v="7"/>
    <x v="40"/>
    <n v="27.5"/>
    <n v="1"/>
    <x v="2780"/>
    <d v="2012-07-24T20:20:48"/>
    <n v="60"/>
    <n v="-0.99450000000000005"/>
    <x v="6"/>
  </r>
  <r>
    <n v="1875"/>
    <s v="Claws &amp; Fins"/>
    <s v="Sea opposition of Crab's family and angry fishes. Who is going to win, and who is going to loose ?!"/>
    <n v="10000"/>
    <n v="51"/>
    <x v="1"/>
    <x v="0"/>
    <x v="0"/>
    <s v="USD"/>
    <n v="1470519308"/>
    <n v="1465335308"/>
    <b v="0"/>
    <n v="3"/>
    <b v="0"/>
    <s v="games/mobile games"/>
    <x v="1"/>
    <x v="15"/>
    <n v="17"/>
    <n v="1"/>
    <x v="2781"/>
    <d v="2016-08-06T21:35:08"/>
    <n v="60"/>
    <n v="-0.9949000000000000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x v="1"/>
    <s v="GBP"/>
    <n v="1472745594"/>
    <n v="1470153594"/>
    <b v="0"/>
    <n v="1"/>
    <b v="0"/>
    <s v="food/food trucks"/>
    <x v="3"/>
    <x v="3"/>
    <n v="50"/>
    <n v="1"/>
    <x v="2782"/>
    <d v="2016-09-01T15:59:54"/>
    <n v="30"/>
    <n v="-0.99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s v="USD"/>
    <n v="1479495790"/>
    <n v="1476900190"/>
    <b v="0"/>
    <n v="3"/>
    <b v="0"/>
    <s v="games/video games"/>
    <x v="1"/>
    <x v="19"/>
    <n v="15"/>
    <n v="0"/>
    <x v="2783"/>
    <d v="2016-11-18T19:03:10"/>
    <n v="30.041666666656965"/>
    <n v="-0.99550000000000005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s v="USD"/>
    <n v="1412222340"/>
    <n v="1407781013"/>
    <b v="0"/>
    <n v="3"/>
    <b v="0"/>
    <s v="theater/spaces"/>
    <x v="2"/>
    <x v="24"/>
    <n v="13.33"/>
    <n v="0"/>
    <x v="2784"/>
    <d v="2014-10-02T03:59:00"/>
    <n v="51.404247685190057"/>
    <n v="-0.996"/>
    <x v="2"/>
  </r>
  <r>
    <n v="4042"/>
    <s v="Messages"/>
    <s v="Acting group and production for inner city youth, about inner city youth. The problems and stuation that they see everyday."/>
    <n v="10000"/>
    <n v="21"/>
    <x v="1"/>
    <x v="0"/>
    <x v="0"/>
    <s v="USD"/>
    <n v="1421781360"/>
    <n v="1419213664"/>
    <b v="0"/>
    <n v="3"/>
    <b v="0"/>
    <s v="theater/plays"/>
    <x v="2"/>
    <x v="2"/>
    <n v="7"/>
    <n v="0"/>
    <x v="2785"/>
    <d v="2015-01-20T19:16:00"/>
    <n v="29.718703703700157"/>
    <n v="-0.997900000000000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s v="USD"/>
    <n v="1427427276"/>
    <n v="1425270876"/>
    <b v="0"/>
    <n v="2"/>
    <b v="0"/>
    <s v="theater/plays"/>
    <x v="2"/>
    <x v="2"/>
    <n v="10"/>
    <n v="0"/>
    <x v="2786"/>
    <d v="2015-03-27T03:34:36"/>
    <n v="24.958333333328483"/>
    <n v="-0.998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s v="USD"/>
    <n v="1424593763"/>
    <n v="1422001763"/>
    <b v="0"/>
    <n v="3"/>
    <b v="0"/>
    <s v="food/food trucks"/>
    <x v="3"/>
    <x v="3"/>
    <n v="5.67"/>
    <n v="0"/>
    <x v="2787"/>
    <d v="2015-02-22T08:29:23"/>
    <n v="30"/>
    <n v="-0.99829999999999997"/>
    <x v="3"/>
  </r>
  <r>
    <n v="443"/>
    <s v="Bad Teddy Studios"/>
    <s v="We love cartoons!! We want to make more but it costs money to so. Be apart of your daily dose of WTF!?! Pledge now!!"/>
    <n v="10000"/>
    <n v="10"/>
    <x v="1"/>
    <x v="2"/>
    <x v="2"/>
    <s v="CAD"/>
    <n v="1391991701"/>
    <n v="1389399701"/>
    <b v="0"/>
    <n v="2"/>
    <b v="0"/>
    <s v="film &amp; video/animation"/>
    <x v="5"/>
    <x v="29"/>
    <n v="5"/>
    <n v="0"/>
    <x v="2788"/>
    <d v="2014-02-10T00:21:41"/>
    <n v="30"/>
    <n v="-0.999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s v="USD"/>
    <n v="1460644440"/>
    <n v="1458336690"/>
    <b v="0"/>
    <n v="1"/>
    <b v="0"/>
    <s v="film &amp; video/animation"/>
    <x v="5"/>
    <x v="29"/>
    <n v="10"/>
    <n v="0"/>
    <x v="2789"/>
    <d v="2016-04-14T14:34:00"/>
    <n v="26.710069444437977"/>
    <n v="-0.999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x v="0"/>
    <s v="USD"/>
    <n v="1432843500"/>
    <n v="1430124509"/>
    <b v="0"/>
    <n v="1"/>
    <b v="0"/>
    <s v="publishing/art books"/>
    <x v="7"/>
    <x v="40"/>
    <n v="10"/>
    <n v="0"/>
    <x v="2790"/>
    <d v="2015-05-28T20:05:00"/>
    <n v="31.469803240739566"/>
    <n v="-0.999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x v="1"/>
    <s v="GBP"/>
    <n v="1446154848"/>
    <n v="1443562848"/>
    <b v="0"/>
    <n v="1"/>
    <b v="0"/>
    <s v="technology/web"/>
    <x v="0"/>
    <x v="22"/>
    <n v="9"/>
    <n v="0"/>
    <x v="2791"/>
    <d v="2015-10-29T21:40:48"/>
    <n v="30"/>
    <n v="-0.99909999999999999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s v="USD"/>
    <n v="1490589360"/>
    <n v="1488038674"/>
    <b v="0"/>
    <n v="1"/>
    <b v="0"/>
    <s v="music/faith"/>
    <x v="4"/>
    <x v="28"/>
    <n v="5"/>
    <n v="0"/>
    <x v="2792"/>
    <d v="2017-03-27T04:36:00"/>
    <n v="29.521828703698702"/>
    <n v="-0.99950000000000006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s v="USD"/>
    <n v="1427414732"/>
    <n v="1424826332"/>
    <b v="0"/>
    <n v="1"/>
    <b v="0"/>
    <s v="theater/spaces"/>
    <x v="2"/>
    <x v="24"/>
    <n v="5"/>
    <n v="0"/>
    <x v="2793"/>
    <d v="2015-03-27T00:05:32"/>
    <n v="29.958333333328483"/>
    <n v="-0.99950000000000006"/>
    <x v="3"/>
  </r>
  <r>
    <n v="3904"/>
    <s v="Black America from Prophets to Pimps"/>
    <s v="A play that will cover 4000 years of black history."/>
    <n v="10000"/>
    <n v="3"/>
    <x v="1"/>
    <x v="0"/>
    <x v="0"/>
    <s v="USD"/>
    <n v="1429074240"/>
    <n v="1427866200"/>
    <b v="0"/>
    <n v="2"/>
    <b v="0"/>
    <s v="theater/plays"/>
    <x v="2"/>
    <x v="2"/>
    <n v="1.5"/>
    <n v="0"/>
    <x v="2794"/>
    <d v="2015-04-15T05:04:00"/>
    <n v="13.981944444443798"/>
    <n v="-0.99970000000000003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s v="USD"/>
    <n v="1410041339"/>
    <n v="1404857339"/>
    <b v="0"/>
    <n v="2"/>
    <b v="0"/>
    <s v="theater/plays"/>
    <x v="2"/>
    <x v="2"/>
    <n v="1"/>
    <n v="0"/>
    <x v="2795"/>
    <d v="2014-09-06T22:08:59"/>
    <n v="60"/>
    <n v="-0.999800000000000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x v="0"/>
    <s v="USD"/>
    <n v="1472698702"/>
    <n v="1470106702"/>
    <b v="0"/>
    <n v="0"/>
    <b v="0"/>
    <s v="film &amp; video/drama"/>
    <x v="5"/>
    <x v="25"/>
    <n v="0"/>
    <n v="0"/>
    <x v="2796"/>
    <d v="2016-09-01T02:58:22"/>
    <n v="30"/>
    <n v="-1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x v="0"/>
    <s v="USD"/>
    <n v="1436478497"/>
    <n v="1433886497"/>
    <b v="0"/>
    <n v="0"/>
    <b v="0"/>
    <s v="film &amp; video/drama"/>
    <x v="5"/>
    <x v="25"/>
    <n v="0"/>
    <n v="0"/>
    <x v="2797"/>
    <d v="2015-07-09T21:48:17"/>
    <n v="30"/>
    <n v="-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s v="USD"/>
    <n v="1427921509"/>
    <n v="1425333109"/>
    <b v="0"/>
    <n v="0"/>
    <b v="0"/>
    <s v="film &amp; video/animation"/>
    <x v="5"/>
    <x v="29"/>
    <n v="0"/>
    <n v="0"/>
    <x v="2798"/>
    <d v="2015-04-01T20:51:49"/>
    <n v="29.958333333335759"/>
    <n v="-1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s v="USD"/>
    <n v="1453937699"/>
    <n v="1451345699"/>
    <b v="0"/>
    <n v="0"/>
    <b v="0"/>
    <s v="film &amp; video/animation"/>
    <x v="5"/>
    <x v="29"/>
    <n v="0"/>
    <n v="0"/>
    <x v="2799"/>
    <d v="2016-01-27T23:34:59"/>
    <n v="30"/>
    <n v="-1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s v="USD"/>
    <n v="1310189851"/>
    <n v="1307597851"/>
    <b v="0"/>
    <n v="0"/>
    <b v="0"/>
    <s v="film &amp; video/animation"/>
    <x v="5"/>
    <x v="29"/>
    <n v="0"/>
    <n v="0"/>
    <x v="2800"/>
    <d v="2011-07-09T05:37:31"/>
    <n v="30"/>
    <n v="-1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s v="USD"/>
    <n v="1420143194"/>
    <n v="1417551194"/>
    <b v="0"/>
    <n v="0"/>
    <b v="0"/>
    <s v="technology/web"/>
    <x v="0"/>
    <x v="22"/>
    <n v="0"/>
    <n v="0"/>
    <x v="2801"/>
    <d v="2015-01-01T20:13:14"/>
    <n v="30"/>
    <n v="-1"/>
    <x v="2"/>
  </r>
  <r>
    <n v="612"/>
    <s v="Web Streaming 2.0 (Canceled)"/>
    <s v="A Fast and Reliable new Web platform to stream videos from Internet"/>
    <n v="10000"/>
    <n v="0"/>
    <x v="2"/>
    <x v="4"/>
    <x v="4"/>
    <s v="EUR"/>
    <n v="1472777146"/>
    <n v="1470185146"/>
    <b v="0"/>
    <n v="0"/>
    <b v="0"/>
    <s v="technology/web"/>
    <x v="0"/>
    <x v="22"/>
    <n v="0"/>
    <n v="0"/>
    <x v="2802"/>
    <d v="2016-09-02T00:45:46"/>
    <n v="30"/>
    <n v="-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x v="0"/>
    <s v="USD"/>
    <n v="1466731740"/>
    <n v="1464139740"/>
    <b v="0"/>
    <n v="0"/>
    <b v="0"/>
    <s v="technology/web"/>
    <x v="0"/>
    <x v="22"/>
    <n v="0"/>
    <n v="0"/>
    <x v="2803"/>
    <d v="2016-06-24T01:29:00"/>
    <n v="30"/>
    <n v="-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x v="0"/>
    <s v="USD"/>
    <n v="1429892177"/>
    <n v="1424711777"/>
    <b v="0"/>
    <n v="0"/>
    <b v="0"/>
    <s v="journalism/audio"/>
    <x v="8"/>
    <x v="14"/>
    <n v="0"/>
    <n v="0"/>
    <x v="2804"/>
    <d v="2015-04-24T16:16:17"/>
    <n v="59.958333333343035"/>
    <n v="-1"/>
    <x v="3"/>
  </r>
  <r>
    <n v="1057"/>
    <s v="Support Independent Media (Canceled)"/>
    <s v="Sayin it Plain is a Independent Radio Show created to inform the public and empower the community."/>
    <n v="10000"/>
    <n v="0"/>
    <x v="2"/>
    <x v="0"/>
    <x v="0"/>
    <s v="USD"/>
    <n v="1480888483"/>
    <n v="1478292883"/>
    <b v="0"/>
    <n v="0"/>
    <b v="0"/>
    <s v="journalism/audio"/>
    <x v="8"/>
    <x v="14"/>
    <n v="0"/>
    <n v="0"/>
    <x v="2805"/>
    <d v="2016-12-04T21:54:43"/>
    <n v="30.041666666671517"/>
    <n v="-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s v="USD"/>
    <n v="1406148024"/>
    <n v="1403556024"/>
    <b v="0"/>
    <n v="0"/>
    <b v="0"/>
    <s v="games/video games"/>
    <x v="1"/>
    <x v="19"/>
    <n v="0"/>
    <n v="0"/>
    <x v="2806"/>
    <d v="2014-07-23T20:40:24"/>
    <n v="30"/>
    <n v="-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s v="USD"/>
    <n v="1466270582"/>
    <n v="1463678582"/>
    <b v="0"/>
    <n v="0"/>
    <b v="0"/>
    <s v="food/food trucks"/>
    <x v="3"/>
    <x v="3"/>
    <n v="0"/>
    <n v="0"/>
    <x v="2807"/>
    <d v="2016-06-18T17:23:02"/>
    <n v="30"/>
    <n v="-1"/>
    <x v="0"/>
  </r>
  <r>
    <n v="1429"/>
    <s v="10 P.M."/>
    <s v="A guy in his 30's tries to live his &quot;American Dream&quot;, but quickly it turns into a nightmare. (A Novel)"/>
    <n v="10000"/>
    <n v="0"/>
    <x v="1"/>
    <x v="0"/>
    <x v="0"/>
    <s v="USD"/>
    <n v="1428629242"/>
    <n v="1426037242"/>
    <b v="0"/>
    <n v="0"/>
    <b v="0"/>
    <s v="publishing/translations"/>
    <x v="7"/>
    <x v="20"/>
    <n v="0"/>
    <n v="0"/>
    <x v="2808"/>
    <d v="2015-04-10T01:27:22"/>
    <n v="30"/>
    <n v="-1"/>
    <x v="3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s v="USD"/>
    <n v="1470175271"/>
    <n v="1467583271"/>
    <b v="0"/>
    <n v="0"/>
    <b v="0"/>
    <s v="publishing/fiction"/>
    <x v="7"/>
    <x v="31"/>
    <n v="0"/>
    <n v="0"/>
    <x v="2809"/>
    <d v="2016-08-02T22:01:11"/>
    <n v="30"/>
    <n v="-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s v="USD"/>
    <n v="1465521306"/>
    <n v="1460337306"/>
    <b v="0"/>
    <n v="0"/>
    <b v="0"/>
    <s v="music/faith"/>
    <x v="4"/>
    <x v="28"/>
    <n v="0"/>
    <n v="0"/>
    <x v="2810"/>
    <d v="2016-06-10T01:15:06"/>
    <n v="60"/>
    <n v="-1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s v="USD"/>
    <n v="1473802200"/>
    <n v="1472746374"/>
    <b v="0"/>
    <n v="0"/>
    <b v="0"/>
    <s v="music/faith"/>
    <x v="4"/>
    <x v="28"/>
    <n v="0"/>
    <n v="0"/>
    <x v="2811"/>
    <d v="2016-09-13T21:30:00"/>
    <n v="12.22020833332499"/>
    <n v="-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s v="USD"/>
    <n v="1483488249"/>
    <n v="1480896249"/>
    <b v="0"/>
    <n v="0"/>
    <b v="0"/>
    <s v="games/mobile games"/>
    <x v="1"/>
    <x v="15"/>
    <n v="0"/>
    <n v="0"/>
    <x v="2812"/>
    <d v="2017-01-04T00:04:09"/>
    <n v="30"/>
    <n v="-1"/>
    <x v="0"/>
  </r>
  <r>
    <n v="2356"/>
    <s v="HardstyleUnited.com (Canceled)"/>
    <s v="HardstyleUnited.com The Global Hardstyle community. Your Hardstyle community."/>
    <n v="10000"/>
    <n v="0"/>
    <x v="2"/>
    <x v="10"/>
    <x v="10"/>
    <s v="EUR"/>
    <n v="1433530104"/>
    <n v="1430938104"/>
    <b v="0"/>
    <n v="0"/>
    <b v="0"/>
    <s v="technology/web"/>
    <x v="0"/>
    <x v="22"/>
    <n v="0"/>
    <n v="0"/>
    <x v="2813"/>
    <d v="2015-06-05T18:48:24"/>
    <n v="30"/>
    <n v="-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x v="0"/>
    <s v="USD"/>
    <n v="1473451437"/>
    <n v="1470859437"/>
    <b v="0"/>
    <n v="0"/>
    <b v="0"/>
    <s v="technology/web"/>
    <x v="0"/>
    <x v="22"/>
    <n v="0"/>
    <n v="0"/>
    <x v="2814"/>
    <d v="2016-09-09T20:03:57"/>
    <n v="30"/>
    <n v="-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s v="USD"/>
    <n v="1456608943"/>
    <n v="1454016943"/>
    <b v="0"/>
    <n v="0"/>
    <b v="0"/>
    <s v="food/food trucks"/>
    <x v="3"/>
    <x v="3"/>
    <n v="0"/>
    <n v="0"/>
    <x v="2815"/>
    <d v="2016-02-27T21:35:43"/>
    <n v="30"/>
    <n v="-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s v="USD"/>
    <n v="1445197129"/>
    <n v="1442605129"/>
    <b v="0"/>
    <n v="0"/>
    <b v="0"/>
    <s v="food/food trucks"/>
    <x v="3"/>
    <x v="3"/>
    <n v="0"/>
    <n v="0"/>
    <x v="2816"/>
    <d v="2015-10-18T19:38:49"/>
    <n v="30"/>
    <n v="-1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s v="USD"/>
    <n v="1465333560"/>
    <n v="1462743308"/>
    <b v="0"/>
    <n v="0"/>
    <b v="0"/>
    <s v="food/restaurants"/>
    <x v="3"/>
    <x v="39"/>
    <n v="0"/>
    <n v="0"/>
    <x v="2817"/>
    <d v="2016-06-07T21:06:00"/>
    <n v="29.97976851851854"/>
    <n v="-1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x v="0"/>
    <s v="USD"/>
    <n v="1463600945"/>
    <n v="1461786545"/>
    <b v="0"/>
    <n v="0"/>
    <b v="0"/>
    <s v="food/food trucks"/>
    <x v="3"/>
    <x v="3"/>
    <n v="0"/>
    <n v="0"/>
    <x v="2818"/>
    <d v="2016-05-18T19:49:05"/>
    <n v="21"/>
    <n v="-1"/>
    <x v="0"/>
  </r>
  <r>
    <n v="2576"/>
    <s v="2 Go Fast Food (Canceled)"/>
    <s v="A New Twist with an American and Philippine fast food Mobile Trailer."/>
    <n v="10000"/>
    <n v="0"/>
    <x v="2"/>
    <x v="0"/>
    <x v="0"/>
    <s v="USD"/>
    <n v="1428707647"/>
    <n v="1424823247"/>
    <b v="0"/>
    <n v="0"/>
    <b v="0"/>
    <s v="food/food trucks"/>
    <x v="3"/>
    <x v="3"/>
    <n v="0"/>
    <n v="0"/>
    <x v="2819"/>
    <d v="2015-04-10T23:14:07"/>
    <n v="44.958333333328483"/>
    <n v="-1"/>
    <x v="3"/>
  </r>
  <r>
    <n v="2584"/>
    <s v="Culinary Arts Food Truck Style"/>
    <s v="Bringing quality food to the masses using local premium ingredients, but at a food truck price!"/>
    <n v="10000"/>
    <n v="0"/>
    <x v="1"/>
    <x v="0"/>
    <x v="0"/>
    <s v="USD"/>
    <n v="1434341369"/>
    <n v="1431749369"/>
    <b v="0"/>
    <n v="0"/>
    <b v="0"/>
    <s v="food/food trucks"/>
    <x v="3"/>
    <x v="3"/>
    <n v="0"/>
    <n v="0"/>
    <x v="2820"/>
    <d v="2015-06-15T04:09:29"/>
    <n v="30"/>
    <n v="-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s v="USD"/>
    <n v="1429993026"/>
    <n v="1427401026"/>
    <b v="0"/>
    <n v="0"/>
    <b v="0"/>
    <s v="food/food trucks"/>
    <x v="3"/>
    <x v="3"/>
    <n v="0"/>
    <n v="0"/>
    <x v="2821"/>
    <d v="2015-04-25T20:17:06"/>
    <n v="30"/>
    <n v="-1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s v="USD"/>
    <n v="1410448551"/>
    <n v="1407856551"/>
    <b v="0"/>
    <n v="0"/>
    <b v="0"/>
    <s v="publishing/children's books"/>
    <x v="7"/>
    <x v="32"/>
    <n v="0"/>
    <n v="0"/>
    <x v="2822"/>
    <d v="2014-09-11T15:15:51"/>
    <n v="30"/>
    <n v="-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s v="USD"/>
    <n v="1469325158"/>
    <n v="1464141158"/>
    <b v="0"/>
    <n v="0"/>
    <b v="0"/>
    <s v="theater/plays"/>
    <x v="2"/>
    <x v="2"/>
    <n v="0"/>
    <n v="0"/>
    <x v="2823"/>
    <d v="2016-07-24T01:52:38"/>
    <n v="60"/>
    <n v="-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x v="1"/>
    <s v="GBP"/>
    <n v="1465258325"/>
    <n v="1462666325"/>
    <b v="0"/>
    <n v="0"/>
    <b v="0"/>
    <s v="theater/spaces"/>
    <x v="2"/>
    <x v="24"/>
    <n v="0"/>
    <n v="0"/>
    <x v="2824"/>
    <d v="2016-06-07T00:12:05"/>
    <n v="30"/>
    <n v="-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x v="0"/>
    <s v="USD"/>
    <n v="1427479192"/>
    <n v="1425322792"/>
    <b v="0"/>
    <n v="0"/>
    <b v="0"/>
    <s v="theater/musical"/>
    <x v="2"/>
    <x v="18"/>
    <n v="0"/>
    <n v="0"/>
    <x v="2825"/>
    <d v="2015-03-27T17:59:52"/>
    <n v="24.958333333335759"/>
    <n v="-1"/>
    <x v="3"/>
  </r>
  <r>
    <n v="3886"/>
    <s v="a (Canceled)"/>
    <n v="1"/>
    <n v="10000"/>
    <n v="0"/>
    <x v="2"/>
    <x v="7"/>
    <x v="7"/>
    <s v="AUD"/>
    <n v="1418275702"/>
    <n v="1415683702"/>
    <b v="0"/>
    <n v="0"/>
    <b v="0"/>
    <s v="theater/musical"/>
    <x v="2"/>
    <x v="18"/>
    <n v="0"/>
    <n v="0"/>
    <x v="2826"/>
    <d v="2014-12-11T05:28:22"/>
    <n v="30"/>
    <n v="-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x v="7"/>
    <s v="AUD"/>
    <n v="1459490400"/>
    <n v="1457078868"/>
    <b v="0"/>
    <n v="0"/>
    <b v="0"/>
    <s v="theater/plays"/>
    <x v="2"/>
    <x v="2"/>
    <n v="0"/>
    <n v="0"/>
    <x v="2827"/>
    <d v="2016-04-01T06:00:00"/>
    <n v="27.911250000004657"/>
    <n v="-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x v="2"/>
    <s v="CAD"/>
    <n v="1447821717"/>
    <n v="1445226117"/>
    <b v="0"/>
    <n v="0"/>
    <b v="0"/>
    <s v="theater/plays"/>
    <x v="2"/>
    <x v="2"/>
    <n v="0"/>
    <n v="0"/>
    <x v="2828"/>
    <d v="2015-11-18T04:41:57"/>
    <n v="30.041666666664241"/>
    <n v="-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x v="1"/>
    <s v="GBP"/>
    <n v="1454284500"/>
    <n v="1449431237"/>
    <b v="0"/>
    <n v="0"/>
    <b v="0"/>
    <s v="theater/plays"/>
    <x v="2"/>
    <x v="2"/>
    <n v="0"/>
    <n v="0"/>
    <x v="2829"/>
    <d v="2016-01-31T23:55:00"/>
    <n v="56.172025462961756"/>
    <n v="-1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5"/>
    <x v="15"/>
    <s v="EUR"/>
    <n v="1488394800"/>
    <n v="1485213921"/>
    <b v="0"/>
    <n v="131"/>
    <b v="1"/>
    <s v="photography/photobooks"/>
    <x v="6"/>
    <x v="9"/>
    <n v="94.74"/>
    <n v="123"/>
    <x v="2830"/>
    <d v="2017-03-01T19:00:00"/>
    <n v="36.815729166672099"/>
    <n v="0.234875621890547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x v="18"/>
    <s v="CHF"/>
    <n v="1485480408"/>
    <n v="1482888408"/>
    <b v="0"/>
    <n v="0"/>
    <b v="0"/>
    <s v="technology/wearables"/>
    <x v="0"/>
    <x v="16"/>
    <n v="0"/>
    <n v="0"/>
    <x v="2831"/>
    <d v="2017-01-27T01:26:48"/>
    <n v="30"/>
    <n v="-1"/>
    <x v="0"/>
  </r>
  <r>
    <n v="1"/>
    <s v="FannibalFest Fan Convention"/>
    <s v="A Hannibal TV Show Fan Convention and Art Collective"/>
    <n v="10275"/>
    <n v="14653"/>
    <x v="0"/>
    <x v="0"/>
    <x v="0"/>
    <s v="USD"/>
    <n v="1488464683"/>
    <n v="1485872683"/>
    <b v="0"/>
    <n v="79"/>
    <b v="1"/>
    <s v="film &amp; video/television"/>
    <x v="5"/>
    <x v="7"/>
    <n v="185.48"/>
    <n v="143"/>
    <x v="2832"/>
    <d v="2017-03-02T14:24:43"/>
    <n v="30"/>
    <n v="0.42608272506082723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s v="USD"/>
    <n v="1425528000"/>
    <n v="1422916261"/>
    <b v="0"/>
    <n v="197"/>
    <b v="1"/>
    <s v="theater/plays"/>
    <x v="2"/>
    <x v="2"/>
    <n v="56.07"/>
    <n v="105"/>
    <x v="2833"/>
    <d v="2015-03-05T04:00:00"/>
    <n v="30.228460648155306"/>
    <n v="5.1904761904761905E-2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s v="USD"/>
    <n v="1398834000"/>
    <n v="1396371612"/>
    <b v="1"/>
    <n v="100"/>
    <b v="1"/>
    <s v="technology/space exploration"/>
    <x v="0"/>
    <x v="23"/>
    <n v="107.1"/>
    <n v="102"/>
    <x v="2834"/>
    <d v="2014-04-30T05:00:00"/>
    <n v="28.499861111115024"/>
    <n v="0.02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s v="USD"/>
    <n v="1365395580"/>
    <n v="1364426260"/>
    <b v="0"/>
    <n v="52"/>
    <b v="1"/>
    <s v="film &amp; video/documentary"/>
    <x v="5"/>
    <x v="27"/>
    <n v="202.42"/>
    <n v="100"/>
    <x v="2835"/>
    <d v="2013-04-08T04:33:00"/>
    <n v="11.218981481477385"/>
    <n v="2.476190476190476E-3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s v="USD"/>
    <n v="1437283391"/>
    <n v="1433395391"/>
    <b v="1"/>
    <n v="9"/>
    <b v="0"/>
    <s v="theater/plays"/>
    <x v="2"/>
    <x v="2"/>
    <n v="188.56"/>
    <n v="16"/>
    <x v="2836"/>
    <d v="2015-07-19T05:23:11"/>
    <n v="45"/>
    <n v="-0.83838095238095234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s v="USD"/>
    <n v="1425434420"/>
    <n v="1422842420"/>
    <b v="0"/>
    <n v="16"/>
    <b v="0"/>
    <s v="film &amp; video/animation"/>
    <x v="5"/>
    <x v="29"/>
    <n v="47.88"/>
    <n v="7"/>
    <x v="2837"/>
    <d v="2015-03-04T02:00:20"/>
    <n v="30"/>
    <n v="-0.9270476190476190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x v="6"/>
    <s v="EUR"/>
    <n v="1451494210"/>
    <n v="1449075010"/>
    <b v="0"/>
    <n v="12"/>
    <b v="0"/>
    <s v="games/video games"/>
    <x v="1"/>
    <x v="19"/>
    <n v="50.08"/>
    <n v="6"/>
    <x v="2838"/>
    <d v="2015-12-30T16:50:10"/>
    <n v="28"/>
    <n v="-0.9427619047619048"/>
    <x v="3"/>
  </r>
  <r>
    <n v="2321"/>
    <s v="WienerWÃ¼rze"/>
    <s v="Universal organic liquid seasoning brewed all natural from lupine, oat, salt and water for soups, salads, stews and more"/>
    <n v="10557"/>
    <n v="4130"/>
    <x v="3"/>
    <x v="12"/>
    <x v="12"/>
    <s v="EUR"/>
    <n v="1491282901"/>
    <n v="1488694501"/>
    <b v="0"/>
    <n v="64"/>
    <b v="0"/>
    <s v="food/small batch"/>
    <x v="3"/>
    <x v="26"/>
    <n v="64.53"/>
    <n v="39"/>
    <x v="2839"/>
    <d v="2017-04-04T05:15:01"/>
    <n v="29.958333333328483"/>
    <n v="-0.6087903760538031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s v="USD"/>
    <n v="1412611905"/>
    <n v="1410019905"/>
    <b v="0"/>
    <n v="118"/>
    <b v="1"/>
    <s v="theater/spaces"/>
    <x v="2"/>
    <x v="24"/>
    <n v="108.24"/>
    <n v="120"/>
    <x v="2840"/>
    <d v="2014-10-06T16:11:45"/>
    <n v="30"/>
    <n v="0.2049622641509434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x v="6"/>
    <s v="EUR"/>
    <n v="1483397940"/>
    <n v="1480493014"/>
    <b v="1"/>
    <n v="3663"/>
    <b v="1"/>
    <s v="technology/space exploration"/>
    <x v="0"/>
    <x v="23"/>
    <n v="83.8"/>
    <n v="2791"/>
    <x v="2841"/>
    <d v="2017-01-02T22:59:00"/>
    <n v="33.621828703704523"/>
    <n v="26.906363636363636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s v="USD"/>
    <n v="1439245037"/>
    <n v="1436653037"/>
    <b v="0"/>
    <n v="119"/>
    <b v="1"/>
    <s v="film &amp; video/television"/>
    <x v="5"/>
    <x v="7"/>
    <n v="118.34"/>
    <n v="128"/>
    <x v="2842"/>
    <d v="2015-08-10T22:17:17"/>
    <n v="30"/>
    <n v="0.280181818181818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s v="USD"/>
    <n v="1398791182"/>
    <n v="1396026382"/>
    <b v="1"/>
    <n v="385"/>
    <b v="1"/>
    <s v="technology/space exploration"/>
    <x v="0"/>
    <x v="23"/>
    <n v="31.44"/>
    <n v="110"/>
    <x v="2843"/>
    <d v="2014-04-29T17:06:22"/>
    <n v="32"/>
    <n v="0.1005454545454545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s v="USD"/>
    <n v="1472834180"/>
    <n v="1470242180"/>
    <b v="1"/>
    <n v="38"/>
    <b v="0"/>
    <s v="photography/photobooks"/>
    <x v="6"/>
    <x v="9"/>
    <n v="104.89"/>
    <n v="36"/>
    <x v="2844"/>
    <d v="2016-09-02T16:36:20"/>
    <n v="30"/>
    <n v="-0.6376363636363636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x v="1"/>
    <s v="GBP"/>
    <n v="1407065979"/>
    <n v="1404560379"/>
    <b v="1"/>
    <n v="39"/>
    <b v="0"/>
    <s v="photography/photobooks"/>
    <x v="6"/>
    <x v="9"/>
    <n v="55.28"/>
    <n v="20"/>
    <x v="2845"/>
    <d v="2014-08-03T11:39:39"/>
    <n v="29"/>
    <n v="-0.80400000000000005"/>
    <x v="2"/>
  </r>
  <r>
    <n v="3854"/>
    <s v="The Case Of Soghomon Tehlirian"/>
    <s v="A play dedicated to the 100th anniversary of the Armenian Genocide."/>
    <n v="11000"/>
    <n v="1788"/>
    <x v="1"/>
    <x v="0"/>
    <x v="0"/>
    <s v="USD"/>
    <n v="1431206058"/>
    <n v="1428614058"/>
    <b v="0"/>
    <n v="20"/>
    <b v="0"/>
    <s v="theater/plays"/>
    <x v="2"/>
    <x v="2"/>
    <n v="89.4"/>
    <n v="16"/>
    <x v="2846"/>
    <d v="2015-05-09T21:14:18"/>
    <n v="30"/>
    <n v="-0.83745454545454545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s v="USD"/>
    <n v="1477968934"/>
    <n v="1472784934"/>
    <b v="0"/>
    <n v="9"/>
    <b v="0"/>
    <s v="theater/spaces"/>
    <x v="2"/>
    <x v="24"/>
    <n v="57.89"/>
    <n v="5"/>
    <x v="2847"/>
    <d v="2016-11-01T02:55:34"/>
    <n v="60"/>
    <n v="-0.95263636363636361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x v="2"/>
    <s v="CAD"/>
    <n v="1443379104"/>
    <n v="1440787104"/>
    <b v="0"/>
    <n v="7"/>
    <b v="0"/>
    <s v="food/restaurants"/>
    <x v="3"/>
    <x v="39"/>
    <n v="40.14"/>
    <n v="3"/>
    <x v="2848"/>
    <d v="2015-09-27T18:38:24"/>
    <n v="30"/>
    <n v="-0.9744545454545454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s v="USD"/>
    <n v="1437960598"/>
    <n v="1435368598"/>
    <b v="0"/>
    <n v="0"/>
    <b v="0"/>
    <s v="theater/musical"/>
    <x v="2"/>
    <x v="18"/>
    <n v="0"/>
    <n v="0"/>
    <x v="2849"/>
    <d v="2015-07-27T01:29:58"/>
    <n v="30"/>
    <n v="-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s v="USD"/>
    <n v="1400569140"/>
    <n v="1397854356"/>
    <b v="0"/>
    <n v="46"/>
    <b v="0"/>
    <s v="theater/plays"/>
    <x v="2"/>
    <x v="2"/>
    <n v="84.28"/>
    <n v="35"/>
    <x v="2850"/>
    <d v="2014-05-20T06:59:00"/>
    <n v="31.421111111114442"/>
    <n v="-0.65197486535008975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s v="GBP"/>
    <n v="1476873507"/>
    <n v="1474281507"/>
    <b v="0"/>
    <n v="4"/>
    <b v="0"/>
    <s v="technology/web"/>
    <x v="0"/>
    <x v="22"/>
    <n v="20"/>
    <n v="1"/>
    <x v="2851"/>
    <d v="2016-10-19T10:38:27"/>
    <n v="30"/>
    <n v="-0.99284436493738815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s v="USD"/>
    <n v="1453310661"/>
    <n v="1450718661"/>
    <b v="0"/>
    <n v="1"/>
    <b v="0"/>
    <s v="theater/plays"/>
    <x v="2"/>
    <x v="2"/>
    <n v="29"/>
    <n v="0"/>
    <x v="2852"/>
    <d v="2016-01-20T17:24:21"/>
    <n v="30"/>
    <n v="-0.99741071428571426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s v="USD"/>
    <n v="1487937508"/>
    <n v="1485345508"/>
    <b v="1"/>
    <n v="167"/>
    <b v="1"/>
    <s v="film &amp; video/documentary"/>
    <x v="5"/>
    <x v="27"/>
    <n v="71.900000000000006"/>
    <n v="107"/>
    <x v="2853"/>
    <d v="2017-02-24T11:58:28"/>
    <n v="30"/>
    <n v="6.6357015985790441E-2"/>
    <x v="1"/>
  </r>
  <r>
    <n v="1309"/>
    <s v="CORE : Roam (Canceled)"/>
    <s v="Wicked fun and built for excitement, CORE is the safest and most versatile speaker you've ever worn."/>
    <n v="11500"/>
    <n v="12879"/>
    <x v="2"/>
    <x v="0"/>
    <x v="0"/>
    <s v="USD"/>
    <n v="1444943468"/>
    <n v="1441919468"/>
    <b v="0"/>
    <n v="35"/>
    <b v="0"/>
    <s v="technology/wearables"/>
    <x v="0"/>
    <x v="16"/>
    <n v="367.97"/>
    <n v="112"/>
    <x v="2854"/>
    <d v="2015-10-15T21:11:08"/>
    <n v="35"/>
    <n v="0.1199130434782608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x v="2"/>
    <s v="CAD"/>
    <n v="1425937761"/>
    <n v="1422917361"/>
    <b v="0"/>
    <n v="84"/>
    <b v="1"/>
    <s v="technology/space exploration"/>
    <x v="0"/>
    <x v="23"/>
    <n v="136.9"/>
    <n v="100"/>
    <x v="2855"/>
    <d v="2015-03-09T21:49:21"/>
    <n v="34.958333333328483"/>
    <n v="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x v="1"/>
    <s v="GBP"/>
    <n v="1428622271"/>
    <n v="1426203071"/>
    <b v="0"/>
    <n v="17"/>
    <b v="0"/>
    <s v="theater/plays"/>
    <x v="2"/>
    <x v="2"/>
    <n v="81.41"/>
    <n v="12"/>
    <x v="2856"/>
    <d v="2015-04-09T23:31:11"/>
    <n v="28"/>
    <n v="-0.8796521739130435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s v="USD"/>
    <n v="1407506040"/>
    <n v="1404680075"/>
    <b v="0"/>
    <n v="125"/>
    <b v="1"/>
    <s v="theater/plays"/>
    <x v="2"/>
    <x v="2"/>
    <n v="93.98"/>
    <n v="100"/>
    <x v="2857"/>
    <d v="2014-08-08T13:54:00"/>
    <n v="32.707928240743058"/>
    <n v="8.6734259180372246E-4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x v="0"/>
    <s v="USD"/>
    <n v="1441516200"/>
    <n v="1438959121"/>
    <b v="0"/>
    <n v="1"/>
    <b v="0"/>
    <s v="technology/web"/>
    <x v="0"/>
    <x v="22"/>
    <n v="10"/>
    <n v="0"/>
    <x v="2858"/>
    <d v="2015-09-06T05:10:00"/>
    <n v="29.595821759263345"/>
    <n v="-0.99916659721643475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s v="GBP"/>
    <n v="1481842800"/>
    <n v="1479414344"/>
    <b v="0"/>
    <n v="3238"/>
    <b v="1"/>
    <s v="games/tabletop games"/>
    <x v="1"/>
    <x v="1"/>
    <n v="40.07"/>
    <n v="1081"/>
    <x v="2859"/>
    <d v="2016-12-15T23:00:00"/>
    <n v="28.107129629628616"/>
    <n v="9.81240166666666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s v="USD"/>
    <n v="1415827200"/>
    <n v="1412358968"/>
    <b v="1"/>
    <n v="489"/>
    <b v="1"/>
    <s v="technology/space exploration"/>
    <x v="0"/>
    <x v="23"/>
    <n v="80.02"/>
    <n v="326"/>
    <x v="2860"/>
    <d v="2014-11-12T21:20:00"/>
    <n v="40.141574074077653"/>
    <n v="2.2609166666666667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s v="USD"/>
    <n v="1436396313"/>
    <n v="1433804313"/>
    <b v="0"/>
    <n v="1013"/>
    <b v="1"/>
    <s v="technology/wearables"/>
    <x v="0"/>
    <x v="16"/>
    <n v="31.66"/>
    <n v="267"/>
    <x v="2861"/>
    <d v="2015-07-08T22:58:33"/>
    <n v="30"/>
    <n v="1.6729166666666666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s v="USD"/>
    <n v="1456047228"/>
    <n v="1453109628"/>
    <b v="1"/>
    <n v="551"/>
    <b v="1"/>
    <s v="theater/spaces"/>
    <x v="2"/>
    <x v="24"/>
    <n v="57.63"/>
    <n v="265"/>
    <x v="2862"/>
    <d v="2016-02-21T09:33:48"/>
    <n v="34"/>
    <n v="1.646224166666666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s v="USD"/>
    <n v="1440702910"/>
    <n v="1438110910"/>
    <b v="1"/>
    <n v="455"/>
    <b v="1"/>
    <s v="photography/photobooks"/>
    <x v="6"/>
    <x v="9"/>
    <n v="66.02"/>
    <n v="250"/>
    <x v="2863"/>
    <d v="2015-08-27T19:15:10"/>
    <n v="30"/>
    <n v="1.5030841666666666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s v="USD"/>
    <n v="1377960012"/>
    <n v="1375368012"/>
    <b v="1"/>
    <n v="670"/>
    <b v="1"/>
    <s v="music/rock"/>
    <x v="4"/>
    <x v="5"/>
    <n v="38.18"/>
    <n v="213"/>
    <x v="2864"/>
    <d v="2013-08-31T14:40:12"/>
    <n v="30"/>
    <n v="1.1314633333333335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x v="6"/>
    <s v="EUR"/>
    <n v="1470506400"/>
    <n v="1467358427"/>
    <b v="1"/>
    <n v="224"/>
    <b v="1"/>
    <s v="photography/photobooks"/>
    <x v="6"/>
    <x v="9"/>
    <n v="96.38"/>
    <n v="180"/>
    <x v="2865"/>
    <d v="2016-08-06T18:00:00"/>
    <n v="36.434872685189475"/>
    <n v="0.7990000000000000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s v="USD"/>
    <n v="1355597528"/>
    <n v="1353005528"/>
    <b v="0"/>
    <n v="246"/>
    <b v="1"/>
    <s v="music/indie rock"/>
    <x v="4"/>
    <x v="21"/>
    <n v="70.53"/>
    <n v="145"/>
    <x v="2866"/>
    <d v="2012-12-15T18:52:08"/>
    <n v="30"/>
    <n v="0.44584416666666676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s v="USD"/>
    <n v="1420060088"/>
    <n v="1414872488"/>
    <b v="0"/>
    <n v="176"/>
    <b v="1"/>
    <s v="technology/hardware"/>
    <x v="0"/>
    <x v="0"/>
    <n v="95.49"/>
    <n v="140"/>
    <x v="2867"/>
    <d v="2014-12-31T21:08:08"/>
    <n v="60.041666666664241"/>
    <n v="0.4005000000000000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s v="USD"/>
    <n v="1369699200"/>
    <n v="1366917828"/>
    <b v="0"/>
    <n v="146"/>
    <b v="1"/>
    <s v="technology/hardware"/>
    <x v="0"/>
    <x v="0"/>
    <n v="97.19"/>
    <n v="118"/>
    <x v="2868"/>
    <d v="2013-05-28T00:00:00"/>
    <n v="32.191805555557949"/>
    <n v="0.1825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s v="USD"/>
    <n v="1379708247"/>
    <n v="1377116247"/>
    <b v="1"/>
    <n v="182"/>
    <b v="1"/>
    <s v="music/rock"/>
    <x v="4"/>
    <x v="5"/>
    <n v="76.92"/>
    <n v="117"/>
    <x v="2869"/>
    <d v="2013-09-20T20:17:27"/>
    <n v="30"/>
    <n v="0.1666666666666666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s v="USD"/>
    <n v="1447484460"/>
    <n v="1444888868"/>
    <b v="0"/>
    <n v="133"/>
    <b v="1"/>
    <s v="film &amp; video/documentary"/>
    <x v="5"/>
    <x v="27"/>
    <n v="103.22"/>
    <n v="114"/>
    <x v="2870"/>
    <d v="2015-11-14T07:01:00"/>
    <n v="30.041574074079108"/>
    <n v="0.14399999999999999"/>
    <x v="3"/>
  </r>
  <r>
    <n v="2337"/>
    <s v="The Hudson Standard Bitters and Shrubs"/>
    <s v="We make small batch, locally sourced bitters and shrubs for cocktails and cooking."/>
    <n v="12000"/>
    <n v="13279"/>
    <x v="0"/>
    <x v="0"/>
    <x v="0"/>
    <s v="USD"/>
    <n v="1403796143"/>
    <n v="1401204143"/>
    <b v="1"/>
    <n v="179"/>
    <b v="1"/>
    <s v="food/small batch"/>
    <x v="3"/>
    <x v="26"/>
    <n v="74.180000000000007"/>
    <n v="111"/>
    <x v="2871"/>
    <d v="2014-06-26T15:22:23"/>
    <n v="30"/>
    <n v="0.1065833333333333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s v="USD"/>
    <n v="1454433998"/>
    <n v="1453137998"/>
    <b v="0"/>
    <n v="156"/>
    <b v="1"/>
    <s v="theater/spaces"/>
    <x v="2"/>
    <x v="24"/>
    <n v="84.11"/>
    <n v="109"/>
    <x v="2872"/>
    <d v="2016-02-02T17:26:38"/>
    <n v="15"/>
    <n v="9.3416666666666662E-2"/>
    <x v="0"/>
  </r>
  <r>
    <n v="80"/>
    <s v="Swingers Anonymous"/>
    <s v="What would you do if you ended up at a swingers party with two dead bodies and $20,000 in drug money?"/>
    <n v="12000"/>
    <n v="12870"/>
    <x v="0"/>
    <x v="0"/>
    <x v="0"/>
    <s v="USD"/>
    <n v="1386640856"/>
    <n v="1383616856"/>
    <b v="0"/>
    <n v="47"/>
    <b v="1"/>
    <s v="film &amp; video/shorts"/>
    <x v="5"/>
    <x v="13"/>
    <n v="273.83"/>
    <n v="107"/>
    <x v="2873"/>
    <d v="2013-12-10T02:00:56"/>
    <n v="35"/>
    <n v="7.2499999999999995E-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s v="USD"/>
    <n v="1299775210"/>
    <n v="1295887210"/>
    <b v="1"/>
    <n v="202"/>
    <b v="1"/>
    <s v="film &amp; video/documentary"/>
    <x v="5"/>
    <x v="27"/>
    <n v="62.71"/>
    <n v="106"/>
    <x v="2874"/>
    <d v="2011-03-10T16:40:10"/>
    <n v="45"/>
    <n v="5.566666666666667E-2"/>
    <x v="5"/>
  </r>
  <r>
    <n v="3677"/>
    <s v="Goldfish Memory Productions"/>
    <s v="Goldfish Memory Productions seeks at least $12,000 to begin their first 3 professional projects."/>
    <n v="12000"/>
    <n v="12348.5"/>
    <x v="0"/>
    <x v="0"/>
    <x v="0"/>
    <s v="USD"/>
    <n v="1404359940"/>
    <n v="1402580818"/>
    <b v="0"/>
    <n v="199"/>
    <b v="1"/>
    <s v="theater/plays"/>
    <x v="2"/>
    <x v="2"/>
    <n v="62.05"/>
    <n v="103"/>
    <x v="2875"/>
    <d v="2014-07-03T03:59:00"/>
    <n v="20.591689814820711"/>
    <n v="2.9041666666666667E-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s v="GBP"/>
    <n v="1452038100"/>
    <n v="1448823673"/>
    <b v="1"/>
    <n v="115"/>
    <b v="1"/>
    <s v="theater/plays"/>
    <x v="2"/>
    <x v="2"/>
    <n v="106.57"/>
    <n v="102"/>
    <x v="2876"/>
    <d v="2016-01-05T23:55:00"/>
    <n v="37.204016203708306"/>
    <n v="2.1333333333333333E-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s v="GBP"/>
    <n v="1419984000"/>
    <n v="1417132986"/>
    <b v="1"/>
    <n v="184"/>
    <b v="1"/>
    <s v="theater/plays"/>
    <x v="2"/>
    <x v="2"/>
    <n v="66.59"/>
    <n v="102"/>
    <x v="2877"/>
    <d v="2014-12-31T00:00:00"/>
    <n v="32.997847222221026"/>
    <n v="2.1000000000000001E-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s v="USD"/>
    <n v="1477255840"/>
    <n v="1474663840"/>
    <b v="0"/>
    <n v="118"/>
    <b v="1"/>
    <s v="photography/photobooks"/>
    <x v="6"/>
    <x v="9"/>
    <n v="103.64"/>
    <n v="102"/>
    <x v="2878"/>
    <d v="2016-10-23T20:50:40"/>
    <n v="30"/>
    <n v="1.9083333333333334E-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s v="USD"/>
    <n v="1437621060"/>
    <n v="1433799180"/>
    <b v="0"/>
    <n v="87"/>
    <b v="1"/>
    <s v="film &amp; video/documentary"/>
    <x v="5"/>
    <x v="27"/>
    <n v="139.83000000000001"/>
    <n v="101"/>
    <x v="2879"/>
    <d v="2015-07-23T03:11:00"/>
    <n v="44.234722222216078"/>
    <n v="1.375E-2"/>
    <x v="3"/>
  </r>
  <r>
    <n v="3248"/>
    <s v="Honest Accomplice Theatre 2015-16 Season"/>
    <s v="Honest Accomplice Theatre produces theatre for social change."/>
    <n v="12000"/>
    <n v="12095"/>
    <x v="0"/>
    <x v="0"/>
    <x v="0"/>
    <s v="USD"/>
    <n v="1428178757"/>
    <n v="1425590357"/>
    <b v="1"/>
    <n v="200"/>
    <b v="1"/>
    <s v="theater/plays"/>
    <x v="2"/>
    <x v="2"/>
    <n v="60.48"/>
    <n v="101"/>
    <x v="2880"/>
    <d v="2015-04-04T20:19:17"/>
    <n v="29.958333333335759"/>
    <n v="7.9166666666666673E-3"/>
    <x v="3"/>
  </r>
  <r>
    <n v="28"/>
    <s v="John Earle Dog Training Concept Development Reel"/>
    <s v="John and Brian are on a quest to change people's lives and rehabilitate dogs."/>
    <n v="12000"/>
    <n v="12042"/>
    <x v="0"/>
    <x v="0"/>
    <x v="0"/>
    <s v="USD"/>
    <n v="1450307284"/>
    <n v="1447715284"/>
    <b v="0"/>
    <n v="71"/>
    <b v="1"/>
    <s v="film &amp; video/television"/>
    <x v="5"/>
    <x v="7"/>
    <n v="169.61"/>
    <n v="100"/>
    <x v="2881"/>
    <d v="2015-12-16T23:08:04"/>
    <n v="30"/>
    <n v="3.5000000000000001E-3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s v="USD"/>
    <n v="1402896600"/>
    <n v="1398971211"/>
    <b v="0"/>
    <n v="70"/>
    <b v="1"/>
    <s v="film &amp; video/television"/>
    <x v="5"/>
    <x v="7"/>
    <n v="171.84"/>
    <n v="100"/>
    <x v="2882"/>
    <d v="2014-06-16T05:30:00"/>
    <n v="45.432743055549508"/>
    <n v="2.4166666666666668E-3"/>
    <x v="2"/>
  </r>
  <r>
    <n v="49"/>
    <s v="Driving Jersey - Season Five"/>
    <s v="Driving Jersey is real people telling real stories."/>
    <n v="12000"/>
    <n v="12000"/>
    <x v="0"/>
    <x v="0"/>
    <x v="0"/>
    <s v="USD"/>
    <n v="1445660045"/>
    <n v="1443068045"/>
    <b v="0"/>
    <n v="87"/>
    <b v="1"/>
    <s v="film &amp; video/television"/>
    <x v="5"/>
    <x v="7"/>
    <n v="137.93"/>
    <n v="100"/>
    <x v="2883"/>
    <d v="2015-10-24T04:14:05"/>
    <n v="30"/>
    <n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s v="USD"/>
    <n v="1410601041"/>
    <n v="1406713041"/>
    <b v="0"/>
    <n v="12"/>
    <b v="1"/>
    <s v="theater/plays"/>
    <x v="2"/>
    <x v="2"/>
    <n v="1000"/>
    <n v="100"/>
    <x v="2884"/>
    <d v="2014-09-13T09:37:21"/>
    <n v="45"/>
    <n v="0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s v="USD"/>
    <n v="1429595940"/>
    <n v="1428082481"/>
    <b v="0"/>
    <n v="117"/>
    <b v="0"/>
    <s v="theater/spaces"/>
    <x v="2"/>
    <x v="24"/>
    <n v="61.31"/>
    <n v="60"/>
    <x v="2885"/>
    <d v="2015-04-21T05:59:00"/>
    <n v="17.516886574070668"/>
    <n v="-0.40225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x v="1"/>
    <s v="GBP"/>
    <n v="1425108736"/>
    <n v="1422516736"/>
    <b v="0"/>
    <n v="140"/>
    <b v="0"/>
    <s v="photography/photobooks"/>
    <x v="6"/>
    <x v="9"/>
    <n v="42.16"/>
    <n v="49"/>
    <x v="2886"/>
    <d v="2015-02-28T07:32:16"/>
    <n v="30"/>
    <n v="-0.50816666666666666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x v="0"/>
    <s v="USD"/>
    <n v="1443675600"/>
    <n v="1441157592"/>
    <b v="0"/>
    <n v="33"/>
    <b v="0"/>
    <s v="film &amp; video/drama"/>
    <x v="5"/>
    <x v="25"/>
    <n v="91.82"/>
    <n v="25"/>
    <x v="2887"/>
    <d v="2015-10-01T05:00:00"/>
    <n v="29.143611111110658"/>
    <n v="-0.74750000000000005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s v="USD"/>
    <n v="1440090300"/>
    <n v="1436305452"/>
    <b v="0"/>
    <n v="29"/>
    <b v="0"/>
    <s v="theater/plays"/>
    <x v="2"/>
    <x v="2"/>
    <n v="96.55"/>
    <n v="23"/>
    <x v="2888"/>
    <d v="2015-08-20T17:05:00"/>
    <n v="43.806111111109203"/>
    <n v="-0.76666666666666672"/>
    <x v="3"/>
  </r>
  <r>
    <n v="3803"/>
    <s v="Benjamin Button the Musical Concept Album"/>
    <s v="A fully orchestrated concept album of Benjamin Button the Musical!"/>
    <n v="12000"/>
    <n v="2358"/>
    <x v="1"/>
    <x v="0"/>
    <x v="0"/>
    <s v="USD"/>
    <n v="1457133568"/>
    <n v="1454541568"/>
    <b v="0"/>
    <n v="40"/>
    <b v="0"/>
    <s v="theater/musical"/>
    <x v="2"/>
    <x v="18"/>
    <n v="58.95"/>
    <n v="20"/>
    <x v="2889"/>
    <d v="2016-03-04T23:19:28"/>
    <n v="30"/>
    <n v="-0.80349999999999999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s v="USD"/>
    <n v="1412393400"/>
    <n v="1409747154"/>
    <b v="0"/>
    <n v="29"/>
    <b v="0"/>
    <s v="games/video games"/>
    <x v="1"/>
    <x v="19"/>
    <n v="74.209999999999994"/>
    <n v="18"/>
    <x v="2890"/>
    <d v="2014-10-04T03:30:00"/>
    <n v="30.627847222225682"/>
    <n v="-0.8206666666666666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s v="USD"/>
    <n v="1413816975"/>
    <n v="1411224975"/>
    <b v="0"/>
    <n v="13"/>
    <b v="0"/>
    <s v="theater/spaces"/>
    <x v="2"/>
    <x v="24"/>
    <n v="140.54"/>
    <n v="15"/>
    <x v="2891"/>
    <d v="2014-10-20T14:56:15"/>
    <n v="30"/>
    <n v="-0.8477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s v="USD"/>
    <n v="1475766932"/>
    <n v="1473174932"/>
    <b v="0"/>
    <n v="30"/>
    <b v="0"/>
    <s v="technology/wearables"/>
    <x v="0"/>
    <x v="16"/>
    <n v="59.2"/>
    <n v="15"/>
    <x v="2892"/>
    <d v="2016-10-06T15:15:32"/>
    <n v="30"/>
    <n v="-0.85199999999999998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x v="0"/>
    <s v="USD"/>
    <n v="1310158800"/>
    <n v="1304888771"/>
    <b v="0"/>
    <n v="38"/>
    <b v="0"/>
    <s v="music/world music"/>
    <x v="4"/>
    <x v="37"/>
    <n v="44.5"/>
    <n v="14"/>
    <x v="2893"/>
    <d v="2011-07-08T21:00:00"/>
    <n v="60.995706018518831"/>
    <n v="-0.85908333333333331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s v="USD"/>
    <n v="1491786000"/>
    <n v="1488847514"/>
    <b v="0"/>
    <n v="23"/>
    <b v="0"/>
    <s v="music/faith"/>
    <x v="4"/>
    <x v="28"/>
    <n v="61.09"/>
    <n v="12"/>
    <x v="2894"/>
    <d v="2017-04-10T01:00:00"/>
    <n v="34.010254629632982"/>
    <n v="-0.88291666666666668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x v="0"/>
    <s v="USD"/>
    <n v="1433043623"/>
    <n v="1429155623"/>
    <b v="0"/>
    <n v="28"/>
    <b v="0"/>
    <s v="film &amp; video/science fiction"/>
    <x v="5"/>
    <x v="30"/>
    <n v="46.18"/>
    <n v="11"/>
    <x v="2895"/>
    <d v="2015-05-31T03:40:23"/>
    <n v="45"/>
    <n v="-0.89224999999999999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s v="USD"/>
    <n v="1428940775"/>
    <n v="1426348775"/>
    <b v="0"/>
    <n v="29"/>
    <b v="0"/>
    <s v="technology/wearables"/>
    <x v="0"/>
    <x v="16"/>
    <n v="31.17"/>
    <n v="8"/>
    <x v="2896"/>
    <d v="2015-04-13T15:59:35"/>
    <n v="30"/>
    <n v="-0.92466666666666664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x v="4"/>
    <s v="EUR"/>
    <n v="1481367600"/>
    <n v="1477839675"/>
    <b v="0"/>
    <n v="10"/>
    <b v="0"/>
    <s v="publishing/translations"/>
    <x v="7"/>
    <x v="20"/>
    <n v="80.5"/>
    <n v="7"/>
    <x v="2897"/>
    <d v="2016-12-10T11:00:00"/>
    <n v="40.832465277773736"/>
    <n v="-0.93291666666666662"/>
    <x v="0"/>
  </r>
  <r>
    <n v="428"/>
    <s v="Little Clay Bible - Zacchaeus"/>
    <s v="Fresh, fun, entertaining Bible stories on YouTube, stop-motion style."/>
    <n v="12000"/>
    <n v="676"/>
    <x v="1"/>
    <x v="0"/>
    <x v="0"/>
    <s v="USD"/>
    <n v="1402956000"/>
    <n v="1400523845"/>
    <b v="0"/>
    <n v="13"/>
    <b v="0"/>
    <s v="film &amp; video/animation"/>
    <x v="5"/>
    <x v="29"/>
    <n v="52"/>
    <n v="6"/>
    <x v="2898"/>
    <d v="2014-06-16T22:00:00"/>
    <n v="28.149942129624833"/>
    <n v="-0.94366666666666665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s v="USD"/>
    <n v="1444577345"/>
    <n v="1441985458"/>
    <b v="0"/>
    <n v="3"/>
    <b v="0"/>
    <s v="theater/plays"/>
    <x v="2"/>
    <x v="2"/>
    <n v="183.33"/>
    <n v="5"/>
    <x v="2899"/>
    <d v="2015-10-11T15:29:05"/>
    <n v="29.99869212962949"/>
    <n v="-0.95416666666666672"/>
    <x v="3"/>
  </r>
  <r>
    <n v="957"/>
    <s v="DUALBAND, the Leather NFC Smart Watch Band"/>
    <s v="A Leather Smart watch Band, that NEVER needs to be charged for only $37!"/>
    <n v="12000"/>
    <n v="233"/>
    <x v="1"/>
    <x v="0"/>
    <x v="0"/>
    <s v="USD"/>
    <n v="1479392133"/>
    <n v="1476710133"/>
    <b v="0"/>
    <n v="7"/>
    <b v="0"/>
    <s v="technology/wearables"/>
    <x v="0"/>
    <x v="16"/>
    <n v="33.29"/>
    <n v="2"/>
    <x v="2900"/>
    <d v="2016-11-17T14:15:33"/>
    <n v="31.041666666656965"/>
    <n v="-0.98058333333333336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s v="USD"/>
    <n v="1408526477"/>
    <n v="1407057677"/>
    <b v="0"/>
    <n v="4"/>
    <b v="0"/>
    <s v="food/restaurants"/>
    <x v="3"/>
    <x v="39"/>
    <n v="52.5"/>
    <n v="2"/>
    <x v="2901"/>
    <d v="2014-08-20T09:21:17"/>
    <n v="17"/>
    <n v="-0.98250000000000004"/>
    <x v="2"/>
  </r>
  <r>
    <n v="579"/>
    <s v="Course: Learn Cryptography"/>
    <s v="Learn classic and public key cryptography with a full proof-of-concept system in JavaScript."/>
    <n v="12000"/>
    <n v="175"/>
    <x v="1"/>
    <x v="0"/>
    <x v="0"/>
    <s v="USD"/>
    <n v="1419539223"/>
    <n v="1416947223"/>
    <b v="0"/>
    <n v="5"/>
    <b v="0"/>
    <s v="technology/web"/>
    <x v="0"/>
    <x v="22"/>
    <n v="35"/>
    <n v="1"/>
    <x v="2902"/>
    <d v="2014-12-25T20:27:03"/>
    <n v="30"/>
    <n v="-0.9854166666666667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x v="0"/>
    <s v="USD"/>
    <n v="1457543360"/>
    <n v="1454951360"/>
    <b v="0"/>
    <n v="6"/>
    <b v="0"/>
    <s v="technology/space exploration"/>
    <x v="0"/>
    <x v="23"/>
    <n v="17.670000000000002"/>
    <n v="1"/>
    <x v="2903"/>
    <d v="2016-03-09T17:09:20"/>
    <n v="30"/>
    <n v="-0.9911666666666666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s v="USD"/>
    <n v="1487397540"/>
    <n v="1484684247"/>
    <b v="0"/>
    <n v="4"/>
    <b v="0"/>
    <s v="technology/wearables"/>
    <x v="0"/>
    <x v="16"/>
    <n v="22.5"/>
    <n v="1"/>
    <x v="2904"/>
    <d v="2017-02-18T05:59:00"/>
    <n v="31.403854166666861"/>
    <n v="-0.99250000000000005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s v="USD"/>
    <n v="1451010086"/>
    <n v="1447122086"/>
    <b v="0"/>
    <n v="14"/>
    <b v="0"/>
    <s v="film &amp; video/animation"/>
    <x v="5"/>
    <x v="29"/>
    <n v="3.71"/>
    <n v="0"/>
    <x v="2905"/>
    <d v="2015-12-25T02:21:26"/>
    <n v="45"/>
    <n v="-0.9956666666666667"/>
    <x v="3"/>
  </r>
  <r>
    <n v="2402"/>
    <s v="Cupcake Truck Unite"/>
    <s v="Small town, delicious treats, and a mobile truck"/>
    <n v="12000"/>
    <n v="52"/>
    <x v="1"/>
    <x v="0"/>
    <x v="0"/>
    <s v="USD"/>
    <n v="1431533931"/>
    <n v="1428941931"/>
    <b v="0"/>
    <n v="1"/>
    <b v="0"/>
    <s v="food/food trucks"/>
    <x v="3"/>
    <x v="3"/>
    <n v="52"/>
    <n v="0"/>
    <x v="2906"/>
    <d v="2015-05-13T16:18:51"/>
    <n v="30"/>
    <n v="-0.9956666666666667"/>
    <x v="3"/>
  </r>
  <r>
    <n v="190"/>
    <s v="REGIONRAT, the movie"/>
    <s v="Because hope can be a 4 letter word"/>
    <n v="12000"/>
    <n v="50"/>
    <x v="1"/>
    <x v="0"/>
    <x v="0"/>
    <s v="USD"/>
    <n v="1466091446"/>
    <n v="1465227446"/>
    <b v="0"/>
    <n v="1"/>
    <b v="0"/>
    <s v="film &amp; video/drama"/>
    <x v="5"/>
    <x v="25"/>
    <n v="50"/>
    <n v="0"/>
    <x v="2907"/>
    <d v="2016-06-16T15:37:26"/>
    <n v="10"/>
    <n v="-0.99583333333333335"/>
    <x v="0"/>
  </r>
  <r>
    <n v="1406"/>
    <s v="Man Down! Translation project"/>
    <s v="The White coat and the battle dress uniform"/>
    <n v="12000"/>
    <n v="15"/>
    <x v="1"/>
    <x v="4"/>
    <x v="4"/>
    <s v="EUR"/>
    <n v="1449914400"/>
    <n v="1445336607"/>
    <b v="0"/>
    <n v="3"/>
    <b v="0"/>
    <s v="publishing/translations"/>
    <x v="7"/>
    <x v="20"/>
    <n v="5"/>
    <n v="0"/>
    <x v="2908"/>
    <d v="2015-12-12T10:00:00"/>
    <n v="52.983715277783631"/>
    <n v="-0.99875000000000003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s v="USD"/>
    <n v="1477791960"/>
    <n v="1476549262"/>
    <b v="0"/>
    <n v="2"/>
    <b v="0"/>
    <s v="theater/spaces"/>
    <x v="2"/>
    <x v="24"/>
    <n v="1"/>
    <n v="0"/>
    <x v="2909"/>
    <d v="2016-10-30T01:46:00"/>
    <n v="14.383078703707724"/>
    <n v="-0.9998333333333333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s v="USD"/>
    <n v="1458097364"/>
    <n v="1455508964"/>
    <b v="0"/>
    <n v="1"/>
    <b v="0"/>
    <s v="theater/plays"/>
    <x v="2"/>
    <x v="2"/>
    <n v="1"/>
    <n v="0"/>
    <x v="2910"/>
    <d v="2016-03-16T03:02:44"/>
    <n v="29.958333333335759"/>
    <n v="-0.99991666666666668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s v="USD"/>
    <n v="1483924700"/>
    <n v="1481332700"/>
    <b v="0"/>
    <n v="0"/>
    <b v="0"/>
    <s v="film &amp; video/animation"/>
    <x v="5"/>
    <x v="29"/>
    <n v="0"/>
    <n v="0"/>
    <x v="2911"/>
    <d v="2017-01-09T01:18:20"/>
    <n v="30"/>
    <n v="-1"/>
    <x v="0"/>
  </r>
  <r>
    <n v="1049"/>
    <s v="J1 (Canceled)"/>
    <s v="------"/>
    <n v="12000"/>
    <n v="0"/>
    <x v="2"/>
    <x v="0"/>
    <x v="0"/>
    <s v="USD"/>
    <n v="1455272445"/>
    <n v="1452680445"/>
    <b v="0"/>
    <n v="0"/>
    <b v="0"/>
    <s v="journalism/audio"/>
    <x v="8"/>
    <x v="14"/>
    <n v="0"/>
    <n v="0"/>
    <x v="2912"/>
    <d v="2016-02-12T10:20:45"/>
    <n v="30"/>
    <n v="-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s v="USD"/>
    <n v="1354699421"/>
    <n v="1352107421"/>
    <b v="0"/>
    <n v="70"/>
    <b v="0"/>
    <s v="film &amp; video/animation"/>
    <x v="5"/>
    <x v="29"/>
    <n v="39.229999999999997"/>
    <n v="23"/>
    <x v="2913"/>
    <d v="2012-12-05T09:23:41"/>
    <n v="30"/>
    <n v="-0.77118573452212313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x v="1"/>
    <s v="GBP"/>
    <n v="1434738483"/>
    <n v="1432146483"/>
    <b v="0"/>
    <n v="4"/>
    <b v="0"/>
    <s v="publishing/art books"/>
    <x v="7"/>
    <x v="40"/>
    <n v="20"/>
    <n v="1"/>
    <x v="2914"/>
    <d v="2015-06-19T18:28:03"/>
    <n v="30"/>
    <n v="-0.99338842975206609"/>
    <x v="3"/>
  </r>
  <r>
    <n v="3262"/>
    <s v="Prison Boxing: A New Play by Leah Joki"/>
    <s v="A one-woman theatrical exploration of the prison system and its inhabitants."/>
    <n v="12200"/>
    <n v="12571"/>
    <x v="0"/>
    <x v="0"/>
    <x v="0"/>
    <s v="USD"/>
    <n v="1419220800"/>
    <n v="1416555262"/>
    <b v="1"/>
    <n v="134"/>
    <b v="1"/>
    <s v="theater/plays"/>
    <x v="2"/>
    <x v="2"/>
    <n v="93.81"/>
    <n v="103"/>
    <x v="2915"/>
    <d v="2014-12-22T04:00:00"/>
    <n v="30.851134259268292"/>
    <n v="3.0409836065573771E-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s v="USD"/>
    <n v="1283312640"/>
    <n v="1279651084"/>
    <b v="0"/>
    <n v="229"/>
    <b v="1"/>
    <s v="film &amp; video/documentary"/>
    <x v="5"/>
    <x v="27"/>
    <n v="56.46"/>
    <n v="104"/>
    <x v="2916"/>
    <d v="2010-09-01T03:44:00"/>
    <n v="42.379120370365854"/>
    <n v="3.9002732240437189E-2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x v="9"/>
    <s v="EUR"/>
    <n v="1428493379"/>
    <n v="1425901379"/>
    <b v="0"/>
    <n v="714"/>
    <b v="1"/>
    <s v="photography/photobooks"/>
    <x v="6"/>
    <x v="9"/>
    <n v="56.41"/>
    <n v="322"/>
    <x v="2917"/>
    <d v="2015-04-08T11:42:59"/>
    <n v="30"/>
    <n v="2.2223999999999999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s v="USD"/>
    <n v="1444778021"/>
    <n v="1442963621"/>
    <b v="0"/>
    <n v="132"/>
    <b v="1"/>
    <s v="music/classical music"/>
    <x v="4"/>
    <x v="10"/>
    <n v="103.68"/>
    <n v="109"/>
    <x v="2918"/>
    <d v="2015-10-13T23:13:41"/>
    <n v="21"/>
    <n v="9.4879199999999983E-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s v="USD"/>
    <n v="1433736000"/>
    <n v="1430945149"/>
    <b v="0"/>
    <n v="111"/>
    <b v="1"/>
    <s v="photography/photobooks"/>
    <x v="6"/>
    <x v="9"/>
    <n v="118.74"/>
    <n v="105"/>
    <x v="2919"/>
    <d v="2015-06-08T04:00:00"/>
    <n v="32.301516203704523"/>
    <n v="5.4399999999999997E-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s v="USD"/>
    <n v="1426426322"/>
    <n v="1423405922"/>
    <b v="0"/>
    <n v="159"/>
    <b v="1"/>
    <s v="film &amp; video/documentary"/>
    <x v="5"/>
    <x v="27"/>
    <n v="81.849999999999994"/>
    <n v="104"/>
    <x v="2920"/>
    <d v="2015-03-15T13:32:02"/>
    <n v="34.958333333328483"/>
    <n v="4.1119999999999997E-2"/>
    <x v="3"/>
  </r>
  <r>
    <n v="825"/>
    <s v="KILL FREEMAN"/>
    <s v="Kickstarting Kill Freeman independently. Help fund the New Record, Video and Live Shows."/>
    <n v="12500"/>
    <n v="12554"/>
    <x v="0"/>
    <x v="0"/>
    <x v="0"/>
    <s v="USD"/>
    <n v="1351495284"/>
    <n v="1349335284"/>
    <b v="0"/>
    <n v="99"/>
    <b v="1"/>
    <s v="music/rock"/>
    <x v="4"/>
    <x v="5"/>
    <n v="126.81"/>
    <n v="100"/>
    <x v="2921"/>
    <d v="2012-10-29T07:21:24"/>
    <n v="25"/>
    <n v="4.3200000000000001E-3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s v="USD"/>
    <n v="1407972712"/>
    <n v="1405380712"/>
    <b v="1"/>
    <n v="103"/>
    <b v="0"/>
    <s v="photography/photobooks"/>
    <x v="6"/>
    <x v="9"/>
    <n v="72.17"/>
    <n v="59"/>
    <x v="2922"/>
    <d v="2014-08-13T23:31:52"/>
    <n v="30"/>
    <n v="-0.40532160000000006"/>
    <x v="2"/>
  </r>
  <r>
    <n v="183"/>
    <s v="Three Little Words"/>
    <s v="Don't kill me until I meet my Dad"/>
    <n v="12500"/>
    <n v="4482"/>
    <x v="1"/>
    <x v="1"/>
    <x v="1"/>
    <s v="GBP"/>
    <n v="1417033610"/>
    <n v="1414438010"/>
    <b v="0"/>
    <n v="12"/>
    <b v="0"/>
    <s v="film &amp; video/drama"/>
    <x v="5"/>
    <x v="25"/>
    <n v="373.5"/>
    <n v="36"/>
    <x v="2923"/>
    <d v="2014-11-26T20:26:50"/>
    <n v="30.041666666664241"/>
    <n v="-0.6414400000000000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s v="USD"/>
    <n v="1491781648"/>
    <n v="1489193248"/>
    <b v="0"/>
    <n v="22"/>
    <b v="0"/>
    <s v="music/faith"/>
    <x v="4"/>
    <x v="28"/>
    <n v="114.82"/>
    <n v="20"/>
    <x v="2924"/>
    <d v="2017-04-09T23:47:28"/>
    <n v="29.958333333343035"/>
    <n v="-0.79791999999999996"/>
    <x v="1"/>
  </r>
  <r>
    <n v="3792"/>
    <s v="BorikÃ©n: The Show"/>
    <s v="A cultural and historic journey through Puerto Rico's music and dance!"/>
    <n v="12500"/>
    <n v="35"/>
    <x v="1"/>
    <x v="0"/>
    <x v="0"/>
    <s v="USD"/>
    <n v="1436957022"/>
    <n v="1434365022"/>
    <b v="0"/>
    <n v="2"/>
    <b v="0"/>
    <s v="theater/musical"/>
    <x v="2"/>
    <x v="18"/>
    <n v="17.5"/>
    <n v="0"/>
    <x v="2925"/>
    <d v="2015-07-15T10:43:42"/>
    <n v="30"/>
    <n v="-0.99719999999999998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x v="0"/>
    <s v="USD"/>
    <n v="1425655349"/>
    <n v="1420471349"/>
    <b v="0"/>
    <n v="1"/>
    <b v="0"/>
    <s v="film &amp; video/drama"/>
    <x v="5"/>
    <x v="25"/>
    <n v="1"/>
    <n v="0"/>
    <x v="2926"/>
    <d v="2015-03-06T15:22:29"/>
    <n v="60"/>
    <n v="-0.99992000000000003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s v="USD"/>
    <n v="1395624170"/>
    <n v="1392171770"/>
    <b v="1"/>
    <n v="189"/>
    <b v="1"/>
    <s v="music/rock"/>
    <x v="4"/>
    <x v="5"/>
    <n v="73.36"/>
    <n v="111"/>
    <x v="2927"/>
    <d v="2014-03-24T01:22:50"/>
    <n v="39.958333333335759"/>
    <n v="0.10771572387344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s v="USD"/>
    <n v="1403636229"/>
    <n v="1401044229"/>
    <b v="0"/>
    <n v="3"/>
    <b v="0"/>
    <s v="theater/plays"/>
    <x v="2"/>
    <x v="2"/>
    <n v="18.329999999999998"/>
    <n v="0"/>
    <x v="2928"/>
    <d v="2014-06-24T18:57:09"/>
    <n v="30"/>
    <n v="-0.99566929133858273"/>
    <x v="2"/>
  </r>
  <r>
    <n v="206"/>
    <s v="Blood Bond Movie Development"/>
    <s v="A love story featuring adoption,struggle,dysfunction,grace, healing, and restoration."/>
    <n v="12700"/>
    <n v="0"/>
    <x v="1"/>
    <x v="0"/>
    <x v="0"/>
    <s v="USD"/>
    <n v="1470441983"/>
    <n v="1468627583"/>
    <b v="0"/>
    <n v="0"/>
    <b v="0"/>
    <s v="film &amp; video/drama"/>
    <x v="5"/>
    <x v="25"/>
    <n v="0"/>
    <n v="0"/>
    <x v="2929"/>
    <d v="2016-08-06T00:06:23"/>
    <n v="21"/>
    <n v="-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s v="USD"/>
    <n v="1342731811"/>
    <n v="1340139811"/>
    <b v="0"/>
    <n v="171"/>
    <b v="1"/>
    <s v="film &amp; video/documentary"/>
    <x v="5"/>
    <x v="27"/>
    <n v="78.66"/>
    <n v="105"/>
    <x v="2930"/>
    <d v="2012-07-19T21:03:31"/>
    <n v="30"/>
    <n v="5.0859374999999998E-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x v="7"/>
    <s v="AUD"/>
    <n v="1432873653"/>
    <n v="1430281653"/>
    <b v="0"/>
    <n v="1"/>
    <b v="0"/>
    <s v="games/video games"/>
    <x v="1"/>
    <x v="19"/>
    <n v="5"/>
    <n v="0"/>
    <x v="2931"/>
    <d v="2015-05-29T04:27:33"/>
    <n v="30"/>
    <n v="-0.9996153550273098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s v="GBP"/>
    <n v="1384374155"/>
    <n v="1381778555"/>
    <b v="0"/>
    <n v="301"/>
    <b v="1"/>
    <s v="games/tabletop games"/>
    <x v="1"/>
    <x v="1"/>
    <n v="67.97"/>
    <n v="157"/>
    <x v="2932"/>
    <d v="2013-11-13T20:22:35"/>
    <n v="30.041666666671517"/>
    <n v="0.57376923076923081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2"/>
    <x v="2"/>
    <s v="CAD"/>
    <n v="1427585511"/>
    <n v="1424997111"/>
    <b v="0"/>
    <n v="147"/>
    <b v="1"/>
    <s v="games/tabletop games"/>
    <x v="1"/>
    <x v="1"/>
    <n v="135.59"/>
    <n v="153"/>
    <x v="2933"/>
    <d v="2015-03-28T23:31:51"/>
    <n v="29.958333333343035"/>
    <n v="0.5331538461538462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s v="USD"/>
    <n v="1363458467"/>
    <n v="1360866467"/>
    <b v="1"/>
    <n v="275"/>
    <b v="1"/>
    <s v="film &amp; video/documentary"/>
    <x v="5"/>
    <x v="27"/>
    <n v="65.760000000000005"/>
    <n v="139"/>
    <x v="2934"/>
    <d v="2013-03-16T18:27:47"/>
    <n v="30"/>
    <n v="0.39100000000000001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s v="USD"/>
    <n v="1363711335"/>
    <n v="1360258935"/>
    <b v="1"/>
    <n v="251"/>
    <b v="1"/>
    <s v="film &amp; video/documentary"/>
    <x v="5"/>
    <x v="27"/>
    <n v="61.5"/>
    <n v="119"/>
    <x v="2935"/>
    <d v="2013-03-19T16:42:15"/>
    <n v="39.958333333335759"/>
    <n v="0.18734999999999993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s v="USD"/>
    <n v="1324381790"/>
    <n v="1321357790"/>
    <b v="1"/>
    <n v="202"/>
    <b v="1"/>
    <s v="film &amp; video/documentary"/>
    <x v="5"/>
    <x v="27"/>
    <n v="73.02"/>
    <n v="113"/>
    <x v="2936"/>
    <d v="2011-12-20T11:49:50"/>
    <n v="35"/>
    <n v="0.1346153846153846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s v="USD"/>
    <n v="1402855525"/>
    <n v="1400263525"/>
    <b v="1"/>
    <n v="72"/>
    <b v="1"/>
    <s v="theater/plays"/>
    <x v="2"/>
    <x v="2"/>
    <n v="200.69"/>
    <n v="111"/>
    <x v="2937"/>
    <d v="2014-06-15T18:05:25"/>
    <n v="30"/>
    <n v="0.11153846153846154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s v="USD"/>
    <n v="1449205200"/>
    <n v="1445363833"/>
    <b v="0"/>
    <n v="57"/>
    <b v="1"/>
    <s v="photography/photobooks"/>
    <x v="6"/>
    <x v="9"/>
    <n v="234.79"/>
    <n v="103"/>
    <x v="2938"/>
    <d v="2015-12-04T05:00:00"/>
    <n v="44.460266203699575"/>
    <n v="2.9461538461538463E-2"/>
    <x v="3"/>
  </r>
  <r>
    <n v="741"/>
    <s v="reVILNA: the vilna ghetto project"/>
    <s v="A revolutionary digital mapping project of the Vilna Ghetto"/>
    <n v="13000"/>
    <n v="13293.8"/>
    <x v="0"/>
    <x v="0"/>
    <x v="0"/>
    <s v="USD"/>
    <n v="1370964806"/>
    <n v="1367940806"/>
    <b v="0"/>
    <n v="94"/>
    <b v="1"/>
    <s v="publishing/nonfiction"/>
    <x v="7"/>
    <x v="12"/>
    <n v="141.41999999999999"/>
    <n v="102"/>
    <x v="2939"/>
    <d v="2013-06-11T15:33:26"/>
    <n v="35"/>
    <n v="2.2599999999999943E-2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s v="GBP"/>
    <n v="1427331809"/>
    <n v="1424743409"/>
    <b v="1"/>
    <n v="186"/>
    <b v="1"/>
    <s v="theater/plays"/>
    <x v="2"/>
    <x v="2"/>
    <n v="70.77"/>
    <n v="101"/>
    <x v="2940"/>
    <d v="2015-03-26T01:03:29"/>
    <n v="29.958333333328483"/>
    <n v="1.2576923076923078E-2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x v="6"/>
    <s v="EUR"/>
    <n v="1434197351"/>
    <n v="1431605351"/>
    <b v="0"/>
    <n v="62"/>
    <b v="1"/>
    <s v="photography/photobooks"/>
    <x v="6"/>
    <x v="9"/>
    <n v="211.48"/>
    <n v="101"/>
    <x v="2941"/>
    <d v="2015-06-13T12:09:11"/>
    <n v="30"/>
    <n v="8.615384615384615E-3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s v="USD"/>
    <n v="1445196989"/>
    <n v="1442604989"/>
    <b v="1"/>
    <n v="43"/>
    <b v="0"/>
    <s v="theater/plays"/>
    <x v="2"/>
    <x v="2"/>
    <n v="49.51"/>
    <n v="16"/>
    <x v="2942"/>
    <d v="2015-10-18T19:36:29"/>
    <n v="30"/>
    <n v="-0.83623076923076922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x v="4"/>
    <s v="EUR"/>
    <n v="1464285463"/>
    <n v="1461693463"/>
    <b v="0"/>
    <n v="1"/>
    <b v="0"/>
    <s v="publishing/translations"/>
    <x v="7"/>
    <x v="20"/>
    <n v="1"/>
    <n v="0"/>
    <x v="2943"/>
    <d v="2016-05-26T17:57:43"/>
    <n v="30"/>
    <n v="-0.9999230769230769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s v="USD"/>
    <n v="1430276959"/>
    <n v="1427684959"/>
    <b v="0"/>
    <n v="0"/>
    <b v="0"/>
    <s v="publishing/translations"/>
    <x v="7"/>
    <x v="20"/>
    <n v="0"/>
    <n v="0"/>
    <x v="2944"/>
    <d v="2015-04-29T03:09:19"/>
    <n v="30"/>
    <n v="-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x v="3"/>
    <s v="EUR"/>
    <n v="1483395209"/>
    <n v="1480803209"/>
    <b v="0"/>
    <n v="0"/>
    <b v="0"/>
    <s v="publishing/translations"/>
    <x v="7"/>
    <x v="20"/>
    <n v="0"/>
    <n v="0"/>
    <x v="2945"/>
    <d v="2017-01-02T22:13:29"/>
    <n v="30"/>
    <n v="-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x v="14"/>
    <s v="SEK"/>
    <n v="1418934506"/>
    <n v="1415910506"/>
    <b v="0"/>
    <n v="0"/>
    <b v="0"/>
    <s v="technology/web"/>
    <x v="0"/>
    <x v="22"/>
    <n v="0"/>
    <n v="0"/>
    <x v="2946"/>
    <d v="2014-12-18T20:28:26"/>
    <n v="35"/>
    <n v="-1"/>
    <x v="2"/>
  </r>
  <r>
    <n v="3869"/>
    <s v="The Masturbation Musical (Canceled)"/>
    <s v="A Musical about 3 women who pursue their Pleasure and end up finding themselves."/>
    <n v="13111"/>
    <n v="452"/>
    <x v="2"/>
    <x v="0"/>
    <x v="0"/>
    <s v="USD"/>
    <n v="1426302660"/>
    <n v="1423761792"/>
    <b v="0"/>
    <n v="15"/>
    <b v="0"/>
    <s v="theater/musical"/>
    <x v="2"/>
    <x v="18"/>
    <n v="30.13"/>
    <n v="3"/>
    <x v="2947"/>
    <d v="2015-03-14T03:11:00"/>
    <n v="29.408194444440596"/>
    <n v="-0.9655251315689116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s v="USD"/>
    <n v="1428097450"/>
    <n v="1425509050"/>
    <b v="0"/>
    <n v="2"/>
    <b v="0"/>
    <s v="theater/plays"/>
    <x v="2"/>
    <x v="2"/>
    <n v="100"/>
    <n v="1"/>
    <x v="2948"/>
    <d v="2015-04-03T21:44:10"/>
    <n v="29.958333333328483"/>
    <n v="-0.98518518518518516"/>
    <x v="3"/>
  </r>
  <r>
    <n v="610"/>
    <s v="UniteChrist (Canceled)"/>
    <s v="We are creating a Christian social network to empower, educate, and connect Christians all over the world."/>
    <n v="13803"/>
    <n v="0"/>
    <x v="2"/>
    <x v="0"/>
    <x v="0"/>
    <s v="USD"/>
    <n v="1429732586"/>
    <n v="1427140586"/>
    <b v="0"/>
    <n v="0"/>
    <b v="0"/>
    <s v="technology/web"/>
    <x v="0"/>
    <x v="22"/>
    <n v="0"/>
    <n v="0"/>
    <x v="2949"/>
    <d v="2015-04-22T19:56:26"/>
    <n v="30"/>
    <n v="-1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s v="USD"/>
    <n v="1379614128"/>
    <n v="1377022128"/>
    <b v="1"/>
    <n v="563"/>
    <b v="1"/>
    <s v="film &amp; video/documentary"/>
    <x v="5"/>
    <x v="27"/>
    <n v="56.9"/>
    <n v="229"/>
    <x v="2950"/>
    <d v="2013-09-19T18:08:48"/>
    <n v="30"/>
    <n v="1.2882507142857142"/>
    <x v="4"/>
  </r>
  <r>
    <n v="1216"/>
    <s v="In Training: a book of Bonsai photographs"/>
    <s v="A fine art photography book taking a new look at the art of bonsai."/>
    <n v="14000"/>
    <n v="20398"/>
    <x v="0"/>
    <x v="0"/>
    <x v="0"/>
    <s v="USD"/>
    <n v="1443826980"/>
    <n v="1441032457"/>
    <b v="0"/>
    <n v="222"/>
    <b v="1"/>
    <s v="photography/photobooks"/>
    <x v="6"/>
    <x v="9"/>
    <n v="91.88"/>
    <n v="146"/>
    <x v="2951"/>
    <d v="2015-10-02T23:03:00"/>
    <n v="32.344016203700448"/>
    <n v="0.45700000000000002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s v="USD"/>
    <n v="1419780026"/>
    <n v="1417188026"/>
    <b v="0"/>
    <n v="169"/>
    <b v="1"/>
    <s v="film &amp; video/television"/>
    <x v="5"/>
    <x v="7"/>
    <n v="117.51"/>
    <n v="142"/>
    <x v="2952"/>
    <d v="2014-12-28T15:20:26"/>
    <n v="30"/>
    <n v="0.41857142857142859"/>
    <x v="2"/>
  </r>
  <r>
    <n v="2196"/>
    <s v="LACORSA Grand Prix Game (relaunch)"/>
    <s v="Race your friends in style with this classic Grand Prix game."/>
    <n v="14000"/>
    <n v="15937"/>
    <x v="0"/>
    <x v="0"/>
    <x v="0"/>
    <s v="USD"/>
    <n v="1480662000"/>
    <n v="1478000502"/>
    <b v="0"/>
    <n v="234"/>
    <b v="1"/>
    <s v="games/tabletop games"/>
    <x v="1"/>
    <x v="1"/>
    <n v="68.11"/>
    <n v="114"/>
    <x v="2953"/>
    <d v="2016-12-02T07:00:00"/>
    <n v="30.804375000006985"/>
    <n v="0.13835714285714285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s v="USD"/>
    <n v="1447858804"/>
    <n v="1445263204"/>
    <b v="1"/>
    <n v="206"/>
    <b v="1"/>
    <s v="photography/photobooks"/>
    <x v="6"/>
    <x v="9"/>
    <n v="75.98"/>
    <n v="112"/>
    <x v="2954"/>
    <d v="2015-11-18T15:00:04"/>
    <n v="30.041666666664241"/>
    <n v="0.1179285714285714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s v="USD"/>
    <n v="1333774740"/>
    <n v="1330094566"/>
    <b v="0"/>
    <n v="184"/>
    <b v="1"/>
    <s v="music/rock"/>
    <x v="4"/>
    <x v="5"/>
    <n v="85.05"/>
    <n v="112"/>
    <x v="2955"/>
    <d v="2012-04-07T04:59:00"/>
    <n v="42.594606481485243"/>
    <n v="0.11785714285714285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x v="1"/>
    <s v="GBP"/>
    <n v="1459700741"/>
    <n v="1457112341"/>
    <b v="0"/>
    <n v="92"/>
    <b v="0"/>
    <s v="photography/places"/>
    <x v="6"/>
    <x v="11"/>
    <n v="44.48"/>
    <n v="29"/>
    <x v="2956"/>
    <d v="2016-04-03T16:25:41"/>
    <n v="29.958333333343035"/>
    <n v="-0.7077142857142857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s v="USD"/>
    <n v="1385123713"/>
    <n v="1382528113"/>
    <b v="0"/>
    <n v="48"/>
    <b v="0"/>
    <s v="music/jazz"/>
    <x v="4"/>
    <x v="34"/>
    <n v="52.92"/>
    <n v="18"/>
    <x v="2957"/>
    <d v="2013-11-22T12:35:13"/>
    <n v="30.041666666664241"/>
    <n v="-0.81857142857142862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x v="2"/>
    <s v="CAD"/>
    <n v="1420346638"/>
    <n v="1417754638"/>
    <b v="0"/>
    <n v="13"/>
    <b v="0"/>
    <s v="film &amp; video/drama"/>
    <x v="5"/>
    <x v="25"/>
    <n v="163.85"/>
    <n v="15"/>
    <x v="2958"/>
    <d v="2015-01-04T04:43:58"/>
    <n v="30"/>
    <n v="-0.8478571428571428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s v="USD"/>
    <n v="1405947126"/>
    <n v="1403355126"/>
    <b v="0"/>
    <n v="6"/>
    <b v="0"/>
    <s v="theater/plays"/>
    <x v="2"/>
    <x v="2"/>
    <n v="22.67"/>
    <n v="1"/>
    <x v="2959"/>
    <d v="2014-07-21T12:52:06"/>
    <n v="30"/>
    <n v="-0.99028571428571432"/>
    <x v="2"/>
  </r>
  <r>
    <n v="2432"/>
    <s v="funding for bbq trailer"/>
    <s v="Looking to start competition cooking and need start-up help.  Offering brisket tasting to all contributors."/>
    <n v="14000"/>
    <n v="2"/>
    <x v="1"/>
    <x v="0"/>
    <x v="0"/>
    <s v="USD"/>
    <n v="1425791697"/>
    <n v="1423199697"/>
    <b v="0"/>
    <n v="2"/>
    <b v="0"/>
    <s v="food/food trucks"/>
    <x v="3"/>
    <x v="3"/>
    <n v="1"/>
    <n v="0"/>
    <x v="2960"/>
    <d v="2015-03-08T05:14:57"/>
    <n v="30"/>
    <n v="-0.99985714285714289"/>
    <x v="3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s v="USD"/>
    <n v="1456805639"/>
    <n v="1454213639"/>
    <b v="0"/>
    <n v="0"/>
    <b v="0"/>
    <s v="film &amp; video/animation"/>
    <x v="5"/>
    <x v="29"/>
    <n v="0"/>
    <n v="0"/>
    <x v="2961"/>
    <d v="2016-03-01T04:13:59"/>
    <n v="30"/>
    <n v="-1"/>
    <x v="0"/>
  </r>
  <r>
    <n v="1452"/>
    <s v="The Judo Preservation Project (Canceled)"/>
    <s v="I am gathering rare, out-of-print Judo books for preservation, translation and sharing."/>
    <n v="14000"/>
    <n v="0"/>
    <x v="2"/>
    <x v="0"/>
    <x v="0"/>
    <s v="USD"/>
    <n v="1406566363"/>
    <n v="1403974363"/>
    <b v="0"/>
    <n v="0"/>
    <b v="0"/>
    <s v="publishing/translations"/>
    <x v="7"/>
    <x v="20"/>
    <n v="0"/>
    <n v="0"/>
    <x v="2962"/>
    <d v="2014-07-28T16:52:43"/>
    <n v="30"/>
    <n v="-1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s v="USD"/>
    <n v="1452827374"/>
    <n v="1450235374"/>
    <b v="0"/>
    <n v="26"/>
    <b v="0"/>
    <s v="theater/plays"/>
    <x v="2"/>
    <x v="2"/>
    <n v="78.08"/>
    <n v="14"/>
    <x v="2963"/>
    <d v="2016-01-15T03:09:34"/>
    <n v="30"/>
    <n v="-0.85941828254847641"/>
    <x v="3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s v="GBP"/>
    <n v="1450467539"/>
    <n v="1447875539"/>
    <b v="0"/>
    <n v="512"/>
    <b v="1"/>
    <s v="photography/photobooks"/>
    <x v="6"/>
    <x v="9"/>
    <n v="76.44"/>
    <n v="270"/>
    <x v="2964"/>
    <d v="2015-12-18T19:38:59"/>
    <n v="30"/>
    <n v="1.699103448275862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s v="USD"/>
    <n v="1432161590"/>
    <n v="1429569590"/>
    <b v="1"/>
    <n v="179"/>
    <b v="1"/>
    <s v="film &amp; video/documentary"/>
    <x v="5"/>
    <x v="27"/>
    <n v="99.86"/>
    <n v="123"/>
    <x v="2965"/>
    <d v="2015-05-20T22:39:50"/>
    <n v="30"/>
    <n v="0.23275862068965517"/>
    <x v="3"/>
  </r>
  <r>
    <n v="928"/>
    <s v="In a Jazzy Motown"/>
    <s v="A real Motown Backup singer on 22 gold and platinum albums headlines her own Jazz CD of Motown songs."/>
    <n v="14500"/>
    <n v="1575"/>
    <x v="1"/>
    <x v="0"/>
    <x v="0"/>
    <s v="USD"/>
    <n v="1353196800"/>
    <n v="1348864913"/>
    <b v="0"/>
    <n v="28"/>
    <b v="0"/>
    <s v="music/jazz"/>
    <x v="4"/>
    <x v="34"/>
    <n v="56.25"/>
    <n v="11"/>
    <x v="2966"/>
    <d v="2012-11-18T00:00:00"/>
    <n v="50.137581018519995"/>
    <n v="-0.89137931034482754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x v="1"/>
    <s v="GBP"/>
    <n v="1424607285"/>
    <n v="1422447285"/>
    <b v="1"/>
    <n v="5"/>
    <b v="0"/>
    <s v="publishing/translations"/>
    <x v="7"/>
    <x v="20"/>
    <n v="48.2"/>
    <n v="2"/>
    <x v="2967"/>
    <d v="2015-02-22T12:14:45"/>
    <n v="25"/>
    <n v="-0.98337931034482762"/>
    <x v="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s v="USD"/>
    <n v="1470011780"/>
    <n v="1464827780"/>
    <b v="0"/>
    <n v="1"/>
    <b v="0"/>
    <s v="theater/spaces"/>
    <x v="2"/>
    <x v="24"/>
    <n v="50"/>
    <n v="0"/>
    <x v="2968"/>
    <d v="2016-08-01T00:36:20"/>
    <n v="60"/>
    <n v="-0.996648793565683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s v="USD"/>
    <n v="1479704340"/>
    <n v="1477043072"/>
    <b v="0"/>
    <n v="897"/>
    <b v="1"/>
    <s v="games/tabletop games"/>
    <x v="1"/>
    <x v="1"/>
    <n v="75.650000000000006"/>
    <n v="452"/>
    <x v="2969"/>
    <d v="2016-11-21T04:59:00"/>
    <n v="30.801712962966121"/>
    <n v="3.523733333333333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s v="USD"/>
    <n v="1465797540"/>
    <n v="1463155034"/>
    <b v="0"/>
    <n v="314"/>
    <b v="1"/>
    <s v="photography/photobooks"/>
    <x v="6"/>
    <x v="9"/>
    <n v="121"/>
    <n v="253"/>
    <x v="2970"/>
    <d v="2016-06-13T05:59:00"/>
    <n v="30.584560185183364"/>
    <n v="1.5329333333333333"/>
    <x v="0"/>
  </r>
  <r>
    <n v="1953"/>
    <s v="NTH Music Synthesizer"/>
    <s v="The NTH is an open source music synthesizer featuring instant fun, awesome sound, and a hackable design."/>
    <n v="15000"/>
    <n v="33892"/>
    <x v="0"/>
    <x v="0"/>
    <x v="0"/>
    <s v="USD"/>
    <n v="1330657200"/>
    <n v="1328158065"/>
    <b v="1"/>
    <n v="147"/>
    <b v="1"/>
    <s v="technology/hardware"/>
    <x v="0"/>
    <x v="0"/>
    <n v="230.56"/>
    <n v="226"/>
    <x v="2971"/>
    <d v="2012-03-02T03:00:00"/>
    <n v="28.925173611110949"/>
    <n v="1.2594666666666667"/>
    <x v="6"/>
  </r>
  <r>
    <n v="1518"/>
    <s v="Amelia and the Animals: Photographs by Robin Schwartz"/>
    <s v="A photobook of Robin Schwartz's ongoing series with her daughter Amelia."/>
    <n v="15000"/>
    <n v="30805"/>
    <x v="0"/>
    <x v="0"/>
    <x v="0"/>
    <s v="USD"/>
    <n v="1401565252"/>
    <n v="1398973252"/>
    <b v="1"/>
    <n v="236"/>
    <b v="1"/>
    <s v="photography/photobooks"/>
    <x v="6"/>
    <x v="9"/>
    <n v="130.53"/>
    <n v="205"/>
    <x v="2972"/>
    <d v="2014-05-31T19:40:52"/>
    <n v="30"/>
    <n v="1.0536666666666668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s v="GBP"/>
    <n v="1456487532"/>
    <n v="1453895532"/>
    <b v="0"/>
    <n v="666"/>
    <b v="1"/>
    <s v="technology/hardware"/>
    <x v="0"/>
    <x v="0"/>
    <n v="45.55"/>
    <n v="202"/>
    <x v="2973"/>
    <d v="2016-02-26T11:52:12"/>
    <n v="30"/>
    <n v="1.0223220000000002"/>
    <x v="0"/>
  </r>
  <r>
    <n v="2728"/>
    <s v="Multi-Function SSD Shield for the Raspberry Pi 2"/>
    <s v="SSD, WiFi, RTC w/Battery and high power USB all in one shield."/>
    <n v="15000"/>
    <n v="30274"/>
    <x v="0"/>
    <x v="0"/>
    <x v="0"/>
    <s v="USD"/>
    <n v="1451485434"/>
    <n v="1448461434"/>
    <b v="0"/>
    <n v="392"/>
    <b v="1"/>
    <s v="technology/hardware"/>
    <x v="0"/>
    <x v="0"/>
    <n v="77.23"/>
    <n v="202"/>
    <x v="2974"/>
    <d v="2015-12-30T14:23:54"/>
    <n v="35"/>
    <n v="1.0182666666666667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s v="USD"/>
    <n v="1419051540"/>
    <n v="1416244863"/>
    <b v="1"/>
    <n v="441"/>
    <b v="1"/>
    <s v="publishing/radio &amp; podcasts"/>
    <x v="7"/>
    <x v="35"/>
    <n v="64.17"/>
    <n v="189"/>
    <x v="2975"/>
    <d v="2014-12-20T04:59:00"/>
    <n v="32.484687500000291"/>
    <n v="0.88669666666666669"/>
    <x v="2"/>
  </r>
  <r>
    <n v="287"/>
    <s v="In Country: A Documentary Film (POSTPRODUCTION)"/>
    <s v="War is hell. Why would anyone want to spend their weekends there?"/>
    <n v="15000"/>
    <n v="26445"/>
    <x v="0"/>
    <x v="0"/>
    <x v="0"/>
    <s v="USD"/>
    <n v="1351828800"/>
    <n v="1349160018"/>
    <b v="1"/>
    <n v="290"/>
    <b v="1"/>
    <s v="film &amp; video/documentary"/>
    <x v="5"/>
    <x v="27"/>
    <n v="91.19"/>
    <n v="176"/>
    <x v="2976"/>
    <d v="2012-11-02T04:00:00"/>
    <n v="30.888680555552128"/>
    <n v="0.76300000000000001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s v="USD"/>
    <n v="1429852797"/>
    <n v="1426396797"/>
    <b v="1"/>
    <n v="303"/>
    <b v="1"/>
    <s v="film &amp; video/documentary"/>
    <x v="5"/>
    <x v="27"/>
    <n v="86.14"/>
    <n v="174"/>
    <x v="2977"/>
    <d v="2015-04-24T05:19:57"/>
    <n v="40"/>
    <n v="0.7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s v="USD"/>
    <n v="1375908587"/>
    <n v="1372884587"/>
    <b v="1"/>
    <n v="389"/>
    <b v="1"/>
    <s v="music/rock"/>
    <x v="4"/>
    <x v="5"/>
    <n v="62.52"/>
    <n v="162"/>
    <x v="2978"/>
    <d v="2013-08-07T20:49:47"/>
    <n v="35"/>
    <n v="0.62140666666666655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s v="USD"/>
    <n v="1417845600"/>
    <n v="1415194553"/>
    <b v="1"/>
    <n v="615"/>
    <b v="1"/>
    <s v="photography/photobooks"/>
    <x v="6"/>
    <x v="9"/>
    <n v="39.51"/>
    <n v="162"/>
    <x v="2979"/>
    <d v="2014-12-06T06:00:00"/>
    <n v="30.683414351849933"/>
    <n v="0.6198000000000000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s v="USD"/>
    <n v="1479952800"/>
    <n v="1477368867"/>
    <b v="0"/>
    <n v="107"/>
    <b v="1"/>
    <s v="photography/photobooks"/>
    <x v="6"/>
    <x v="9"/>
    <n v="207.62"/>
    <n v="148"/>
    <x v="2980"/>
    <d v="2016-11-24T02:00:00"/>
    <n v="29.906631944439141"/>
    <n v="0.4809999999999999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s v="USD"/>
    <n v="1432230988"/>
    <n v="1429638988"/>
    <b v="1"/>
    <n v="465"/>
    <b v="1"/>
    <s v="technology/space exploration"/>
    <x v="0"/>
    <x v="23"/>
    <n v="47.06"/>
    <n v="146"/>
    <x v="2981"/>
    <d v="2015-05-21T17:56:28"/>
    <n v="30"/>
    <n v="0.4587999999999999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s v="USD"/>
    <n v="1355585777"/>
    <n v="1352993777"/>
    <b v="0"/>
    <n v="209"/>
    <b v="1"/>
    <s v="music/rock"/>
    <x v="4"/>
    <x v="5"/>
    <n v="98.99"/>
    <n v="138"/>
    <x v="2982"/>
    <d v="2012-12-15T15:36:17"/>
    <n v="30"/>
    <n v="0.3792666666666666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s v="USD"/>
    <n v="1450901872"/>
    <n v="1448309872"/>
    <b v="0"/>
    <n v="99"/>
    <b v="1"/>
    <s v="technology/wearables"/>
    <x v="0"/>
    <x v="16"/>
    <n v="190.45"/>
    <n v="126"/>
    <x v="2983"/>
    <d v="2015-12-23T20:17:52"/>
    <n v="30"/>
    <n v="0.2570000000000000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s v="USD"/>
    <n v="1386565140"/>
    <n v="1383909855"/>
    <b v="1"/>
    <n v="274"/>
    <b v="1"/>
    <s v="music/rock"/>
    <x v="4"/>
    <x v="5"/>
    <n v="67.67"/>
    <n v="124"/>
    <x v="2984"/>
    <d v="2013-12-09T04:59:00"/>
    <n v="30.732465277775191"/>
    <n v="0.2361333333333333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s v="USD"/>
    <n v="1401159600"/>
    <n v="1398801620"/>
    <b v="0"/>
    <n v="226"/>
    <b v="1"/>
    <s v="theater/spaces"/>
    <x v="2"/>
    <x v="24"/>
    <n v="80.459999999999994"/>
    <n v="121"/>
    <x v="2985"/>
    <d v="2014-05-27T03:00:00"/>
    <n v="27.291435185186856"/>
    <n v="0.2123333333333333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s v="USD"/>
    <n v="1416964500"/>
    <n v="1414368616"/>
    <b v="1"/>
    <n v="98"/>
    <b v="1"/>
    <s v="photography/photobooks"/>
    <x v="6"/>
    <x v="9"/>
    <n v="180.41"/>
    <n v="118"/>
    <x v="2986"/>
    <d v="2014-11-26T01:15:00"/>
    <n v="30.044953703698411"/>
    <n v="0.17866666666666667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s v="USD"/>
    <n v="1429920000"/>
    <n v="1426703452"/>
    <b v="0"/>
    <n v="131"/>
    <b v="1"/>
    <s v="music/rock"/>
    <x v="4"/>
    <x v="5"/>
    <n v="133.93"/>
    <n v="117"/>
    <x v="2987"/>
    <d v="2015-04-25T00:00:00"/>
    <n v="37.228564814809943"/>
    <n v="0.1696666666666666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s v="USD"/>
    <n v="1407167973"/>
    <n v="1405439973"/>
    <b v="1"/>
    <n v="244"/>
    <b v="1"/>
    <s v="theater/plays"/>
    <x v="2"/>
    <x v="2"/>
    <n v="71.489999999999995"/>
    <n v="116"/>
    <x v="2988"/>
    <d v="2014-08-04T15:59:33"/>
    <n v="20"/>
    <n v="0.16293333333333335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s v="USD"/>
    <n v="1336062672"/>
    <n v="1332174672"/>
    <b v="0"/>
    <n v="149"/>
    <b v="1"/>
    <s v="film &amp; video/documentary"/>
    <x v="5"/>
    <x v="27"/>
    <n v="116.86"/>
    <n v="116"/>
    <x v="2989"/>
    <d v="2012-05-03T16:31:12"/>
    <n v="45"/>
    <n v="0.1608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s v="USD"/>
    <n v="1372741200"/>
    <n v="1370067231"/>
    <b v="0"/>
    <n v="114"/>
    <b v="1"/>
    <s v="music/indie rock"/>
    <x v="4"/>
    <x v="21"/>
    <n v="152.54"/>
    <n v="116"/>
    <x v="2990"/>
    <d v="2013-07-02T05:00:00"/>
    <n v="30.948715277780138"/>
    <n v="0.15933333333333333"/>
    <x v="4"/>
  </r>
  <r>
    <n v="316"/>
    <s v="THE SECRET TRIAL 5 - GRASSROOTS CROSS-CANADA TOUR"/>
    <s v="Award winning documentary The Secret Trial 5 needs your help for a Cross-Canada Tour!"/>
    <n v="15000"/>
    <n v="17066"/>
    <x v="0"/>
    <x v="2"/>
    <x v="2"/>
    <s v="CAD"/>
    <n v="1418273940"/>
    <n v="1415398197"/>
    <b v="1"/>
    <n v="158"/>
    <b v="1"/>
    <s v="film &amp; video/documentary"/>
    <x v="5"/>
    <x v="27"/>
    <n v="108.01"/>
    <n v="114"/>
    <x v="2991"/>
    <d v="2014-12-11T04:59:00"/>
    <n v="33.284062500002619"/>
    <n v="0.137733333333333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s v="USD"/>
    <n v="1299003054"/>
    <n v="1291227054"/>
    <b v="1"/>
    <n v="130"/>
    <b v="1"/>
    <s v="music/rock"/>
    <x v="4"/>
    <x v="5"/>
    <n v="127.98"/>
    <n v="111"/>
    <x v="2992"/>
    <d v="2011-03-01T18:10:54"/>
    <n v="90"/>
    <n v="0.10911866666666659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s v="USD"/>
    <n v="1472864400"/>
    <n v="1468001290"/>
    <b v="1"/>
    <n v="236"/>
    <b v="1"/>
    <s v="film &amp; video/documentary"/>
    <x v="5"/>
    <x v="27"/>
    <n v="70"/>
    <n v="110"/>
    <x v="2993"/>
    <d v="2016-09-03T01:00:00"/>
    <n v="56.285995370373712"/>
    <n v="0.1013360000000000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x v="2"/>
    <s v="CAD"/>
    <n v="1429152600"/>
    <n v="1426815699"/>
    <b v="0"/>
    <n v="128"/>
    <b v="1"/>
    <s v="theater/spaces"/>
    <x v="2"/>
    <x v="24"/>
    <n v="128.91"/>
    <n v="110"/>
    <x v="2994"/>
    <d v="2015-04-16T02:50:00"/>
    <n v="27.047465277777519"/>
    <n v="0.1000666666666666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s v="USD"/>
    <n v="1447295460"/>
    <n v="1444747843"/>
    <b v="0"/>
    <n v="165"/>
    <b v="1"/>
    <s v="theater/plays"/>
    <x v="2"/>
    <x v="2"/>
    <n v="99.79"/>
    <n v="110"/>
    <x v="2995"/>
    <d v="2015-11-12T02:31:00"/>
    <n v="29.486307870371093"/>
    <n v="9.7666666666666666E-2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s v="USD"/>
    <n v="1364236524"/>
    <n v="1360352124"/>
    <b v="1"/>
    <n v="135"/>
    <b v="1"/>
    <s v="film &amp; video/documentary"/>
    <x v="5"/>
    <x v="27"/>
    <n v="121.28"/>
    <n v="109"/>
    <x v="2996"/>
    <d v="2013-03-25T18:35:24"/>
    <n v="44.958333333335759"/>
    <n v="9.1533333333333328E-2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s v="USD"/>
    <n v="1489690141"/>
    <n v="1487101741"/>
    <b v="0"/>
    <n v="117"/>
    <b v="0"/>
    <s v="theater/plays"/>
    <x v="2"/>
    <x v="2"/>
    <n v="139.24"/>
    <n v="109"/>
    <x v="2997"/>
    <d v="2017-03-16T18:49:01"/>
    <n v="29.958333333343035"/>
    <n v="8.6066666666666666E-2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s v="USD"/>
    <n v="1434212714"/>
    <n v="1431620714"/>
    <b v="0"/>
    <n v="180"/>
    <b v="1"/>
    <s v="technology/hardware"/>
    <x v="0"/>
    <x v="0"/>
    <n v="90.18"/>
    <n v="108"/>
    <x v="2998"/>
    <d v="2015-06-13T16:25:14"/>
    <n v="30"/>
    <n v="8.2133333333333336E-2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x v="13"/>
    <s v="DKK"/>
    <n v="1458579568"/>
    <n v="1455991168"/>
    <b v="0"/>
    <n v="35"/>
    <b v="1"/>
    <s v="photography/photobooks"/>
    <x v="6"/>
    <x v="9"/>
    <n v="462.86"/>
    <n v="108"/>
    <x v="2999"/>
    <d v="2016-03-21T16:59:28"/>
    <n v="29.958333333328483"/>
    <n v="0.0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s v="USD"/>
    <n v="1367773211"/>
    <n v="1363885211"/>
    <b v="1"/>
    <n v="137"/>
    <b v="1"/>
    <s v="film &amp; video/documentary"/>
    <x v="5"/>
    <x v="27"/>
    <n v="117.85"/>
    <n v="108"/>
    <x v="3000"/>
    <d v="2013-05-05T17:00:11"/>
    <n v="45"/>
    <n v="7.6341333333333386E-2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s v="USD"/>
    <n v="1341668006"/>
    <n v="1340372006"/>
    <b v="0"/>
    <n v="196"/>
    <b v="1"/>
    <s v="film &amp; video/documentary"/>
    <x v="5"/>
    <x v="27"/>
    <n v="81.63"/>
    <n v="107"/>
    <x v="3001"/>
    <d v="2012-07-07T13:33:26"/>
    <n v="15"/>
    <n v="6.6666666666666666E-2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s v="USD"/>
    <n v="1346765347"/>
    <n v="1343741347"/>
    <b v="1"/>
    <n v="413"/>
    <b v="1"/>
    <s v="music/rock"/>
    <x v="4"/>
    <x v="5"/>
    <n v="38.54"/>
    <n v="106"/>
    <x v="3002"/>
    <d v="2012-09-04T13:29:07"/>
    <n v="35"/>
    <n v="6.1243333333333309E-2"/>
    <x v="6"/>
  </r>
  <r>
    <n v="2618"/>
    <s v="SPACE ART FEATURING ASTRONAUTS #WeBelieveInAstronauts"/>
    <s v="LTD ED COLLECTIBLE SPACE ART FEAT. ASTRONAUTS"/>
    <n v="15000"/>
    <n v="15808"/>
    <x v="0"/>
    <x v="0"/>
    <x v="0"/>
    <s v="USD"/>
    <n v="1449000061"/>
    <n v="1443812461"/>
    <b v="1"/>
    <n v="77"/>
    <b v="1"/>
    <s v="technology/space exploration"/>
    <x v="0"/>
    <x v="23"/>
    <n v="205.3"/>
    <n v="105"/>
    <x v="3003"/>
    <d v="2015-12-01T20:01:01"/>
    <n v="60.041666666664241"/>
    <n v="5.3866666666666667E-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s v="USD"/>
    <n v="1484841471"/>
    <n v="1482249471"/>
    <b v="0"/>
    <n v="249"/>
    <b v="1"/>
    <s v="theater/spaces"/>
    <x v="2"/>
    <x v="24"/>
    <n v="63.23"/>
    <n v="105"/>
    <x v="3004"/>
    <d v="2017-01-19T15:57:51"/>
    <n v="30"/>
    <n v="4.9599999999999998E-2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s v="GBP"/>
    <n v="1383389834"/>
    <n v="1380797834"/>
    <b v="1"/>
    <n v="232"/>
    <b v="1"/>
    <s v="film &amp; video/documentary"/>
    <x v="5"/>
    <x v="27"/>
    <n v="67.77"/>
    <n v="105"/>
    <x v="3005"/>
    <d v="2013-11-02T10:57:14"/>
    <n v="30"/>
    <n v="4.82E-2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x v="5"/>
    <s v="NOK"/>
    <n v="1446418800"/>
    <n v="1443036470"/>
    <b v="0"/>
    <n v="48"/>
    <b v="1"/>
    <s v="theater/plays"/>
    <x v="2"/>
    <x v="2"/>
    <n v="327.08"/>
    <n v="105"/>
    <x v="3006"/>
    <d v="2015-11-01T23:00:00"/>
    <n v="39.147337962960592"/>
    <n v="4.6666666666666669E-2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s v="USD"/>
    <n v="1482418752"/>
    <n v="1479826752"/>
    <b v="0"/>
    <n v="175"/>
    <b v="1"/>
    <s v="theater/plays"/>
    <x v="2"/>
    <x v="2"/>
    <n v="89.59"/>
    <n v="105"/>
    <x v="3007"/>
    <d v="2016-12-22T14:59:12"/>
    <n v="30"/>
    <n v="4.5166666666666667E-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s v="USD"/>
    <n v="1260383040"/>
    <n v="1253726650"/>
    <b v="1"/>
    <n v="200"/>
    <b v="1"/>
    <s v="music/indie rock"/>
    <x v="4"/>
    <x v="21"/>
    <n v="78.03"/>
    <n v="104"/>
    <x v="3008"/>
    <d v="2009-12-09T18:24:00"/>
    <n v="77.041550925925549"/>
    <n v="4.0426666666666645E-2"/>
    <x v="8"/>
  </r>
  <r>
    <n v="3779"/>
    <s v="&quot;The Last Adam&quot; A New Musical, NYC reading"/>
    <s v="A fresh, re-telling of the Jesus story for a new generation."/>
    <n v="15000"/>
    <n v="15597"/>
    <x v="0"/>
    <x v="0"/>
    <x v="0"/>
    <s v="USD"/>
    <n v="1459010340"/>
    <n v="1456421940"/>
    <b v="0"/>
    <n v="115"/>
    <b v="1"/>
    <s v="theater/musical"/>
    <x v="2"/>
    <x v="18"/>
    <n v="135.63"/>
    <n v="104"/>
    <x v="3009"/>
    <d v="2016-03-26T16:39:00"/>
    <n v="29.958333333343035"/>
    <n v="3.9800000000000002E-2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s v="GBP"/>
    <n v="1393597999"/>
    <n v="1391005999"/>
    <b v="0"/>
    <n v="65"/>
    <b v="1"/>
    <s v="film &amp; video/documentary"/>
    <x v="5"/>
    <x v="27"/>
    <n v="239.94"/>
    <n v="104"/>
    <x v="3010"/>
    <d v="2014-02-28T14:33:19"/>
    <n v="30"/>
    <n v="3.9733333333333336E-2"/>
    <x v="2"/>
  </r>
  <r>
    <n v="1220"/>
    <s v="All The People"/>
    <s v="A beautiful photo art book of portraits and conversations with people that may expand your idea of gender."/>
    <n v="15000"/>
    <n v="15565"/>
    <x v="0"/>
    <x v="6"/>
    <x v="6"/>
    <s v="EUR"/>
    <n v="1440515112"/>
    <n v="1437923112"/>
    <b v="0"/>
    <n v="140"/>
    <b v="1"/>
    <s v="photography/photobooks"/>
    <x v="6"/>
    <x v="9"/>
    <n v="111.18"/>
    <n v="104"/>
    <x v="3011"/>
    <d v="2015-08-25T15:05:12"/>
    <n v="30"/>
    <n v="3.7666666666666668E-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s v="USD"/>
    <n v="1444264372"/>
    <n v="1442536372"/>
    <b v="0"/>
    <n v="78"/>
    <b v="1"/>
    <s v="theater/plays"/>
    <x v="2"/>
    <x v="2"/>
    <n v="199.17"/>
    <n v="104"/>
    <x v="3012"/>
    <d v="2015-10-08T00:32:52"/>
    <n v="20"/>
    <n v="3.5666666666666666E-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s v="USD"/>
    <n v="1467361251"/>
    <n v="1464769251"/>
    <b v="1"/>
    <n v="181"/>
    <b v="1"/>
    <s v="theater/plays"/>
    <x v="2"/>
    <x v="2"/>
    <n v="85.53"/>
    <n v="103"/>
    <x v="3013"/>
    <d v="2016-07-01T08:20:51"/>
    <n v="30"/>
    <n v="3.2066666666666667E-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s v="USD"/>
    <n v="1447523371"/>
    <n v="1444927771"/>
    <b v="0"/>
    <n v="120"/>
    <b v="1"/>
    <s v="theater/plays"/>
    <x v="2"/>
    <x v="2"/>
    <n v="127.79"/>
    <n v="102"/>
    <x v="3014"/>
    <d v="2015-11-14T17:49:31"/>
    <n v="30.041666666656965"/>
    <n v="2.2333333333333334E-2"/>
    <x v="3"/>
  </r>
  <r>
    <n v="3338"/>
    <s v="The Last Days of Judas Iscariot"/>
    <s v="Join Estelle Parsons in support of Theater That Looks and Sounds Like America"/>
    <n v="15000"/>
    <n v="15327"/>
    <x v="0"/>
    <x v="0"/>
    <x v="0"/>
    <s v="USD"/>
    <n v="1487944080"/>
    <n v="1486129680"/>
    <b v="0"/>
    <n v="112"/>
    <b v="1"/>
    <s v="theater/plays"/>
    <x v="2"/>
    <x v="2"/>
    <n v="136.85"/>
    <n v="102"/>
    <x v="3015"/>
    <d v="2017-02-24T13:48:00"/>
    <n v="21"/>
    <n v="2.18E-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s v="USD"/>
    <n v="1369355437"/>
    <n v="1366763437"/>
    <b v="0"/>
    <n v="174"/>
    <b v="1"/>
    <s v="music/rock"/>
    <x v="4"/>
    <x v="5"/>
    <n v="88.04"/>
    <n v="102"/>
    <x v="3016"/>
    <d v="2013-05-24T00:30:37"/>
    <n v="30"/>
    <n v="2.1236666666666619E-2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s v="USD"/>
    <n v="1437156660"/>
    <n v="1434564660"/>
    <b v="1"/>
    <n v="288"/>
    <b v="1"/>
    <s v="theater/plays"/>
    <x v="2"/>
    <x v="2"/>
    <n v="53.18"/>
    <n v="102"/>
    <x v="3017"/>
    <d v="2015-07-17T18:11:00"/>
    <n v="30"/>
    <n v="2.1000000000000001E-2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s v="USD"/>
    <n v="1429991962"/>
    <n v="1427399962"/>
    <b v="0"/>
    <n v="69"/>
    <b v="1"/>
    <s v="film &amp; video/television"/>
    <x v="5"/>
    <x v="7"/>
    <n v="221.52"/>
    <n v="102"/>
    <x v="3018"/>
    <d v="2015-04-25T19:59:22"/>
    <n v="30"/>
    <n v="1.9E-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s v="USD"/>
    <n v="1471291782"/>
    <n v="1468699782"/>
    <b v="0"/>
    <n v="122"/>
    <b v="1"/>
    <s v="theater/plays"/>
    <x v="2"/>
    <x v="2"/>
    <n v="125.12"/>
    <n v="102"/>
    <x v="3019"/>
    <d v="2016-08-15T20:09:42"/>
    <n v="30"/>
    <n v="1.7666666666666667E-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s v="USD"/>
    <n v="1414465860"/>
    <n v="1411177456"/>
    <b v="0"/>
    <n v="102"/>
    <b v="1"/>
    <s v="food/small batch"/>
    <x v="3"/>
    <x v="26"/>
    <n v="149.31"/>
    <n v="102"/>
    <x v="3020"/>
    <d v="2014-10-28T03:11:00"/>
    <n v="38.060231481482333"/>
    <n v="1.5335333333333376E-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s v="USD"/>
    <n v="1393259107"/>
    <n v="1390667107"/>
    <b v="0"/>
    <n v="226"/>
    <b v="1"/>
    <s v="music/rock"/>
    <x v="4"/>
    <x v="5"/>
    <n v="67.39"/>
    <n v="102"/>
    <x v="3021"/>
    <d v="2014-02-24T16:25:07"/>
    <n v="30"/>
    <n v="1.5333333333333332E-2"/>
    <x v="2"/>
  </r>
  <r>
    <n v="1461"/>
    <s v="Relatively Prime Series 2"/>
    <s v="Series 2 of Relatively Prime, a podcast of stories from the Mathematical Domain"/>
    <n v="15000"/>
    <n v="15186.69"/>
    <x v="0"/>
    <x v="0"/>
    <x v="0"/>
    <s v="USD"/>
    <n v="1413849600"/>
    <n v="1410967754"/>
    <b v="1"/>
    <n v="340"/>
    <b v="1"/>
    <s v="publishing/radio &amp; podcasts"/>
    <x v="7"/>
    <x v="35"/>
    <n v="44.67"/>
    <n v="101"/>
    <x v="3022"/>
    <d v="2014-10-21T00:00:00"/>
    <n v="33.354699074072414"/>
    <n v="1.2446000000000033E-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s v="USD"/>
    <n v="1404077484"/>
    <n v="1401485484"/>
    <b v="1"/>
    <n v="123"/>
    <b v="1"/>
    <s v="food/small batch"/>
    <x v="3"/>
    <x v="26"/>
    <n v="123.35"/>
    <n v="101"/>
    <x v="3023"/>
    <d v="2014-06-29T21:31:24"/>
    <n v="30"/>
    <n v="1.1433333333333334E-2"/>
    <x v="2"/>
  </r>
  <r>
    <n v="3220"/>
    <s v="Burners"/>
    <s v="A sci-fi thriller for the stage opening March 10 in Los Angeles."/>
    <n v="15000"/>
    <n v="15126"/>
    <x v="0"/>
    <x v="0"/>
    <x v="0"/>
    <s v="USD"/>
    <n v="1489352400"/>
    <n v="1486411204"/>
    <b v="1"/>
    <n v="59"/>
    <b v="1"/>
    <s v="theater/plays"/>
    <x v="2"/>
    <x v="2"/>
    <n v="256.37"/>
    <n v="101"/>
    <x v="3024"/>
    <d v="2017-03-12T21:00:00"/>
    <n v="34.041620370371675"/>
    <n v="8.3999999999999995E-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s v="USD"/>
    <n v="1327133580"/>
    <n v="1321978335"/>
    <b v="0"/>
    <n v="154"/>
    <b v="1"/>
    <s v="music/rock"/>
    <x v="4"/>
    <x v="5"/>
    <n v="97.99"/>
    <n v="101"/>
    <x v="3025"/>
    <d v="2012-01-21T08:13:00"/>
    <n v="59.66718750000291"/>
    <n v="6.0706666666666331E-3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x v="1"/>
    <s v="GBP"/>
    <n v="1359434672"/>
    <n v="1354250672"/>
    <b v="0"/>
    <n v="147"/>
    <b v="0"/>
    <s v="film &amp; video/animation"/>
    <x v="5"/>
    <x v="29"/>
    <n v="51.22"/>
    <n v="50"/>
    <x v="3026"/>
    <d v="2013-01-29T04:44:32"/>
    <n v="60"/>
    <n v="-0.498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s v="USD"/>
    <n v="1440100839"/>
    <n v="1436472039"/>
    <b v="0"/>
    <n v="73"/>
    <b v="0"/>
    <s v="technology/wearables"/>
    <x v="0"/>
    <x v="16"/>
    <n v="89.19"/>
    <n v="43"/>
    <x v="3027"/>
    <d v="2015-08-20T20:00:39"/>
    <n v="42"/>
    <n v="-0.56593333333333329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s v="USD"/>
    <n v="1475697054"/>
    <n v="1473105054"/>
    <b v="0"/>
    <n v="60"/>
    <b v="0"/>
    <s v="theater/plays"/>
    <x v="2"/>
    <x v="2"/>
    <n v="105.03"/>
    <n v="42"/>
    <x v="3028"/>
    <d v="2016-10-05T19:50:54"/>
    <n v="30"/>
    <n v="-0.57988266666666666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s v="USD"/>
    <n v="1416566835"/>
    <n v="1411379235"/>
    <b v="0"/>
    <n v="55"/>
    <b v="0"/>
    <s v="film &amp; video/animation"/>
    <x v="5"/>
    <x v="29"/>
    <n v="88.8"/>
    <n v="33"/>
    <x v="3029"/>
    <d v="2014-11-21T10:47:15"/>
    <n v="60.041666666664241"/>
    <n v="-0.6744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s v="USD"/>
    <n v="1323666376"/>
    <n v="1320033976"/>
    <b v="0"/>
    <n v="20"/>
    <b v="0"/>
    <s v="music/jazz"/>
    <x v="4"/>
    <x v="34"/>
    <n v="231.75"/>
    <n v="31"/>
    <x v="3030"/>
    <d v="2011-12-12T05:06:16"/>
    <n v="42.041666666671517"/>
    <n v="-0.69099999999999995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s v="USD"/>
    <n v="1480011987"/>
    <n v="1477416387"/>
    <b v="0"/>
    <n v="37"/>
    <b v="0"/>
    <s v="technology/wearables"/>
    <x v="0"/>
    <x v="16"/>
    <n v="124.92"/>
    <n v="31"/>
    <x v="3031"/>
    <d v="2016-11-24T18:26:27"/>
    <n v="30.041666666656965"/>
    <n v="-0.69186599999999998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s v="USD"/>
    <n v="1385534514"/>
    <n v="1382938914"/>
    <b v="0"/>
    <n v="89"/>
    <b v="0"/>
    <s v="games/video games"/>
    <x v="1"/>
    <x v="19"/>
    <n v="51.29"/>
    <n v="30"/>
    <x v="3032"/>
    <d v="2013-11-27T06:41:54"/>
    <n v="30.041666666664241"/>
    <n v="-0.69566666666666666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s v="USD"/>
    <n v="1417377481"/>
    <n v="1412189881"/>
    <b v="0"/>
    <n v="7"/>
    <b v="0"/>
    <s v="photography/people"/>
    <x v="6"/>
    <x v="38"/>
    <n v="453.14"/>
    <n v="21"/>
    <x v="3033"/>
    <d v="2014-11-30T19:58:01"/>
    <n v="60.041666666671517"/>
    <n v="-0.78853333333333331"/>
    <x v="2"/>
  </r>
  <r>
    <n v="2655"/>
    <s v="Balloons (Canceled)"/>
    <s v="Thank you for your support!"/>
    <n v="15000"/>
    <n v="3155"/>
    <x v="2"/>
    <x v="0"/>
    <x v="0"/>
    <s v="USD"/>
    <n v="1455048000"/>
    <n v="1452631647"/>
    <b v="0"/>
    <n v="43"/>
    <b v="0"/>
    <s v="technology/space exploration"/>
    <x v="0"/>
    <x v="23"/>
    <n v="73.37"/>
    <n v="21"/>
    <x v="3034"/>
    <d v="2016-02-09T20:00:00"/>
    <n v="27.967048611106293"/>
    <n v="-0.7896666666666666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s v="USD"/>
    <n v="1435291200"/>
    <n v="1432640342"/>
    <b v="0"/>
    <n v="8"/>
    <b v="0"/>
    <s v="food/food trucks"/>
    <x v="3"/>
    <x v="3"/>
    <n v="358.88"/>
    <n v="19"/>
    <x v="3035"/>
    <d v="2015-06-26T04:00:00"/>
    <n v="30.681226851855172"/>
    <n v="-0.8085999999999999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s v="USD"/>
    <n v="1439662344"/>
    <n v="1434478344"/>
    <b v="0"/>
    <n v="8"/>
    <b v="0"/>
    <s v="theater/plays"/>
    <x v="2"/>
    <x v="2"/>
    <n v="315.5"/>
    <n v="17"/>
    <x v="3036"/>
    <d v="2015-08-15T18:12:24"/>
    <n v="60"/>
    <n v="-0.8317333333333333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s v="USD"/>
    <n v="1403823722"/>
    <n v="1401231722"/>
    <b v="0"/>
    <n v="40"/>
    <b v="0"/>
    <s v="theater/plays"/>
    <x v="2"/>
    <x v="2"/>
    <n v="57.25"/>
    <n v="15"/>
    <x v="3037"/>
    <d v="2014-06-26T23:02:02"/>
    <n v="30"/>
    <n v="-0.84733333333333338"/>
    <x v="2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s v="USD"/>
    <n v="1488308082"/>
    <n v="1483124082"/>
    <b v="0"/>
    <n v="28"/>
    <b v="0"/>
    <s v="technology/wearables"/>
    <x v="0"/>
    <x v="16"/>
    <n v="80.319999999999993"/>
    <n v="15"/>
    <x v="3038"/>
    <d v="2017-02-28T18:54:42"/>
    <n v="60"/>
    <n v="-0.85006666666666664"/>
    <x v="0"/>
  </r>
  <r>
    <n v="2595"/>
    <s v="Food Truck for Little Fox Bakery"/>
    <s v="Looking to put the best baked goods in Bowling Green on wheels"/>
    <n v="15000"/>
    <n v="1825"/>
    <x v="1"/>
    <x v="0"/>
    <x v="0"/>
    <s v="USD"/>
    <n v="1487915500"/>
    <n v="1485323500"/>
    <b v="0"/>
    <n v="19"/>
    <b v="0"/>
    <s v="food/food trucks"/>
    <x v="3"/>
    <x v="3"/>
    <n v="96.05"/>
    <n v="12"/>
    <x v="3039"/>
    <d v="2017-02-24T05:51:40"/>
    <n v="30"/>
    <n v="-0.8783333333333333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x v="0"/>
    <s v="USD"/>
    <n v="1409924340"/>
    <n v="1405181320"/>
    <b v="0"/>
    <n v="7"/>
    <b v="0"/>
    <s v="publishing/translations"/>
    <x v="7"/>
    <x v="20"/>
    <n v="225"/>
    <n v="11"/>
    <x v="3040"/>
    <d v="2014-09-05T13:39:00"/>
    <n v="54.896064814813144"/>
    <n v="-0.8950000000000000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s v="USD"/>
    <n v="1482339794"/>
    <n v="1479747794"/>
    <b v="0"/>
    <n v="6"/>
    <b v="0"/>
    <s v="theater/plays"/>
    <x v="2"/>
    <x v="2"/>
    <n v="222.5"/>
    <n v="9"/>
    <x v="3041"/>
    <d v="2016-12-21T17:03:14"/>
    <n v="30"/>
    <n v="-0.9110000000000000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x v="0"/>
    <s v="USD"/>
    <n v="1461653700"/>
    <n v="1458665146"/>
    <b v="0"/>
    <n v="44"/>
    <b v="0"/>
    <s v="technology/wearables"/>
    <x v="0"/>
    <x v="16"/>
    <n v="30.27"/>
    <n v="9"/>
    <x v="3042"/>
    <d v="2016-04-26T06:55:00"/>
    <n v="34.589745370372839"/>
    <n v="-0.91120000000000001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s v="USD"/>
    <n v="1471573640"/>
    <n v="1467253640"/>
    <b v="0"/>
    <n v="20"/>
    <b v="0"/>
    <s v="theater/spaces"/>
    <x v="2"/>
    <x v="24"/>
    <n v="64.8"/>
    <n v="9"/>
    <x v="3043"/>
    <d v="2016-08-19T02:27:20"/>
    <n v="50"/>
    <n v="-0.91359999999999997"/>
    <x v="0"/>
  </r>
  <r>
    <n v="1089"/>
    <s v="Farabel"/>
    <s v="Farabel is a single player turn-based fantasy strategy game for Mac/PC/Linux"/>
    <n v="15000"/>
    <n v="1174"/>
    <x v="1"/>
    <x v="3"/>
    <x v="3"/>
    <s v="EUR"/>
    <n v="1435293175"/>
    <n v="1432701175"/>
    <b v="0"/>
    <n v="49"/>
    <b v="0"/>
    <s v="games/video games"/>
    <x v="1"/>
    <x v="19"/>
    <n v="23.96"/>
    <n v="8"/>
    <x v="3044"/>
    <d v="2015-06-26T04:32:55"/>
    <n v="30"/>
    <n v="-0.92173333333333329"/>
    <x v="3"/>
  </r>
  <r>
    <n v="1224"/>
    <s v="&quot;I Dreamed Last Night&quot; Album (Canceled)"/>
    <s v="Modern Celtic influenced CD.  Help me finish what I started before the stroke."/>
    <n v="15000"/>
    <n v="1060"/>
    <x v="2"/>
    <x v="0"/>
    <x v="0"/>
    <s v="USD"/>
    <n v="1402060302"/>
    <n v="1396876302"/>
    <b v="0"/>
    <n v="18"/>
    <b v="0"/>
    <s v="music/world music"/>
    <x v="4"/>
    <x v="37"/>
    <n v="58.89"/>
    <n v="7"/>
    <x v="3045"/>
    <d v="2014-06-06T13:11:42"/>
    <n v="60"/>
    <n v="-0.92933333333333334"/>
    <x v="2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s v="USD"/>
    <n v="1462738327"/>
    <n v="1460146327"/>
    <b v="0"/>
    <n v="19"/>
    <b v="0"/>
    <s v="food/food trucks"/>
    <x v="3"/>
    <x v="3"/>
    <n v="46.63"/>
    <n v="6"/>
    <x v="3046"/>
    <d v="2016-05-08T20:12:07"/>
    <n v="30"/>
    <n v="-0.9409333333333332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s v="USD"/>
    <n v="1485905520"/>
    <n v="1481150949"/>
    <b v="0"/>
    <n v="7"/>
    <b v="0"/>
    <s v="technology/wearables"/>
    <x v="0"/>
    <x v="16"/>
    <n v="119.57"/>
    <n v="6"/>
    <x v="3047"/>
    <d v="2017-01-31T23:32:00"/>
    <n v="55.029756944437395"/>
    <n v="-0.9442000000000000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s v="USD"/>
    <n v="1431374222"/>
    <n v="1427486222"/>
    <b v="0"/>
    <n v="25"/>
    <b v="0"/>
    <s v="technology/wearables"/>
    <x v="0"/>
    <x v="16"/>
    <n v="27.36"/>
    <n v="5"/>
    <x v="3048"/>
    <d v="2015-05-11T19:57:02"/>
    <n v="45"/>
    <n v="-0.95440000000000003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x v="0"/>
    <s v="USD"/>
    <n v="1408029623"/>
    <n v="1405437623"/>
    <b v="0"/>
    <n v="13"/>
    <b v="0"/>
    <s v="technology/web"/>
    <x v="0"/>
    <x v="22"/>
    <n v="45.39"/>
    <n v="4"/>
    <x v="3049"/>
    <d v="2014-08-14T15:20:23"/>
    <n v="30"/>
    <n v="-0.96066533333333326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s v="USD"/>
    <n v="1481000340"/>
    <n v="1478386812"/>
    <b v="0"/>
    <n v="11"/>
    <b v="0"/>
    <s v="theater/plays"/>
    <x v="2"/>
    <x v="2"/>
    <n v="47.27"/>
    <n v="3"/>
    <x v="3050"/>
    <d v="2016-12-06T04:59:00"/>
    <n v="30.249166666668316"/>
    <n v="-0.9653333333333333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s v="USD"/>
    <n v="1440215940"/>
    <n v="1436805660"/>
    <b v="0"/>
    <n v="13"/>
    <b v="0"/>
    <s v="food/food trucks"/>
    <x v="3"/>
    <x v="3"/>
    <n v="35.380000000000003"/>
    <n v="3"/>
    <x v="3051"/>
    <d v="2015-08-22T03:59:00"/>
    <n v="39.470833333340124"/>
    <n v="-0.96933333333333338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s v="USD"/>
    <n v="1407536846"/>
    <n v="1404944846"/>
    <b v="0"/>
    <n v="11"/>
    <b v="0"/>
    <s v="theater/spaces"/>
    <x v="2"/>
    <x v="24"/>
    <n v="41"/>
    <n v="3"/>
    <x v="3052"/>
    <d v="2014-08-08T22:27:26"/>
    <n v="30"/>
    <n v="-0.9699333333333333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x v="8"/>
    <s v="EUR"/>
    <n v="1484065881"/>
    <n v="1481473881"/>
    <b v="0"/>
    <n v="31"/>
    <b v="0"/>
    <s v="technology/wearables"/>
    <x v="0"/>
    <x v="16"/>
    <n v="13"/>
    <n v="3"/>
    <x v="3053"/>
    <d v="2017-01-10T16:31:21"/>
    <n v="30"/>
    <n v="-0.97313333333333329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s v="USD"/>
    <n v="1287115200"/>
    <n v="1284567905"/>
    <b v="0"/>
    <n v="6"/>
    <b v="0"/>
    <s v="publishing/fiction"/>
    <x v="7"/>
    <x v="31"/>
    <n v="66.67"/>
    <n v="3"/>
    <x v="3054"/>
    <d v="2010-10-15T04:00:00"/>
    <n v="29.482581018513883"/>
    <n v="-0.97333333333333338"/>
    <x v="7"/>
  </r>
  <r>
    <n v="1488"/>
    <s v="Nanolution"/>
    <s v="A blockbuster sci-fi adventure. What would you do if one day your life changed to beyond the imaginable?"/>
    <n v="15000"/>
    <n v="360"/>
    <x v="1"/>
    <x v="7"/>
    <x v="7"/>
    <s v="AUD"/>
    <n v="1388928660"/>
    <n v="1386336660"/>
    <b v="0"/>
    <n v="6"/>
    <b v="0"/>
    <s v="publishing/fiction"/>
    <x v="7"/>
    <x v="31"/>
    <n v="60"/>
    <n v="2"/>
    <x v="3055"/>
    <d v="2014-01-05T13:31:00"/>
    <n v="30"/>
    <n v="-0.97599999999999998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s v="USD"/>
    <n v="1416614523"/>
    <n v="1414018923"/>
    <b v="0"/>
    <n v="6"/>
    <b v="0"/>
    <s v="music/jazz"/>
    <x v="4"/>
    <x v="34"/>
    <n v="55"/>
    <n v="2"/>
    <x v="3056"/>
    <d v="2014-11-22T00:02:03"/>
    <n v="30.041666666671517"/>
    <n v="-0.97799999999999998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s v="USD"/>
    <n v="1440157656"/>
    <n v="1434973656"/>
    <b v="0"/>
    <n v="6"/>
    <b v="0"/>
    <s v="film &amp; video/animation"/>
    <x v="5"/>
    <x v="29"/>
    <n v="50.17"/>
    <n v="2"/>
    <x v="3057"/>
    <d v="2015-08-21T11:47:36"/>
    <n v="60"/>
    <n v="-0.97993333333333332"/>
    <x v="3"/>
  </r>
  <r>
    <n v="946"/>
    <s v="OmniTrade Apron"/>
    <s v="Soft edged-Hard working. The perfect wearable organization for the home and professional shop."/>
    <n v="15000"/>
    <n v="286"/>
    <x v="1"/>
    <x v="0"/>
    <x v="0"/>
    <s v="USD"/>
    <n v="1473444048"/>
    <n v="1470852048"/>
    <b v="0"/>
    <n v="5"/>
    <b v="0"/>
    <s v="technology/wearables"/>
    <x v="0"/>
    <x v="16"/>
    <n v="57.2"/>
    <n v="2"/>
    <x v="3058"/>
    <d v="2016-09-09T18:00:48"/>
    <n v="30"/>
    <n v="-0.98093333333333332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x v="0"/>
    <s v="USD"/>
    <n v="1427498172"/>
    <n v="1422317772"/>
    <b v="0"/>
    <n v="3"/>
    <b v="0"/>
    <s v="theater/spaces"/>
    <x v="2"/>
    <x v="24"/>
    <n v="93.33"/>
    <n v="2"/>
    <x v="3059"/>
    <d v="2015-03-27T23:16:12"/>
    <n v="59.958333333335759"/>
    <n v="-0.98133333333333328"/>
    <x v="3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s v="USD"/>
    <n v="1466227190"/>
    <n v="1461043190"/>
    <b v="0"/>
    <n v="15"/>
    <b v="0"/>
    <s v="games/video games"/>
    <x v="1"/>
    <x v="19"/>
    <n v="16.2"/>
    <n v="2"/>
    <x v="3060"/>
    <d v="2016-06-18T05:19:50"/>
    <n v="60"/>
    <n v="-0.9838000000000000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x v="0"/>
    <s v="USD"/>
    <n v="1474766189"/>
    <n v="1471310189"/>
    <b v="0"/>
    <n v="4"/>
    <b v="0"/>
    <s v="journalism/audio"/>
    <x v="8"/>
    <x v="14"/>
    <n v="53"/>
    <n v="1"/>
    <x v="3061"/>
    <d v="2016-09-25T01:16:29"/>
    <n v="40"/>
    <n v="-0.9858666666666666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s v="USD"/>
    <n v="1486046761"/>
    <n v="1483454761"/>
    <b v="0"/>
    <n v="3"/>
    <b v="0"/>
    <s v="film &amp; video/animation"/>
    <x v="5"/>
    <x v="29"/>
    <n v="68.33"/>
    <n v="1"/>
    <x v="3062"/>
    <d v="2017-02-02T14:46:01"/>
    <n v="30"/>
    <n v="-0.9863333333333332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s v="USD"/>
    <n v="1456189076"/>
    <n v="1454979476"/>
    <b v="0"/>
    <n v="10"/>
    <b v="0"/>
    <s v="technology/wearables"/>
    <x v="0"/>
    <x v="16"/>
    <n v="19.399999999999999"/>
    <n v="1"/>
    <x v="3063"/>
    <d v="2016-02-23T00:57:56"/>
    <n v="14"/>
    <n v="-0.98706666666666665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s v="USD"/>
    <n v="1422158199"/>
    <n v="1419566199"/>
    <b v="0"/>
    <n v="5"/>
    <b v="0"/>
    <s v="technology/wearables"/>
    <x v="0"/>
    <x v="16"/>
    <n v="25.2"/>
    <n v="1"/>
    <x v="3064"/>
    <d v="2015-01-25T03:56:39"/>
    <n v="30"/>
    <n v="-0.99160000000000004"/>
    <x v="2"/>
  </r>
  <r>
    <n v="4021"/>
    <s v="Angels in Houston"/>
    <s v="Help a group of actors end bigotry in Houston, TX by supporting a  full production of Angels in America."/>
    <n v="15000"/>
    <n v="125"/>
    <x v="1"/>
    <x v="0"/>
    <x v="0"/>
    <s v="USD"/>
    <n v="1414360358"/>
    <n v="1409176358"/>
    <b v="0"/>
    <n v="2"/>
    <b v="0"/>
    <s v="theater/plays"/>
    <x v="2"/>
    <x v="2"/>
    <n v="62.5"/>
    <n v="1"/>
    <x v="3065"/>
    <d v="2014-10-26T21:52:38"/>
    <n v="60"/>
    <n v="-0.9916666666666667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s v="USD"/>
    <n v="1493571600"/>
    <n v="1489106948"/>
    <b v="0"/>
    <n v="1"/>
    <b v="0"/>
    <s v="food/small batch"/>
    <x v="3"/>
    <x v="26"/>
    <n v="108"/>
    <n v="1"/>
    <x v="3066"/>
    <d v="2017-04-30T17:00:00"/>
    <n v="51.674212962956517"/>
    <n v="-0.99280000000000002"/>
    <x v="1"/>
  </r>
  <r>
    <n v="1148"/>
    <s v="Warren's / Adilyn's Rollin' Bistro"/>
    <s v="New local (Louisville, KY.) food truck with a refreshing spin on rolling kitchens."/>
    <n v="15000"/>
    <n v="73"/>
    <x v="1"/>
    <x v="0"/>
    <x v="0"/>
    <s v="USD"/>
    <n v="1480568781"/>
    <n v="1477973181"/>
    <b v="0"/>
    <n v="3"/>
    <b v="0"/>
    <s v="food/food trucks"/>
    <x v="3"/>
    <x v="3"/>
    <n v="24.33"/>
    <n v="0"/>
    <x v="3067"/>
    <d v="2016-12-01T05:06:21"/>
    <n v="30.041666666671517"/>
    <n v="-0.99513333333333331"/>
    <x v="0"/>
  </r>
  <r>
    <n v="2695"/>
    <s v="Fat daddy mac food truck"/>
    <s v="I am creating food magic on the go! Amazing food isn't just for sitdown restaraunts anymore!"/>
    <n v="15000"/>
    <n v="71"/>
    <x v="1"/>
    <x v="0"/>
    <x v="0"/>
    <s v="USD"/>
    <n v="1428981718"/>
    <n v="1423801318"/>
    <b v="0"/>
    <n v="3"/>
    <b v="0"/>
    <s v="food/food trucks"/>
    <x v="3"/>
    <x v="3"/>
    <n v="23.67"/>
    <n v="0"/>
    <x v="3068"/>
    <d v="2015-04-14T03:21:58"/>
    <n v="59.958333333335759"/>
    <n v="-0.99526666666666663"/>
    <x v="3"/>
  </r>
  <r>
    <n v="709"/>
    <s v="lumiglove"/>
    <s v="A &quot;handheld&quot; light, which eases the way you illuminate objects and/or paths."/>
    <n v="15000"/>
    <n v="61"/>
    <x v="1"/>
    <x v="0"/>
    <x v="0"/>
    <s v="USD"/>
    <n v="1417741159"/>
    <n v="1415149159"/>
    <b v="0"/>
    <n v="2"/>
    <b v="0"/>
    <s v="technology/wearables"/>
    <x v="0"/>
    <x v="16"/>
    <n v="30.5"/>
    <n v="0"/>
    <x v="3069"/>
    <d v="2014-12-05T00:59:19"/>
    <n v="30"/>
    <n v="-0.99593333333333334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x v="0"/>
    <s v="USD"/>
    <n v="1433443151"/>
    <n v="1430851151"/>
    <b v="0"/>
    <n v="2"/>
    <b v="0"/>
    <s v="film &amp; video/drama"/>
    <x v="5"/>
    <x v="25"/>
    <n v="30"/>
    <n v="0"/>
    <x v="3070"/>
    <d v="2015-06-04T18:39:11"/>
    <n v="30"/>
    <n v="-0.996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s v="USD"/>
    <n v="1445874513"/>
    <n v="1442850513"/>
    <b v="0"/>
    <n v="2"/>
    <b v="0"/>
    <s v="technology/web"/>
    <x v="0"/>
    <x v="22"/>
    <n v="27.5"/>
    <n v="0"/>
    <x v="3071"/>
    <d v="2015-10-26T15:48:33"/>
    <n v="35"/>
    <n v="-0.99633333333333329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x v="0"/>
    <s v="USD"/>
    <n v="1443726142"/>
    <n v="1441134142"/>
    <b v="0"/>
    <n v="3"/>
    <b v="0"/>
    <s v="technology/web"/>
    <x v="0"/>
    <x v="22"/>
    <n v="18.329999999999998"/>
    <n v="0"/>
    <x v="3072"/>
    <d v="2015-10-01T19:02:22"/>
    <n v="30"/>
    <n v="-0.99633333333333329"/>
    <x v="3"/>
  </r>
  <r>
    <n v="237"/>
    <s v="Making The Choice"/>
    <s v="Making The Choice is a christian short film series."/>
    <n v="15000"/>
    <n v="50"/>
    <x v="1"/>
    <x v="0"/>
    <x v="0"/>
    <s v="USD"/>
    <n v="1457445069"/>
    <n v="1452261069"/>
    <b v="0"/>
    <n v="1"/>
    <b v="0"/>
    <s v="film &amp; video/drama"/>
    <x v="5"/>
    <x v="25"/>
    <n v="50"/>
    <n v="0"/>
    <x v="3073"/>
    <d v="2016-03-08T13:51:09"/>
    <n v="60"/>
    <n v="-0.9966666666666667"/>
    <x v="0"/>
  </r>
  <r>
    <n v="1559"/>
    <s v="North Cascades Bigfoot Photo Expedition"/>
    <s v="The goal of this project is to provide scientific evidence of bigfoot in the North Cascades."/>
    <n v="15000"/>
    <n v="50"/>
    <x v="1"/>
    <x v="0"/>
    <x v="0"/>
    <s v="USD"/>
    <n v="1430270199"/>
    <n v="1428974199"/>
    <b v="0"/>
    <n v="1"/>
    <b v="0"/>
    <s v="photography/nature"/>
    <x v="6"/>
    <x v="8"/>
    <n v="50"/>
    <n v="0"/>
    <x v="3074"/>
    <d v="2015-04-29T01:16:39"/>
    <n v="15"/>
    <n v="-0.9966666666666667"/>
    <x v="3"/>
  </r>
  <r>
    <n v="2438"/>
    <s v="FOOD|Art"/>
    <s v="I'm starting a catering and food truck business of southern comfort food. My FOOD is my Art!  _x000a_Thanks for you help!"/>
    <n v="15000"/>
    <n v="50"/>
    <x v="1"/>
    <x v="0"/>
    <x v="0"/>
    <s v="USD"/>
    <n v="1449529062"/>
    <n v="1444341462"/>
    <b v="0"/>
    <n v="1"/>
    <b v="0"/>
    <s v="food/food trucks"/>
    <x v="3"/>
    <x v="3"/>
    <n v="50"/>
    <n v="0"/>
    <x v="3075"/>
    <d v="2015-12-07T22:57:42"/>
    <n v="60.041666666671517"/>
    <n v="-0.996666666666666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s v="USD"/>
    <n v="1425233240"/>
    <n v="1422641240"/>
    <b v="0"/>
    <n v="3"/>
    <b v="0"/>
    <s v="food/food trucks"/>
    <x v="3"/>
    <x v="3"/>
    <n v="12"/>
    <n v="0"/>
    <x v="3076"/>
    <d v="2015-03-01T18:07:20"/>
    <n v="30"/>
    <n v="-0.99760000000000004"/>
    <x v="3"/>
  </r>
  <r>
    <n v="2408"/>
    <s v="Sabroso On Wheels"/>
    <s v="A US Army Vet trying to get a Peruvian food truck going! Really good Peruvian food now mobile!"/>
    <n v="15000"/>
    <n v="30"/>
    <x v="1"/>
    <x v="0"/>
    <x v="0"/>
    <s v="USD"/>
    <n v="1415247757"/>
    <n v="1412652157"/>
    <b v="0"/>
    <n v="2"/>
    <b v="0"/>
    <s v="food/food trucks"/>
    <x v="3"/>
    <x v="3"/>
    <n v="15"/>
    <n v="0"/>
    <x v="3077"/>
    <d v="2014-11-06T04:22:37"/>
    <n v="30.041666666671517"/>
    <n v="-0.998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2"/>
    <x v="2"/>
    <s v="CAD"/>
    <n v="1411324369"/>
    <n v="1406140369"/>
    <b v="0"/>
    <n v="1"/>
    <b v="0"/>
    <s v="games/video games"/>
    <x v="1"/>
    <x v="19"/>
    <n v="25"/>
    <n v="0"/>
    <x v="3078"/>
    <d v="2014-09-21T18:32:49"/>
    <n v="60"/>
    <n v="-0.9983333333333332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s v="USD"/>
    <n v="1463619388"/>
    <n v="1461027388"/>
    <b v="0"/>
    <n v="1"/>
    <b v="0"/>
    <s v="theater/plays"/>
    <x v="2"/>
    <x v="2"/>
    <n v="25"/>
    <n v="0"/>
    <x v="3079"/>
    <d v="2016-05-19T00:56:28"/>
    <n v="30"/>
    <n v="-0.99833333333333329"/>
    <x v="0"/>
  </r>
  <r>
    <n v="1435"/>
    <s v="Trilogy of Crystals, book 1, translation"/>
    <s v="English translation of the first book from a sword and sorcery Fantasy trilogy, by Paolo Parente"/>
    <n v="15000"/>
    <n v="15"/>
    <x v="1"/>
    <x v="4"/>
    <x v="4"/>
    <s v="EUR"/>
    <n v="1444589020"/>
    <n v="1441997020"/>
    <b v="0"/>
    <n v="2"/>
    <b v="0"/>
    <s v="publishing/translations"/>
    <x v="7"/>
    <x v="20"/>
    <n v="7.5"/>
    <n v="0"/>
    <x v="3080"/>
    <d v="2015-10-11T18:43:40"/>
    <n v="30"/>
    <n v="-0.999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s v="USD"/>
    <n v="1460925811"/>
    <n v="1458333811"/>
    <b v="0"/>
    <n v="2"/>
    <b v="0"/>
    <s v="theater/plays"/>
    <x v="2"/>
    <x v="2"/>
    <n v="5.5"/>
    <n v="0"/>
    <x v="3081"/>
    <d v="2016-04-17T20:43:31"/>
    <n v="30"/>
    <n v="-0.9992666666666666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s v="USD"/>
    <n v="1423078606"/>
    <n v="1420486606"/>
    <b v="0"/>
    <n v="1"/>
    <b v="0"/>
    <s v="technology/web"/>
    <x v="0"/>
    <x v="22"/>
    <n v="1"/>
    <n v="0"/>
    <x v="3082"/>
    <d v="2015-02-04T19:36:46"/>
    <n v="30"/>
    <n v="-0.99993333333333334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s v="USD"/>
    <n v="1375299780"/>
    <n v="1371655522"/>
    <b v="0"/>
    <n v="1"/>
    <b v="0"/>
    <s v="publishing/fiction"/>
    <x v="7"/>
    <x v="31"/>
    <n v="1"/>
    <n v="0"/>
    <x v="3083"/>
    <d v="2013-07-31T19:43:00"/>
    <n v="42.178912037037662"/>
    <n v="-0.99993333333333334"/>
    <x v="4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s v="USD"/>
    <n v="1429936500"/>
    <n v="1424759330"/>
    <b v="0"/>
    <n v="1"/>
    <b v="0"/>
    <s v="theater/plays"/>
    <x v="2"/>
    <x v="2"/>
    <n v="1"/>
    <n v="0"/>
    <x v="3084"/>
    <d v="2015-04-25T04:35:00"/>
    <n v="59.920949074075907"/>
    <n v="-0.99993333333333334"/>
    <x v="3"/>
  </r>
  <r>
    <n v="906"/>
    <s v="24th Music Presents Channeling Motown (Live)"/>
    <s v="The DMV's most respected saxophonist pay tribute to Motown."/>
    <n v="15000"/>
    <n v="0"/>
    <x v="1"/>
    <x v="0"/>
    <x v="0"/>
    <s v="USD"/>
    <n v="1394681590"/>
    <n v="1392093190"/>
    <b v="0"/>
    <n v="0"/>
    <b v="0"/>
    <s v="music/jazz"/>
    <x v="4"/>
    <x v="34"/>
    <n v="0"/>
    <n v="0"/>
    <x v="3085"/>
    <d v="2014-03-13T03:33:10"/>
    <n v="29.958333333335759"/>
    <n v="-1"/>
    <x v="2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s v="USD"/>
    <n v="1474360197"/>
    <n v="1471768197"/>
    <b v="0"/>
    <n v="0"/>
    <b v="0"/>
    <s v="photography/places"/>
    <x v="6"/>
    <x v="11"/>
    <n v="0"/>
    <n v="0"/>
    <x v="3086"/>
    <d v="2016-09-20T08:29:57"/>
    <n v="30"/>
    <n v="-1"/>
    <x v="0"/>
  </r>
  <r>
    <n v="1818"/>
    <s v="Give Me Your Goofy-ist"/>
    <s v="We are all different, this is a way to honor and celebrate the authenticity in being different."/>
    <n v="15000"/>
    <n v="0"/>
    <x v="1"/>
    <x v="0"/>
    <x v="0"/>
    <s v="USD"/>
    <n v="1428035850"/>
    <n v="1425447450"/>
    <b v="0"/>
    <n v="0"/>
    <b v="0"/>
    <s v="photography/photobooks"/>
    <x v="6"/>
    <x v="9"/>
    <n v="0"/>
    <n v="0"/>
    <x v="3087"/>
    <d v="2015-04-03T04:37:30"/>
    <n v="29.958333333328483"/>
    <n v="-1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s v="USD"/>
    <n v="1415947159"/>
    <n v="1413351559"/>
    <b v="0"/>
    <n v="0"/>
    <b v="0"/>
    <s v="games/video games"/>
    <x v="1"/>
    <x v="19"/>
    <n v="0"/>
    <n v="0"/>
    <x v="3088"/>
    <d v="2014-11-14T06:39:19"/>
    <n v="30.041666666671517"/>
    <n v="-1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s v="USD"/>
    <n v="1451782607"/>
    <n v="1449190607"/>
    <b v="0"/>
    <n v="0"/>
    <b v="0"/>
    <s v="food/food trucks"/>
    <x v="3"/>
    <x v="3"/>
    <n v="0"/>
    <n v="0"/>
    <x v="3089"/>
    <d v="2016-01-03T00:56:47"/>
    <n v="30"/>
    <n v="-1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x v="7"/>
    <s v="AUD"/>
    <n v="1441619275"/>
    <n v="1439027275"/>
    <b v="0"/>
    <n v="0"/>
    <b v="0"/>
    <s v="food/food trucks"/>
    <x v="3"/>
    <x v="3"/>
    <n v="0"/>
    <n v="0"/>
    <x v="3090"/>
    <d v="2015-09-07T09:47:55"/>
    <n v="30"/>
    <n v="-1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x v="0"/>
    <s v="USD"/>
    <n v="1407181297"/>
    <n v="1405021297"/>
    <b v="0"/>
    <n v="0"/>
    <b v="0"/>
    <s v="food/food trucks"/>
    <x v="3"/>
    <x v="3"/>
    <n v="0"/>
    <n v="0"/>
    <x v="3091"/>
    <d v="2014-08-04T19:41:37"/>
    <n v="25"/>
    <n v="-1"/>
    <x v="2"/>
  </r>
  <r>
    <n v="2687"/>
    <s v="Munch Wagon"/>
    <s v="Your American Pizzas, Wings, Stuffed Gouda Burger, Sweet &amp; Russet Potato Fries served on a food Truck!!"/>
    <n v="15000"/>
    <n v="0"/>
    <x v="1"/>
    <x v="0"/>
    <x v="0"/>
    <s v="USD"/>
    <n v="1435591318"/>
    <n v="1432999318"/>
    <b v="0"/>
    <n v="0"/>
    <b v="0"/>
    <s v="food/food trucks"/>
    <x v="3"/>
    <x v="3"/>
    <n v="0"/>
    <n v="0"/>
    <x v="3092"/>
    <d v="2015-06-29T15:21:58"/>
    <n v="30"/>
    <n v="-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x v="0"/>
    <s v="USD"/>
    <n v="1489669203"/>
    <n v="1487944803"/>
    <b v="0"/>
    <n v="0"/>
    <b v="0"/>
    <s v="theater/spaces"/>
    <x v="2"/>
    <x v="24"/>
    <n v="0"/>
    <n v="0"/>
    <x v="3093"/>
    <d v="2017-03-16T13:00:03"/>
    <n v="19.958333333343035"/>
    <n v="-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s v="USD"/>
    <n v="1479834023"/>
    <n v="1477238423"/>
    <b v="0"/>
    <n v="0"/>
    <b v="0"/>
    <s v="theater/musical"/>
    <x v="2"/>
    <x v="18"/>
    <n v="0"/>
    <n v="0"/>
    <x v="3094"/>
    <d v="2016-11-22T17:00:23"/>
    <n v="30.041666666664241"/>
    <n v="-1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x v="0"/>
    <s v="USD"/>
    <n v="1439522996"/>
    <n v="1435202996"/>
    <b v="0"/>
    <n v="0"/>
    <b v="0"/>
    <s v="theater/musical"/>
    <x v="2"/>
    <x v="18"/>
    <n v="0"/>
    <n v="0"/>
    <x v="3095"/>
    <d v="2015-08-14T03:29:56"/>
    <n v="50"/>
    <n v="-1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x v="1"/>
    <s v="GBP"/>
    <n v="1422218396"/>
    <n v="1419626396"/>
    <b v="0"/>
    <n v="0"/>
    <b v="0"/>
    <s v="theater/musical"/>
    <x v="2"/>
    <x v="18"/>
    <n v="0"/>
    <n v="0"/>
    <x v="3096"/>
    <d v="2015-01-25T20:39:56"/>
    <n v="30"/>
    <n v="-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x v="1"/>
    <s v="GBP"/>
    <n v="1409668069"/>
    <n v="1407076069"/>
    <b v="0"/>
    <n v="0"/>
    <b v="0"/>
    <s v="theater/musical"/>
    <x v="2"/>
    <x v="18"/>
    <n v="0"/>
    <n v="0"/>
    <x v="3097"/>
    <d v="2014-09-02T14:27:49"/>
    <n v="30"/>
    <n v="-1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s v="USD"/>
    <n v="1458075600"/>
    <n v="1454259272"/>
    <b v="1"/>
    <n v="286"/>
    <b v="1"/>
    <s v="theater/plays"/>
    <x v="2"/>
    <x v="2"/>
    <n v="54.91"/>
    <n v="101"/>
    <x v="3098"/>
    <d v="2016-03-15T21:00:00"/>
    <n v="44.170462962967576"/>
    <n v="1.3225806451612903E-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s v="USD"/>
    <n v="1447521404"/>
    <n v="1444061804"/>
    <b v="1"/>
    <n v="52"/>
    <b v="0"/>
    <s v="photography/photobooks"/>
    <x v="6"/>
    <x v="9"/>
    <n v="104.85"/>
    <n v="35"/>
    <x v="3099"/>
    <d v="2015-11-14T17:16:44"/>
    <n v="40.041666666671517"/>
    <n v="-0.648258064516129"/>
    <x v="3"/>
  </r>
  <r>
    <n v="1975"/>
    <s v="Bugle2: A DIY Phono Preamp"/>
    <s v="The Bugle2 is a second generation DIY kit phono preamplifier for vinyl playback."/>
    <n v="16000"/>
    <n v="33393.339999999997"/>
    <x v="0"/>
    <x v="0"/>
    <x v="0"/>
    <s v="USD"/>
    <n v="1362938851"/>
    <n v="1360346851"/>
    <b v="1"/>
    <n v="253"/>
    <b v="1"/>
    <s v="technology/hardware"/>
    <x v="0"/>
    <x v="0"/>
    <n v="131.99"/>
    <n v="209"/>
    <x v="3100"/>
    <d v="2013-03-10T18:07:31"/>
    <n v="30"/>
    <n v="1.0870837499999997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s v="USD"/>
    <n v="1452574800"/>
    <n v="1449029266"/>
    <b v="1"/>
    <n v="248"/>
    <b v="1"/>
    <s v="publishing/radio &amp; podcasts"/>
    <x v="7"/>
    <x v="35"/>
    <n v="69.599999999999994"/>
    <n v="108"/>
    <x v="3101"/>
    <d v="2016-01-12T05:00:00"/>
    <n v="41.036273148143664"/>
    <n v="7.877312499999993E-2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s v="USD"/>
    <n v="1347249300"/>
    <n v="1344917580"/>
    <b v="0"/>
    <n v="191"/>
    <b v="1"/>
    <s v="music/indie rock"/>
    <x v="4"/>
    <x v="21"/>
    <n v="89.9"/>
    <n v="107"/>
    <x v="3102"/>
    <d v="2012-09-10T03:55:00"/>
    <n v="26.98750000000291"/>
    <n v="7.3124999999999996E-2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x v="6"/>
    <s v="EUR"/>
    <n v="1458676860"/>
    <n v="1455446303"/>
    <b v="1"/>
    <n v="345"/>
    <b v="1"/>
    <s v="photography/photobooks"/>
    <x v="6"/>
    <x v="9"/>
    <n v="48.04"/>
    <n v="104"/>
    <x v="3103"/>
    <d v="2016-03-22T20:01:00"/>
    <n v="37.39070601851563"/>
    <n v="3.5812499999999997E-2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s v="GBP"/>
    <n v="1405761278"/>
    <n v="1403169278"/>
    <b v="1"/>
    <n v="405"/>
    <b v="1"/>
    <s v="photography/photobooks"/>
    <x v="6"/>
    <x v="9"/>
    <n v="39.92"/>
    <n v="101"/>
    <x v="3104"/>
    <d v="2014-07-19T09:14:38"/>
    <n v="30"/>
    <n v="1.0350000000000022E-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x v="1"/>
    <s v="GBP"/>
    <n v="1471939818"/>
    <n v="1467619818"/>
    <b v="0"/>
    <n v="90"/>
    <b v="0"/>
    <s v="theater/spaces"/>
    <x v="2"/>
    <x v="24"/>
    <n v="69.53"/>
    <n v="39"/>
    <x v="3105"/>
    <d v="2016-08-23T08:10:18"/>
    <n v="50"/>
    <n v="-0.6088750000000000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s v="USD"/>
    <n v="1454572233"/>
    <n v="1449388233"/>
    <b v="1"/>
    <n v="37"/>
    <b v="0"/>
    <s v="photography/photobooks"/>
    <x v="6"/>
    <x v="9"/>
    <n v="58.97"/>
    <n v="14"/>
    <x v="3106"/>
    <d v="2016-02-04T07:50:33"/>
    <n v="60"/>
    <n v="-0.86362499999999998"/>
    <x v="3"/>
  </r>
  <r>
    <n v="1152"/>
    <s v="Peruvian King Food Truck"/>
    <s v="Peruvian food truck with an LA twist."/>
    <n v="16000"/>
    <n v="911"/>
    <x v="1"/>
    <x v="0"/>
    <x v="0"/>
    <s v="USD"/>
    <n v="1431709312"/>
    <n v="1429117312"/>
    <b v="0"/>
    <n v="15"/>
    <b v="0"/>
    <s v="food/food trucks"/>
    <x v="3"/>
    <x v="3"/>
    <n v="60.73"/>
    <n v="6"/>
    <x v="3107"/>
    <d v="2015-05-15T17:01:52"/>
    <n v="30"/>
    <n v="-0.9430625000000000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s v="USD"/>
    <n v="1330478998"/>
    <n v="1327886998"/>
    <b v="0"/>
    <n v="22"/>
    <b v="0"/>
    <s v="publishing/children's books"/>
    <x v="7"/>
    <x v="32"/>
    <n v="37.950000000000003"/>
    <n v="5"/>
    <x v="3108"/>
    <d v="2012-02-29T01:29:58"/>
    <n v="30"/>
    <n v="-0.94781249999999995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s v="USD"/>
    <n v="1343016000"/>
    <n v="1340296440"/>
    <b v="0"/>
    <n v="8"/>
    <b v="0"/>
    <s v="music/jazz"/>
    <x v="4"/>
    <x v="34"/>
    <n v="65"/>
    <n v="3"/>
    <x v="3109"/>
    <d v="2012-07-23T04:00:00"/>
    <n v="31.476388888884685"/>
    <n v="-0.96750000000000003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x v="3"/>
    <s v="EUR"/>
    <n v="1437861540"/>
    <n v="1435160452"/>
    <b v="0"/>
    <n v="1"/>
    <b v="0"/>
    <s v="technology/web"/>
    <x v="0"/>
    <x v="22"/>
    <n v="30"/>
    <n v="0"/>
    <x v="3110"/>
    <d v="2015-07-25T21:59:00"/>
    <n v="31.262592592596775"/>
    <n v="-0.99812500000000004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s v="USD"/>
    <n v="1433083527"/>
    <n v="1430491527"/>
    <b v="0"/>
    <n v="101"/>
    <b v="1"/>
    <s v="photography/photobooks"/>
    <x v="6"/>
    <x v="9"/>
    <n v="165.35"/>
    <n v="102"/>
    <x v="3111"/>
    <d v="2015-05-31T14:45:27"/>
    <n v="30"/>
    <n v="2.4539877300613498E-2"/>
    <x v="3"/>
  </r>
  <r>
    <n v="1219"/>
    <s v="The Box"/>
    <s v="The Box is a fine art book of Ron Amato's innovative and seductive photography project."/>
    <n v="16350"/>
    <n v="26024"/>
    <x v="0"/>
    <x v="0"/>
    <x v="0"/>
    <s v="USD"/>
    <n v="1476961513"/>
    <n v="1474369513"/>
    <b v="0"/>
    <n v="253"/>
    <b v="1"/>
    <s v="photography/photobooks"/>
    <x v="6"/>
    <x v="9"/>
    <n v="102.86"/>
    <n v="159"/>
    <x v="3112"/>
    <d v="2016-10-20T11:05:13"/>
    <n v="30"/>
    <n v="0.59168195718654437"/>
    <x v="0"/>
  </r>
  <r>
    <n v="2705"/>
    <s v="Fischer Theatre Marquee"/>
    <s v="Help light the lights at the historic Fischer Theatre in Danville, IL."/>
    <n v="16500"/>
    <n v="1739"/>
    <x v="3"/>
    <x v="0"/>
    <x v="0"/>
    <s v="USD"/>
    <n v="1490389158"/>
    <n v="1486504758"/>
    <b v="0"/>
    <n v="8"/>
    <b v="0"/>
    <s v="theater/spaces"/>
    <x v="2"/>
    <x v="24"/>
    <n v="217.38"/>
    <n v="11"/>
    <x v="3113"/>
    <d v="2017-03-24T20:59:18"/>
    <n v="44.958333333335759"/>
    <n v="-0.89460606060606063"/>
    <x v="1"/>
  </r>
  <r>
    <n v="1702"/>
    <s v="lyndale lewis and new vision prosper cd release"/>
    <s v="I can do all things through christ jesus"/>
    <n v="16500"/>
    <n v="1"/>
    <x v="1"/>
    <x v="0"/>
    <x v="0"/>
    <s v="USD"/>
    <n v="1427745150"/>
    <n v="1425156750"/>
    <b v="0"/>
    <n v="1"/>
    <b v="0"/>
    <s v="music/faith"/>
    <x v="4"/>
    <x v="28"/>
    <n v="1"/>
    <n v="0"/>
    <x v="3114"/>
    <d v="2015-03-30T19:52:30"/>
    <n v="29.958333333328483"/>
    <n v="-0.99993939393939391"/>
    <x v="3"/>
  </r>
  <r>
    <n v="1207"/>
    <s v="ITALIANA"/>
    <s v="A humanistic photo book about ancestral &amp; post-modern Italy."/>
    <n v="16700"/>
    <n v="17396"/>
    <x v="0"/>
    <x v="4"/>
    <x v="4"/>
    <s v="EUR"/>
    <n v="1459418400"/>
    <n v="1456827573"/>
    <b v="0"/>
    <n v="141"/>
    <b v="1"/>
    <s v="photography/photobooks"/>
    <x v="6"/>
    <x v="9"/>
    <n v="123.38"/>
    <n v="104"/>
    <x v="3115"/>
    <d v="2016-03-31T10:00:00"/>
    <n v="29.986423611117061"/>
    <n v="4.1676646706586828E-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s v="USD"/>
    <n v="1415583695"/>
    <n v="1410396095"/>
    <b v="0"/>
    <n v="36"/>
    <b v="0"/>
    <s v="food/food trucks"/>
    <x v="3"/>
    <x v="3"/>
    <n v="69.47"/>
    <n v="15"/>
    <x v="3116"/>
    <d v="2014-11-10T01:41:35"/>
    <n v="60.041666666664241"/>
    <n v="-0.85174866627148782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s v="USD"/>
    <n v="1488160860"/>
    <n v="1485237096"/>
    <b v="1"/>
    <n v="305"/>
    <b v="1"/>
    <s v="film &amp; video/documentary"/>
    <x v="5"/>
    <x v="27"/>
    <n v="87.69"/>
    <n v="157"/>
    <x v="3117"/>
    <d v="2017-02-27T02:01:00"/>
    <n v="33.839861111104256"/>
    <n v="0.5731829411764706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s v="USD"/>
    <n v="1475762400"/>
    <n v="1473160292"/>
    <b v="1"/>
    <n v="116"/>
    <b v="1"/>
    <s v="photography/photobooks"/>
    <x v="6"/>
    <x v="9"/>
    <n v="159.24"/>
    <n v="109"/>
    <x v="3118"/>
    <d v="2016-10-06T14:00:00"/>
    <n v="30.116990740731126"/>
    <n v="8.6588235294117646E-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s v="USD"/>
    <n v="1281542340"/>
    <n v="1277702894"/>
    <b v="1"/>
    <n v="222"/>
    <b v="1"/>
    <s v="film &amp; video/documentary"/>
    <x v="5"/>
    <x v="27"/>
    <n v="80.2"/>
    <n v="105"/>
    <x v="3119"/>
    <d v="2010-08-11T15:59:00"/>
    <n v="44.438032407408173"/>
    <n v="4.7352941176470591E-2"/>
    <x v="7"/>
  </r>
  <r>
    <n v="442"/>
    <s v="The Paranormal Idiot"/>
    <s v="Doomsday is here"/>
    <n v="17000"/>
    <n v="6691"/>
    <x v="1"/>
    <x v="0"/>
    <x v="0"/>
    <s v="USD"/>
    <n v="1424380783"/>
    <n v="1421788783"/>
    <b v="0"/>
    <n v="17"/>
    <b v="0"/>
    <s v="film &amp; video/animation"/>
    <x v="5"/>
    <x v="29"/>
    <n v="393.59"/>
    <n v="39"/>
    <x v="3120"/>
    <d v="2015-02-19T21:19:43"/>
    <n v="30"/>
    <n v="-0.6064117647058823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s v="USD"/>
    <n v="1448517816"/>
    <n v="1445922216"/>
    <b v="0"/>
    <n v="47"/>
    <b v="0"/>
    <s v="publishing/translations"/>
    <x v="7"/>
    <x v="20"/>
    <n v="115.55"/>
    <n v="32"/>
    <x v="3121"/>
    <d v="2015-11-26T06:03:36"/>
    <n v="30.041666666671517"/>
    <n v="-0.68052941176470583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x v="1"/>
    <s v="GBP"/>
    <n v="1460373187"/>
    <n v="1457352787"/>
    <b v="0"/>
    <n v="91"/>
    <b v="0"/>
    <s v="theater/plays"/>
    <x v="2"/>
    <x v="2"/>
    <n v="32.979999999999997"/>
    <n v="18"/>
    <x v="3122"/>
    <d v="2016-04-11T11:13:07"/>
    <n v="34.958333333335759"/>
    <n v="-0.823470588235294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x v="1"/>
    <s v="GBP"/>
    <n v="1450181400"/>
    <n v="1447429868"/>
    <b v="1"/>
    <n v="37"/>
    <b v="0"/>
    <s v="photography/photobooks"/>
    <x v="6"/>
    <x v="9"/>
    <n v="63.65"/>
    <n v="14"/>
    <x v="3123"/>
    <d v="2015-12-15T12:10:00"/>
    <n v="31.846435185187147"/>
    <n v="-0.8614705882352941"/>
    <x v="3"/>
  </r>
  <r>
    <n v="165"/>
    <s v="NET"/>
    <s v="A teacher. A boy. The beach and a heatwave that drove them all insane."/>
    <n v="17000"/>
    <n v="0"/>
    <x v="1"/>
    <x v="1"/>
    <x v="1"/>
    <s v="GBP"/>
    <n v="1452613724"/>
    <n v="1450021724"/>
    <b v="0"/>
    <n v="0"/>
    <b v="0"/>
    <s v="film &amp; video/drama"/>
    <x v="5"/>
    <x v="25"/>
    <n v="0"/>
    <n v="0"/>
    <x v="3124"/>
    <d v="2016-01-12T15:48:44"/>
    <n v="30"/>
    <n v="-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s v="USD"/>
    <n v="1411444740"/>
    <n v="1409335497"/>
    <b v="0"/>
    <n v="59"/>
    <b v="0"/>
    <s v="theater/musical"/>
    <x v="2"/>
    <x v="18"/>
    <n v="147.88"/>
    <n v="51"/>
    <x v="3125"/>
    <d v="2014-09-23T03:59:00"/>
    <n v="24.412534722228884"/>
    <n v="-0.4897660818713450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s v="USD"/>
    <n v="1430712060"/>
    <n v="1427753265"/>
    <b v="0"/>
    <n v="78"/>
    <b v="1"/>
    <s v="music/rock"/>
    <x v="4"/>
    <x v="5"/>
    <n v="224.13"/>
    <n v="100"/>
    <x v="3126"/>
    <d v="2015-05-04T04:01:00"/>
    <n v="34.245312499995634"/>
    <n v="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x v="6"/>
    <s v="EUR"/>
    <n v="1487113140"/>
    <n v="1484570885"/>
    <b v="1"/>
    <n v="196"/>
    <b v="1"/>
    <s v="photography/photobooks"/>
    <x v="6"/>
    <x v="9"/>
    <n v="110.39"/>
    <n v="124"/>
    <x v="3127"/>
    <d v="2017-02-14T22:59:00"/>
    <n v="29.424247685186856"/>
    <n v="0.2364125714285715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s v="USD"/>
    <n v="1449644340"/>
    <n v="1446683797"/>
    <b v="0"/>
    <n v="104"/>
    <b v="1"/>
    <s v="technology/makerspaces"/>
    <x v="0"/>
    <x v="36"/>
    <n v="174.04"/>
    <n v="103"/>
    <x v="3128"/>
    <d v="2015-12-09T06:59:00"/>
    <n v="34.26554398148437"/>
    <n v="3.4285714285714287E-2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s v="USD"/>
    <n v="1423878182"/>
    <n v="1421199782"/>
    <b v="1"/>
    <n v="75"/>
    <b v="0"/>
    <s v="photography/photobooks"/>
    <x v="6"/>
    <x v="9"/>
    <n v="71.87"/>
    <n v="31"/>
    <x v="3129"/>
    <d v="2015-02-14T01:43:02"/>
    <n v="31"/>
    <n v="-0.69199999999999995"/>
    <x v="3"/>
  </r>
  <r>
    <n v="982"/>
    <s v="Smart 2-in-1 I-PHONE HANDLE/WALLETtm"/>
    <s v="revolutonary ultra-slim 2-in-1 Smart  2-in-1 I-PHONE handle/WALLETtm with 360 rotatiion"/>
    <n v="17500"/>
    <n v="3"/>
    <x v="1"/>
    <x v="0"/>
    <x v="0"/>
    <s v="USD"/>
    <n v="1475431486"/>
    <n v="1472839486"/>
    <b v="0"/>
    <n v="3"/>
    <b v="0"/>
    <s v="technology/wearables"/>
    <x v="0"/>
    <x v="16"/>
    <n v="1"/>
    <n v="0"/>
    <x v="3130"/>
    <d v="2016-10-02T18:04:46"/>
    <n v="30"/>
    <n v="-0.999828571428571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s v="USD"/>
    <n v="1361750369"/>
    <n v="1358294369"/>
    <b v="0"/>
    <n v="0"/>
    <b v="0"/>
    <s v="publishing/fiction"/>
    <x v="7"/>
    <x v="31"/>
    <n v="0"/>
    <n v="0"/>
    <x v="3131"/>
    <d v="2013-02-24T23:59:29"/>
    <n v="40"/>
    <n v="-1"/>
    <x v="4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s v="USD"/>
    <n v="1469834940"/>
    <n v="1467162586"/>
    <b v="0"/>
    <n v="0"/>
    <b v="0"/>
    <s v="theater/plays"/>
    <x v="2"/>
    <x v="2"/>
    <n v="0"/>
    <n v="0"/>
    <x v="3132"/>
    <d v="2016-07-29T23:29:00"/>
    <n v="30.930023148146574"/>
    <n v="-1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s v="USD"/>
    <n v="1415779140"/>
    <n v="1412294683"/>
    <b v="0"/>
    <n v="983"/>
    <b v="1"/>
    <s v="games/tabletop games"/>
    <x v="1"/>
    <x v="1"/>
    <n v="64.63"/>
    <n v="353"/>
    <x v="3133"/>
    <d v="2014-11-12T07:59:00"/>
    <n v="40.329363425924385"/>
    <n v="2.5292777777777777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s v="USD"/>
    <n v="1486702800"/>
    <n v="1484058261"/>
    <b v="0"/>
    <n v="340"/>
    <b v="1"/>
    <s v="music/rock"/>
    <x v="4"/>
    <x v="5"/>
    <n v="64.37"/>
    <n v="122"/>
    <x v="3134"/>
    <d v="2017-02-10T05:00:00"/>
    <n v="30.608090277775773"/>
    <n v="0.2158161111111110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s v="USD"/>
    <n v="1299009600"/>
    <n v="1294818278"/>
    <b v="0"/>
    <n v="246"/>
    <b v="1"/>
    <s v="music/indie rock"/>
    <x v="4"/>
    <x v="21"/>
    <n v="88.15"/>
    <n v="120"/>
    <x v="3135"/>
    <d v="2011-03-01T20:00:00"/>
    <n v="48.510671296302462"/>
    <n v="0.20467777777777782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s v="USD"/>
    <n v="1346695334"/>
    <n v="1344880934"/>
    <b v="1"/>
    <n v="238"/>
    <b v="1"/>
    <s v="film &amp; video/documentary"/>
    <x v="5"/>
    <x v="27"/>
    <n v="89.96"/>
    <n v="119"/>
    <x v="3136"/>
    <d v="2012-09-03T18:02:14"/>
    <n v="21"/>
    <n v="0.18944444444444444"/>
    <x v="6"/>
  </r>
  <r>
    <n v="283"/>
    <s v="SOLE SURVIVOR"/>
    <s v="What is the impact of survivorship on the human condition?"/>
    <n v="18000"/>
    <n v="20569.05"/>
    <x v="0"/>
    <x v="0"/>
    <x v="0"/>
    <s v="USD"/>
    <n v="1306904340"/>
    <n v="1305219744"/>
    <b v="1"/>
    <n v="202"/>
    <b v="1"/>
    <s v="film &amp; video/documentary"/>
    <x v="5"/>
    <x v="27"/>
    <n v="101.83"/>
    <n v="114"/>
    <x v="3137"/>
    <d v="2011-06-01T04:59:00"/>
    <n v="19.497638888889924"/>
    <n v="0.14272499999999996"/>
    <x v="5"/>
  </r>
  <r>
    <n v="2538"/>
    <s v="Me, Myself and Albinoni"/>
    <s v="I will record 2 of Tomaso Albinoni's concertos for 2 oboes playing both parts myself."/>
    <n v="18000"/>
    <n v="20343.169999999998"/>
    <x v="0"/>
    <x v="0"/>
    <x v="0"/>
    <s v="USD"/>
    <n v="1361681940"/>
    <n v="1359029661"/>
    <b v="0"/>
    <n v="185"/>
    <b v="1"/>
    <s v="music/classical music"/>
    <x v="4"/>
    <x v="10"/>
    <n v="109.96"/>
    <n v="113"/>
    <x v="3138"/>
    <d v="2013-02-24T04:59:00"/>
    <n v="30.697673611110076"/>
    <n v="0.13017611111111102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s v="USD"/>
    <n v="1455253140"/>
    <n v="1452625822"/>
    <b v="0"/>
    <n v="321"/>
    <b v="1"/>
    <s v="games/tabletop games"/>
    <x v="1"/>
    <x v="1"/>
    <n v="60.82"/>
    <n v="108"/>
    <x v="3139"/>
    <d v="2016-02-12T04:59:00"/>
    <n v="30.408773148148612"/>
    <n v="8.4628333333333403E-2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s v="USD"/>
    <n v="1462316400"/>
    <n v="1459865945"/>
    <b v="1"/>
    <n v="148"/>
    <b v="1"/>
    <s v="theater/spaces"/>
    <x v="2"/>
    <x v="24"/>
    <n v="125.98"/>
    <n v="104"/>
    <x v="3140"/>
    <d v="2016-05-03T23:00:00"/>
    <n v="28.36174768517958"/>
    <n v="3.5833333333333335E-2"/>
    <x v="0"/>
  </r>
  <r>
    <n v="1520"/>
    <s v="TULIPS"/>
    <s v="A self-published photography book by Andrew Miksys from his new series about Belarus"/>
    <n v="18000"/>
    <n v="18625"/>
    <x v="0"/>
    <x v="0"/>
    <x v="0"/>
    <s v="USD"/>
    <n v="1418961600"/>
    <n v="1415824513"/>
    <b v="1"/>
    <n v="167"/>
    <b v="1"/>
    <s v="photography/photobooks"/>
    <x v="6"/>
    <x v="9"/>
    <n v="111.53"/>
    <n v="103"/>
    <x v="3141"/>
    <d v="2014-12-19T04:00:00"/>
    <n v="36.308877314819256"/>
    <n v="3.4722222222222224E-2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s v="USD"/>
    <n v="1407520800"/>
    <n v="1405356072"/>
    <b v="1"/>
    <n v="167"/>
    <b v="1"/>
    <s v="music/indie rock"/>
    <x v="4"/>
    <x v="21"/>
    <n v="109.11"/>
    <n v="101"/>
    <x v="3142"/>
    <d v="2014-08-08T18:00:00"/>
    <n v="25.054722222223063"/>
    <n v="1.2277777777777778E-2"/>
    <x v="2"/>
  </r>
  <r>
    <n v="4022"/>
    <s v="The Merchant of Venice as Shakespeare Heard It"/>
    <s v="Help us produce a video of the first Original Pronunciation Merchant of Venice."/>
    <n v="18000"/>
    <n v="12521"/>
    <x v="1"/>
    <x v="0"/>
    <x v="0"/>
    <s v="USD"/>
    <n v="1422759240"/>
    <n v="1418824867"/>
    <b v="0"/>
    <n v="197"/>
    <b v="0"/>
    <s v="theater/plays"/>
    <x v="2"/>
    <x v="2"/>
    <n v="63.56"/>
    <n v="70"/>
    <x v="3143"/>
    <d v="2015-02-01T02:54:00"/>
    <n v="45.536724537043483"/>
    <n v="-0.30438888888888888"/>
    <x v="2"/>
  </r>
  <r>
    <n v="1817"/>
    <s v="Through the Lens of Jerry Gustafson"/>
    <s v="Hundreds of breathtaking rodeo photographs collected in a beautiful coffee table book."/>
    <n v="18000"/>
    <n v="9419"/>
    <x v="1"/>
    <x v="0"/>
    <x v="0"/>
    <s v="USD"/>
    <n v="1485759540"/>
    <n v="1480607607"/>
    <b v="0"/>
    <n v="100"/>
    <b v="0"/>
    <s v="photography/photobooks"/>
    <x v="6"/>
    <x v="9"/>
    <n v="94.19"/>
    <n v="52"/>
    <x v="3144"/>
    <d v="2017-01-30T06:59:00"/>
    <n v="59.628854166672681"/>
    <n v="-0.47672222222222221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s v="USD"/>
    <n v="1318180033"/>
    <n v="1315588033"/>
    <b v="0"/>
    <n v="27"/>
    <b v="0"/>
    <s v="games/video games"/>
    <x v="1"/>
    <x v="19"/>
    <n v="122"/>
    <n v="18"/>
    <x v="3145"/>
    <d v="2011-10-09T17:07:13"/>
    <n v="30"/>
    <n v="-0.81699944444444439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x v="2"/>
    <s v="CAD"/>
    <n v="1426788930"/>
    <n v="1424200530"/>
    <b v="0"/>
    <n v="33"/>
    <b v="0"/>
    <s v="food/restaurants"/>
    <x v="3"/>
    <x v="39"/>
    <n v="53.55"/>
    <n v="10"/>
    <x v="3146"/>
    <d v="2015-03-19T18:15:30"/>
    <n v="29.958333333328483"/>
    <n v="-0.90183333333333338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s v="USD"/>
    <n v="1488958200"/>
    <n v="1484912974"/>
    <b v="0"/>
    <n v="16"/>
    <b v="0"/>
    <s v="games/mobile games"/>
    <x v="1"/>
    <x v="15"/>
    <n v="90.94"/>
    <n v="8"/>
    <x v="3147"/>
    <d v="2017-03-08T07:30:00"/>
    <n v="46.81974537037604"/>
    <n v="-0.91916666666666669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s v="USD"/>
    <n v="1474507065"/>
    <n v="1471915065"/>
    <b v="0"/>
    <n v="3"/>
    <b v="0"/>
    <s v="food/food trucks"/>
    <x v="3"/>
    <x v="3"/>
    <n v="340"/>
    <n v="6"/>
    <x v="3148"/>
    <d v="2016-09-22T01:17:45"/>
    <n v="30"/>
    <n v="-0.94333333333333336"/>
    <x v="0"/>
  </r>
  <r>
    <n v="1086"/>
    <s v="Cyber Universe Online"/>
    <s v="Humanity's future in the Galaxy"/>
    <n v="18000"/>
    <n v="15"/>
    <x v="1"/>
    <x v="0"/>
    <x v="0"/>
    <s v="USD"/>
    <n v="1408913291"/>
    <n v="1406321291"/>
    <b v="0"/>
    <n v="2"/>
    <b v="0"/>
    <s v="games/video games"/>
    <x v="1"/>
    <x v="19"/>
    <n v="7.5"/>
    <n v="0"/>
    <x v="3149"/>
    <d v="2014-08-24T20:48:11"/>
    <n v="30"/>
    <n v="-0.9991666666666666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x v="0"/>
    <s v="USD"/>
    <n v="1435636740"/>
    <n v="1433014746"/>
    <b v="0"/>
    <n v="1"/>
    <b v="0"/>
    <s v="theater/musical"/>
    <x v="2"/>
    <x v="18"/>
    <n v="10"/>
    <n v="0"/>
    <x v="3150"/>
    <d v="2015-06-30T03:59:00"/>
    <n v="30.347152777780138"/>
    <n v="-0.99944444444444447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s v="USD"/>
    <n v="1420045538"/>
    <n v="1417453538"/>
    <b v="0"/>
    <n v="2"/>
    <b v="0"/>
    <s v="photography/nature"/>
    <x v="6"/>
    <x v="8"/>
    <n v="3"/>
    <n v="0"/>
    <x v="3151"/>
    <d v="2014-12-31T17:05:38"/>
    <n v="30"/>
    <n v="-0.999666666666666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x v="4"/>
    <s v="EUR"/>
    <n v="1463734740"/>
    <n v="1459414740"/>
    <b v="0"/>
    <n v="3"/>
    <b v="0"/>
    <s v="theater/spaces"/>
    <x v="2"/>
    <x v="24"/>
    <n v="1"/>
    <n v="0"/>
    <x v="3152"/>
    <d v="2016-05-20T08:59:00"/>
    <n v="50"/>
    <n v="-0.99983333333333335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x v="3"/>
    <s v="EUR"/>
    <n v="1457822275"/>
    <n v="1455230275"/>
    <b v="0"/>
    <n v="1"/>
    <b v="0"/>
    <s v="technology/web"/>
    <x v="0"/>
    <x v="22"/>
    <n v="1"/>
    <n v="0"/>
    <x v="3153"/>
    <d v="2016-03-12T22:37:55"/>
    <n v="30"/>
    <n v="-0.99994444444444441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s v="USD"/>
    <n v="1432047989"/>
    <n v="1430233589"/>
    <b v="0"/>
    <n v="0"/>
    <b v="0"/>
    <s v="food/food trucks"/>
    <x v="3"/>
    <x v="3"/>
    <n v="0"/>
    <n v="0"/>
    <x v="3154"/>
    <d v="2015-05-19T15:06:29"/>
    <n v="21"/>
    <n v="-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s v="USD"/>
    <n v="1363889015"/>
    <n v="1361300615"/>
    <b v="1"/>
    <n v="1224"/>
    <b v="1"/>
    <s v="music/indie rock"/>
    <x v="4"/>
    <x v="21"/>
    <n v="64.819999999999993"/>
    <n v="429"/>
    <x v="3155"/>
    <d v="2013-03-21T18:03:35"/>
    <n v="29.958333333335759"/>
    <n v="3.288397837837838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s v="USD"/>
    <n v="1419292800"/>
    <n v="1416592916"/>
    <b v="1"/>
    <n v="241"/>
    <b v="1"/>
    <s v="photography/photobooks"/>
    <x v="6"/>
    <x v="9"/>
    <n v="95.83"/>
    <n v="125"/>
    <x v="3156"/>
    <d v="2014-12-23T00:00:00"/>
    <n v="31.248657407406427"/>
    <n v="0.24843243243243243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s v="USD"/>
    <n v="1403880281"/>
    <n v="1401201881"/>
    <b v="1"/>
    <n v="211"/>
    <b v="1"/>
    <s v="photography/photobooks"/>
    <x v="6"/>
    <x v="9"/>
    <n v="97.11"/>
    <n v="111"/>
    <x v="3157"/>
    <d v="2014-06-27T14:44:41"/>
    <n v="31"/>
    <n v="0.1076216216216216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s v="USD"/>
    <n v="1411743789"/>
    <n v="1409151789"/>
    <b v="0"/>
    <n v="101"/>
    <b v="1"/>
    <s v="film &amp; video/television"/>
    <x v="5"/>
    <x v="7"/>
    <n v="199.9"/>
    <n v="109"/>
    <x v="3158"/>
    <d v="2014-09-26T15:03:09"/>
    <n v="30"/>
    <n v="9.1351351351351348E-2"/>
    <x v="2"/>
  </r>
  <r>
    <n v="2247"/>
    <s v="Foragers"/>
    <s v="Take on the role of an ancient forager in this fun strategy game from the designer of Biblios."/>
    <n v="18500"/>
    <n v="19324"/>
    <x v="0"/>
    <x v="0"/>
    <x v="0"/>
    <s v="USD"/>
    <n v="1438185565"/>
    <n v="1436975965"/>
    <b v="0"/>
    <n v="380"/>
    <b v="1"/>
    <s v="games/tabletop games"/>
    <x v="1"/>
    <x v="1"/>
    <n v="50.85"/>
    <n v="104"/>
    <x v="3159"/>
    <d v="2015-07-29T15:59:25"/>
    <n v="14"/>
    <n v="4.4540540540540539E-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s v="USD"/>
    <n v="1381541465"/>
    <n v="1378949465"/>
    <b v="0"/>
    <n v="208"/>
    <b v="1"/>
    <s v="film &amp; video/documentary"/>
    <x v="5"/>
    <x v="27"/>
    <n v="91.48"/>
    <n v="103"/>
    <x v="3160"/>
    <d v="2013-10-12T01:31:05"/>
    <n v="30"/>
    <n v="2.8540540540540539E-2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s v="USD"/>
    <n v="1315450800"/>
    <n v="1312823571"/>
    <b v="0"/>
    <n v="206"/>
    <b v="1"/>
    <s v="film &amp; video/documentary"/>
    <x v="5"/>
    <x v="27"/>
    <n v="90.62"/>
    <n v="101"/>
    <x v="3161"/>
    <d v="2011-09-08T03:00:00"/>
    <n v="30.407743055555329"/>
    <n v="9.0270270270270264E-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s v="USD"/>
    <n v="1460764800"/>
    <n v="1458157512"/>
    <b v="1"/>
    <n v="206"/>
    <b v="1"/>
    <s v="music/rock"/>
    <x v="4"/>
    <x v="5"/>
    <n v="99.16"/>
    <n v="109"/>
    <x v="3162"/>
    <d v="2016-04-16T00:00:00"/>
    <n v="30.176944444450783"/>
    <n v="8.6489361702127662E-2"/>
    <x v="0"/>
  </r>
  <r>
    <n v="2351"/>
    <s v="NZ Auction site.  No listing or success fees. Only $2 p/m"/>
    <s v="Donate $30 or more and receive a free selfie stick."/>
    <n v="18900"/>
    <n v="108"/>
    <x v="2"/>
    <x v="11"/>
    <x v="11"/>
    <s v="NZD"/>
    <n v="1430360739"/>
    <n v="1427768739"/>
    <b v="0"/>
    <n v="7"/>
    <b v="0"/>
    <s v="technology/web"/>
    <x v="0"/>
    <x v="22"/>
    <n v="15.43"/>
    <n v="1"/>
    <x v="3163"/>
    <d v="2015-04-30T02:25:39"/>
    <n v="30"/>
    <n v="-0.99428571428571433"/>
    <x v="3"/>
  </r>
  <r>
    <n v="1451"/>
    <s v="Modern Literal Torah Translation (Canceled)"/>
    <s v="Modern Literal Translation of the Torah in English and Russian with sub-linear and interlinear layout."/>
    <n v="18950"/>
    <n v="2"/>
    <x v="2"/>
    <x v="0"/>
    <x v="0"/>
    <s v="USD"/>
    <n v="1416355259"/>
    <n v="1413759659"/>
    <b v="0"/>
    <n v="2"/>
    <b v="0"/>
    <s v="publishing/translations"/>
    <x v="7"/>
    <x v="20"/>
    <n v="1"/>
    <n v="0"/>
    <x v="3164"/>
    <d v="2014-11-19T00:00:59"/>
    <n v="30.041666666664241"/>
    <n v="-0.9998944591029024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s v="USD"/>
    <n v="1458716340"/>
    <n v="1455721204"/>
    <b v="0"/>
    <n v="537"/>
    <b v="1"/>
    <s v="games/tabletop games"/>
    <x v="1"/>
    <x v="1"/>
    <n v="65.319999999999993"/>
    <n v="185"/>
    <x v="3165"/>
    <d v="2016-03-23T06:59:00"/>
    <n v="34.665925925932243"/>
    <n v="0.84610526315789469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s v="GBP"/>
    <n v="1410862734"/>
    <n v="1407838734"/>
    <b v="1"/>
    <n v="205"/>
    <b v="1"/>
    <s v="technology/hardware"/>
    <x v="0"/>
    <x v="0"/>
    <n v="117.6"/>
    <n v="127"/>
    <x v="3166"/>
    <d v="2014-09-16T10:18:54"/>
    <n v="35"/>
    <n v="0.2688421052631578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s v="USD"/>
    <n v="1426773920"/>
    <n v="1424185520"/>
    <b v="1"/>
    <n v="141"/>
    <b v="1"/>
    <s v="photography/photobooks"/>
    <x v="6"/>
    <x v="9"/>
    <n v="135.66999999999999"/>
    <n v="101"/>
    <x v="3167"/>
    <d v="2015-03-19T14:05:20"/>
    <n v="29.958333333335759"/>
    <n v="6.7894736842105266E-3"/>
    <x v="3"/>
  </r>
  <r>
    <n v="1796"/>
    <s v="Kenema"/>
    <s v="Kenema is a stunning portrait photography book by British Photographer, Peter Dibdin, capturing community life in Kenema, Sierra Leone."/>
    <n v="19000"/>
    <n v="4190"/>
    <x v="1"/>
    <x v="1"/>
    <x v="1"/>
    <s v="GBP"/>
    <n v="1469356366"/>
    <n v="1464172366"/>
    <b v="1"/>
    <n v="86"/>
    <b v="0"/>
    <s v="photography/photobooks"/>
    <x v="6"/>
    <x v="9"/>
    <n v="48.72"/>
    <n v="22"/>
    <x v="3168"/>
    <d v="2016-07-24T10:32:46"/>
    <n v="60"/>
    <n v="-0.779473684210526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s v="USD"/>
    <n v="1491421314"/>
    <n v="1487709714"/>
    <b v="0"/>
    <n v="7"/>
    <b v="0"/>
    <s v="theater/spaces"/>
    <x v="2"/>
    <x v="24"/>
    <n v="163.57"/>
    <n v="6"/>
    <x v="3169"/>
    <d v="2017-04-05T19:41:54"/>
    <n v="42.958333333328483"/>
    <n v="-0.939736842105263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x v="2"/>
    <s v="CAD"/>
    <n v="1435418568"/>
    <n v="1432826568"/>
    <b v="0"/>
    <n v="100"/>
    <b v="1"/>
    <s v="games/tabletop games"/>
    <x v="1"/>
    <x v="1"/>
    <n v="206.31"/>
    <n v="106"/>
    <x v="3170"/>
    <d v="2015-06-27T15:22:48"/>
    <n v="30"/>
    <n v="5.8000000000000003E-2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s v="USD"/>
    <n v="1404348143"/>
    <n v="1401756143"/>
    <b v="0"/>
    <n v="27"/>
    <b v="0"/>
    <s v="technology/makerspaces"/>
    <x v="0"/>
    <x v="36"/>
    <n v="126.48"/>
    <n v="18"/>
    <x v="3171"/>
    <d v="2014-07-03T00:42:23"/>
    <n v="30"/>
    <n v="-0.82487179487179485"/>
    <x v="2"/>
  </r>
  <r>
    <n v="1223"/>
    <s v="YOSEMITE PEOPLE"/>
    <s v="A photography book focusing on the people rather than the nature at Yosemite National Park."/>
    <n v="19800"/>
    <n v="22197"/>
    <x v="0"/>
    <x v="0"/>
    <x v="0"/>
    <s v="USD"/>
    <n v="1478754909"/>
    <n v="1476159309"/>
    <b v="0"/>
    <n v="191"/>
    <b v="1"/>
    <s v="photography/photobooks"/>
    <x v="6"/>
    <x v="9"/>
    <n v="116.21"/>
    <n v="112"/>
    <x v="3172"/>
    <d v="2016-11-10T05:15:09"/>
    <n v="30.041666666671517"/>
    <n v="0.1210606060606060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s v="USD"/>
    <n v="1359738000"/>
    <n v="1355489140"/>
    <b v="0"/>
    <n v="0"/>
    <b v="0"/>
    <s v="publishing/children's books"/>
    <x v="7"/>
    <x v="32"/>
    <n v="0"/>
    <n v="0"/>
    <x v="3173"/>
    <d v="2013-02-01T17:00:00"/>
    <n v="49.176620370373712"/>
    <n v="-1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x v="6"/>
    <s v="EUR"/>
    <n v="1439998674"/>
    <n v="1436888274"/>
    <b v="0"/>
    <n v="2174"/>
    <b v="1"/>
    <s v="technology/wearables"/>
    <x v="0"/>
    <x v="16"/>
    <n v="134.36000000000001"/>
    <n v="1460"/>
    <x v="3174"/>
    <d v="2015-08-19T15:37:54"/>
    <n v="36"/>
    <n v="13.604850000000001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s v="USD"/>
    <n v="1428033540"/>
    <n v="1425531666"/>
    <b v="1"/>
    <n v="3562"/>
    <b v="1"/>
    <s v="games/tabletop games"/>
    <x v="1"/>
    <x v="1"/>
    <n v="56.97"/>
    <n v="1015"/>
    <x v="3175"/>
    <d v="2015-04-03T03:59:00"/>
    <n v="28.956875000003492"/>
    <n v="9.1464250000000007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s v="GBP"/>
    <n v="1470423668"/>
    <n v="1467831668"/>
    <b v="1"/>
    <n v="1887"/>
    <b v="1"/>
    <s v="technology/hardware"/>
    <x v="0"/>
    <x v="0"/>
    <n v="61.38"/>
    <n v="579"/>
    <x v="3176"/>
    <d v="2016-08-05T19:01:08"/>
    <n v="30"/>
    <n v="4.7907999999999999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s v="USD"/>
    <n v="1394316695"/>
    <n v="1390860695"/>
    <b v="1"/>
    <n v="2165"/>
    <b v="1"/>
    <s v="food/small batch"/>
    <x v="3"/>
    <x v="26"/>
    <n v="48.1"/>
    <n v="521"/>
    <x v="3177"/>
    <d v="2014-03-08T22:11:35"/>
    <n v="40"/>
    <n v="4.207325499999999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s v="USD"/>
    <n v="1419123600"/>
    <n v="1416945297"/>
    <b v="0"/>
    <n v="404"/>
    <b v="1"/>
    <s v="games/tabletop games"/>
    <x v="1"/>
    <x v="1"/>
    <n v="188.38"/>
    <n v="381"/>
    <x v="3178"/>
    <d v="2014-12-21T01:00:00"/>
    <n v="25.211840277785086"/>
    <n v="2.80525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s v="GBP"/>
    <n v="1376899269"/>
    <n v="1371715269"/>
    <b v="1"/>
    <n v="402"/>
    <b v="1"/>
    <s v="technology/hardware"/>
    <x v="0"/>
    <x v="0"/>
    <n v="186.81"/>
    <n v="375"/>
    <x v="3179"/>
    <d v="2013-08-19T08:01:09"/>
    <n v="60"/>
    <n v="2.754960000000000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s v="USD"/>
    <n v="1398959729"/>
    <n v="1396367729"/>
    <b v="1"/>
    <n v="405"/>
    <b v="1"/>
    <s v="technology/hardware"/>
    <x v="0"/>
    <x v="0"/>
    <n v="182.78"/>
    <n v="370"/>
    <x v="3180"/>
    <d v="2014-05-01T15:55:29"/>
    <n v="30"/>
    <n v="2.7012999999999998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s v="USD"/>
    <n v="1481328004"/>
    <n v="1478736004"/>
    <b v="0"/>
    <n v="1328"/>
    <b v="1"/>
    <s v="games/tabletop games"/>
    <x v="1"/>
    <x v="1"/>
    <n v="42.63"/>
    <n v="283"/>
    <x v="3181"/>
    <d v="2016-12-10T00:00:04"/>
    <n v="30"/>
    <n v="1.830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s v="USD"/>
    <n v="1475390484"/>
    <n v="1471502484"/>
    <b v="0"/>
    <n v="278"/>
    <b v="1"/>
    <s v="technology/hardware"/>
    <x v="0"/>
    <x v="0"/>
    <n v="201.96"/>
    <n v="281"/>
    <x v="3182"/>
    <d v="2016-10-02T06:41:24"/>
    <n v="45"/>
    <n v="1.8072999999999999"/>
    <x v="0"/>
  </r>
  <r>
    <n v="1210"/>
    <s v="Det Andra GÃ¶teborg"/>
    <s v="En fotobok om livet i det enda andra GÃ¶teborg i vÃ¤rlden"/>
    <n v="20000"/>
    <n v="50863"/>
    <x v="0"/>
    <x v="14"/>
    <x v="14"/>
    <s v="SEK"/>
    <n v="1433106000"/>
    <n v="1431124572"/>
    <b v="0"/>
    <n v="103"/>
    <b v="1"/>
    <s v="photography/photobooks"/>
    <x v="6"/>
    <x v="9"/>
    <n v="493.82"/>
    <n v="254"/>
    <x v="3183"/>
    <d v="2015-05-31T21:00:00"/>
    <n v="22.933194444442051"/>
    <n v="1.54315"/>
    <x v="3"/>
  </r>
  <r>
    <n v="2708"/>
    <s v="Angel Comedy Club"/>
    <s v="Angel Comedy Club: A permanent home for Londonâ€™s loveliest comedy night - a community comedy club"/>
    <n v="20000"/>
    <n v="46643.07"/>
    <x v="0"/>
    <x v="1"/>
    <x v="1"/>
    <s v="GBP"/>
    <n v="1469119526"/>
    <n v="1463935526"/>
    <b v="1"/>
    <n v="1049"/>
    <b v="1"/>
    <s v="theater/spaces"/>
    <x v="2"/>
    <x v="24"/>
    <n v="44.46"/>
    <n v="233"/>
    <x v="3184"/>
    <d v="2016-07-21T16:45:26"/>
    <n v="60"/>
    <n v="1.332153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s v="USD"/>
    <n v="1408114822"/>
    <n v="1405522822"/>
    <b v="0"/>
    <n v="311"/>
    <b v="1"/>
    <s v="food/small batch"/>
    <x v="3"/>
    <x v="26"/>
    <n v="130.22999999999999"/>
    <n v="203"/>
    <x v="3185"/>
    <d v="2014-08-15T15:00:22"/>
    <n v="30"/>
    <n v="1.0251494999999999"/>
    <x v="2"/>
  </r>
  <r>
    <n v="2989"/>
    <s v="Let's Light Up The Gem!"/>
    <s v="Bring the movies back to Bethel, Maine."/>
    <n v="20000"/>
    <n v="35307"/>
    <x v="0"/>
    <x v="0"/>
    <x v="0"/>
    <s v="USD"/>
    <n v="1450673940"/>
    <n v="1448756962"/>
    <b v="0"/>
    <n v="364"/>
    <b v="1"/>
    <s v="theater/spaces"/>
    <x v="2"/>
    <x v="24"/>
    <n v="97"/>
    <n v="177"/>
    <x v="3186"/>
    <d v="2015-12-21T04:59:00"/>
    <n v="22.187245370369055"/>
    <n v="0.76534999999999997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s v="USD"/>
    <n v="1483481019"/>
    <n v="1480629819"/>
    <b v="0"/>
    <n v="284"/>
    <b v="1"/>
    <s v="photography/photobooks"/>
    <x v="6"/>
    <x v="9"/>
    <n v="95.76"/>
    <n v="136"/>
    <x v="3187"/>
    <d v="2017-01-03T22:03:39"/>
    <n v="33"/>
    <n v="0.35986100000000004"/>
    <x v="0"/>
  </r>
  <r>
    <n v="730"/>
    <s v="Encyclopedia of Surfing"/>
    <s v="A Massive but Cheerful Online Digital Archive of Surfing"/>
    <n v="20000"/>
    <n v="26438"/>
    <x v="0"/>
    <x v="0"/>
    <x v="0"/>
    <s v="USD"/>
    <n v="1323280391"/>
    <n v="1320688391"/>
    <b v="0"/>
    <n v="265"/>
    <b v="1"/>
    <s v="publishing/nonfiction"/>
    <x v="7"/>
    <x v="12"/>
    <n v="99.77"/>
    <n v="132"/>
    <x v="3188"/>
    <d v="2011-12-07T17:53:11"/>
    <n v="30"/>
    <n v="0.32190000000000002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x v="8"/>
    <s v="EUR"/>
    <n v="1482085857"/>
    <n v="1479493857"/>
    <b v="0"/>
    <n v="48"/>
    <b v="1"/>
    <s v="technology/hardware"/>
    <x v="0"/>
    <x v="0"/>
    <n v="546.69000000000005"/>
    <n v="131"/>
    <x v="3189"/>
    <d v="2016-12-18T18:30:57"/>
    <n v="30"/>
    <n v="0.3120499999999999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s v="USD"/>
    <n v="1367208140"/>
    <n v="1363320140"/>
    <b v="0"/>
    <n v="259"/>
    <b v="1"/>
    <s v="music/indie rock"/>
    <x v="4"/>
    <x v="21"/>
    <n v="99.38"/>
    <n v="129"/>
    <x v="3190"/>
    <d v="2013-04-29T04:02:20"/>
    <n v="45"/>
    <n v="0.28699999999999998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x v="14"/>
    <s v="SEK"/>
    <n v="1454248563"/>
    <n v="1451656563"/>
    <b v="1"/>
    <n v="61"/>
    <b v="1"/>
    <s v="music/electronic music"/>
    <x v="4"/>
    <x v="4"/>
    <n v="388.98"/>
    <n v="119"/>
    <x v="3191"/>
    <d v="2016-01-31T13:56:03"/>
    <n v="30"/>
    <n v="0.18637749999999997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s v="USD"/>
    <n v="1415319355"/>
    <n v="1411859755"/>
    <b v="1"/>
    <n v="213"/>
    <b v="1"/>
    <s v="theater/plays"/>
    <x v="2"/>
    <x v="2"/>
    <n v="110.35"/>
    <n v="118"/>
    <x v="3192"/>
    <d v="2014-11-07T00:15:55"/>
    <n v="40.041666666664241"/>
    <n v="0.175249999999999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s v="USD"/>
    <n v="1440907427"/>
    <n v="1438488227"/>
    <b v="0"/>
    <n v="286"/>
    <b v="1"/>
    <s v="technology/space exploration"/>
    <x v="0"/>
    <x v="23"/>
    <n v="80.19"/>
    <n v="115"/>
    <x v="3193"/>
    <d v="2015-08-30T04:03:47"/>
    <n v="28"/>
    <n v="0.1466524999999999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s v="USD"/>
    <n v="1420569947"/>
    <n v="1417977947"/>
    <b v="0"/>
    <n v="383"/>
    <b v="1"/>
    <s v="film &amp; video/documentary"/>
    <x v="5"/>
    <x v="27"/>
    <n v="58.54"/>
    <n v="112"/>
    <x v="3194"/>
    <d v="2015-01-06T18:45:47"/>
    <n v="30"/>
    <n v="0.12105"/>
    <x v="2"/>
  </r>
  <r>
    <n v="27"/>
    <s v="B-Rabbit TV Comedy Pilot"/>
    <s v="B-Rabbit is a hilarious depiction of immigrating to New Zealand and the life you desperately tried to leave behind."/>
    <n v="20000"/>
    <n v="22345"/>
    <x v="0"/>
    <x v="11"/>
    <x v="11"/>
    <s v="NZD"/>
    <n v="1416113833"/>
    <n v="1413518233"/>
    <b v="0"/>
    <n v="150"/>
    <b v="1"/>
    <s v="film &amp; video/television"/>
    <x v="5"/>
    <x v="7"/>
    <n v="148.97"/>
    <n v="112"/>
    <x v="3195"/>
    <d v="2014-11-16T04:57:13"/>
    <n v="30.041666666671517"/>
    <n v="0.11724999999999999"/>
    <x v="2"/>
  </r>
  <r>
    <n v="2186"/>
    <s v="Latitude 90Â° : The Origin"/>
    <s v="The real-time digital social deduction game where there's no moderator, no sleeping, and no dying."/>
    <n v="20000"/>
    <n v="21935"/>
    <x v="0"/>
    <x v="0"/>
    <x v="0"/>
    <s v="USD"/>
    <n v="1473213600"/>
    <n v="1470062743"/>
    <b v="0"/>
    <n v="392"/>
    <b v="1"/>
    <s v="games/tabletop games"/>
    <x v="1"/>
    <x v="1"/>
    <n v="55.96"/>
    <n v="110"/>
    <x v="3196"/>
    <d v="2016-09-07T02:00:00"/>
    <n v="36.468252314807614"/>
    <n v="9.6750000000000003E-2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s v="USD"/>
    <n v="1462125358"/>
    <n v="1459533358"/>
    <b v="0"/>
    <n v="238"/>
    <b v="1"/>
    <s v="theater/plays"/>
    <x v="2"/>
    <x v="2"/>
    <n v="92.04"/>
    <n v="110"/>
    <x v="3197"/>
    <d v="2016-05-01T17:55:58"/>
    <n v="30"/>
    <n v="9.5250000000000001E-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s v="USD"/>
    <n v="1388303940"/>
    <n v="1386011038"/>
    <b v="0"/>
    <n v="236"/>
    <b v="1"/>
    <s v="theater/spaces"/>
    <x v="2"/>
    <x v="24"/>
    <n v="92.13"/>
    <n v="109"/>
    <x v="3198"/>
    <d v="2013-12-29T07:59:00"/>
    <n v="26.538217592591536"/>
    <n v="8.7138999999999939E-2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s v="USD"/>
    <n v="1352511966"/>
    <n v="1349916366"/>
    <b v="1"/>
    <n v="332"/>
    <b v="1"/>
    <s v="film &amp; video/documentary"/>
    <x v="5"/>
    <x v="27"/>
    <n v="65.3"/>
    <n v="108"/>
    <x v="3199"/>
    <d v="2012-11-10T01:46:06"/>
    <n v="30.041666666664241"/>
    <n v="8.3949999999999997E-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s v="USD"/>
    <n v="1416470398"/>
    <n v="1413874798"/>
    <b v="1"/>
    <n v="202"/>
    <b v="1"/>
    <s v="theater/plays"/>
    <x v="2"/>
    <x v="2"/>
    <n v="106.8"/>
    <n v="108"/>
    <x v="3200"/>
    <d v="2014-11-20T07:59:58"/>
    <n v="30.041666666671517"/>
    <n v="7.8649999999999998E-2"/>
    <x v="2"/>
  </r>
  <r>
    <n v="261"/>
    <s v="Empires: The Film"/>
    <s v="Empires explores the impact of networks on histories and philosophies of political thought."/>
    <n v="20000"/>
    <n v="21480"/>
    <x v="0"/>
    <x v="0"/>
    <x v="0"/>
    <s v="USD"/>
    <n v="1339080900"/>
    <n v="1334783704"/>
    <b v="1"/>
    <n v="220"/>
    <b v="1"/>
    <s v="film &amp; video/documentary"/>
    <x v="5"/>
    <x v="27"/>
    <n v="97.64"/>
    <n v="107"/>
    <x v="3201"/>
    <d v="2012-06-07T14:55:00"/>
    <n v="49.736064814816928"/>
    <n v="7.3999999999999996E-2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s v="GBP"/>
    <n v="1481716800"/>
    <n v="1479070867"/>
    <b v="0"/>
    <n v="95"/>
    <b v="1"/>
    <s v="film &amp; video/documentary"/>
    <x v="5"/>
    <x v="27"/>
    <n v="224.85"/>
    <n v="107"/>
    <x v="3202"/>
    <d v="2016-12-14T12:00:00"/>
    <n v="30.624224537037662"/>
    <n v="6.8049999999999999E-2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s v="USD"/>
    <n v="1440179713"/>
    <n v="1437587713"/>
    <b v="0"/>
    <n v="80"/>
    <b v="1"/>
    <s v="technology/makerspaces"/>
    <x v="0"/>
    <x v="36"/>
    <n v="267"/>
    <n v="107"/>
    <x v="3203"/>
    <d v="2015-08-21T17:55:13"/>
    <n v="30"/>
    <n v="6.8000000000000005E-2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s v="GBP"/>
    <n v="1450825200"/>
    <n v="1448284433"/>
    <b v="1"/>
    <n v="158"/>
    <b v="1"/>
    <s v="film &amp; video/documentary"/>
    <x v="5"/>
    <x v="27"/>
    <n v="134.91"/>
    <n v="107"/>
    <x v="3204"/>
    <d v="2015-12-22T23:00:00"/>
    <n v="29.407025462962338"/>
    <n v="6.5799999999999997E-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x v="2"/>
    <s v="CAD"/>
    <n v="1441378800"/>
    <n v="1438873007"/>
    <b v="0"/>
    <n v="56"/>
    <b v="1"/>
    <s v="technology/makerspaces"/>
    <x v="0"/>
    <x v="36"/>
    <n v="373.56"/>
    <n v="105"/>
    <x v="3205"/>
    <d v="2015-09-04T15:00:00"/>
    <n v="29.002233796294604"/>
    <n v="4.5962500000000003E-2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s v="USD"/>
    <n v="1335662023"/>
    <n v="1333070023"/>
    <b v="1"/>
    <n v="321"/>
    <b v="1"/>
    <s v="technology/space exploration"/>
    <x v="0"/>
    <x v="23"/>
    <n v="64.930000000000007"/>
    <n v="104"/>
    <x v="3206"/>
    <d v="2012-04-29T01:13:43"/>
    <n v="30"/>
    <n v="4.2179999999999926E-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s v="USD"/>
    <n v="1325404740"/>
    <n v="1321852592"/>
    <b v="1"/>
    <n v="150"/>
    <b v="1"/>
    <s v="film &amp; video/documentary"/>
    <x v="5"/>
    <x v="27"/>
    <n v="138.80000000000001"/>
    <n v="104"/>
    <x v="3207"/>
    <d v="2012-01-01T07:59:00"/>
    <n v="41.112824074072705"/>
    <n v="4.1016500000000088E-2"/>
    <x v="5"/>
  </r>
  <r>
    <n v="2535"/>
    <s v="Mark Hayes Requiem Recording"/>
    <s v="Mark Hayes: Requiem Recording"/>
    <n v="20000"/>
    <n v="20755"/>
    <x v="0"/>
    <x v="0"/>
    <x v="0"/>
    <s v="USD"/>
    <n v="1417463945"/>
    <n v="1414781945"/>
    <b v="0"/>
    <n v="78"/>
    <b v="1"/>
    <s v="music/classical music"/>
    <x v="4"/>
    <x v="10"/>
    <n v="266.08999999999997"/>
    <n v="104"/>
    <x v="3208"/>
    <d v="2014-12-01T19:59:05"/>
    <n v="31.041666666664241"/>
    <n v="3.7749999999999999E-2"/>
    <x v="2"/>
  </r>
  <r>
    <n v="3253"/>
    <s v="EMPATHITRAX, a new play by Ana Nogueira"/>
    <s v="Can you ever truly feel what someone else is feeling?_x000a_Do you want to?"/>
    <n v="20000"/>
    <n v="20365"/>
    <x v="0"/>
    <x v="0"/>
    <x v="0"/>
    <s v="USD"/>
    <n v="1473306300"/>
    <n v="1471701028"/>
    <b v="1"/>
    <n v="115"/>
    <b v="1"/>
    <s v="theater/plays"/>
    <x v="2"/>
    <x v="2"/>
    <n v="177.09"/>
    <n v="102"/>
    <x v="3209"/>
    <d v="2016-09-08T03:45:00"/>
    <n v="18.579537037032424"/>
    <n v="1.8249999999999999E-2"/>
    <x v="0"/>
  </r>
  <r>
    <n v="1351"/>
    <s v="Purpose: Your Journey To Find Meaning"/>
    <s v="Discover your purpose, live a more fulfilling life, leave a positive footprint on society."/>
    <n v="20000"/>
    <n v="20253"/>
    <x v="0"/>
    <x v="0"/>
    <x v="0"/>
    <s v="USD"/>
    <n v="1455299144"/>
    <n v="1452707144"/>
    <b v="0"/>
    <n v="120"/>
    <b v="1"/>
    <s v="publishing/nonfiction"/>
    <x v="7"/>
    <x v="12"/>
    <n v="168.78"/>
    <n v="101"/>
    <x v="3210"/>
    <d v="2016-02-12T17:45:44"/>
    <n v="30"/>
    <n v="1.265E-2"/>
    <x v="0"/>
  </r>
  <r>
    <n v="297"/>
    <s v="Who Owns Yoga?"/>
    <s v="Who Owns Yoga? is a feature length documentary film that explores the changing nature of yoga in the modern world."/>
    <n v="20000"/>
    <n v="20128"/>
    <x v="0"/>
    <x v="0"/>
    <x v="0"/>
    <s v="USD"/>
    <n v="1430452740"/>
    <n v="1427390901"/>
    <b v="1"/>
    <n v="142"/>
    <b v="1"/>
    <s v="film &amp; video/documentary"/>
    <x v="5"/>
    <x v="27"/>
    <n v="141.75"/>
    <n v="101"/>
    <x v="3211"/>
    <d v="2015-05-01T03:59:00"/>
    <n v="35.437951388885267"/>
    <n v="6.4000000000000003E-3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s v="USD"/>
    <n v="1324169940"/>
    <n v="1321578051"/>
    <b v="0"/>
    <n v="193"/>
    <b v="1"/>
    <s v="film &amp; video/documentary"/>
    <x v="5"/>
    <x v="27"/>
    <n v="104.26"/>
    <n v="101"/>
    <x v="3212"/>
    <d v="2011-12-18T00:59:00"/>
    <n v="29.998715277775773"/>
    <n v="6.1000000000000004E-3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s v="USD"/>
    <n v="1482962433"/>
    <n v="1480370433"/>
    <b v="0"/>
    <n v="110"/>
    <b v="1"/>
    <s v="theater/plays"/>
    <x v="2"/>
    <x v="2"/>
    <n v="182.91"/>
    <n v="101"/>
    <x v="3213"/>
    <d v="2016-12-28T22:00:33"/>
    <n v="30"/>
    <n v="6.0000000000000001E-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s v="USD"/>
    <n v="1450018912"/>
    <n v="1447426912"/>
    <b v="0"/>
    <n v="140"/>
    <b v="1"/>
    <s v="publishing/nonfiction"/>
    <x v="7"/>
    <x v="12"/>
    <n v="143.36000000000001"/>
    <n v="100"/>
    <x v="3214"/>
    <d v="2015-12-13T15:01:52"/>
    <n v="30"/>
    <n v="3.5000000000000001E-3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s v="USD"/>
    <n v="1399672800"/>
    <n v="1396906530"/>
    <b v="0"/>
    <n v="48"/>
    <b v="1"/>
    <s v="music/rock"/>
    <x v="4"/>
    <x v="5"/>
    <n v="417.33"/>
    <n v="100"/>
    <x v="3215"/>
    <d v="2014-05-09T22:00:00"/>
    <n v="32.01701388888614"/>
    <n v="1.6000000000000001E-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s v="USD"/>
    <n v="1442264400"/>
    <n v="1439530776"/>
    <b v="0"/>
    <n v="33"/>
    <b v="1"/>
    <s v="film &amp; video/television"/>
    <x v="5"/>
    <x v="7"/>
    <n v="606.82000000000005"/>
    <n v="100"/>
    <x v="3216"/>
    <d v="2015-09-14T21:00:00"/>
    <n v="31.639166666660458"/>
    <n v="1.2569999999999708E-3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s v="USD"/>
    <n v="1427063747"/>
    <n v="1424043347"/>
    <b v="1"/>
    <n v="119"/>
    <b v="1"/>
    <s v="theater/plays"/>
    <x v="2"/>
    <x v="2"/>
    <n v="168.25"/>
    <n v="100"/>
    <x v="3217"/>
    <d v="2015-03-22T22:35:47"/>
    <n v="34.958333333328483"/>
    <n v="1.1000000000000001E-3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s v="USD"/>
    <n v="1444876253"/>
    <n v="1442284253"/>
    <b v="0"/>
    <n v="36"/>
    <b v="0"/>
    <s v="technology/wearables"/>
    <x v="0"/>
    <x v="16"/>
    <n v="405.5"/>
    <n v="73"/>
    <x v="3218"/>
    <d v="2015-10-15T02:30:53"/>
    <n v="30"/>
    <n v="-0.27010000000000001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s v="USD"/>
    <n v="1465169610"/>
    <n v="1462577610"/>
    <b v="0"/>
    <n v="53"/>
    <b v="0"/>
    <s v="music/indie rock"/>
    <x v="4"/>
    <x v="21"/>
    <n v="147.81"/>
    <n v="39"/>
    <x v="3219"/>
    <d v="2016-06-05T23:33:30"/>
    <n v="30"/>
    <n v="-0.6082999999999999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s v="USD"/>
    <n v="1409813940"/>
    <n v="1407271598"/>
    <b v="0"/>
    <n v="45"/>
    <b v="0"/>
    <s v="technology/wearables"/>
    <x v="0"/>
    <x v="16"/>
    <n v="153.88999999999999"/>
    <n v="35"/>
    <x v="3220"/>
    <d v="2014-09-04T06:59:00"/>
    <n v="29.425254629633855"/>
    <n v="-0.65375000000000005"/>
    <x v="2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s v="USD"/>
    <n v="1412432220"/>
    <n v="1409753820"/>
    <b v="0"/>
    <n v="76"/>
    <b v="0"/>
    <s v="theater/spaces"/>
    <x v="2"/>
    <x v="24"/>
    <n v="70.11"/>
    <n v="27"/>
    <x v="3221"/>
    <d v="2014-10-04T14:17:00"/>
    <n v="31"/>
    <n v="-0.73360000000000003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s v="USD"/>
    <n v="1491019200"/>
    <n v="1488418990"/>
    <b v="0"/>
    <n v="79"/>
    <b v="0"/>
    <s v="music/faith"/>
    <x v="4"/>
    <x v="28"/>
    <n v="65.97"/>
    <n v="26"/>
    <x v="3222"/>
    <d v="2017-04-01T04:00:00"/>
    <n v="30.095023148154723"/>
    <n v="-0.7393999999999999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s v="USD"/>
    <n v="1348849134"/>
    <n v="1344961134"/>
    <b v="0"/>
    <n v="39"/>
    <b v="0"/>
    <s v="film &amp; video/animation"/>
    <x v="5"/>
    <x v="29"/>
    <n v="110.64"/>
    <n v="22"/>
    <x v="3223"/>
    <d v="2012-09-28T16:18:54"/>
    <n v="45"/>
    <n v="-0.78425"/>
    <x v="6"/>
  </r>
  <r>
    <n v="967"/>
    <s v="Better Beanie"/>
    <s v="Better Beanie is the new therapeutic wearable designed to assist you while keeping your hands free."/>
    <n v="20000"/>
    <n v="3562"/>
    <x v="1"/>
    <x v="0"/>
    <x v="0"/>
    <s v="USD"/>
    <n v="1461301574"/>
    <n v="1456121174"/>
    <b v="0"/>
    <n v="81"/>
    <b v="0"/>
    <s v="technology/wearables"/>
    <x v="0"/>
    <x v="16"/>
    <n v="43.98"/>
    <n v="18"/>
    <x v="3224"/>
    <d v="2016-04-22T05:06:14"/>
    <n v="59.958333333335759"/>
    <n v="-0.8218999999999999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x v="3"/>
    <s v="EUR"/>
    <n v="1489680061"/>
    <n v="1487091661"/>
    <b v="0"/>
    <n v="15"/>
    <b v="0"/>
    <s v="technology/wearables"/>
    <x v="0"/>
    <x v="16"/>
    <n v="214.07"/>
    <n v="16"/>
    <x v="3225"/>
    <d v="2017-03-16T16:01:01"/>
    <n v="29.958333333335759"/>
    <n v="-0.83945000000000003"/>
    <x v="1"/>
  </r>
  <r>
    <n v="1310"/>
    <s v="k5-jkt.by kiger (Canceled)"/>
    <s v="An essential hoodie that holds all sized smart phones and keep your headphone wires tangle free."/>
    <n v="20000"/>
    <n v="3100"/>
    <x v="2"/>
    <x v="0"/>
    <x v="0"/>
    <s v="USD"/>
    <n v="1471622450"/>
    <n v="1467734450"/>
    <b v="0"/>
    <n v="24"/>
    <b v="0"/>
    <s v="technology/wearables"/>
    <x v="0"/>
    <x v="16"/>
    <n v="129.16999999999999"/>
    <n v="16"/>
    <x v="3226"/>
    <d v="2016-08-19T16:00:50"/>
    <n v="45"/>
    <n v="-0.8449999999999999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x v="1"/>
    <s v="GBP"/>
    <n v="1452384000"/>
    <n v="1447698300"/>
    <b v="0"/>
    <n v="23"/>
    <b v="0"/>
    <s v="technology/wearables"/>
    <x v="0"/>
    <x v="16"/>
    <n v="110.87"/>
    <n v="13"/>
    <x v="3227"/>
    <d v="2016-01-10T00:00:00"/>
    <n v="54.232638888890506"/>
    <n v="-0.87250000000000005"/>
    <x v="3"/>
  </r>
  <r>
    <n v="690"/>
    <s v="BLOXSHIELD"/>
    <s v="A radiation shield for your fitness tracker, smartwatch or other wearable smart device"/>
    <n v="20000"/>
    <n v="2468"/>
    <x v="1"/>
    <x v="0"/>
    <x v="0"/>
    <s v="USD"/>
    <n v="1473400800"/>
    <n v="1469718841"/>
    <b v="0"/>
    <n v="34"/>
    <b v="0"/>
    <s v="technology/wearables"/>
    <x v="0"/>
    <x v="16"/>
    <n v="72.59"/>
    <n v="12"/>
    <x v="3228"/>
    <d v="2016-09-09T06:00:00"/>
    <n v="42.615266203705687"/>
    <n v="-0.8766000000000000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x v="7"/>
    <s v="AUD"/>
    <n v="1415481203"/>
    <n v="1412885603"/>
    <b v="1"/>
    <n v="23"/>
    <b v="0"/>
    <s v="technology/space exploration"/>
    <x v="0"/>
    <x v="23"/>
    <n v="91.3"/>
    <n v="11"/>
    <x v="3229"/>
    <d v="2014-11-08T21:13:23"/>
    <n v="30.041666666664241"/>
    <n v="-0.89500000000000002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s v="USD"/>
    <n v="1395158130"/>
    <n v="1392569730"/>
    <b v="0"/>
    <n v="33"/>
    <b v="0"/>
    <s v="publishing/children's books"/>
    <x v="7"/>
    <x v="32"/>
    <n v="63.1"/>
    <n v="10"/>
    <x v="3230"/>
    <d v="2014-03-18T15:55:30"/>
    <n v="29.958333333335759"/>
    <n v="-0.89588749999999995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s v="USD"/>
    <n v="1255381140"/>
    <n v="1250630968"/>
    <b v="0"/>
    <n v="26"/>
    <b v="0"/>
    <s v="film &amp; video/animation"/>
    <x v="5"/>
    <x v="29"/>
    <n v="73.459999999999994"/>
    <n v="10"/>
    <x v="3231"/>
    <d v="2009-10-12T20:59:00"/>
    <n v="54.978842592594447"/>
    <n v="-0.90449999999999997"/>
    <x v="8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s v="USD"/>
    <n v="1447830958"/>
    <n v="1445235358"/>
    <b v="0"/>
    <n v="11"/>
    <b v="0"/>
    <s v="film &amp; video/animation"/>
    <x v="5"/>
    <x v="29"/>
    <n v="170.55"/>
    <n v="9"/>
    <x v="3232"/>
    <d v="2015-11-18T07:15:58"/>
    <n v="30.041666666664241"/>
    <n v="-0.90620000000000001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s v="USD"/>
    <n v="1439957176"/>
    <n v="1437365176"/>
    <b v="0"/>
    <n v="31"/>
    <b v="0"/>
    <s v="theater/plays"/>
    <x v="2"/>
    <x v="2"/>
    <n v="60.06"/>
    <n v="9"/>
    <x v="3233"/>
    <d v="2015-08-19T04:06:16"/>
    <n v="30"/>
    <n v="-0.90690000000000004"/>
    <x v="3"/>
  </r>
  <r>
    <n v="1080"/>
    <s v="Skullforge: The Hunt"/>
    <s v="A fantasy action RPG which follows an elven ex-slave on a journey of magic, revenge, intrigue, and deceit."/>
    <n v="20000"/>
    <n v="1821"/>
    <x v="1"/>
    <x v="0"/>
    <x v="0"/>
    <s v="USD"/>
    <n v="1399778333"/>
    <n v="1397186333"/>
    <b v="0"/>
    <n v="98"/>
    <b v="0"/>
    <s v="games/video games"/>
    <x v="1"/>
    <x v="19"/>
    <n v="18.579999999999998"/>
    <n v="9"/>
    <x v="3234"/>
    <d v="2014-05-11T03:18:53"/>
    <n v="30"/>
    <n v="-0.90895000000000004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x v="0"/>
    <s v="USD"/>
    <n v="1476676800"/>
    <n v="1473957239"/>
    <b v="0"/>
    <n v="8"/>
    <b v="0"/>
    <s v="theater/spaces"/>
    <x v="2"/>
    <x v="24"/>
    <n v="200.63"/>
    <n v="8"/>
    <x v="3235"/>
    <d v="2016-10-17T04:00:00"/>
    <n v="31.476400462968741"/>
    <n v="-0.9197499999999999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x v="1"/>
    <s v="GBP"/>
    <n v="1482397263"/>
    <n v="1479805263"/>
    <b v="0"/>
    <n v="201"/>
    <b v="0"/>
    <s v="technology/wearables"/>
    <x v="0"/>
    <x v="16"/>
    <n v="6.5"/>
    <n v="7"/>
    <x v="3236"/>
    <d v="2016-12-22T09:01:03"/>
    <n v="30"/>
    <n v="-0.9346999999999999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x v="1"/>
    <s v="GBP"/>
    <n v="1409337611"/>
    <n v="1407177611"/>
    <b v="0"/>
    <n v="26"/>
    <b v="0"/>
    <s v="film &amp; video/drama"/>
    <x v="5"/>
    <x v="25"/>
    <n v="49.88"/>
    <n v="6"/>
    <x v="3237"/>
    <d v="2014-08-29T18:40:11"/>
    <n v="25"/>
    <n v="-0.9351500000000000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s v="USD"/>
    <n v="1432151326"/>
    <n v="1429559326"/>
    <b v="0"/>
    <n v="14"/>
    <b v="0"/>
    <s v="theater/spaces"/>
    <x v="2"/>
    <x v="24"/>
    <n v="56.79"/>
    <n v="4"/>
    <x v="3238"/>
    <d v="2015-05-20T19:48:46"/>
    <n v="30"/>
    <n v="-0.96025000000000005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s v="USD"/>
    <n v="1350687657"/>
    <n v="1346799657"/>
    <b v="0"/>
    <n v="10"/>
    <b v="0"/>
    <s v="film &amp; video/animation"/>
    <x v="5"/>
    <x v="29"/>
    <n v="64"/>
    <n v="3"/>
    <x v="3239"/>
    <d v="2012-10-19T23:00:57"/>
    <n v="45"/>
    <n v="-0.96799999999999997"/>
    <x v="6"/>
  </r>
  <r>
    <n v="1018"/>
    <s v="Owl (Canceled)"/>
    <s v="Owl is a fitness tracker along with an accompanying iOS app, that is both fun and interactive for children."/>
    <n v="20000"/>
    <n v="621"/>
    <x v="2"/>
    <x v="0"/>
    <x v="0"/>
    <s v="USD"/>
    <n v="1468496933"/>
    <n v="1465904933"/>
    <b v="0"/>
    <n v="7"/>
    <b v="0"/>
    <s v="technology/wearables"/>
    <x v="0"/>
    <x v="16"/>
    <n v="88.71"/>
    <n v="3"/>
    <x v="3240"/>
    <d v="2016-07-14T11:48:53"/>
    <n v="30"/>
    <n v="-0.96894999999999998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x v="13"/>
    <s v="DKK"/>
    <n v="1461765300"/>
    <n v="1459198499"/>
    <b v="0"/>
    <n v="8"/>
    <b v="0"/>
    <s v="publishing/translations"/>
    <x v="7"/>
    <x v="20"/>
    <n v="75"/>
    <n v="3"/>
    <x v="3241"/>
    <d v="2016-04-27T13:55:00"/>
    <n v="29.708344907405262"/>
    <n v="-0.97"/>
    <x v="0"/>
  </r>
  <r>
    <n v="1806"/>
    <s v="American Presidents Naked"/>
    <s v="Join me in publishing an amazing and unprecedented book with full frontal photopraphs of 8 American Presidents Naked"/>
    <n v="20000"/>
    <n v="591"/>
    <x v="1"/>
    <x v="1"/>
    <x v="1"/>
    <s v="GBP"/>
    <n v="1412090349"/>
    <n v="1409066349"/>
    <b v="1"/>
    <n v="8"/>
    <b v="0"/>
    <s v="photography/photobooks"/>
    <x v="6"/>
    <x v="9"/>
    <n v="73.88"/>
    <n v="3"/>
    <x v="3242"/>
    <d v="2014-09-30T15:19:09"/>
    <n v="35"/>
    <n v="-0.97045000000000003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s v="USD"/>
    <n v="1436981339"/>
    <n v="1434389339"/>
    <b v="0"/>
    <n v="9"/>
    <b v="0"/>
    <s v="food/food trucks"/>
    <x v="3"/>
    <x v="3"/>
    <n v="65"/>
    <n v="3"/>
    <x v="3243"/>
    <d v="2015-07-15T17:28:59"/>
    <n v="30"/>
    <n v="-0.97075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s v="USD"/>
    <n v="1467481468"/>
    <n v="1464889468"/>
    <b v="0"/>
    <n v="3"/>
    <b v="0"/>
    <s v="theater/plays"/>
    <x v="2"/>
    <x v="2"/>
    <n v="163.33000000000001"/>
    <n v="2"/>
    <x v="3244"/>
    <d v="2016-07-02T17:44:28"/>
    <n v="30"/>
    <n v="-0.97550000000000003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x v="0"/>
    <s v="USD"/>
    <n v="1483063435"/>
    <n v="1480471435"/>
    <b v="0"/>
    <n v="8"/>
    <b v="0"/>
    <s v="technology/wearables"/>
    <x v="0"/>
    <x v="16"/>
    <n v="60.75"/>
    <n v="2"/>
    <x v="3245"/>
    <d v="2016-12-30T02:03:55"/>
    <n v="30"/>
    <n v="-0.9757000000000000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s v="USD"/>
    <n v="1474228265"/>
    <n v="1471636265"/>
    <b v="0"/>
    <n v="14"/>
    <b v="0"/>
    <s v="theater/plays"/>
    <x v="2"/>
    <x v="2"/>
    <n v="32.36"/>
    <n v="2"/>
    <x v="3246"/>
    <d v="2016-09-18T19:51:05"/>
    <n v="30"/>
    <n v="-0.977350000000000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s v="USD"/>
    <n v="1447032093"/>
    <n v="1441844493"/>
    <b v="0"/>
    <n v="8"/>
    <b v="0"/>
    <s v="technology/wearables"/>
    <x v="0"/>
    <x v="16"/>
    <n v="51.38"/>
    <n v="2"/>
    <x v="3247"/>
    <d v="2015-11-09T01:21:33"/>
    <n v="60.041666666671517"/>
    <n v="-0.97945000000000004"/>
    <x v="3"/>
  </r>
  <r>
    <n v="949"/>
    <s v="INBED"/>
    <s v="Der INBED ist ein innovatives Multisensor-Wearable fÃ¼r die SturzprÃ¤vention motorisch eingeschrÃ¤nkter Personen."/>
    <n v="20000"/>
    <n v="273"/>
    <x v="1"/>
    <x v="6"/>
    <x v="6"/>
    <s v="EUR"/>
    <n v="1456016576"/>
    <n v="1450832576"/>
    <b v="0"/>
    <n v="7"/>
    <b v="0"/>
    <s v="technology/wearables"/>
    <x v="0"/>
    <x v="16"/>
    <n v="39"/>
    <n v="1"/>
    <x v="3248"/>
    <d v="2016-02-21T01:02:56"/>
    <n v="60"/>
    <n v="-0.9863499999999999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s v="USD"/>
    <n v="1332073025"/>
    <n v="1329484625"/>
    <b v="0"/>
    <n v="4"/>
    <b v="0"/>
    <s v="film &amp; video/animation"/>
    <x v="5"/>
    <x v="29"/>
    <n v="57.5"/>
    <n v="1"/>
    <x v="3249"/>
    <d v="2012-03-18T12:17:05"/>
    <n v="29.958333333335759"/>
    <n v="-0.98850000000000005"/>
    <x v="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s v="USD"/>
    <n v="1435633602"/>
    <n v="1433041602"/>
    <b v="0"/>
    <n v="13"/>
    <b v="0"/>
    <s v="games/mobile games"/>
    <x v="1"/>
    <x v="15"/>
    <n v="16.309999999999999"/>
    <n v="1"/>
    <x v="3250"/>
    <d v="2015-06-30T03:06:42"/>
    <n v="30"/>
    <n v="-0.98939999999999995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s v="USD"/>
    <n v="1468937681"/>
    <n v="1466345681"/>
    <b v="0"/>
    <n v="5"/>
    <b v="0"/>
    <s v="theater/plays"/>
    <x v="2"/>
    <x v="2"/>
    <n v="35.4"/>
    <n v="1"/>
    <x v="3251"/>
    <d v="2016-07-19T14:14:41"/>
    <n v="30"/>
    <n v="-0.9911499999999999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s v="USD"/>
    <n v="1370470430"/>
    <n v="1367878430"/>
    <b v="0"/>
    <n v="13"/>
    <b v="0"/>
    <s v="film &amp; video/animation"/>
    <x v="5"/>
    <x v="29"/>
    <n v="11.77"/>
    <n v="1"/>
    <x v="3252"/>
    <d v="2013-06-05T22:13:50"/>
    <n v="30"/>
    <n v="-0.9923499999999999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s v="USD"/>
    <n v="1482294990"/>
    <n v="1477107390"/>
    <b v="0"/>
    <n v="2"/>
    <b v="0"/>
    <s v="theater/spaces"/>
    <x v="2"/>
    <x v="24"/>
    <n v="62.5"/>
    <n v="1"/>
    <x v="3253"/>
    <d v="2016-12-21T04:36:30"/>
    <n v="60.041666666664241"/>
    <n v="-0.9937500000000000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x v="0"/>
    <s v="USD"/>
    <n v="1484698998"/>
    <n v="1479514998"/>
    <b v="0"/>
    <n v="3"/>
    <b v="0"/>
    <s v="film &amp; video/science fiction"/>
    <x v="5"/>
    <x v="30"/>
    <n v="38.33"/>
    <n v="1"/>
    <x v="3254"/>
    <d v="2017-01-18T00:23:18"/>
    <n v="60"/>
    <n v="-0.99424999999999997"/>
    <x v="0"/>
  </r>
  <r>
    <n v="1916"/>
    <s v="The Paint Can Holder by U.S. Green Products"/>
    <s v="The Paint Can Holder Makes Painting Easier and Safer on Extension Ladders."/>
    <n v="20000"/>
    <n v="102"/>
    <x v="1"/>
    <x v="0"/>
    <x v="0"/>
    <s v="USD"/>
    <n v="1478542375"/>
    <n v="1476378775"/>
    <b v="0"/>
    <n v="6"/>
    <b v="0"/>
    <s v="technology/gadgets"/>
    <x v="0"/>
    <x v="33"/>
    <n v="17"/>
    <n v="1"/>
    <x v="3255"/>
    <d v="2016-11-07T18:12:55"/>
    <n v="25.041666666664241"/>
    <n v="-0.99490000000000001"/>
    <x v="0"/>
  </r>
  <r>
    <n v="919"/>
    <s v="Jazz CD:  Out of The Blue"/>
    <s v="Cool jazz with a New Orleans flavor."/>
    <n v="20000"/>
    <n v="100"/>
    <x v="1"/>
    <x v="0"/>
    <x v="0"/>
    <s v="USD"/>
    <n v="1355930645"/>
    <n v="1352906645"/>
    <b v="0"/>
    <n v="1"/>
    <b v="0"/>
    <s v="music/jazz"/>
    <x v="4"/>
    <x v="34"/>
    <n v="100"/>
    <n v="1"/>
    <x v="3256"/>
    <d v="2012-12-19T15:24:05"/>
    <n v="35"/>
    <n v="-0.995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x v="0"/>
    <s v="USD"/>
    <n v="1418938395"/>
    <n v="1415050395"/>
    <b v="0"/>
    <n v="1"/>
    <b v="0"/>
    <s v="technology/wearables"/>
    <x v="0"/>
    <x v="16"/>
    <n v="75"/>
    <n v="0"/>
    <x v="3257"/>
    <d v="2014-12-18T21:33:15"/>
    <n v="45"/>
    <n v="-0.9962499999999999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s v="GBP"/>
    <n v="1377995523"/>
    <n v="1375403523"/>
    <b v="0"/>
    <n v="5"/>
    <b v="0"/>
    <s v="music/jazz"/>
    <x v="4"/>
    <x v="34"/>
    <n v="12.4"/>
    <n v="0"/>
    <x v="3258"/>
    <d v="2013-09-01T00:32:03"/>
    <n v="30"/>
    <n v="-0.9969000000000000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s v="USD"/>
    <n v="1409547600"/>
    <n v="1406986278"/>
    <b v="0"/>
    <n v="3"/>
    <b v="0"/>
    <s v="theater/spaces"/>
    <x v="2"/>
    <x v="24"/>
    <n v="18.670000000000002"/>
    <n v="0"/>
    <x v="3259"/>
    <d v="2014-09-01T05:00:00"/>
    <n v="29.644930555557949"/>
    <n v="-0.997199999999999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x v="4"/>
    <s v="EUR"/>
    <n v="1439827559"/>
    <n v="1434643559"/>
    <b v="0"/>
    <n v="3"/>
    <b v="0"/>
    <s v="theater/spaces"/>
    <x v="2"/>
    <x v="24"/>
    <n v="16.670000000000002"/>
    <n v="0"/>
    <x v="3260"/>
    <d v="2015-08-17T16:05:59"/>
    <n v="60"/>
    <n v="-0.99750000000000005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s v="USD"/>
    <n v="1425009761"/>
    <n v="1422417761"/>
    <b v="0"/>
    <n v="3"/>
    <b v="0"/>
    <s v="publishing/fiction"/>
    <x v="7"/>
    <x v="31"/>
    <n v="16"/>
    <n v="0"/>
    <x v="3261"/>
    <d v="2015-02-27T04:02:41"/>
    <n v="30"/>
    <n v="-0.99760000000000004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s v="USD"/>
    <n v="1404356400"/>
    <n v="1402343765"/>
    <b v="0"/>
    <n v="3"/>
    <b v="0"/>
    <s v="film &amp; video/animation"/>
    <x v="5"/>
    <x v="29"/>
    <n v="10.33"/>
    <n v="0"/>
    <x v="3262"/>
    <d v="2014-07-03T03:00:00"/>
    <n v="23.294386574074451"/>
    <n v="-0.99844999999999995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s v="USD"/>
    <n v="1438662474"/>
    <n v="1435206474"/>
    <b v="0"/>
    <n v="2"/>
    <b v="0"/>
    <s v="food/food trucks"/>
    <x v="3"/>
    <x v="3"/>
    <n v="13"/>
    <n v="0"/>
    <x v="3263"/>
    <d v="2015-08-04T04:27:54"/>
    <n v="40"/>
    <n v="-0.99870000000000003"/>
    <x v="3"/>
  </r>
  <r>
    <n v="2391"/>
    <s v="oToBOTS.com - Freedom from high cost auto repairs (Canceled)"/>
    <s v="Using the power of internet to help people save hundreds in car repair."/>
    <n v="20000"/>
    <n v="25"/>
    <x v="2"/>
    <x v="0"/>
    <x v="0"/>
    <s v="USD"/>
    <n v="1427825044"/>
    <n v="1425236644"/>
    <b v="0"/>
    <n v="1"/>
    <b v="0"/>
    <s v="technology/web"/>
    <x v="0"/>
    <x v="22"/>
    <n v="25"/>
    <n v="0"/>
    <x v="3264"/>
    <d v="2015-03-31T18:04:04"/>
    <n v="29.958333333343035"/>
    <n v="-0.99875000000000003"/>
    <x v="3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s v="USD"/>
    <n v="1465107693"/>
    <n v="1462515693"/>
    <b v="0"/>
    <n v="2"/>
    <b v="0"/>
    <s v="games/mobile games"/>
    <x v="1"/>
    <x v="15"/>
    <n v="10.5"/>
    <n v="0"/>
    <x v="3265"/>
    <d v="2016-06-05T06:21:33"/>
    <n v="30"/>
    <n v="-0.9989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x v="0"/>
    <s v="USD"/>
    <n v="1448388418"/>
    <n v="1443200818"/>
    <b v="0"/>
    <n v="5"/>
    <b v="0"/>
    <s v="technology/space exploration"/>
    <x v="0"/>
    <x v="23"/>
    <n v="3.8"/>
    <n v="0"/>
    <x v="3266"/>
    <d v="2015-11-24T18:06:58"/>
    <n v="60.041666666664241"/>
    <n v="-0.99904999999999999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s v="USD"/>
    <n v="1436914815"/>
    <n v="1434322815"/>
    <b v="0"/>
    <n v="1"/>
    <b v="0"/>
    <s v="theater/plays"/>
    <x v="2"/>
    <x v="2"/>
    <n v="16"/>
    <n v="0"/>
    <x v="3267"/>
    <d v="2015-07-14T23:00:15"/>
    <n v="30"/>
    <n v="-0.99919999999999998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x v="1"/>
    <s v="GBP"/>
    <n v="1411681391"/>
    <n v="1409089391"/>
    <b v="0"/>
    <n v="1"/>
    <b v="0"/>
    <s v="photography/places"/>
    <x v="6"/>
    <x v="11"/>
    <n v="15"/>
    <n v="0"/>
    <x v="3268"/>
    <d v="2014-09-25T21:43:11"/>
    <n v="30"/>
    <n v="-0.99924999999999997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s v="USD"/>
    <n v="1478383912"/>
    <n v="1475791912"/>
    <b v="0"/>
    <n v="1"/>
    <b v="0"/>
    <s v="games/mobile games"/>
    <x v="1"/>
    <x v="15"/>
    <n v="10"/>
    <n v="0"/>
    <x v="3269"/>
    <d v="2016-11-05T22:11:52"/>
    <n v="30"/>
    <n v="-0.99950000000000006"/>
    <x v="0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s v="USD"/>
    <n v="1418080887"/>
    <n v="1415488887"/>
    <b v="0"/>
    <n v="2"/>
    <b v="0"/>
    <s v="games/video games"/>
    <x v="1"/>
    <x v="19"/>
    <n v="5"/>
    <n v="0"/>
    <x v="3270"/>
    <d v="2014-12-08T23:21:27"/>
    <n v="30"/>
    <n v="-0.99950000000000006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s v="USD"/>
    <n v="1462417493"/>
    <n v="1459825493"/>
    <b v="0"/>
    <n v="3"/>
    <b v="0"/>
    <s v="theater/plays"/>
    <x v="2"/>
    <x v="2"/>
    <n v="2.33"/>
    <n v="0"/>
    <x v="3271"/>
    <d v="2016-05-05T03:04:53"/>
    <n v="30"/>
    <n v="-0.99965000000000004"/>
    <x v="0"/>
  </r>
  <r>
    <n v="596"/>
    <s v="DigitaliBook free library"/>
    <s v="We present digitaibook,com site which can become a free electronic library with your help,"/>
    <n v="20000"/>
    <n v="6"/>
    <x v="1"/>
    <x v="0"/>
    <x v="0"/>
    <s v="USD"/>
    <n v="1478122292"/>
    <n v="1475530292"/>
    <b v="0"/>
    <n v="2"/>
    <b v="0"/>
    <s v="technology/web"/>
    <x v="0"/>
    <x v="22"/>
    <n v="3"/>
    <n v="0"/>
    <x v="3272"/>
    <d v="2016-11-02T21:31:32"/>
    <n v="30"/>
    <n v="-0.9997000000000000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s v="USD"/>
    <n v="1426345200"/>
    <n v="1421343743"/>
    <b v="0"/>
    <n v="1"/>
    <b v="0"/>
    <s v="food/food trucks"/>
    <x v="3"/>
    <x v="3"/>
    <n v="5"/>
    <n v="0"/>
    <x v="3273"/>
    <d v="2015-03-14T15:00:00"/>
    <n v="57.887233796296641"/>
    <n v="-0.99975000000000003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s v="USD"/>
    <n v="1420844390"/>
    <n v="1415660390"/>
    <b v="0"/>
    <n v="1"/>
    <b v="0"/>
    <s v="theater/spaces"/>
    <x v="2"/>
    <x v="24"/>
    <n v="1"/>
    <n v="0"/>
    <x v="3274"/>
    <d v="2015-01-09T22:59:50"/>
    <n v="60"/>
    <n v="-0.9999500000000000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x v="0"/>
    <s v="USD"/>
    <n v="1414708183"/>
    <n v="1409524183"/>
    <b v="0"/>
    <n v="0"/>
    <b v="0"/>
    <s v="film &amp; video/science fiction"/>
    <x v="5"/>
    <x v="30"/>
    <n v="0"/>
    <n v="0"/>
    <x v="3275"/>
    <d v="2014-10-30T22:29:43"/>
    <n v="60"/>
    <n v="-1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s v="USD"/>
    <n v="1390669791"/>
    <n v="1388077791"/>
    <b v="0"/>
    <n v="0"/>
    <b v="0"/>
    <s v="film &amp; video/animation"/>
    <x v="5"/>
    <x v="29"/>
    <n v="0"/>
    <n v="0"/>
    <x v="3276"/>
    <d v="2014-01-25T17:09:51"/>
    <n v="30"/>
    <n v="-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x v="2"/>
    <s v="CAD"/>
    <n v="1408213512"/>
    <n v="1405621512"/>
    <b v="0"/>
    <n v="0"/>
    <b v="0"/>
    <s v="film &amp; video/animation"/>
    <x v="5"/>
    <x v="29"/>
    <n v="0"/>
    <n v="0"/>
    <x v="3277"/>
    <d v="2014-08-16T18:25:12"/>
    <n v="30"/>
    <n v="-1"/>
    <x v="2"/>
  </r>
  <r>
    <n v="632"/>
    <s v="UniWherse.com - Bring students future (Canceled)"/>
    <s v="Our goal is to create a system, students can find universities that best match their interests."/>
    <n v="20000"/>
    <n v="0"/>
    <x v="2"/>
    <x v="10"/>
    <x v="10"/>
    <s v="EUR"/>
    <n v="1448470165"/>
    <n v="1445874565"/>
    <b v="0"/>
    <n v="0"/>
    <b v="0"/>
    <s v="technology/web"/>
    <x v="0"/>
    <x v="22"/>
    <n v="0"/>
    <n v="0"/>
    <x v="3278"/>
    <d v="2015-11-25T16:49:25"/>
    <n v="30.041666666671517"/>
    <n v="-1"/>
    <x v="3"/>
  </r>
  <r>
    <n v="927"/>
    <s v="JETRO DA SILVA FUNK PROJECT"/>
    <s v="Studio CD/DVD Solo project of Pianist &amp; Keyboardist Jetro da Silva"/>
    <n v="20000"/>
    <n v="0"/>
    <x v="1"/>
    <x v="0"/>
    <x v="0"/>
    <s v="USD"/>
    <n v="1337024695"/>
    <n v="1334432695"/>
    <b v="0"/>
    <n v="0"/>
    <b v="0"/>
    <s v="music/jazz"/>
    <x v="4"/>
    <x v="34"/>
    <n v="0"/>
    <n v="0"/>
    <x v="3279"/>
    <d v="2012-05-14T19:44:55"/>
    <n v="30"/>
    <n v="-1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x v="7"/>
    <s v="AUD"/>
    <n v="1438495390"/>
    <n v="1435903390"/>
    <b v="0"/>
    <n v="0"/>
    <b v="0"/>
    <s v="photography/nature"/>
    <x v="6"/>
    <x v="8"/>
    <n v="0"/>
    <n v="0"/>
    <x v="3280"/>
    <d v="2015-08-02T06:03:10"/>
    <n v="30"/>
    <n v="-1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s v="USD"/>
    <n v="1439006692"/>
    <n v="1433822692"/>
    <b v="0"/>
    <n v="0"/>
    <b v="0"/>
    <s v="food/food trucks"/>
    <x v="3"/>
    <x v="3"/>
    <n v="0"/>
    <n v="0"/>
    <x v="3281"/>
    <d v="2015-08-08T04:04:52"/>
    <n v="60"/>
    <n v="-1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s v="USD"/>
    <n v="1408056634"/>
    <n v="1405464634"/>
    <b v="0"/>
    <n v="0"/>
    <b v="0"/>
    <s v="food/restaurants"/>
    <x v="3"/>
    <x v="39"/>
    <n v="0"/>
    <n v="0"/>
    <x v="3282"/>
    <d v="2014-08-14T22:50:34"/>
    <n v="30"/>
    <n v="-1"/>
    <x v="2"/>
  </r>
  <r>
    <n v="2563"/>
    <s v="Phoenix Pearl Boba Tea Truck (Canceled)"/>
    <s v="Michigan based bubble tea and specialty ice cream food truck"/>
    <n v="20000"/>
    <n v="0"/>
    <x v="2"/>
    <x v="0"/>
    <x v="0"/>
    <s v="USD"/>
    <n v="1438226451"/>
    <n v="1433042451"/>
    <b v="0"/>
    <n v="0"/>
    <b v="0"/>
    <s v="food/food trucks"/>
    <x v="3"/>
    <x v="3"/>
    <n v="0"/>
    <n v="0"/>
    <x v="3283"/>
    <d v="2015-07-30T03:20:51"/>
    <n v="60"/>
    <n v="-1"/>
    <x v="3"/>
  </r>
  <r>
    <n v="3741"/>
    <s v="Open House Theater"/>
    <s v="A small community with a love for theater would like to continue. Help the children of this community continue."/>
    <n v="20000"/>
    <n v="0"/>
    <x v="1"/>
    <x v="0"/>
    <x v="0"/>
    <s v="USD"/>
    <n v="1450389950"/>
    <n v="1447797950"/>
    <b v="0"/>
    <n v="0"/>
    <b v="0"/>
    <s v="theater/plays"/>
    <x v="2"/>
    <x v="2"/>
    <n v="0"/>
    <n v="0"/>
    <x v="3284"/>
    <d v="2015-12-17T22:05:50"/>
    <n v="30"/>
    <n v="-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s v="USD"/>
    <n v="1480576720"/>
    <n v="1477981120"/>
    <b v="0"/>
    <n v="0"/>
    <b v="0"/>
    <s v="theater/plays"/>
    <x v="2"/>
    <x v="2"/>
    <n v="0"/>
    <n v="0"/>
    <x v="3285"/>
    <d v="2016-12-01T07:18:40"/>
    <n v="30.041666666664241"/>
    <n v="-1"/>
    <x v="0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s v="USD"/>
    <n v="1450053370"/>
    <n v="1447461370"/>
    <b v="0"/>
    <n v="0"/>
    <b v="0"/>
    <s v="theater/plays"/>
    <x v="2"/>
    <x v="2"/>
    <n v="0"/>
    <n v="0"/>
    <x v="3286"/>
    <d v="2015-12-14T00:36:10"/>
    <n v="30"/>
    <n v="-1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6"/>
    <x v="16"/>
    <s v="MXN"/>
    <n v="1482779931"/>
    <n v="1480187931"/>
    <b v="0"/>
    <n v="0"/>
    <b v="0"/>
    <s v="theater/plays"/>
    <x v="2"/>
    <x v="2"/>
    <n v="0"/>
    <n v="0"/>
    <x v="3287"/>
    <d v="2016-12-26T19:18:51"/>
    <n v="30"/>
    <n v="-1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s v="GBP"/>
    <n v="1411326015"/>
    <n v="1408734015"/>
    <b v="0"/>
    <n v="1204"/>
    <b v="1"/>
    <s v="games/tabletop games"/>
    <x v="1"/>
    <x v="1"/>
    <n v="164.8"/>
    <n v="945"/>
    <x v="3288"/>
    <d v="2014-09-21T19:00:15"/>
    <n v="30"/>
    <n v="8.448333809523809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s v="USD"/>
    <n v="1434074400"/>
    <n v="1431354258"/>
    <b v="0"/>
    <n v="270"/>
    <b v="1"/>
    <s v="theater/plays"/>
    <x v="2"/>
    <x v="2"/>
    <n v="81.13"/>
    <n v="104"/>
    <x v="3289"/>
    <d v="2015-06-12T02:00:00"/>
    <n v="31.483124999998836"/>
    <n v="4.304761904761905E-2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s v="USD"/>
    <n v="1460223453"/>
    <n v="1455043053"/>
    <b v="0"/>
    <n v="273"/>
    <b v="1"/>
    <s v="photography/photobooks"/>
    <x v="6"/>
    <x v="9"/>
    <n v="79.97"/>
    <n v="104"/>
    <x v="3290"/>
    <d v="2016-04-09T17:37:33"/>
    <n v="59.958333333328483"/>
    <n v="3.957142857142857E-2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s v="USD"/>
    <n v="1434092876"/>
    <n v="1431414476"/>
    <b v="0"/>
    <n v="36"/>
    <b v="0"/>
    <s v="publishing/children's books"/>
    <x v="7"/>
    <x v="32"/>
    <n v="45.97"/>
    <n v="8"/>
    <x v="3291"/>
    <d v="2015-06-12T07:07:56"/>
    <n v="31"/>
    <n v="-0.92119047619047623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s v="USD"/>
    <n v="1425055079"/>
    <n v="1422463079"/>
    <b v="0"/>
    <n v="253"/>
    <b v="1"/>
    <s v="film &amp; video/television"/>
    <x v="5"/>
    <x v="7"/>
    <n v="159.51"/>
    <n v="183"/>
    <x v="3292"/>
    <d v="2015-02-27T16:37:59"/>
    <n v="30"/>
    <n v="0.83440909090909088"/>
    <x v="3"/>
  </r>
  <r>
    <n v="307"/>
    <s v="Grammar Revolution"/>
    <s v="Why is grammar important?"/>
    <n v="22000"/>
    <n v="24490"/>
    <x v="0"/>
    <x v="0"/>
    <x v="0"/>
    <s v="USD"/>
    <n v="1360276801"/>
    <n v="1357684801"/>
    <b v="1"/>
    <n v="576"/>
    <b v="1"/>
    <s v="film &amp; video/documentary"/>
    <x v="5"/>
    <x v="27"/>
    <n v="42.52"/>
    <n v="111"/>
    <x v="3293"/>
    <d v="2013-02-07T22:40:01"/>
    <n v="30"/>
    <n v="0.11318181818181818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s v="USD"/>
    <n v="1408566243"/>
    <n v="1405974243"/>
    <b v="0"/>
    <n v="159"/>
    <b v="1"/>
    <s v="theater/spaces"/>
    <x v="2"/>
    <x v="24"/>
    <n v="146.44999999999999"/>
    <n v="106"/>
    <x v="3294"/>
    <d v="2014-08-20T20:24:03"/>
    <n v="30"/>
    <n v="5.8409090909090911E-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s v="GBP"/>
    <n v="1486391011"/>
    <n v="1483712611"/>
    <b v="0"/>
    <n v="375"/>
    <b v="1"/>
    <s v="photography/photobooks"/>
    <x v="6"/>
    <x v="9"/>
    <n v="61.56"/>
    <n v="105"/>
    <x v="3295"/>
    <d v="2017-02-06T14:23:31"/>
    <n v="31"/>
    <n v="4.9363636363636366E-2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s v="USD"/>
    <n v="1374674558"/>
    <n v="1372082558"/>
    <b v="1"/>
    <n v="159"/>
    <b v="1"/>
    <s v="music/rock"/>
    <x v="4"/>
    <x v="5"/>
    <n v="140.86000000000001"/>
    <n v="102"/>
    <x v="3296"/>
    <d v="2013-07-24T14:02:38"/>
    <n v="30"/>
    <n v="1.7999999999999999E-2"/>
    <x v="4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s v="GBP"/>
    <n v="1458943200"/>
    <n v="1456491680"/>
    <b v="1"/>
    <n v="329"/>
    <b v="1"/>
    <s v="photography/photobooks"/>
    <x v="6"/>
    <x v="9"/>
    <n v="67.84"/>
    <n v="101"/>
    <x v="3297"/>
    <d v="2016-03-25T22:00:00"/>
    <n v="28.374074074075907"/>
    <n v="1.4454545454545454E-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s v="USD"/>
    <n v="1428732000"/>
    <n v="1426772928"/>
    <b v="0"/>
    <n v="33"/>
    <b v="0"/>
    <s v="food/food trucks"/>
    <x v="3"/>
    <x v="3"/>
    <n v="168.39"/>
    <n v="25"/>
    <x v="3298"/>
    <d v="2015-04-11T06:00:00"/>
    <n v="22.674444444448454"/>
    <n v="-0.74740909090909091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s v="USD"/>
    <n v="1420952340"/>
    <n v="1418146883"/>
    <b v="0"/>
    <n v="16"/>
    <b v="0"/>
    <s v="theater/musical"/>
    <x v="2"/>
    <x v="18"/>
    <n v="55.06"/>
    <n v="4"/>
    <x v="3299"/>
    <d v="2015-01-11T04:59:00"/>
    <n v="32.4705671296324"/>
    <n v="-0.9599545454545455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x v="2"/>
    <s v="CAD"/>
    <n v="1488495478"/>
    <n v="1485903478"/>
    <b v="0"/>
    <n v="2"/>
    <b v="0"/>
    <s v="theater/spaces"/>
    <x v="2"/>
    <x v="24"/>
    <n v="52.5"/>
    <n v="0"/>
    <x v="3300"/>
    <d v="2017-03-02T22:57:58"/>
    <n v="30"/>
    <n v="-0.99522727272727274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x v="7"/>
    <s v="AUD"/>
    <n v="1414807962"/>
    <n v="1412215962"/>
    <b v="0"/>
    <n v="2"/>
    <b v="0"/>
    <s v="technology/web"/>
    <x v="0"/>
    <x v="22"/>
    <n v="35"/>
    <n v="0"/>
    <x v="3301"/>
    <d v="2014-11-01T02:12:42"/>
    <n v="30"/>
    <n v="-0.9968181818181818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x v="0"/>
    <s v="USD"/>
    <n v="1423772060"/>
    <n v="1421180060"/>
    <b v="0"/>
    <n v="1"/>
    <b v="0"/>
    <s v="technology/web"/>
    <x v="0"/>
    <x v="22"/>
    <n v="10"/>
    <n v="0"/>
    <x v="3302"/>
    <d v="2015-02-12T20:14:20"/>
    <n v="30"/>
    <n v="-0.99954545454545451"/>
    <x v="3"/>
  </r>
  <r>
    <n v="1593"/>
    <s v="Picturing Italy"/>
    <s v="A trip to fulfill a dream of capturing the wonders and history of ancient Italy in person."/>
    <n v="22000"/>
    <n v="3"/>
    <x v="1"/>
    <x v="0"/>
    <x v="0"/>
    <s v="USD"/>
    <n v="1425154655"/>
    <n v="1422562655"/>
    <b v="0"/>
    <n v="3"/>
    <b v="0"/>
    <s v="photography/places"/>
    <x v="6"/>
    <x v="11"/>
    <n v="1"/>
    <n v="0"/>
    <x v="3303"/>
    <d v="2015-02-28T20:17:35"/>
    <n v="30"/>
    <n v="-0.9998636363636364"/>
    <x v="3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s v="USD"/>
    <n v="1417279252"/>
    <n v="1414683652"/>
    <b v="0"/>
    <n v="0"/>
    <b v="0"/>
    <s v="food/restaurants"/>
    <x v="3"/>
    <x v="39"/>
    <n v="0"/>
    <n v="0"/>
    <x v="3304"/>
    <d v="2014-11-29T16:40:52"/>
    <n v="30.041666666671517"/>
    <n v="-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s v="USD"/>
    <n v="1437633997"/>
    <n v="1435041997"/>
    <b v="0"/>
    <n v="104"/>
    <b v="1"/>
    <s v="film &amp; video/documentary"/>
    <x v="5"/>
    <x v="27"/>
    <n v="216.75"/>
    <n v="101"/>
    <x v="3305"/>
    <d v="2015-07-23T06:46:37"/>
    <n v="30"/>
    <n v="6.339285714285714E-3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x v="6"/>
    <s v="EUR"/>
    <n v="1443808800"/>
    <n v="1441048658"/>
    <b v="1"/>
    <n v="122"/>
    <b v="0"/>
    <s v="photography/photobooks"/>
    <x v="6"/>
    <x v="9"/>
    <n v="67.14"/>
    <n v="36"/>
    <x v="3306"/>
    <d v="2015-10-02T18:00:00"/>
    <n v="31.946087962962338"/>
    <n v="-0.63595555555555561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s v="USD"/>
    <n v="1484354556"/>
    <n v="1479170556"/>
    <b v="0"/>
    <n v="1"/>
    <b v="0"/>
    <s v="theater/musical"/>
    <x v="2"/>
    <x v="18"/>
    <n v="1"/>
    <n v="0"/>
    <x v="3307"/>
    <d v="2017-01-14T00:42:36"/>
    <n v="60"/>
    <n v="-0.9999555555555556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s v="USD"/>
    <n v="1471849140"/>
    <n v="1468444125"/>
    <b v="1"/>
    <n v="577"/>
    <b v="1"/>
    <s v="technology/space exploration"/>
    <x v="0"/>
    <x v="23"/>
    <n v="55.76"/>
    <n v="141"/>
    <x v="3308"/>
    <d v="2016-08-22T06:59:00"/>
    <n v="39.409895833334303"/>
    <n v="0.413251043268174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s v="USD"/>
    <n v="1453185447"/>
    <n v="1448951847"/>
    <b v="1"/>
    <n v="280"/>
    <b v="1"/>
    <s v="photography/photobooks"/>
    <x v="6"/>
    <x v="9"/>
    <n v="98.84"/>
    <n v="120"/>
    <x v="3309"/>
    <d v="2016-01-19T06:37:27"/>
    <n v="49"/>
    <n v="0.20326086956521738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s v="USD"/>
    <n v="1408068000"/>
    <n v="1405346680"/>
    <b v="1"/>
    <n v="322"/>
    <b v="1"/>
    <s v="theater/plays"/>
    <x v="2"/>
    <x v="2"/>
    <n v="85.53"/>
    <n v="120"/>
    <x v="3310"/>
    <d v="2014-08-15T02:00:00"/>
    <n v="31.496759259258397"/>
    <n v="0.19743478260869565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s v="USD"/>
    <n v="1475294340"/>
    <n v="1472753745"/>
    <b v="1"/>
    <n v="97"/>
    <b v="1"/>
    <s v="theater/plays"/>
    <x v="2"/>
    <x v="2"/>
    <n v="251.74"/>
    <n v="106"/>
    <x v="3311"/>
    <d v="2016-10-01T03:59:00"/>
    <n v="29.405034722221899"/>
    <n v="6.1678260869565155E-2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s v="USD"/>
    <n v="1458826056"/>
    <n v="1456237656"/>
    <b v="0"/>
    <n v="124"/>
    <b v="1"/>
    <s v="food/small batch"/>
    <x v="3"/>
    <x v="26"/>
    <n v="189.76"/>
    <n v="102"/>
    <x v="3312"/>
    <d v="2016-03-24T13:27:36"/>
    <n v="29.958333333335759"/>
    <n v="2.3043478260869565E-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x v="1"/>
    <s v="GBP"/>
    <n v="1406130880"/>
    <n v="1403538880"/>
    <b v="0"/>
    <n v="21"/>
    <b v="0"/>
    <s v="technology/wearables"/>
    <x v="0"/>
    <x v="16"/>
    <n v="291.33"/>
    <n v="27"/>
    <x v="3313"/>
    <d v="2014-07-23T15:54:40"/>
    <n v="30"/>
    <n v="-0.73399999999999999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s v="USD"/>
    <n v="1438552800"/>
    <n v="1435876423"/>
    <b v="0"/>
    <n v="52"/>
    <b v="0"/>
    <s v="food/food trucks"/>
    <x v="3"/>
    <x v="3"/>
    <n v="116.56"/>
    <n v="26"/>
    <x v="3314"/>
    <d v="2015-08-02T22:00:00"/>
    <n v="30.976585648153559"/>
    <n v="-0.73647826086956525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x v="1"/>
    <s v="GBP"/>
    <n v="1475398800"/>
    <n v="1472711224"/>
    <b v="0"/>
    <n v="94"/>
    <b v="0"/>
    <s v="theater/plays"/>
    <x v="2"/>
    <x v="2"/>
    <n v="65.34"/>
    <n v="26"/>
    <x v="3315"/>
    <d v="2016-10-02T09:00:00"/>
    <n v="31.106203703704523"/>
    <n v="-0.7430129707112971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s v="USD"/>
    <n v="1426777228"/>
    <n v="1424188828"/>
    <b v="0"/>
    <n v="372"/>
    <b v="1"/>
    <s v="food/small batch"/>
    <x v="3"/>
    <x v="26"/>
    <n v="81.25"/>
    <n v="126"/>
    <x v="3316"/>
    <d v="2015-03-19T15:00:28"/>
    <n v="29.958333333343035"/>
    <n v="0.25941666666666668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s v="USD"/>
    <n v="1445047200"/>
    <n v="1442443910"/>
    <b v="1"/>
    <n v="314"/>
    <b v="1"/>
    <s v="film &amp; video/documentary"/>
    <x v="5"/>
    <x v="27"/>
    <n v="89.39"/>
    <n v="117"/>
    <x v="3317"/>
    <d v="2015-10-17T02:00:00"/>
    <n v="30.130671296297805"/>
    <n v="0.169472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s v="USD"/>
    <n v="1413417600"/>
    <n v="1410750855"/>
    <b v="1"/>
    <n v="108"/>
    <b v="0"/>
    <s v="photography/photobooks"/>
    <x v="6"/>
    <x v="9"/>
    <n v="44.94"/>
    <n v="20"/>
    <x v="3318"/>
    <d v="2014-10-16T00:00:00"/>
    <n v="30.865104166667152"/>
    <n v="-0.7977916666666666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s v="USD"/>
    <n v="1415941920"/>
    <n v="1414028490"/>
    <b v="1"/>
    <n v="302"/>
    <b v="1"/>
    <s v="film &amp; video/documentary"/>
    <x v="5"/>
    <x v="27"/>
    <n v="84.02"/>
    <n v="105"/>
    <x v="3319"/>
    <d v="2014-11-14T05:12:00"/>
    <n v="22.146180555559113"/>
    <n v="4.8553719008264461E-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s v="USD"/>
    <n v="1413312194"/>
    <n v="1410288194"/>
    <b v="1"/>
    <n v="92"/>
    <b v="0"/>
    <s v="photography/photobooks"/>
    <x v="6"/>
    <x v="9"/>
    <n v="150.5"/>
    <n v="57"/>
    <x v="3320"/>
    <d v="2014-10-14T18:43:14"/>
    <n v="35"/>
    <n v="-0.4348571428571428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s v="USD"/>
    <n v="1334097387"/>
    <n v="1328916987"/>
    <b v="0"/>
    <n v="5"/>
    <b v="0"/>
    <s v="film &amp; video/animation"/>
    <x v="5"/>
    <x v="29"/>
    <n v="67"/>
    <n v="1"/>
    <x v="3321"/>
    <d v="2012-04-10T22:36:27"/>
    <n v="59.958333333335759"/>
    <n v="-0.98632653061224485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x v="11"/>
    <s v="NZD"/>
    <n v="1452942000"/>
    <n v="1449785223"/>
    <b v="0"/>
    <n v="5"/>
    <b v="0"/>
    <s v="technology/web"/>
    <x v="0"/>
    <x v="22"/>
    <n v="49"/>
    <n v="1"/>
    <x v="3322"/>
    <d v="2016-01-16T11:00:00"/>
    <n v="36.536770833328774"/>
    <n v="-0.9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s v="USD"/>
    <n v="1480727273"/>
    <n v="1478131673"/>
    <b v="0"/>
    <n v="571"/>
    <b v="1"/>
    <s v="games/tabletop games"/>
    <x v="1"/>
    <x v="1"/>
    <n v="426.93"/>
    <n v="975"/>
    <x v="3323"/>
    <d v="2016-12-03T01:07:53"/>
    <n v="30.041666666664241"/>
    <n v="8.751120000000000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s v="USD"/>
    <n v="1484085540"/>
    <n v="1482353513"/>
    <b v="0"/>
    <n v="1670"/>
    <b v="1"/>
    <s v="games/tabletop games"/>
    <x v="1"/>
    <x v="1"/>
    <n v="107.82"/>
    <n v="720"/>
    <x v="3324"/>
    <d v="2017-01-10T21:59:00"/>
    <n v="20.046608796299552"/>
    <n v="6.2024800000000004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s v="USD"/>
    <n v="1481778000"/>
    <n v="1479216874"/>
    <b v="1"/>
    <n v="531"/>
    <b v="1"/>
    <s v="technology/hardware"/>
    <x v="0"/>
    <x v="0"/>
    <n v="143.21"/>
    <n v="304"/>
    <x v="3325"/>
    <d v="2016-12-15T05:00:00"/>
    <n v="29.642662037033006"/>
    <n v="2.041879999999999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s v="USD"/>
    <n v="1414544400"/>
    <n v="1410883139"/>
    <b v="0"/>
    <n v="1021"/>
    <b v="1"/>
    <s v="technology/wearables"/>
    <x v="0"/>
    <x v="16"/>
    <n v="73.489999999999995"/>
    <n v="300"/>
    <x v="3326"/>
    <d v="2014-10-29T01:00:00"/>
    <n v="42.375706018516212"/>
    <n v="2.0011791999999997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s v="USD"/>
    <n v="1482134340"/>
    <n v="1479496309"/>
    <b v="1"/>
    <n v="1104"/>
    <b v="1"/>
    <s v="food/small batch"/>
    <x v="3"/>
    <x v="26"/>
    <n v="66.62"/>
    <n v="294"/>
    <x v="3327"/>
    <d v="2016-12-19T07:59:00"/>
    <n v="30.532766203708888"/>
    <n v="1.94208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x v="7"/>
    <s v="AUD"/>
    <n v="1435388154"/>
    <n v="1432796154"/>
    <b v="0"/>
    <n v="271"/>
    <b v="1"/>
    <s v="photography/photobooks"/>
    <x v="6"/>
    <x v="9"/>
    <n v="183.8"/>
    <n v="199"/>
    <x v="3328"/>
    <d v="2015-06-27T06:55:54"/>
    <n v="30"/>
    <n v="0.99243999999999999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s v="USD"/>
    <n v="1406129150"/>
    <n v="1400945150"/>
    <b v="0"/>
    <n v="1364"/>
    <b v="1"/>
    <s v="technology/hardware"/>
    <x v="0"/>
    <x v="0"/>
    <n v="36"/>
    <n v="196"/>
    <x v="3329"/>
    <d v="2014-07-23T15:25:50"/>
    <n v="60"/>
    <n v="0.9639999999999999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s v="USD"/>
    <n v="1398477518"/>
    <n v="1395885518"/>
    <b v="1"/>
    <n v="158"/>
    <b v="1"/>
    <s v="technology/hardware"/>
    <x v="0"/>
    <x v="0"/>
    <n v="282.72000000000003"/>
    <n v="179"/>
    <x v="3330"/>
    <d v="2014-04-26T01:58:38"/>
    <n v="30"/>
    <n v="0.7867600000000000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s v="USD"/>
    <n v="1346344425"/>
    <n v="1343320425"/>
    <b v="1"/>
    <n v="467"/>
    <b v="1"/>
    <s v="music/rock"/>
    <x v="4"/>
    <x v="5"/>
    <n v="82.96"/>
    <n v="155"/>
    <x v="3331"/>
    <d v="2012-08-30T16:33:45"/>
    <n v="35"/>
    <n v="0.54975359999999984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s v="USD"/>
    <n v="1381928503"/>
    <n v="1379336503"/>
    <b v="1"/>
    <n v="336"/>
    <b v="1"/>
    <s v="publishing/radio &amp; podcasts"/>
    <x v="7"/>
    <x v="35"/>
    <n v="103.2"/>
    <n v="139"/>
    <x v="3332"/>
    <d v="2013-10-16T13:01:43"/>
    <n v="30"/>
    <n v="0.38704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s v="USD"/>
    <n v="1484752597"/>
    <n v="1482160597"/>
    <b v="0"/>
    <n v="859"/>
    <b v="1"/>
    <s v="music/rock"/>
    <x v="4"/>
    <x v="5"/>
    <n v="40.35"/>
    <n v="139"/>
    <x v="3333"/>
    <d v="2017-01-18T15:16:37"/>
    <n v="30"/>
    <n v="0.38640000000000002"/>
    <x v="0"/>
  </r>
  <r>
    <n v="2026"/>
    <s v="MIDI Sprout - Biodata Sonification Device"/>
    <s v="MIDI Sprout enables plants to play synthesizers in real time."/>
    <n v="25000"/>
    <n v="33370.769999999997"/>
    <x v="0"/>
    <x v="0"/>
    <x v="0"/>
    <s v="USD"/>
    <n v="1398052740"/>
    <n v="1394127585"/>
    <b v="1"/>
    <n v="454"/>
    <b v="1"/>
    <s v="technology/hardware"/>
    <x v="0"/>
    <x v="0"/>
    <n v="73.5"/>
    <n v="133"/>
    <x v="3334"/>
    <d v="2014-04-21T03:59:00"/>
    <n v="45.430034722223354"/>
    <n v="0.3348307999999998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s v="USD"/>
    <n v="1333909178"/>
    <n v="1331320778"/>
    <b v="0"/>
    <n v="153"/>
    <b v="1"/>
    <s v="publishing/nonfiction"/>
    <x v="7"/>
    <x v="12"/>
    <n v="215.73"/>
    <n v="132"/>
    <x v="3335"/>
    <d v="2012-04-08T18:19:38"/>
    <n v="29.958333333335759"/>
    <n v="0.32024000000000002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s v="GBP"/>
    <n v="1401058740"/>
    <n v="1398388068"/>
    <b v="0"/>
    <n v="217"/>
    <b v="1"/>
    <s v="film &amp; video/television"/>
    <x v="5"/>
    <x v="7"/>
    <n v="150.9"/>
    <n v="131"/>
    <x v="3336"/>
    <d v="2014-05-25T22:59:00"/>
    <n v="30.910555555557949"/>
    <n v="0.30980000000000002"/>
    <x v="2"/>
  </r>
  <r>
    <n v="2239"/>
    <s v="Pro Tabletop Gaming Audio Collection"/>
    <s v="Next stretch goal unlocks at $33,000 and/or 500 backers unlocks 2 bonus stretch goals."/>
    <n v="25000"/>
    <n v="32006.67"/>
    <x v="0"/>
    <x v="0"/>
    <x v="0"/>
    <s v="USD"/>
    <n v="1385870520"/>
    <n v="1382742014"/>
    <b v="0"/>
    <n v="426"/>
    <b v="1"/>
    <s v="games/tabletop games"/>
    <x v="1"/>
    <x v="1"/>
    <n v="75.13"/>
    <n v="128"/>
    <x v="3337"/>
    <d v="2013-12-01T04:02:00"/>
    <n v="36.209560185183364"/>
    <n v="0.2802667999999999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s v="USD"/>
    <n v="1376654340"/>
    <n v="1373568644"/>
    <b v="0"/>
    <n v="329"/>
    <b v="1"/>
    <s v="theater/spaces"/>
    <x v="2"/>
    <x v="24"/>
    <n v="96.3"/>
    <n v="127"/>
    <x v="3338"/>
    <d v="2013-08-16T11:59:00"/>
    <n v="35.714074074072414"/>
    <n v="0.2673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s v="USD"/>
    <n v="1332561600"/>
    <n v="1329873755"/>
    <b v="1"/>
    <n v="426"/>
    <b v="1"/>
    <s v="technology/hardware"/>
    <x v="0"/>
    <x v="0"/>
    <n v="73.42"/>
    <n v="125"/>
    <x v="3339"/>
    <d v="2012-03-24T04:00:00"/>
    <n v="31.109317129630654"/>
    <n v="0.25102399999999997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s v="USD"/>
    <n v="1483729500"/>
    <n v="1481137500"/>
    <b v="0"/>
    <n v="43"/>
    <b v="1"/>
    <s v="film &amp; video/documentary"/>
    <x v="5"/>
    <x v="27"/>
    <n v="709.42"/>
    <n v="122"/>
    <x v="3340"/>
    <d v="2017-01-06T19:05:00"/>
    <n v="30"/>
    <n v="0.2202000000000000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s v="USD"/>
    <n v="1417906649"/>
    <n v="1414015049"/>
    <b v="1"/>
    <n v="325"/>
    <b v="1"/>
    <s v="theater/spaces"/>
    <x v="2"/>
    <x v="24"/>
    <n v="92.39"/>
    <n v="120"/>
    <x v="3341"/>
    <d v="2014-12-06T22:57:29"/>
    <n v="45.041666666664241"/>
    <n v="0.20104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s v="USD"/>
    <n v="1417012840"/>
    <n v="1414417240"/>
    <b v="0"/>
    <n v="128"/>
    <b v="1"/>
    <s v="theater/spaces"/>
    <x v="2"/>
    <x v="24"/>
    <n v="233.9"/>
    <n v="120"/>
    <x v="3342"/>
    <d v="2014-11-26T14:40:40"/>
    <n v="30.041666666671517"/>
    <n v="0.19756000000000001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s v="USD"/>
    <n v="1347017083"/>
    <n v="1344857083"/>
    <b v="1"/>
    <n v="129"/>
    <b v="1"/>
    <s v="film &amp; video/documentary"/>
    <x v="5"/>
    <x v="27"/>
    <n v="230.09"/>
    <n v="119"/>
    <x v="3343"/>
    <d v="2012-09-07T11:24:43"/>
    <n v="25"/>
    <n v="0.18726199999999998"/>
    <x v="6"/>
  </r>
  <r>
    <n v="2720"/>
    <s v="The Comedy Project"/>
    <s v="An improv, sketch and experimental comedy and cocktail venue in downtown Grand Rapids, Michigan"/>
    <n v="25000"/>
    <n v="29531"/>
    <x v="0"/>
    <x v="0"/>
    <x v="0"/>
    <s v="USD"/>
    <n v="1478866253"/>
    <n v="1476270653"/>
    <b v="0"/>
    <n v="173"/>
    <b v="1"/>
    <s v="theater/spaces"/>
    <x v="2"/>
    <x v="24"/>
    <n v="170.7"/>
    <n v="118"/>
    <x v="3344"/>
    <d v="2016-11-11T12:10:53"/>
    <n v="30.041666666671517"/>
    <n v="0.1812400000000000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s v="USD"/>
    <n v="1348786494"/>
    <n v="1346194494"/>
    <b v="1"/>
    <n v="963"/>
    <b v="1"/>
    <s v="film &amp; video/documentary"/>
    <x v="5"/>
    <x v="27"/>
    <n v="30.65"/>
    <n v="118"/>
    <x v="3345"/>
    <d v="2012-09-27T22:54:54"/>
    <n v="30"/>
    <n v="0.18081080000000002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s v="USD"/>
    <n v="1447427918"/>
    <n v="1444832318"/>
    <b v="1"/>
    <n v="493"/>
    <b v="1"/>
    <s v="film &amp; video/documentary"/>
    <x v="5"/>
    <x v="27"/>
    <n v="59.25"/>
    <n v="117"/>
    <x v="3346"/>
    <d v="2015-11-13T15:18:38"/>
    <n v="30.041666666664241"/>
    <n v="0.16839119999999996"/>
    <x v="3"/>
  </r>
  <r>
    <n v="2714"/>
    <s v="The Crane Theater"/>
    <s v="The Crane will be the new home for independent theater in Northeast Minneapolis"/>
    <n v="25000"/>
    <n v="29089"/>
    <x v="0"/>
    <x v="0"/>
    <x v="0"/>
    <s v="USD"/>
    <n v="1476486000"/>
    <n v="1474040596"/>
    <b v="1"/>
    <n v="305"/>
    <b v="1"/>
    <s v="theater/spaces"/>
    <x v="2"/>
    <x v="24"/>
    <n v="95.37"/>
    <n v="116"/>
    <x v="3347"/>
    <d v="2016-10-14T23:00:00"/>
    <n v="28.30328703703708"/>
    <n v="0.1635600000000000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s v="USD"/>
    <n v="1473566340"/>
    <n v="1470274509"/>
    <b v="1"/>
    <n v="221"/>
    <b v="1"/>
    <s v="film &amp; video/documentary"/>
    <x v="5"/>
    <x v="27"/>
    <n v="129.82"/>
    <n v="115"/>
    <x v="3348"/>
    <d v="2016-09-11T03:59:00"/>
    <n v="38.099895833336632"/>
    <n v="0.14760000000000001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s v="USD"/>
    <n v="1440546729"/>
    <n v="1437954729"/>
    <b v="1"/>
    <n v="238"/>
    <b v="1"/>
    <s v="technology/space exploration"/>
    <x v="0"/>
    <x v="23"/>
    <n v="120.31"/>
    <n v="115"/>
    <x v="3349"/>
    <d v="2015-08-25T23:52:09"/>
    <n v="30"/>
    <n v="0.14534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s v="USD"/>
    <n v="1415163600"/>
    <n v="1412737080"/>
    <b v="0"/>
    <n v="557"/>
    <b v="1"/>
    <s v="theater/spaces"/>
    <x v="2"/>
    <x v="24"/>
    <n v="50.76"/>
    <n v="113"/>
    <x v="3350"/>
    <d v="2014-11-05T05:00:00"/>
    <n v="28.084722222221899"/>
    <n v="0.13103999999999999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s v="USD"/>
    <n v="1476316800"/>
    <n v="1473837751"/>
    <b v="0"/>
    <n v="265"/>
    <b v="1"/>
    <s v="theater/spaces"/>
    <x v="2"/>
    <x v="24"/>
    <n v="104.15"/>
    <n v="110"/>
    <x v="3351"/>
    <d v="2016-10-13T00:00:00"/>
    <n v="28.692696759258979"/>
    <n v="0.10400800000000003"/>
    <x v="0"/>
  </r>
  <r>
    <n v="3035"/>
    <s v="The Coalition Theater"/>
    <s v="Help create a permanent home for live comedy shows and classes in Downtown RVA."/>
    <n v="25000"/>
    <n v="27196.71"/>
    <x v="0"/>
    <x v="0"/>
    <x v="0"/>
    <s v="USD"/>
    <n v="1367674009"/>
    <n v="1365082009"/>
    <b v="0"/>
    <n v="307"/>
    <b v="1"/>
    <s v="theater/spaces"/>
    <x v="2"/>
    <x v="24"/>
    <n v="88.59"/>
    <n v="109"/>
    <x v="3352"/>
    <d v="2013-05-04T13:26:49"/>
    <n v="30"/>
    <n v="8.7868399999999972E-2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s v="USD"/>
    <n v="1463146848"/>
    <n v="1460554848"/>
    <b v="1"/>
    <n v="186"/>
    <b v="1"/>
    <s v="film &amp; video/documentary"/>
    <x v="5"/>
    <x v="27"/>
    <n v="145.04"/>
    <n v="108"/>
    <x v="3353"/>
    <d v="2016-05-13T13:40:48"/>
    <n v="30"/>
    <n v="7.9119999999999996E-2"/>
    <x v="0"/>
  </r>
  <r>
    <n v="1514"/>
    <s v="Racing Age"/>
    <s v="Racing Age is a documentary photography book about masters track &amp; field athletes of retirement age and older."/>
    <n v="25000"/>
    <n v="26619"/>
    <x v="0"/>
    <x v="0"/>
    <x v="0"/>
    <s v="USD"/>
    <n v="1443363640"/>
    <n v="1439907640"/>
    <b v="1"/>
    <n v="176"/>
    <b v="1"/>
    <s v="photography/photobooks"/>
    <x v="6"/>
    <x v="9"/>
    <n v="151.24"/>
    <n v="106"/>
    <x v="3354"/>
    <d v="2015-09-27T14:20:40"/>
    <n v="40"/>
    <n v="6.4759999999999998E-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s v="USD"/>
    <n v="1423235071"/>
    <n v="1420643071"/>
    <b v="1"/>
    <n v="352"/>
    <b v="1"/>
    <s v="food/small batch"/>
    <x v="3"/>
    <x v="26"/>
    <n v="75.5"/>
    <n v="106"/>
    <x v="3355"/>
    <d v="2015-02-06T15:04:31"/>
    <n v="30"/>
    <n v="6.3079999999999997E-2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s v="USD"/>
    <n v="1416582101"/>
    <n v="1413986501"/>
    <b v="0"/>
    <n v="237"/>
    <b v="1"/>
    <s v="film &amp; video/documentary"/>
    <x v="5"/>
    <x v="27"/>
    <n v="111.8"/>
    <n v="106"/>
    <x v="3356"/>
    <d v="2014-11-21T15:01:41"/>
    <n v="30.041666666671517"/>
    <n v="5.9819999999999998E-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s v="USD"/>
    <n v="1405609146"/>
    <n v="1403017146"/>
    <b v="1"/>
    <n v="125"/>
    <b v="1"/>
    <s v="food/small batch"/>
    <x v="3"/>
    <x v="26"/>
    <n v="211.84"/>
    <n v="106"/>
    <x v="3357"/>
    <d v="2014-07-17T14:59:06"/>
    <n v="30"/>
    <n v="5.9200000000000003E-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s v="USD"/>
    <n v="1433085875"/>
    <n v="1428333875"/>
    <b v="0"/>
    <n v="152"/>
    <b v="1"/>
    <s v="technology/wearables"/>
    <x v="0"/>
    <x v="16"/>
    <n v="174.03"/>
    <n v="106"/>
    <x v="3358"/>
    <d v="2015-05-31T15:24:35"/>
    <n v="55"/>
    <n v="5.808E-2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s v="USD"/>
    <n v="1476994315"/>
    <n v="1474402315"/>
    <b v="0"/>
    <n v="76"/>
    <b v="1"/>
    <s v="technology/hardware"/>
    <x v="0"/>
    <x v="0"/>
    <n v="346.13"/>
    <n v="105"/>
    <x v="3359"/>
    <d v="2016-10-20T20:11:55"/>
    <n v="30"/>
    <n v="5.2238800000000044E-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s v="USD"/>
    <n v="1337885168"/>
    <n v="1335293168"/>
    <b v="0"/>
    <n v="221"/>
    <b v="1"/>
    <s v="music/pop"/>
    <x v="4"/>
    <x v="17"/>
    <n v="118.7"/>
    <n v="105"/>
    <x v="3360"/>
    <d v="2012-05-24T18:46:08"/>
    <n v="30"/>
    <n v="4.9338000000000028E-2"/>
    <x v="6"/>
  </r>
  <r>
    <n v="381"/>
    <s v="Clearwater"/>
    <s v="Set in the ancient waters of the Puget Sound, Clearwater is a universal story about the need to adapt to change."/>
    <n v="25000"/>
    <n v="26182.5"/>
    <x v="0"/>
    <x v="0"/>
    <x v="0"/>
    <s v="USD"/>
    <n v="1343624400"/>
    <n v="1340642717"/>
    <b v="0"/>
    <n v="251"/>
    <b v="1"/>
    <s v="film &amp; video/documentary"/>
    <x v="5"/>
    <x v="27"/>
    <n v="104.31"/>
    <n v="105"/>
    <x v="3361"/>
    <d v="2012-07-30T05:00:00"/>
    <n v="34.510219907409919"/>
    <n v="4.7300000000000002E-2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s v="USD"/>
    <n v="1431143940"/>
    <n v="1428585710"/>
    <b v="0"/>
    <n v="147"/>
    <b v="1"/>
    <s v="theater/musical"/>
    <x v="2"/>
    <x v="18"/>
    <n v="175.51"/>
    <n v="103"/>
    <x v="3362"/>
    <d v="2015-05-09T03:59:00"/>
    <n v="29.609143518522615"/>
    <n v="3.2000000000000001E-2"/>
    <x v="3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s v="USD"/>
    <n v="1393031304"/>
    <n v="1390439304"/>
    <b v="1"/>
    <n v="328"/>
    <b v="1"/>
    <s v="film &amp; video/documentary"/>
    <x v="5"/>
    <x v="27"/>
    <n v="78.2"/>
    <n v="103"/>
    <x v="3363"/>
    <d v="2014-02-22T01:08:24"/>
    <n v="30"/>
    <n v="2.5919999999999999E-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s v="USD"/>
    <n v="1402494243"/>
    <n v="1399902243"/>
    <b v="1"/>
    <n v="221"/>
    <b v="1"/>
    <s v="food/small batch"/>
    <x v="3"/>
    <x v="26"/>
    <n v="115.69"/>
    <n v="102"/>
    <x v="3364"/>
    <d v="2014-06-11T13:44:03"/>
    <n v="30"/>
    <n v="2.2720000000000001E-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s v="USD"/>
    <n v="1303686138"/>
    <n v="1301007738"/>
    <b v="1"/>
    <n v="298"/>
    <b v="1"/>
    <s v="film &amp; video/documentary"/>
    <x v="5"/>
    <x v="27"/>
    <n v="85.34"/>
    <n v="102"/>
    <x v="3365"/>
    <d v="2011-04-24T23:02:18"/>
    <n v="31"/>
    <n v="1.7226399999999996E-2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s v="USD"/>
    <n v="1415213324"/>
    <n v="1412617724"/>
    <b v="1"/>
    <n v="213"/>
    <b v="1"/>
    <s v="theater/plays"/>
    <x v="2"/>
    <x v="2"/>
    <n v="119.19"/>
    <n v="102"/>
    <x v="3366"/>
    <d v="2014-11-05T18:48:44"/>
    <n v="30.041666666671517"/>
    <n v="1.5520000000000001E-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s v="USD"/>
    <n v="1345660334"/>
    <n v="1343068334"/>
    <b v="1"/>
    <n v="126"/>
    <b v="1"/>
    <s v="film &amp; video/documentary"/>
    <x v="5"/>
    <x v="27"/>
    <n v="200.89"/>
    <n v="101"/>
    <x v="3367"/>
    <d v="2012-08-22T18:32:14"/>
    <n v="30"/>
    <n v="1.248E-2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s v="USD"/>
    <n v="1418430311"/>
    <n v="1415838311"/>
    <b v="0"/>
    <n v="105"/>
    <b v="1"/>
    <s v="technology/wearables"/>
    <x v="0"/>
    <x v="16"/>
    <n v="239.35"/>
    <n v="101"/>
    <x v="3368"/>
    <d v="2014-12-13T00:25:11"/>
    <n v="30"/>
    <n v="5.28E-3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s v="USD"/>
    <n v="1472020881"/>
    <n v="1469428881"/>
    <b v="1"/>
    <n v="218"/>
    <b v="1"/>
    <s v="theater/spaces"/>
    <x v="2"/>
    <x v="24"/>
    <n v="115.08"/>
    <n v="100"/>
    <x v="3369"/>
    <d v="2016-08-24T06:41:21"/>
    <n v="30"/>
    <n v="3.5200000000000001E-3"/>
    <x v="0"/>
  </r>
  <r>
    <n v="1004"/>
    <s v="AllerGuarder: Bluetooth wristband helps food-allergy kids"/>
    <s v="Harnessing wearable technology as a powerful defense for food-allergy children."/>
    <n v="25000"/>
    <n v="20552"/>
    <x v="2"/>
    <x v="0"/>
    <x v="0"/>
    <s v="USD"/>
    <n v="1455814827"/>
    <n v="1453222827"/>
    <b v="0"/>
    <n v="95"/>
    <b v="0"/>
    <s v="technology/wearables"/>
    <x v="0"/>
    <x v="16"/>
    <n v="216.34"/>
    <n v="82"/>
    <x v="3370"/>
    <d v="2016-02-18T17:00:27"/>
    <n v="30"/>
    <n v="-0.1779199999999999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x v="1"/>
    <s v="GBP"/>
    <n v="1475333917"/>
    <n v="1472569117"/>
    <b v="0"/>
    <n v="46"/>
    <b v="0"/>
    <s v="technology/wearables"/>
    <x v="0"/>
    <x v="16"/>
    <n v="382.39"/>
    <n v="70"/>
    <x v="3371"/>
    <d v="2016-10-01T14:58:37"/>
    <n v="32"/>
    <n v="-0.2964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s v="USD"/>
    <n v="1439189940"/>
    <n v="1435970682"/>
    <b v="1"/>
    <n v="139"/>
    <b v="0"/>
    <s v="photography/photobooks"/>
    <x v="6"/>
    <x v="9"/>
    <n v="109.94"/>
    <n v="61"/>
    <x v="3372"/>
    <d v="2015-08-10T06:59:00"/>
    <n v="37.259930555563187"/>
    <n v="-0.38875999999999999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s v="USD"/>
    <n v="1461440421"/>
    <n v="1458848421"/>
    <b v="0"/>
    <n v="39"/>
    <b v="0"/>
    <s v="games/mobile games"/>
    <x v="1"/>
    <x v="15"/>
    <n v="253.21"/>
    <n v="40"/>
    <x v="3373"/>
    <d v="2016-04-23T19:40:21"/>
    <n v="30"/>
    <n v="-0.6049999999999999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x v="0"/>
    <s v="USD"/>
    <n v="1451419200"/>
    <n v="1449000056"/>
    <b v="0"/>
    <n v="90"/>
    <b v="0"/>
    <s v="technology/wearables"/>
    <x v="0"/>
    <x v="16"/>
    <n v="95.91"/>
    <n v="35"/>
    <x v="3374"/>
    <d v="2015-12-29T20:00:00"/>
    <n v="27.999351851845859"/>
    <n v="-0.65471999999999997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s v="USD"/>
    <n v="1452744011"/>
    <n v="1450152011"/>
    <b v="0"/>
    <n v="167"/>
    <b v="0"/>
    <s v="games/video games"/>
    <x v="1"/>
    <x v="19"/>
    <n v="43.98"/>
    <n v="29"/>
    <x v="3375"/>
    <d v="2016-01-14T04:00:11"/>
    <n v="30"/>
    <n v="-0.7062399999999999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s v="USD"/>
    <n v="1468029540"/>
    <n v="1465304483"/>
    <b v="0"/>
    <n v="45"/>
    <b v="0"/>
    <s v="theater/spaces"/>
    <x v="2"/>
    <x v="24"/>
    <n v="130.09"/>
    <n v="23"/>
    <x v="3376"/>
    <d v="2016-07-09T01:59:00"/>
    <n v="31.540011574070377"/>
    <n v="-0.76583999999999997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x v="0"/>
    <s v="USD"/>
    <n v="1449354502"/>
    <n v="1446762502"/>
    <b v="0"/>
    <n v="16"/>
    <b v="0"/>
    <s v="technology/wearables"/>
    <x v="0"/>
    <x v="16"/>
    <n v="308.75"/>
    <n v="20"/>
    <x v="3377"/>
    <d v="2015-12-05T22:28:22"/>
    <n v="30"/>
    <n v="-0.8024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x v="0"/>
    <s v="USD"/>
    <n v="1439644920"/>
    <n v="1436793939"/>
    <b v="0"/>
    <n v="39"/>
    <b v="0"/>
    <s v="technology/web"/>
    <x v="0"/>
    <x v="22"/>
    <n v="111.41"/>
    <n v="17"/>
    <x v="3378"/>
    <d v="2015-08-15T13:22:00"/>
    <n v="32.997465277774609"/>
    <n v="-0.826200000000000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x v="0"/>
    <s v="USD"/>
    <n v="1419384585"/>
    <n v="1416360585"/>
    <b v="0"/>
    <n v="22"/>
    <b v="0"/>
    <s v="publishing/art books"/>
    <x v="7"/>
    <x v="40"/>
    <n v="155"/>
    <n v="14"/>
    <x v="3379"/>
    <d v="2014-12-24T01:29:45"/>
    <n v="35"/>
    <n v="-0.8636000000000000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s v="USD"/>
    <n v="1419017880"/>
    <n v="1416419916"/>
    <b v="1"/>
    <n v="84"/>
    <b v="0"/>
    <s v="technology/makerspaces"/>
    <x v="0"/>
    <x v="36"/>
    <n v="33.76"/>
    <n v="11"/>
    <x v="3380"/>
    <d v="2014-12-19T19:38:00"/>
    <n v="30.069027777775773"/>
    <n v="-0.8865600000000000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x v="1"/>
    <s v="GBP"/>
    <n v="1445431533"/>
    <n v="1442839533"/>
    <b v="0"/>
    <n v="27"/>
    <b v="0"/>
    <s v="technology/web"/>
    <x v="0"/>
    <x v="22"/>
    <n v="97.41"/>
    <n v="11"/>
    <x v="3381"/>
    <d v="2015-10-21T12:45:33"/>
    <n v="30"/>
    <n v="-0.89480000000000004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s v="USD"/>
    <n v="1412534943"/>
    <n v="1409942943"/>
    <b v="0"/>
    <n v="32"/>
    <b v="0"/>
    <s v="music/indie rock"/>
    <x v="4"/>
    <x v="21"/>
    <n v="73.760000000000005"/>
    <n v="9"/>
    <x v="3382"/>
    <d v="2014-10-05T18:49:03"/>
    <n v="30"/>
    <n v="-0.90558720000000004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s v="USD"/>
    <n v="1430517761"/>
    <n v="1427925761"/>
    <b v="0"/>
    <n v="17"/>
    <b v="0"/>
    <s v="music/faith"/>
    <x v="4"/>
    <x v="28"/>
    <n v="115.71"/>
    <n v="8"/>
    <x v="3383"/>
    <d v="2015-05-01T22:02:41"/>
    <n v="30"/>
    <n v="-0.92132000000000003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s v="USD"/>
    <n v="1415655289"/>
    <n v="1413059689"/>
    <b v="1"/>
    <n v="29"/>
    <b v="0"/>
    <s v="technology/makerspaces"/>
    <x v="0"/>
    <x v="36"/>
    <n v="65.41"/>
    <n v="8"/>
    <x v="3384"/>
    <d v="2014-11-10T21:34:49"/>
    <n v="30.041666666664241"/>
    <n v="-0.92412000000000005"/>
    <x v="2"/>
  </r>
  <r>
    <n v="1098"/>
    <s v="Kick, Punch... Fireball"/>
    <s v="Kick, Punch... Fireball is an FPS type arena game set inside the fantasy world."/>
    <n v="25000"/>
    <n v="1803"/>
    <x v="1"/>
    <x v="0"/>
    <x v="0"/>
    <s v="USD"/>
    <n v="1397413095"/>
    <n v="1394821095"/>
    <b v="0"/>
    <n v="22"/>
    <b v="0"/>
    <s v="games/video games"/>
    <x v="1"/>
    <x v="19"/>
    <n v="81.95"/>
    <n v="7"/>
    <x v="3385"/>
    <d v="2014-04-13T18:18:15"/>
    <n v="30"/>
    <n v="-0.92788000000000004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x v="0"/>
    <s v="USD"/>
    <n v="1433988000"/>
    <n v="1431353337"/>
    <b v="0"/>
    <n v="13"/>
    <b v="0"/>
    <s v="film &amp; video/science fiction"/>
    <x v="5"/>
    <x v="30"/>
    <n v="106.69"/>
    <n v="6"/>
    <x v="3386"/>
    <d v="2015-06-11T02:00:00"/>
    <n v="30.493784722217242"/>
    <n v="-0.94452000000000003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x v="0"/>
    <s v="USD"/>
    <n v="1481213752"/>
    <n v="1478621752"/>
    <b v="0"/>
    <n v="14"/>
    <b v="0"/>
    <s v="theater/musical"/>
    <x v="2"/>
    <x v="18"/>
    <n v="88.64"/>
    <n v="5"/>
    <x v="3387"/>
    <d v="2016-12-08T16:15:52"/>
    <n v="30"/>
    <n v="-0.9503599999999999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s v="USD"/>
    <n v="1450166340"/>
    <n v="1448044925"/>
    <b v="0"/>
    <n v="17"/>
    <b v="0"/>
    <s v="games/mobile games"/>
    <x v="1"/>
    <x v="15"/>
    <n v="71.59"/>
    <n v="5"/>
    <x v="3388"/>
    <d v="2015-12-15T07:59:00"/>
    <n v="24.553414351852552"/>
    <n v="-0.95132000000000005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s v="USD"/>
    <n v="1480007460"/>
    <n v="1475760567"/>
    <b v="0"/>
    <n v="13"/>
    <b v="0"/>
    <s v="theater/spaces"/>
    <x v="2"/>
    <x v="24"/>
    <n v="82.46"/>
    <n v="4"/>
    <x v="3389"/>
    <d v="2016-11-24T17:11:00"/>
    <n v="49.153854166666861"/>
    <n v="-0.9571199999999999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x v="0"/>
    <s v="USD"/>
    <n v="1459121162"/>
    <n v="1456532762"/>
    <b v="0"/>
    <n v="17"/>
    <b v="0"/>
    <s v="theater/spaces"/>
    <x v="2"/>
    <x v="24"/>
    <n v="61.18"/>
    <n v="4"/>
    <x v="3390"/>
    <d v="2016-03-27T23:26:02"/>
    <n v="29.958333333328483"/>
    <n v="-0.9584000000000000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s v="USD"/>
    <n v="1334326635"/>
    <n v="1329146235"/>
    <b v="0"/>
    <n v="21"/>
    <b v="0"/>
    <s v="games/video games"/>
    <x v="1"/>
    <x v="19"/>
    <n v="34.880000000000003"/>
    <n v="3"/>
    <x v="3391"/>
    <d v="2012-04-13T14:17:15"/>
    <n v="59.958333333335759"/>
    <n v="-0.9707000000000000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s v="USD"/>
    <n v="1443561159"/>
    <n v="1440969159"/>
    <b v="0"/>
    <n v="9"/>
    <b v="0"/>
    <s v="theater/spaces"/>
    <x v="2"/>
    <x v="24"/>
    <n v="67.78"/>
    <n v="2"/>
    <x v="3392"/>
    <d v="2015-09-29T21:12:39"/>
    <n v="30"/>
    <n v="-0.97560000000000002"/>
    <x v="3"/>
  </r>
  <r>
    <n v="1816"/>
    <s v="Moments of Passion"/>
    <s v="A unique Photographic Book Project about the Passionate Moments and Strong Emotions that lie within Karate"/>
    <n v="25000"/>
    <n v="509"/>
    <x v="1"/>
    <x v="18"/>
    <x v="18"/>
    <s v="CHF"/>
    <n v="1469473200"/>
    <n v="1467061303"/>
    <b v="0"/>
    <n v="6"/>
    <b v="0"/>
    <s v="photography/photobooks"/>
    <x v="6"/>
    <x v="9"/>
    <n v="84.83"/>
    <n v="2"/>
    <x v="3393"/>
    <d v="2016-07-25T19:00:00"/>
    <n v="27.915474537046975"/>
    <n v="-0.97963999999999996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s v="USD"/>
    <n v="1439931675"/>
    <n v="1437339675"/>
    <b v="0"/>
    <n v="6"/>
    <b v="0"/>
    <s v="food/food trucks"/>
    <x v="3"/>
    <x v="3"/>
    <n v="76.67"/>
    <n v="2"/>
    <x v="3394"/>
    <d v="2015-08-18T21:01:15"/>
    <n v="30"/>
    <n v="-0.9816000000000000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s v="USD"/>
    <n v="1483048900"/>
    <n v="1480456900"/>
    <b v="0"/>
    <n v="4"/>
    <b v="0"/>
    <s v="technology/gadgets"/>
    <x v="0"/>
    <x v="33"/>
    <n v="108.25"/>
    <n v="2"/>
    <x v="3395"/>
    <d v="2016-12-29T22:01:40"/>
    <n v="30"/>
    <n v="-0.98268"/>
    <x v="0"/>
  </r>
  <r>
    <n v="2424"/>
    <s v="Lily and Memphs"/>
    <s v="Great and creative food from the heart in the form of a sweet food truck!"/>
    <n v="25000"/>
    <n v="310"/>
    <x v="1"/>
    <x v="0"/>
    <x v="0"/>
    <s v="USD"/>
    <n v="1414445108"/>
    <n v="1411853108"/>
    <b v="0"/>
    <n v="9"/>
    <b v="0"/>
    <s v="food/food trucks"/>
    <x v="3"/>
    <x v="3"/>
    <n v="34.44"/>
    <n v="1"/>
    <x v="3396"/>
    <d v="2014-10-27T21:25:08"/>
    <n v="30"/>
    <n v="-0.9876000000000000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s v="USD"/>
    <n v="1477454340"/>
    <n v="1474676646"/>
    <b v="0"/>
    <n v="6"/>
    <b v="0"/>
    <s v="technology/wearables"/>
    <x v="0"/>
    <x v="16"/>
    <n v="49.67"/>
    <n v="1"/>
    <x v="3397"/>
    <d v="2016-10-26T03:59:00"/>
    <n v="32.149236111115897"/>
    <n v="-0.98807999999999996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x v="0"/>
    <s v="USD"/>
    <n v="1412500322"/>
    <n v="1409908322"/>
    <b v="0"/>
    <n v="6"/>
    <b v="0"/>
    <s v="film &amp; video/drama"/>
    <x v="5"/>
    <x v="25"/>
    <n v="46.5"/>
    <n v="1"/>
    <x v="3398"/>
    <d v="2014-10-05T09:12:02"/>
    <n v="30"/>
    <n v="-0.98884000000000005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x v="0"/>
    <s v="USD"/>
    <n v="1467934937"/>
    <n v="1465342937"/>
    <b v="0"/>
    <n v="3"/>
    <b v="0"/>
    <s v="technology/web"/>
    <x v="0"/>
    <x v="22"/>
    <n v="87"/>
    <n v="1"/>
    <x v="3399"/>
    <d v="2016-07-07T23:42:17"/>
    <n v="30"/>
    <n v="-0.9895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s v="USD"/>
    <n v="1407869851"/>
    <n v="1404845851"/>
    <b v="0"/>
    <n v="9"/>
    <b v="0"/>
    <s v="technology/gadgets"/>
    <x v="0"/>
    <x v="33"/>
    <n v="28.89"/>
    <n v="1"/>
    <x v="3400"/>
    <d v="2014-08-12T18:57:31"/>
    <n v="35"/>
    <n v="-0.98960000000000004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x v="4"/>
    <s v="EUR"/>
    <n v="1465130532"/>
    <n v="1462538532"/>
    <b v="0"/>
    <n v="1"/>
    <b v="0"/>
    <s v="technology/wearables"/>
    <x v="0"/>
    <x v="16"/>
    <n v="199"/>
    <n v="1"/>
    <x v="3401"/>
    <d v="2016-06-05T12:42:12"/>
    <n v="30"/>
    <n v="-0.9920400000000000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s v="USD"/>
    <n v="1408040408"/>
    <n v="1405448408"/>
    <b v="0"/>
    <n v="8"/>
    <b v="0"/>
    <s v="food/food trucks"/>
    <x v="3"/>
    <x v="3"/>
    <n v="23.5"/>
    <n v="1"/>
    <x v="3402"/>
    <d v="2014-08-14T18:20:08"/>
    <n v="30"/>
    <n v="-0.99248000000000003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s v="USD"/>
    <n v="1440524082"/>
    <n v="1437932082"/>
    <b v="0"/>
    <n v="3"/>
    <b v="0"/>
    <s v="food/food trucks"/>
    <x v="3"/>
    <x v="3"/>
    <n v="50.33"/>
    <n v="1"/>
    <x v="3403"/>
    <d v="2015-08-25T17:34:42"/>
    <n v="30"/>
    <n v="-0.99395999999999995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s v="USD"/>
    <n v="1488340800"/>
    <n v="1483768497"/>
    <b v="0"/>
    <n v="2"/>
    <b v="0"/>
    <s v="games/mobile games"/>
    <x v="1"/>
    <x v="15"/>
    <n v="62.5"/>
    <n v="1"/>
    <x v="3404"/>
    <d v="2017-03-01T04:00:00"/>
    <n v="52.920173611113569"/>
    <n v="-0.995"/>
    <x v="1"/>
  </r>
  <r>
    <n v="553"/>
    <s v="sellorshopusa.com"/>
    <s v="Groundbreaking New Classifieds Website Grows Into Largest Nationwide Coverage By Turning Users Into Entrepreneurs"/>
    <n v="25000"/>
    <n v="123"/>
    <x v="1"/>
    <x v="0"/>
    <x v="0"/>
    <s v="USD"/>
    <n v="1415988991"/>
    <n v="1413393391"/>
    <b v="0"/>
    <n v="6"/>
    <b v="0"/>
    <s v="technology/web"/>
    <x v="0"/>
    <x v="22"/>
    <n v="20.5"/>
    <n v="0"/>
    <x v="3405"/>
    <d v="2014-11-14T18:16:31"/>
    <n v="30.041666666664241"/>
    <n v="-0.99507999999999996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s v="USD"/>
    <n v="1437969540"/>
    <n v="1436297723"/>
    <b v="0"/>
    <n v="2"/>
    <b v="0"/>
    <s v="technology/web"/>
    <x v="0"/>
    <x v="22"/>
    <n v="53"/>
    <n v="0"/>
    <x v="3406"/>
    <d v="2015-07-27T03:59:00"/>
    <n v="19.349733796298096"/>
    <n v="-0.99575999999999998"/>
    <x v="3"/>
  </r>
  <r>
    <n v="1405"/>
    <s v="The Bible translated into Emoticons"/>
    <s v="Will more people read the Bible if it were translated into Emoticons?"/>
    <n v="25000"/>
    <n v="105"/>
    <x v="1"/>
    <x v="0"/>
    <x v="0"/>
    <s v="USD"/>
    <n v="1417195201"/>
    <n v="1414599601"/>
    <b v="1"/>
    <n v="17"/>
    <b v="0"/>
    <s v="publishing/translations"/>
    <x v="7"/>
    <x v="20"/>
    <n v="6.18"/>
    <n v="0"/>
    <x v="3407"/>
    <d v="2014-11-28T17:20:01"/>
    <n v="30.041666666664241"/>
    <n v="-0.9958000000000000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1"/>
    <x v="1"/>
    <s v="GBP"/>
    <n v="1433021171"/>
    <n v="1430429171"/>
    <b v="0"/>
    <n v="2"/>
    <b v="0"/>
    <s v="food/food trucks"/>
    <x v="3"/>
    <x v="3"/>
    <n v="50"/>
    <n v="0"/>
    <x v="3408"/>
    <d v="2015-05-30T21:26:11"/>
    <n v="30"/>
    <n v="-0.996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x v="0"/>
    <s v="USD"/>
    <n v="1418877141"/>
    <n v="1416285141"/>
    <b v="0"/>
    <n v="4"/>
    <b v="0"/>
    <s v="technology/web"/>
    <x v="0"/>
    <x v="22"/>
    <n v="20.5"/>
    <n v="0"/>
    <x v="3409"/>
    <d v="2014-12-18T04:32:21"/>
    <n v="30"/>
    <n v="-0.9967200000000000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s v="USD"/>
    <n v="1410127994"/>
    <n v="1407535994"/>
    <b v="0"/>
    <n v="4"/>
    <b v="0"/>
    <s v="technology/gadgets"/>
    <x v="0"/>
    <x v="33"/>
    <n v="10.5"/>
    <n v="0"/>
    <x v="3410"/>
    <d v="2014-09-07T22:13:14"/>
    <n v="30"/>
    <n v="-0.99831999999999999"/>
    <x v="2"/>
  </r>
  <r>
    <n v="594"/>
    <s v="Unleashed Fitness"/>
    <s v="Creating a fitness site that will change the fitness game forever!"/>
    <n v="25000"/>
    <n v="26"/>
    <x v="1"/>
    <x v="0"/>
    <x v="0"/>
    <s v="USD"/>
    <n v="1460832206"/>
    <n v="1458240206"/>
    <b v="0"/>
    <n v="2"/>
    <b v="0"/>
    <s v="technology/web"/>
    <x v="0"/>
    <x v="22"/>
    <n v="13"/>
    <n v="0"/>
    <x v="3411"/>
    <d v="2016-04-16T18:43:26"/>
    <n v="30"/>
    <n v="-0.9989599999999999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s v="USD"/>
    <n v="1409770164"/>
    <n v="1407178164"/>
    <b v="0"/>
    <n v="2"/>
    <b v="0"/>
    <s v="technology/wearables"/>
    <x v="0"/>
    <x v="16"/>
    <n v="13"/>
    <n v="0"/>
    <x v="3412"/>
    <d v="2014-09-03T18:49:24"/>
    <n v="30"/>
    <n v="-0.998959999999999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x v="11"/>
    <s v="NZD"/>
    <n v="1474436704"/>
    <n v="1471844704"/>
    <b v="0"/>
    <n v="2"/>
    <b v="0"/>
    <s v="publishing/translations"/>
    <x v="7"/>
    <x v="20"/>
    <n v="13"/>
    <n v="0"/>
    <x v="3413"/>
    <d v="2016-09-21T05:45:04"/>
    <n v="30"/>
    <n v="-0.99895999999999996"/>
    <x v="0"/>
  </r>
  <r>
    <n v="1171"/>
    <s v="The Mean Green Purple Machine"/>
    <s v="Tulsa's first true biodiesel, alternative energy powered food truck! Oh yeah, and delicious food!"/>
    <n v="25000"/>
    <n v="25"/>
    <x v="1"/>
    <x v="0"/>
    <x v="0"/>
    <s v="USD"/>
    <n v="1415909927"/>
    <n v="1414351127"/>
    <b v="0"/>
    <n v="1"/>
    <b v="0"/>
    <s v="food/food trucks"/>
    <x v="3"/>
    <x v="3"/>
    <n v="25"/>
    <n v="0"/>
    <x v="3414"/>
    <d v="2014-11-13T20:18:47"/>
    <n v="18.041666666664241"/>
    <n v="-0.99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x v="3"/>
    <s v="EUR"/>
    <n v="1457617359"/>
    <n v="1455025359"/>
    <b v="0"/>
    <n v="3"/>
    <b v="0"/>
    <s v="theater/spaces"/>
    <x v="2"/>
    <x v="24"/>
    <n v="7.33"/>
    <n v="0"/>
    <x v="3415"/>
    <d v="2016-03-10T13:42:39"/>
    <n v="30"/>
    <n v="-0.99912000000000001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s v="USD"/>
    <n v="1406683172"/>
    <n v="1404523172"/>
    <b v="0"/>
    <n v="2"/>
    <b v="0"/>
    <s v="theater/spaces"/>
    <x v="2"/>
    <x v="24"/>
    <n v="5"/>
    <n v="0"/>
    <x v="3416"/>
    <d v="2014-07-30T01:19:32"/>
    <n v="25"/>
    <n v="-0.99960000000000004"/>
    <x v="2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s v="USD"/>
    <n v="1487465119"/>
    <n v="1484009119"/>
    <b v="0"/>
    <n v="1"/>
    <b v="0"/>
    <s v="theater/spaces"/>
    <x v="2"/>
    <x v="24"/>
    <n v="10"/>
    <n v="0"/>
    <x v="3417"/>
    <d v="2017-02-19T00:45:19"/>
    <n v="40"/>
    <n v="-0.99960000000000004"/>
    <x v="1"/>
  </r>
  <r>
    <n v="2418"/>
    <s v="Mexican food truck"/>
    <s v="I want to start my food truck business."/>
    <n v="25000"/>
    <n v="5"/>
    <x v="1"/>
    <x v="0"/>
    <x v="0"/>
    <s v="USD"/>
    <n v="1427225644"/>
    <n v="1422045244"/>
    <b v="0"/>
    <n v="5"/>
    <b v="0"/>
    <s v="food/food trucks"/>
    <x v="3"/>
    <x v="3"/>
    <n v="1"/>
    <n v="0"/>
    <x v="3418"/>
    <d v="2015-03-24T19:34:04"/>
    <n v="59.958333333343035"/>
    <n v="-0.99980000000000002"/>
    <x v="3"/>
  </r>
  <r>
    <n v="635"/>
    <s v="Pleero, A Technology Team Building Website (Canceled)"/>
    <s v="Network used for building technology development teams."/>
    <n v="25000"/>
    <n v="2"/>
    <x v="2"/>
    <x v="0"/>
    <x v="0"/>
    <s v="USD"/>
    <n v="1428804762"/>
    <n v="1426212762"/>
    <b v="0"/>
    <n v="1"/>
    <b v="0"/>
    <s v="technology/web"/>
    <x v="0"/>
    <x v="22"/>
    <n v="2"/>
    <n v="0"/>
    <x v="3419"/>
    <d v="2015-04-12T02:12:42"/>
    <n v="30"/>
    <n v="-0.99992000000000003"/>
    <x v="3"/>
  </r>
  <r>
    <n v="1134"/>
    <s v="New Mario Bro's style game!"/>
    <s v="We are creating a new Mario Bro's style game called KFK:Original. It's challenging, fun and totally awesome!!!"/>
    <n v="25000"/>
    <n v="1"/>
    <x v="1"/>
    <x v="7"/>
    <x v="7"/>
    <s v="AUD"/>
    <n v="1417235580"/>
    <n v="1416034228"/>
    <b v="0"/>
    <n v="1"/>
    <b v="0"/>
    <s v="games/mobile games"/>
    <x v="1"/>
    <x v="15"/>
    <n v="1"/>
    <n v="0"/>
    <x v="3420"/>
    <d v="2014-11-29T04:33:00"/>
    <n v="13.904537037036789"/>
    <n v="-0.99995999999999996"/>
    <x v="2"/>
  </r>
  <r>
    <n v="2914"/>
    <s v="Hercules the Panto"/>
    <s v="Hercules must complete four challenges in order to meet the father he never knew"/>
    <n v="25000"/>
    <n v="1"/>
    <x v="1"/>
    <x v="1"/>
    <x v="1"/>
    <s v="GBP"/>
    <n v="1426365994"/>
    <n v="1421185594"/>
    <b v="0"/>
    <n v="1"/>
    <b v="0"/>
    <s v="theater/plays"/>
    <x v="2"/>
    <x v="2"/>
    <n v="1"/>
    <n v="0"/>
    <x v="3421"/>
    <d v="2015-03-14T20:46:34"/>
    <n v="59.958333333335759"/>
    <n v="-0.99995999999999996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s v="USD"/>
    <n v="1425250955"/>
    <n v="1422658955"/>
    <b v="0"/>
    <n v="1"/>
    <b v="0"/>
    <s v="theater/spaces"/>
    <x v="2"/>
    <x v="24"/>
    <n v="1"/>
    <n v="0"/>
    <x v="3422"/>
    <d v="2015-03-01T23:02:35"/>
    <n v="30"/>
    <n v="-0.99995999999999996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s v="USD"/>
    <n v="1475853060"/>
    <n v="1470672906"/>
    <b v="0"/>
    <n v="1"/>
    <b v="0"/>
    <s v="theater/musical"/>
    <x v="2"/>
    <x v="18"/>
    <n v="1"/>
    <n v="0"/>
    <x v="3423"/>
    <d v="2016-10-07T15:11:00"/>
    <n v="59.955486111110076"/>
    <n v="-0.99995999999999996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x v="0"/>
    <s v="USD"/>
    <n v="1436566135"/>
    <n v="1433974135"/>
    <b v="0"/>
    <n v="0"/>
    <b v="0"/>
    <s v="film &amp; video/drama"/>
    <x v="5"/>
    <x v="25"/>
    <n v="0"/>
    <n v="0"/>
    <x v="3424"/>
    <d v="2015-07-10T22:08:55"/>
    <n v="30"/>
    <n v="-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x v="1"/>
    <s v="GBP"/>
    <n v="1436554249"/>
    <n v="1433962249"/>
    <b v="0"/>
    <n v="0"/>
    <b v="0"/>
    <s v="technology/web"/>
    <x v="0"/>
    <x v="22"/>
    <n v="0"/>
    <n v="0"/>
    <x v="3425"/>
    <d v="2015-07-10T18:50:49"/>
    <n v="30"/>
    <n v="-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x v="2"/>
    <s v="CAD"/>
    <n v="1490560177"/>
    <n v="1487971777"/>
    <b v="0"/>
    <n v="0"/>
    <b v="0"/>
    <s v="technology/web"/>
    <x v="0"/>
    <x v="22"/>
    <n v="0"/>
    <n v="0"/>
    <x v="3426"/>
    <d v="2017-03-26T20:29:37"/>
    <n v="29.958333333335759"/>
    <n v="-1"/>
    <x v="1"/>
  </r>
  <r>
    <n v="1120"/>
    <s v="PlanEt Ninjahwah"/>
    <s v="Planet Ninjahwah is a highly anticipated futuristic action adventure game that will blow your mind!!"/>
    <n v="25000"/>
    <n v="0"/>
    <x v="1"/>
    <x v="0"/>
    <x v="0"/>
    <s v="USD"/>
    <n v="1319835400"/>
    <n v="1315947400"/>
    <b v="0"/>
    <n v="0"/>
    <b v="0"/>
    <s v="games/video games"/>
    <x v="1"/>
    <x v="19"/>
    <n v="0"/>
    <n v="0"/>
    <x v="3427"/>
    <d v="2011-10-28T20:56:40"/>
    <n v="45"/>
    <n v="-1"/>
    <x v="5"/>
  </r>
  <r>
    <n v="1147"/>
    <s v="baked pugtato"/>
    <s v="amazing gourmet baked potato truck with variable options for everyone, its always been my dream, help me make it come true :)."/>
    <n v="25000"/>
    <n v="0"/>
    <x v="1"/>
    <x v="2"/>
    <x v="2"/>
    <s v="CAD"/>
    <n v="1413760783"/>
    <n v="1408576783"/>
    <b v="0"/>
    <n v="0"/>
    <b v="0"/>
    <s v="food/food trucks"/>
    <x v="3"/>
    <x v="3"/>
    <n v="0"/>
    <n v="0"/>
    <x v="3428"/>
    <d v="2014-10-19T23:19:43"/>
    <n v="60"/>
    <n v="-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s v="USD"/>
    <n v="1441592863"/>
    <n v="1439000863"/>
    <b v="0"/>
    <n v="0"/>
    <b v="0"/>
    <s v="food/food trucks"/>
    <x v="3"/>
    <x v="3"/>
    <n v="0"/>
    <n v="0"/>
    <x v="3429"/>
    <d v="2015-09-07T02:27:43"/>
    <n v="30"/>
    <n v="-1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x v="0"/>
    <s v="USD"/>
    <n v="1345790865"/>
    <n v="1344062865"/>
    <b v="0"/>
    <n v="0"/>
    <b v="0"/>
    <s v="music/world music"/>
    <x v="4"/>
    <x v="37"/>
    <n v="0"/>
    <n v="0"/>
    <x v="3430"/>
    <d v="2012-08-24T06:47:45"/>
    <n v="20"/>
    <n v="-1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x v="3"/>
    <s v="EUR"/>
    <n v="1492270947"/>
    <n v="1488386547"/>
    <b v="0"/>
    <n v="0"/>
    <b v="0"/>
    <s v="publishing/translations"/>
    <x v="7"/>
    <x v="20"/>
    <n v="0"/>
    <n v="0"/>
    <x v="3431"/>
    <d v="2017-04-15T15:42:27"/>
    <n v="44.958333333335759"/>
    <n v="-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x v="0"/>
    <s v="USD"/>
    <n v="1455132611"/>
    <n v="1452540611"/>
    <b v="0"/>
    <n v="0"/>
    <b v="0"/>
    <s v="technology/web"/>
    <x v="0"/>
    <x v="22"/>
    <n v="0"/>
    <n v="0"/>
    <x v="3432"/>
    <d v="2016-02-10T19:30:11"/>
    <n v="30"/>
    <n v="-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s v="USD"/>
    <n v="1412003784"/>
    <n v="1406819784"/>
    <b v="0"/>
    <n v="0"/>
    <b v="0"/>
    <s v="theater/spaces"/>
    <x v="2"/>
    <x v="24"/>
    <n v="0"/>
    <n v="0"/>
    <x v="3433"/>
    <d v="2014-09-29T15:16:24"/>
    <n v="60"/>
    <n v="-1"/>
    <x v="2"/>
  </r>
  <r>
    <n v="3145"/>
    <s v="Arlington's 1st Dinner Theatre"/>
    <s v="Dominion Theatre Company is the first community dinner theatre  to be established in Arlington TX."/>
    <n v="25000"/>
    <n v="0"/>
    <x v="3"/>
    <x v="0"/>
    <x v="0"/>
    <s v="USD"/>
    <n v="1490659134"/>
    <n v="1485478734"/>
    <b v="0"/>
    <n v="0"/>
    <b v="0"/>
    <s v="theater/plays"/>
    <x v="2"/>
    <x v="2"/>
    <n v="0"/>
    <n v="0"/>
    <x v="3434"/>
    <d v="2017-03-27T23:58:54"/>
    <n v="59.958333333328483"/>
    <n v="-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s v="USD"/>
    <n v="1447734439"/>
    <n v="1444274839"/>
    <b v="0"/>
    <n v="0"/>
    <b v="0"/>
    <s v="theater/musical"/>
    <x v="2"/>
    <x v="18"/>
    <n v="0"/>
    <n v="0"/>
    <x v="3435"/>
    <d v="2015-11-17T04:27:19"/>
    <n v="40.041666666664241"/>
    <n v="-1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x v="2"/>
    <s v="CAD"/>
    <n v="1405352264"/>
    <n v="1400168264"/>
    <b v="0"/>
    <n v="0"/>
    <b v="0"/>
    <s v="theater/plays"/>
    <x v="2"/>
    <x v="2"/>
    <n v="0"/>
    <n v="0"/>
    <x v="3436"/>
    <d v="2014-07-14T15:37:44"/>
    <n v="60"/>
    <n v="-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s v="USD"/>
    <n v="1398009714"/>
    <n v="1395417714"/>
    <b v="1"/>
    <n v="131"/>
    <b v="1"/>
    <s v="film &amp; video/documentary"/>
    <x v="5"/>
    <x v="27"/>
    <n v="201.22"/>
    <n v="101"/>
    <x v="3437"/>
    <d v="2014-04-20T16:01:54"/>
    <n v="30"/>
    <n v="1.3846153846153847E-2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s v="USD"/>
    <n v="1427850090"/>
    <n v="1425261690"/>
    <b v="0"/>
    <n v="8"/>
    <b v="0"/>
    <s v="photography/photobooks"/>
    <x v="6"/>
    <x v="9"/>
    <n v="213.38"/>
    <n v="7"/>
    <x v="3438"/>
    <d v="2015-04-01T01:01:30"/>
    <n v="29.958333333328483"/>
    <n v="-0.93434615384615383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x v="6"/>
    <s v="EUR"/>
    <n v="1463232936"/>
    <n v="1461072936"/>
    <b v="0"/>
    <n v="18"/>
    <b v="0"/>
    <s v="games/video games"/>
    <x v="1"/>
    <x v="19"/>
    <n v="37.67"/>
    <n v="3"/>
    <x v="3439"/>
    <d v="2016-05-14T13:35:36"/>
    <n v="25"/>
    <n v="-0.97392307692307689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s v="USD"/>
    <n v="1445885890"/>
    <n v="1440701890"/>
    <b v="0"/>
    <n v="1"/>
    <b v="0"/>
    <s v="theater/plays"/>
    <x v="2"/>
    <x v="2"/>
    <n v="25"/>
    <n v="0"/>
    <x v="3440"/>
    <d v="2015-10-26T18:58:10"/>
    <n v="60"/>
    <n v="-0.99903846153846154"/>
    <x v="3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x v="0"/>
    <s v="USD"/>
    <n v="1483088400"/>
    <n v="1481324760"/>
    <b v="0"/>
    <n v="0"/>
    <b v="0"/>
    <s v="film &amp; video/drama"/>
    <x v="5"/>
    <x v="25"/>
    <n v="0"/>
    <n v="0"/>
    <x v="3441"/>
    <d v="2016-12-30T09:00:00"/>
    <n v="20.412500000005821"/>
    <n v="-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s v="USD"/>
    <n v="1468524340"/>
    <n v="1465932340"/>
    <b v="0"/>
    <n v="183"/>
    <b v="1"/>
    <s v="photography/photobooks"/>
    <x v="6"/>
    <x v="9"/>
    <n v="148.57"/>
    <n v="103"/>
    <x v="3442"/>
    <d v="2016-07-14T19:25:40"/>
    <n v="30"/>
    <n v="2.5999999999999999E-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s v="USD"/>
    <n v="1409194810"/>
    <n v="1406170810"/>
    <b v="0"/>
    <n v="114"/>
    <b v="0"/>
    <s v="theater/spaces"/>
    <x v="2"/>
    <x v="24"/>
    <n v="58.18"/>
    <n v="25"/>
    <x v="3443"/>
    <d v="2014-08-28T03:00:10"/>
    <n v="35"/>
    <n v="-0.749698113207547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s v="USD"/>
    <n v="1366635575"/>
    <n v="1363611575"/>
    <b v="0"/>
    <n v="682"/>
    <b v="1"/>
    <s v="technology/hardware"/>
    <x v="0"/>
    <x v="0"/>
    <n v="67.42"/>
    <n v="170"/>
    <x v="3444"/>
    <d v="2013-04-22T12:59:35"/>
    <n v="35"/>
    <n v="0.70292629629629633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s v="USD"/>
    <n v="1350003539"/>
    <n v="1347411539"/>
    <b v="1"/>
    <n v="415"/>
    <b v="1"/>
    <s v="film &amp; video/documentary"/>
    <x v="5"/>
    <x v="27"/>
    <n v="97.82"/>
    <n v="150"/>
    <x v="3445"/>
    <d v="2012-10-12T00:58:59"/>
    <n v="30"/>
    <n v="0.5034814814814815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s v="USD"/>
    <n v="1412167393"/>
    <n v="1409143393"/>
    <b v="0"/>
    <n v="30"/>
    <b v="0"/>
    <s v="music/jazz"/>
    <x v="4"/>
    <x v="34"/>
    <n v="189.33"/>
    <n v="21"/>
    <x v="3446"/>
    <d v="2014-10-01T12:43:13"/>
    <n v="35"/>
    <n v="-0.78962962962962968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x v="1"/>
    <s v="GBP"/>
    <n v="1445093578"/>
    <n v="1442501578"/>
    <b v="0"/>
    <n v="0"/>
    <b v="0"/>
    <s v="technology/web"/>
    <x v="0"/>
    <x v="22"/>
    <n v="0"/>
    <n v="0"/>
    <x v="3447"/>
    <d v="2015-10-17T14:52:58"/>
    <n v="30"/>
    <n v="-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s v="USD"/>
    <n v="1446693040"/>
    <n v="1443233440"/>
    <b v="0"/>
    <n v="12"/>
    <b v="0"/>
    <s v="technology/wearables"/>
    <x v="0"/>
    <x v="16"/>
    <n v="115.75"/>
    <n v="5"/>
    <x v="3448"/>
    <d v="2015-11-05T03:10:40"/>
    <n v="40.041666666671517"/>
    <n v="-0.94949090909090905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s v="USD"/>
    <n v="1482901546"/>
    <n v="1480309546"/>
    <b v="0"/>
    <n v="499"/>
    <b v="1"/>
    <s v="music/metal"/>
    <x v="4"/>
    <x v="6"/>
    <n v="65.86"/>
    <n v="118"/>
    <x v="3449"/>
    <d v="2016-12-28T05:05:46"/>
    <n v="30"/>
    <n v="0.1822050359712231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s v="USD"/>
    <n v="1489283915"/>
    <n v="1486691915"/>
    <b v="0"/>
    <n v="194"/>
    <b v="1"/>
    <s v="games/tabletop games"/>
    <x v="1"/>
    <x v="1"/>
    <n v="148.08000000000001"/>
    <n v="103"/>
    <x v="3450"/>
    <d v="2017-03-12T01:58:35"/>
    <n v="30"/>
    <n v="2.5999999999999999E-2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s v="USD"/>
    <n v="1486830030"/>
    <n v="1483806030"/>
    <b v="1"/>
    <n v="96"/>
    <b v="0"/>
    <s v="photography/photobooks"/>
    <x v="6"/>
    <x v="9"/>
    <n v="120.77"/>
    <n v="41"/>
    <x v="3451"/>
    <d v="2017-02-11T16:20:30"/>
    <n v="35"/>
    <n v="-0.58592857142857147"/>
    <x v="1"/>
  </r>
  <r>
    <n v="1795"/>
    <s v="THE AFGHANS - A Photo Book"/>
    <s v="A photography book documenting the impact of the ISAF mission on the Afghan people of Mazar-e Sharif."/>
    <n v="28000"/>
    <n v="10846"/>
    <x v="1"/>
    <x v="6"/>
    <x v="6"/>
    <s v="EUR"/>
    <n v="1476460800"/>
    <n v="1473922541"/>
    <b v="1"/>
    <n v="81"/>
    <b v="0"/>
    <s v="photography/photobooks"/>
    <x v="6"/>
    <x v="9"/>
    <n v="133.9"/>
    <n v="39"/>
    <x v="3452"/>
    <d v="2016-10-14T16:00:00"/>
    <n v="29.377997685194714"/>
    <n v="-0.61264285714285716"/>
    <x v="0"/>
  </r>
  <r>
    <n v="2127"/>
    <s v="Three Monkeys - Part 1: Into the Abyss"/>
    <s v="Three Monkeys is an audio adventure game for PC."/>
    <n v="28000"/>
    <n v="8076"/>
    <x v="1"/>
    <x v="1"/>
    <x v="1"/>
    <s v="GBP"/>
    <n v="1426158463"/>
    <n v="1423570063"/>
    <b v="0"/>
    <n v="236"/>
    <b v="0"/>
    <s v="games/video games"/>
    <x v="1"/>
    <x v="19"/>
    <n v="34.22"/>
    <n v="29"/>
    <x v="3453"/>
    <d v="2015-03-12T11:07:43"/>
    <n v="29.958333333343035"/>
    <n v="-0.71157142857142852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s v="USD"/>
    <n v="1457207096"/>
    <n v="1452023096"/>
    <b v="0"/>
    <n v="9"/>
    <b v="0"/>
    <s v="food/food trucks"/>
    <x v="3"/>
    <x v="3"/>
    <n v="22.33"/>
    <n v="1"/>
    <x v="3454"/>
    <d v="2016-03-05T19:44:56"/>
    <n v="60"/>
    <n v="-0.9928214285714285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s v="USD"/>
    <n v="1468020354"/>
    <n v="1464045954"/>
    <b v="0"/>
    <n v="1"/>
    <b v="0"/>
    <s v="theater/plays"/>
    <x v="2"/>
    <x v="2"/>
    <n v="7"/>
    <n v="0"/>
    <x v="3455"/>
    <d v="2016-07-08T23:25:54"/>
    <n v="46"/>
    <n v="-0.9997500000000000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x v="0"/>
    <s v="USD"/>
    <n v="1436477241"/>
    <n v="1433885241"/>
    <b v="0"/>
    <n v="0"/>
    <b v="0"/>
    <s v="film &amp; video/drama"/>
    <x v="5"/>
    <x v="25"/>
    <n v="0"/>
    <n v="0"/>
    <x v="3456"/>
    <d v="2015-07-09T21:27:21"/>
    <n v="30"/>
    <n v="-1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s v="USD"/>
    <n v="1463111940"/>
    <n v="1459523017"/>
    <b v="0"/>
    <n v="89"/>
    <b v="1"/>
    <s v="film &amp; video/television"/>
    <x v="5"/>
    <x v="7"/>
    <n v="320.45"/>
    <n v="100"/>
    <x v="3457"/>
    <d v="2016-05-13T03:59:00"/>
    <n v="41.538460648152977"/>
    <n v="2.4604569420035149E-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s v="USD"/>
    <n v="1437933600"/>
    <n v="1435117889"/>
    <b v="0"/>
    <n v="276"/>
    <b v="1"/>
    <s v="technology/wearables"/>
    <x v="0"/>
    <x v="16"/>
    <n v="109.34"/>
    <n v="104"/>
    <x v="3458"/>
    <d v="2015-07-26T18:00:00"/>
    <n v="32.589247685187729"/>
    <n v="4.4620603710883409E-2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s v="USD"/>
    <n v="1463821338"/>
    <n v="1461229338"/>
    <b v="0"/>
    <n v="17"/>
    <b v="0"/>
    <s v="technology/wearables"/>
    <x v="0"/>
    <x v="16"/>
    <n v="65.180000000000007"/>
    <n v="4"/>
    <x v="3459"/>
    <d v="2016-05-21T09:02:18"/>
    <n v="30"/>
    <n v="-0.96179310344827584"/>
    <x v="0"/>
  </r>
  <r>
    <n v="226"/>
    <s v="MAGGIE Film"/>
    <s v="A TRUE STORY OF DOMESTIC VILOLENCE THAT SEEKS TO OFFER THE VIEWER OUTLEST OF SUPPORT."/>
    <n v="29000"/>
    <n v="250"/>
    <x v="1"/>
    <x v="1"/>
    <x v="1"/>
    <s v="GBP"/>
    <n v="1433064540"/>
    <n v="1428854344"/>
    <b v="0"/>
    <n v="2"/>
    <b v="0"/>
    <s v="film &amp; video/drama"/>
    <x v="5"/>
    <x v="25"/>
    <n v="125"/>
    <n v="1"/>
    <x v="3460"/>
    <d v="2015-05-31T09:29:00"/>
    <n v="48.729120370371675"/>
    <n v="-0.9913793103448276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s v="USD"/>
    <n v="1364184539"/>
    <n v="1361250539"/>
    <b v="1"/>
    <n v="26457"/>
    <b v="1"/>
    <s v="technology/hardware"/>
    <x v="0"/>
    <x v="0"/>
    <n v="88.6"/>
    <n v="7814"/>
    <x v="3461"/>
    <d v="2013-03-25T04:08:59"/>
    <n v="33.958333333335759"/>
    <n v="77.13782233333333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s v="USD"/>
    <n v="1425132059"/>
    <n v="1422540059"/>
    <b v="0"/>
    <n v="4330"/>
    <b v="1"/>
    <s v="games/tabletop games"/>
    <x v="1"/>
    <x v="1"/>
    <n v="65.89"/>
    <n v="951"/>
    <x v="3462"/>
    <d v="2015-02-28T14:00:59"/>
    <n v="30"/>
    <n v="8.510310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s v="USD"/>
    <n v="1332385200"/>
    <n v="1329759452"/>
    <b v="1"/>
    <n v="2602"/>
    <b v="1"/>
    <s v="publishing/radio &amp; podcasts"/>
    <x v="7"/>
    <x v="35"/>
    <n v="52.62"/>
    <n v="456"/>
    <x v="3463"/>
    <d v="2012-03-22T03:00:00"/>
    <n v="30.390601851853717"/>
    <n v="3.5641450000000003"/>
    <x v="6"/>
  </r>
  <r>
    <n v="2010"/>
    <s v="Weighitz: Weigh Smarter"/>
    <s v="Weighitz are miniature smart scales designed to weigh anything in the home."/>
    <n v="30000"/>
    <n v="96015.9"/>
    <x v="0"/>
    <x v="0"/>
    <x v="0"/>
    <s v="USD"/>
    <n v="1471564491"/>
    <n v="1468972491"/>
    <b v="1"/>
    <n v="1737"/>
    <b v="1"/>
    <s v="technology/hardware"/>
    <x v="0"/>
    <x v="0"/>
    <n v="55.28"/>
    <n v="320"/>
    <x v="3464"/>
    <d v="2016-08-18T23:54:51"/>
    <n v="30"/>
    <n v="2.2005299999999997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s v="USD"/>
    <n v="1389812400"/>
    <n v="1386108087"/>
    <b v="0"/>
    <n v="456"/>
    <b v="1"/>
    <s v="technology/hardware"/>
    <x v="0"/>
    <x v="0"/>
    <n v="161.88"/>
    <n v="246"/>
    <x v="3465"/>
    <d v="2014-01-15T19:00:00"/>
    <n v="42.873993055553001"/>
    <n v="1.460608000000000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s v="USD"/>
    <n v="1410017131"/>
    <n v="1406129131"/>
    <b v="1"/>
    <n v="508"/>
    <b v="1"/>
    <s v="music/rock"/>
    <x v="4"/>
    <x v="5"/>
    <n v="118.2"/>
    <n v="200"/>
    <x v="3466"/>
    <d v="2014-09-06T15:25:31"/>
    <n v="45"/>
    <n v="1.001533333333333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s v="USD"/>
    <n v="1308359666"/>
    <n v="1305767666"/>
    <b v="1"/>
    <n v="688"/>
    <b v="1"/>
    <s v="film &amp; video/documentary"/>
    <x v="5"/>
    <x v="27"/>
    <n v="83.35"/>
    <n v="191"/>
    <x v="3467"/>
    <d v="2011-06-18T01:14:26"/>
    <n v="30"/>
    <n v="0.91139999999999999"/>
    <x v="5"/>
  </r>
  <r>
    <n v="1957"/>
    <s v="freeSoC and freeSoC Mini"/>
    <s v="An open hardware platform for the best microcontroller in the world."/>
    <n v="30000"/>
    <n v="50251.41"/>
    <x v="0"/>
    <x v="0"/>
    <x v="0"/>
    <s v="USD"/>
    <n v="1351304513"/>
    <n v="1348712513"/>
    <b v="1"/>
    <n v="660"/>
    <b v="1"/>
    <s v="technology/hardware"/>
    <x v="0"/>
    <x v="0"/>
    <n v="76.14"/>
    <n v="168"/>
    <x v="3468"/>
    <d v="2012-10-27T02:21:53"/>
    <n v="30"/>
    <n v="0.67504700000000006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s v="USD"/>
    <n v="1405479600"/>
    <n v="1401642425"/>
    <b v="0"/>
    <n v="827"/>
    <b v="1"/>
    <s v="film &amp; video/television"/>
    <x v="5"/>
    <x v="7"/>
    <n v="59.96"/>
    <n v="165"/>
    <x v="3469"/>
    <d v="2014-07-16T03:00:00"/>
    <n v="44.41174768518249"/>
    <n v="0.65293333333333337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s v="USD"/>
    <n v="1454277540"/>
    <n v="1450880854"/>
    <b v="0"/>
    <n v="375"/>
    <b v="1"/>
    <s v="technology/hardware"/>
    <x v="0"/>
    <x v="0"/>
    <n v="114.77"/>
    <n v="143"/>
    <x v="3470"/>
    <d v="2016-01-31T21:59:00"/>
    <n v="39.313495370370219"/>
    <n v="0.4345666666666666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s v="USD"/>
    <n v="1399668319"/>
    <n v="1397076319"/>
    <b v="1"/>
    <n v="848"/>
    <b v="1"/>
    <s v="technology/hardware"/>
    <x v="0"/>
    <x v="0"/>
    <n v="46.58"/>
    <n v="132"/>
    <x v="3471"/>
    <d v="2014-05-09T20:45:19"/>
    <n v="30"/>
    <n v="0.31668333333333332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s v="USD"/>
    <n v="1381895940"/>
    <n v="1379532618"/>
    <b v="1"/>
    <n v="191"/>
    <b v="1"/>
    <s v="technology/hardware"/>
    <x v="0"/>
    <x v="0"/>
    <n v="194.26"/>
    <n v="124"/>
    <x v="3472"/>
    <d v="2013-10-16T03:59:00"/>
    <n v="27.353263888893707"/>
    <n v="0.23680099999999996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s v="USD"/>
    <n v="1329084231"/>
    <n v="1326492231"/>
    <b v="1"/>
    <n v="361"/>
    <b v="1"/>
    <s v="music/rock"/>
    <x v="4"/>
    <x v="5"/>
    <n v="98.03"/>
    <n v="118"/>
    <x v="3473"/>
    <d v="2012-02-12T22:03:51"/>
    <n v="30"/>
    <n v="0.17963766666666658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s v="USD"/>
    <n v="1324609200"/>
    <n v="1319467604"/>
    <b v="1"/>
    <n v="369"/>
    <b v="1"/>
    <s v="publishing/radio &amp; podcasts"/>
    <x v="7"/>
    <x v="35"/>
    <n v="90.5"/>
    <n v="111"/>
    <x v="3474"/>
    <d v="2011-12-23T03:00:00"/>
    <n v="59.50921296296292"/>
    <n v="0.11310000000000001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s v="USD"/>
    <n v="1416285300"/>
    <n v="1413824447"/>
    <b v="0"/>
    <n v="348"/>
    <b v="1"/>
    <s v="theater/spaces"/>
    <x v="2"/>
    <x v="24"/>
    <n v="94.55"/>
    <n v="110"/>
    <x v="3475"/>
    <d v="2014-11-18T04:35:00"/>
    <n v="28.482094907405553"/>
    <n v="9.6766666666666667E-2"/>
    <x v="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s v="USD"/>
    <n v="1410958856"/>
    <n v="1408366856"/>
    <b v="0"/>
    <n v="342"/>
    <b v="1"/>
    <s v="film &amp; video/television"/>
    <x v="5"/>
    <x v="7"/>
    <n v="93.26"/>
    <n v="106"/>
    <x v="3476"/>
    <d v="2014-09-17T13:00:56"/>
    <n v="30"/>
    <n v="6.3211000000000059E-2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s v="USD"/>
    <n v="1370525691"/>
    <n v="1367933691"/>
    <b v="1"/>
    <n v="437"/>
    <b v="1"/>
    <s v="film &amp; video/documentary"/>
    <x v="5"/>
    <x v="27"/>
    <n v="72.48"/>
    <n v="106"/>
    <x v="3477"/>
    <d v="2013-06-06T13:34:51"/>
    <n v="30"/>
    <n v="5.5833333333333332E-2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s v="USD"/>
    <n v="1395861033"/>
    <n v="1393272633"/>
    <b v="0"/>
    <n v="288"/>
    <b v="1"/>
    <s v="music/rock"/>
    <x v="4"/>
    <x v="5"/>
    <n v="109.45"/>
    <n v="105"/>
    <x v="3478"/>
    <d v="2014-03-26T19:10:33"/>
    <n v="29.958333333335759"/>
    <n v="5.0733333333333332E-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s v="USD"/>
    <n v="1388649600"/>
    <n v="1386123861"/>
    <b v="1"/>
    <n v="287"/>
    <b v="1"/>
    <s v="film &amp; video/documentary"/>
    <x v="5"/>
    <x v="27"/>
    <n v="109.42"/>
    <n v="105"/>
    <x v="3479"/>
    <d v="2014-01-02T08:00:00"/>
    <n v="29.233090277775773"/>
    <n v="4.6800000000000001E-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s v="USD"/>
    <n v="1413604800"/>
    <n v="1408624622"/>
    <b v="0"/>
    <n v="37"/>
    <b v="1"/>
    <s v="technology/hardware"/>
    <x v="0"/>
    <x v="0"/>
    <n v="845.7"/>
    <n v="104"/>
    <x v="3480"/>
    <d v="2014-10-18T04:00:00"/>
    <n v="57.640949074069795"/>
    <n v="4.3033333333333333E-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s v="USD"/>
    <n v="1412434136"/>
    <n v="1409669336"/>
    <b v="0"/>
    <n v="104"/>
    <b v="1"/>
    <s v="theater/plays"/>
    <x v="2"/>
    <x v="2"/>
    <n v="297.02999999999997"/>
    <n v="103"/>
    <x v="3481"/>
    <d v="2014-10-04T14:48:56"/>
    <n v="32"/>
    <n v="2.9703333333333286E-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s v="USD"/>
    <n v="1458742685"/>
    <n v="1454858285"/>
    <b v="0"/>
    <n v="282"/>
    <b v="1"/>
    <s v="food/small batch"/>
    <x v="3"/>
    <x v="26"/>
    <n v="108.78"/>
    <n v="102"/>
    <x v="3482"/>
    <d v="2016-03-23T14:18:05"/>
    <n v="44.958333333328483"/>
    <n v="2.2499999999999999E-2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s v="USD"/>
    <n v="1484024400"/>
    <n v="1479932713"/>
    <b v="1"/>
    <n v="216"/>
    <b v="1"/>
    <s v="theater/plays"/>
    <x v="2"/>
    <x v="2"/>
    <n v="141.71"/>
    <n v="102"/>
    <x v="3483"/>
    <d v="2017-01-10T05:00:00"/>
    <n v="47.357488425921474"/>
    <n v="2.0333333333333332E-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s v="USD"/>
    <n v="1415934000"/>
    <n v="1413308545"/>
    <b v="1"/>
    <n v="524"/>
    <b v="1"/>
    <s v="film &amp; video/documentary"/>
    <x v="5"/>
    <x v="27"/>
    <n v="58.41"/>
    <n v="102"/>
    <x v="3484"/>
    <d v="2014-11-14T03:00:00"/>
    <n v="30.387210648150358"/>
    <n v="2.0286333333333337E-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s v="USD"/>
    <n v="1387688400"/>
    <n v="1384920804"/>
    <b v="0"/>
    <n v="241"/>
    <b v="1"/>
    <s v="film &amp; video/documentary"/>
    <x v="5"/>
    <x v="27"/>
    <n v="125.79"/>
    <n v="101"/>
    <x v="3485"/>
    <d v="2013-12-22T05:00:00"/>
    <n v="32.032361111116188"/>
    <n v="1.0500000000000001E-2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s v="USD"/>
    <n v="1386778483"/>
    <n v="1384186483"/>
    <b v="1"/>
    <n v="316"/>
    <b v="1"/>
    <s v="film &amp; video/documentary"/>
    <x v="5"/>
    <x v="27"/>
    <n v="95.7"/>
    <n v="101"/>
    <x v="3486"/>
    <d v="2013-12-11T16:14:43"/>
    <n v="30"/>
    <n v="8.0333333333333333E-3"/>
    <x v="4"/>
  </r>
  <r>
    <n v="969"/>
    <s v="Make 100 | Geek &amp; Chic: Smart Safety Jewelry."/>
    <s v="Geek &amp; Chic Smart Jewelry Collection, Wearables Meet Style!"/>
    <n v="30000"/>
    <n v="14000"/>
    <x v="1"/>
    <x v="16"/>
    <x v="16"/>
    <s v="MXN"/>
    <n v="1486624607"/>
    <n v="1483773407"/>
    <b v="0"/>
    <n v="11"/>
    <b v="0"/>
    <s v="technology/wearables"/>
    <x v="0"/>
    <x v="16"/>
    <n v="1272.73"/>
    <n v="47"/>
    <x v="3487"/>
    <d v="2017-02-09T07:16:47"/>
    <n v="33"/>
    <n v="-0.53333333333333333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x v="0"/>
    <s v="USD"/>
    <n v="1481727623"/>
    <n v="1478095223"/>
    <b v="0"/>
    <n v="76"/>
    <b v="0"/>
    <s v="technology/wearables"/>
    <x v="0"/>
    <x v="16"/>
    <n v="174.95"/>
    <n v="44"/>
    <x v="3488"/>
    <d v="2016-12-14T15:00:23"/>
    <n v="42.041666666664241"/>
    <n v="-0.55679999999999996"/>
    <x v="0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s v="USD"/>
    <n v="1467469510"/>
    <n v="1462285510"/>
    <b v="1"/>
    <n v="152"/>
    <b v="0"/>
    <s v="photography/photobooks"/>
    <x v="6"/>
    <x v="9"/>
    <n v="78.44"/>
    <n v="40"/>
    <x v="3489"/>
    <d v="2016-07-02T14:25:10"/>
    <n v="60"/>
    <n v="-0.60256666666666669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s v="USD"/>
    <n v="1421208000"/>
    <n v="1418315852"/>
    <b v="0"/>
    <n v="15"/>
    <b v="0"/>
    <s v="technology/wearables"/>
    <x v="0"/>
    <x v="16"/>
    <n v="788.53"/>
    <n v="39"/>
    <x v="3490"/>
    <d v="2015-01-14T04:00:00"/>
    <n v="33.473935185189475"/>
    <n v="-0.6057333333333333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s v="USD"/>
    <n v="1491181200"/>
    <n v="1488387008"/>
    <b v="0"/>
    <n v="38"/>
    <b v="0"/>
    <s v="music/faith"/>
    <x v="4"/>
    <x v="28"/>
    <n v="264.26"/>
    <n v="33"/>
    <x v="3491"/>
    <d v="2017-04-03T01:00:00"/>
    <n v="32.340185185195878"/>
    <n v="-0.6652666666666666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x v="0"/>
    <s v="USD"/>
    <n v="1469122200"/>
    <n v="1466611108"/>
    <b v="0"/>
    <n v="86"/>
    <b v="0"/>
    <s v="technology/wearables"/>
    <x v="0"/>
    <x v="16"/>
    <n v="90.62"/>
    <n v="26"/>
    <x v="3492"/>
    <d v="2016-07-21T17:30:00"/>
    <n v="29.063564814816345"/>
    <n v="-0.7402333333333333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x v="0"/>
    <s v="USD"/>
    <n v="1469656800"/>
    <n v="1467151204"/>
    <b v="0"/>
    <n v="59"/>
    <b v="0"/>
    <s v="publishing/art books"/>
    <x v="7"/>
    <x v="40"/>
    <n v="108.05"/>
    <n v="21"/>
    <x v="3493"/>
    <d v="2016-07-27T22:00:00"/>
    <n v="28.999953703707433"/>
    <n v="-0.78749999999999998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x v="0"/>
    <s v="USD"/>
    <n v="1470187800"/>
    <n v="1467325053"/>
    <b v="0"/>
    <n v="59"/>
    <b v="0"/>
    <s v="technology/space exploration"/>
    <x v="0"/>
    <x v="23"/>
    <n v="95.28"/>
    <n v="19"/>
    <x v="3494"/>
    <d v="2016-08-03T01:30:00"/>
    <n v="33.133645833331684"/>
    <n v="-0.8126206666666666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x v="2"/>
    <s v="CAD"/>
    <n v="1429207833"/>
    <n v="1426615833"/>
    <b v="0"/>
    <n v="7"/>
    <b v="0"/>
    <s v="technology/web"/>
    <x v="0"/>
    <x v="22"/>
    <n v="389.29"/>
    <n v="9"/>
    <x v="3495"/>
    <d v="2015-04-16T18:10:33"/>
    <n v="30"/>
    <n v="-0.90916666666666668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x v="6"/>
    <s v="EUR"/>
    <n v="1434047084"/>
    <n v="1431455084"/>
    <b v="1"/>
    <n v="28"/>
    <b v="0"/>
    <s v="theater/plays"/>
    <x v="2"/>
    <x v="2"/>
    <n v="75.459999999999994"/>
    <n v="7"/>
    <x v="3496"/>
    <d v="2015-06-11T18:24:44"/>
    <n v="30"/>
    <n v="-0.92956666666666665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s v="USD"/>
    <n v="1336188019"/>
    <n v="1333596019"/>
    <b v="0"/>
    <n v="24"/>
    <b v="0"/>
    <s v="music/jazz"/>
    <x v="4"/>
    <x v="34"/>
    <n v="82.58"/>
    <n v="7"/>
    <x v="3497"/>
    <d v="2012-05-05T03:20:19"/>
    <n v="30"/>
    <n v="-0.93393333333333328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x v="6"/>
    <s v="EUR"/>
    <n v="1451602800"/>
    <n v="1449011610"/>
    <b v="0"/>
    <n v="23"/>
    <b v="0"/>
    <s v="technology/wearables"/>
    <x v="0"/>
    <x v="16"/>
    <n v="82.09"/>
    <n v="6"/>
    <x v="3498"/>
    <d v="2015-12-31T23:00:00"/>
    <n v="29.990624999991269"/>
    <n v="-0.937066666666666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s v="USD"/>
    <n v="1421691298"/>
    <n v="1417803298"/>
    <b v="1"/>
    <n v="19"/>
    <b v="0"/>
    <s v="photography/photobooks"/>
    <x v="6"/>
    <x v="9"/>
    <n v="98.79"/>
    <n v="6"/>
    <x v="3499"/>
    <d v="2015-01-19T18:14:58"/>
    <n v="45"/>
    <n v="-0.93743333333333334"/>
    <x v="2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s v="USD"/>
    <n v="1349885289"/>
    <n v="1347293289"/>
    <b v="0"/>
    <n v="21"/>
    <b v="0"/>
    <s v="film &amp; video/animation"/>
    <x v="5"/>
    <x v="29"/>
    <n v="87.14"/>
    <n v="6"/>
    <x v="3500"/>
    <d v="2012-10-10T16:08:09"/>
    <n v="30"/>
    <n v="-0.93899999999999995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s v="USD"/>
    <n v="1478196008"/>
    <n v="1475604008"/>
    <b v="0"/>
    <n v="56"/>
    <b v="0"/>
    <s v="games/video games"/>
    <x v="1"/>
    <x v="19"/>
    <n v="29.04"/>
    <n v="5"/>
    <x v="3501"/>
    <d v="2016-11-03T18:00:08"/>
    <n v="30"/>
    <n v="-0.94579999999999997"/>
    <x v="0"/>
  </r>
  <r>
    <n v="3981"/>
    <s v="BEIRUT, LADY OF LEBANON"/>
    <s v="A Theatrical Production Celebrating the Lebanese Culture and the Human Spirit in Time of War."/>
    <n v="30000"/>
    <n v="1225"/>
    <x v="1"/>
    <x v="0"/>
    <x v="0"/>
    <s v="USD"/>
    <n v="1468729149"/>
    <n v="1463545149"/>
    <b v="0"/>
    <n v="7"/>
    <b v="0"/>
    <s v="theater/plays"/>
    <x v="2"/>
    <x v="2"/>
    <n v="175"/>
    <n v="4"/>
    <x v="3502"/>
    <d v="2016-07-17T04:19:09"/>
    <n v="60"/>
    <n v="-0.9591666666666666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s v="USD"/>
    <n v="1427510586"/>
    <n v="1424922186"/>
    <b v="0"/>
    <n v="19"/>
    <b v="0"/>
    <s v="food/food trucks"/>
    <x v="3"/>
    <x v="3"/>
    <n v="60.79"/>
    <n v="4"/>
    <x v="3503"/>
    <d v="2015-03-28T02:43:06"/>
    <n v="29.958333333343035"/>
    <n v="-0.96150000000000002"/>
    <x v="3"/>
  </r>
  <r>
    <n v="1085"/>
    <s v="Sun Dryd Studios"/>
    <s v="The new kid on the block. Re-imagining old games and creating new ones. Ship, Lazer, Rock is first."/>
    <n v="30000"/>
    <n v="1026"/>
    <x v="1"/>
    <x v="2"/>
    <x v="2"/>
    <s v="CAD"/>
    <n v="1457967975"/>
    <n v="1455379575"/>
    <b v="0"/>
    <n v="9"/>
    <b v="0"/>
    <s v="games/video games"/>
    <x v="1"/>
    <x v="19"/>
    <n v="114"/>
    <n v="3"/>
    <x v="3504"/>
    <d v="2016-03-14T15:06:15"/>
    <n v="29.958333333335759"/>
    <n v="-0.9657999999999999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x v="0"/>
    <s v="USD"/>
    <n v="1438543033"/>
    <n v="1435951033"/>
    <b v="0"/>
    <n v="15"/>
    <b v="0"/>
    <s v="technology/wearables"/>
    <x v="0"/>
    <x v="16"/>
    <n v="66.069999999999993"/>
    <n v="3"/>
    <x v="3505"/>
    <d v="2015-08-02T19:17:13"/>
    <n v="30"/>
    <n v="-0.9669666666666666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s v="USD"/>
    <n v="1410972319"/>
    <n v="1408380319"/>
    <b v="0"/>
    <n v="14"/>
    <b v="0"/>
    <s v="film &amp; video/animation"/>
    <x v="5"/>
    <x v="29"/>
    <n v="61.5"/>
    <n v="3"/>
    <x v="3506"/>
    <d v="2014-09-17T16:45:19"/>
    <n v="30"/>
    <n v="-0.97130000000000005"/>
    <x v="2"/>
  </r>
  <r>
    <n v="4095"/>
    <s v="LOPE ENAMORADO"/>
    <s v="Proyecto teatral dirigido por MartÃ­n Acosta que habla y reflexiona sobre el amor y su naturaleza."/>
    <n v="30000"/>
    <n v="800"/>
    <x v="1"/>
    <x v="16"/>
    <x v="16"/>
    <s v="MXN"/>
    <n v="1482108350"/>
    <n v="1479516350"/>
    <b v="0"/>
    <n v="1"/>
    <b v="0"/>
    <s v="theater/plays"/>
    <x v="2"/>
    <x v="2"/>
    <n v="800"/>
    <n v="3"/>
    <x v="3507"/>
    <d v="2016-12-19T00:45:50"/>
    <n v="30"/>
    <n v="-0.9733333333333333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x v="2"/>
    <s v="CAD"/>
    <n v="1408986738"/>
    <n v="1405098738"/>
    <b v="0"/>
    <n v="1"/>
    <b v="0"/>
    <s v="technology/web"/>
    <x v="0"/>
    <x v="22"/>
    <n v="300"/>
    <n v="1"/>
    <x v="3508"/>
    <d v="2014-08-25T17:12:18"/>
    <n v="45"/>
    <n v="-0.99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x v="13"/>
    <s v="DKK"/>
    <n v="1424081477"/>
    <n v="1420798277"/>
    <b v="0"/>
    <n v="3"/>
    <b v="0"/>
    <s v="theater/musical"/>
    <x v="2"/>
    <x v="18"/>
    <n v="36.67"/>
    <n v="0"/>
    <x v="3509"/>
    <d v="2015-02-16T10:11:17"/>
    <n v="38"/>
    <n v="-0.99633333333333329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x v="7"/>
    <s v="AUD"/>
    <n v="1451637531"/>
    <n v="1449045531"/>
    <b v="0"/>
    <n v="1"/>
    <b v="0"/>
    <s v="publishing/translations"/>
    <x v="7"/>
    <x v="20"/>
    <n v="100"/>
    <n v="0"/>
    <x v="3510"/>
    <d v="2016-01-01T08:38:51"/>
    <n v="30"/>
    <n v="-0.9966666666666667"/>
    <x v="3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s v="USD"/>
    <n v="1409412600"/>
    <n v="1404947422"/>
    <b v="0"/>
    <n v="3"/>
    <b v="0"/>
    <s v="music/jazz"/>
    <x v="4"/>
    <x v="34"/>
    <n v="30"/>
    <n v="0"/>
    <x v="3511"/>
    <d v="2014-08-30T15:30:00"/>
    <n v="51.680300925931078"/>
    <n v="-0.997"/>
    <x v="2"/>
  </r>
  <r>
    <n v="1907"/>
    <s v="Litter-Buddy"/>
    <s v="Litter-Buddy is great economical alternative to leading pet waste disposal systems with cartridge bag elements."/>
    <n v="30000"/>
    <n v="85"/>
    <x v="1"/>
    <x v="0"/>
    <x v="0"/>
    <s v="USD"/>
    <n v="1400853925"/>
    <n v="1399557925"/>
    <b v="0"/>
    <n v="4"/>
    <b v="0"/>
    <s v="technology/gadgets"/>
    <x v="0"/>
    <x v="33"/>
    <n v="21.25"/>
    <n v="0"/>
    <x v="3512"/>
    <d v="2014-05-23T14:05:25"/>
    <n v="15"/>
    <n v="-0.99716666666666665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s v="USD"/>
    <n v="1394909909"/>
    <n v="1392321509"/>
    <b v="0"/>
    <n v="4"/>
    <b v="0"/>
    <s v="games/video games"/>
    <x v="1"/>
    <x v="19"/>
    <n v="12.5"/>
    <n v="0"/>
    <x v="3513"/>
    <d v="2014-03-15T18:58:29"/>
    <n v="29.958333333328483"/>
    <n v="-0.998333333333333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s v="USD"/>
    <n v="1404601632"/>
    <n v="1402009632"/>
    <b v="0"/>
    <n v="1"/>
    <b v="0"/>
    <s v="food/food trucks"/>
    <x v="3"/>
    <x v="3"/>
    <n v="50"/>
    <n v="0"/>
    <x v="3514"/>
    <d v="2014-07-05T23:07:12"/>
    <n v="30"/>
    <n v="-0.99833333333333329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s v="USD"/>
    <n v="1412536421"/>
    <n v="1409944421"/>
    <b v="0"/>
    <n v="1"/>
    <b v="0"/>
    <s v="food/food trucks"/>
    <x v="3"/>
    <x v="3"/>
    <n v="50"/>
    <n v="0"/>
    <x v="3515"/>
    <d v="2014-10-05T19:13:41"/>
    <n v="30"/>
    <n v="-0.99833333333333329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s v="USD"/>
    <n v="1460274864"/>
    <n v="1457686464"/>
    <b v="0"/>
    <n v="4"/>
    <b v="0"/>
    <s v="games/video games"/>
    <x v="1"/>
    <x v="19"/>
    <n v="11.25"/>
    <n v="0"/>
    <x v="3516"/>
    <d v="2016-04-10T07:54:24"/>
    <n v="29.958333333343035"/>
    <n v="-0.99850000000000005"/>
    <x v="0"/>
  </r>
  <r>
    <n v="3132"/>
    <s v="A Bite of a Snake Play"/>
    <s v="Smells Like Money, Drips Like Honey, Taste Like Mocha, Better Run AWAY"/>
    <n v="30000"/>
    <n v="10"/>
    <x v="3"/>
    <x v="0"/>
    <x v="0"/>
    <s v="USD"/>
    <n v="1492759460"/>
    <n v="1487579060"/>
    <b v="0"/>
    <n v="1"/>
    <b v="0"/>
    <s v="theater/plays"/>
    <x v="2"/>
    <x v="2"/>
    <n v="10"/>
    <n v="0"/>
    <x v="3517"/>
    <d v="2017-04-21T07:24:20"/>
    <n v="59.958333333328483"/>
    <n v="-0.999666666666666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x v="1"/>
    <s v="GBP"/>
    <n v="1364041163"/>
    <n v="1361884763"/>
    <b v="0"/>
    <n v="1"/>
    <b v="0"/>
    <s v="film &amp; video/animation"/>
    <x v="5"/>
    <x v="29"/>
    <n v="5"/>
    <n v="0"/>
    <x v="3518"/>
    <d v="2013-03-23T12:19:23"/>
    <n v="24.958333333328483"/>
    <n v="-0.9998333333333333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s v="USD"/>
    <n v="1455647587"/>
    <n v="1453487587"/>
    <b v="0"/>
    <n v="1"/>
    <b v="0"/>
    <s v="theater/plays"/>
    <x v="2"/>
    <x v="2"/>
    <n v="2"/>
    <n v="0"/>
    <x v="3519"/>
    <d v="2016-02-16T18:33:07"/>
    <n v="25"/>
    <n v="-0.99993333333333334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s v="USD"/>
    <n v="1411701739"/>
    <n v="1409109739"/>
    <b v="0"/>
    <n v="1"/>
    <b v="0"/>
    <s v="food/food trucks"/>
    <x v="3"/>
    <x v="3"/>
    <n v="1"/>
    <n v="0"/>
    <x v="3520"/>
    <d v="2014-09-26T03:22:19"/>
    <n v="30"/>
    <n v="-0.99996666666666667"/>
    <x v="2"/>
  </r>
  <r>
    <n v="2910"/>
    <s v="Strive"/>
    <s v="Free drama, dance and singing workshops for disadvantaged young people to inspire, create and help them follow their dreams."/>
    <n v="30000"/>
    <n v="1"/>
    <x v="1"/>
    <x v="1"/>
    <x v="1"/>
    <s v="GBP"/>
    <n v="1434139887"/>
    <n v="1428955887"/>
    <b v="0"/>
    <n v="1"/>
    <b v="0"/>
    <s v="theater/plays"/>
    <x v="2"/>
    <x v="2"/>
    <n v="1"/>
    <n v="0"/>
    <x v="3521"/>
    <d v="2015-06-12T20:11:27"/>
    <n v="60"/>
    <n v="-0.99996666666666667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x v="1"/>
    <s v="GBP"/>
    <n v="1432142738"/>
    <n v="1429550738"/>
    <b v="0"/>
    <n v="0"/>
    <b v="0"/>
    <s v="film &amp; video/animation"/>
    <x v="5"/>
    <x v="29"/>
    <n v="0"/>
    <n v="0"/>
    <x v="3522"/>
    <d v="2015-05-20T17:25:38"/>
    <n v="30"/>
    <n v="-1"/>
    <x v="3"/>
  </r>
  <r>
    <n v="1569"/>
    <s v="to be removed (Canceled)"/>
    <s v="to be removed"/>
    <n v="30000"/>
    <n v="0"/>
    <x v="2"/>
    <x v="0"/>
    <x v="0"/>
    <s v="USD"/>
    <n v="1369498714"/>
    <n v="1366906714"/>
    <b v="0"/>
    <n v="0"/>
    <b v="0"/>
    <s v="publishing/art books"/>
    <x v="7"/>
    <x v="40"/>
    <n v="0"/>
    <n v="0"/>
    <x v="3523"/>
    <d v="2013-05-25T16:18:34"/>
    <n v="30"/>
    <n v="-1"/>
    <x v="4"/>
  </r>
  <r>
    <n v="2379"/>
    <s v="SelectCooks.com (Canceled)"/>
    <s v="Selectcooks.com is a community marketplace for people to list, find and hire chefs."/>
    <n v="30000"/>
    <n v="0"/>
    <x v="2"/>
    <x v="0"/>
    <x v="0"/>
    <s v="USD"/>
    <n v="1444004616"/>
    <n v="1440116616"/>
    <b v="0"/>
    <n v="0"/>
    <b v="0"/>
    <s v="technology/web"/>
    <x v="0"/>
    <x v="22"/>
    <n v="0"/>
    <n v="0"/>
    <x v="3524"/>
    <d v="2015-10-05T00:23:36"/>
    <n v="45"/>
    <n v="-1"/>
    <x v="3"/>
  </r>
  <r>
    <n v="2386"/>
    <s v="Realjobmatch.com (Canceled)"/>
    <s v="Realjobmatch is not just a job search site but a matching site , matching the right jobseekers with the best jobs."/>
    <n v="30000"/>
    <n v="0"/>
    <x v="2"/>
    <x v="2"/>
    <x v="2"/>
    <s v="CAD"/>
    <n v="1420920424"/>
    <n v="1415736424"/>
    <b v="0"/>
    <n v="0"/>
    <b v="0"/>
    <s v="technology/web"/>
    <x v="0"/>
    <x v="22"/>
    <n v="0"/>
    <n v="0"/>
    <x v="3525"/>
    <d v="2015-01-10T20:07:04"/>
    <n v="60"/>
    <n v="-1"/>
    <x v="2"/>
  </r>
  <r>
    <n v="2572"/>
    <s v="A Dream of Naughty Nachos (Canceled)"/>
    <s v="Mesquite smoked brisket nachos, food truck style, with homemade salsa to make your taste buds dance."/>
    <n v="30000"/>
    <n v="0"/>
    <x v="2"/>
    <x v="0"/>
    <x v="0"/>
    <s v="USD"/>
    <n v="1428893517"/>
    <n v="1426301517"/>
    <b v="0"/>
    <n v="0"/>
    <b v="0"/>
    <s v="food/food trucks"/>
    <x v="3"/>
    <x v="3"/>
    <n v="0"/>
    <n v="0"/>
    <x v="3526"/>
    <d v="2015-04-13T02:51:57"/>
    <n v="30"/>
    <n v="-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s v="USD"/>
    <n v="1412119423"/>
    <n v="1410391423"/>
    <b v="0"/>
    <n v="0"/>
    <b v="0"/>
    <s v="food/food trucks"/>
    <x v="3"/>
    <x v="3"/>
    <n v="0"/>
    <n v="0"/>
    <x v="3527"/>
    <d v="2014-09-30T23:23:43"/>
    <n v="20"/>
    <n v="-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s v="USD"/>
    <n v="1413608340"/>
    <n v="1412945440"/>
    <b v="0"/>
    <n v="0"/>
    <b v="0"/>
    <s v="theater/plays"/>
    <x v="2"/>
    <x v="2"/>
    <n v="0"/>
    <n v="0"/>
    <x v="3528"/>
    <d v="2014-10-18T04:59:00"/>
    <n v="7.6724537037007394"/>
    <n v="-1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x v="13"/>
    <s v="DKK"/>
    <n v="1472896800"/>
    <n v="1472804365"/>
    <b v="0"/>
    <n v="0"/>
    <b v="0"/>
    <s v="theater/musical"/>
    <x v="2"/>
    <x v="18"/>
    <n v="0"/>
    <n v="0"/>
    <x v="3529"/>
    <d v="2016-09-03T10:00:00"/>
    <n v="1.0698495370452292"/>
    <n v="-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x v="7"/>
    <s v="AUD"/>
    <n v="1454281380"/>
    <n v="1451950570"/>
    <b v="0"/>
    <n v="0"/>
    <b v="0"/>
    <s v="theater/musical"/>
    <x v="2"/>
    <x v="18"/>
    <n v="0"/>
    <n v="0"/>
    <x v="3530"/>
    <d v="2016-01-31T23:03:00"/>
    <n v="26.9769675925927"/>
    <n v="-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x v="7"/>
    <s v="AUD"/>
    <n v="1410076123"/>
    <n v="1404892123"/>
    <b v="0"/>
    <n v="0"/>
    <b v="0"/>
    <s v="theater/plays"/>
    <x v="2"/>
    <x v="2"/>
    <n v="0"/>
    <n v="0"/>
    <x v="3531"/>
    <d v="2014-09-07T07:48:43"/>
    <n v="60"/>
    <n v="-1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s v="USD"/>
    <n v="1461904788"/>
    <n v="1458103188"/>
    <b v="0"/>
    <n v="237"/>
    <b v="1"/>
    <s v="theater/plays"/>
    <x v="2"/>
    <x v="2"/>
    <n v="134.26"/>
    <n v="103"/>
    <x v="3532"/>
    <d v="2016-04-29T04:39:48"/>
    <n v="44"/>
    <n v="2.646774193548387E-2"/>
    <x v="0"/>
  </r>
  <r>
    <n v="1999"/>
    <s v="Planet Venus"/>
    <s v="This is a portrait photo project aiming to inspire women to explore themselves and live their passion"/>
    <n v="31000"/>
    <n v="236"/>
    <x v="1"/>
    <x v="1"/>
    <x v="1"/>
    <s v="GBP"/>
    <n v="1415882108"/>
    <n v="1413286508"/>
    <b v="0"/>
    <n v="7"/>
    <b v="0"/>
    <s v="photography/people"/>
    <x v="6"/>
    <x v="38"/>
    <n v="33.71"/>
    <n v="1"/>
    <x v="3533"/>
    <d v="2014-11-13T12:35:08"/>
    <n v="30.041666666664241"/>
    <n v="-0.99238709677419357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s v="USD"/>
    <n v="1428620334"/>
    <n v="1426028334"/>
    <b v="1"/>
    <n v="343"/>
    <b v="1"/>
    <s v="publishing/radio &amp; podcasts"/>
    <x v="7"/>
    <x v="35"/>
    <n v="96.88"/>
    <n v="104"/>
    <x v="3534"/>
    <d v="2015-04-09T22:58:54"/>
    <n v="30"/>
    <n v="3.8406250000000003E-2"/>
    <x v="3"/>
  </r>
  <r>
    <n v="2680"/>
    <s v="iHeart Pillow"/>
    <s v="iHeartPillow, Connecting loved ones"/>
    <n v="32000"/>
    <n v="276"/>
    <x v="1"/>
    <x v="8"/>
    <x v="8"/>
    <s v="EUR"/>
    <n v="1459915491"/>
    <n v="1457327091"/>
    <b v="0"/>
    <n v="4"/>
    <b v="0"/>
    <s v="technology/makerspaces"/>
    <x v="0"/>
    <x v="36"/>
    <n v="69"/>
    <n v="1"/>
    <x v="3535"/>
    <d v="2016-04-06T04:04:51"/>
    <n v="29.958333333328483"/>
    <n v="-0.9913750000000000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s v="USD"/>
    <n v="1397225746"/>
    <n v="1394633746"/>
    <b v="0"/>
    <n v="406"/>
    <b v="1"/>
    <s v="music/rock"/>
    <x v="4"/>
    <x v="5"/>
    <n v="83.97"/>
    <n v="105"/>
    <x v="3536"/>
    <d v="2014-04-11T14:15:46"/>
    <n v="30"/>
    <n v="5.3480531520395468E-2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s v="USD"/>
    <n v="1414193160"/>
    <n v="1410305160"/>
    <b v="1"/>
    <n v="124"/>
    <b v="0"/>
    <s v="photography/photobooks"/>
    <x v="6"/>
    <x v="9"/>
    <n v="170.63"/>
    <n v="65"/>
    <x v="3537"/>
    <d v="2014-10-24T23:26:00"/>
    <n v="45"/>
    <n v="-0.34898461538461539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s v="GBP"/>
    <n v="1354233296"/>
    <n v="1351641296"/>
    <b v="1"/>
    <n v="625"/>
    <b v="1"/>
    <s v="technology/hardware"/>
    <x v="0"/>
    <x v="0"/>
    <n v="118.61"/>
    <n v="226"/>
    <x v="3538"/>
    <d v="2012-11-29T23:54:56"/>
    <n v="30"/>
    <n v="1.26239013671875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6"/>
    <x v="16"/>
    <s v="MXN"/>
    <n v="1482711309"/>
    <n v="1479860109"/>
    <b v="0"/>
    <n v="6"/>
    <b v="0"/>
    <s v="theater/plays"/>
    <x v="2"/>
    <x v="2"/>
    <n v="383.33"/>
    <n v="7"/>
    <x v="3539"/>
    <d v="2016-12-26T00:15:09"/>
    <n v="33"/>
    <n v="-0.9303030303030303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s v="USD"/>
    <n v="1423152678"/>
    <n v="1420560678"/>
    <b v="1"/>
    <n v="15"/>
    <b v="0"/>
    <s v="photography/photobooks"/>
    <x v="6"/>
    <x v="9"/>
    <n v="109.07"/>
    <n v="5"/>
    <x v="3540"/>
    <d v="2015-02-05T16:11:18"/>
    <n v="30"/>
    <n v="-0.95042424242424239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s v="USD"/>
    <n v="1472799600"/>
    <n v="1470874618"/>
    <b v="0"/>
    <n v="16"/>
    <b v="0"/>
    <s v="photography/people"/>
    <x v="6"/>
    <x v="38"/>
    <n v="88.69"/>
    <n v="4"/>
    <x v="3541"/>
    <d v="2016-09-02T07:00:00"/>
    <n v="22.279884259260143"/>
    <n v="-0.95699999999999996"/>
    <x v="0"/>
  </r>
  <r>
    <n v="2395"/>
    <s v="VENT it out (Canceled)"/>
    <s v="I am making a social website where people can anonymously or openly vent, All walks of life all over the world"/>
    <n v="33000"/>
    <n v="0"/>
    <x v="2"/>
    <x v="0"/>
    <x v="0"/>
    <s v="USD"/>
    <n v="1484038620"/>
    <n v="1481597687"/>
    <b v="0"/>
    <n v="0"/>
    <b v="0"/>
    <s v="technology/web"/>
    <x v="0"/>
    <x v="22"/>
    <n v="0"/>
    <n v="0"/>
    <x v="3542"/>
    <d v="2017-01-10T08:57:00"/>
    <n v="28.251539351847896"/>
    <n v="-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s v="USD"/>
    <n v="1433125200"/>
    <n v="1429312694"/>
    <b v="1"/>
    <n v="285"/>
    <b v="1"/>
    <s v="film &amp; video/documentary"/>
    <x v="5"/>
    <x v="27"/>
    <n v="119.99"/>
    <n v="102"/>
    <x v="3543"/>
    <d v="2015-06-01T02:20:00"/>
    <n v="44.126226851847605"/>
    <n v="2.0835820895522387E-2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x v="8"/>
    <s v="EUR"/>
    <n v="1460066954"/>
    <n v="1456614554"/>
    <b v="1"/>
    <n v="964"/>
    <b v="1"/>
    <s v="film &amp; video/documentary"/>
    <x v="5"/>
    <x v="27"/>
    <n v="44.91"/>
    <n v="127"/>
    <x v="3544"/>
    <d v="2016-04-07T22:09:14"/>
    <n v="39.958333333343035"/>
    <n v="0.27341176470588235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s v="USD"/>
    <n v="1409090440"/>
    <n v="1406066440"/>
    <b v="1"/>
    <n v="3355"/>
    <b v="1"/>
    <s v="food/small batch"/>
    <x v="3"/>
    <x v="26"/>
    <n v="54.88"/>
    <n v="526"/>
    <x v="3545"/>
    <d v="2014-08-26T22:00:40"/>
    <n v="35"/>
    <n v="4.260943142857143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s v="USD"/>
    <n v="1342330951"/>
    <n v="1339738951"/>
    <b v="1"/>
    <n v="676"/>
    <b v="1"/>
    <s v="technology/space exploration"/>
    <x v="0"/>
    <x v="23"/>
    <n v="157.29"/>
    <n v="304"/>
    <x v="3546"/>
    <d v="2012-07-15T05:42:31"/>
    <n v="30"/>
    <n v="2.038011142857143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x v="2"/>
    <s v="CAD"/>
    <n v="1381934015"/>
    <n v="1378737215"/>
    <b v="1"/>
    <n v="682"/>
    <b v="1"/>
    <s v="technology/hardware"/>
    <x v="0"/>
    <x v="0"/>
    <n v="101.86"/>
    <n v="198"/>
    <x v="3547"/>
    <d v="2013-10-16T14:33:35"/>
    <n v="37"/>
    <n v="0.98472371428571437"/>
    <x v="4"/>
  </r>
  <r>
    <n v="2996"/>
    <s v="Sea Tea Improv's Comedy Theater in Hartford, CT"/>
    <s v="A permanent home for comedy in Connecticut in the heart of downtown Hartford."/>
    <n v="35000"/>
    <n v="60180"/>
    <x v="0"/>
    <x v="0"/>
    <x v="0"/>
    <s v="USD"/>
    <n v="1432677240"/>
    <n v="1427493240"/>
    <b v="0"/>
    <n v="392"/>
    <b v="1"/>
    <s v="theater/spaces"/>
    <x v="2"/>
    <x v="24"/>
    <n v="153.52000000000001"/>
    <n v="172"/>
    <x v="3548"/>
    <d v="2015-05-26T21:54:00"/>
    <n v="60"/>
    <n v="0.71942857142857142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s v="USD"/>
    <n v="1416988740"/>
    <n v="1414514153"/>
    <b v="1"/>
    <n v="930"/>
    <b v="1"/>
    <s v="theater/plays"/>
    <x v="2"/>
    <x v="2"/>
    <n v="60.3"/>
    <n v="160"/>
    <x v="3549"/>
    <d v="2014-11-26T07:59:00"/>
    <n v="28.641053240738984"/>
    <n v="0.60228085714285717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s v="USD"/>
    <n v="1445624695"/>
    <n v="1443464695"/>
    <b v="1"/>
    <n v="874"/>
    <b v="1"/>
    <s v="photography/photobooks"/>
    <x v="6"/>
    <x v="9"/>
    <n v="53.99"/>
    <n v="135"/>
    <x v="3550"/>
    <d v="2015-10-23T18:24:55"/>
    <n v="25"/>
    <n v="0.34825714285714288"/>
    <x v="3"/>
  </r>
  <r>
    <n v="648"/>
    <s v="Audio Jacket"/>
    <s v="Get ready for the next product that you canâ€™t live without"/>
    <n v="35000"/>
    <n v="44388"/>
    <x v="0"/>
    <x v="0"/>
    <x v="0"/>
    <s v="USD"/>
    <n v="1413304708"/>
    <n v="1410280708"/>
    <b v="0"/>
    <n v="27"/>
    <b v="1"/>
    <s v="technology/wearables"/>
    <x v="0"/>
    <x v="16"/>
    <n v="1644"/>
    <n v="127"/>
    <x v="3551"/>
    <d v="2014-10-14T16:38:28"/>
    <n v="35"/>
    <n v="0.26822857142857143"/>
    <x v="2"/>
  </r>
  <r>
    <n v="340"/>
    <s v="Somaliland: The Abaarso Story"/>
    <s v="Feature-length documentary about five Somali Muslim students pursuing dreams of education in America"/>
    <n v="35000"/>
    <n v="43758"/>
    <x v="0"/>
    <x v="0"/>
    <x v="0"/>
    <s v="USD"/>
    <n v="1489006800"/>
    <n v="1486397007"/>
    <b v="1"/>
    <n v="299"/>
    <b v="1"/>
    <s v="film &amp; video/documentary"/>
    <x v="5"/>
    <x v="27"/>
    <n v="146.35"/>
    <n v="125"/>
    <x v="3552"/>
    <d v="2017-03-08T21:00:00"/>
    <n v="30.205937499995343"/>
    <n v="0.25022857142857141"/>
    <x v="1"/>
  </r>
  <r>
    <n v="355"/>
    <s v="REZA ABDOH -Theatre Visionary"/>
    <s v="A documentary film about the late REZA ABDOH and his performance company DAR A LUZ."/>
    <n v="35000"/>
    <n v="40690"/>
    <x v="0"/>
    <x v="0"/>
    <x v="0"/>
    <s v="USD"/>
    <n v="1417420994"/>
    <n v="1414738994"/>
    <b v="1"/>
    <n v="165"/>
    <b v="1"/>
    <s v="film &amp; video/documentary"/>
    <x v="5"/>
    <x v="27"/>
    <n v="246.61"/>
    <n v="116"/>
    <x v="3553"/>
    <d v="2014-12-01T08:03:14"/>
    <n v="31.041666666664241"/>
    <n v="0.16257142857142856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s v="USD"/>
    <n v="1463198340"/>
    <n v="1461117201"/>
    <b v="0"/>
    <n v="336"/>
    <b v="1"/>
    <s v="theater/plays"/>
    <x v="2"/>
    <x v="2"/>
    <n v="119.18"/>
    <n v="114"/>
    <x v="3554"/>
    <d v="2016-05-14T03:59:00"/>
    <n v="24.08725694444729"/>
    <n v="0.1440928571428571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s v="GBP"/>
    <n v="1399033810"/>
    <n v="1396441810"/>
    <b v="0"/>
    <n v="621"/>
    <b v="1"/>
    <s v="technology/hardware"/>
    <x v="0"/>
    <x v="0"/>
    <n v="64.02"/>
    <n v="114"/>
    <x v="3555"/>
    <d v="2014-05-02T12:30:10"/>
    <n v="30"/>
    <n v="0.1359142857142857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s v="USD"/>
    <n v="1413442740"/>
    <n v="1410937483"/>
    <b v="1"/>
    <n v="263"/>
    <b v="1"/>
    <s v="theater/spaces"/>
    <x v="2"/>
    <x v="24"/>
    <n v="149.44"/>
    <n v="112"/>
    <x v="3556"/>
    <d v="2014-10-16T06:59:00"/>
    <n v="28.996030092595902"/>
    <n v="0.12297142857142856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s v="USD"/>
    <n v="1416704506"/>
    <n v="1414108906"/>
    <b v="0"/>
    <n v="354"/>
    <b v="1"/>
    <s v="film &amp; video/documentary"/>
    <x v="5"/>
    <x v="27"/>
    <n v="109.82"/>
    <n v="111"/>
    <x v="3557"/>
    <d v="2014-11-23T01:01:46"/>
    <n v="30.041666666671517"/>
    <n v="0.11076999999999991"/>
    <x v="2"/>
  </r>
  <r>
    <n v="24"/>
    <s v="Bring STL Up Late to TV"/>
    <s v="STL Up Late is a weekly late night comedy talk show for St. Louis television."/>
    <n v="35000"/>
    <n v="38082.69"/>
    <x v="0"/>
    <x v="0"/>
    <x v="0"/>
    <s v="USD"/>
    <n v="1442345940"/>
    <n v="1439494863"/>
    <b v="0"/>
    <n v="574"/>
    <b v="1"/>
    <s v="film &amp; video/television"/>
    <x v="5"/>
    <x v="7"/>
    <n v="66.349999999999994"/>
    <n v="109"/>
    <x v="3558"/>
    <d v="2015-09-15T19:39:00"/>
    <n v="32.998576388898073"/>
    <n v="8.8076857142857207E-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s v="USD"/>
    <n v="1463670162"/>
    <n v="1461078162"/>
    <b v="1"/>
    <n v="560"/>
    <b v="1"/>
    <s v="film &amp; video/documentary"/>
    <x v="5"/>
    <x v="27"/>
    <n v="66.7"/>
    <n v="107"/>
    <x v="3559"/>
    <d v="2016-05-19T15:02:42"/>
    <n v="30"/>
    <n v="6.7264857142857057E-2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s v="USD"/>
    <n v="1391641440"/>
    <n v="1389107062"/>
    <b v="0"/>
    <n v="271"/>
    <b v="1"/>
    <s v="film &amp; video/documentary"/>
    <x v="5"/>
    <x v="27"/>
    <n v="133.13999999999999"/>
    <n v="103"/>
    <x v="3560"/>
    <d v="2014-02-05T23:04:00"/>
    <n v="29.333078703697538"/>
    <n v="3.0914285714285714E-2"/>
    <x v="2"/>
  </r>
  <r>
    <n v="321"/>
    <s v="An Impossible Project"/>
    <s v="The more digital the world, the more analog our dreams._x000a_A feature documentary shot on 35mm film."/>
    <n v="35000"/>
    <n v="35932"/>
    <x v="0"/>
    <x v="6"/>
    <x v="6"/>
    <s v="EUR"/>
    <n v="1478605386"/>
    <n v="1475577786"/>
    <b v="1"/>
    <n v="337"/>
    <b v="1"/>
    <s v="film &amp; video/documentary"/>
    <x v="5"/>
    <x v="27"/>
    <n v="106.62"/>
    <n v="103"/>
    <x v="3561"/>
    <d v="2016-11-08T11:43:06"/>
    <n v="35.041666666671517"/>
    <n v="2.6628571428571429E-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s v="USD"/>
    <n v="1451001600"/>
    <n v="1448400943"/>
    <b v="1"/>
    <n v="163"/>
    <b v="1"/>
    <s v="food/small batch"/>
    <x v="3"/>
    <x v="26"/>
    <n v="219.93"/>
    <n v="102"/>
    <x v="3562"/>
    <d v="2015-12-25T00:00:00"/>
    <n v="30.100196759260143"/>
    <n v="2.4228571428571429E-2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s v="USD"/>
    <n v="1368763140"/>
    <n v="1366028563"/>
    <b v="1"/>
    <n v="340"/>
    <b v="1"/>
    <s v="film &amp; video/documentary"/>
    <x v="5"/>
    <x v="27"/>
    <n v="104.82"/>
    <n v="102"/>
    <x v="3563"/>
    <d v="2013-05-17T03:59:00"/>
    <n v="31.650196759263054"/>
    <n v="1.8285714285714287E-2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s v="USD"/>
    <n v="1489207808"/>
    <n v="1486183808"/>
    <b v="0"/>
    <n v="130"/>
    <b v="1"/>
    <s v="food/small batch"/>
    <x v="3"/>
    <x v="26"/>
    <n v="271.51"/>
    <n v="101"/>
    <x v="3564"/>
    <d v="2017-03-11T04:50:08"/>
    <n v="35"/>
    <n v="8.4571428571428575E-3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s v="USD"/>
    <n v="1443499140"/>
    <n v="1441452184"/>
    <b v="1"/>
    <n v="269"/>
    <b v="1"/>
    <s v="theater/plays"/>
    <x v="2"/>
    <x v="2"/>
    <n v="131.13999999999999"/>
    <n v="101"/>
    <x v="3565"/>
    <d v="2015-09-29T03:59:00"/>
    <n v="23.69162037037313"/>
    <n v="7.8754285714285541E-3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s v="USD"/>
    <n v="1441857540"/>
    <n v="1438617471"/>
    <b v="1"/>
    <n v="134"/>
    <b v="1"/>
    <s v="theater/plays"/>
    <x v="2"/>
    <x v="2"/>
    <n v="262.11"/>
    <n v="100"/>
    <x v="3566"/>
    <d v="2015-09-10T03:59:00"/>
    <n v="37.500798611115897"/>
    <n v="3.5142857142857141E-3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s v="USD"/>
    <n v="1466449140"/>
    <n v="1463392828"/>
    <b v="0"/>
    <n v="96"/>
    <b v="0"/>
    <s v="technology/wearables"/>
    <x v="0"/>
    <x v="16"/>
    <n v="301.94"/>
    <n v="83"/>
    <x v="3567"/>
    <d v="2016-06-20T18:59:00"/>
    <n v="35.373981481490773"/>
    <n v="-0.171824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s v="USD"/>
    <n v="1467694740"/>
    <n v="1465398670"/>
    <b v="1"/>
    <n v="171"/>
    <b v="0"/>
    <s v="technology/makerspaces"/>
    <x v="0"/>
    <x v="36"/>
    <n v="128.62"/>
    <n v="63"/>
    <x v="3568"/>
    <d v="2016-07-05T04:59:00"/>
    <n v="26.574884259258397"/>
    <n v="-0.3715999999999999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x v="2"/>
    <s v="CAD"/>
    <n v="1407427009"/>
    <n v="1404835009"/>
    <b v="0"/>
    <n v="27"/>
    <b v="0"/>
    <s v="food/food trucks"/>
    <x v="3"/>
    <x v="3"/>
    <n v="305.77999999999997"/>
    <n v="24"/>
    <x v="3569"/>
    <d v="2014-08-07T15:56:49"/>
    <n v="30"/>
    <n v="-0.7641142857142857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x v="0"/>
    <s v="USD"/>
    <n v="1467432000"/>
    <n v="1464763109"/>
    <b v="0"/>
    <n v="50"/>
    <b v="0"/>
    <s v="technology/wearables"/>
    <x v="0"/>
    <x v="16"/>
    <n v="157.46"/>
    <n v="22"/>
    <x v="3570"/>
    <d v="2016-07-02T04:00:00"/>
    <n v="30.889942129637348"/>
    <n v="-0.77505714285714289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s v="USD"/>
    <n v="1456062489"/>
    <n v="1453211289"/>
    <b v="1"/>
    <n v="76"/>
    <b v="0"/>
    <s v="photography/photobooks"/>
    <x v="6"/>
    <x v="9"/>
    <n v="71.34"/>
    <n v="15"/>
    <x v="3571"/>
    <d v="2016-02-21T13:48:09"/>
    <n v="33"/>
    <n v="-0.84508571428571433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s v="USD"/>
    <n v="1414059479"/>
    <n v="1411467479"/>
    <b v="0"/>
    <n v="38"/>
    <b v="0"/>
    <s v="technology/gadgets"/>
    <x v="0"/>
    <x v="33"/>
    <n v="129.97"/>
    <n v="14"/>
    <x v="3572"/>
    <d v="2014-10-23T10:17:59"/>
    <n v="30"/>
    <n v="-0.8588857142857142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x v="2"/>
    <s v="CAD"/>
    <n v="1407034796"/>
    <n v="1401850796"/>
    <b v="0"/>
    <n v="15"/>
    <b v="0"/>
    <s v="film &amp; video/science fiction"/>
    <x v="5"/>
    <x v="30"/>
    <n v="119"/>
    <n v="5"/>
    <x v="3573"/>
    <d v="2014-08-03T02:59:56"/>
    <n v="60"/>
    <n v="-0.9489999999999999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s v="USD"/>
    <n v="1416000600"/>
    <n v="1413318600"/>
    <b v="0"/>
    <n v="23"/>
    <b v="0"/>
    <s v="games/mobile games"/>
    <x v="1"/>
    <x v="15"/>
    <n v="25.43"/>
    <n v="2"/>
    <x v="3574"/>
    <d v="2014-11-14T21:30:00"/>
    <n v="31.041666666664241"/>
    <n v="-0.98328571428571432"/>
    <x v="2"/>
  </r>
  <r>
    <n v="963"/>
    <s v="The Ultimate Learning Center"/>
    <s v="WE are molding an educated, motivated, non violent GENERATION!"/>
    <n v="35000"/>
    <n v="377"/>
    <x v="1"/>
    <x v="0"/>
    <x v="0"/>
    <s v="USD"/>
    <n v="1476717319"/>
    <n v="1473693319"/>
    <b v="0"/>
    <n v="9"/>
    <b v="0"/>
    <s v="technology/wearables"/>
    <x v="0"/>
    <x v="16"/>
    <n v="41.89"/>
    <n v="1"/>
    <x v="3575"/>
    <d v="2016-10-17T15:15:19"/>
    <n v="35"/>
    <n v="-0.98922857142857146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s v="USD"/>
    <n v="1477949764"/>
    <n v="1474493764"/>
    <b v="0"/>
    <n v="3"/>
    <b v="0"/>
    <s v="technology/wearables"/>
    <x v="0"/>
    <x v="16"/>
    <n v="99.33"/>
    <n v="1"/>
    <x v="3576"/>
    <d v="2016-10-31T21:36:04"/>
    <n v="40"/>
    <n v="-0.9914857142857143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s v="USD"/>
    <n v="1485035131"/>
    <n v="1483307131"/>
    <b v="0"/>
    <n v="4"/>
    <b v="0"/>
    <s v="games/mobile games"/>
    <x v="1"/>
    <x v="15"/>
    <n v="31.25"/>
    <n v="0"/>
    <x v="3577"/>
    <d v="2017-01-21T21:45:31"/>
    <n v="20"/>
    <n v="-0.99642857142857144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x v="1"/>
    <s v="GBP"/>
    <n v="1432223125"/>
    <n v="1429631125"/>
    <b v="0"/>
    <n v="4"/>
    <b v="0"/>
    <s v="technology/wearables"/>
    <x v="0"/>
    <x v="16"/>
    <n v="26.5"/>
    <n v="0"/>
    <x v="3578"/>
    <d v="2015-05-21T15:45:25"/>
    <n v="30"/>
    <n v="-0.99697142857142862"/>
    <x v="3"/>
  </r>
  <r>
    <n v="1718"/>
    <s v="The Prodigal Son"/>
    <s v="A melody for the galaxy."/>
    <n v="35000"/>
    <n v="75"/>
    <x v="1"/>
    <x v="0"/>
    <x v="0"/>
    <s v="USD"/>
    <n v="1463201940"/>
    <n v="1459435149"/>
    <b v="0"/>
    <n v="2"/>
    <b v="0"/>
    <s v="music/faith"/>
    <x v="4"/>
    <x v="28"/>
    <n v="37.5"/>
    <n v="0"/>
    <x v="3579"/>
    <d v="2016-05-14T04:59:00"/>
    <n v="43.597118055557075"/>
    <n v="-0.9978571428571428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s v="USD"/>
    <n v="1432913659"/>
    <n v="1430321659"/>
    <b v="0"/>
    <n v="3"/>
    <b v="0"/>
    <s v="theater/plays"/>
    <x v="2"/>
    <x v="2"/>
    <n v="23.33"/>
    <n v="0"/>
    <x v="3580"/>
    <d v="2015-05-29T15:34:19"/>
    <n v="30"/>
    <n v="-0.998"/>
    <x v="3"/>
  </r>
  <r>
    <n v="2354"/>
    <s v="Dissertation (Canceled)"/>
    <s v="Almost done with doctorate degree but need funding of $35,000 to complete research of project."/>
    <n v="35000"/>
    <n v="25"/>
    <x v="2"/>
    <x v="0"/>
    <x v="0"/>
    <s v="USD"/>
    <n v="1420910460"/>
    <n v="1415726460"/>
    <b v="0"/>
    <n v="1"/>
    <b v="0"/>
    <s v="technology/web"/>
    <x v="0"/>
    <x v="22"/>
    <n v="25"/>
    <n v="0"/>
    <x v="3581"/>
    <d v="2015-01-10T17:21:00"/>
    <n v="60"/>
    <n v="-0.99928571428571433"/>
    <x v="2"/>
  </r>
  <r>
    <n v="2428"/>
    <s v="Premium Burgers"/>
    <s v="From Moo 2 You! We want to offer premium burgers to a taco flooded environment."/>
    <n v="35000"/>
    <n v="1"/>
    <x v="1"/>
    <x v="0"/>
    <x v="0"/>
    <s v="USD"/>
    <n v="1426182551"/>
    <n v="1423594151"/>
    <b v="0"/>
    <n v="1"/>
    <b v="0"/>
    <s v="food/food trucks"/>
    <x v="3"/>
    <x v="3"/>
    <n v="1"/>
    <n v="0"/>
    <x v="3582"/>
    <d v="2015-03-12T17:49:11"/>
    <n v="29.958333333328483"/>
    <n v="-0.9999714285714286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s v="USD"/>
    <n v="1469919890"/>
    <n v="1467327890"/>
    <b v="0"/>
    <n v="1"/>
    <b v="0"/>
    <s v="food/food trucks"/>
    <x v="3"/>
    <x v="3"/>
    <n v="1"/>
    <n v="0"/>
    <x v="3583"/>
    <d v="2016-07-30T23:04:50"/>
    <n v="30"/>
    <n v="-0.99997142857142862"/>
    <x v="0"/>
  </r>
  <r>
    <n v="2504"/>
    <s v="Halal Restaurant and Internet Cafe"/>
    <s v="Halal Restaurant and Internet Cafe 20 percent of profits will go to building masjids."/>
    <n v="35000"/>
    <n v="0"/>
    <x v="1"/>
    <x v="0"/>
    <x v="0"/>
    <s v="USD"/>
    <n v="1416014534"/>
    <n v="1413418934"/>
    <b v="0"/>
    <n v="0"/>
    <b v="0"/>
    <s v="food/restaurants"/>
    <x v="3"/>
    <x v="39"/>
    <n v="0"/>
    <n v="0"/>
    <x v="3584"/>
    <d v="2014-11-15T01:22:14"/>
    <n v="30.041666666671517"/>
    <n v="-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x v="0"/>
    <s v="USD"/>
    <n v="1408663948"/>
    <n v="1406071948"/>
    <b v="0"/>
    <n v="0"/>
    <b v="0"/>
    <s v="food/food trucks"/>
    <x v="3"/>
    <x v="3"/>
    <n v="0"/>
    <n v="0"/>
    <x v="3585"/>
    <d v="2014-08-21T23:32:28"/>
    <n v="30"/>
    <n v="-1"/>
    <x v="2"/>
  </r>
  <r>
    <n v="2144"/>
    <s v="Project Starborn"/>
    <s v="A thousand community-built sandbox games (and more!) with a fully-customizable game engine."/>
    <n v="35500"/>
    <n v="607"/>
    <x v="1"/>
    <x v="0"/>
    <x v="0"/>
    <s v="USD"/>
    <n v="1379164040"/>
    <n v="1376399240"/>
    <b v="0"/>
    <n v="24"/>
    <b v="0"/>
    <s v="games/video games"/>
    <x v="1"/>
    <x v="19"/>
    <n v="25.29"/>
    <n v="2"/>
    <x v="3586"/>
    <d v="2013-09-14T13:07:20"/>
    <n v="32"/>
    <n v="-0.9829014084507041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s v="USD"/>
    <n v="1419180304"/>
    <n v="1415292304"/>
    <b v="1"/>
    <n v="376"/>
    <b v="1"/>
    <s v="film &amp; video/documentary"/>
    <x v="5"/>
    <x v="27"/>
    <n v="109.04"/>
    <n v="113"/>
    <x v="3587"/>
    <d v="2014-12-21T16:45:04"/>
    <n v="45"/>
    <n v="0.1263736263736263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x v="0"/>
    <s v="USD"/>
    <n v="1421350140"/>
    <n v="1418761759"/>
    <b v="0"/>
    <n v="8"/>
    <b v="0"/>
    <s v="technology/web"/>
    <x v="0"/>
    <x v="22"/>
    <n v="57.88"/>
    <n v="1"/>
    <x v="3588"/>
    <d v="2015-01-15T19:29:00"/>
    <n v="29.958113425920601"/>
    <n v="-0.98748648648648651"/>
    <x v="2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x v="13"/>
    <s v="DKK"/>
    <n v="1449077100"/>
    <n v="1446612896"/>
    <b v="0"/>
    <n v="0"/>
    <b v="0"/>
    <s v="publishing/translations"/>
    <x v="7"/>
    <x v="20"/>
    <n v="0"/>
    <n v="0"/>
    <x v="3589"/>
    <d v="2015-12-02T17:25:00"/>
    <n v="28.520879629628325"/>
    <n v="-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s v="USD"/>
    <n v="1465272091"/>
    <n v="1462248091"/>
    <b v="1"/>
    <n v="235"/>
    <b v="1"/>
    <s v="photography/photobooks"/>
    <x v="6"/>
    <x v="9"/>
    <n v="170.45"/>
    <n v="107"/>
    <x v="3590"/>
    <d v="2016-06-07T04:01:31"/>
    <n v="35"/>
    <n v="6.8133333333333337E-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x v="1"/>
    <s v="GBP"/>
    <n v="1368792499"/>
    <n v="1366200499"/>
    <b v="0"/>
    <n v="125"/>
    <b v="0"/>
    <s v="film &amp; video/animation"/>
    <x v="5"/>
    <x v="29"/>
    <n v="66.52"/>
    <n v="22"/>
    <x v="3591"/>
    <d v="2013-05-17T12:08:19"/>
    <n v="30"/>
    <n v="-0.78093028770154915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s v="USD"/>
    <n v="1439618400"/>
    <n v="1436976858"/>
    <b v="0"/>
    <n v="562"/>
    <b v="1"/>
    <s v="film &amp; video/documentary"/>
    <x v="5"/>
    <x v="27"/>
    <n v="144.69"/>
    <n v="214"/>
    <x v="3592"/>
    <d v="2015-08-15T06:00:00"/>
    <n v="30.573402777779847"/>
    <n v="1.1398947368421053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s v="USD"/>
    <n v="1337540518"/>
    <n v="1334948518"/>
    <b v="0"/>
    <n v="134"/>
    <b v="1"/>
    <s v="film &amp; video/documentary"/>
    <x v="5"/>
    <x v="27"/>
    <n v="287.31"/>
    <n v="101"/>
    <x v="3593"/>
    <d v="2012-05-20T19:01:58"/>
    <n v="30"/>
    <n v="1.3157894736842105E-2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6"/>
    <x v="16"/>
    <s v="MXN"/>
    <n v="1487613600"/>
    <n v="1482444295"/>
    <b v="0"/>
    <n v="15"/>
    <b v="0"/>
    <s v="theater/plays"/>
    <x v="2"/>
    <x v="2"/>
    <n v="500"/>
    <n v="20"/>
    <x v="3594"/>
    <d v="2017-02-20T18:00:00"/>
    <n v="59.829918981486117"/>
    <n v="-0.80263157894736847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s v="USD"/>
    <n v="1454183202"/>
    <n v="1449863202"/>
    <b v="0"/>
    <n v="1"/>
    <b v="0"/>
    <s v="publishing/fiction"/>
    <x v="7"/>
    <x v="31"/>
    <n v="10"/>
    <n v="0"/>
    <x v="3595"/>
    <d v="2016-01-30T19:46:42"/>
    <n v="50"/>
    <n v="-0.99973684210526315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x v="7"/>
    <s v="AUD"/>
    <n v="1406593780"/>
    <n v="1404174580"/>
    <b v="1"/>
    <n v="60"/>
    <b v="0"/>
    <s v="technology/makerspaces"/>
    <x v="0"/>
    <x v="36"/>
    <n v="41.58"/>
    <n v="6"/>
    <x v="3596"/>
    <d v="2014-07-29T00:29:40"/>
    <n v="28"/>
    <n v="-0.93584139066035799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s v="USD"/>
    <n v="1421404247"/>
    <n v="1418812247"/>
    <b v="0"/>
    <n v="4"/>
    <b v="0"/>
    <s v="technology/wearables"/>
    <x v="0"/>
    <x v="16"/>
    <n v="39"/>
    <n v="0"/>
    <x v="3597"/>
    <d v="2015-01-16T10:30:47"/>
    <n v="30"/>
    <n v="-0.996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s v="USD"/>
    <n v="1321201327"/>
    <n v="1316013727"/>
    <b v="0"/>
    <n v="1"/>
    <b v="0"/>
    <s v="film &amp; video/animation"/>
    <x v="5"/>
    <x v="29"/>
    <n v="25"/>
    <n v="0"/>
    <x v="3598"/>
    <d v="2011-11-13T16:22:07"/>
    <n v="60.041666666664241"/>
    <n v="-0.99935897435897436"/>
    <x v="5"/>
  </r>
  <r>
    <n v="2763"/>
    <s v="My Christmas Star"/>
    <s v="How Santa finds childrens homes without getting lost by following certain stars."/>
    <n v="39400"/>
    <n v="90"/>
    <x v="1"/>
    <x v="0"/>
    <x v="0"/>
    <s v="USD"/>
    <n v="1369403684"/>
    <n v="1365515684"/>
    <b v="0"/>
    <n v="3"/>
    <b v="0"/>
    <s v="publishing/children's books"/>
    <x v="7"/>
    <x v="32"/>
    <n v="30"/>
    <n v="0"/>
    <x v="3599"/>
    <d v="2013-05-24T13:54:44"/>
    <n v="45"/>
    <n v="-0.99771573604060915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s v="USD"/>
    <n v="1398952890"/>
    <n v="1396360890"/>
    <b v="1"/>
    <n v="1789"/>
    <b v="1"/>
    <s v="technology/hardware"/>
    <x v="0"/>
    <x v="0"/>
    <n v="176.2"/>
    <n v="788"/>
    <x v="3600"/>
    <d v="2014-05-01T14:01:30"/>
    <n v="30"/>
    <n v="6.880555000000000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s v="USD"/>
    <n v="1474563621"/>
    <n v="1471971621"/>
    <b v="1"/>
    <n v="1780"/>
    <b v="1"/>
    <s v="technology/hardware"/>
    <x v="0"/>
    <x v="0"/>
    <n v="108.97"/>
    <n v="485"/>
    <x v="3601"/>
    <d v="2016-09-22T17:00:21"/>
    <n v="30"/>
    <n v="3.849097500000000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s v="GBP"/>
    <n v="1387958429"/>
    <n v="1385366429"/>
    <b v="0"/>
    <n v="1556"/>
    <b v="1"/>
    <s v="technology/hardware"/>
    <x v="0"/>
    <x v="0"/>
    <n v="51.21"/>
    <n v="199"/>
    <x v="3602"/>
    <d v="2013-12-25T08:00:29"/>
    <n v="30"/>
    <n v="0.99215125000000004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x v="2"/>
    <s v="CAD"/>
    <n v="1488390735"/>
    <n v="1484070735"/>
    <b v="0"/>
    <n v="113"/>
    <b v="1"/>
    <s v="technology/hardware"/>
    <x v="0"/>
    <x v="0"/>
    <n v="511.65"/>
    <n v="145"/>
    <x v="3603"/>
    <d v="2017-03-01T17:52:15"/>
    <n v="50"/>
    <n v="0.44542500000000002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s v="USD"/>
    <n v="1447507200"/>
    <n v="1444911600"/>
    <b v="0"/>
    <n v="651"/>
    <b v="1"/>
    <s v="games/tabletop games"/>
    <x v="1"/>
    <x v="1"/>
    <n v="81.650000000000006"/>
    <n v="133"/>
    <x v="3604"/>
    <d v="2015-11-14T13:20:00"/>
    <n v="30.041666666664241"/>
    <n v="0.3289250000000000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s v="USD"/>
    <n v="1426866851"/>
    <n v="1424278451"/>
    <b v="0"/>
    <n v="320"/>
    <b v="1"/>
    <s v="theater/spaces"/>
    <x v="2"/>
    <x v="24"/>
    <n v="164.3"/>
    <n v="131"/>
    <x v="3605"/>
    <d v="2015-03-20T15:54:11"/>
    <n v="29.958333333328483"/>
    <n v="0.31440000000000001"/>
    <x v="3"/>
  </r>
  <r>
    <n v="3691"/>
    <s v="Most Dangerous Man in America (WEB DuBois) by Amiri  Baraka"/>
    <s v="World Premiere of last play written by Amiri Baraka"/>
    <n v="40000"/>
    <n v="51184"/>
    <x v="0"/>
    <x v="0"/>
    <x v="0"/>
    <s v="USD"/>
    <n v="1425272340"/>
    <n v="1421426929"/>
    <b v="0"/>
    <n v="274"/>
    <b v="1"/>
    <s v="theater/plays"/>
    <x v="2"/>
    <x v="2"/>
    <n v="186.8"/>
    <n v="128"/>
    <x v="3606"/>
    <d v="2015-03-02T04:59:00"/>
    <n v="44.507071759260725"/>
    <n v="0.27960000000000002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s v="USD"/>
    <n v="1460038591"/>
    <n v="1457450191"/>
    <b v="1"/>
    <n v="266"/>
    <b v="1"/>
    <s v="film &amp; video/documentary"/>
    <x v="5"/>
    <x v="27"/>
    <n v="188.31"/>
    <n v="125"/>
    <x v="3607"/>
    <d v="2016-04-07T14:16:31"/>
    <n v="29.958333333335759"/>
    <n v="0.25227500000000003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s v="USD"/>
    <n v="1439473248"/>
    <n v="1436881248"/>
    <b v="0"/>
    <n v="315"/>
    <b v="1"/>
    <s v="technology/wearables"/>
    <x v="0"/>
    <x v="16"/>
    <n v="151.32"/>
    <n v="119"/>
    <x v="3608"/>
    <d v="2015-08-13T13:40:48"/>
    <n v="30"/>
    <n v="0.19162499999999999"/>
    <x v="3"/>
  </r>
  <r>
    <n v="1467"/>
    <s v="Radio Ambulante"/>
    <s v="We are a new Spanish language podcast telling uniquely Latin American stories."/>
    <n v="40000"/>
    <n v="46032"/>
    <x v="0"/>
    <x v="0"/>
    <x v="0"/>
    <s v="USD"/>
    <n v="1332699285"/>
    <n v="1327518885"/>
    <b v="1"/>
    <n v="600"/>
    <b v="1"/>
    <s v="publishing/radio &amp; podcasts"/>
    <x v="7"/>
    <x v="35"/>
    <n v="76.72"/>
    <n v="115"/>
    <x v="3609"/>
    <d v="2012-03-25T18:14:45"/>
    <n v="59.958333333335759"/>
    <n v="0.15079999999999999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s v="USD"/>
    <n v="1416089324"/>
    <n v="1413493724"/>
    <b v="0"/>
    <n v="277"/>
    <b v="1"/>
    <s v="theater/spaces"/>
    <x v="2"/>
    <x v="24"/>
    <n v="162.91"/>
    <n v="113"/>
    <x v="3610"/>
    <d v="2014-11-15T22:08:44"/>
    <n v="30.041666666664241"/>
    <n v="0.12814999999999999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s v="USD"/>
    <n v="1447505609"/>
    <n v="1444910009"/>
    <b v="1"/>
    <n v="379"/>
    <b v="1"/>
    <s v="film &amp; video/documentary"/>
    <x v="5"/>
    <x v="27"/>
    <n v="117.77"/>
    <n v="112"/>
    <x v="3611"/>
    <d v="2015-11-14T12:53:29"/>
    <n v="30.041666666671517"/>
    <n v="0.11590499999999992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s v="USD"/>
    <n v="1466171834"/>
    <n v="1463493434"/>
    <b v="1"/>
    <n v="438"/>
    <b v="1"/>
    <s v="film &amp; video/documentary"/>
    <x v="5"/>
    <x v="27"/>
    <n v="97.36"/>
    <n v="107"/>
    <x v="3612"/>
    <d v="2016-06-17T13:57:14"/>
    <n v="31"/>
    <n v="6.6049999999999998E-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s v="USD"/>
    <n v="1477841138"/>
    <n v="1475249138"/>
    <b v="1"/>
    <n v="403"/>
    <b v="1"/>
    <s v="food/small batch"/>
    <x v="3"/>
    <x v="26"/>
    <n v="104.99"/>
    <n v="106"/>
    <x v="3613"/>
    <d v="2016-10-30T15:25:38"/>
    <n v="30"/>
    <n v="5.7775E-2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s v="USD"/>
    <n v="1327167780"/>
    <n v="1325007780"/>
    <b v="1"/>
    <n v="760"/>
    <b v="1"/>
    <s v="film &amp; video/documentary"/>
    <x v="5"/>
    <x v="27"/>
    <n v="55.07"/>
    <n v="105"/>
    <x v="3614"/>
    <d v="2012-01-21T17:43:00"/>
    <n v="25"/>
    <n v="4.6261499999999976E-2"/>
    <x v="5"/>
  </r>
  <r>
    <n v="2703"/>
    <s v="Bisagra Teatro: Foro Multidisciplinario"/>
    <s v="Â¡Tu nuevo espacio cultural multidisciplinario en el centro de Pachuca, Hidalgo"/>
    <n v="40000"/>
    <n v="41500"/>
    <x v="3"/>
    <x v="16"/>
    <x v="16"/>
    <s v="MXN"/>
    <n v="1490196830"/>
    <n v="1485016430"/>
    <b v="0"/>
    <n v="45"/>
    <b v="0"/>
    <s v="theater/spaces"/>
    <x v="2"/>
    <x v="24"/>
    <n v="922.22"/>
    <n v="104"/>
    <x v="3615"/>
    <d v="2017-03-22T15:33:50"/>
    <n v="59.958333333335759"/>
    <n v="3.7499999999999999E-2"/>
    <x v="1"/>
  </r>
  <r>
    <n v="3648"/>
    <s v="Moth Theater Lives"/>
    <s v="Help Moth Live! Support Moth and its artist collective to achieve its 2014/15 season."/>
    <n v="40000"/>
    <n v="40153"/>
    <x v="0"/>
    <x v="0"/>
    <x v="0"/>
    <s v="USD"/>
    <n v="1412492445"/>
    <n v="1409900445"/>
    <b v="0"/>
    <n v="73"/>
    <b v="1"/>
    <s v="theater/plays"/>
    <x v="2"/>
    <x v="2"/>
    <n v="550.04"/>
    <n v="100"/>
    <x v="3616"/>
    <d v="2014-10-05T07:00:45"/>
    <n v="30"/>
    <n v="3.8249999999999998E-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x v="1"/>
    <s v="GBP"/>
    <n v="1489376405"/>
    <n v="1484196005"/>
    <b v="0"/>
    <n v="104"/>
    <b v="0"/>
    <s v="technology/wearables"/>
    <x v="0"/>
    <x v="16"/>
    <n v="152.41"/>
    <n v="40"/>
    <x v="3617"/>
    <d v="2017-03-13T03:40:05"/>
    <n v="59.958333333328483"/>
    <n v="-0.60372499999999996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x v="0"/>
    <s v="USD"/>
    <n v="1457024514"/>
    <n v="1454432514"/>
    <b v="0"/>
    <n v="122"/>
    <b v="0"/>
    <s v="technology/wearables"/>
    <x v="0"/>
    <x v="16"/>
    <n v="102.02"/>
    <n v="31"/>
    <x v="3618"/>
    <d v="2016-03-03T17:01:54"/>
    <n v="30"/>
    <n v="-0.6888499999999999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s v="USD"/>
    <n v="1414622700"/>
    <n v="1412081999"/>
    <b v="1"/>
    <n v="66"/>
    <b v="0"/>
    <s v="technology/makerspaces"/>
    <x v="0"/>
    <x v="36"/>
    <n v="167.15"/>
    <n v="28"/>
    <x v="3619"/>
    <d v="2014-10-29T22:45:00"/>
    <n v="29.406261574069504"/>
    <n v="-0.72419999999999995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s v="USD"/>
    <n v="1432248478"/>
    <n v="1429656478"/>
    <b v="1"/>
    <n v="185"/>
    <b v="0"/>
    <s v="photography/photobooks"/>
    <x v="6"/>
    <x v="9"/>
    <n v="51.23"/>
    <n v="24"/>
    <x v="3620"/>
    <d v="2015-05-21T22:47:58"/>
    <n v="30"/>
    <n v="-0.76307499999999995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x v="1"/>
    <s v="GBP"/>
    <n v="1410616600"/>
    <n v="1405432600"/>
    <b v="0"/>
    <n v="369"/>
    <b v="0"/>
    <s v="technology/wearables"/>
    <x v="0"/>
    <x v="16"/>
    <n v="23.95"/>
    <n v="22"/>
    <x v="3621"/>
    <d v="2014-09-13T13:56:40"/>
    <n v="60"/>
    <n v="-0.77907499999999996"/>
    <x v="2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s v="USD"/>
    <n v="1431372751"/>
    <n v="1430767951"/>
    <b v="0"/>
    <n v="29"/>
    <b v="0"/>
    <s v="theater/spaces"/>
    <x v="2"/>
    <x v="24"/>
    <n v="272.58999999999997"/>
    <n v="20"/>
    <x v="3622"/>
    <d v="2015-05-11T19:32:31"/>
    <n v="7"/>
    <n v="-0.80237499999999995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s v="USD"/>
    <n v="1376049615"/>
    <n v="1373457615"/>
    <b v="0"/>
    <n v="140"/>
    <b v="0"/>
    <s v="film &amp; video/animation"/>
    <x v="5"/>
    <x v="29"/>
    <n v="55.46"/>
    <n v="19"/>
    <x v="3623"/>
    <d v="2013-08-09T12:00:15"/>
    <n v="30"/>
    <n v="-0.8058999999999999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x v="0"/>
    <s v="USD"/>
    <n v="1420938172"/>
    <n v="1418346172"/>
    <b v="0"/>
    <n v="135"/>
    <b v="0"/>
    <s v="technology/wearables"/>
    <x v="0"/>
    <x v="16"/>
    <n v="45.41"/>
    <n v="15"/>
    <x v="3624"/>
    <d v="2015-01-11T01:02:52"/>
    <n v="30"/>
    <n v="-0.84675"/>
    <x v="2"/>
  </r>
  <r>
    <n v="185"/>
    <s v="BLANK Short Movie"/>
    <s v="Love has no boundaries!"/>
    <n v="40000"/>
    <n v="2200"/>
    <x v="1"/>
    <x v="5"/>
    <x v="5"/>
    <s v="NOK"/>
    <n v="1471557139"/>
    <n v="1468965139"/>
    <b v="0"/>
    <n v="10"/>
    <b v="0"/>
    <s v="film &amp; video/drama"/>
    <x v="5"/>
    <x v="25"/>
    <n v="220"/>
    <n v="6"/>
    <x v="3625"/>
    <d v="2016-08-18T21:52:19"/>
    <n v="30"/>
    <n v="-0.94499999999999995"/>
    <x v="0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s v="USD"/>
    <n v="1421177959"/>
    <n v="1418585959"/>
    <b v="1"/>
    <n v="22"/>
    <b v="0"/>
    <s v="photography/photobooks"/>
    <x v="6"/>
    <x v="9"/>
    <n v="49.14"/>
    <n v="3"/>
    <x v="3626"/>
    <d v="2015-01-13T19:39:19"/>
    <n v="30"/>
    <n v="-0.97297500000000003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s v="USD"/>
    <n v="1443711774"/>
    <n v="1441119774"/>
    <b v="1"/>
    <n v="12"/>
    <b v="0"/>
    <s v="theater/plays"/>
    <x v="2"/>
    <x v="2"/>
    <n v="70.17"/>
    <n v="2"/>
    <x v="3627"/>
    <d v="2015-10-01T15:02:54"/>
    <n v="30"/>
    <n v="-0.97894999999999999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s v="USD"/>
    <n v="1410416097"/>
    <n v="1407824097"/>
    <b v="0"/>
    <n v="12"/>
    <b v="0"/>
    <s v="film &amp; video/animation"/>
    <x v="5"/>
    <x v="29"/>
    <n v="35.83"/>
    <n v="1"/>
    <x v="3628"/>
    <d v="2014-09-11T06:14:57"/>
    <n v="30"/>
    <n v="-0.98924999999999996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s v="USD"/>
    <n v="1425081694"/>
    <n v="1422489694"/>
    <b v="0"/>
    <n v="3"/>
    <b v="0"/>
    <s v="technology/makerspaces"/>
    <x v="0"/>
    <x v="36"/>
    <n v="44"/>
    <n v="0"/>
    <x v="3629"/>
    <d v="2015-02-28T00:01:34"/>
    <n v="30"/>
    <n v="-0.99670000000000003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x v="0"/>
    <s v="USD"/>
    <n v="1429028365"/>
    <n v="1425143965"/>
    <b v="0"/>
    <n v="2"/>
    <b v="0"/>
    <s v="technology/web"/>
    <x v="0"/>
    <x v="22"/>
    <n v="50"/>
    <n v="0"/>
    <x v="3630"/>
    <d v="2015-04-14T16:19:25"/>
    <n v="44.958333333343035"/>
    <n v="-0.99750000000000005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s v="USD"/>
    <n v="1459352495"/>
    <n v="1456764095"/>
    <b v="0"/>
    <n v="4"/>
    <b v="0"/>
    <s v="games/video games"/>
    <x v="1"/>
    <x v="19"/>
    <n v="13.25"/>
    <n v="0"/>
    <x v="3631"/>
    <d v="2016-03-30T15:41:35"/>
    <n v="29.958333333335759"/>
    <n v="-0.99867499999999998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x v="0"/>
    <s v="USD"/>
    <n v="1427328000"/>
    <n v="1423777043"/>
    <b v="0"/>
    <n v="0"/>
    <b v="0"/>
    <s v="journalism/audio"/>
    <x v="8"/>
    <x v="14"/>
    <n v="0"/>
    <n v="0"/>
    <x v="3632"/>
    <d v="2015-03-26T00:00:00"/>
    <n v="41.099039351851388"/>
    <n v="-1"/>
    <x v="3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x v="7"/>
    <s v="AUD"/>
    <n v="1450993668"/>
    <n v="1448401668"/>
    <b v="0"/>
    <n v="0"/>
    <b v="0"/>
    <s v="games/mobile games"/>
    <x v="1"/>
    <x v="15"/>
    <n v="0"/>
    <n v="0"/>
    <x v="3633"/>
    <d v="2015-12-24T21:47:48"/>
    <n v="30"/>
    <n v="-1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s v="USD"/>
    <n v="1437417828"/>
    <n v="1434825828"/>
    <b v="0"/>
    <n v="0"/>
    <b v="0"/>
    <s v="publishing/translations"/>
    <x v="7"/>
    <x v="20"/>
    <n v="0"/>
    <n v="0"/>
    <x v="3634"/>
    <d v="2015-07-20T18:43:48"/>
    <n v="30"/>
    <n v="-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x v="2"/>
    <s v="CAD"/>
    <n v="1406854699"/>
    <n v="1404262699"/>
    <b v="0"/>
    <n v="0"/>
    <b v="0"/>
    <s v="food/food trucks"/>
    <x v="3"/>
    <x v="3"/>
    <n v="0"/>
    <n v="0"/>
    <x v="3635"/>
    <d v="2014-08-01T00:58:19"/>
    <n v="30"/>
    <n v="-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s v="USD"/>
    <n v="1337799600"/>
    <n v="1334989881"/>
    <b v="1"/>
    <n v="290"/>
    <b v="1"/>
    <s v="technology/hardware"/>
    <x v="0"/>
    <x v="0"/>
    <n v="577.28"/>
    <n v="399"/>
    <x v="3636"/>
    <d v="2012-05-23T19:00:00"/>
    <n v="32.51989583332761"/>
    <n v="2.9859528571428569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x v="13"/>
    <s v="DKK"/>
    <n v="1420648906"/>
    <n v="1415464906"/>
    <b v="0"/>
    <n v="144"/>
    <b v="1"/>
    <s v="music/rock"/>
    <x v="4"/>
    <x v="5"/>
    <n v="346.04"/>
    <n v="119"/>
    <x v="3637"/>
    <d v="2015-01-07T16:41:46"/>
    <n v="60.000000000007276"/>
    <n v="0.18642857142857142"/>
    <x v="2"/>
  </r>
  <r>
    <n v="2130"/>
    <s v="Wondrous Adventures: A Kid's Game"/>
    <s v="You are the hero tasked to save your home from the villainous Sanword."/>
    <n v="42000"/>
    <n v="85"/>
    <x v="1"/>
    <x v="0"/>
    <x v="0"/>
    <s v="USD"/>
    <n v="1408154663"/>
    <n v="1405130663"/>
    <b v="0"/>
    <n v="4"/>
    <b v="0"/>
    <s v="games/video games"/>
    <x v="1"/>
    <x v="19"/>
    <n v="21.25"/>
    <n v="0"/>
    <x v="3638"/>
    <d v="2014-08-16T02:04:23"/>
    <n v="35"/>
    <n v="-0.99797619047619046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x v="11"/>
    <s v="NZD"/>
    <n v="1407545334"/>
    <n v="1404953334"/>
    <b v="0"/>
    <n v="1"/>
    <b v="0"/>
    <s v="technology/gadgets"/>
    <x v="0"/>
    <x v="33"/>
    <n v="10"/>
    <n v="0"/>
    <x v="3639"/>
    <d v="2014-08-09T00:48:54"/>
    <n v="30"/>
    <n v="-0.99976470588235289"/>
    <x v="2"/>
  </r>
  <r>
    <n v="2507"/>
    <s v="Help Cafe Talavera get a New Kitchen!"/>
    <s v="Unique dishes for a unique city!."/>
    <n v="42850"/>
    <n v="0"/>
    <x v="1"/>
    <x v="0"/>
    <x v="0"/>
    <s v="USD"/>
    <n v="1431308704"/>
    <n v="1428716704"/>
    <b v="0"/>
    <n v="0"/>
    <b v="0"/>
    <s v="food/restaurants"/>
    <x v="3"/>
    <x v="39"/>
    <n v="0"/>
    <n v="0"/>
    <x v="3640"/>
    <d v="2015-05-11T01:45:04"/>
    <n v="30"/>
    <n v="-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s v="USD"/>
    <n v="1413575739"/>
    <n v="1410983739"/>
    <b v="1"/>
    <n v="452"/>
    <b v="1"/>
    <s v="photography/photobooks"/>
    <x v="6"/>
    <x v="9"/>
    <n v="133.74"/>
    <n v="139"/>
    <x v="3641"/>
    <d v="2014-10-17T19:55:39"/>
    <n v="30"/>
    <n v="0.38965747126436778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s v="USD"/>
    <n v="1450555279"/>
    <n v="1447963279"/>
    <b v="0"/>
    <n v="284"/>
    <b v="1"/>
    <s v="film &amp; video/television"/>
    <x v="5"/>
    <x v="7"/>
    <n v="190.55"/>
    <n v="123"/>
    <x v="3642"/>
    <d v="2015-12-19T20:01:19"/>
    <n v="30"/>
    <n v="0.22991545454545451"/>
    <x v="3"/>
  </r>
  <r>
    <n v="1469"/>
    <s v="The Local Global Mashup Show"/>
    <s v="Get the inside edge on the stories that connect Americans to the world -- in your ear every week."/>
    <n v="44250"/>
    <n v="47978"/>
    <x v="0"/>
    <x v="0"/>
    <x v="0"/>
    <s v="USD"/>
    <n v="1360938109"/>
    <n v="1358346109"/>
    <b v="1"/>
    <n v="321"/>
    <b v="1"/>
    <s v="publishing/radio &amp; podcasts"/>
    <x v="7"/>
    <x v="35"/>
    <n v="149.46"/>
    <n v="108"/>
    <x v="3643"/>
    <d v="2013-02-15T14:21:49"/>
    <n v="30"/>
    <n v="8.4248587570621467E-2"/>
    <x v="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s v="USD"/>
    <n v="1462161540"/>
    <n v="1457913777"/>
    <b v="1"/>
    <n v="740"/>
    <b v="1"/>
    <s v="photography/photobooks"/>
    <x v="6"/>
    <x v="9"/>
    <n v="88.26"/>
    <n v="145"/>
    <x v="3644"/>
    <d v="2016-05-02T03:59:00"/>
    <n v="49.163923611115024"/>
    <n v="0.45140000000000002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s v="USD"/>
    <n v="1410444068"/>
    <n v="1407852068"/>
    <b v="0"/>
    <n v="199"/>
    <b v="1"/>
    <s v="theater/musical"/>
    <x v="2"/>
    <x v="18"/>
    <n v="231.66"/>
    <n v="102"/>
    <x v="3645"/>
    <d v="2014-09-11T14:01:08"/>
    <n v="30"/>
    <n v="2.445977777777783E-2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s v="USD"/>
    <n v="1266876000"/>
    <n v="1263679492"/>
    <b v="1"/>
    <n v="179"/>
    <b v="1"/>
    <s v="film &amp; video/documentary"/>
    <x v="5"/>
    <x v="27"/>
    <n v="254.39"/>
    <n v="101"/>
    <x v="3646"/>
    <d v="2010-02-22T22:00:00"/>
    <n v="36.996620370366145"/>
    <n v="1.1888888888888888E-2"/>
    <x v="7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x v="0"/>
    <s v="USD"/>
    <n v="1423092149"/>
    <n v="1420500149"/>
    <b v="0"/>
    <n v="400"/>
    <b v="0"/>
    <s v="technology/wearables"/>
    <x v="0"/>
    <x v="16"/>
    <n v="53.25"/>
    <n v="47"/>
    <x v="3647"/>
    <d v="2015-02-04T23:22:29"/>
    <n v="30"/>
    <n v="-0.52666666666666662"/>
    <x v="3"/>
  </r>
  <r>
    <n v="1088"/>
    <s v="Still Alive"/>
    <s v="A fresh twist on survival games. Intense, high-stakes 30 minute rounds for up to 10 players."/>
    <n v="45000"/>
    <n v="6382.34"/>
    <x v="1"/>
    <x v="0"/>
    <x v="0"/>
    <s v="USD"/>
    <n v="1398366667"/>
    <n v="1395774667"/>
    <b v="0"/>
    <n v="147"/>
    <b v="0"/>
    <s v="games/video games"/>
    <x v="1"/>
    <x v="19"/>
    <n v="43.42"/>
    <n v="14"/>
    <x v="3648"/>
    <d v="2014-04-24T19:11:07"/>
    <n v="30"/>
    <n v="-0.85817022222222228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s v="USD"/>
    <n v="1450327126"/>
    <n v="1447735126"/>
    <b v="0"/>
    <n v="8"/>
    <b v="0"/>
    <s v="games/mobile games"/>
    <x v="1"/>
    <x v="15"/>
    <n v="23.25"/>
    <n v="0"/>
    <x v="3649"/>
    <d v="2015-12-17T04:38:46"/>
    <n v="30"/>
    <n v="-0.99586666666666668"/>
    <x v="3"/>
  </r>
  <r>
    <n v="2884"/>
    <s v="The Lizard King, a play by Jay Jeff Jones"/>
    <s v="Come explore the dream world of Jim Morrison, rock singer, mystic, poet, shaman."/>
    <n v="45000"/>
    <n v="185"/>
    <x v="1"/>
    <x v="0"/>
    <x v="0"/>
    <s v="USD"/>
    <n v="1417800435"/>
    <n v="1415208435"/>
    <b v="0"/>
    <n v="4"/>
    <b v="0"/>
    <s v="theater/plays"/>
    <x v="2"/>
    <x v="2"/>
    <n v="46.25"/>
    <n v="0"/>
    <x v="3650"/>
    <d v="2014-12-05T17:27:15"/>
    <n v="30"/>
    <n v="-0.99588888888888893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x v="0"/>
    <s v="USD"/>
    <n v="1429823138"/>
    <n v="1427231138"/>
    <b v="0"/>
    <n v="2"/>
    <b v="0"/>
    <s v="food/food trucks"/>
    <x v="3"/>
    <x v="3"/>
    <n v="60"/>
    <n v="0"/>
    <x v="3651"/>
    <d v="2015-04-23T21:05:38"/>
    <n v="30"/>
    <n v="-0.99733333333333329"/>
    <x v="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s v="USD"/>
    <n v="1467231614"/>
    <n v="1464639614"/>
    <b v="0"/>
    <n v="6"/>
    <b v="0"/>
    <s v="games/video games"/>
    <x v="1"/>
    <x v="19"/>
    <n v="19.670000000000002"/>
    <n v="0"/>
    <x v="3652"/>
    <d v="2016-06-29T20:20:14"/>
    <n v="30"/>
    <n v="-0.9973777777777778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s v="USD"/>
    <n v="1389055198"/>
    <n v="1386463198"/>
    <b v="0"/>
    <n v="1"/>
    <b v="0"/>
    <s v="music/jazz"/>
    <x v="4"/>
    <x v="34"/>
    <n v="50"/>
    <n v="0"/>
    <x v="3653"/>
    <d v="2014-01-07T00:39:58"/>
    <n v="30"/>
    <n v="-0.99888888888888894"/>
    <x v="4"/>
  </r>
  <r>
    <n v="552"/>
    <s v="Spinnable Social Media"/>
    <s v="Axoral is a 3d interactive social media interface, with the potential to be so much more, but we need your help!"/>
    <n v="45000"/>
    <n v="0"/>
    <x v="1"/>
    <x v="2"/>
    <x v="2"/>
    <s v="CAD"/>
    <n v="1452350896"/>
    <n v="1447166896"/>
    <b v="0"/>
    <n v="0"/>
    <b v="0"/>
    <s v="technology/web"/>
    <x v="0"/>
    <x v="22"/>
    <n v="0"/>
    <n v="0"/>
    <x v="3654"/>
    <d v="2016-01-09T14:48:16"/>
    <n v="60"/>
    <n v="-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x v="1"/>
    <s v="GBP"/>
    <n v="1476109970"/>
    <n v="1473517970"/>
    <b v="1"/>
    <n v="113"/>
    <b v="0"/>
    <s v="photography/photobooks"/>
    <x v="6"/>
    <x v="9"/>
    <n v="83.72"/>
    <n v="20"/>
    <x v="3655"/>
    <d v="2016-10-10T14:32:50"/>
    <n v="30"/>
    <n v="-0.7955036748811067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s v="USD"/>
    <n v="1417653540"/>
    <n v="1414975346"/>
    <b v="0"/>
    <n v="229"/>
    <b v="1"/>
    <s v="publishing/nonfiction"/>
    <x v="7"/>
    <x v="12"/>
    <n v="234.81"/>
    <n v="114"/>
    <x v="3656"/>
    <d v="2014-12-04T00:39:00"/>
    <n v="30.99761574074364"/>
    <n v="0.14406382978723403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s v="USD"/>
    <n v="1303446073"/>
    <n v="1300767673"/>
    <b v="1"/>
    <n v="1876"/>
    <b v="1"/>
    <s v="technology/hardware"/>
    <x v="0"/>
    <x v="0"/>
    <n v="51.31"/>
    <n v="201"/>
    <x v="3657"/>
    <d v="2011-04-22T04:21:13"/>
    <n v="31"/>
    <n v="1.0051866666666669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s v="USD"/>
    <n v="1349203203"/>
    <n v="1345056003"/>
    <b v="0"/>
    <n v="92"/>
    <b v="1"/>
    <s v="music/indie rock"/>
    <x v="4"/>
    <x v="21"/>
    <n v="526.46"/>
    <n v="101"/>
    <x v="3658"/>
    <d v="2012-10-02T18:40:03"/>
    <n v="48"/>
    <n v="9.0416666666666666E-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x v="0"/>
    <s v="USD"/>
    <n v="1432916235"/>
    <n v="1430324235"/>
    <b v="0"/>
    <n v="41"/>
    <b v="0"/>
    <s v="technology/wearables"/>
    <x v="0"/>
    <x v="16"/>
    <n v="41.59"/>
    <n v="4"/>
    <x v="3659"/>
    <d v="2015-05-29T16:17:15"/>
    <n v="30"/>
    <n v="-0.96447916666666667"/>
    <x v="3"/>
  </r>
  <r>
    <n v="1913"/>
    <s v="Tibio - Spreading warmth in everyones home"/>
    <s v="Tibio is a revolutionary new product designed to solve an age old problem."/>
    <n v="48000"/>
    <n v="637"/>
    <x v="1"/>
    <x v="1"/>
    <x v="1"/>
    <s v="GBP"/>
    <n v="1412770578"/>
    <n v="1410178578"/>
    <b v="0"/>
    <n v="26"/>
    <b v="0"/>
    <s v="technology/gadgets"/>
    <x v="0"/>
    <x v="33"/>
    <n v="24.5"/>
    <n v="1"/>
    <x v="3660"/>
    <d v="2014-10-08T12:16:18"/>
    <n v="30"/>
    <n v="-0.9867291666666666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s v="USD"/>
    <n v="1455466832"/>
    <n v="1452874832"/>
    <b v="0"/>
    <n v="4"/>
    <b v="0"/>
    <s v="technology/wearables"/>
    <x v="0"/>
    <x v="16"/>
    <n v="26.25"/>
    <n v="0"/>
    <x v="3661"/>
    <d v="2016-02-14T16:20:32"/>
    <n v="30"/>
    <n v="-0.99783505154639174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s v="USD"/>
    <n v="1454890620"/>
    <n v="1450724449"/>
    <b v="0"/>
    <n v="27"/>
    <b v="0"/>
    <s v="theater/spaces"/>
    <x v="2"/>
    <x v="24"/>
    <n v="65.11"/>
    <n v="4"/>
    <x v="3662"/>
    <d v="2016-02-08T00:17:00"/>
    <n v="48.219571759254904"/>
    <n v="-0.9639199589533094"/>
    <x v="3"/>
  </r>
  <r>
    <n v="952"/>
    <s v="Audionoggin - Join the Earvolution"/>
    <s v="Audionoggin: Wireless personal surround sound for the athlete in everyone."/>
    <n v="49000"/>
    <n v="19572"/>
    <x v="1"/>
    <x v="0"/>
    <x v="0"/>
    <s v="USD"/>
    <n v="1479483812"/>
    <n v="1476888212"/>
    <b v="0"/>
    <n v="196"/>
    <b v="0"/>
    <s v="technology/wearables"/>
    <x v="0"/>
    <x v="16"/>
    <n v="99.86"/>
    <n v="40"/>
    <x v="3663"/>
    <d v="2016-11-18T15:43:32"/>
    <n v="30.041666666664241"/>
    <n v="-0.60057142857142853"/>
    <x v="0"/>
  </r>
  <r>
    <n v="2659"/>
    <s v="test (Canceled)"/>
    <s v="test"/>
    <n v="49000"/>
    <n v="1333"/>
    <x v="2"/>
    <x v="0"/>
    <x v="0"/>
    <s v="USD"/>
    <n v="1429321210"/>
    <n v="1426729210"/>
    <b v="0"/>
    <n v="10"/>
    <b v="0"/>
    <s v="technology/space exploration"/>
    <x v="0"/>
    <x v="23"/>
    <n v="133.30000000000001"/>
    <n v="3"/>
    <x v="3664"/>
    <d v="2015-04-18T01:40:10"/>
    <n v="30"/>
    <n v="-0.9727959183673469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s v="USD"/>
    <n v="1368564913"/>
    <n v="1367355313"/>
    <b v="1"/>
    <n v="20242"/>
    <b v="1"/>
    <s v="publishing/radio &amp; podcasts"/>
    <x v="7"/>
    <x v="35"/>
    <n v="29.19"/>
    <n v="1182"/>
    <x v="3665"/>
    <d v="2013-05-14T20:55:13"/>
    <n v="14"/>
    <n v="10.816142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s v="USD"/>
    <n v="1339484400"/>
    <n v="1336627492"/>
    <b v="1"/>
    <n v="388"/>
    <b v="1"/>
    <s v="technology/hardware"/>
    <x v="0"/>
    <x v="0"/>
    <n v="1323.25"/>
    <n v="1027"/>
    <x v="3666"/>
    <d v="2012-06-12T07:00:00"/>
    <n v="33.066064814811398"/>
    <n v="9.2684514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x v="12"/>
    <s v="EUR"/>
    <n v="1452553200"/>
    <n v="1449650173"/>
    <b v="1"/>
    <n v="971"/>
    <b v="1"/>
    <s v="technology/hardware"/>
    <x v="0"/>
    <x v="0"/>
    <n v="422.02"/>
    <n v="820"/>
    <x v="3667"/>
    <d v="2016-01-11T23:00:00"/>
    <n v="33.599849537029513"/>
    <n v="7.19564"/>
    <x v="3"/>
  </r>
  <r>
    <n v="1954"/>
    <s v="Orison â€“ Rethink the Power of Energy"/>
    <s v="The First Home Battery System You Simply Plug in to Install"/>
    <n v="50000"/>
    <n v="349474"/>
    <x v="0"/>
    <x v="0"/>
    <x v="0"/>
    <s v="USD"/>
    <n v="1457758800"/>
    <n v="1453730176"/>
    <b v="1"/>
    <n v="415"/>
    <b v="1"/>
    <s v="technology/hardware"/>
    <x v="0"/>
    <x v="0"/>
    <n v="842.11"/>
    <n v="699"/>
    <x v="3668"/>
    <d v="2016-03-12T05:00:00"/>
    <n v="46.627592592587462"/>
    <n v="5.989480000000000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s v="USD"/>
    <n v="1450511940"/>
    <n v="1446527540"/>
    <b v="1"/>
    <n v="821"/>
    <b v="1"/>
    <s v="technology/hardware"/>
    <x v="0"/>
    <x v="0"/>
    <n v="245.02"/>
    <n v="402"/>
    <x v="3669"/>
    <d v="2015-12-19T07:59:00"/>
    <n v="46.115740740737238"/>
    <n v="3.0232999999999999"/>
    <x v="3"/>
  </r>
  <r>
    <n v="1980"/>
    <s v="YOUMO - Your Smart Modular Power Strip"/>
    <s v="Multi-power charging that is smarter, stylish and designed for you."/>
    <n v="50000"/>
    <n v="177412.01"/>
    <x v="0"/>
    <x v="6"/>
    <x v="6"/>
    <s v="EUR"/>
    <n v="1459684862"/>
    <n v="1456232462"/>
    <b v="1"/>
    <n v="1945"/>
    <b v="1"/>
    <s v="technology/hardware"/>
    <x v="0"/>
    <x v="0"/>
    <n v="91.21"/>
    <n v="355"/>
    <x v="3670"/>
    <d v="2016-04-03T12:01:02"/>
    <n v="39.958333333335759"/>
    <n v="2.548240200000000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s v="USD"/>
    <n v="1455933653"/>
    <n v="1452045653"/>
    <b v="0"/>
    <n v="541"/>
    <b v="1"/>
    <s v="technology/hardware"/>
    <x v="0"/>
    <x v="0"/>
    <n v="326.29000000000002"/>
    <n v="353"/>
    <x v="3671"/>
    <d v="2016-02-20T02:00:53"/>
    <n v="45"/>
    <n v="2.530479999999999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x v="6"/>
    <s v="EUR"/>
    <n v="1479890743"/>
    <n v="1476776743"/>
    <b v="1"/>
    <n v="398"/>
    <b v="1"/>
    <s v="technology/hardware"/>
    <x v="0"/>
    <x v="0"/>
    <n v="383.36"/>
    <n v="305"/>
    <x v="3672"/>
    <d v="2016-11-23T08:45:43"/>
    <n v="36.041666666671517"/>
    <n v="2.05158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s v="USD"/>
    <n v="1480777515"/>
    <n v="1478095515"/>
    <b v="1"/>
    <n v="510"/>
    <b v="1"/>
    <s v="technology/hardware"/>
    <x v="0"/>
    <x v="0"/>
    <n v="279.38"/>
    <n v="285"/>
    <x v="3673"/>
    <d v="2016-12-03T15:05:15"/>
    <n v="31.041666666671517"/>
    <n v="1.8496600000000001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s v="USD"/>
    <n v="1417611645"/>
    <n v="1414584045"/>
    <b v="1"/>
    <n v="303"/>
    <b v="1"/>
    <s v="technology/hardware"/>
    <x v="0"/>
    <x v="0"/>
    <n v="408.98"/>
    <n v="248"/>
    <x v="3674"/>
    <d v="2014-12-03T13:00:45"/>
    <n v="35.041666666671517"/>
    <n v="1.4783999999999999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s v="USD"/>
    <n v="1405002663"/>
    <n v="1402410663"/>
    <b v="1"/>
    <n v="354"/>
    <b v="1"/>
    <s v="technology/hardware"/>
    <x v="0"/>
    <x v="0"/>
    <n v="331.1"/>
    <n v="234"/>
    <x v="3675"/>
    <d v="2014-07-10T14:31:03"/>
    <n v="30"/>
    <n v="1.344204800000000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s v="USD"/>
    <n v="1485191143"/>
    <n v="1482599143"/>
    <b v="1"/>
    <n v="1375"/>
    <b v="1"/>
    <s v="technology/hardware"/>
    <x v="0"/>
    <x v="0"/>
    <n v="78.83"/>
    <n v="217"/>
    <x v="3676"/>
    <d v="2017-01-23T17:05:43"/>
    <n v="30"/>
    <n v="1.167942199999999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s v="USD"/>
    <n v="1478516737"/>
    <n v="1475921137"/>
    <b v="1"/>
    <n v="834"/>
    <b v="1"/>
    <s v="technology/hardware"/>
    <x v="0"/>
    <x v="0"/>
    <n v="127.36"/>
    <n v="212"/>
    <x v="3677"/>
    <d v="2016-11-07T11:05:37"/>
    <n v="30.041666666664241"/>
    <n v="1.1244400000000001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s v="USD"/>
    <n v="1366222542"/>
    <n v="1363630542"/>
    <b v="0"/>
    <n v="554"/>
    <b v="1"/>
    <s v="technology/hardware"/>
    <x v="0"/>
    <x v="0"/>
    <n v="138.49"/>
    <n v="153"/>
    <x v="3678"/>
    <d v="2013-04-17T18:15:42"/>
    <n v="30"/>
    <n v="0.5345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s v="USD"/>
    <n v="1383264000"/>
    <n v="1378080409"/>
    <b v="1"/>
    <n v="665"/>
    <b v="1"/>
    <s v="film &amp; video/documentary"/>
    <x v="5"/>
    <x v="27"/>
    <n v="100.08"/>
    <n v="133"/>
    <x v="3679"/>
    <d v="2013-11-01T00:00:00"/>
    <n v="59.995266203703068"/>
    <n v="0.33109119999999997"/>
    <x v="4"/>
  </r>
  <r>
    <n v="1748"/>
    <s v="So It Is: Vancouver"/>
    <s v="Telling the story of the city through remarkable people who live in Vancouver today."/>
    <n v="50000"/>
    <n v="64974"/>
    <x v="0"/>
    <x v="2"/>
    <x v="2"/>
    <s v="CAD"/>
    <n v="1441234143"/>
    <n v="1438642143"/>
    <b v="0"/>
    <n v="181"/>
    <b v="1"/>
    <s v="photography/photobooks"/>
    <x v="6"/>
    <x v="9"/>
    <n v="358.97"/>
    <n v="130"/>
    <x v="3680"/>
    <d v="2015-09-02T22:49:03"/>
    <n v="30"/>
    <n v="0.2994800000000000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s v="USD"/>
    <n v="1451776791"/>
    <n v="1449098391"/>
    <b v="0"/>
    <n v="263"/>
    <b v="1"/>
    <s v="technology/hardware"/>
    <x v="0"/>
    <x v="0"/>
    <n v="244.12"/>
    <n v="128"/>
    <x v="3681"/>
    <d v="2016-01-02T23:19:51"/>
    <n v="31"/>
    <n v="0.28406660000000006"/>
    <x v="3"/>
  </r>
  <r>
    <n v="2031"/>
    <s v="Linkio: the $100 Smart Home Devices Solution"/>
    <s v="With Linkio you can use your smartphone to control every electronic you own- for only $100!"/>
    <n v="50000"/>
    <n v="60175"/>
    <x v="0"/>
    <x v="10"/>
    <x v="10"/>
    <s v="EUR"/>
    <n v="1420765200"/>
    <n v="1417506853"/>
    <b v="1"/>
    <n v="508"/>
    <b v="1"/>
    <s v="technology/hardware"/>
    <x v="0"/>
    <x v="0"/>
    <n v="118.45"/>
    <n v="120"/>
    <x v="3682"/>
    <d v="2015-01-09T01:00:00"/>
    <n v="37.712349537046975"/>
    <n v="0.20349999999999999"/>
    <x v="2"/>
  </r>
  <r>
    <n v="2049"/>
    <s v="LOCK8 - the World's First Smart Bike Lock"/>
    <s v="Keyless. Alarm secured. GPS tracking."/>
    <n v="50000"/>
    <n v="60095.35"/>
    <x v="0"/>
    <x v="1"/>
    <x v="1"/>
    <s v="GBP"/>
    <n v="1386025140"/>
    <n v="1382963963"/>
    <b v="0"/>
    <n v="742"/>
    <b v="1"/>
    <s v="technology/hardware"/>
    <x v="0"/>
    <x v="0"/>
    <n v="80.989999999999995"/>
    <n v="120"/>
    <x v="3683"/>
    <d v="2013-12-02T22:59:00"/>
    <n v="35.430289351854299"/>
    <n v="0.20190699999999998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s v="USD"/>
    <n v="1374858000"/>
    <n v="1373408699"/>
    <b v="1"/>
    <n v="635"/>
    <b v="1"/>
    <s v="publishing/radio &amp; podcasts"/>
    <x v="7"/>
    <x v="35"/>
    <n v="92.16"/>
    <n v="117"/>
    <x v="3684"/>
    <d v="2013-07-26T17:00:00"/>
    <n v="16.774317129631527"/>
    <n v="0.17040399999999994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s v="USD"/>
    <n v="1433538000"/>
    <n v="1428541276"/>
    <b v="0"/>
    <n v="188"/>
    <b v="1"/>
    <s v="technology/hardware"/>
    <x v="0"/>
    <x v="0"/>
    <n v="307.2"/>
    <n v="116"/>
    <x v="3685"/>
    <d v="2015-06-05T21:00:00"/>
    <n v="57.832453703704232"/>
    <n v="0.15508"/>
    <x v="3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s v="USD"/>
    <n v="1381424452"/>
    <n v="1378746052"/>
    <b v="0"/>
    <n v="351"/>
    <b v="1"/>
    <s v="film &amp; video/documentary"/>
    <x v="5"/>
    <x v="27"/>
    <n v="157.33000000000001"/>
    <n v="110"/>
    <x v="3686"/>
    <d v="2013-10-10T17:00:52"/>
    <n v="31"/>
    <n v="0.1044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s v="USD"/>
    <n v="1428643974"/>
    <n v="1423463574"/>
    <b v="0"/>
    <n v="119"/>
    <b v="1"/>
    <s v="technology/hardware"/>
    <x v="0"/>
    <x v="0"/>
    <n v="451.84"/>
    <n v="108"/>
    <x v="3687"/>
    <d v="2015-04-10T05:32:54"/>
    <n v="59.958333333328483"/>
    <n v="7.5380000000000003E-2"/>
    <x v="3"/>
  </r>
  <r>
    <n v="1949"/>
    <s v="Shake Your Power"/>
    <s v="#ShakeYourPower brings clean energy to places in the world without electricity through the power of music."/>
    <n v="50000"/>
    <n v="53001.3"/>
    <x v="0"/>
    <x v="1"/>
    <x v="1"/>
    <s v="GBP"/>
    <n v="1404986951"/>
    <n v="1402394951"/>
    <b v="1"/>
    <n v="943"/>
    <b v="1"/>
    <s v="technology/hardware"/>
    <x v="0"/>
    <x v="0"/>
    <n v="56.2"/>
    <n v="106"/>
    <x v="3688"/>
    <d v="2014-07-10T10:09:11"/>
    <n v="30"/>
    <n v="6.0026000000000058E-2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s v="USD"/>
    <n v="1482208233"/>
    <n v="1479184233"/>
    <b v="1"/>
    <n v="736"/>
    <b v="1"/>
    <s v="film &amp; video/documentary"/>
    <x v="5"/>
    <x v="27"/>
    <n v="70.92"/>
    <n v="104"/>
    <x v="3689"/>
    <d v="2016-12-20T04:30:33"/>
    <n v="35"/>
    <n v="4.3959999999999999E-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s v="USD"/>
    <n v="1312747970"/>
    <n v="1310155970"/>
    <b v="0"/>
    <n v="73"/>
    <b v="1"/>
    <s v="film &amp; video/documentary"/>
    <x v="5"/>
    <x v="27"/>
    <n v="711.04"/>
    <n v="104"/>
    <x v="3690"/>
    <d v="2011-08-07T20:12:50"/>
    <n v="30"/>
    <n v="3.8120000000000001E-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s v="USD"/>
    <n v="1340683393"/>
    <n v="1337659393"/>
    <b v="1"/>
    <n v="447"/>
    <b v="1"/>
    <s v="film &amp; video/documentary"/>
    <x v="5"/>
    <x v="27"/>
    <n v="115.45"/>
    <n v="103"/>
    <x v="3691"/>
    <d v="2012-06-26T04:03:13"/>
    <n v="35"/>
    <n v="3.2106199999999953E-2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s v="USD"/>
    <n v="1466002800"/>
    <n v="1463517521"/>
    <b v="1"/>
    <n v="267"/>
    <b v="1"/>
    <s v="film &amp; video/documentary"/>
    <x v="5"/>
    <x v="27"/>
    <n v="193.05"/>
    <n v="103"/>
    <x v="3692"/>
    <d v="2016-06-15T15:00:00"/>
    <n v="28.764803240745096"/>
    <n v="3.0880000000000001E-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s v="USD"/>
    <n v="1402892700"/>
    <n v="1400474329"/>
    <b v="0"/>
    <n v="433"/>
    <b v="1"/>
    <s v="theater/spaces"/>
    <x v="2"/>
    <x v="24"/>
    <n v="118.97"/>
    <n v="103"/>
    <x v="3693"/>
    <d v="2014-06-16T04:25:00"/>
    <n v="27.990405092597939"/>
    <n v="3.0290000000000001E-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x v="0"/>
    <s v="USD"/>
    <n v="1471579140"/>
    <n v="1466512683"/>
    <b v="0"/>
    <n v="323"/>
    <b v="0"/>
    <s v="technology/wearables"/>
    <x v="0"/>
    <x v="16"/>
    <n v="158.36000000000001"/>
    <n v="102"/>
    <x v="3694"/>
    <d v="2016-08-19T03:59:00"/>
    <n v="58.639548611114151"/>
    <n v="2.298E-2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s v="USD"/>
    <n v="1475553540"/>
    <n v="1472528141"/>
    <b v="1"/>
    <n v="308"/>
    <b v="1"/>
    <s v="theater/spaces"/>
    <x v="2"/>
    <x v="24"/>
    <n v="164.94"/>
    <n v="102"/>
    <x v="3695"/>
    <d v="2016-10-04T03:59:00"/>
    <n v="35.016192129631236"/>
    <n v="1.6060000000000001E-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s v="USD"/>
    <n v="1409274000"/>
    <n v="1406847996"/>
    <b v="1"/>
    <n v="614"/>
    <b v="1"/>
    <s v="music/indie rock"/>
    <x v="4"/>
    <x v="21"/>
    <n v="82.5"/>
    <n v="101"/>
    <x v="3696"/>
    <d v="2014-08-29T01:00:00"/>
    <n v="28.078749999993306"/>
    <n v="1.3062200000000012E-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x v="0"/>
    <s v="USD"/>
    <n v="1429740037"/>
    <n v="1425423637"/>
    <b v="0"/>
    <n v="84"/>
    <b v="0"/>
    <s v="film &amp; video/drama"/>
    <x v="5"/>
    <x v="25"/>
    <n v="331.54"/>
    <n v="56"/>
    <x v="3697"/>
    <d v="2015-04-22T22:00:37"/>
    <n v="49.958333333328483"/>
    <n v="-0.4430155999999999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x v="0"/>
    <s v="USD"/>
    <n v="1488549079"/>
    <n v="1485957079"/>
    <b v="0"/>
    <n v="140"/>
    <b v="0"/>
    <s v="technology/wearables"/>
    <x v="0"/>
    <x v="16"/>
    <n v="176.36"/>
    <n v="49"/>
    <x v="3698"/>
    <d v="2017-03-03T13:51:19"/>
    <n v="30"/>
    <n v="-0.50617999999999996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s v="USD"/>
    <n v="1466697983"/>
    <n v="1464105983"/>
    <b v="0"/>
    <n v="99"/>
    <b v="0"/>
    <s v="technology/gadgets"/>
    <x v="0"/>
    <x v="33"/>
    <n v="215.96"/>
    <n v="43"/>
    <x v="3699"/>
    <d v="2016-06-23T16:06:23"/>
    <n v="30"/>
    <n v="-0.5724000000000000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s v="USD"/>
    <n v="1421640665"/>
    <n v="1419048665"/>
    <b v="0"/>
    <n v="171"/>
    <b v="0"/>
    <s v="technology/wearables"/>
    <x v="0"/>
    <x v="16"/>
    <n v="113.63"/>
    <n v="39"/>
    <x v="3700"/>
    <d v="2015-01-19T04:11:05"/>
    <n v="30"/>
    <n v="-0.61140000000000005"/>
    <x v="2"/>
  </r>
  <r>
    <n v="951"/>
    <s v="Smart Harness"/>
    <s v="Revolutionizing the way we walk our dogs!"/>
    <n v="50000"/>
    <n v="19195"/>
    <x v="1"/>
    <x v="0"/>
    <x v="0"/>
    <s v="USD"/>
    <n v="1465054872"/>
    <n v="1461166872"/>
    <b v="0"/>
    <n v="121"/>
    <b v="0"/>
    <s v="technology/wearables"/>
    <x v="0"/>
    <x v="16"/>
    <n v="158.63999999999999"/>
    <n v="38"/>
    <x v="3701"/>
    <d v="2016-06-04T15:41:12"/>
    <n v="45"/>
    <n v="-0.6160999999999999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x v="2"/>
    <s v="CAD"/>
    <n v="1417804229"/>
    <n v="1415212229"/>
    <b v="0"/>
    <n v="534"/>
    <b v="0"/>
    <s v="games/video games"/>
    <x v="1"/>
    <x v="19"/>
    <n v="26.6"/>
    <n v="28"/>
    <x v="3702"/>
    <d v="2014-12-05T18:30:29"/>
    <n v="30"/>
    <n v="-0.7159400000000000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x v="3"/>
    <s v="EUR"/>
    <n v="1447600389"/>
    <n v="1444140789"/>
    <b v="0"/>
    <n v="34"/>
    <b v="0"/>
    <s v="technology/web"/>
    <x v="0"/>
    <x v="22"/>
    <n v="402.71"/>
    <n v="27"/>
    <x v="3703"/>
    <d v="2015-11-15T15:13:09"/>
    <n v="40.041666666671517"/>
    <n v="-0.72616000000000003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x v="4"/>
    <s v="EUR"/>
    <n v="1467106895"/>
    <n v="1463218895"/>
    <b v="0"/>
    <n v="96"/>
    <b v="0"/>
    <s v="technology/wearables"/>
    <x v="0"/>
    <x v="16"/>
    <n v="133.25"/>
    <n v="26"/>
    <x v="3704"/>
    <d v="2016-06-28T09:41:35"/>
    <n v="45"/>
    <n v="-0.7441600000000000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s v="USD"/>
    <n v="1420088340"/>
    <n v="1417410964"/>
    <b v="0"/>
    <n v="215"/>
    <b v="0"/>
    <s v="technology/wearables"/>
    <x v="0"/>
    <x v="16"/>
    <n v="50.3"/>
    <n v="22"/>
    <x v="3705"/>
    <d v="2015-01-01T04:59:00"/>
    <n v="30.988148148149776"/>
    <n v="-0.78371999999999997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s v="USD"/>
    <n v="1404194400"/>
    <n v="1400600840"/>
    <b v="0"/>
    <n v="84"/>
    <b v="0"/>
    <s v="theater/plays"/>
    <x v="2"/>
    <x v="2"/>
    <n v="128.27000000000001"/>
    <n v="22"/>
    <x v="3706"/>
    <d v="2014-07-01T06:00:00"/>
    <n v="41.592129629629198"/>
    <n v="-0.78449999999999998"/>
    <x v="2"/>
  </r>
  <r>
    <n v="219"/>
    <s v="True Colors"/>
    <s v="An hour-long pilot about a group of suburban LGBT teens coming of age in the early 90's."/>
    <n v="50000"/>
    <n v="8815"/>
    <x v="1"/>
    <x v="0"/>
    <x v="0"/>
    <s v="USD"/>
    <n v="1459493940"/>
    <n v="1456732225"/>
    <b v="0"/>
    <n v="76"/>
    <b v="0"/>
    <s v="film &amp; video/drama"/>
    <x v="5"/>
    <x v="25"/>
    <n v="115.99"/>
    <n v="18"/>
    <x v="3707"/>
    <d v="2016-04-01T06:59:00"/>
    <n v="31.964293981480296"/>
    <n v="-0.82369999999999999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s v="USD"/>
    <n v="1471244400"/>
    <n v="1467387705"/>
    <b v="0"/>
    <n v="68"/>
    <b v="0"/>
    <s v="film &amp; video/animation"/>
    <x v="5"/>
    <x v="29"/>
    <n v="102.38"/>
    <n v="14"/>
    <x v="3708"/>
    <d v="2016-08-15T07:00:00"/>
    <n v="44.637673611112405"/>
    <n v="-0.8607599999999999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s v="USD"/>
    <n v="1460988000"/>
    <n v="1458050450"/>
    <b v="0"/>
    <n v="96"/>
    <b v="0"/>
    <s v="technology/wearables"/>
    <x v="0"/>
    <x v="16"/>
    <n v="69.41"/>
    <n v="13"/>
    <x v="3709"/>
    <d v="2016-04-18T14:00:00"/>
    <n v="33.999421296291985"/>
    <n v="-0.86673999999999995"/>
    <x v="0"/>
  </r>
  <r>
    <n v="987"/>
    <s v="Kidswatcher"/>
    <s v="Always know where your precious children are. Let them explore the world freely and in a secure way by using the Kidswatcher."/>
    <n v="50000"/>
    <n v="6610"/>
    <x v="1"/>
    <x v="10"/>
    <x v="10"/>
    <s v="EUR"/>
    <n v="1403507050"/>
    <n v="1400051050"/>
    <b v="0"/>
    <n v="41"/>
    <b v="0"/>
    <s v="technology/wearables"/>
    <x v="0"/>
    <x v="16"/>
    <n v="161.22"/>
    <n v="13"/>
    <x v="3710"/>
    <d v="2014-06-23T07:04:10"/>
    <n v="40"/>
    <n v="-0.8678000000000000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x v="0"/>
    <s v="USD"/>
    <n v="1466346646"/>
    <n v="1463754646"/>
    <b v="0"/>
    <n v="101"/>
    <b v="0"/>
    <s v="technology/wearables"/>
    <x v="0"/>
    <x v="16"/>
    <n v="65"/>
    <n v="13"/>
    <x v="3711"/>
    <d v="2016-06-19T14:30:46"/>
    <n v="30"/>
    <n v="-0.8687000000000000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s v="USD"/>
    <n v="1403983314"/>
    <n v="1400786514"/>
    <b v="0"/>
    <n v="85"/>
    <b v="0"/>
    <s v="food/food trucks"/>
    <x v="3"/>
    <x v="3"/>
    <n v="69.12"/>
    <n v="12"/>
    <x v="3712"/>
    <d v="2014-06-28T19:21:54"/>
    <n v="37"/>
    <n v="-0.88249999999999995"/>
    <x v="2"/>
  </r>
  <r>
    <n v="1307"/>
    <s v="VR Card - Customized Virtual Reality Viewer (Canceled)"/>
    <s v="Get VR to Everyone with Mailable, Ready to Use Viewers"/>
    <n v="50000"/>
    <n v="5757"/>
    <x v="2"/>
    <x v="0"/>
    <x v="0"/>
    <s v="USD"/>
    <n v="1455710679"/>
    <n v="1453118679"/>
    <b v="0"/>
    <n v="45"/>
    <b v="0"/>
    <s v="technology/wearables"/>
    <x v="0"/>
    <x v="16"/>
    <n v="127.93"/>
    <n v="12"/>
    <x v="3713"/>
    <d v="2016-02-17T12:04:39"/>
    <n v="30"/>
    <n v="-0.88485999999999998"/>
    <x v="0"/>
  </r>
  <r>
    <n v="3146"/>
    <s v="SoÃ±Ã© una ciudad amurallada"/>
    <s v="Somos... Podemos... Amamos... Nuestra muralla, nuestra utopÃ­a. Que el amor sea el lÃ­mite"/>
    <n v="50000"/>
    <n v="5250"/>
    <x v="3"/>
    <x v="16"/>
    <x v="16"/>
    <s v="MXN"/>
    <n v="1492356166"/>
    <n v="1488471766"/>
    <b v="0"/>
    <n v="12"/>
    <b v="0"/>
    <s v="theater/plays"/>
    <x v="2"/>
    <x v="2"/>
    <n v="437.5"/>
    <n v="11"/>
    <x v="3714"/>
    <d v="2017-04-16T15:22:46"/>
    <n v="44.958333333328483"/>
    <n v="-0.89500000000000002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x v="4"/>
    <s v="EUR"/>
    <n v="1477731463"/>
    <n v="1474275463"/>
    <b v="0"/>
    <n v="28"/>
    <b v="0"/>
    <s v="technology/wearables"/>
    <x v="0"/>
    <x v="16"/>
    <n v="178.93"/>
    <n v="10"/>
    <x v="3715"/>
    <d v="2016-10-29T08:57:43"/>
    <n v="40"/>
    <n v="-0.89980000000000004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x v="0"/>
    <s v="USD"/>
    <n v="1476371552"/>
    <n v="1473779552"/>
    <b v="0"/>
    <n v="90"/>
    <b v="0"/>
    <s v="technology/wearables"/>
    <x v="0"/>
    <x v="16"/>
    <n v="54.67"/>
    <n v="10"/>
    <x v="3716"/>
    <d v="2016-10-13T15:12:32"/>
    <n v="30"/>
    <n v="-0.90159999999999996"/>
    <x v="0"/>
  </r>
  <r>
    <n v="2600"/>
    <s v="Help Buttz Return From the Ashes"/>
    <s v="On Sunday November 8, 2015 our food truck burned to the ground. Please help us get rebuilt."/>
    <n v="50000"/>
    <n v="3466"/>
    <x v="1"/>
    <x v="0"/>
    <x v="0"/>
    <s v="USD"/>
    <n v="1458938200"/>
    <n v="1453757800"/>
    <b v="0"/>
    <n v="30"/>
    <b v="0"/>
    <s v="food/food trucks"/>
    <x v="3"/>
    <x v="3"/>
    <n v="115.53"/>
    <n v="7"/>
    <x v="3717"/>
    <d v="2016-03-25T20:36:40"/>
    <n v="59.958333333328483"/>
    <n v="-0.93067999999999995"/>
    <x v="0"/>
  </r>
  <r>
    <n v="1339"/>
    <s v="Linkoo (Canceled)"/>
    <s v="World's Smallest customizable Phone &amp; GPS Watch for kids !"/>
    <n v="50000"/>
    <n v="3317"/>
    <x v="2"/>
    <x v="0"/>
    <x v="0"/>
    <s v="USD"/>
    <n v="1418056315"/>
    <n v="1414164715"/>
    <b v="0"/>
    <n v="37"/>
    <b v="0"/>
    <s v="technology/wearables"/>
    <x v="0"/>
    <x v="16"/>
    <n v="89.65"/>
    <n v="7"/>
    <x v="3718"/>
    <d v="2014-12-08T16:31:55"/>
    <n v="45.041666666664241"/>
    <n v="-0.9336600000000000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x v="16"/>
    <s v="MXN"/>
    <n v="1490416380"/>
    <n v="1487485760"/>
    <b v="0"/>
    <n v="6"/>
    <b v="0"/>
    <s v="theater/plays"/>
    <x v="2"/>
    <x v="2"/>
    <n v="450"/>
    <n v="5"/>
    <x v="3719"/>
    <d v="2017-03-25T04:33:00"/>
    <n v="33.919212962959136"/>
    <n v="-0.94599999999999995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x v="0"/>
    <s v="USD"/>
    <n v="1398042000"/>
    <n v="1395089981"/>
    <b v="0"/>
    <n v="40"/>
    <b v="0"/>
    <s v="music/world music"/>
    <x v="4"/>
    <x v="37"/>
    <n v="48.43"/>
    <n v="4"/>
    <x v="3720"/>
    <d v="2014-04-21T01:00:00"/>
    <n v="34.166886574072123"/>
    <n v="-0.9612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s v="USD"/>
    <n v="1415558879"/>
    <n v="1412963279"/>
    <b v="0"/>
    <n v="18"/>
    <b v="0"/>
    <s v="technology/wearables"/>
    <x v="0"/>
    <x v="16"/>
    <n v="84.94"/>
    <n v="3"/>
    <x v="3721"/>
    <d v="2014-11-09T18:47:59"/>
    <n v="30.041666666671517"/>
    <n v="-0.96941999999999995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s v="USD"/>
    <n v="1451491953"/>
    <n v="1448899953"/>
    <b v="0"/>
    <n v="6"/>
    <b v="0"/>
    <s v="food/food trucks"/>
    <x v="3"/>
    <x v="3"/>
    <n v="202.83"/>
    <n v="2"/>
    <x v="3722"/>
    <d v="2015-12-30T16:12:33"/>
    <n v="30"/>
    <n v="-0.97565999999999997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s v="USD"/>
    <n v="1486693145"/>
    <n v="1484101145"/>
    <b v="0"/>
    <n v="31"/>
    <b v="0"/>
    <s v="technology/wearables"/>
    <x v="0"/>
    <x v="16"/>
    <n v="37.450000000000003"/>
    <n v="2"/>
    <x v="3723"/>
    <d v="2017-02-10T02:19:05"/>
    <n v="30"/>
    <n v="-0.9767799999999999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x v="0"/>
    <s v="USD"/>
    <n v="1412536573"/>
    <n v="1408648573"/>
    <b v="0"/>
    <n v="58"/>
    <b v="0"/>
    <s v="theater/spaces"/>
    <x v="2"/>
    <x v="24"/>
    <n v="18.899999999999999"/>
    <n v="2"/>
    <x v="3724"/>
    <d v="2014-10-05T19:16:13"/>
    <n v="45"/>
    <n v="-0.9780799999999999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s v="USD"/>
    <n v="1427485395"/>
    <n v="1423600995"/>
    <b v="1"/>
    <n v="15"/>
    <b v="0"/>
    <s v="photography/photobooks"/>
    <x v="6"/>
    <x v="9"/>
    <n v="66.33"/>
    <n v="2"/>
    <x v="3725"/>
    <d v="2015-03-27T19:43:15"/>
    <n v="44.958333333343035"/>
    <n v="-0.98009999999999997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s v="USD"/>
    <n v="1430081759"/>
    <n v="1424901359"/>
    <b v="0"/>
    <n v="17"/>
    <b v="0"/>
    <s v="technology/wearables"/>
    <x v="0"/>
    <x v="16"/>
    <n v="50.65"/>
    <n v="2"/>
    <x v="3726"/>
    <d v="2015-04-26T20:55:59"/>
    <n v="59.958333333328483"/>
    <n v="-0.98277999999999999"/>
    <x v="3"/>
  </r>
  <r>
    <n v="631"/>
    <s v="Brevity: A Powerful Online Publishing Software! (Canceled)"/>
    <s v="A Powerful Multimedia-Rich Software that aims at making online publishing very simple."/>
    <n v="50000"/>
    <n v="690"/>
    <x v="2"/>
    <x v="2"/>
    <x v="2"/>
    <s v="CAD"/>
    <n v="1464460329"/>
    <n v="1461954729"/>
    <b v="0"/>
    <n v="9"/>
    <b v="0"/>
    <s v="technology/web"/>
    <x v="0"/>
    <x v="22"/>
    <n v="76.67"/>
    <n v="1"/>
    <x v="3727"/>
    <d v="2016-05-28T18:32:09"/>
    <n v="29"/>
    <n v="-0.9861999999999999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x v="0"/>
    <s v="USD"/>
    <n v="1461622616"/>
    <n v="1456442216"/>
    <b v="0"/>
    <n v="14"/>
    <b v="0"/>
    <s v="technology/web"/>
    <x v="0"/>
    <x v="22"/>
    <n v="47.86"/>
    <n v="1"/>
    <x v="3728"/>
    <d v="2016-04-25T22:16:56"/>
    <n v="59.958333333335759"/>
    <n v="-0.9866000000000000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x v="2"/>
    <s v="CAD"/>
    <n v="1406994583"/>
    <n v="1401810583"/>
    <b v="0"/>
    <n v="1"/>
    <b v="0"/>
    <s v="games/video games"/>
    <x v="1"/>
    <x v="19"/>
    <n v="410"/>
    <n v="1"/>
    <x v="3729"/>
    <d v="2014-08-02T15:49:43"/>
    <n v="60"/>
    <n v="-0.9918000000000000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x v="0"/>
    <s v="USD"/>
    <n v="1417501145"/>
    <n v="1414041545"/>
    <b v="0"/>
    <n v="9"/>
    <b v="0"/>
    <s v="technology/wearables"/>
    <x v="0"/>
    <x v="16"/>
    <n v="45.33"/>
    <n v="1"/>
    <x v="3730"/>
    <d v="2014-12-02T06:19:05"/>
    <n v="40.041666666664241"/>
    <n v="-0.99184000000000005"/>
    <x v="2"/>
  </r>
  <r>
    <n v="2150"/>
    <s v="The Unknown Door"/>
    <s v="A pixel styled open world detective game."/>
    <n v="50000"/>
    <n v="405"/>
    <x v="1"/>
    <x v="5"/>
    <x v="5"/>
    <s v="NOK"/>
    <n v="1468392599"/>
    <n v="1465800599"/>
    <b v="0"/>
    <n v="4"/>
    <b v="0"/>
    <s v="games/video games"/>
    <x v="1"/>
    <x v="19"/>
    <n v="101.25"/>
    <n v="1"/>
    <x v="3731"/>
    <d v="2016-07-13T06:49:59"/>
    <n v="30"/>
    <n v="-0.991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s v="USD"/>
    <n v="1337955240"/>
    <n v="1332808501"/>
    <b v="0"/>
    <n v="3"/>
    <b v="0"/>
    <s v="film &amp; video/animation"/>
    <x v="5"/>
    <x v="29"/>
    <n v="133.33000000000001"/>
    <n v="1"/>
    <x v="3732"/>
    <d v="2012-05-25T14:14:00"/>
    <n v="59.568738425921765"/>
    <n v="-0.99199999999999999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s v="USD"/>
    <n v="1392417800"/>
    <n v="1389825800"/>
    <b v="0"/>
    <n v="7"/>
    <b v="0"/>
    <s v="film &amp; video/animation"/>
    <x v="5"/>
    <x v="29"/>
    <n v="56.57"/>
    <n v="1"/>
    <x v="3733"/>
    <d v="2014-02-14T22:43:20"/>
    <n v="30"/>
    <n v="-0.99207999999999996"/>
    <x v="2"/>
  </r>
  <r>
    <n v="220"/>
    <s v="LA VIE"/>
    <s v="A Freelancer abandons everything to chase after his dream of being &quot;great&quot; escape to Bangkok and return to his home-world."/>
    <n v="50000"/>
    <n v="360"/>
    <x v="1"/>
    <x v="0"/>
    <x v="0"/>
    <s v="USD"/>
    <n v="1440101160"/>
    <n v="1436542030"/>
    <b v="0"/>
    <n v="3"/>
    <b v="0"/>
    <s v="film &amp; video/drama"/>
    <x v="5"/>
    <x v="25"/>
    <n v="120"/>
    <n v="1"/>
    <x v="3734"/>
    <d v="2015-08-20T20:06:00"/>
    <n v="41.193634259252576"/>
    <n v="-0.99280000000000002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x v="0"/>
    <s v="USD"/>
    <n v="1417532644"/>
    <n v="1413900244"/>
    <b v="0"/>
    <n v="10"/>
    <b v="0"/>
    <s v="film &amp; video/science fiction"/>
    <x v="5"/>
    <x v="30"/>
    <n v="35.9"/>
    <n v="1"/>
    <x v="3735"/>
    <d v="2014-12-02T15:04:04"/>
    <n v="42.041666666671517"/>
    <n v="-0.99282000000000004"/>
    <x v="2"/>
  </r>
  <r>
    <n v="2121"/>
    <s v="Legend of Decay"/>
    <s v="Join us on an epic journey to discover a millennia old secret which will change the world forever."/>
    <n v="50000"/>
    <n v="284"/>
    <x v="1"/>
    <x v="18"/>
    <x v="18"/>
    <s v="CHF"/>
    <n v="1484156948"/>
    <n v="1481564948"/>
    <b v="0"/>
    <n v="10"/>
    <b v="0"/>
    <s v="games/video games"/>
    <x v="1"/>
    <x v="19"/>
    <n v="28.4"/>
    <n v="1"/>
    <x v="3736"/>
    <d v="2017-01-11T17:49:08"/>
    <n v="30"/>
    <n v="-0.99431999999999998"/>
    <x v="0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s v="USD"/>
    <n v="1458925156"/>
    <n v="1456336756"/>
    <b v="0"/>
    <n v="3"/>
    <b v="0"/>
    <s v="technology/wearables"/>
    <x v="0"/>
    <x v="16"/>
    <n v="93.33"/>
    <n v="1"/>
    <x v="3737"/>
    <d v="2016-03-25T16:59:16"/>
    <n v="29.958333333335759"/>
    <n v="-0.99439999999999995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s v="USD"/>
    <n v="1435711246"/>
    <n v="1433292046"/>
    <b v="0"/>
    <n v="10"/>
    <b v="0"/>
    <s v="technology/wearables"/>
    <x v="0"/>
    <x v="16"/>
    <n v="26"/>
    <n v="1"/>
    <x v="3738"/>
    <d v="2015-07-01T00:40:46"/>
    <n v="28"/>
    <n v="-0.99480000000000002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s v="USD"/>
    <n v="1354919022"/>
    <n v="1352327022"/>
    <b v="0"/>
    <n v="11"/>
    <b v="0"/>
    <s v="games/video games"/>
    <x v="1"/>
    <x v="19"/>
    <n v="23.18"/>
    <n v="1"/>
    <x v="3739"/>
    <d v="2012-12-07T22:23:42"/>
    <n v="30"/>
    <n v="-0.99490000000000001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s v="GBP"/>
    <n v="1384179548"/>
    <n v="1381583948"/>
    <b v="0"/>
    <n v="4"/>
    <b v="0"/>
    <s v="music/jazz"/>
    <x v="4"/>
    <x v="34"/>
    <n v="42.5"/>
    <n v="0"/>
    <x v="3740"/>
    <d v="2013-11-11T14:19:08"/>
    <n v="30.041666666671517"/>
    <n v="-0.99660000000000004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s v="USD"/>
    <n v="1451786137"/>
    <n v="1449194137"/>
    <b v="0"/>
    <n v="3"/>
    <b v="0"/>
    <s v="music/jazz"/>
    <x v="4"/>
    <x v="34"/>
    <n v="50.33"/>
    <n v="0"/>
    <x v="3741"/>
    <d v="2016-01-03T01:55:37"/>
    <n v="30"/>
    <n v="-0.99697999999999998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x v="0"/>
    <s v="USD"/>
    <n v="1437161739"/>
    <n v="1434569739"/>
    <b v="0"/>
    <n v="1"/>
    <b v="0"/>
    <s v="technology/wearables"/>
    <x v="0"/>
    <x v="16"/>
    <n v="100"/>
    <n v="0"/>
    <x v="3742"/>
    <d v="2015-07-17T19:35:39"/>
    <n v="30"/>
    <n v="-0.998"/>
    <x v="3"/>
  </r>
  <r>
    <n v="1149"/>
    <s v="The Floridian Food Truck"/>
    <s v="Bringing culturally diverse Floridian cuisine to the people!"/>
    <n v="50000"/>
    <n v="75"/>
    <x v="1"/>
    <x v="0"/>
    <x v="0"/>
    <s v="USD"/>
    <n v="1466096566"/>
    <n v="1463504566"/>
    <b v="0"/>
    <n v="2"/>
    <b v="0"/>
    <s v="food/food trucks"/>
    <x v="3"/>
    <x v="3"/>
    <n v="37.5"/>
    <n v="0"/>
    <x v="3743"/>
    <d v="2016-06-16T17:02:46"/>
    <n v="30"/>
    <n v="-0.9985000000000000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s v="USD"/>
    <n v="1431647772"/>
    <n v="1426463772"/>
    <b v="0"/>
    <n v="2"/>
    <b v="0"/>
    <s v="food/restaurants"/>
    <x v="3"/>
    <x v="39"/>
    <n v="37.5"/>
    <n v="0"/>
    <x v="3744"/>
    <d v="2015-05-14T23:56:12"/>
    <n v="60"/>
    <n v="-0.99850000000000005"/>
    <x v="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s v="USD"/>
    <n v="1432828740"/>
    <n v="1430237094"/>
    <b v="0"/>
    <n v="2"/>
    <b v="0"/>
    <s v="theater/spaces"/>
    <x v="2"/>
    <x v="24"/>
    <n v="37.5"/>
    <n v="0"/>
    <x v="3745"/>
    <d v="2015-05-28T15:59:00"/>
    <n v="29.995902777780429"/>
    <n v="-0.99850000000000005"/>
    <x v="3"/>
  </r>
  <r>
    <n v="2688"/>
    <s v="Mac N Cheez Food Truck"/>
    <s v="The amazing gourmet Mac N Cheez Food Truck Campaigne!"/>
    <n v="50000"/>
    <n v="74"/>
    <x v="1"/>
    <x v="0"/>
    <x v="0"/>
    <s v="USD"/>
    <n v="1424746800"/>
    <n v="1422067870"/>
    <b v="0"/>
    <n v="14"/>
    <b v="0"/>
    <s v="food/food trucks"/>
    <x v="3"/>
    <x v="3"/>
    <n v="5.29"/>
    <n v="0"/>
    <x v="3746"/>
    <d v="2015-02-24T03:00:00"/>
    <n v="31.006134259252576"/>
    <n v="-0.99851999999999996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s v="USD"/>
    <n v="1489512122"/>
    <n v="1486923722"/>
    <b v="0"/>
    <n v="4"/>
    <b v="0"/>
    <s v="technology/wearables"/>
    <x v="0"/>
    <x v="16"/>
    <n v="13.25"/>
    <n v="0"/>
    <x v="3747"/>
    <d v="2017-03-14T17:22:02"/>
    <n v="29.958333333343035"/>
    <n v="-0.99894000000000005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s v="USD"/>
    <n v="1451752021"/>
    <n v="1447864021"/>
    <b v="0"/>
    <n v="2"/>
    <b v="0"/>
    <s v="technology/gadgets"/>
    <x v="0"/>
    <x v="33"/>
    <n v="25"/>
    <n v="0"/>
    <x v="3748"/>
    <d v="2016-01-02T16:27:01"/>
    <n v="45"/>
    <n v="-0.999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x v="0"/>
    <s v="USD"/>
    <n v="1456555536"/>
    <n v="1453963536"/>
    <b v="0"/>
    <n v="2"/>
    <b v="0"/>
    <s v="film &amp; video/science fiction"/>
    <x v="5"/>
    <x v="30"/>
    <n v="20"/>
    <n v="0"/>
    <x v="3749"/>
    <d v="2016-02-27T06:45:36"/>
    <n v="30"/>
    <n v="-0.99919999999999998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s v="USD"/>
    <n v="1425827760"/>
    <n v="1423769402"/>
    <b v="0"/>
    <n v="2"/>
    <b v="0"/>
    <s v="technology/web"/>
    <x v="0"/>
    <x v="22"/>
    <n v="15.5"/>
    <n v="0"/>
    <x v="3750"/>
    <d v="2015-03-08T15:16:00"/>
    <n v="23.82358796295739"/>
    <n v="-0.99938000000000005"/>
    <x v="3"/>
  </r>
  <r>
    <n v="3108"/>
    <s v="Funding a home for our Children's Theater"/>
    <s v="We need a permanent home for the theater!"/>
    <n v="50000"/>
    <n v="26"/>
    <x v="1"/>
    <x v="0"/>
    <x v="0"/>
    <s v="USD"/>
    <n v="1430234394"/>
    <n v="1425053994"/>
    <b v="0"/>
    <n v="2"/>
    <b v="0"/>
    <s v="theater/spaces"/>
    <x v="2"/>
    <x v="24"/>
    <n v="13"/>
    <n v="0"/>
    <x v="3751"/>
    <d v="2015-04-28T15:19:54"/>
    <n v="59.958333333328483"/>
    <n v="-0.99948000000000004"/>
    <x v="3"/>
  </r>
  <r>
    <n v="213"/>
    <s v="Hart Blvd. A feature film by Andrew Greve"/>
    <s v="A family dramedy about a grandfather  and grandson who are both on their path to redemption."/>
    <n v="50000"/>
    <n v="20"/>
    <x v="1"/>
    <x v="0"/>
    <x v="0"/>
    <s v="USD"/>
    <n v="1439734001"/>
    <n v="1437142547"/>
    <b v="0"/>
    <n v="1"/>
    <b v="0"/>
    <s v="film &amp; video/drama"/>
    <x v="5"/>
    <x v="25"/>
    <n v="20"/>
    <n v="0"/>
    <x v="3752"/>
    <d v="2015-08-16T14:06:41"/>
    <n v="29.993680555548053"/>
    <n v="-0.99960000000000004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s v="USD"/>
    <n v="1410279123"/>
    <n v="1405095123"/>
    <b v="0"/>
    <n v="1"/>
    <b v="0"/>
    <s v="theater/plays"/>
    <x v="2"/>
    <x v="2"/>
    <n v="20"/>
    <n v="0"/>
    <x v="3753"/>
    <d v="2014-09-09T16:12:03"/>
    <n v="60"/>
    <n v="-0.99960000000000004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s v="USD"/>
    <n v="1407811627"/>
    <n v="1402627627"/>
    <b v="0"/>
    <n v="2"/>
    <b v="0"/>
    <s v="technology/wearables"/>
    <x v="0"/>
    <x v="16"/>
    <n v="7.5"/>
    <n v="0"/>
    <x v="3754"/>
    <d v="2014-08-12T02:47:07"/>
    <n v="60"/>
    <n v="-0.99970000000000003"/>
    <x v="2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s v="USD"/>
    <n v="1430149330"/>
    <n v="1424968930"/>
    <b v="0"/>
    <n v="1"/>
    <b v="0"/>
    <s v="food/food trucks"/>
    <x v="3"/>
    <x v="3"/>
    <n v="10"/>
    <n v="0"/>
    <x v="3755"/>
    <d v="2015-04-27T15:42:10"/>
    <n v="59.958333333343035"/>
    <n v="-0.99980000000000002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s v="USD"/>
    <n v="1448660404"/>
    <n v="1443472804"/>
    <b v="0"/>
    <n v="2"/>
    <b v="0"/>
    <s v="film &amp; video/animation"/>
    <x v="5"/>
    <x v="29"/>
    <n v="3"/>
    <n v="0"/>
    <x v="3756"/>
    <d v="2015-11-27T21:40:04"/>
    <n v="60.041666666671517"/>
    <n v="-0.99987999999999999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x v="0"/>
    <s v="USD"/>
    <n v="1404318595"/>
    <n v="1401726595"/>
    <b v="0"/>
    <n v="1"/>
    <b v="0"/>
    <s v="film &amp; video/drama"/>
    <x v="5"/>
    <x v="25"/>
    <n v="5"/>
    <n v="0"/>
    <x v="3757"/>
    <d v="2014-07-02T16:29:55"/>
    <n v="30"/>
    <n v="-0.99990000000000001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x v="13"/>
    <s v="DKK"/>
    <n v="1458733927"/>
    <n v="1456145527"/>
    <b v="0"/>
    <n v="1"/>
    <b v="0"/>
    <s v="food/food trucks"/>
    <x v="3"/>
    <x v="3"/>
    <n v="5"/>
    <n v="0"/>
    <x v="3758"/>
    <d v="2016-03-23T11:52:07"/>
    <n v="29.958333333335759"/>
    <n v="-0.99990000000000001"/>
    <x v="0"/>
  </r>
  <r>
    <n v="1181"/>
    <s v="Gringo Loco Tacos Food Truck"/>
    <s v="Bringing the best tacos to the streets of Chicago!"/>
    <n v="50000"/>
    <n v="4"/>
    <x v="1"/>
    <x v="0"/>
    <x v="0"/>
    <s v="USD"/>
    <n v="1425197321"/>
    <n v="1422605321"/>
    <b v="0"/>
    <n v="3"/>
    <b v="0"/>
    <s v="food/food trucks"/>
    <x v="3"/>
    <x v="3"/>
    <n v="1.33"/>
    <n v="0"/>
    <x v="3759"/>
    <d v="2015-03-01T08:08:41"/>
    <n v="30"/>
    <n v="-0.99992000000000003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s v="USD"/>
    <n v="1431549912"/>
    <n v="1428957912"/>
    <b v="0"/>
    <n v="1"/>
    <b v="0"/>
    <s v="theater/plays"/>
    <x v="2"/>
    <x v="2"/>
    <n v="3"/>
    <n v="0"/>
    <x v="3760"/>
    <d v="2015-05-13T20:45:12"/>
    <n v="30"/>
    <n v="-0.99994000000000005"/>
    <x v="3"/>
  </r>
  <r>
    <n v="171"/>
    <s v="IRL: Gamers Unite"/>
    <s v="Team Mayhem, a local small town gang of gamers who are enlisted   to save the world from the new great evil known as Prowler."/>
    <n v="50000"/>
    <n v="1"/>
    <x v="1"/>
    <x v="0"/>
    <x v="0"/>
    <s v="USD"/>
    <n v="1470975614"/>
    <n v="1465791614"/>
    <b v="0"/>
    <n v="1"/>
    <b v="0"/>
    <s v="film &amp; video/drama"/>
    <x v="5"/>
    <x v="25"/>
    <n v="1"/>
    <n v="0"/>
    <x v="3761"/>
    <d v="2016-08-12T04:20:14"/>
    <n v="60"/>
    <n v="-0.99997999999999998"/>
    <x v="0"/>
  </r>
  <r>
    <n v="2427"/>
    <s v="Wraps in a snap. Fast lunch with a gourmet punch!"/>
    <s v="Fast and simple lunches for those on the go.  All (lunch) deals $10 or less."/>
    <n v="50000"/>
    <n v="1"/>
    <x v="1"/>
    <x v="0"/>
    <x v="0"/>
    <s v="USD"/>
    <n v="1458715133"/>
    <n v="1455262733"/>
    <b v="0"/>
    <n v="1"/>
    <b v="0"/>
    <s v="food/food trucks"/>
    <x v="3"/>
    <x v="3"/>
    <n v="1"/>
    <n v="0"/>
    <x v="3762"/>
    <d v="2016-03-23T06:38:53"/>
    <n v="39.958333333343035"/>
    <n v="-0.99997999999999998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s v="USD"/>
    <n v="1461994440"/>
    <n v="1459410101"/>
    <b v="0"/>
    <n v="1"/>
    <b v="0"/>
    <s v="theater/musical"/>
    <x v="2"/>
    <x v="18"/>
    <n v="1"/>
    <n v="0"/>
    <x v="3763"/>
    <d v="2016-04-30T05:34:00"/>
    <n v="29.911331018520286"/>
    <n v="-0.99997999999999998"/>
    <x v="0"/>
  </r>
  <r>
    <n v="208"/>
    <s v="OLIVIA"/>
    <s v="A young woman's journey from Africa to Australia where she finds heaven on earth, love and tragedy. Within her tragedy she saves lives."/>
    <n v="50000"/>
    <n v="0"/>
    <x v="1"/>
    <x v="7"/>
    <x v="7"/>
    <s v="AUD"/>
    <n v="1418719967"/>
    <n v="1416127967"/>
    <b v="0"/>
    <n v="0"/>
    <b v="0"/>
    <s v="film &amp; video/drama"/>
    <x v="5"/>
    <x v="25"/>
    <n v="0"/>
    <n v="0"/>
    <x v="3764"/>
    <d v="2014-12-16T08:52:47"/>
    <n v="30"/>
    <n v="-1"/>
    <x v="2"/>
  </r>
  <r>
    <n v="221"/>
    <s v="Archetypes"/>
    <s v="Film about Schizophrenia with Surreal Twists!"/>
    <n v="50000"/>
    <n v="0"/>
    <x v="1"/>
    <x v="0"/>
    <x v="0"/>
    <s v="USD"/>
    <n v="1427569564"/>
    <n v="1422389164"/>
    <b v="0"/>
    <n v="0"/>
    <b v="0"/>
    <s v="film &amp; video/drama"/>
    <x v="5"/>
    <x v="25"/>
    <n v="0"/>
    <n v="0"/>
    <x v="3765"/>
    <d v="2015-03-28T19:06:04"/>
    <n v="59.958333333328483"/>
    <n v="-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x v="2"/>
    <s v="CAD"/>
    <n v="1482678994"/>
    <n v="1477491394"/>
    <b v="0"/>
    <n v="0"/>
    <b v="0"/>
    <s v="film &amp; video/animation"/>
    <x v="5"/>
    <x v="29"/>
    <n v="0"/>
    <n v="0"/>
    <x v="3766"/>
    <d v="2016-12-25T15:16:34"/>
    <n v="60.041666666664241"/>
    <n v="-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x v="10"/>
    <s v="EUR"/>
    <n v="1482052815"/>
    <n v="1479460815"/>
    <b v="0"/>
    <n v="0"/>
    <b v="0"/>
    <s v="technology/web"/>
    <x v="0"/>
    <x v="22"/>
    <n v="0"/>
    <n v="0"/>
    <x v="3767"/>
    <d v="2016-12-18T09:20:15"/>
    <n v="30"/>
    <n v="-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x v="1"/>
    <s v="GBP"/>
    <n v="1422903342"/>
    <n v="1420311342"/>
    <b v="0"/>
    <n v="0"/>
    <b v="0"/>
    <s v="music/world music"/>
    <x v="4"/>
    <x v="37"/>
    <n v="0"/>
    <n v="0"/>
    <x v="3768"/>
    <d v="2015-02-02T18:55:42"/>
    <n v="30"/>
    <n v="-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s v="USD"/>
    <n v="1448147619"/>
    <n v="1445552019"/>
    <b v="0"/>
    <n v="0"/>
    <b v="0"/>
    <s v="publishing/translations"/>
    <x v="7"/>
    <x v="20"/>
    <n v="0"/>
    <n v="0"/>
    <x v="3769"/>
    <d v="2015-11-21T23:13:39"/>
    <n v="30.041666666664241"/>
    <n v="-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x v="9"/>
    <s v="EUR"/>
    <n v="1483474370"/>
    <n v="1480882370"/>
    <b v="0"/>
    <n v="0"/>
    <b v="0"/>
    <s v="technology/web"/>
    <x v="0"/>
    <x v="22"/>
    <n v="0"/>
    <n v="0"/>
    <x v="3770"/>
    <d v="2017-01-03T20:12:50"/>
    <n v="30"/>
    <n v="-1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x v="7"/>
    <s v="AUD"/>
    <n v="1460615164"/>
    <n v="1458023164"/>
    <b v="0"/>
    <n v="0"/>
    <b v="0"/>
    <s v="technology/web"/>
    <x v="0"/>
    <x v="22"/>
    <n v="0"/>
    <n v="0"/>
    <x v="3771"/>
    <d v="2016-04-14T06:26:04"/>
    <n v="30"/>
    <n v="-1"/>
    <x v="0"/>
  </r>
  <r>
    <n v="2894"/>
    <s v="How Could You Do This To Me (The Stage Play)"/>
    <s v="This Is A Story About A Woman A Man And A Woman"/>
    <n v="50000"/>
    <n v="0"/>
    <x v="1"/>
    <x v="0"/>
    <x v="0"/>
    <s v="USD"/>
    <n v="1428100815"/>
    <n v="1422920415"/>
    <b v="0"/>
    <n v="0"/>
    <b v="0"/>
    <s v="theater/plays"/>
    <x v="2"/>
    <x v="2"/>
    <n v="0"/>
    <n v="0"/>
    <x v="3772"/>
    <d v="2015-04-03T22:40:15"/>
    <n v="59.958333333328483"/>
    <n v="-1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s v="USD"/>
    <n v="1432437660"/>
    <n v="1429845660"/>
    <b v="0"/>
    <n v="0"/>
    <b v="0"/>
    <s v="theater/spaces"/>
    <x v="2"/>
    <x v="24"/>
    <n v="0"/>
    <n v="0"/>
    <x v="3773"/>
    <d v="2015-05-24T03:21:00"/>
    <n v="30"/>
    <n v="-1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x v="1"/>
    <s v="GBP"/>
    <n v="1459694211"/>
    <n v="1457105811"/>
    <b v="0"/>
    <n v="0"/>
    <b v="0"/>
    <s v="theater/spaces"/>
    <x v="2"/>
    <x v="24"/>
    <n v="0"/>
    <n v="0"/>
    <x v="3774"/>
    <d v="2016-04-03T14:36:51"/>
    <n v="29.958333333335759"/>
    <n v="-1"/>
    <x v="0"/>
  </r>
  <r>
    <n v="2653"/>
    <s v="Dream Rocket Project (Canceled)"/>
    <s v="DREAM BIG. Explore the universe through STEAM education. (Science, Technology, Engineering, Art, Mathematics)"/>
    <n v="51000"/>
    <n v="5876"/>
    <x v="2"/>
    <x v="0"/>
    <x v="0"/>
    <s v="USD"/>
    <n v="1402632000"/>
    <n v="1399909127"/>
    <b v="0"/>
    <n v="70"/>
    <b v="0"/>
    <s v="technology/space exploration"/>
    <x v="0"/>
    <x v="23"/>
    <n v="83.94"/>
    <n v="12"/>
    <x v="3775"/>
    <d v="2014-06-13T04:00:00"/>
    <n v="31.514733796291694"/>
    <n v="-0.88478431372549016"/>
    <x v="2"/>
  </r>
  <r>
    <n v="1501"/>
    <s v="This is Nowhere"/>
    <s v="A hardcover book of surf, outdoor and nature photos from the British Columbia coast."/>
    <n v="52000"/>
    <n v="86492"/>
    <x v="0"/>
    <x v="2"/>
    <x v="2"/>
    <s v="CAD"/>
    <n v="1436364023"/>
    <n v="1433772023"/>
    <b v="1"/>
    <n v="885"/>
    <b v="1"/>
    <s v="photography/photobooks"/>
    <x v="6"/>
    <x v="9"/>
    <n v="97.73"/>
    <n v="166"/>
    <x v="3776"/>
    <d v="2015-07-08T14:00:23"/>
    <n v="30"/>
    <n v="0.66330769230769226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s v="USD"/>
    <n v="1388808545"/>
    <n v="1386216545"/>
    <b v="0"/>
    <n v="30"/>
    <b v="0"/>
    <s v="games/video games"/>
    <x v="1"/>
    <x v="19"/>
    <n v="113.57"/>
    <n v="6"/>
    <x v="3777"/>
    <d v="2014-01-04T04:09:05"/>
    <n v="30"/>
    <n v="-0.93690740740740741"/>
    <x v="4"/>
  </r>
  <r>
    <n v="1811"/>
    <s v="The Year of Sunsets"/>
    <s v="A collection of 365 color photographs of sunsets in 2014, beautifully presented in a hardcover book."/>
    <n v="54000"/>
    <n v="40"/>
    <x v="1"/>
    <x v="0"/>
    <x v="0"/>
    <s v="USD"/>
    <n v="1414123200"/>
    <n v="1408962270"/>
    <b v="0"/>
    <n v="26"/>
    <b v="0"/>
    <s v="photography/photobooks"/>
    <x v="6"/>
    <x v="9"/>
    <n v="1.54"/>
    <n v="0"/>
    <x v="3778"/>
    <d v="2014-10-24T04:00:00"/>
    <n v="59.732986111106584"/>
    <n v="-0.99925925925925929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6"/>
    <x v="6"/>
    <s v="EUR"/>
    <n v="1434139200"/>
    <n v="1431406916"/>
    <b v="1"/>
    <n v="1637"/>
    <b v="1"/>
    <s v="technology/hardware"/>
    <x v="0"/>
    <x v="0"/>
    <n v="128.38999999999999"/>
    <n v="382"/>
    <x v="3779"/>
    <d v="2015-06-12T20:00:00"/>
    <n v="31.623657407399151"/>
    <n v="2.8212909090909091"/>
    <x v="3"/>
  </r>
  <r>
    <n v="342"/>
    <s v="BREAKING A MONSTER a film about the band Unlocking The Truth"/>
    <s v="BREAKING A MONSTER needs your help to play in THEATERS!"/>
    <n v="55000"/>
    <n v="55201.52"/>
    <x v="0"/>
    <x v="0"/>
    <x v="0"/>
    <s v="USD"/>
    <n v="1461955465"/>
    <n v="1459363465"/>
    <b v="1"/>
    <n v="325"/>
    <b v="1"/>
    <s v="film &amp; video/documentary"/>
    <x v="5"/>
    <x v="27"/>
    <n v="169.85"/>
    <n v="100"/>
    <x v="3780"/>
    <d v="2016-04-29T18:44:25"/>
    <n v="30"/>
    <n v="3.6639999999999416E-3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x v="14"/>
    <s v="SEK"/>
    <n v="1432455532"/>
    <n v="1429863532"/>
    <b v="0"/>
    <n v="19"/>
    <b v="0"/>
    <s v="theater/musical"/>
    <x v="2"/>
    <x v="18"/>
    <n v="356.84"/>
    <n v="12"/>
    <x v="3781"/>
    <d v="2015-05-24T08:18:52"/>
    <n v="30"/>
    <n v="-0.87672727272727269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s v="USD"/>
    <n v="1397924379"/>
    <n v="1394039979"/>
    <b v="0"/>
    <n v="170"/>
    <b v="0"/>
    <s v="film &amp; video/animation"/>
    <x v="5"/>
    <x v="29"/>
    <n v="38.479999999999997"/>
    <n v="12"/>
    <x v="3782"/>
    <d v="2014-04-19T16:19:39"/>
    <n v="44.958333333335759"/>
    <n v="-0.88107272727272723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s v="USD"/>
    <n v="1316883753"/>
    <n v="1311699753"/>
    <b v="0"/>
    <n v="11"/>
    <b v="0"/>
    <s v="film &amp; video/animation"/>
    <x v="5"/>
    <x v="29"/>
    <n v="113.64"/>
    <n v="2"/>
    <x v="3783"/>
    <d v="2011-09-24T17:02:33"/>
    <n v="60"/>
    <n v="-0.97727272727272729"/>
    <x v="5"/>
  </r>
  <r>
    <n v="704"/>
    <s v="ZNITCH- The Evolution in Helmet Safety"/>
    <s v="Turn you helmet into the safest helmet and don't worry about a thing,you will always have the right fit!!"/>
    <n v="55000"/>
    <n v="481"/>
    <x v="1"/>
    <x v="2"/>
    <x v="2"/>
    <s v="CAD"/>
    <n v="1487565468"/>
    <n v="1482381468"/>
    <b v="0"/>
    <n v="4"/>
    <b v="0"/>
    <s v="technology/wearables"/>
    <x v="0"/>
    <x v="16"/>
    <n v="120.25"/>
    <n v="1"/>
    <x v="3784"/>
    <d v="2017-02-20T04:37:48"/>
    <n v="60"/>
    <n v="-0.991254545454545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x v="0"/>
    <s v="USD"/>
    <n v="1414533600"/>
    <n v="1411411564"/>
    <b v="0"/>
    <n v="6"/>
    <b v="0"/>
    <s v="film &amp; video/science fiction"/>
    <x v="5"/>
    <x v="30"/>
    <n v="25.17"/>
    <n v="0"/>
    <x v="3785"/>
    <d v="2014-10-28T22:00:00"/>
    <n v="36.134675925924967"/>
    <n v="-0.9972545454545455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x v="13"/>
    <s v="DKK"/>
    <n v="1444657593"/>
    <n v="1440337593"/>
    <b v="0"/>
    <n v="0"/>
    <b v="0"/>
    <s v="film &amp; video/science fiction"/>
    <x v="5"/>
    <x v="30"/>
    <n v="0"/>
    <n v="0"/>
    <x v="3786"/>
    <d v="2015-10-12T13:46:33"/>
    <n v="50"/>
    <n v="-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s v="USD"/>
    <n v="1489500155"/>
    <n v="1485874955"/>
    <b v="0"/>
    <n v="188"/>
    <b v="0"/>
    <s v="technology/wearables"/>
    <x v="0"/>
    <x v="16"/>
    <n v="136.46"/>
    <n v="46"/>
    <x v="3787"/>
    <d v="2017-03-14T14:02:35"/>
    <n v="41.958333333328483"/>
    <n v="-0.53899371069182389"/>
    <x v="1"/>
  </r>
  <r>
    <n v="2156"/>
    <s v="Beyond Black Space"/>
    <s v="Captain and manage your ship along with your crew in this deep space adventure! (PC/Linux/Mac)"/>
    <n v="56000"/>
    <n v="1493"/>
    <x v="1"/>
    <x v="0"/>
    <x v="0"/>
    <s v="USD"/>
    <n v="1379363406"/>
    <n v="1375475406"/>
    <b v="0"/>
    <n v="83"/>
    <b v="0"/>
    <s v="games/video games"/>
    <x v="1"/>
    <x v="19"/>
    <n v="17.989999999999998"/>
    <n v="3"/>
    <x v="3788"/>
    <d v="2013-09-16T20:30:06"/>
    <n v="45"/>
    <n v="-0.97333928571428574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s v="USD"/>
    <n v="1472920909"/>
    <n v="1467736909"/>
    <b v="0"/>
    <n v="94"/>
    <b v="0"/>
    <s v="technology/wearables"/>
    <x v="0"/>
    <x v="16"/>
    <n v="93.9"/>
    <n v="15"/>
    <x v="3789"/>
    <d v="2016-09-03T16:41:49"/>
    <n v="60"/>
    <n v="-0.84514035087719297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s v="USD"/>
    <n v="1447963219"/>
    <n v="1445367619"/>
    <b v="1"/>
    <n v="613"/>
    <b v="1"/>
    <s v="film &amp; video/documentary"/>
    <x v="5"/>
    <x v="27"/>
    <n v="103.52"/>
    <n v="109"/>
    <x v="3790"/>
    <d v="2015-11-19T20:00:19"/>
    <n v="30.041666666656965"/>
    <n v="8.6181942661531882E-2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s v="USD"/>
    <n v="1429391405"/>
    <n v="1425507005"/>
    <b v="1"/>
    <n v="365"/>
    <b v="1"/>
    <s v="technology/hardware"/>
    <x v="0"/>
    <x v="0"/>
    <n v="483.34"/>
    <n v="294"/>
    <x v="3791"/>
    <d v="2015-04-18T21:10:05"/>
    <n v="44.958333333328483"/>
    <n v="1.9403333333333332"/>
    <x v="3"/>
  </r>
  <r>
    <n v="2710"/>
    <s v="House of Yes"/>
    <s v="Building Brooklyn's own creative venue for circus, theater and events of all types."/>
    <n v="60000"/>
    <n v="92340.21"/>
    <x v="0"/>
    <x v="0"/>
    <x v="0"/>
    <s v="USD"/>
    <n v="1407549600"/>
    <n v="1404797428"/>
    <b v="1"/>
    <n v="1088"/>
    <b v="1"/>
    <s v="theater/spaces"/>
    <x v="2"/>
    <x v="24"/>
    <n v="84.87"/>
    <n v="154"/>
    <x v="3792"/>
    <d v="2014-08-09T02:00:00"/>
    <n v="31.853842592594447"/>
    <n v="0.5390035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x v="2"/>
    <s v="CAD"/>
    <n v="1447909401"/>
    <n v="1444017801"/>
    <b v="0"/>
    <n v="229"/>
    <b v="0"/>
    <s v="technology/wearables"/>
    <x v="0"/>
    <x v="16"/>
    <n v="153.43"/>
    <n v="59"/>
    <x v="3793"/>
    <d v="2015-11-19T05:03:21"/>
    <n v="45.041666666664241"/>
    <n v="-0.41441666666666666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x v="0"/>
    <s v="USD"/>
    <n v="1443675540"/>
    <n v="1441022120"/>
    <b v="0"/>
    <n v="121"/>
    <b v="0"/>
    <s v="technology/web"/>
    <x v="0"/>
    <x v="22"/>
    <n v="105.93"/>
    <n v="21"/>
    <x v="3794"/>
    <d v="2015-10-01T04:59:00"/>
    <n v="30.710879629630654"/>
    <n v="-0.78636666666666666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s v="USD"/>
    <n v="1419538560"/>
    <n v="1416600960"/>
    <b v="0"/>
    <n v="38"/>
    <b v="0"/>
    <s v="food/food trucks"/>
    <x v="3"/>
    <x v="3"/>
    <n v="89.21"/>
    <n v="6"/>
    <x v="3795"/>
    <d v="2014-12-25T20:16:00"/>
    <n v="34"/>
    <n v="-0.94350000000000001"/>
    <x v="2"/>
  </r>
  <r>
    <n v="1179"/>
    <s v="El Camion Roja"/>
    <s v="Mexican Style Food Truck, run by a Red Seal Chef, in a town with NO MEXICAN FOOD! That is a culinary emergency situation!"/>
    <n v="60000"/>
    <n v="3200"/>
    <x v="1"/>
    <x v="2"/>
    <x v="2"/>
    <s v="CAD"/>
    <n v="1446052627"/>
    <n v="1443460627"/>
    <b v="0"/>
    <n v="5"/>
    <b v="0"/>
    <s v="food/food trucks"/>
    <x v="3"/>
    <x v="3"/>
    <n v="640"/>
    <n v="5"/>
    <x v="3796"/>
    <d v="2015-10-28T17:17:07"/>
    <n v="30"/>
    <n v="-0.94666666666666666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x v="1"/>
    <s v="GBP"/>
    <n v="1402480221"/>
    <n v="1399888221"/>
    <b v="0"/>
    <n v="37"/>
    <b v="0"/>
    <s v="games/video games"/>
    <x v="1"/>
    <x v="19"/>
    <n v="80.3"/>
    <n v="5"/>
    <x v="3797"/>
    <d v="2014-06-11T09:50:21"/>
    <n v="30"/>
    <n v="-0.95048333333333335"/>
    <x v="2"/>
  </r>
  <r>
    <n v="1590"/>
    <s v="An Italian Adventure"/>
    <s v="Discover Italy through photography."/>
    <n v="60000"/>
    <n v="1020"/>
    <x v="1"/>
    <x v="4"/>
    <x v="4"/>
    <s v="EUR"/>
    <n v="1443040464"/>
    <n v="1440448464"/>
    <b v="0"/>
    <n v="2"/>
    <b v="0"/>
    <s v="photography/places"/>
    <x v="6"/>
    <x v="11"/>
    <n v="510"/>
    <n v="2"/>
    <x v="3798"/>
    <d v="2015-09-23T20:34:24"/>
    <n v="30"/>
    <n v="-0.98299999999999998"/>
    <x v="3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s v="USD"/>
    <n v="1410543495"/>
    <n v="1407865095"/>
    <b v="0"/>
    <n v="16"/>
    <b v="0"/>
    <s v="food/food trucks"/>
    <x v="3"/>
    <x v="3"/>
    <n v="61.19"/>
    <n v="2"/>
    <x v="3799"/>
    <d v="2014-09-12T17:38:15"/>
    <n v="31"/>
    <n v="-0.9836833333333333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s v="USD"/>
    <n v="1438734833"/>
    <n v="1436142833"/>
    <b v="0"/>
    <n v="27"/>
    <b v="0"/>
    <s v="games/video games"/>
    <x v="1"/>
    <x v="19"/>
    <n v="31.56"/>
    <n v="1"/>
    <x v="3800"/>
    <d v="2015-08-05T00:33:53"/>
    <n v="30"/>
    <n v="-0.9858000000000000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s v="USD"/>
    <n v="1414758620"/>
    <n v="1412166620"/>
    <b v="0"/>
    <n v="7"/>
    <b v="0"/>
    <s v="technology/wearables"/>
    <x v="0"/>
    <x v="16"/>
    <n v="90.86"/>
    <n v="1"/>
    <x v="3801"/>
    <d v="2014-10-31T12:30:20"/>
    <n v="30"/>
    <n v="-0.9893999999999999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x v="0"/>
    <s v="USD"/>
    <n v="1482332343"/>
    <n v="1479740343"/>
    <b v="0"/>
    <n v="5"/>
    <b v="0"/>
    <s v="technology/space exploration"/>
    <x v="0"/>
    <x v="23"/>
    <n v="71.599999999999994"/>
    <n v="1"/>
    <x v="3802"/>
    <d v="2016-12-21T14:59:03"/>
    <n v="30"/>
    <n v="-0.99403333333333332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s v="USD"/>
    <n v="1468615346"/>
    <n v="1466023346"/>
    <b v="0"/>
    <n v="6"/>
    <b v="0"/>
    <s v="food/food trucks"/>
    <x v="3"/>
    <x v="3"/>
    <n v="55.83"/>
    <n v="1"/>
    <x v="3803"/>
    <d v="2016-07-15T20:42:26"/>
    <n v="30"/>
    <n v="-0.9944166666666666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x v="6"/>
    <s v="EUR"/>
    <n v="1434213443"/>
    <n v="1431621443"/>
    <b v="0"/>
    <n v="4"/>
    <b v="0"/>
    <s v="technology/web"/>
    <x v="0"/>
    <x v="22"/>
    <n v="64.75"/>
    <n v="0"/>
    <x v="3804"/>
    <d v="2015-06-13T16:37:23"/>
    <n v="30"/>
    <n v="-0.99568333333333336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s v="USD"/>
    <n v="1410424642"/>
    <n v="1407832642"/>
    <b v="0"/>
    <n v="4"/>
    <b v="0"/>
    <s v="theater/plays"/>
    <x v="2"/>
    <x v="2"/>
    <n v="33.75"/>
    <n v="0"/>
    <x v="3805"/>
    <d v="2014-09-11T08:37:22"/>
    <n v="30"/>
    <n v="-0.99775000000000003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x v="1"/>
    <s v="GBP"/>
    <n v="1407168000"/>
    <n v="1406131023"/>
    <b v="0"/>
    <n v="3"/>
    <b v="0"/>
    <s v="theater/plays"/>
    <x v="2"/>
    <x v="2"/>
    <n v="40"/>
    <n v="0"/>
    <x v="3806"/>
    <d v="2014-08-04T16:00:00"/>
    <n v="12.002048611109785"/>
    <n v="-0.99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s v="USD"/>
    <n v="1424920795"/>
    <n v="1422328795"/>
    <b v="0"/>
    <n v="3"/>
    <b v="0"/>
    <s v="theater/spaces"/>
    <x v="2"/>
    <x v="24"/>
    <n v="23.67"/>
    <n v="0"/>
    <x v="3807"/>
    <d v="2015-02-26T03:19:55"/>
    <n v="30"/>
    <n v="-0.99881666666666669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s v="USD"/>
    <n v="1445097715"/>
    <n v="1441209715"/>
    <b v="0"/>
    <n v="2"/>
    <b v="0"/>
    <s v="technology/web"/>
    <x v="0"/>
    <x v="22"/>
    <n v="26"/>
    <n v="0"/>
    <x v="3808"/>
    <d v="2015-10-17T16:01:55"/>
    <n v="45"/>
    <n v="-0.99913333333333332"/>
    <x v="3"/>
  </r>
  <r>
    <n v="2346"/>
    <s v="Ez 2c 3D Viewers (Canceled)"/>
    <s v="Watch and Make FREE 3D Videos &amp; Pics - No Viewer needed. To Help Learn we have Training and Instant 3D viewers."/>
    <n v="60000"/>
    <n v="39"/>
    <x v="2"/>
    <x v="0"/>
    <x v="0"/>
    <s v="USD"/>
    <n v="1476731431"/>
    <n v="1472843431"/>
    <b v="0"/>
    <n v="3"/>
    <b v="0"/>
    <s v="technology/web"/>
    <x v="0"/>
    <x v="22"/>
    <n v="13"/>
    <n v="0"/>
    <x v="3809"/>
    <d v="2016-10-17T19:10:31"/>
    <n v="45"/>
    <n v="-0.9993499999999999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s v="USD"/>
    <n v="1411662264"/>
    <n v="1408983864"/>
    <b v="0"/>
    <n v="2"/>
    <b v="0"/>
    <s v="food/food trucks"/>
    <x v="3"/>
    <x v="3"/>
    <n v="17.5"/>
    <n v="0"/>
    <x v="3810"/>
    <d v="2014-09-25T16:24:24"/>
    <n v="31"/>
    <n v="-0.99941666666666662"/>
    <x v="2"/>
  </r>
  <r>
    <n v="2423"/>
    <s v="FBTR BBQ"/>
    <s v="FBTR is a Texas-style, North Carolina based, homemade BBQ company looking to bring good meat to the masses."/>
    <n v="60000"/>
    <n v="8"/>
    <x v="1"/>
    <x v="0"/>
    <x v="0"/>
    <s v="USD"/>
    <n v="1420044890"/>
    <n v="1417452890"/>
    <b v="0"/>
    <n v="1"/>
    <b v="0"/>
    <s v="food/food trucks"/>
    <x v="3"/>
    <x v="3"/>
    <n v="8"/>
    <n v="0"/>
    <x v="3811"/>
    <d v="2014-12-31T16:54:50"/>
    <n v="30"/>
    <n v="-0.99986666666666668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s v="USD"/>
    <n v="1432195375"/>
    <n v="1430899375"/>
    <b v="0"/>
    <n v="2"/>
    <b v="0"/>
    <s v="film &amp; video/animation"/>
    <x v="5"/>
    <x v="29"/>
    <n v="1"/>
    <n v="0"/>
    <x v="3812"/>
    <d v="2015-05-21T08:02:55"/>
    <n v="15"/>
    <n v="-0.99996666666666667"/>
    <x v="3"/>
  </r>
  <r>
    <n v="496"/>
    <s v="Airships and Anatasia: The Movie"/>
    <s v="The movie is about the adventures of Ethan, Danna, The mysterious inventor and more."/>
    <n v="60000"/>
    <n v="1"/>
    <x v="1"/>
    <x v="0"/>
    <x v="0"/>
    <s v="USD"/>
    <n v="1392070874"/>
    <n v="1386886874"/>
    <b v="0"/>
    <n v="1"/>
    <b v="0"/>
    <s v="film &amp; video/animation"/>
    <x v="5"/>
    <x v="29"/>
    <n v="1"/>
    <n v="0"/>
    <x v="3813"/>
    <d v="2014-02-10T22:21:14"/>
    <n v="60"/>
    <n v="-0.99998333333333334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x v="7"/>
    <s v="AUD"/>
    <n v="1444525200"/>
    <n v="1441339242"/>
    <b v="1"/>
    <n v="1251"/>
    <b v="1"/>
    <s v="technology/space exploration"/>
    <x v="0"/>
    <x v="23"/>
    <n v="74.64"/>
    <n v="144"/>
    <x v="3814"/>
    <d v="2015-10-11T01:00:00"/>
    <n v="36.87451388889167"/>
    <n v="0.4365230769230769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s v="USD"/>
    <n v="1432416219"/>
    <n v="1429824219"/>
    <b v="1"/>
    <n v="951"/>
    <b v="1"/>
    <s v="film &amp; video/documentary"/>
    <x v="5"/>
    <x v="27"/>
    <n v="75.44"/>
    <n v="110"/>
    <x v="3815"/>
    <d v="2015-05-23T21:23:39"/>
    <n v="30"/>
    <n v="0.10381538461538461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x v="9"/>
    <s v="EUR"/>
    <n v="1439455609"/>
    <n v="1436863609"/>
    <b v="1"/>
    <n v="450"/>
    <b v="1"/>
    <s v="technology/hardware"/>
    <x v="0"/>
    <x v="0"/>
    <n v="147.68"/>
    <n v="102"/>
    <x v="3816"/>
    <d v="2015-08-13T08:46:49"/>
    <n v="30"/>
    <n v="2.2434307692307628E-2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s v="USD"/>
    <n v="1490752800"/>
    <n v="1486522484"/>
    <b v="0"/>
    <n v="884"/>
    <b v="0"/>
    <s v="music/faith"/>
    <x v="4"/>
    <x v="28"/>
    <n v="74.58"/>
    <n v="101"/>
    <x v="3817"/>
    <d v="2017-03-29T02:00:00"/>
    <n v="48.96199074073229"/>
    <n v="1.422123076923084E-2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x v="0"/>
    <s v="USD"/>
    <n v="1438793432"/>
    <n v="1436201432"/>
    <b v="0"/>
    <n v="7"/>
    <b v="0"/>
    <s v="technology/web"/>
    <x v="0"/>
    <x v="22"/>
    <n v="112.57"/>
    <n v="1"/>
    <x v="3818"/>
    <d v="2015-08-05T16:50:32"/>
    <n v="30"/>
    <n v="-0.987876923076923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s v="USD"/>
    <n v="1420724460"/>
    <n v="1418046247"/>
    <b v="0"/>
    <n v="3"/>
    <b v="0"/>
    <s v="theater/spaces"/>
    <x v="2"/>
    <x v="24"/>
    <n v="42"/>
    <n v="0"/>
    <x v="3819"/>
    <d v="2015-01-08T13:41:00"/>
    <n v="30.997835648144246"/>
    <n v="-0.99806153846153844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s v="USD"/>
    <n v="1334622660"/>
    <n v="1330733022"/>
    <b v="0"/>
    <n v="2"/>
    <b v="0"/>
    <s v="film &amp; video/animation"/>
    <x v="5"/>
    <x v="29"/>
    <n v="22.5"/>
    <n v="0"/>
    <x v="3820"/>
    <d v="2012-04-17T00:31:00"/>
    <n v="45.018958333334012"/>
    <n v="-0.99930769230769234"/>
    <x v="6"/>
  </r>
  <r>
    <n v="2691"/>
    <s v="Cook"/>
    <s v="A Great New local Food Truck serving up ethnic fusion inspired eats in Ottawa."/>
    <n v="65000"/>
    <n v="35"/>
    <x v="1"/>
    <x v="2"/>
    <x v="2"/>
    <s v="CAD"/>
    <n v="1431278557"/>
    <n v="1427390557"/>
    <b v="0"/>
    <n v="2"/>
    <b v="0"/>
    <s v="food/food trucks"/>
    <x v="3"/>
    <x v="3"/>
    <n v="17.5"/>
    <n v="0"/>
    <x v="3821"/>
    <d v="2015-05-10T17:22:37"/>
    <n v="45"/>
    <n v="-0.9994615384615385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s v="USD"/>
    <n v="1324664249"/>
    <n v="1321035449"/>
    <b v="0"/>
    <n v="22"/>
    <b v="0"/>
    <s v="film &amp; video/animation"/>
    <x v="5"/>
    <x v="29"/>
    <n v="136.09"/>
    <n v="5"/>
    <x v="3822"/>
    <d v="2011-12-23T18:17:29"/>
    <n v="42"/>
    <n v="-0.95401486760459542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s v="USD"/>
    <n v="1394233140"/>
    <n v="1391477450"/>
    <b v="0"/>
    <n v="1510"/>
    <b v="1"/>
    <s v="film &amp; video/documentary"/>
    <x v="5"/>
    <x v="27"/>
    <n v="81.75"/>
    <n v="182"/>
    <x v="3823"/>
    <d v="2014-03-07T22:59:00"/>
    <n v="31.894560185188311"/>
    <n v="0.8153547058823529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x v="1"/>
    <s v="GBP"/>
    <n v="1483286127"/>
    <n v="1479830127"/>
    <b v="0"/>
    <n v="456"/>
    <b v="0"/>
    <s v="technology/wearables"/>
    <x v="0"/>
    <x v="16"/>
    <n v="117.7"/>
    <n v="79"/>
    <x v="3824"/>
    <d v="2017-01-01T15:55:27"/>
    <n v="40"/>
    <n v="-0.21072647058823532"/>
    <x v="0"/>
  </r>
  <r>
    <n v="1081"/>
    <s v="The Creature"/>
    <s v="Finishing your last job before you retire until a disaster strikes the cargo ship can you survive The Creature?"/>
    <n v="68000"/>
    <n v="12"/>
    <x v="1"/>
    <x v="0"/>
    <x v="0"/>
    <s v="USD"/>
    <n v="1422483292"/>
    <n v="1419891292"/>
    <b v="0"/>
    <n v="4"/>
    <b v="0"/>
    <s v="games/video games"/>
    <x v="1"/>
    <x v="19"/>
    <n v="3"/>
    <n v="0"/>
    <x v="3825"/>
    <d v="2015-01-28T22:14:52"/>
    <n v="30"/>
    <n v="-0.99982352941176467"/>
    <x v="2"/>
  </r>
  <r>
    <n v="1960"/>
    <s v="TREKKAYAK"/>
    <s v="Trekkayak is an ultralight, durable and inflatable boat to be carried in your backpack to cross a lake or paddle down a river."/>
    <n v="70000"/>
    <n v="82532"/>
    <x v="0"/>
    <x v="14"/>
    <x v="14"/>
    <s v="SEK"/>
    <n v="1419151341"/>
    <n v="1416559341"/>
    <b v="1"/>
    <n v="33"/>
    <b v="1"/>
    <s v="technology/hardware"/>
    <x v="0"/>
    <x v="0"/>
    <n v="2500.9699999999998"/>
    <n v="118"/>
    <x v="3826"/>
    <d v="2014-12-21T08:42:21"/>
    <n v="30"/>
    <n v="0.17902857142857143"/>
    <x v="2"/>
  </r>
  <r>
    <n v="1025"/>
    <s v="[NUREN] The New Renaissance"/>
    <s v="Jake Kaufman and Jessie Seely present THE WORLD'S FIRST VIRTUAL REALITY ROCK OPERA."/>
    <n v="70000"/>
    <n v="76949.820000000007"/>
    <x v="0"/>
    <x v="0"/>
    <x v="0"/>
    <s v="USD"/>
    <n v="1426532437"/>
    <n v="1423944037"/>
    <b v="1"/>
    <n v="1071"/>
    <b v="1"/>
    <s v="music/electronic music"/>
    <x v="4"/>
    <x v="4"/>
    <n v="71.849999999999994"/>
    <n v="110"/>
    <x v="3827"/>
    <d v="2015-03-16T19:00:37"/>
    <n v="29.958333333328483"/>
    <n v="9.9283142857142959E-2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s v="USD"/>
    <n v="1478926800"/>
    <n v="1476054568"/>
    <b v="0"/>
    <n v="196"/>
    <b v="0"/>
    <s v="technology/wearables"/>
    <x v="0"/>
    <x v="16"/>
    <n v="89.6"/>
    <n v="25"/>
    <x v="3828"/>
    <d v="2016-11-12T05:00:00"/>
    <n v="33.243425925917109"/>
    <n v="-0.74912857142857148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s v="USD"/>
    <n v="1407691248"/>
    <n v="1405099248"/>
    <b v="0"/>
    <n v="5"/>
    <b v="0"/>
    <s v="theater/musical"/>
    <x v="2"/>
    <x v="18"/>
    <n v="205"/>
    <n v="1"/>
    <x v="3829"/>
    <d v="2014-08-10T17:20:48"/>
    <n v="30"/>
    <n v="-0.98535714285714282"/>
    <x v="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s v="USD"/>
    <n v="1407621425"/>
    <n v="1404165425"/>
    <b v="0"/>
    <n v="4"/>
    <b v="0"/>
    <s v="food/food trucks"/>
    <x v="3"/>
    <x v="3"/>
    <n v="200"/>
    <n v="1"/>
    <x v="3830"/>
    <d v="2014-08-09T21:57:05"/>
    <n v="40"/>
    <n v="-0.9885714285714285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x v="0"/>
    <s v="USD"/>
    <n v="1456006938"/>
    <n v="1450822938"/>
    <b v="0"/>
    <n v="5"/>
    <b v="0"/>
    <s v="technology/web"/>
    <x v="0"/>
    <x v="22"/>
    <n v="54"/>
    <n v="0"/>
    <x v="3831"/>
    <d v="2016-02-20T22:22:18"/>
    <n v="60"/>
    <n v="-0.9961428571428571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x v="20"/>
    <s v="HKD"/>
    <n v="1475457107"/>
    <n v="1472865107"/>
    <b v="0"/>
    <n v="1"/>
    <b v="0"/>
    <s v="film &amp; video/science fiction"/>
    <x v="5"/>
    <x v="30"/>
    <n v="10"/>
    <n v="0"/>
    <x v="3832"/>
    <d v="2016-10-03T01:11:47"/>
    <n v="30"/>
    <n v="-0.9998571428571428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x v="0"/>
    <s v="USD"/>
    <n v="1434654215"/>
    <n v="1432062215"/>
    <b v="0"/>
    <n v="0"/>
    <b v="0"/>
    <s v="technology/web"/>
    <x v="0"/>
    <x v="22"/>
    <n v="0"/>
    <n v="0"/>
    <x v="3833"/>
    <d v="2015-06-18T19:03:35"/>
    <n v="30"/>
    <n v="-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s v="USD"/>
    <n v="1462629432"/>
    <n v="1460037432"/>
    <b v="0"/>
    <n v="350"/>
    <b v="1"/>
    <s v="technology/hardware"/>
    <x v="0"/>
    <x v="0"/>
    <n v="226.21"/>
    <n v="111"/>
    <x v="3834"/>
    <d v="2016-05-07T13:57:12"/>
    <n v="30"/>
    <n v="0.10731468531468531"/>
    <x v="0"/>
  </r>
  <r>
    <n v="133"/>
    <s v="Demon Women from outer space (Canceled)"/>
    <s v="Invasion from outer space sights, to weird to imagine destruction too monstrous to escape"/>
    <n v="71764"/>
    <n v="0"/>
    <x v="2"/>
    <x v="0"/>
    <x v="0"/>
    <s v="USD"/>
    <n v="1464715860"/>
    <n v="1462130584"/>
    <b v="0"/>
    <n v="0"/>
    <b v="0"/>
    <s v="film &amp; video/science fiction"/>
    <x v="5"/>
    <x v="30"/>
    <n v="0"/>
    <n v="0"/>
    <x v="3835"/>
    <d v="2016-05-31T17:31:00"/>
    <n v="29.922175925930787"/>
    <n v="-1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s v="USD"/>
    <n v="1325763180"/>
    <n v="1323084816"/>
    <b v="0"/>
    <n v="3"/>
    <b v="0"/>
    <s v="film &amp; video/animation"/>
    <x v="5"/>
    <x v="29"/>
    <n v="71.67"/>
    <n v="0"/>
    <x v="3836"/>
    <d v="2012-01-05T11:33:00"/>
    <n v="30.99958333333052"/>
    <n v="-0.99713321866207982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s v="USD"/>
    <n v="1401459035"/>
    <n v="1397571035"/>
    <b v="1"/>
    <n v="2139"/>
    <b v="1"/>
    <s v="film &amp; video/documentary"/>
    <x v="5"/>
    <x v="27"/>
    <n v="54.75"/>
    <n v="156"/>
    <x v="3837"/>
    <d v="2014-05-30T14:10:35"/>
    <n v="45"/>
    <n v="0.5614400000000000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s v="USD"/>
    <n v="1440082240"/>
    <n v="1436885440"/>
    <b v="0"/>
    <n v="1107"/>
    <b v="1"/>
    <s v="technology/wearables"/>
    <x v="0"/>
    <x v="16"/>
    <n v="95.83"/>
    <n v="141"/>
    <x v="3838"/>
    <d v="2015-08-20T14:50:40"/>
    <n v="37"/>
    <n v="0.41446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s v="USD"/>
    <n v="1428514969"/>
    <n v="1425922969"/>
    <b v="1"/>
    <n v="942"/>
    <b v="1"/>
    <s v="film &amp; video/documentary"/>
    <x v="5"/>
    <x v="27"/>
    <n v="105.05"/>
    <n v="132"/>
    <x v="3839"/>
    <d v="2015-04-08T17:42:49"/>
    <n v="30"/>
    <n v="0.31937893333333334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s v="USD"/>
    <n v="1446350400"/>
    <n v="1443739388"/>
    <b v="1"/>
    <n v="498"/>
    <b v="1"/>
    <s v="film &amp; video/documentary"/>
    <x v="5"/>
    <x v="27"/>
    <n v="156.05000000000001"/>
    <n v="104"/>
    <x v="3840"/>
    <d v="2015-11-01T04:00:00"/>
    <n v="30.220046296301007"/>
    <n v="3.6144000000000037E-2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s v="USD"/>
    <n v="1319860740"/>
    <n v="1317064599"/>
    <b v="1"/>
    <n v="493"/>
    <b v="1"/>
    <s v="film &amp; video/documentary"/>
    <x v="5"/>
    <x v="27"/>
    <n v="154.41999999999999"/>
    <n v="102"/>
    <x v="3841"/>
    <d v="2011-10-29T03:59:00"/>
    <n v="32.362743055557075"/>
    <n v="1.5069333333333294E-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s v="USD"/>
    <n v="1410426250"/>
    <n v="1405674250"/>
    <b v="0"/>
    <n v="975"/>
    <b v="0"/>
    <s v="games/video games"/>
    <x v="1"/>
    <x v="19"/>
    <n v="48.28"/>
    <n v="63"/>
    <x v="3842"/>
    <d v="2014-09-11T09:04:10"/>
    <n v="55"/>
    <n v="-0.37234666666666666"/>
    <x v="2"/>
  </r>
  <r>
    <n v="2157"/>
    <s v="Nin"/>
    <s v="Gamers and 90's fans unite in this small tale of epic proportions!"/>
    <n v="75000"/>
    <n v="21144"/>
    <x v="1"/>
    <x v="0"/>
    <x v="0"/>
    <s v="USD"/>
    <n v="1482479940"/>
    <n v="1479684783"/>
    <b v="0"/>
    <n v="57"/>
    <b v="0"/>
    <s v="games/video games"/>
    <x v="1"/>
    <x v="19"/>
    <n v="370.95"/>
    <n v="28"/>
    <x v="3843"/>
    <d v="2016-12-23T07:59:00"/>
    <n v="32.351354166668898"/>
    <n v="-0.7180800000000000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s v="USD"/>
    <n v="1410955331"/>
    <n v="1407931331"/>
    <b v="0"/>
    <n v="129"/>
    <b v="0"/>
    <s v="technology/wearables"/>
    <x v="0"/>
    <x v="16"/>
    <n v="150.65"/>
    <n v="26"/>
    <x v="3844"/>
    <d v="2014-09-17T12:02:11"/>
    <n v="35"/>
    <n v="-0.74087999999999998"/>
    <x v="2"/>
  </r>
  <r>
    <n v="3064"/>
    <s v="Kickstart the Crossroads Community"/>
    <s v="An epicenter for connection, creation and expression of the community."/>
    <n v="75000"/>
    <n v="8471"/>
    <x v="1"/>
    <x v="0"/>
    <x v="0"/>
    <s v="USD"/>
    <n v="1448175540"/>
    <n v="1445483246"/>
    <b v="0"/>
    <n v="72"/>
    <b v="0"/>
    <s v="theater/spaces"/>
    <x v="2"/>
    <x v="24"/>
    <n v="117.65"/>
    <n v="11"/>
    <x v="3845"/>
    <d v="2015-11-22T06:59:00"/>
    <n v="31.160810185188893"/>
    <n v="-0.88705333333333336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s v="USD"/>
    <n v="1438451580"/>
    <n v="1434609424"/>
    <b v="0"/>
    <n v="28"/>
    <b v="0"/>
    <s v="technology/web"/>
    <x v="0"/>
    <x v="22"/>
    <n v="135.04"/>
    <n v="5"/>
    <x v="3846"/>
    <d v="2015-08-01T17:53:00"/>
    <n v="44.469398148146865"/>
    <n v="-0.94958666666666669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x v="2"/>
    <s v="CAD"/>
    <n v="1484366340"/>
    <n v="1480219174"/>
    <b v="0"/>
    <n v="18"/>
    <b v="0"/>
    <s v="theater/musical"/>
    <x v="2"/>
    <x v="18"/>
    <n v="176.94"/>
    <n v="4"/>
    <x v="3847"/>
    <d v="2017-01-14T03:59:00"/>
    <n v="47.999606481484079"/>
    <n v="-0.9575333333333333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x v="0"/>
    <s v="USD"/>
    <n v="1476458734"/>
    <n v="1472570734"/>
    <b v="0"/>
    <n v="15"/>
    <b v="0"/>
    <s v="technology/wearables"/>
    <x v="0"/>
    <x v="16"/>
    <n v="116.53"/>
    <n v="2"/>
    <x v="3848"/>
    <d v="2016-10-14T15:25:34"/>
    <n v="45"/>
    <n v="-0.9766933333333333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s v="USD"/>
    <n v="1450887480"/>
    <n v="1448469719"/>
    <b v="0"/>
    <n v="1"/>
    <b v="0"/>
    <s v="theater/musical"/>
    <x v="2"/>
    <x v="18"/>
    <n v="500"/>
    <n v="1"/>
    <x v="3849"/>
    <d v="2015-12-23T16:18:00"/>
    <n v="27.983344907406718"/>
    <n v="-0.99333333333333329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x v="7"/>
    <s v="AUD"/>
    <n v="1424137247"/>
    <n v="1421545247"/>
    <b v="0"/>
    <n v="2"/>
    <b v="0"/>
    <s v="technology/web"/>
    <x v="0"/>
    <x v="22"/>
    <n v="34"/>
    <n v="0"/>
    <x v="3850"/>
    <d v="2015-02-17T01:40:47"/>
    <n v="30"/>
    <n v="-0.99909333333333339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s v="USD"/>
    <n v="1391630297"/>
    <n v="1389038297"/>
    <b v="0"/>
    <n v="4"/>
    <b v="0"/>
    <s v="games/video games"/>
    <x v="1"/>
    <x v="19"/>
    <n v="12.75"/>
    <n v="0"/>
    <x v="3851"/>
    <d v="2014-02-05T19:58:17"/>
    <n v="30"/>
    <n v="-0.99931999999999999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s v="USD"/>
    <n v="1408225452"/>
    <n v="1405633452"/>
    <b v="0"/>
    <n v="1"/>
    <b v="0"/>
    <s v="food/food trucks"/>
    <x v="3"/>
    <x v="3"/>
    <n v="5"/>
    <n v="0"/>
    <x v="3852"/>
    <d v="2014-08-16T21:44:12"/>
    <n v="30"/>
    <n v="-0.99993333333333334"/>
    <x v="2"/>
  </r>
  <r>
    <n v="1316"/>
    <s v="Future Belt (Canceled)"/>
    <s v="Future Belt comes in just 3 sizes, but yet, is designed to fit waists ranging from 25-55 inches. No batteries, no gimmicks."/>
    <n v="75000"/>
    <n v="1"/>
    <x v="2"/>
    <x v="0"/>
    <x v="0"/>
    <s v="USD"/>
    <n v="1456700709"/>
    <n v="1453676709"/>
    <b v="0"/>
    <n v="1"/>
    <b v="0"/>
    <s v="technology/wearables"/>
    <x v="0"/>
    <x v="16"/>
    <n v="1"/>
    <n v="0"/>
    <x v="3853"/>
    <d v="2016-02-28T23:05:09"/>
    <n v="35"/>
    <n v="-0.9999866666666666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x v="7"/>
    <s v="AUD"/>
    <n v="1432771997"/>
    <n v="1430179997"/>
    <b v="0"/>
    <n v="0"/>
    <b v="0"/>
    <s v="technology/web"/>
    <x v="0"/>
    <x v="22"/>
    <n v="0"/>
    <n v="0"/>
    <x v="3854"/>
    <d v="2015-05-28T00:13:17"/>
    <n v="30"/>
    <n v="-1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s v="USD"/>
    <n v="1411312250"/>
    <n v="1406128250"/>
    <b v="0"/>
    <n v="0"/>
    <b v="0"/>
    <s v="theater/spaces"/>
    <x v="2"/>
    <x v="24"/>
    <n v="0"/>
    <n v="0"/>
    <x v="3855"/>
    <d v="2014-09-21T15:10:50"/>
    <n v="60"/>
    <n v="-1"/>
    <x v="2"/>
  </r>
  <r>
    <n v="4098"/>
    <s v="Life is simple"/>
    <s v="Community Youth play, written by and performed by the youth about finding joy in the simple things in life"/>
    <n v="75000"/>
    <n v="0"/>
    <x v="1"/>
    <x v="0"/>
    <x v="0"/>
    <s v="USD"/>
    <n v="1465060797"/>
    <n v="1462468797"/>
    <b v="0"/>
    <n v="0"/>
    <b v="0"/>
    <s v="theater/plays"/>
    <x v="2"/>
    <x v="2"/>
    <n v="0"/>
    <n v="0"/>
    <x v="3856"/>
    <d v="2016-06-04T17:19:57"/>
    <n v="30"/>
    <n v="-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s v="USD"/>
    <n v="1430981880"/>
    <n v="1426216033"/>
    <b v="1"/>
    <n v="508"/>
    <b v="1"/>
    <s v="technology/hardware"/>
    <x v="0"/>
    <x v="0"/>
    <n v="593.94000000000005"/>
    <n v="387"/>
    <x v="3857"/>
    <d v="2015-05-07T06:58:00"/>
    <n v="55.160266203703941"/>
    <n v="2.868199871794872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s v="USD"/>
    <n v="1450486800"/>
    <n v="1446562807"/>
    <b v="1"/>
    <n v="644"/>
    <b v="1"/>
    <s v="technology/hardware"/>
    <x v="0"/>
    <x v="0"/>
    <n v="262.16000000000003"/>
    <n v="211"/>
    <x v="3858"/>
    <d v="2015-12-19T01:00:00"/>
    <n v="45.416585648155888"/>
    <n v="1.110364250000000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x v="6"/>
    <s v="EUR"/>
    <n v="1433996746"/>
    <n v="1431404746"/>
    <b v="1"/>
    <n v="729"/>
    <b v="1"/>
    <s v="technology/hardware"/>
    <x v="0"/>
    <x v="0"/>
    <n v="220.74"/>
    <n v="201"/>
    <x v="3859"/>
    <d v="2015-06-11T04:25:46"/>
    <n v="30"/>
    <n v="1.011500000000000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s v="USD"/>
    <n v="1433298676"/>
    <n v="1429410676"/>
    <b v="0"/>
    <n v="118"/>
    <b v="0"/>
    <s v="food/food trucks"/>
    <x v="3"/>
    <x v="3"/>
    <n v="72.760000000000005"/>
    <n v="11"/>
    <x v="3860"/>
    <d v="2015-06-03T02:31:16"/>
    <n v="45"/>
    <n v="-0.892675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x v="0"/>
    <s v="USD"/>
    <n v="1415392207"/>
    <n v="1411500607"/>
    <b v="0"/>
    <n v="81"/>
    <b v="0"/>
    <s v="film &amp; video/science fiction"/>
    <x v="5"/>
    <x v="30"/>
    <n v="94.51"/>
    <n v="10"/>
    <x v="3861"/>
    <d v="2014-11-07T20:30:07"/>
    <n v="45.041666666671517"/>
    <n v="-0.90431249999999996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x v="16"/>
    <x v="16"/>
    <s v="MXN"/>
    <n v="1483773169"/>
    <n v="1481181169"/>
    <b v="0"/>
    <n v="3"/>
    <b v="0"/>
    <s v="games/video games"/>
    <x v="1"/>
    <x v="19"/>
    <n v="103.33"/>
    <n v="0"/>
    <x v="3862"/>
    <d v="2017-01-07T07:12:49"/>
    <n v="30"/>
    <n v="-0.99612500000000004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s v="GBP"/>
    <n v="1446766372"/>
    <n v="1443220372"/>
    <b v="0"/>
    <n v="11"/>
    <b v="0"/>
    <s v="film &amp; video/animation"/>
    <x v="5"/>
    <x v="29"/>
    <n v="13.55"/>
    <n v="0"/>
    <x v="3863"/>
    <d v="2015-11-05T23:32:52"/>
    <n v="41.041666666671517"/>
    <n v="-0.99813750000000001"/>
    <x v="3"/>
  </r>
  <r>
    <n v="1145"/>
    <s v="A FORK IN THE ROAD food truck"/>
    <s v="Emphasizing locally and responsibly raised ingredients, serving delicious food! I need your help."/>
    <n v="80000"/>
    <n v="100"/>
    <x v="1"/>
    <x v="0"/>
    <x v="0"/>
    <s v="USD"/>
    <n v="1412272592"/>
    <n v="1407088592"/>
    <b v="0"/>
    <n v="1"/>
    <b v="0"/>
    <s v="food/food trucks"/>
    <x v="3"/>
    <x v="3"/>
    <n v="100"/>
    <n v="0"/>
    <x v="3864"/>
    <d v="2014-10-02T17:56:32"/>
    <n v="60"/>
    <n v="-0.99875000000000003"/>
    <x v="2"/>
  </r>
  <r>
    <n v="2136"/>
    <s v="Dark Paradise"/>
    <s v="A dark and twisted game with physiological madness and corruption as a man becomes the ultimate bio weapon."/>
    <n v="80000"/>
    <n v="47.69"/>
    <x v="1"/>
    <x v="0"/>
    <x v="0"/>
    <s v="USD"/>
    <n v="1382184786"/>
    <n v="1379592786"/>
    <b v="0"/>
    <n v="4"/>
    <b v="0"/>
    <s v="games/video games"/>
    <x v="1"/>
    <x v="19"/>
    <n v="11.92"/>
    <n v="0"/>
    <x v="3865"/>
    <d v="2013-10-19T12:13:06"/>
    <n v="30"/>
    <n v="-0.99940387499999994"/>
    <x v="4"/>
  </r>
  <r>
    <n v="576"/>
    <s v="Uthtopia"/>
    <s v="UthTopia Is a social media organization that believes in positive online usage, youth mentorship, and youth empowerment."/>
    <n v="80000"/>
    <n v="1"/>
    <x v="1"/>
    <x v="0"/>
    <x v="0"/>
    <s v="USD"/>
    <n v="1427537952"/>
    <n v="1422357552"/>
    <b v="0"/>
    <n v="1"/>
    <b v="0"/>
    <s v="technology/web"/>
    <x v="0"/>
    <x v="22"/>
    <n v="1"/>
    <n v="0"/>
    <x v="3866"/>
    <d v="2015-03-28T10:19:12"/>
    <n v="59.958333333335759"/>
    <n v="-0.99998750000000003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s v="USD"/>
    <n v="1407453228"/>
    <n v="1404861228"/>
    <b v="0"/>
    <n v="1"/>
    <b v="0"/>
    <s v="food/food trucks"/>
    <x v="3"/>
    <x v="3"/>
    <n v="1"/>
    <n v="0"/>
    <x v="3867"/>
    <d v="2014-08-07T23:13:48"/>
    <n v="30"/>
    <n v="-0.99998750000000003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x v="3"/>
    <s v="EUR"/>
    <n v="1453210037"/>
    <n v="1448026037"/>
    <b v="0"/>
    <n v="0"/>
    <b v="0"/>
    <s v="technology/web"/>
    <x v="0"/>
    <x v="22"/>
    <n v="0"/>
    <n v="0"/>
    <x v="3868"/>
    <d v="2016-01-19T13:27:17"/>
    <n v="60"/>
    <n v="-1"/>
    <x v="3"/>
  </r>
  <r>
    <n v="2958"/>
    <s v="Uprising Theater (Canceled)"/>
    <s v="Chicago Based Theater Company and Venue Dedicated to Social Justice and Mainstreaming the Palestinian Narrative"/>
    <n v="80000"/>
    <n v="0"/>
    <x v="2"/>
    <x v="0"/>
    <x v="0"/>
    <s v="USD"/>
    <n v="1462729317"/>
    <n v="1457548917"/>
    <b v="0"/>
    <n v="0"/>
    <b v="0"/>
    <s v="theater/spaces"/>
    <x v="2"/>
    <x v="24"/>
    <n v="0"/>
    <n v="0"/>
    <x v="3869"/>
    <d v="2016-05-08T17:41:57"/>
    <n v="59.958333333335759"/>
    <n v="-1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x v="13"/>
    <s v="DKK"/>
    <n v="1433775600"/>
    <n v="1431973478"/>
    <b v="0"/>
    <n v="11"/>
    <b v="0"/>
    <s v="publishing/translations"/>
    <x v="7"/>
    <x v="20"/>
    <n v="744.55"/>
    <n v="10"/>
    <x v="3870"/>
    <d v="2015-06-08T15:00:00"/>
    <n v="20.85789351852145"/>
    <n v="-0.90012195121951222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s v="USD"/>
    <n v="1369323491"/>
    <n v="1366731491"/>
    <b v="0"/>
    <n v="1373"/>
    <b v="1"/>
    <s v="technology/hardware"/>
    <x v="0"/>
    <x v="0"/>
    <n v="91.83"/>
    <n v="148"/>
    <x v="3871"/>
    <d v="2013-05-23T15:38:11"/>
    <n v="30"/>
    <n v="0.48332294117647057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s v="USD"/>
    <n v="1325961309"/>
    <n v="1322073309"/>
    <b v="1"/>
    <n v="146"/>
    <b v="1"/>
    <s v="film &amp; video/documentary"/>
    <x v="5"/>
    <x v="27"/>
    <n v="589.95000000000005"/>
    <n v="101"/>
    <x v="3872"/>
    <d v="2012-01-07T18:35:09"/>
    <n v="45"/>
    <n v="1.3329411764705883E-2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x v="10"/>
    <s v="EUR"/>
    <n v="1446331500"/>
    <n v="1442531217"/>
    <b v="0"/>
    <n v="285"/>
    <b v="0"/>
    <s v="technology/gadgets"/>
    <x v="0"/>
    <x v="33"/>
    <n v="117.49"/>
    <n v="39"/>
    <x v="3873"/>
    <d v="2015-10-31T22:45:00"/>
    <n v="43.984756944453693"/>
    <n v="-0.60604705882352938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x v="0"/>
    <s v="USD"/>
    <n v="1472317209"/>
    <n v="1469725209"/>
    <b v="0"/>
    <n v="1"/>
    <b v="0"/>
    <s v="journalism/audio"/>
    <x v="8"/>
    <x v="14"/>
    <n v="250"/>
    <n v="0"/>
    <x v="3874"/>
    <d v="2016-08-27T17:00:09"/>
    <n v="30"/>
    <n v="-0.99705882352941178"/>
    <x v="0"/>
  </r>
  <r>
    <n v="570"/>
    <s v="Relaunching in May"/>
    <s v="Humans have AM/FM/Satellite radio, kids have radio Disney, pets have DogCatRadio."/>
    <n v="85000"/>
    <n v="142"/>
    <x v="1"/>
    <x v="0"/>
    <x v="0"/>
    <s v="USD"/>
    <n v="1455822569"/>
    <n v="1453230569"/>
    <b v="0"/>
    <n v="1"/>
    <b v="0"/>
    <s v="technology/web"/>
    <x v="0"/>
    <x v="22"/>
    <n v="142"/>
    <n v="0"/>
    <x v="3875"/>
    <d v="2016-02-18T19:09:29"/>
    <n v="30"/>
    <n v="-0.99832941176470591"/>
    <x v="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x v="0"/>
    <s v="USD"/>
    <n v="1421030194"/>
    <n v="1418438194"/>
    <b v="0"/>
    <n v="0"/>
    <b v="0"/>
    <s v="food/food trucks"/>
    <x v="3"/>
    <x v="3"/>
    <n v="0"/>
    <n v="0"/>
    <x v="3876"/>
    <d v="2015-01-12T02:36:34"/>
    <n v="30"/>
    <n v="-1"/>
    <x v="2"/>
  </r>
  <r>
    <n v="2381"/>
    <s v="Cannabis Connection (Canceled)"/>
    <s v="Social Media Platform for the Marijuana Industry to create professionalism and a stable lasting market."/>
    <n v="86350"/>
    <n v="1571"/>
    <x v="2"/>
    <x v="0"/>
    <x v="0"/>
    <s v="USD"/>
    <n v="1428704848"/>
    <n v="1426112848"/>
    <b v="0"/>
    <n v="7"/>
    <b v="0"/>
    <s v="technology/web"/>
    <x v="0"/>
    <x v="22"/>
    <n v="224.43"/>
    <n v="2"/>
    <x v="3877"/>
    <d v="2015-04-10T22:27:28"/>
    <n v="30"/>
    <n v="-0.981806601042269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s v="USD"/>
    <n v="1421656200"/>
    <n v="1416507211"/>
    <b v="0"/>
    <n v="312"/>
    <b v="0"/>
    <s v="games/video games"/>
    <x v="1"/>
    <x v="19"/>
    <n v="100.23"/>
    <n v="36"/>
    <x v="3878"/>
    <d v="2015-01-19T08:30:00"/>
    <n v="59.594780092593282"/>
    <n v="-0.6446259090909091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s v="USD"/>
    <n v="1421543520"/>
    <n v="1416445931"/>
    <b v="0"/>
    <n v="9"/>
    <b v="0"/>
    <s v="technology/web"/>
    <x v="0"/>
    <x v="22"/>
    <n v="38.44"/>
    <n v="0"/>
    <x v="3879"/>
    <d v="2015-01-18T01:12:00"/>
    <n v="58.999872685191804"/>
    <n v="-0.99610746107461079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s v="USD"/>
    <n v="1407624222"/>
    <n v="1405032222"/>
    <b v="0"/>
    <n v="4"/>
    <b v="0"/>
    <s v="technology/wearables"/>
    <x v="0"/>
    <x v="16"/>
    <n v="2.75"/>
    <n v="0"/>
    <x v="3880"/>
    <d v="2014-08-09T22:43:42"/>
    <n v="30"/>
    <n v="-0.999876248762487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x v="4"/>
    <s v="EUR"/>
    <n v="1461306772"/>
    <n v="1458714772"/>
    <b v="1"/>
    <n v="1281"/>
    <b v="1"/>
    <s v="technology/hardware"/>
    <x v="0"/>
    <x v="0"/>
    <n v="180.75"/>
    <n v="260"/>
    <x v="3881"/>
    <d v="2016-04-22T06:32:52"/>
    <n v="30"/>
    <n v="1.595774887892376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x v="4"/>
    <s v="EUR"/>
    <n v="1466323800"/>
    <n v="1463418120"/>
    <b v="0"/>
    <n v="310"/>
    <b v="0"/>
    <s v="technology/wearables"/>
    <x v="0"/>
    <x v="16"/>
    <n v="85"/>
    <n v="29"/>
    <x v="3882"/>
    <d v="2016-06-19T08:10:00"/>
    <n v="33.630555555559113"/>
    <n v="-0.707233333333333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s v="USD"/>
    <n v="1373174903"/>
    <n v="1369286903"/>
    <b v="0"/>
    <n v="123"/>
    <b v="0"/>
    <s v="games/video games"/>
    <x v="1"/>
    <x v="19"/>
    <n v="65.67"/>
    <n v="9"/>
    <x v="3883"/>
    <d v="2013-07-07T05:28:23"/>
    <n v="45"/>
    <n v="-0.9102555555555556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s v="USD"/>
    <n v="1469213732"/>
    <n v="1466621732"/>
    <b v="0"/>
    <n v="6"/>
    <b v="0"/>
    <s v="theater/plays"/>
    <x v="2"/>
    <x v="2"/>
    <n v="217.5"/>
    <n v="1"/>
    <x v="3884"/>
    <d v="2016-07-22T18:55:32"/>
    <n v="30"/>
    <n v="-0.9855000000000000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s v="USD"/>
    <n v="1430409651"/>
    <n v="1427817651"/>
    <b v="0"/>
    <n v="7"/>
    <b v="0"/>
    <s v="games/mobile games"/>
    <x v="1"/>
    <x v="15"/>
    <n v="60.71"/>
    <n v="0"/>
    <x v="3885"/>
    <d v="2015-04-30T16:00:51"/>
    <n v="30"/>
    <n v="-0.99527777777777782"/>
    <x v="3"/>
  </r>
  <r>
    <n v="2582"/>
    <s v="Drunken Wings"/>
    <s v="The place where chicken meets liquor for the first time!"/>
    <n v="90000"/>
    <n v="1"/>
    <x v="1"/>
    <x v="0"/>
    <x v="0"/>
    <s v="USD"/>
    <n v="1477784634"/>
    <n v="1475192634"/>
    <b v="0"/>
    <n v="1"/>
    <b v="0"/>
    <s v="food/food trucks"/>
    <x v="3"/>
    <x v="3"/>
    <n v="1"/>
    <n v="0"/>
    <x v="3886"/>
    <d v="2016-10-29T23:43:54"/>
    <n v="30"/>
    <n v="-0.9999888888888889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6"/>
    <x v="16"/>
    <s v="MXN"/>
    <n v="1482953115"/>
    <n v="1480361115"/>
    <b v="0"/>
    <n v="1"/>
    <b v="0"/>
    <s v="technology/wearables"/>
    <x v="0"/>
    <x v="16"/>
    <n v="250"/>
    <n v="0"/>
    <x v="3887"/>
    <d v="2016-12-28T19:25:15"/>
    <n v="30"/>
    <n v="-0.9973262032085561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s v="USD"/>
    <n v="1424375279"/>
    <n v="1422992879"/>
    <b v="0"/>
    <n v="2"/>
    <b v="0"/>
    <s v="film &amp; video/animation"/>
    <x v="5"/>
    <x v="29"/>
    <n v="13"/>
    <n v="0"/>
    <x v="3888"/>
    <d v="2015-02-19T19:47:59"/>
    <n v="16"/>
    <n v="-0.999725955204216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s v="USD"/>
    <n v="1487617200"/>
    <n v="1483634335"/>
    <b v="0"/>
    <n v="110"/>
    <b v="0"/>
    <s v="technology/wearables"/>
    <x v="0"/>
    <x v="16"/>
    <n v="364.35"/>
    <n v="42"/>
    <x v="3889"/>
    <d v="2017-02-20T19:00:00"/>
    <n v="46.097974537042319"/>
    <n v="-0.57811578947368425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x v="1"/>
    <s v="GBP"/>
    <n v="1429554349"/>
    <n v="1424719549"/>
    <b v="0"/>
    <n v="28"/>
    <b v="0"/>
    <s v="food/restaurants"/>
    <x v="3"/>
    <x v="39"/>
    <n v="35.71"/>
    <n v="1"/>
    <x v="3890"/>
    <d v="2015-04-20T18:25:49"/>
    <n v="55.958333333335759"/>
    <n v="-0.98947368421052628"/>
    <x v="3"/>
  </r>
  <r>
    <n v="172"/>
    <s v="The Blind Dolphin Story"/>
    <s v="A short film on the rarest mammal and the second most endangered freshwater river dolphin, in Pakistan."/>
    <n v="95000"/>
    <n v="0"/>
    <x v="1"/>
    <x v="0"/>
    <x v="0"/>
    <s v="USD"/>
    <n v="1426753723"/>
    <n v="1423733323"/>
    <b v="0"/>
    <n v="0"/>
    <b v="0"/>
    <s v="film &amp; video/drama"/>
    <x v="5"/>
    <x v="25"/>
    <n v="0"/>
    <n v="0"/>
    <x v="3891"/>
    <d v="2015-03-19T08:28:43"/>
    <n v="34.958333333328483"/>
    <n v="-1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s v="USD"/>
    <n v="1451389601"/>
    <n v="1447933601"/>
    <b v="0"/>
    <n v="34"/>
    <b v="0"/>
    <s v="film &amp; video/animation"/>
    <x v="5"/>
    <x v="29"/>
    <n v="725.03"/>
    <n v="25"/>
    <x v="3892"/>
    <d v="2015-12-29T11:46:41"/>
    <n v="40"/>
    <n v="-0.7458659793814432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x v="7"/>
    <s v="AUD"/>
    <n v="1429228800"/>
    <n v="1426714870"/>
    <b v="0"/>
    <n v="443"/>
    <b v="1"/>
    <s v="technology/hardware"/>
    <x v="0"/>
    <x v="0"/>
    <n v="227.85"/>
    <n v="103"/>
    <x v="3893"/>
    <d v="2015-04-17T00:00:00"/>
    <n v="29.096412037033588"/>
    <n v="2.9989795918367347E-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x v="0"/>
    <s v="USD"/>
    <n v="1469913194"/>
    <n v="1467321194"/>
    <b v="0"/>
    <n v="4"/>
    <b v="0"/>
    <s v="technology/space exploration"/>
    <x v="0"/>
    <x v="23"/>
    <n v="22.75"/>
    <n v="0"/>
    <x v="3894"/>
    <d v="2016-07-30T21:13:14"/>
    <n v="30"/>
    <n v="-0.9990714285714286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x v="1"/>
    <s v="GBP"/>
    <n v="1432299600"/>
    <n v="1429707729"/>
    <b v="0"/>
    <n v="25"/>
    <b v="0"/>
    <s v="technology/gadgets"/>
    <x v="0"/>
    <x v="33"/>
    <n v="106.8"/>
    <n v="3"/>
    <x v="3895"/>
    <d v="2015-05-22T13:00:00"/>
    <n v="29.998506944451947"/>
    <n v="-0.97303030303030302"/>
    <x v="3"/>
  </r>
  <r>
    <n v="1948"/>
    <s v="UDOO X86: The Most Powerful Maker Board Ever"/>
    <s v="10 times more powerful than Raspberry Pi 3, x86 64-bit architecture"/>
    <n v="100000"/>
    <n v="800211"/>
    <x v="0"/>
    <x v="0"/>
    <x v="0"/>
    <s v="USD"/>
    <n v="1465232520"/>
    <n v="1460557809"/>
    <b v="1"/>
    <n v="4245"/>
    <b v="1"/>
    <s v="technology/hardware"/>
    <x v="0"/>
    <x v="0"/>
    <n v="188.51"/>
    <n v="800"/>
    <x v="3896"/>
    <d v="2016-06-06T17:02:00"/>
    <n v="54.105451388888469"/>
    <n v="7.002110000000000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x v="8"/>
    <s v="EUR"/>
    <n v="1436680958"/>
    <n v="1433224958"/>
    <b v="1"/>
    <n v="680"/>
    <b v="1"/>
    <s v="technology/hardware"/>
    <x v="0"/>
    <x v="0"/>
    <n v="511.79"/>
    <n v="348"/>
    <x v="3897"/>
    <d v="2015-07-12T06:02:38"/>
    <n v="40"/>
    <n v="2.4801799999999998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s v="USD"/>
    <n v="1408021098"/>
    <n v="1405429098"/>
    <b v="1"/>
    <n v="1513"/>
    <b v="1"/>
    <s v="technology/hardware"/>
    <x v="0"/>
    <x v="0"/>
    <n v="136.63999999999999"/>
    <n v="207"/>
    <x v="3898"/>
    <d v="2014-08-14T12:58:18"/>
    <n v="30"/>
    <n v="1.067430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s v="USD"/>
    <n v="1434017153"/>
    <n v="1431425153"/>
    <b v="1"/>
    <n v="353"/>
    <b v="1"/>
    <s v="technology/hardware"/>
    <x v="0"/>
    <x v="0"/>
    <n v="457.39"/>
    <n v="161"/>
    <x v="3899"/>
    <d v="2015-06-11T10:05:53"/>
    <n v="30"/>
    <n v="0.61458999999999997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s v="USD"/>
    <n v="1431100918"/>
    <n v="1427212918"/>
    <b v="0"/>
    <n v="470"/>
    <b v="1"/>
    <s v="technology/hardware"/>
    <x v="0"/>
    <x v="0"/>
    <n v="324.69"/>
    <n v="153"/>
    <x v="3900"/>
    <d v="2015-05-08T16:01:58"/>
    <n v="45"/>
    <n v="0.52604299999999993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x v="7"/>
    <s v="AUD"/>
    <n v="1487738622"/>
    <n v="1485146622"/>
    <b v="1"/>
    <n v="1596"/>
    <b v="1"/>
    <s v="film &amp; video/documentary"/>
    <x v="5"/>
    <x v="27"/>
    <n v="92.25"/>
    <n v="147"/>
    <x v="3901"/>
    <d v="2017-02-22T04:43:42"/>
    <n v="30"/>
    <n v="0.47233769999999992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s v="USD"/>
    <n v="1465652372"/>
    <n v="1463060372"/>
    <b v="1"/>
    <n v="325"/>
    <b v="1"/>
    <s v="technology/hardware"/>
    <x v="0"/>
    <x v="0"/>
    <n v="385.04"/>
    <n v="125"/>
    <x v="3902"/>
    <d v="2016-06-11T13:39:32"/>
    <n v="30"/>
    <n v="0.2513699999999999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s v="USD"/>
    <n v="1427740319"/>
    <n v="1423855919"/>
    <b v="1"/>
    <n v="539"/>
    <b v="1"/>
    <s v="technology/hardware"/>
    <x v="0"/>
    <x v="0"/>
    <n v="223.1"/>
    <n v="120"/>
    <x v="3903"/>
    <d v="2015-03-30T18:31:59"/>
    <n v="44.958333333335759"/>
    <n v="0.20249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x v="13"/>
    <s v="DKK"/>
    <n v="1458807098"/>
    <n v="1456218698"/>
    <b v="0"/>
    <n v="203"/>
    <b v="1"/>
    <s v="technology/hardware"/>
    <x v="0"/>
    <x v="0"/>
    <n v="566.39"/>
    <n v="115"/>
    <x v="3904"/>
    <d v="2016-03-24T08:11:38"/>
    <n v="29.958333333335759"/>
    <n v="0.1497699999999999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s v="USD"/>
    <n v="1446019200"/>
    <n v="1442420377"/>
    <b v="1"/>
    <n v="555"/>
    <b v="1"/>
    <s v="film &amp; video/documentary"/>
    <x v="5"/>
    <x v="27"/>
    <n v="203.63"/>
    <n v="113"/>
    <x v="3905"/>
    <d v="2015-10-28T08:00:00"/>
    <n v="41.65304398148146"/>
    <n v="0.1301499999999999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s v="USD"/>
    <n v="1477972740"/>
    <n v="1475326255"/>
    <b v="0"/>
    <n v="1260"/>
    <b v="1"/>
    <s v="theater/spaces"/>
    <x v="2"/>
    <x v="24"/>
    <n v="89.31"/>
    <n v="113"/>
    <x v="3906"/>
    <d v="2016-11-01T03:59:00"/>
    <n v="30.630613425928459"/>
    <n v="0.1253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s v="USD"/>
    <n v="1466168390"/>
    <n v="1463576390"/>
    <b v="1"/>
    <n v="1762"/>
    <b v="1"/>
    <s v="technology/space exploration"/>
    <x v="0"/>
    <x v="23"/>
    <n v="60.97"/>
    <n v="107"/>
    <x v="3907"/>
    <d v="2016-06-17T12:59:50"/>
    <n v="30"/>
    <n v="7.4215700000000065E-2"/>
    <x v="0"/>
  </r>
  <r>
    <n v="2726"/>
    <s v="Krimston TWO - Dual SIM case for iPhone"/>
    <s v="Krimston TWO: iPhone Dual SIM Case"/>
    <n v="100000"/>
    <n v="105745"/>
    <x v="0"/>
    <x v="0"/>
    <x v="0"/>
    <s v="USD"/>
    <n v="1461333311"/>
    <n v="1458741311"/>
    <b v="0"/>
    <n v="404"/>
    <b v="1"/>
    <s v="technology/hardware"/>
    <x v="0"/>
    <x v="0"/>
    <n v="261.75"/>
    <n v="106"/>
    <x v="3908"/>
    <d v="2016-04-22T13:55:11"/>
    <n v="30"/>
    <n v="5.7450000000000001E-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x v="14"/>
    <s v="SEK"/>
    <n v="1432314209"/>
    <n v="1429722209"/>
    <b v="0"/>
    <n v="100"/>
    <b v="1"/>
    <s v="theater/plays"/>
    <x v="2"/>
    <x v="2"/>
    <n v="1008.24"/>
    <n v="101"/>
    <x v="3909"/>
    <d v="2015-05-22T17:03:29"/>
    <n v="30"/>
    <n v="8.2400000000000008E-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s v="USD"/>
    <n v="1399271911"/>
    <n v="1396334311"/>
    <b v="0"/>
    <n v="558"/>
    <b v="1"/>
    <s v="theater/plays"/>
    <x v="2"/>
    <x v="2"/>
    <n v="179.28"/>
    <n v="100"/>
    <x v="3910"/>
    <d v="2014-05-05T06:38:31"/>
    <n v="34"/>
    <n v="3.6000000000000002E-4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x v="0"/>
    <s v="USD"/>
    <n v="1418849028"/>
    <n v="1415825028"/>
    <b v="0"/>
    <n v="224"/>
    <b v="0"/>
    <s v="technology/wearables"/>
    <x v="0"/>
    <x v="16"/>
    <n v="379.23"/>
    <n v="85"/>
    <x v="3911"/>
    <d v="2014-12-17T20:43:48"/>
    <n v="35"/>
    <n v="-0.15053"/>
    <x v="2"/>
  </r>
  <r>
    <n v="1315"/>
    <s v="World's First Amphibious Heart Rate &amp; Fitness Wearable"/>
    <s v="Zoom will happen - THANK YOU! Received outside funding due amazing early success!"/>
    <n v="100000"/>
    <n v="40404"/>
    <x v="2"/>
    <x v="0"/>
    <x v="0"/>
    <s v="USD"/>
    <n v="1446771600"/>
    <n v="1443700648"/>
    <b v="0"/>
    <n v="248"/>
    <b v="0"/>
    <s v="technology/wearables"/>
    <x v="0"/>
    <x v="16"/>
    <n v="162.91999999999999"/>
    <n v="40"/>
    <x v="3912"/>
    <d v="2015-11-06T01:00:00"/>
    <n v="35.543425925934571"/>
    <n v="-0.59596000000000005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s v="USD"/>
    <n v="1430421827"/>
    <n v="1427829827"/>
    <b v="0"/>
    <n v="296"/>
    <b v="0"/>
    <s v="technology/wearables"/>
    <x v="0"/>
    <x v="16"/>
    <n v="119.39"/>
    <n v="35"/>
    <x v="3913"/>
    <d v="2015-04-30T19:23:47"/>
    <n v="30"/>
    <n v="-0.6466199999999999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x v="10"/>
    <s v="EUR"/>
    <n v="1481716868"/>
    <n v="1478257268"/>
    <b v="0"/>
    <n v="338"/>
    <b v="0"/>
    <s v="technology/wearables"/>
    <x v="0"/>
    <x v="16"/>
    <n v="99.97"/>
    <n v="34"/>
    <x v="3914"/>
    <d v="2016-12-14T12:01:08"/>
    <n v="40.041666666656965"/>
    <n v="-0.66208999999999996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s v="USD"/>
    <n v="1411005600"/>
    <n v="1408141245"/>
    <b v="0"/>
    <n v="29"/>
    <b v="0"/>
    <s v="technology/wearables"/>
    <x v="0"/>
    <x v="16"/>
    <n v="530.69000000000005"/>
    <n v="15"/>
    <x v="3915"/>
    <d v="2014-09-18T02:00:00"/>
    <n v="33.152256944449618"/>
    <n v="-0.84609999999999996"/>
    <x v="2"/>
  </r>
  <r>
    <n v="217"/>
    <s v="Bitch"/>
    <s v="A roadmovie by paw"/>
    <n v="100000"/>
    <n v="11943"/>
    <x v="1"/>
    <x v="14"/>
    <x v="14"/>
    <s v="SEK"/>
    <n v="1419780149"/>
    <n v="1417101749"/>
    <b v="0"/>
    <n v="38"/>
    <b v="0"/>
    <s v="film &amp; video/drama"/>
    <x v="5"/>
    <x v="25"/>
    <n v="314.29000000000002"/>
    <n v="12"/>
    <x v="3916"/>
    <d v="2014-12-28T15:22:29"/>
    <n v="31"/>
    <n v="-0.88056999999999996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x v="0"/>
    <s v="USD"/>
    <n v="1432101855"/>
    <n v="1429509855"/>
    <b v="0"/>
    <n v="292"/>
    <b v="0"/>
    <s v="journalism/audio"/>
    <x v="8"/>
    <x v="14"/>
    <n v="29.24"/>
    <n v="9"/>
    <x v="3917"/>
    <d v="2015-05-20T06:04:15"/>
    <n v="30"/>
    <n v="-0.9146300000000000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6"/>
    <x v="16"/>
    <s v="MXN"/>
    <n v="1486317653"/>
    <n v="1481133653"/>
    <b v="0"/>
    <n v="6"/>
    <b v="0"/>
    <s v="technology/wearables"/>
    <x v="0"/>
    <x v="16"/>
    <n v="591.66999999999996"/>
    <n v="4"/>
    <x v="3918"/>
    <d v="2017-02-05T18:00:53"/>
    <n v="60"/>
    <n v="-0.96450000000000002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x v="0"/>
    <s v="USD"/>
    <n v="1459992856"/>
    <n v="1456108456"/>
    <b v="0"/>
    <n v="38"/>
    <b v="0"/>
    <s v="technology/wearables"/>
    <x v="0"/>
    <x v="16"/>
    <n v="74.790000000000006"/>
    <n v="3"/>
    <x v="3919"/>
    <d v="2016-04-07T01:34:16"/>
    <n v="44.958333333328483"/>
    <n v="-0.9715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s v="USD"/>
    <n v="1467132185"/>
    <n v="1461948185"/>
    <b v="0"/>
    <n v="24"/>
    <b v="0"/>
    <s v="technology/wearables"/>
    <x v="0"/>
    <x v="16"/>
    <n v="108.63"/>
    <n v="3"/>
    <x v="3920"/>
    <d v="2016-06-28T16:43:05"/>
    <n v="60"/>
    <n v="-0.97392999999999996"/>
    <x v="0"/>
  </r>
  <r>
    <n v="945"/>
    <s v="CT BAND"/>
    <s v="Make your watch Smart ! CT Band is an ultra-thin, high-tech smart watch-strap awarded twice at CES 2017 las vegas"/>
    <n v="100000"/>
    <n v="2484"/>
    <x v="1"/>
    <x v="3"/>
    <x v="3"/>
    <s v="EUR"/>
    <n v="1487462340"/>
    <n v="1482958626"/>
    <b v="0"/>
    <n v="16"/>
    <b v="0"/>
    <s v="technology/wearables"/>
    <x v="0"/>
    <x v="16"/>
    <n v="155.25"/>
    <n v="2"/>
    <x v="3921"/>
    <d v="2017-02-18T23:59:00"/>
    <n v="52.126319444440014"/>
    <n v="-0.9751600000000000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s v="USD"/>
    <n v="1391427692"/>
    <n v="1388835692"/>
    <b v="0"/>
    <n v="99"/>
    <b v="0"/>
    <s v="games/video games"/>
    <x v="1"/>
    <x v="19"/>
    <n v="21.34"/>
    <n v="2"/>
    <x v="3922"/>
    <d v="2014-02-03T11:41:32"/>
    <n v="30"/>
    <n v="-0.97887009999999997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x v="0"/>
    <s v="USD"/>
    <n v="1489172435"/>
    <n v="1486580435"/>
    <b v="1"/>
    <n v="52"/>
    <b v="0"/>
    <s v="technology/space exploration"/>
    <x v="0"/>
    <x v="23"/>
    <n v="39.479999999999997"/>
    <n v="2"/>
    <x v="3923"/>
    <d v="2017-03-10T19:00:35"/>
    <n v="30"/>
    <n v="-0.97946999999999995"/>
    <x v="1"/>
  </r>
  <r>
    <n v="128"/>
    <s v="Ralphi3 (Canceled)"/>
    <s v="A Science Fiction film filled with entertainment and Excitement"/>
    <n v="100000"/>
    <n v="1867"/>
    <x v="2"/>
    <x v="0"/>
    <x v="0"/>
    <s v="USD"/>
    <n v="1476941293"/>
    <n v="1473917293"/>
    <b v="0"/>
    <n v="6"/>
    <b v="0"/>
    <s v="film &amp; video/science fiction"/>
    <x v="5"/>
    <x v="30"/>
    <n v="311.17"/>
    <n v="2"/>
    <x v="3924"/>
    <d v="2016-10-20T05:28:13"/>
    <n v="35"/>
    <n v="-0.981330000000000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x v="2"/>
    <s v="CAD"/>
    <n v="1423333581"/>
    <n v="1420741581"/>
    <b v="0"/>
    <n v="24"/>
    <b v="0"/>
    <s v="technology/wearables"/>
    <x v="0"/>
    <x v="16"/>
    <n v="61.29"/>
    <n v="1"/>
    <x v="3925"/>
    <d v="2015-02-07T18:26:21"/>
    <n v="30"/>
    <n v="-0.98529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s v="USD"/>
    <n v="1444946400"/>
    <n v="1441723912"/>
    <b v="0"/>
    <n v="21"/>
    <b v="0"/>
    <s v="theater/spaces"/>
    <x v="2"/>
    <x v="24"/>
    <n v="56.34"/>
    <n v="1"/>
    <x v="3926"/>
    <d v="2015-10-15T22:00:00"/>
    <n v="37.297314814815763"/>
    <n v="-0.98816809999999999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x v="0"/>
    <s v="USD"/>
    <n v="1421348428"/>
    <n v="1417460428"/>
    <b v="0"/>
    <n v="11"/>
    <b v="0"/>
    <s v="technology/wearables"/>
    <x v="0"/>
    <x v="16"/>
    <n v="102.73"/>
    <n v="1"/>
    <x v="3927"/>
    <d v="2015-01-15T19:00:28"/>
    <n v="45"/>
    <n v="-0.98870000000000002"/>
    <x v="2"/>
  </r>
  <r>
    <n v="705"/>
    <s v="SomnoScope"/>
    <s v="The closest thing ever to the Holy Grail of wearables technology"/>
    <n v="100000"/>
    <n v="977"/>
    <x v="1"/>
    <x v="10"/>
    <x v="10"/>
    <s v="EUR"/>
    <n v="1484999278"/>
    <n v="1482407278"/>
    <b v="0"/>
    <n v="5"/>
    <b v="0"/>
    <s v="technology/wearables"/>
    <x v="0"/>
    <x v="16"/>
    <n v="195.4"/>
    <n v="1"/>
    <x v="3928"/>
    <d v="2017-01-21T11:47:58"/>
    <n v="30"/>
    <n v="-0.990230000000000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x v="7"/>
    <s v="AUD"/>
    <n v="1418183325"/>
    <n v="1415591325"/>
    <b v="0"/>
    <n v="11"/>
    <b v="0"/>
    <s v="technology/space exploration"/>
    <x v="0"/>
    <x v="23"/>
    <n v="80.45"/>
    <n v="1"/>
    <x v="3929"/>
    <d v="2014-12-10T03:48:45"/>
    <n v="30"/>
    <n v="-0.9911499999999999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x v="10"/>
    <s v="EUR"/>
    <n v="1483138800"/>
    <n v="1480610046"/>
    <b v="0"/>
    <n v="3"/>
    <b v="0"/>
    <s v="technology/wearables"/>
    <x v="0"/>
    <x v="16"/>
    <n v="167.67"/>
    <n v="1"/>
    <x v="3930"/>
    <d v="2016-12-30T23:00:00"/>
    <n v="29.267986111110076"/>
    <n v="-0.99497000000000002"/>
    <x v="0"/>
  </r>
  <r>
    <n v="992"/>
    <s v="WairConditioning"/>
    <s v="The HOTTEST and COOLEST thing yet! WairConditioning... an entirely new level of comfortability!"/>
    <n v="100000"/>
    <n v="467"/>
    <x v="1"/>
    <x v="0"/>
    <x v="0"/>
    <s v="USD"/>
    <n v="1462655519"/>
    <n v="1457475119"/>
    <b v="0"/>
    <n v="4"/>
    <b v="0"/>
    <s v="technology/wearables"/>
    <x v="0"/>
    <x v="16"/>
    <n v="116.75"/>
    <n v="0"/>
    <x v="3931"/>
    <d v="2016-05-07T21:11:59"/>
    <n v="59.958333333335759"/>
    <n v="-0.99533000000000005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s v="USD"/>
    <n v="1430703638"/>
    <n v="1426815638"/>
    <b v="0"/>
    <n v="8"/>
    <b v="0"/>
    <s v="technology/web"/>
    <x v="0"/>
    <x v="22"/>
    <n v="53.25"/>
    <n v="0"/>
    <x v="3932"/>
    <d v="2015-05-04T01:40:38"/>
    <n v="45"/>
    <n v="-0.99573999999999996"/>
    <x v="3"/>
  </r>
  <r>
    <n v="717"/>
    <s v="cool air belt"/>
    <s v="Cool air flowing under clothing keeps you cool."/>
    <n v="100000"/>
    <n v="305"/>
    <x v="1"/>
    <x v="0"/>
    <x v="0"/>
    <s v="USD"/>
    <n v="1409949002"/>
    <n v="1407357002"/>
    <b v="0"/>
    <n v="4"/>
    <b v="0"/>
    <s v="technology/wearables"/>
    <x v="0"/>
    <x v="16"/>
    <n v="76.25"/>
    <n v="0"/>
    <x v="3933"/>
    <d v="2014-09-05T20:30:02"/>
    <n v="30"/>
    <n v="-0.9969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s v="USD"/>
    <n v="1403122380"/>
    <n v="1400634728"/>
    <b v="0"/>
    <n v="7"/>
    <b v="0"/>
    <s v="photography/places"/>
    <x v="6"/>
    <x v="11"/>
    <n v="40"/>
    <n v="0"/>
    <x v="3934"/>
    <d v="2014-06-18T20:13:00"/>
    <n v="28.79226851851854"/>
    <n v="-0.99719999999999998"/>
    <x v="2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x v="7"/>
    <s v="AUD"/>
    <n v="1463645521"/>
    <n v="1458461521"/>
    <b v="0"/>
    <n v="4"/>
    <b v="0"/>
    <s v="food/food trucks"/>
    <x v="3"/>
    <x v="3"/>
    <n v="62.5"/>
    <n v="0"/>
    <x v="3935"/>
    <d v="2016-05-19T08:12:01"/>
    <n v="60"/>
    <n v="-0.9975000000000000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s v="USD"/>
    <n v="1433178060"/>
    <n v="1429290060"/>
    <b v="0"/>
    <n v="5"/>
    <b v="0"/>
    <s v="technology/wearables"/>
    <x v="0"/>
    <x v="16"/>
    <n v="45.2"/>
    <n v="0"/>
    <x v="3936"/>
    <d v="2015-06-01T17:01:00"/>
    <n v="45"/>
    <n v="-0.9977399999999999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s v="USD"/>
    <n v="1409602217"/>
    <n v="1405714217"/>
    <b v="0"/>
    <n v="3"/>
    <b v="0"/>
    <s v="technology/wearables"/>
    <x v="0"/>
    <x v="16"/>
    <n v="68.33"/>
    <n v="0"/>
    <x v="3937"/>
    <d v="2014-09-01T20:10:17"/>
    <n v="45"/>
    <n v="-0.99795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s v="USD"/>
    <n v="1437570130"/>
    <n v="1434978130"/>
    <b v="0"/>
    <n v="2"/>
    <b v="0"/>
    <s v="technology/web"/>
    <x v="0"/>
    <x v="22"/>
    <n v="30.5"/>
    <n v="0"/>
    <x v="3938"/>
    <d v="2015-07-22T13:02:10"/>
    <n v="30"/>
    <n v="-0.9993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x v="0"/>
    <s v="USD"/>
    <n v="1429622726"/>
    <n v="1424442326"/>
    <b v="0"/>
    <n v="6"/>
    <b v="0"/>
    <s v="technology/space exploration"/>
    <x v="0"/>
    <x v="23"/>
    <n v="8.5"/>
    <n v="0"/>
    <x v="3939"/>
    <d v="2015-04-21T13:25:26"/>
    <n v="59.958333333328483"/>
    <n v="-0.99948999999999999"/>
    <x v="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x v="0"/>
    <s v="USD"/>
    <n v="1439048017"/>
    <n v="1436456017"/>
    <b v="0"/>
    <n v="1"/>
    <b v="0"/>
    <s v="technology/web"/>
    <x v="0"/>
    <x v="22"/>
    <n v="50"/>
    <n v="0"/>
    <x v="3940"/>
    <d v="2015-08-08T15:33:37"/>
    <n v="30"/>
    <n v="-0.99950000000000006"/>
    <x v="3"/>
  </r>
  <r>
    <n v="1097"/>
    <s v="Rabbly"/>
    <s v="Rabbly is action-adventure game. Is about a scientist going on an adventure, to find rare materials in another galaxy."/>
    <n v="100000"/>
    <n v="47"/>
    <x v="1"/>
    <x v="0"/>
    <x v="0"/>
    <s v="USD"/>
    <n v="1393786877"/>
    <n v="1390330877"/>
    <b v="0"/>
    <n v="7"/>
    <b v="0"/>
    <s v="games/video games"/>
    <x v="1"/>
    <x v="19"/>
    <n v="6.71"/>
    <n v="0"/>
    <x v="3941"/>
    <d v="2014-03-02T19:01:17"/>
    <n v="40"/>
    <n v="-0.99953000000000003"/>
    <x v="2"/>
  </r>
  <r>
    <n v="1101"/>
    <s v="Strain Wars"/>
    <s v="Different strains of marijuana leafs battling to the death to see which one is the top strain."/>
    <n v="100000"/>
    <n v="41"/>
    <x v="1"/>
    <x v="0"/>
    <x v="0"/>
    <s v="USD"/>
    <n v="1468519920"/>
    <n v="1466188338"/>
    <b v="0"/>
    <n v="6"/>
    <b v="0"/>
    <s v="games/video games"/>
    <x v="1"/>
    <x v="19"/>
    <n v="6.83"/>
    <n v="0"/>
    <x v="3942"/>
    <d v="2016-07-14T18:12:00"/>
    <n v="26.985902777771116"/>
    <n v="-0.99958999999999998"/>
    <x v="0"/>
  </r>
  <r>
    <n v="3853"/>
    <s v="The Original Laughter Therapist"/>
    <s v="A dose of One-woman &quot;Dramedy&quot; to cure those daily blues is just what the doctor ordered!"/>
    <n v="100000"/>
    <n v="26"/>
    <x v="1"/>
    <x v="0"/>
    <x v="0"/>
    <s v="USD"/>
    <n v="1409602178"/>
    <n v="1406578178"/>
    <b v="0"/>
    <n v="2"/>
    <b v="0"/>
    <s v="theater/plays"/>
    <x v="2"/>
    <x v="2"/>
    <n v="13"/>
    <n v="0"/>
    <x v="3943"/>
    <d v="2014-09-01T20:09:38"/>
    <n v="35"/>
    <n v="-0.99973999999999996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s v="USD"/>
    <n v="1442775956"/>
    <n v="1437591956"/>
    <b v="0"/>
    <n v="1"/>
    <b v="0"/>
    <s v="theater/spaces"/>
    <x v="2"/>
    <x v="24"/>
    <n v="25"/>
    <n v="0"/>
    <x v="3944"/>
    <d v="2015-09-20T19:05:56"/>
    <n v="60"/>
    <n v="-0.99975000000000003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x v="2"/>
    <s v="CAD"/>
    <n v="1418841045"/>
    <n v="1416249045"/>
    <b v="0"/>
    <n v="3"/>
    <b v="0"/>
    <s v="technology/web"/>
    <x v="0"/>
    <x v="22"/>
    <n v="4"/>
    <n v="0"/>
    <x v="3945"/>
    <d v="2014-12-17T18:30:45"/>
    <n v="30"/>
    <n v="-0.99987999999999999"/>
    <x v="2"/>
  </r>
  <r>
    <n v="2431"/>
    <s v="Murphy's good eatin'"/>
    <s v="Go to Colorado and run a food truck with homemade food of all kinds."/>
    <n v="100000"/>
    <n v="2"/>
    <x v="1"/>
    <x v="0"/>
    <x v="0"/>
    <s v="USD"/>
    <n v="1467080613"/>
    <n v="1461896613"/>
    <b v="0"/>
    <n v="2"/>
    <b v="0"/>
    <s v="food/food trucks"/>
    <x v="3"/>
    <x v="3"/>
    <n v="1"/>
    <n v="0"/>
    <x v="3946"/>
    <d v="2016-06-28T02:23:33"/>
    <n v="60"/>
    <n v="-0.99997999999999998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s v="USD"/>
    <n v="1455941197"/>
    <n v="1453349197"/>
    <b v="0"/>
    <n v="1"/>
    <b v="0"/>
    <s v="publishing/translations"/>
    <x v="7"/>
    <x v="20"/>
    <n v="1"/>
    <n v="0"/>
    <x v="3947"/>
    <d v="2016-02-20T04:06:37"/>
    <n v="30"/>
    <n v="-0.99999000000000005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s v="USD"/>
    <n v="1312945341"/>
    <n v="1307761341"/>
    <b v="0"/>
    <n v="0"/>
    <b v="0"/>
    <s v="film &amp; video/animation"/>
    <x v="5"/>
    <x v="29"/>
    <n v="0"/>
    <n v="0"/>
    <x v="3948"/>
    <d v="2011-08-10T03:02:21"/>
    <n v="60"/>
    <n v="-1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s v="USD"/>
    <n v="1426442400"/>
    <n v="1424454319"/>
    <b v="0"/>
    <n v="0"/>
    <b v="0"/>
    <s v="technology/web"/>
    <x v="0"/>
    <x v="22"/>
    <n v="0"/>
    <n v="0"/>
    <x v="3949"/>
    <d v="2015-03-15T18:00:00"/>
    <n v="23.010196759263636"/>
    <n v="-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x v="1"/>
    <s v="GBP"/>
    <n v="1488063840"/>
    <n v="1485558318"/>
    <b v="0"/>
    <n v="0"/>
    <b v="0"/>
    <s v="technology/web"/>
    <x v="0"/>
    <x v="22"/>
    <n v="0"/>
    <n v="0"/>
    <x v="3950"/>
    <d v="2017-02-25T23:04:00"/>
    <n v="28.999097222229466"/>
    <n v="-1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x v="8"/>
    <s v="EUR"/>
    <n v="1481740740"/>
    <n v="1478130783"/>
    <b v="0"/>
    <n v="0"/>
    <b v="0"/>
    <s v="technology/wearables"/>
    <x v="0"/>
    <x v="16"/>
    <n v="0"/>
    <n v="0"/>
    <x v="3951"/>
    <d v="2016-12-14T18:39:00"/>
    <n v="41.781909722223645"/>
    <n v="-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s v="USD"/>
    <n v="1390522045"/>
    <n v="1388707645"/>
    <b v="0"/>
    <n v="0"/>
    <b v="0"/>
    <s v="music/jazz"/>
    <x v="4"/>
    <x v="34"/>
    <n v="0"/>
    <n v="0"/>
    <x v="3952"/>
    <d v="2014-01-24T00:07:25"/>
    <n v="21"/>
    <n v="-1"/>
    <x v="2"/>
  </r>
  <r>
    <n v="2511"/>
    <s v="loluli's"/>
    <s v="Fresh Fast Food. A bbq ramen bar thats healthy, tasty and made to order right in front of your eyes....... From flame to bowl"/>
    <n v="100000"/>
    <n v="0"/>
    <x v="1"/>
    <x v="1"/>
    <x v="1"/>
    <s v="GBP"/>
    <n v="1454323413"/>
    <n v="1451731413"/>
    <b v="0"/>
    <n v="0"/>
    <b v="0"/>
    <s v="food/restaurants"/>
    <x v="3"/>
    <x v="39"/>
    <n v="0"/>
    <n v="0"/>
    <x v="3953"/>
    <d v="2016-02-01T10:43:33"/>
    <n v="30"/>
    <n v="-1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s v="USD"/>
    <n v="1476559260"/>
    <n v="1472567085"/>
    <b v="0"/>
    <n v="0"/>
    <b v="0"/>
    <s v="food/restaurants"/>
    <x v="3"/>
    <x v="39"/>
    <n v="0"/>
    <n v="0"/>
    <x v="3954"/>
    <d v="2016-10-15T19:21:00"/>
    <n v="46.205729166656965"/>
    <n v="-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x v="2"/>
    <s v="CAD"/>
    <n v="1444740089"/>
    <n v="1442148089"/>
    <b v="0"/>
    <n v="0"/>
    <b v="0"/>
    <s v="food/food trucks"/>
    <x v="3"/>
    <x v="3"/>
    <n v="0"/>
    <n v="0"/>
    <x v="3955"/>
    <d v="2015-10-13T12:41:29"/>
    <n v="30"/>
    <n v="-1"/>
    <x v="3"/>
  </r>
  <r>
    <n v="2780"/>
    <s v="Travel with baby"/>
    <s v="Turn the World with my kids, and then write a book with the advice for traveling with baby"/>
    <n v="100000"/>
    <n v="0"/>
    <x v="1"/>
    <x v="4"/>
    <x v="4"/>
    <s v="EUR"/>
    <n v="1489142688"/>
    <n v="1486550688"/>
    <b v="0"/>
    <n v="0"/>
    <b v="0"/>
    <s v="publishing/children's books"/>
    <x v="7"/>
    <x v="32"/>
    <n v="0"/>
    <n v="0"/>
    <x v="3956"/>
    <d v="2017-03-10T10:44:48"/>
    <n v="30"/>
    <n v="-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x v="0"/>
    <s v="USD"/>
    <n v="1425242029"/>
    <n v="1422650029"/>
    <b v="0"/>
    <n v="0"/>
    <b v="0"/>
    <s v="theater/spaces"/>
    <x v="2"/>
    <x v="24"/>
    <n v="0"/>
    <n v="0"/>
    <x v="3957"/>
    <d v="2015-03-01T20:33:49"/>
    <n v="30"/>
    <n v="-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s v="USD"/>
    <n v="1450040396"/>
    <n v="1444852796"/>
    <b v="0"/>
    <n v="0"/>
    <b v="0"/>
    <s v="theater/musical"/>
    <x v="2"/>
    <x v="18"/>
    <n v="0"/>
    <n v="0"/>
    <x v="3958"/>
    <d v="2015-12-13T20:59:56"/>
    <n v="60.041666666671517"/>
    <n v="-1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x v="8"/>
    <s v="EUR"/>
    <n v="1471985640"/>
    <n v="1469289685"/>
    <b v="0"/>
    <n v="179"/>
    <b v="0"/>
    <s v="technology/wearables"/>
    <x v="0"/>
    <x v="16"/>
    <n v="171.79"/>
    <n v="30"/>
    <x v="3959"/>
    <d v="2016-08-23T20:54:00"/>
    <n v="31.203182870369346"/>
    <n v="-0.704938638827852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s v="USD"/>
    <n v="1429291982"/>
    <n v="1426699982"/>
    <b v="0"/>
    <n v="37"/>
    <b v="0"/>
    <s v="theater/spaces"/>
    <x v="2"/>
    <x v="24"/>
    <n v="125.27"/>
    <n v="4"/>
    <x v="3960"/>
    <d v="2015-04-17T17:33:02"/>
    <n v="30"/>
    <n v="-0.95756466010528729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x v="0"/>
    <s v="USD"/>
    <n v="1417690734"/>
    <n v="1415098734"/>
    <b v="0"/>
    <n v="356"/>
    <b v="0"/>
    <s v="technology/wearables"/>
    <x v="0"/>
    <x v="16"/>
    <n v="201.6"/>
    <n v="65"/>
    <x v="3961"/>
    <d v="2014-12-04T10:58:54"/>
    <n v="30"/>
    <n v="-0.34753636363636364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x v="2"/>
    <s v="CAD"/>
    <n v="1441119919"/>
    <n v="1437663919"/>
    <b v="0"/>
    <n v="29"/>
    <b v="0"/>
    <s v="technology/wearables"/>
    <x v="0"/>
    <x v="16"/>
    <n v="30.31"/>
    <n v="1"/>
    <x v="3962"/>
    <d v="2015-09-01T15:05:19"/>
    <n v="40"/>
    <n v="-0.99200909090909095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s v="USD"/>
    <n v="1411328918"/>
    <n v="1407440918"/>
    <b v="0"/>
    <n v="5"/>
    <b v="0"/>
    <s v="food/restaurants"/>
    <x v="3"/>
    <x v="39"/>
    <n v="17.2"/>
    <n v="0"/>
    <x v="3963"/>
    <d v="2014-09-21T19:48:38"/>
    <n v="45"/>
    <n v="-0.99921818181818178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s v="USD"/>
    <n v="1428205247"/>
    <n v="1423024847"/>
    <b v="0"/>
    <n v="1"/>
    <b v="0"/>
    <s v="theater/plays"/>
    <x v="2"/>
    <x v="2"/>
    <n v="20"/>
    <n v="0"/>
    <x v="3964"/>
    <d v="2015-04-05T03:40:47"/>
    <n v="59.958333333343035"/>
    <n v="-0.99981818181818183"/>
    <x v="3"/>
  </r>
  <r>
    <n v="167"/>
    <s v="Past"/>
    <s v="A young man experiences a tragedy and has the opportunity to go back and learn from his mistakes and find out his true self."/>
    <n v="110000"/>
    <n v="11"/>
    <x v="1"/>
    <x v="0"/>
    <x v="0"/>
    <s v="USD"/>
    <n v="1438726535"/>
    <n v="1433542535"/>
    <b v="0"/>
    <n v="2"/>
    <b v="0"/>
    <s v="film &amp; video/drama"/>
    <x v="5"/>
    <x v="25"/>
    <n v="5.5"/>
    <n v="0"/>
    <x v="3965"/>
    <d v="2015-08-04T22:15:35"/>
    <n v="60"/>
    <n v="-0.99990000000000001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x v="1"/>
    <s v="GBP"/>
    <n v="1478425747"/>
    <n v="1475398147"/>
    <b v="0"/>
    <n v="2"/>
    <b v="0"/>
    <s v="games/mobile games"/>
    <x v="1"/>
    <x v="15"/>
    <n v="2"/>
    <n v="0"/>
    <x v="3966"/>
    <d v="2016-11-06T09:49:07"/>
    <n v="35.041666666671517"/>
    <n v="-0.99996363636363639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s v="USD"/>
    <n v="1379094980"/>
    <n v="1376502980"/>
    <b v="0"/>
    <n v="3"/>
    <b v="0"/>
    <s v="film &amp; video/animation"/>
    <x v="5"/>
    <x v="29"/>
    <n v="1"/>
    <n v="0"/>
    <x v="3967"/>
    <d v="2013-09-13T17:56:20"/>
    <n v="30"/>
    <n v="-0.99997272727272724"/>
    <x v="4"/>
  </r>
  <r>
    <n v="2378"/>
    <s v="KEEPUP INC (Canceled)"/>
    <s v="KEEPUP allows you to extend your social circle by introducing you to new people via your friends."/>
    <n v="110000"/>
    <n v="0"/>
    <x v="2"/>
    <x v="0"/>
    <x v="0"/>
    <s v="USD"/>
    <n v="1440548330"/>
    <n v="1438042730"/>
    <b v="0"/>
    <n v="0"/>
    <b v="0"/>
    <s v="technology/web"/>
    <x v="0"/>
    <x v="22"/>
    <n v="0"/>
    <n v="0"/>
    <x v="3968"/>
    <d v="2015-08-26T00:18:50"/>
    <n v="29"/>
    <n v="-1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x v="0"/>
    <s v="USD"/>
    <n v="1473044340"/>
    <n v="1468180462"/>
    <b v="0"/>
    <n v="4"/>
    <b v="0"/>
    <s v="technology/wearables"/>
    <x v="0"/>
    <x v="16"/>
    <n v="55"/>
    <n v="0"/>
    <x v="3969"/>
    <d v="2016-09-05T02:59:00"/>
    <n v="56.294884259259561"/>
    <n v="-0.99809110629067244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s v="USD"/>
    <n v="1415722236"/>
    <n v="1410534636"/>
    <b v="1"/>
    <n v="1095"/>
    <b v="1"/>
    <s v="theater/spaces"/>
    <x v="2"/>
    <x v="24"/>
    <n v="155.24"/>
    <n v="147"/>
    <x v="3970"/>
    <d v="2014-11-11T16:10:36"/>
    <n v="60.041666666664241"/>
    <n v="0.46539577586206898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x v="2"/>
    <s v="CAD"/>
    <n v="1454078770"/>
    <n v="1448894770"/>
    <b v="0"/>
    <n v="2"/>
    <b v="0"/>
    <s v="food/food trucks"/>
    <x v="3"/>
    <x v="3"/>
    <n v="22.5"/>
    <n v="0"/>
    <x v="3971"/>
    <d v="2016-01-29T14:46:10"/>
    <n v="60"/>
    <n v="-0.99961538461538457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x v="0"/>
    <s v="USD"/>
    <n v="1411150701"/>
    <n v="1405966701"/>
    <b v="0"/>
    <n v="7"/>
    <b v="0"/>
    <s v="film &amp; video/drama"/>
    <x v="5"/>
    <x v="25"/>
    <n v="91.43"/>
    <n v="1"/>
    <x v="3972"/>
    <d v="2014-09-19T18:18:21"/>
    <n v="60"/>
    <n v="-0.9946666666666667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x v="0"/>
    <s v="USD"/>
    <n v="1420233256"/>
    <n v="1417641256"/>
    <b v="0"/>
    <n v="0"/>
    <b v="0"/>
    <s v="technology/web"/>
    <x v="0"/>
    <x v="22"/>
    <n v="0"/>
    <n v="0"/>
    <x v="3973"/>
    <d v="2015-01-02T21:14:16"/>
    <n v="30"/>
    <n v="-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x v="6"/>
    <s v="EUR"/>
    <n v="1467128723"/>
    <n v="1464536723"/>
    <b v="0"/>
    <n v="1530"/>
    <b v="1"/>
    <s v="technology/hardware"/>
    <x v="0"/>
    <x v="0"/>
    <n v="259.25"/>
    <n v="317"/>
    <x v="3974"/>
    <d v="2016-06-28T15:45:23"/>
    <n v="30"/>
    <n v="2.173271999999999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s v="USD"/>
    <n v="1480568340"/>
    <n v="1477996325"/>
    <b v="1"/>
    <n v="379"/>
    <b v="1"/>
    <s v="technology/hardware"/>
    <x v="0"/>
    <x v="0"/>
    <n v="449.26"/>
    <n v="136"/>
    <x v="3975"/>
    <d v="2016-12-01T04:59:00"/>
    <n v="29.768692129633564"/>
    <n v="0.3621679999999999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x v="0"/>
    <s v="USD"/>
    <n v="1468108198"/>
    <n v="1465516198"/>
    <b v="0"/>
    <n v="348"/>
    <b v="0"/>
    <s v="theater/spaces"/>
    <x v="2"/>
    <x v="24"/>
    <n v="244.8"/>
    <n v="68"/>
    <x v="3976"/>
    <d v="2016-07-09T23:49:58"/>
    <n v="30"/>
    <n v="-0.31846400000000002"/>
    <x v="0"/>
  </r>
  <r>
    <n v="2649"/>
    <s v="The Mission - Please Check Back Soon (Canceled)"/>
    <s v="They have launched a Kickstarter."/>
    <n v="125000"/>
    <n v="124"/>
    <x v="2"/>
    <x v="0"/>
    <x v="0"/>
    <s v="USD"/>
    <n v="1454370941"/>
    <n v="1449186941"/>
    <b v="0"/>
    <n v="3"/>
    <b v="0"/>
    <s v="technology/space exploration"/>
    <x v="0"/>
    <x v="23"/>
    <n v="41.33"/>
    <n v="0"/>
    <x v="3977"/>
    <d v="2016-02-01T23:55:41"/>
    <n v="60"/>
    <n v="-0.99900800000000001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s v="USD"/>
    <n v="1438576057"/>
    <n v="1435552057"/>
    <b v="0"/>
    <n v="1"/>
    <b v="0"/>
    <s v="food/food trucks"/>
    <x v="3"/>
    <x v="3"/>
    <n v="30"/>
    <n v="0"/>
    <x v="3978"/>
    <d v="2015-08-03T04:27:37"/>
    <n v="35"/>
    <n v="-0.99975999999999998"/>
    <x v="3"/>
  </r>
  <r>
    <n v="578"/>
    <s v="weBuy Crowdsourced Shopping"/>
    <s v="weBuy trade built on technology and Crowd Sourced Power"/>
    <n v="125000"/>
    <n v="14"/>
    <x v="1"/>
    <x v="1"/>
    <x v="1"/>
    <s v="GBP"/>
    <n v="1441633993"/>
    <n v="1439560393"/>
    <b v="0"/>
    <n v="7"/>
    <b v="0"/>
    <s v="technology/web"/>
    <x v="0"/>
    <x v="22"/>
    <n v="2"/>
    <n v="0"/>
    <x v="3979"/>
    <d v="2015-09-07T13:53:13"/>
    <n v="24"/>
    <n v="-0.99988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s v="USD"/>
    <n v="1490499180"/>
    <n v="1488430760"/>
    <b v="0"/>
    <n v="0"/>
    <b v="0"/>
    <s v="music/faith"/>
    <x v="4"/>
    <x v="28"/>
    <n v="0"/>
    <n v="0"/>
    <x v="3980"/>
    <d v="2017-03-26T03:33:00"/>
    <n v="23.940046296294895"/>
    <n v="-1"/>
    <x v="1"/>
  </r>
  <r>
    <n v="298"/>
    <s v="DisHonesty - A Documentary Feature Film"/>
    <s v="The truth is, we all lie - and by &quot;we,&quot; we mean everyone!"/>
    <n v="126000"/>
    <n v="137254.84"/>
    <x v="0"/>
    <x v="0"/>
    <x v="0"/>
    <s v="USD"/>
    <n v="1399669200"/>
    <n v="1394536048"/>
    <b v="1"/>
    <n v="2436"/>
    <b v="1"/>
    <s v="film &amp; video/documentary"/>
    <x v="5"/>
    <x v="27"/>
    <n v="56.34"/>
    <n v="109"/>
    <x v="3981"/>
    <d v="2014-05-09T21:00:00"/>
    <n v="59.411481481482042"/>
    <n v="8.932412698412695E-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s v="USD"/>
    <n v="1385136000"/>
    <n v="1381923548"/>
    <b v="0"/>
    <n v="890"/>
    <b v="0"/>
    <s v="technology/wearables"/>
    <x v="0"/>
    <x v="16"/>
    <n v="120.39"/>
    <n v="82"/>
    <x v="3982"/>
    <d v="2013-11-22T16:00:00"/>
    <n v="37.18115740740177"/>
    <n v="-0.17577892307692303"/>
    <x v="4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x v="0"/>
    <s v="USD"/>
    <n v="1432612382"/>
    <n v="1427428382"/>
    <b v="0"/>
    <n v="67"/>
    <b v="0"/>
    <s v="film &amp; video/science fiction"/>
    <x v="5"/>
    <x v="30"/>
    <n v="449.43"/>
    <n v="23"/>
    <x v="3983"/>
    <d v="2015-05-26T03:53:02"/>
    <n v="60"/>
    <n v="-0.7683692307692308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x v="6"/>
    <s v="EUR"/>
    <n v="1434286855"/>
    <n v="1431694855"/>
    <b v="0"/>
    <n v="0"/>
    <b v="0"/>
    <s v="publishing/translations"/>
    <x v="7"/>
    <x v="20"/>
    <n v="0"/>
    <n v="0"/>
    <x v="3984"/>
    <d v="2015-06-14T13:00:55"/>
    <n v="30"/>
    <n v="-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x v="0"/>
    <s v="USD"/>
    <n v="1457721287"/>
    <n v="1455129287"/>
    <b v="0"/>
    <n v="276"/>
    <b v="0"/>
    <s v="technology/wearables"/>
    <x v="0"/>
    <x v="16"/>
    <n v="51.82"/>
    <n v="11"/>
    <x v="3985"/>
    <d v="2016-03-11T18:34:47"/>
    <n v="30"/>
    <n v="-0.892458646616541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s v="USD"/>
    <n v="1405021211"/>
    <n v="1402429211"/>
    <b v="0"/>
    <n v="0"/>
    <b v="0"/>
    <s v="photography/people"/>
    <x v="6"/>
    <x v="38"/>
    <n v="0"/>
    <n v="0"/>
    <x v="3986"/>
    <d v="2014-07-10T19:40:11"/>
    <n v="30"/>
    <n v="-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x v="5"/>
    <s v="NOK"/>
    <n v="1486313040"/>
    <n v="1483131966"/>
    <b v="0"/>
    <n v="4"/>
    <b v="0"/>
    <s v="food/food trucks"/>
    <x v="3"/>
    <x v="3"/>
    <n v="501.25"/>
    <n v="1"/>
    <x v="3987"/>
    <d v="2017-02-05T16:44:00"/>
    <n v="36.817986111112987"/>
    <n v="-0.985678571428571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s v="USD"/>
    <n v="1359743139"/>
    <n v="1355855139"/>
    <b v="0"/>
    <n v="1062"/>
    <b v="1"/>
    <s v="film &amp; video/documentary"/>
    <x v="5"/>
    <x v="27"/>
    <n v="161.26"/>
    <n v="114"/>
    <x v="3988"/>
    <d v="2013-02-01T18:25:39"/>
    <n v="45"/>
    <n v="0.14168666666666666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s v="USD"/>
    <n v="1489532220"/>
    <n v="1486625606"/>
    <b v="1"/>
    <n v="1151"/>
    <b v="1"/>
    <s v="film &amp; video/documentary"/>
    <x v="5"/>
    <x v="27"/>
    <n v="147.16999999999999"/>
    <n v="113"/>
    <x v="3989"/>
    <d v="2017-03-14T22:57:00"/>
    <n v="33.641365740739275"/>
    <n v="0.129297333333333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s v="USD"/>
    <n v="1450971684"/>
    <n v="1447515684"/>
    <b v="1"/>
    <n v="1420"/>
    <b v="1"/>
    <s v="theater/spaces"/>
    <x v="2"/>
    <x v="24"/>
    <n v="108"/>
    <n v="102"/>
    <x v="3990"/>
    <d v="2015-12-24T15:41:24"/>
    <n v="40"/>
    <n v="2.2413333333333334E-2"/>
    <x v="3"/>
  </r>
  <r>
    <n v="2656"/>
    <s v="MoonWatcher: A 24/7 Live Video of the Moon for Everyone (Canceled)"/>
    <s v="MoonWatcher will be bringing the Moon closer to all of us."/>
    <n v="150000"/>
    <n v="17155"/>
    <x v="2"/>
    <x v="0"/>
    <x v="0"/>
    <s v="USD"/>
    <n v="1489345200"/>
    <n v="1485966688"/>
    <b v="0"/>
    <n v="152"/>
    <b v="0"/>
    <s v="technology/space exploration"/>
    <x v="0"/>
    <x v="23"/>
    <n v="112.86"/>
    <n v="11"/>
    <x v="3991"/>
    <d v="2017-03-12T19:00:00"/>
    <n v="39.103148148155014"/>
    <n v="-0.88563333333333338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x v="2"/>
    <s v="CAD"/>
    <n v="1415865720"/>
    <n v="1413270690"/>
    <b v="0"/>
    <n v="40"/>
    <b v="0"/>
    <s v="technology/wearables"/>
    <x v="0"/>
    <x v="16"/>
    <n v="292.08"/>
    <n v="8"/>
    <x v="3992"/>
    <d v="2014-11-13T08:02:00"/>
    <n v="30.035069444442343"/>
    <n v="-0.92211333333333334"/>
    <x v="2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s v="USD"/>
    <n v="1375657582"/>
    <n v="1371769582"/>
    <b v="0"/>
    <n v="148"/>
    <b v="0"/>
    <s v="games/video games"/>
    <x v="1"/>
    <x v="19"/>
    <n v="34.130000000000003"/>
    <n v="3"/>
    <x v="3993"/>
    <d v="2013-08-04T23:06:22"/>
    <n v="45"/>
    <n v="-0.96632666666666667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x v="0"/>
    <s v="USD"/>
    <n v="1438405140"/>
    <n v="1435731041"/>
    <b v="0"/>
    <n v="58"/>
    <b v="0"/>
    <s v="film &amp; video/science fiction"/>
    <x v="5"/>
    <x v="30"/>
    <n v="81.239999999999995"/>
    <n v="3"/>
    <x v="3994"/>
    <d v="2015-08-01T04:59:00"/>
    <n v="30.950219907412247"/>
    <n v="-0.96858666666666671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x v="7"/>
    <s v="AUD"/>
    <n v="1439515497"/>
    <n v="1435627497"/>
    <b v="0"/>
    <n v="18"/>
    <b v="0"/>
    <s v="technology/wearables"/>
    <x v="0"/>
    <x v="16"/>
    <n v="160.5"/>
    <n v="2"/>
    <x v="3995"/>
    <d v="2015-08-14T01:24:57"/>
    <n v="45"/>
    <n v="-0.98073999999999995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x v="0"/>
    <s v="USD"/>
    <n v="1434405980"/>
    <n v="1431813980"/>
    <b v="0"/>
    <n v="5"/>
    <b v="0"/>
    <s v="technology/web"/>
    <x v="0"/>
    <x v="22"/>
    <n v="292.2"/>
    <n v="1"/>
    <x v="3996"/>
    <d v="2015-06-15T22:06:20"/>
    <n v="30"/>
    <n v="-0.99026000000000003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x v="6"/>
    <s v="EUR"/>
    <n v="1480721803"/>
    <n v="1478126203"/>
    <b v="0"/>
    <n v="20"/>
    <b v="0"/>
    <s v="technology/web"/>
    <x v="0"/>
    <x v="22"/>
    <n v="68.3"/>
    <n v="1"/>
    <x v="3997"/>
    <d v="2016-12-02T23:36:43"/>
    <n v="30.041666666664241"/>
    <n v="-0.99089333333333329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x v="0"/>
    <s v="USD"/>
    <n v="1469199740"/>
    <n v="1465311740"/>
    <b v="0"/>
    <n v="3"/>
    <b v="0"/>
    <s v="technology/web"/>
    <x v="0"/>
    <x v="22"/>
    <n v="342"/>
    <n v="1"/>
    <x v="3998"/>
    <d v="2016-07-22T15:02:20"/>
    <n v="45"/>
    <n v="-0.99316000000000004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s v="USD"/>
    <n v="1485964559"/>
    <n v="1483372559"/>
    <b v="0"/>
    <n v="7"/>
    <b v="0"/>
    <s v="technology/wearables"/>
    <x v="0"/>
    <x v="16"/>
    <n v="84.29"/>
    <n v="0"/>
    <x v="3999"/>
    <d v="2017-02-01T15:55:59"/>
    <n v="30"/>
    <n v="-0.99606666666666666"/>
    <x v="1"/>
  </r>
  <r>
    <n v="2519"/>
    <s v="Kelli's Kitchen"/>
    <s v="Better than your mom's, better than Cracker Barrel, only at Kelli's Kitchen (all from scratch)."/>
    <n v="150000"/>
    <n v="65"/>
    <x v="1"/>
    <x v="0"/>
    <x v="0"/>
    <s v="USD"/>
    <n v="1405741404"/>
    <n v="1403149404"/>
    <b v="0"/>
    <n v="4"/>
    <b v="0"/>
    <s v="food/restaurants"/>
    <x v="3"/>
    <x v="39"/>
    <n v="16.25"/>
    <n v="0"/>
    <x v="4000"/>
    <d v="2014-07-19T03:43:24"/>
    <n v="30"/>
    <n v="-0.9995666666666667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s v="USD"/>
    <n v="1440412396"/>
    <n v="1437820396"/>
    <b v="0"/>
    <n v="1"/>
    <b v="0"/>
    <s v="theater/plays"/>
    <x v="2"/>
    <x v="2"/>
    <n v="25"/>
    <n v="0"/>
    <x v="4001"/>
    <d v="2015-08-24T10:33:16"/>
    <n v="30"/>
    <n v="-0.99983333333333335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s v="USD"/>
    <n v="1411852640"/>
    <n v="1406668640"/>
    <b v="0"/>
    <n v="2"/>
    <b v="0"/>
    <s v="theater/musical"/>
    <x v="2"/>
    <x v="18"/>
    <n v="1.5"/>
    <n v="0"/>
    <x v="4002"/>
    <d v="2014-09-27T21:17:20"/>
    <n v="60"/>
    <n v="-0.99997999999999998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x v="0"/>
    <s v="USD"/>
    <n v="1451952000"/>
    <n v="1447380099"/>
    <b v="0"/>
    <n v="0"/>
    <b v="0"/>
    <s v="film &amp; video/drama"/>
    <x v="5"/>
    <x v="25"/>
    <n v="0"/>
    <n v="0"/>
    <x v="4003"/>
    <d v="2016-01-05T00:00:00"/>
    <n v="52.915520833339542"/>
    <n v="-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s v="USD"/>
    <n v="1437069079"/>
    <n v="1434477079"/>
    <b v="0"/>
    <n v="0"/>
    <b v="0"/>
    <s v="theater/plays"/>
    <x v="2"/>
    <x v="2"/>
    <n v="0"/>
    <n v="0"/>
    <x v="4004"/>
    <d v="2015-07-16T17:51:19"/>
    <n v="30"/>
    <n v="-1"/>
    <x v="3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s v="USD"/>
    <n v="1442248829"/>
    <n v="1439224829"/>
    <b v="0"/>
    <n v="0"/>
    <b v="0"/>
    <s v="theater/musical"/>
    <x v="2"/>
    <x v="18"/>
    <n v="0"/>
    <n v="0"/>
    <x v="4005"/>
    <d v="2015-09-14T16:40:29"/>
    <n v="35"/>
    <n v="-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s v="USD"/>
    <n v="1468019014"/>
    <n v="1462835014"/>
    <b v="1"/>
    <n v="4562"/>
    <b v="1"/>
    <s v="technology/hardware"/>
    <x v="0"/>
    <x v="0"/>
    <n v="173.58"/>
    <n v="495"/>
    <x v="4006"/>
    <d v="2016-07-08T23:03:34"/>
    <n v="60"/>
    <n v="3.949137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s v="USD"/>
    <n v="1467155733"/>
    <n v="1465427733"/>
    <b v="0"/>
    <n v="2"/>
    <b v="0"/>
    <s v="games/mobile games"/>
    <x v="1"/>
    <x v="15"/>
    <n v="13"/>
    <n v="0"/>
    <x v="4007"/>
    <d v="2016-06-28T23:15:33"/>
    <n v="20"/>
    <n v="-0.99983750000000005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x v="14"/>
    <s v="SEK"/>
    <n v="1456385101"/>
    <n v="1453793101"/>
    <b v="0"/>
    <n v="123"/>
    <b v="0"/>
    <s v="technology/wearables"/>
    <x v="0"/>
    <x v="16"/>
    <n v="790.84"/>
    <n v="56"/>
    <x v="4008"/>
    <d v="2016-02-25T07:25:01"/>
    <n v="30"/>
    <n v="-0.4373673281700976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x v="7"/>
    <s v="AUD"/>
    <n v="1488805200"/>
    <n v="1484094498"/>
    <b v="0"/>
    <n v="1"/>
    <b v="0"/>
    <s v="food/food trucks"/>
    <x v="3"/>
    <x v="3"/>
    <n v="10"/>
    <n v="0"/>
    <x v="4009"/>
    <d v="2017-03-06T13:00:00"/>
    <n v="54.522013888898073"/>
    <n v="-0.99994285714285713"/>
    <x v="1"/>
  </r>
  <r>
    <n v="696"/>
    <s v="trustee"/>
    <s v="Show your fidelity by wearing the Trustee rings! Show where you are (at)!"/>
    <n v="175000"/>
    <n v="1"/>
    <x v="1"/>
    <x v="10"/>
    <x v="10"/>
    <s v="EUR"/>
    <n v="1406326502"/>
    <n v="1403734502"/>
    <b v="0"/>
    <n v="1"/>
    <b v="0"/>
    <s v="technology/wearables"/>
    <x v="0"/>
    <x v="16"/>
    <n v="1"/>
    <n v="0"/>
    <x v="4010"/>
    <d v="2014-07-25T22:15:02"/>
    <n v="30"/>
    <n v="-0.9999942857142857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x v="0"/>
    <s v="USD"/>
    <n v="1451348200"/>
    <n v="1447460200"/>
    <b v="0"/>
    <n v="0"/>
    <b v="0"/>
    <s v="technology/web"/>
    <x v="0"/>
    <x v="22"/>
    <n v="0"/>
    <n v="0"/>
    <x v="4011"/>
    <d v="2015-12-29T00:16:40"/>
    <n v="45"/>
    <n v="-1"/>
    <x v="3"/>
  </r>
  <r>
    <n v="2076"/>
    <s v="Earin - The Worlds Smallest Wireless Earbuds"/>
    <s v="Wireless earbuds filled with sound, yet so small they are almost invisible!"/>
    <n v="179000"/>
    <n v="972594.99"/>
    <x v="0"/>
    <x v="1"/>
    <x v="1"/>
    <s v="GBP"/>
    <n v="1406149689"/>
    <n v="1402693689"/>
    <b v="0"/>
    <n v="8359"/>
    <b v="1"/>
    <s v="technology/hardware"/>
    <x v="0"/>
    <x v="0"/>
    <n v="116.35"/>
    <n v="543"/>
    <x v="4012"/>
    <d v="2014-07-23T21:08:09"/>
    <n v="40"/>
    <n v="4.433491564245810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x v="0"/>
    <s v="USD"/>
    <n v="1477065860"/>
    <n v="1471881860"/>
    <b v="0"/>
    <n v="11"/>
    <b v="0"/>
    <s v="technology/wearables"/>
    <x v="0"/>
    <x v="16"/>
    <n v="184.36"/>
    <n v="1"/>
    <x v="4013"/>
    <d v="2016-10-21T16:04:20"/>
    <n v="60"/>
    <n v="-0.98873333333333335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x v="1"/>
    <s v="GBP"/>
    <n v="1441995769"/>
    <n v="1436811769"/>
    <b v="0"/>
    <n v="3"/>
    <b v="0"/>
    <s v="publishing/translations"/>
    <x v="7"/>
    <x v="20"/>
    <n v="673.33"/>
    <n v="1"/>
    <x v="4014"/>
    <d v="2015-09-11T18:22:49"/>
    <n v="60"/>
    <n v="-0.98877777777777776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s v="USD"/>
    <n v="1416944760"/>
    <n v="1413527001"/>
    <b v="0"/>
    <n v="1"/>
    <b v="0"/>
    <s v="theater/plays"/>
    <x v="2"/>
    <x v="2"/>
    <n v="20"/>
    <n v="0"/>
    <x v="4015"/>
    <d v="2014-11-25T19:46:00"/>
    <n v="39.55739583333343"/>
    <n v="-0.9998888888888889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x v="20"/>
    <s v="HKD"/>
    <n v="1480863887"/>
    <n v="1478268287"/>
    <b v="0"/>
    <n v="0"/>
    <b v="0"/>
    <s v="photography/people"/>
    <x v="6"/>
    <x v="38"/>
    <n v="0"/>
    <n v="0"/>
    <x v="4016"/>
    <d v="2016-12-04T15:04:47"/>
    <n v="30.041666666664241"/>
    <n v="-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x v="6"/>
    <s v="EUR"/>
    <n v="1488067789"/>
    <n v="1482883789"/>
    <b v="0"/>
    <n v="0"/>
    <b v="0"/>
    <s v="food/restaurants"/>
    <x v="3"/>
    <x v="39"/>
    <n v="0"/>
    <n v="0"/>
    <x v="4017"/>
    <d v="2017-02-26T00:09:49"/>
    <n v="60"/>
    <n v="-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s v="USD"/>
    <n v="1470466800"/>
    <n v="1467134464"/>
    <b v="1"/>
    <n v="2051"/>
    <b v="1"/>
    <s v="technology/hardware"/>
    <x v="0"/>
    <x v="0"/>
    <n v="247.94"/>
    <n v="257"/>
    <x v="4018"/>
    <d v="2016-08-06T07:00:00"/>
    <n v="38.568703703713254"/>
    <n v="1.568308131313131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s v="USD"/>
    <n v="1447909140"/>
    <n v="1444734146"/>
    <b v="1"/>
    <n v="813"/>
    <b v="1"/>
    <s v="technology/hardware"/>
    <x v="0"/>
    <x v="0"/>
    <n v="282.66000000000003"/>
    <n v="115"/>
    <x v="4019"/>
    <d v="2015-11-19T04:59:00"/>
    <n v="36.74761574074364"/>
    <n v="0.14901154999999999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x v="0"/>
    <s v="USD"/>
    <n v="1446217183"/>
    <n v="1443538783"/>
    <b v="0"/>
    <n v="161"/>
    <b v="0"/>
    <s v="technology/wearables"/>
    <x v="0"/>
    <x v="16"/>
    <n v="932.31"/>
    <n v="75"/>
    <x v="4020"/>
    <d v="2015-10-30T14:59:43"/>
    <n v="31"/>
    <n v="-0.24948999999999999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s v="USD"/>
    <n v="1481173140"/>
    <n v="1478016097"/>
    <b v="0"/>
    <n v="336"/>
    <b v="0"/>
    <s v="technology/wearables"/>
    <x v="0"/>
    <x v="16"/>
    <n v="343.15"/>
    <n v="58"/>
    <x v="4021"/>
    <d v="2016-12-08T04:59:00"/>
    <n v="36.539849537039117"/>
    <n v="-0.42351250000000001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x v="14"/>
    <s v="SEK"/>
    <n v="1467817258"/>
    <n v="1465225258"/>
    <b v="0"/>
    <n v="28"/>
    <b v="0"/>
    <s v="technology/wearables"/>
    <x v="0"/>
    <x v="16"/>
    <n v="1536.25"/>
    <n v="22"/>
    <x v="4022"/>
    <d v="2016-07-06T15:00:58"/>
    <n v="30"/>
    <n v="-0.7849249999999999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x v="2"/>
    <s v="CAD"/>
    <n v="1450297080"/>
    <n v="1448565459"/>
    <b v="0"/>
    <n v="202"/>
    <b v="0"/>
    <s v="theater/spaces"/>
    <x v="2"/>
    <x v="24"/>
    <n v="202.23"/>
    <n v="20"/>
    <x v="4023"/>
    <d v="2015-12-16T20:18:00"/>
    <n v="20.041909722225682"/>
    <n v="-0.79574999999999996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x v="13"/>
    <s v="DKK"/>
    <n v="1469109600"/>
    <n v="1464586746"/>
    <b v="0"/>
    <n v="19"/>
    <b v="0"/>
    <s v="technology/wearables"/>
    <x v="0"/>
    <x v="16"/>
    <n v="603.53"/>
    <n v="6"/>
    <x v="4024"/>
    <d v="2016-07-21T14:00:00"/>
    <n v="52.347847222219571"/>
    <n v="-0.9426649999999999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s v="USD"/>
    <n v="1417388340"/>
    <n v="1412835530"/>
    <b v="0"/>
    <n v="11"/>
    <b v="0"/>
    <s v="technology/wearables"/>
    <x v="0"/>
    <x v="16"/>
    <n v="424.45"/>
    <n v="2"/>
    <x v="4025"/>
    <d v="2014-11-30T22:59:00"/>
    <n v="52.694560185183946"/>
    <n v="-0.97665500000000005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x v="13"/>
    <s v="DKK"/>
    <n v="1437250456"/>
    <n v="1434658456"/>
    <b v="0"/>
    <n v="7"/>
    <b v="0"/>
    <s v="technology/wearables"/>
    <x v="0"/>
    <x v="16"/>
    <n v="100"/>
    <n v="0"/>
    <x v="4026"/>
    <d v="2015-07-18T20:14:16"/>
    <n v="30"/>
    <n v="-0.99650000000000005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x v="7"/>
    <s v="AUD"/>
    <n v="1463239108"/>
    <n v="1460647108"/>
    <b v="0"/>
    <n v="3"/>
    <b v="0"/>
    <s v="technology/web"/>
    <x v="0"/>
    <x v="22"/>
    <n v="116.67"/>
    <n v="0"/>
    <x v="4027"/>
    <d v="2016-05-14T15:18:28"/>
    <n v="30"/>
    <n v="-0.9982499999999999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x v="0"/>
    <s v="USD"/>
    <n v="1410810903"/>
    <n v="1405626903"/>
    <b v="0"/>
    <n v="12"/>
    <b v="0"/>
    <s v="food/food trucks"/>
    <x v="3"/>
    <x v="3"/>
    <n v="23.08"/>
    <n v="0"/>
    <x v="4028"/>
    <d v="2014-09-15T19:55:03"/>
    <n v="60"/>
    <n v="-0.99861500000000003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s v="USD"/>
    <n v="1376140520"/>
    <n v="1373548520"/>
    <b v="0"/>
    <n v="1"/>
    <b v="0"/>
    <s v="film &amp; video/animation"/>
    <x v="5"/>
    <x v="29"/>
    <n v="250"/>
    <n v="0"/>
    <x v="4029"/>
    <d v="2013-08-10T13:15:20"/>
    <n v="30"/>
    <n v="-0.99875000000000003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x v="14"/>
    <s v="SEK"/>
    <n v="1423432709"/>
    <n v="1420840709"/>
    <b v="0"/>
    <n v="2"/>
    <b v="0"/>
    <s v="publishing/translations"/>
    <x v="7"/>
    <x v="20"/>
    <n v="100"/>
    <n v="0"/>
    <x v="4030"/>
    <d v="2015-02-08T21:58:29"/>
    <n v="30"/>
    <n v="-0.999"/>
    <x v="3"/>
  </r>
  <r>
    <n v="638"/>
    <s v="W (Canceled)"/>
    <s v="O0"/>
    <n v="200000"/>
    <n v="18"/>
    <x v="2"/>
    <x v="6"/>
    <x v="6"/>
    <s v="EUR"/>
    <n v="1490447662"/>
    <n v="1485267262"/>
    <b v="0"/>
    <n v="6"/>
    <b v="0"/>
    <s v="technology/web"/>
    <x v="0"/>
    <x v="22"/>
    <n v="3"/>
    <n v="0"/>
    <x v="4031"/>
    <d v="2017-03-25T13:14:22"/>
    <n v="59.958333333335759"/>
    <n v="-0.99990999999999997"/>
    <x v="1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s v="USD"/>
    <n v="1408305498"/>
    <n v="1405713498"/>
    <b v="0"/>
    <n v="4"/>
    <b v="0"/>
    <s v="technology/wearables"/>
    <x v="0"/>
    <x v="16"/>
    <n v="2"/>
    <n v="0"/>
    <x v="4032"/>
    <d v="2014-08-17T19:58:18"/>
    <n v="30"/>
    <n v="-0.9999599999999999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x v="9"/>
    <s v="EUR"/>
    <n v="1462301342"/>
    <n v="1457120942"/>
    <b v="0"/>
    <n v="1"/>
    <b v="0"/>
    <s v="theater/plays"/>
    <x v="2"/>
    <x v="2"/>
    <n v="1"/>
    <n v="0"/>
    <x v="4033"/>
    <d v="2016-05-03T18:49:02"/>
    <n v="59.958333333328483"/>
    <n v="-0.99999499999999997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x v="0"/>
    <s v="USD"/>
    <n v="1426823132"/>
    <n v="1424234732"/>
    <b v="0"/>
    <n v="0"/>
    <b v="0"/>
    <s v="film &amp; video/science fiction"/>
    <x v="5"/>
    <x v="30"/>
    <n v="0"/>
    <n v="0"/>
    <x v="4034"/>
    <d v="2015-03-20T03:45:32"/>
    <n v="29.958333333328483"/>
    <n v="-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x v="7"/>
    <s v="AUD"/>
    <n v="1432272300"/>
    <n v="1429655318"/>
    <b v="0"/>
    <n v="0"/>
    <b v="0"/>
    <s v="publishing/translations"/>
    <x v="7"/>
    <x v="20"/>
    <n v="0"/>
    <n v="0"/>
    <x v="4035"/>
    <d v="2015-05-22T05:25:00"/>
    <n v="30.289143518522906"/>
    <n v="-1"/>
    <x v="3"/>
  </r>
  <r>
    <n v="476"/>
    <s v="Sight Word Music Videos"/>
    <s v="Animated Music Videos that teach kids how to read."/>
    <n v="220000"/>
    <n v="4906.59"/>
    <x v="1"/>
    <x v="0"/>
    <x v="0"/>
    <s v="USD"/>
    <n v="1401767940"/>
    <n v="1398727441"/>
    <b v="0"/>
    <n v="124"/>
    <b v="0"/>
    <s v="film &amp; video/animation"/>
    <x v="5"/>
    <x v="29"/>
    <n v="39.57"/>
    <n v="2"/>
    <x v="4036"/>
    <d v="2014-06-03T03:59:00"/>
    <n v="35.190960648149485"/>
    <n v="-0.97769731818181815"/>
    <x v="2"/>
  </r>
  <r>
    <n v="3060"/>
    <s v="Save the Roxy Theatre in Bremerton WA"/>
    <s v="Save the historic Roxy theatre in Bremerton WA from being repurposed as office space."/>
    <n v="220000"/>
    <n v="335"/>
    <x v="1"/>
    <x v="0"/>
    <x v="0"/>
    <s v="USD"/>
    <n v="1443422134"/>
    <n v="1440830134"/>
    <b v="0"/>
    <n v="6"/>
    <b v="0"/>
    <s v="theater/spaces"/>
    <x v="2"/>
    <x v="24"/>
    <n v="55.83"/>
    <n v="0"/>
    <x v="4037"/>
    <d v="2015-09-28T06:35:34"/>
    <n v="30"/>
    <n v="-0.99847727272727271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s v="USD"/>
    <n v="1430505545"/>
    <n v="1425325145"/>
    <b v="0"/>
    <n v="9"/>
    <b v="0"/>
    <s v="theater/spaces"/>
    <x v="2"/>
    <x v="24"/>
    <n v="1270.22"/>
    <n v="5"/>
    <x v="4038"/>
    <d v="2015-05-01T18:39:05"/>
    <n v="59.958333333335759"/>
    <n v="-0.949191111111111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s v="USD"/>
    <n v="1449989260"/>
    <n v="1447397260"/>
    <b v="0"/>
    <n v="1"/>
    <b v="0"/>
    <s v="technology/web"/>
    <x v="0"/>
    <x v="22"/>
    <n v="50"/>
    <n v="0"/>
    <x v="4039"/>
    <d v="2015-12-13T06:47:40"/>
    <n v="30"/>
    <n v="-0.99979166666666663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s v="USD"/>
    <n v="1400137131"/>
    <n v="1397545131"/>
    <b v="1"/>
    <n v="4883"/>
    <b v="1"/>
    <s v="technology/hardware"/>
    <x v="0"/>
    <x v="0"/>
    <n v="64.569999999999993"/>
    <n v="126"/>
    <x v="4040"/>
    <d v="2014-05-15T06:58:51"/>
    <n v="30"/>
    <n v="0.26118356000000004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x v="0"/>
    <s v="USD"/>
    <n v="1480536919"/>
    <n v="1477509319"/>
    <b v="0"/>
    <n v="100"/>
    <b v="0"/>
    <s v="technology/wearables"/>
    <x v="0"/>
    <x v="16"/>
    <n v="800.7"/>
    <n v="32"/>
    <x v="4041"/>
    <d v="2016-11-30T20:15:19"/>
    <n v="35.041666666671517"/>
    <n v="-0.6797199999999999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x v="0"/>
    <s v="USD"/>
    <n v="1448125935"/>
    <n v="1444666335"/>
    <b v="0"/>
    <n v="355"/>
    <b v="0"/>
    <s v="technology/wearables"/>
    <x v="0"/>
    <x v="16"/>
    <n v="161.12"/>
    <n v="23"/>
    <x v="4042"/>
    <d v="2015-11-21T17:12:15"/>
    <n v="40.041666666664241"/>
    <n v="-0.77121200000000001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x v="0"/>
    <s v="USD"/>
    <n v="1471435554"/>
    <n v="1468843554"/>
    <b v="0"/>
    <n v="34"/>
    <b v="0"/>
    <s v="technology/wearables"/>
    <x v="0"/>
    <x v="16"/>
    <n v="100.5"/>
    <n v="1"/>
    <x v="4043"/>
    <d v="2016-08-17T12:05:54"/>
    <n v="30"/>
    <n v="-0.9863319999999999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x v="14"/>
    <s v="SEK"/>
    <n v="1444027186"/>
    <n v="1441435186"/>
    <b v="0"/>
    <n v="4"/>
    <b v="0"/>
    <s v="food/food trucks"/>
    <x v="3"/>
    <x v="3"/>
    <n v="306"/>
    <n v="0"/>
    <x v="4044"/>
    <d v="2015-10-05T06:39:46"/>
    <n v="30"/>
    <n v="-0.9951039999999999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s v="USD"/>
    <n v="1445013352"/>
    <n v="1442421352"/>
    <b v="0"/>
    <n v="2"/>
    <b v="0"/>
    <s v="theater/spaces"/>
    <x v="2"/>
    <x v="24"/>
    <n v="87.5"/>
    <n v="0"/>
    <x v="4045"/>
    <d v="2015-10-16T16:35:52"/>
    <n v="30"/>
    <n v="-0.99929999999999997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x v="7"/>
    <s v="AUD"/>
    <n v="1434633191"/>
    <n v="1429449191"/>
    <b v="0"/>
    <n v="5"/>
    <b v="0"/>
    <s v="film &amp; video/science fiction"/>
    <x v="5"/>
    <x v="30"/>
    <n v="28"/>
    <n v="0"/>
    <x v="4046"/>
    <d v="2015-06-18T13:13:11"/>
    <n v="60"/>
    <n v="-0.99944"/>
    <x v="3"/>
  </r>
  <r>
    <n v="1121"/>
    <s v="Pwincess"/>
    <s v="An action packed, side scrolling, platform jumping, laser shooting ADVENTURE that will be fun for everyone."/>
    <n v="250000"/>
    <n v="29"/>
    <x v="1"/>
    <x v="0"/>
    <x v="0"/>
    <s v="USD"/>
    <n v="1457904316"/>
    <n v="1455315916"/>
    <b v="0"/>
    <n v="5"/>
    <b v="0"/>
    <s v="games/video games"/>
    <x v="1"/>
    <x v="19"/>
    <n v="5.8"/>
    <n v="0"/>
    <x v="4047"/>
    <d v="2016-03-13T21:25:16"/>
    <n v="29.958333333328483"/>
    <n v="-0.99988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s v="USD"/>
    <n v="1462293716"/>
    <n v="1457113316"/>
    <b v="0"/>
    <n v="1"/>
    <b v="0"/>
    <s v="technology/web"/>
    <x v="0"/>
    <x v="22"/>
    <n v="1"/>
    <n v="0"/>
    <x v="4048"/>
    <d v="2016-05-03T16:41:56"/>
    <n v="59.958333333335759"/>
    <n v="-0.99999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x v="1"/>
    <s v="GBP"/>
    <n v="1422256341"/>
    <n v="1419664341"/>
    <b v="0"/>
    <n v="0"/>
    <b v="0"/>
    <s v="games/mobile games"/>
    <x v="1"/>
    <x v="15"/>
    <n v="0"/>
    <n v="0"/>
    <x v="4049"/>
    <d v="2015-01-26T07:12:21"/>
    <n v="30"/>
    <n v="-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s v="USD"/>
    <n v="1370001600"/>
    <n v="1366879523"/>
    <b v="0"/>
    <n v="5812"/>
    <b v="1"/>
    <s v="technology/hardware"/>
    <x v="0"/>
    <x v="0"/>
    <n v="86.16"/>
    <n v="191"/>
    <x v="4050"/>
    <d v="2013-05-31T12:00:00"/>
    <n v="36.135150462963793"/>
    <n v="0.9116676082790634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x v="0"/>
    <s v="USD"/>
    <n v="1450380009"/>
    <n v="1447960809"/>
    <b v="0"/>
    <n v="17"/>
    <b v="0"/>
    <s v="technology/space exploration"/>
    <x v="0"/>
    <x v="23"/>
    <n v="307.82"/>
    <n v="2"/>
    <x v="4051"/>
    <d v="2015-12-17T19:20:09"/>
    <n v="28"/>
    <n v="-0.98131071428571426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x v="5"/>
    <s v="NOK"/>
    <n v="1458104697"/>
    <n v="1455516297"/>
    <b v="1"/>
    <n v="555"/>
    <b v="1"/>
    <s v="photography/photobooks"/>
    <x v="6"/>
    <x v="9"/>
    <n v="849.67"/>
    <n v="157"/>
    <x v="4052"/>
    <d v="2016-03-16T05:04:57"/>
    <n v="29.958333333335759"/>
    <n v="0.5718900000000000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x v="7"/>
    <s v="AUD"/>
    <n v="1470319203"/>
    <n v="1467727203"/>
    <b v="0"/>
    <n v="1293"/>
    <b v="0"/>
    <s v="film &amp; video/drama"/>
    <x v="5"/>
    <x v="25"/>
    <n v="117.68"/>
    <n v="51"/>
    <x v="4053"/>
    <d v="2016-08-04T14:00:03"/>
    <n v="30"/>
    <n v="-0.49278333333333335"/>
    <x v="0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s v="USD"/>
    <n v="1360009774"/>
    <n v="1356121774"/>
    <b v="0"/>
    <n v="311"/>
    <b v="0"/>
    <s v="games/video games"/>
    <x v="1"/>
    <x v="19"/>
    <n v="63.57"/>
    <n v="7"/>
    <x v="4054"/>
    <d v="2013-02-04T20:29:34"/>
    <n v="45"/>
    <n v="-0.93409963333333335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s v="USD"/>
    <n v="1473750300"/>
    <n v="1470294300"/>
    <b v="0"/>
    <n v="93"/>
    <b v="0"/>
    <s v="technology/wearables"/>
    <x v="0"/>
    <x v="16"/>
    <n v="182.62"/>
    <n v="6"/>
    <x v="4055"/>
    <d v="2016-09-13T07:05:00"/>
    <n v="40"/>
    <n v="-0.9433866666666667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s v="USD"/>
    <n v="1491007211"/>
    <n v="1488418811"/>
    <b v="0"/>
    <n v="0"/>
    <b v="0"/>
    <s v="music/faith"/>
    <x v="4"/>
    <x v="28"/>
    <n v="0"/>
    <n v="0"/>
    <x v="4056"/>
    <d v="2017-04-01T00:40:11"/>
    <n v="29.958333333328483"/>
    <n v="-1"/>
    <x v="1"/>
  </r>
  <r>
    <n v="684"/>
    <s v="Arcus Motion Analyzer | The Versatile Smart Ring"/>
    <s v="Arcus gives your fingers super powers."/>
    <n v="320000"/>
    <n v="23948"/>
    <x v="1"/>
    <x v="0"/>
    <x v="0"/>
    <s v="USD"/>
    <n v="1406257200"/>
    <n v="1403176891"/>
    <b v="0"/>
    <n v="135"/>
    <b v="0"/>
    <s v="technology/wearables"/>
    <x v="0"/>
    <x v="16"/>
    <n v="177.39"/>
    <n v="7"/>
    <x v="4057"/>
    <d v="2014-07-25T03:00:00"/>
    <n v="35.65172453703417"/>
    <n v="-0.9251625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x v="7"/>
    <s v="AUD"/>
    <n v="1468128537"/>
    <n v="1465536537"/>
    <b v="0"/>
    <n v="15"/>
    <b v="0"/>
    <s v="theater/spaces"/>
    <x v="2"/>
    <x v="24"/>
    <n v="2796.67"/>
    <n v="12"/>
    <x v="4058"/>
    <d v="2016-07-10T05:28:57"/>
    <n v="30"/>
    <n v="-0.88014285714285712"/>
    <x v="0"/>
  </r>
  <r>
    <n v="233"/>
    <s v="Area 4 - The Film"/>
    <s v="â€œArea 4â€ revolves around Frank Hammond, a counselor at a high school, who discovers the scandals that took place."/>
    <n v="350000"/>
    <n v="0"/>
    <x v="1"/>
    <x v="0"/>
    <x v="0"/>
    <s v="USD"/>
    <n v="1475185972"/>
    <n v="1472593972"/>
    <b v="0"/>
    <n v="0"/>
    <b v="0"/>
    <s v="film &amp; video/drama"/>
    <x v="5"/>
    <x v="25"/>
    <n v="0"/>
    <n v="0"/>
    <x v="4059"/>
    <d v="2016-09-29T21:52:52"/>
    <n v="30"/>
    <n v="-1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s v="USD"/>
    <n v="1420876740"/>
    <n v="1417470718"/>
    <b v="0"/>
    <n v="4"/>
    <b v="0"/>
    <s v="games/video games"/>
    <x v="1"/>
    <x v="19"/>
    <n v="8.5"/>
    <n v="0"/>
    <x v="4060"/>
    <d v="2015-01-10T07:59:00"/>
    <n v="39.421550925930205"/>
    <n v="-0.99990875545119084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x v="0"/>
    <s v="USD"/>
    <n v="1462834191"/>
    <n v="1460242191"/>
    <b v="0"/>
    <n v="0"/>
    <b v="0"/>
    <s v="theater/musical"/>
    <x v="2"/>
    <x v="18"/>
    <n v="0"/>
    <n v="0"/>
    <x v="4061"/>
    <d v="2016-05-09T22:49:51"/>
    <n v="30"/>
    <n v="-1"/>
    <x v="0"/>
  </r>
  <r>
    <n v="152"/>
    <s v="The Great Dark (Canceled)"/>
    <s v="The Great Dark is a journey through the unimaginable...and un foreseeable..."/>
    <n v="380000"/>
    <n v="30"/>
    <x v="2"/>
    <x v="0"/>
    <x v="0"/>
    <s v="USD"/>
    <n v="1411437100"/>
    <n v="1408845100"/>
    <b v="0"/>
    <n v="2"/>
    <b v="0"/>
    <s v="film &amp; video/science fiction"/>
    <x v="5"/>
    <x v="30"/>
    <n v="15"/>
    <n v="0"/>
    <x v="4062"/>
    <d v="2014-09-23T01:51:40"/>
    <n v="30"/>
    <n v="-0.99992105263157893"/>
    <x v="2"/>
  </r>
  <r>
    <n v="1917"/>
    <s v="Chronovisor:The MOST innovative watch for night time reading"/>
    <s v="Let's build a legendary brand altogether"/>
    <n v="390000"/>
    <n v="205025"/>
    <x v="1"/>
    <x v="20"/>
    <x v="20"/>
    <s v="HKD"/>
    <n v="1486708133"/>
    <n v="1484116133"/>
    <b v="0"/>
    <n v="70"/>
    <b v="0"/>
    <s v="technology/gadgets"/>
    <x v="0"/>
    <x v="33"/>
    <n v="2928.93"/>
    <n v="53"/>
    <x v="4063"/>
    <d v="2017-02-10T06:28:53"/>
    <n v="30"/>
    <n v="-0.47429487179487179"/>
    <x v="1"/>
  </r>
  <r>
    <n v="2147"/>
    <s v="Johnny Rocketfingers 3"/>
    <s v="A Point and Click Adventure on Steroids."/>
    <n v="390000"/>
    <n v="2716"/>
    <x v="1"/>
    <x v="0"/>
    <x v="0"/>
    <s v="USD"/>
    <n v="1416125148"/>
    <n v="1413356748"/>
    <b v="0"/>
    <n v="55"/>
    <b v="0"/>
    <s v="games/video games"/>
    <x v="1"/>
    <x v="19"/>
    <n v="49.38"/>
    <n v="1"/>
    <x v="4064"/>
    <d v="2014-11-16T08:05:48"/>
    <n v="32.041666666671517"/>
    <n v="-0.99303589743589749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s v="USD"/>
    <n v="1384488000"/>
    <n v="1381752061"/>
    <b v="1"/>
    <n v="3863"/>
    <b v="1"/>
    <s v="technology/hardware"/>
    <x v="0"/>
    <x v="0"/>
    <n v="272.36"/>
    <n v="263"/>
    <x v="4065"/>
    <d v="2013-11-15T04:00:00"/>
    <n v="31.66596064814803"/>
    <n v="1.630277175000000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x v="0"/>
    <s v="USD"/>
    <n v="1444330821"/>
    <n v="1441738821"/>
    <b v="0"/>
    <n v="3"/>
    <b v="0"/>
    <s v="theater/spaces"/>
    <x v="2"/>
    <x v="24"/>
    <n v="201.67"/>
    <n v="0"/>
    <x v="4066"/>
    <d v="2015-10-08T19:00:21"/>
    <n v="30"/>
    <n v="-0.9984874999999999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x v="14"/>
    <s v="SEK"/>
    <n v="1457996400"/>
    <n v="1452842511"/>
    <b v="0"/>
    <n v="1"/>
    <b v="0"/>
    <s v="technology/web"/>
    <x v="0"/>
    <x v="22"/>
    <n v="90"/>
    <n v="0"/>
    <x v="4067"/>
    <d v="2016-03-14T23:00:00"/>
    <n v="59.651493055549508"/>
    <n v="-0.99980000000000002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x v="14"/>
    <s v="SEK"/>
    <n v="1482515937"/>
    <n v="1479923937"/>
    <b v="0"/>
    <n v="7"/>
    <b v="0"/>
    <s v="technology/wearables"/>
    <x v="0"/>
    <x v="16"/>
    <n v="859.86"/>
    <n v="1"/>
    <x v="4068"/>
    <d v="2016-12-23T17:58:57"/>
    <n v="30"/>
    <n v="-0.9869718614718614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x v="14"/>
    <s v="SEK"/>
    <n v="1439318228"/>
    <n v="1436812628"/>
    <b v="0"/>
    <n v="0"/>
    <b v="0"/>
    <s v="technology/web"/>
    <x v="0"/>
    <x v="22"/>
    <n v="0"/>
    <n v="0"/>
    <x v="4069"/>
    <d v="2015-08-11T18:37:08"/>
    <n v="29"/>
    <n v="-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x v="0"/>
    <s v="USD"/>
    <n v="1441783869"/>
    <n v="1439191869"/>
    <b v="1"/>
    <n v="535"/>
    <b v="0"/>
    <s v="technology/space exploration"/>
    <x v="0"/>
    <x v="23"/>
    <n v="78.67"/>
    <n v="8"/>
    <x v="4070"/>
    <d v="2015-09-09T07:31:09"/>
    <n v="30"/>
    <n v="-0.91582716000000008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s v="USD"/>
    <n v="1377867220"/>
    <n v="1375275220"/>
    <b v="0"/>
    <n v="94"/>
    <b v="0"/>
    <s v="games/video games"/>
    <x v="1"/>
    <x v="19"/>
    <n v="267.81"/>
    <n v="5"/>
    <x v="4071"/>
    <d v="2013-08-30T12:53:40"/>
    <n v="30"/>
    <n v="-0.94965200000000005"/>
    <x v="4"/>
  </r>
  <r>
    <n v="3118"/>
    <s v="Garden Eden, theatre, meeting, culture, music, art"/>
    <s v="a magical place for all kind of people, like a fairytaile in all colours"/>
    <n v="500000"/>
    <n v="1550"/>
    <x v="1"/>
    <x v="14"/>
    <x v="14"/>
    <s v="SEK"/>
    <n v="1467473723"/>
    <n v="1465832123"/>
    <b v="0"/>
    <n v="2"/>
    <b v="0"/>
    <s v="theater/spaces"/>
    <x v="2"/>
    <x v="24"/>
    <n v="775"/>
    <n v="0"/>
    <x v="4072"/>
    <d v="2016-07-02T15:35:23"/>
    <n v="19"/>
    <n v="-0.99690000000000001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s v="USD"/>
    <n v="1357934424"/>
    <n v="1355342424"/>
    <b v="0"/>
    <n v="11"/>
    <b v="0"/>
    <s v="games/video games"/>
    <x v="1"/>
    <x v="19"/>
    <n v="50.91"/>
    <n v="0"/>
    <x v="4073"/>
    <d v="2013-01-11T20:00:24"/>
    <n v="30"/>
    <n v="-0.99887999999999999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x v="0"/>
    <s v="USD"/>
    <n v="1472920477"/>
    <n v="1467736477"/>
    <b v="0"/>
    <n v="5"/>
    <b v="0"/>
    <s v="film &amp; video/drama"/>
    <x v="5"/>
    <x v="25"/>
    <n v="69"/>
    <n v="0"/>
    <x v="4074"/>
    <d v="2016-09-03T16:34:37"/>
    <n v="60"/>
    <n v="-0.99931000000000003"/>
    <x v="0"/>
  </r>
  <r>
    <n v="1116"/>
    <s v="Quest Remnants of Chaos"/>
    <s v="A medieval, post apocolyptic, Online, MMORPG. Class morphing, character customization game."/>
    <n v="500000"/>
    <n v="178.52"/>
    <x v="1"/>
    <x v="0"/>
    <x v="0"/>
    <s v="USD"/>
    <n v="1339273208"/>
    <n v="1334089208"/>
    <b v="0"/>
    <n v="10"/>
    <b v="0"/>
    <s v="games/video games"/>
    <x v="1"/>
    <x v="19"/>
    <n v="17.850000000000001"/>
    <n v="0"/>
    <x v="4075"/>
    <d v="2012-06-09T20:20:08"/>
    <n v="60"/>
    <n v="-0.99964295999999997"/>
    <x v="6"/>
  </r>
  <r>
    <n v="1447"/>
    <s v="Indian Language Dictionary"/>
    <s v="I'm creating a dictionary of multiple Indian languages."/>
    <n v="500000"/>
    <n v="75"/>
    <x v="1"/>
    <x v="0"/>
    <x v="0"/>
    <s v="USD"/>
    <n v="1467999134"/>
    <n v="1465407134"/>
    <b v="0"/>
    <n v="3"/>
    <b v="0"/>
    <s v="publishing/translations"/>
    <x v="7"/>
    <x v="20"/>
    <n v="25"/>
    <n v="0"/>
    <x v="4076"/>
    <d v="2016-07-08T17:32:14"/>
    <n v="30"/>
    <n v="-0.9998500000000000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s v="USD"/>
    <n v="1433259293"/>
    <n v="1428075293"/>
    <b v="0"/>
    <n v="9"/>
    <b v="0"/>
    <s v="theater/spaces"/>
    <x v="2"/>
    <x v="24"/>
    <n v="2.67"/>
    <n v="0"/>
    <x v="4077"/>
    <d v="2015-06-02T15:34:53"/>
    <n v="60"/>
    <n v="-0.99995199999999995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x v="0"/>
    <s v="USD"/>
    <n v="1467541545"/>
    <n v="1464085545"/>
    <b v="0"/>
    <n v="1"/>
    <b v="0"/>
    <s v="film &amp; video/science fiction"/>
    <x v="5"/>
    <x v="30"/>
    <n v="10"/>
    <n v="0"/>
    <x v="4078"/>
    <d v="2016-07-03T10:25:45"/>
    <n v="40"/>
    <n v="-0.99997999999999998"/>
    <x v="0"/>
  </r>
  <r>
    <n v="178"/>
    <s v="El viaje de LucÃ­a"/>
    <s v="El viaje de LucÃ­a es un largometraje de ficciÃ³n con temÃ¡tica sobre el cÃ¡ncer infantil."/>
    <n v="500000"/>
    <n v="0"/>
    <x v="1"/>
    <x v="8"/>
    <x v="8"/>
    <s v="EUR"/>
    <n v="1448582145"/>
    <n v="1445986545"/>
    <b v="0"/>
    <n v="0"/>
    <b v="0"/>
    <s v="film &amp; video/drama"/>
    <x v="5"/>
    <x v="25"/>
    <n v="0"/>
    <n v="0"/>
    <x v="4079"/>
    <d v="2015-11-26T23:55:45"/>
    <n v="30.041666666671517"/>
    <n v="-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x v="4"/>
    <s v="EUR"/>
    <n v="1438618170"/>
    <n v="1436026170"/>
    <b v="0"/>
    <n v="0"/>
    <b v="0"/>
    <s v="technology/wearables"/>
    <x v="0"/>
    <x v="16"/>
    <n v="0"/>
    <n v="0"/>
    <x v="4080"/>
    <d v="2015-08-03T16:09:30"/>
    <n v="30"/>
    <n v="-1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x v="0"/>
    <s v="USD"/>
    <n v="1298589630"/>
    <n v="1295997630"/>
    <b v="0"/>
    <n v="0"/>
    <b v="0"/>
    <s v="music/world music"/>
    <x v="4"/>
    <x v="37"/>
    <n v="0"/>
    <n v="0"/>
    <x v="4081"/>
    <d v="2011-02-24T23:20:30"/>
    <n v="30"/>
    <n v="-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x v="6"/>
    <s v="EUR"/>
    <n v="1468565820"/>
    <n v="1465970108"/>
    <b v="0"/>
    <n v="0"/>
    <b v="0"/>
    <s v="technology/space exploration"/>
    <x v="0"/>
    <x v="23"/>
    <n v="0"/>
    <n v="0"/>
    <x v="4082"/>
    <d v="2016-07-15T06:57:00"/>
    <n v="30.042962962965248"/>
    <n v="-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x v="7"/>
    <s v="AUD"/>
    <n v="1420352264"/>
    <n v="1416896264"/>
    <b v="0"/>
    <n v="0"/>
    <b v="0"/>
    <s v="technology/web"/>
    <x v="0"/>
    <x v="22"/>
    <n v="0"/>
    <n v="0"/>
    <x v="4083"/>
    <d v="2015-01-04T06:17:44"/>
    <n v="40"/>
    <n v="-1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x v="7"/>
    <s v="AUD"/>
    <n v="1401662239"/>
    <n v="1399070239"/>
    <b v="0"/>
    <n v="1"/>
    <b v="0"/>
    <s v="film &amp; video/animation"/>
    <x v="5"/>
    <x v="29"/>
    <n v="50"/>
    <n v="0"/>
    <x v="4084"/>
    <d v="2014-06-01T22:37:19"/>
    <n v="30"/>
    <n v="-0.99990909090909086"/>
    <x v="2"/>
  </r>
  <r>
    <n v="3124"/>
    <s v="Theater &amp; Arts &amp; Day Care (Canceled)"/>
    <s v="A place where kids/ teens' dreams come true, and one finds there home without sparkly red shoes!"/>
    <n v="800000"/>
    <n v="26"/>
    <x v="2"/>
    <x v="0"/>
    <x v="0"/>
    <s v="USD"/>
    <n v="1422902601"/>
    <n v="1417718601"/>
    <b v="0"/>
    <n v="4"/>
    <b v="0"/>
    <s v="theater/spaces"/>
    <x v="2"/>
    <x v="24"/>
    <n v="6.5"/>
    <n v="0"/>
    <x v="4085"/>
    <d v="2015-02-02T18:43:21"/>
    <n v="60"/>
    <n v="-0.99996750000000001"/>
    <x v="2"/>
  </r>
  <r>
    <n v="2373"/>
    <s v="Cykelauktion.com (Canceled)"/>
    <s v="We want to create a safe marketplace for buying and selling bicycles."/>
    <n v="850000"/>
    <n v="50"/>
    <x v="2"/>
    <x v="14"/>
    <x v="14"/>
    <s v="SEK"/>
    <n v="1440863624"/>
    <n v="1438271624"/>
    <b v="0"/>
    <n v="1"/>
    <b v="0"/>
    <s v="technology/web"/>
    <x v="0"/>
    <x v="22"/>
    <n v="50"/>
    <n v="0"/>
    <x v="4086"/>
    <d v="2015-08-29T15:53:44"/>
    <n v="30"/>
    <n v="-0.99994117647058822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x v="0"/>
    <s v="USD"/>
    <n v="1489537560"/>
    <n v="1484357160"/>
    <b v="0"/>
    <n v="6"/>
    <b v="0"/>
    <s v="technology/wearables"/>
    <x v="0"/>
    <x v="16"/>
    <n v="3304"/>
    <n v="2"/>
    <x v="4087"/>
    <d v="2017-03-15T00:26:00"/>
    <n v="59.958333333328483"/>
    <n v="-0.97784285235274393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s v="USD"/>
    <n v="1395627327"/>
    <n v="1393038927"/>
    <b v="0"/>
    <n v="20"/>
    <b v="0"/>
    <s v="games/video games"/>
    <x v="1"/>
    <x v="19"/>
    <n v="71.55"/>
    <n v="0"/>
    <x v="4088"/>
    <d v="2014-03-24T02:15:27"/>
    <n v="29.958333333335759"/>
    <n v="-0.9984100000000000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x v="0"/>
    <s v="USD"/>
    <n v="1482307140"/>
    <n v="1479218315"/>
    <b v="1"/>
    <n v="1501"/>
    <b v="0"/>
    <s v="technology/space exploration"/>
    <x v="0"/>
    <x v="23"/>
    <n v="223.58"/>
    <n v="34"/>
    <x v="4089"/>
    <d v="2016-12-21T07:59:00"/>
    <n v="35.750289351854008"/>
    <n v="-0.66440268999999996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s v="USD"/>
    <n v="1442722891"/>
    <n v="1440130891"/>
    <b v="0"/>
    <n v="5"/>
    <b v="0"/>
    <s v="theater/spaces"/>
    <x v="2"/>
    <x v="24"/>
    <n v="420.6"/>
    <n v="0"/>
    <x v="4090"/>
    <d v="2015-09-20T04:21:31"/>
    <n v="30"/>
    <n v="-0.9978970000000000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x v="0"/>
    <s v="USD"/>
    <n v="1413572432"/>
    <n v="1410980432"/>
    <b v="0"/>
    <n v="3"/>
    <b v="0"/>
    <s v="film &amp; video/drama"/>
    <x v="5"/>
    <x v="25"/>
    <n v="5.67"/>
    <n v="0"/>
    <x v="4091"/>
    <d v="2014-10-17T19:00:32"/>
    <n v="30"/>
    <n v="-0.9999829999999999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s v="USD"/>
    <n v="1462467600"/>
    <n v="1457403364"/>
    <b v="0"/>
    <n v="2"/>
    <b v="0"/>
    <s v="theater/musical"/>
    <x v="2"/>
    <x v="18"/>
    <n v="1"/>
    <n v="0"/>
    <x v="4092"/>
    <d v="2016-05-05T17:00:00"/>
    <n v="58.613842592589208"/>
    <n v="-0.99999800000000005"/>
    <x v="0"/>
  </r>
  <r>
    <n v="639"/>
    <s v="Kids Educational Social Media Site (Canceled)"/>
    <s v="Development of a Safe and Educational Social Media site for kids."/>
    <n v="1000000"/>
    <n v="1"/>
    <x v="2"/>
    <x v="0"/>
    <x v="0"/>
    <s v="USD"/>
    <n v="1413208795"/>
    <n v="1408024795"/>
    <b v="0"/>
    <n v="1"/>
    <b v="0"/>
    <s v="technology/web"/>
    <x v="0"/>
    <x v="22"/>
    <n v="1"/>
    <n v="0"/>
    <x v="4093"/>
    <d v="2014-10-13T13:59:55"/>
    <n v="60"/>
    <n v="-0.99999899999999997"/>
    <x v="2"/>
  </r>
  <r>
    <n v="3061"/>
    <s v="Help Save Parkway Cinemas!"/>
    <s v="Save a historic Local theater."/>
    <n v="1000000"/>
    <n v="0"/>
    <x v="1"/>
    <x v="0"/>
    <x v="0"/>
    <s v="USD"/>
    <n v="1407955748"/>
    <n v="1405363748"/>
    <b v="0"/>
    <n v="0"/>
    <b v="0"/>
    <s v="theater/spaces"/>
    <x v="2"/>
    <x v="24"/>
    <n v="0"/>
    <n v="0"/>
    <x v="4094"/>
    <d v="2014-08-13T18:49:08"/>
    <n v="30"/>
    <n v="-1"/>
    <x v="2"/>
  </r>
  <r>
    <n v="3120"/>
    <s v="Subtropisch zwemparadijs Tropicana"/>
    <s v="Wij willen Tropicana het subtropisch zwemparadijs van Rotterdam op een nieuwe locatie gaan bouwen."/>
    <n v="1300000"/>
    <n v="128"/>
    <x v="1"/>
    <x v="10"/>
    <x v="10"/>
    <s v="EUR"/>
    <n v="1462484196"/>
    <n v="1457303796"/>
    <b v="0"/>
    <n v="10"/>
    <b v="0"/>
    <s v="theater/spaces"/>
    <x v="2"/>
    <x v="24"/>
    <n v="12.8"/>
    <n v="0"/>
    <x v="4095"/>
    <d v="2016-05-05T21:36:36"/>
    <n v="59.958333333335759"/>
    <n v="-0.9999015384615385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s v="USD"/>
    <n v="1427040435"/>
    <n v="1424452035"/>
    <b v="0"/>
    <n v="27"/>
    <b v="0"/>
    <s v="theater/spaces"/>
    <x v="2"/>
    <x v="24"/>
    <n v="415.78"/>
    <n v="1"/>
    <x v="4096"/>
    <d v="2015-03-22T16:07:15"/>
    <n v="29.958333333328483"/>
    <n v="-0.99158260014126476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x v="0"/>
    <s v="USD"/>
    <n v="1437657935"/>
    <n v="1434201935"/>
    <b v="0"/>
    <n v="4"/>
    <b v="0"/>
    <s v="film &amp; video/science fiction"/>
    <x v="5"/>
    <x v="30"/>
    <n v="20.25"/>
    <n v="0"/>
    <x v="4097"/>
    <d v="2015-07-23T13:25:35"/>
    <n v="40"/>
    <n v="-0.99994000000000005"/>
    <x v="3"/>
  </r>
  <r>
    <n v="223"/>
    <s v="The Pass"/>
    <s v="An old man, a U.S Marine Corps veteran remembers his combat experience in the battle of Toktong Pass 1950, during the Korean War."/>
    <n v="1500000"/>
    <n v="0"/>
    <x v="1"/>
    <x v="0"/>
    <x v="0"/>
    <s v="USD"/>
    <n v="1463879100"/>
    <n v="1461287350"/>
    <b v="0"/>
    <n v="0"/>
    <b v="0"/>
    <s v="film &amp; video/drama"/>
    <x v="5"/>
    <x v="25"/>
    <n v="0"/>
    <n v="0"/>
    <x v="4098"/>
    <d v="2016-05-22T01:05:00"/>
    <n v="29.997106481481751"/>
    <n v="-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x v="0"/>
    <s v="USD"/>
    <n v="1451775651"/>
    <n v="1449183651"/>
    <b v="0"/>
    <n v="0"/>
    <b v="0"/>
    <s v="film &amp; video/drama"/>
    <x v="5"/>
    <x v="25"/>
    <n v="0"/>
    <n v="0"/>
    <x v="4099"/>
    <d v="2016-01-02T23:00:51"/>
    <n v="30"/>
    <n v="-1"/>
    <x v="3"/>
  </r>
  <r>
    <n v="3125"/>
    <s v="N/A (Canceled)"/>
    <s v="N/A"/>
    <n v="1500000"/>
    <n v="0"/>
    <x v="2"/>
    <x v="0"/>
    <x v="0"/>
    <s v="USD"/>
    <n v="1452142672"/>
    <n v="1449550672"/>
    <b v="0"/>
    <n v="0"/>
    <b v="0"/>
    <s v="theater/spaces"/>
    <x v="2"/>
    <x v="24"/>
    <n v="0"/>
    <n v="0"/>
    <x v="4100"/>
    <d v="2016-01-07T04:57:52"/>
    <n v="30"/>
    <n v="-1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s v="USD"/>
    <n v="1419644444"/>
    <n v="1414456844"/>
    <b v="0"/>
    <n v="7"/>
    <b v="0"/>
    <s v="theater/spaces"/>
    <x v="2"/>
    <x v="24"/>
    <n v="53.71"/>
    <n v="0"/>
    <x v="4101"/>
    <d v="2014-12-27T01:40:44"/>
    <n v="60.041666666664241"/>
    <n v="-0.99981200000000003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x v="0"/>
    <s v="USD"/>
    <n v="1443657600"/>
    <n v="1440716654"/>
    <b v="0"/>
    <n v="0"/>
    <b v="0"/>
    <s v="film &amp; video/drama"/>
    <x v="5"/>
    <x v="25"/>
    <n v="0"/>
    <n v="0"/>
    <x v="4102"/>
    <d v="2015-10-01T00:00:00"/>
    <n v="34.038726851853426"/>
    <n v="-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x v="0"/>
    <s v="USD"/>
    <n v="1436544332"/>
    <n v="1431360332"/>
    <b v="0"/>
    <n v="0"/>
    <b v="0"/>
    <s v="film &amp; video/drama"/>
    <x v="5"/>
    <x v="25"/>
    <n v="0"/>
    <n v="0"/>
    <x v="4103"/>
    <d v="2015-07-10T16:05:32"/>
    <n v="60"/>
    <n v="-1"/>
    <x v="3"/>
  </r>
  <r>
    <n v="619"/>
    <s v="Big Data (Canceled)"/>
    <s v="Big Data Sets for researchers interested in improving the quality of life."/>
    <n v="2500000"/>
    <n v="1"/>
    <x v="2"/>
    <x v="0"/>
    <x v="0"/>
    <s v="USD"/>
    <n v="1416933390"/>
    <n v="1411745790"/>
    <b v="0"/>
    <n v="1"/>
    <b v="0"/>
    <s v="technology/web"/>
    <x v="0"/>
    <x v="22"/>
    <n v="1"/>
    <n v="0"/>
    <x v="4104"/>
    <d v="2014-11-25T16:36:30"/>
    <n v="60.041666666664241"/>
    <n v="-0.9999995999999999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s v="USD"/>
    <n v="1434309540"/>
    <n v="1429287900"/>
    <b v="0"/>
    <n v="7"/>
    <b v="0"/>
    <s v="theater/spaces"/>
    <x v="2"/>
    <x v="24"/>
    <n v="92.14"/>
    <n v="0"/>
    <x v="4105"/>
    <d v="2015-06-14T19:19:00"/>
    <n v="58.120833333334303"/>
    <n v="-0.99976964285714287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s v="USD"/>
    <n v="1438437600"/>
    <n v="1433254875"/>
    <b v="0"/>
    <n v="6"/>
    <b v="0"/>
    <s v="theater/musical"/>
    <x v="2"/>
    <x v="18"/>
    <n v="300"/>
    <n v="0"/>
    <x v="4106"/>
    <d v="2015-08-01T14:00:00"/>
    <n v="59.985243055547471"/>
    <n v="-0.99939999999999996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s v="USD"/>
    <n v="1453538752"/>
    <n v="1450946752"/>
    <b v="0"/>
    <n v="0"/>
    <b v="0"/>
    <s v="theater/spaces"/>
    <x v="2"/>
    <x v="24"/>
    <n v="0"/>
    <n v="0"/>
    <x v="4107"/>
    <d v="2016-01-23T08:45:52"/>
    <n v="30"/>
    <n v="-1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x v="7"/>
    <s v="AUD"/>
    <n v="1436506726"/>
    <n v="1431322726"/>
    <b v="0"/>
    <n v="0"/>
    <b v="0"/>
    <s v="film &amp; video/drama"/>
    <x v="5"/>
    <x v="25"/>
    <n v="0"/>
    <n v="0"/>
    <x v="4108"/>
    <d v="2015-07-10T05:38:46"/>
    <n v="60"/>
    <n v="-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x v="8"/>
    <s v="EUR"/>
    <n v="1443121765"/>
    <n v="1440529765"/>
    <b v="0"/>
    <n v="2"/>
    <b v="0"/>
    <s v="technology/makerspaces"/>
    <x v="0"/>
    <x v="36"/>
    <n v="550"/>
    <n v="0"/>
    <x v="4109"/>
    <d v="2015-09-24T19:09:25"/>
    <n v="30"/>
    <n v="-0.9998624999999999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x v="14"/>
    <s v="SEK"/>
    <n v="1476319830"/>
    <n v="1471135830"/>
    <b v="0"/>
    <n v="0"/>
    <b v="0"/>
    <s v="film &amp; video/animation"/>
    <x v="5"/>
    <x v="29"/>
    <n v="0"/>
    <n v="0"/>
    <x v="4110"/>
    <d v="2016-10-13T00:50:30"/>
    <n v="60"/>
    <n v="-1"/>
    <x v="0"/>
  </r>
  <r>
    <n v="1460"/>
    <s v="KJV2015 (Canceled)"/>
    <s v="KJV2015 Easier to understand for our kids and family not leaving out one verse or changing a meaning one bit."/>
    <n v="25000000"/>
    <n v="0"/>
    <x v="2"/>
    <x v="0"/>
    <x v="0"/>
    <s v="USD"/>
    <n v="1417391100"/>
    <n v="1412371898"/>
    <b v="0"/>
    <n v="0"/>
    <b v="0"/>
    <s v="publishing/translations"/>
    <x v="7"/>
    <x v="20"/>
    <n v="0"/>
    <n v="0"/>
    <x v="4111"/>
    <d v="2014-11-30T23:45:00"/>
    <n v="58.092615740737529"/>
    <n v="-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x v="0"/>
    <s v="USD"/>
    <n v="1410459023"/>
    <n v="1407867023"/>
    <b v="0"/>
    <n v="0"/>
    <b v="0"/>
    <s v="theater/spaces"/>
    <x v="2"/>
    <x v="24"/>
    <n v="0"/>
    <n v="0"/>
    <x v="4112"/>
    <d v="2014-09-11T18:10:23"/>
    <n v="30"/>
    <n v="-1"/>
    <x v="2"/>
  </r>
  <r>
    <n v="122"/>
    <s v="The Time Jumper (Canceled)"/>
    <s v="My ambition for this knows no bounds.  Seeing Sephoria in a live-action is a dream of mine."/>
    <n v="100000000"/>
    <n v="0"/>
    <x v="2"/>
    <x v="0"/>
    <x v="0"/>
    <s v="USD"/>
    <n v="1476094907"/>
    <n v="1470910907"/>
    <b v="0"/>
    <n v="0"/>
    <b v="0"/>
    <s v="film &amp; video/science fiction"/>
    <x v="5"/>
    <x v="30"/>
    <n v="0"/>
    <n v="0"/>
    <x v="4113"/>
    <d v="2016-10-10T10:21:47"/>
    <n v="60"/>
    <n v="-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2F580-AC4D-4BED-AAC6-1FD091851741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6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0"/>
        <item x="2"/>
        <item t="default"/>
      </items>
    </pivotField>
    <pivotField showAll="0"/>
    <pivotField showAll="0"/>
    <pivotField numFmtId="4" showAll="0"/>
    <pivotField axis="axisRow" numFmtId="1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5" showAll="0"/>
    <pivotField numFmtId="3" showAll="0"/>
    <pivotField numFmtId="9" showAll="0"/>
    <pivotField axis="axisPage" showAll="0">
      <items count="10">
        <item x="8"/>
        <item x="7"/>
        <item x="5"/>
        <item x="6"/>
        <item x="4"/>
        <item x="2"/>
        <item x="3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2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DC493-7D06-4708-9AB3-C7024700C0F9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25" firstHeaderRow="1" firstDataRow="2" firstDataCol="1"/>
  <pivotFields count="26">
    <pivotField showAll="0"/>
    <pivotField showAll="0"/>
    <pivotField showAll="0"/>
    <pivotField numFmtId="44" showAll="0"/>
    <pivotField dataField="1" numFmtId="164" showAll="0"/>
    <pivotField axis="axisCol" showAll="0">
      <items count="5">
        <item x="2"/>
        <item x="1"/>
        <item h="1" x="3"/>
        <item x="0"/>
        <item t="default"/>
      </items>
    </pivotField>
    <pivotField axis="axisRow" showAll="0" sortType="ascending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5"/>
        <item x="16"/>
        <item x="10"/>
        <item x="5"/>
        <item x="11"/>
        <item x="14"/>
        <item x="19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15" showAll="0"/>
    <pivotField numFmtId="15" showAll="0"/>
    <pivotField numFmtId="3" showAll="0"/>
    <pivotField numFmtId="9" showAll="0"/>
    <pivotField showAll="0"/>
    <pivotField showAll="0" defaultSubtotal="0"/>
    <pivotField showAll="0" defaultSubtotal="0"/>
  </pivotFields>
  <rowFields count="1">
    <field x="6"/>
  </rowFields>
  <rowItems count="21">
    <i>
      <x v="10"/>
    </i>
    <i>
      <x v="14"/>
    </i>
    <i>
      <x v="2"/>
    </i>
    <i>
      <x v="4"/>
    </i>
    <i>
      <x v="19"/>
    </i>
    <i>
      <x v="13"/>
    </i>
    <i>
      <x v="8"/>
    </i>
    <i>
      <x v="17"/>
    </i>
    <i>
      <x v="15"/>
    </i>
    <i>
      <x v="11"/>
    </i>
    <i>
      <x v="6"/>
    </i>
    <i>
      <x v="12"/>
    </i>
    <i>
      <x v="18"/>
    </i>
    <i>
      <x/>
    </i>
    <i>
      <x v="7"/>
    </i>
    <i>
      <x v="16"/>
    </i>
    <i>
      <x v="1"/>
    </i>
    <i>
      <x v="3"/>
    </i>
    <i>
      <x v="5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Sum of pledged" fld="4" baseField="0" baseItem="0" numFmtId="44"/>
  </dataFields>
  <formats count="1">
    <format dxfId="4">
      <pivotArea outline="0" collapsedLevelsAreSubtotals="1" fieldPosition="0"/>
    </format>
  </formats>
  <conditionalFormats count="3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chartFormats count="3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E09EC-3B5B-4CAB-A6C1-B191AA66747F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C12" firstHeaderRow="0" firstDataRow="1" firstDataCol="1"/>
  <pivotFields count="26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measureFilter="1" sortType="descending">
      <items count="42">
        <item x="29"/>
        <item x="40"/>
        <item x="14"/>
        <item x="32"/>
        <item x="10"/>
        <item x="27"/>
        <item x="25"/>
        <item x="4"/>
        <item x="28"/>
        <item x="31"/>
        <item x="3"/>
        <item x="33"/>
        <item x="0"/>
        <item x="21"/>
        <item x="34"/>
        <item x="36"/>
        <item x="6"/>
        <item x="15"/>
        <item x="18"/>
        <item x="8"/>
        <item x="12"/>
        <item x="38"/>
        <item x="9"/>
        <item x="11"/>
        <item x="2"/>
        <item x="17"/>
        <item x="35"/>
        <item x="39"/>
        <item x="5"/>
        <item x="30"/>
        <item x="13"/>
        <item x="26"/>
        <item x="23"/>
        <item x="24"/>
        <item x="1"/>
        <item x="7"/>
        <item x="20"/>
        <item x="19"/>
        <item x="16"/>
        <item x="22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" showAll="0"/>
    <pivotField numFmtId="15" showAll="0"/>
    <pivotField numFmtId="15" showAll="0"/>
    <pivotField numFmtId="3" showAll="0"/>
    <pivotField numFmtId="9" showAll="0"/>
    <pivotField showAll="0"/>
    <pivotField showAll="0" defaultSubtotal="0"/>
    <pivotField showAll="0" defaultSubtotal="0"/>
  </pivotFields>
  <rowFields count="1">
    <field x="16"/>
  </rowFields>
  <rowItems count="11">
    <i>
      <x v="12"/>
    </i>
    <i>
      <x v="5"/>
    </i>
    <i>
      <x v="34"/>
    </i>
    <i>
      <x v="24"/>
    </i>
    <i>
      <x v="26"/>
    </i>
    <i>
      <x v="28"/>
    </i>
    <i>
      <x v="22"/>
    </i>
    <i>
      <x v="38"/>
    </i>
    <i>
      <x v="33"/>
    </i>
    <i>
      <x v="3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ckers_count" fld="12" baseField="0" baseItem="0" numFmtId="3"/>
    <dataField name="Sum of pledged" fld="4" baseField="0" baseItem="0" numFmtId="6"/>
  </dataFields>
  <formats count="4"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C00000"/>
  </sheetPr>
  <dimension ref="A1:X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4.28515625" bestFit="1" customWidth="1"/>
    <col min="7" max="7" width="7.7109375" bestFit="1" customWidth="1"/>
    <col min="8" max="8" width="23.28515625" bestFit="1" customWidth="1"/>
    <col min="9" max="9" width="10.7109375" customWidth="1"/>
    <col min="10" max="10" width="11.5703125" bestFit="1" customWidth="1"/>
    <col min="11" max="11" width="12.140625" bestFit="1" customWidth="1"/>
    <col min="12" max="12" width="9.5703125" bestFit="1" customWidth="1"/>
    <col min="13" max="13" width="14.42578125" bestFit="1" customWidth="1"/>
    <col min="14" max="14" width="9" bestFit="1" customWidth="1"/>
    <col min="15" max="16" width="28" bestFit="1" customWidth="1"/>
    <col min="17" max="17" width="28" customWidth="1"/>
    <col min="19" max="19" width="11.5703125" customWidth="1"/>
    <col min="20" max="20" width="19.7109375" customWidth="1"/>
    <col min="21" max="21" width="14.7109375" customWidth="1"/>
    <col min="22" max="22" width="9.28515625" style="14" bestFit="1" customWidth="1"/>
    <col min="23" max="23" width="14.28515625" bestFit="1" customWidth="1"/>
  </cols>
  <sheetData>
    <row r="1" spans="1:24" ht="30" customHeight="1" x14ac:dyDescent="0.25">
      <c r="A1" s="5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5" t="s">
        <v>8304</v>
      </c>
      <c r="G1" s="5" t="s">
        <v>8222</v>
      </c>
      <c r="H1" s="5" t="s">
        <v>8424</v>
      </c>
      <c r="I1" s="5" t="s">
        <v>8244</v>
      </c>
      <c r="J1" s="5" t="s">
        <v>8258</v>
      </c>
      <c r="K1" s="5" t="s">
        <v>8259</v>
      </c>
      <c r="L1" s="5" t="s">
        <v>8260</v>
      </c>
      <c r="M1" s="5" t="s">
        <v>8261</v>
      </c>
      <c r="N1" s="5" t="s">
        <v>8262</v>
      </c>
      <c r="O1" s="5" t="s">
        <v>8305</v>
      </c>
      <c r="P1" s="5" t="s">
        <v>8356</v>
      </c>
      <c r="Q1" s="5" t="s">
        <v>8357</v>
      </c>
      <c r="R1" s="5" t="s">
        <v>8377</v>
      </c>
      <c r="S1" s="5" t="s">
        <v>8432</v>
      </c>
      <c r="T1" s="5" t="s">
        <v>8363</v>
      </c>
      <c r="U1" s="5" t="s">
        <v>8364</v>
      </c>
      <c r="V1" s="15" t="s">
        <v>8378</v>
      </c>
      <c r="W1" s="5" t="s">
        <v>8379</v>
      </c>
      <c r="X1" s="5" t="s">
        <v>8380</v>
      </c>
    </row>
    <row r="2" spans="1:24" ht="60" x14ac:dyDescent="0.25">
      <c r="A2">
        <v>2734</v>
      </c>
      <c r="B2" s="1" t="s">
        <v>2734</v>
      </c>
      <c r="C2" s="1" t="s">
        <v>6844</v>
      </c>
      <c r="D2" s="3">
        <v>1</v>
      </c>
      <c r="E2" s="4">
        <v>22603</v>
      </c>
      <c r="F2" t="s">
        <v>8218</v>
      </c>
      <c r="G2" t="s">
        <v>8223</v>
      </c>
      <c r="H2" t="s">
        <v>8403</v>
      </c>
      <c r="I2" t="s">
        <v>8245</v>
      </c>
      <c r="J2">
        <v>1476395940</v>
      </c>
      <c r="K2">
        <v>1473782592</v>
      </c>
      <c r="L2" t="b">
        <v>0</v>
      </c>
      <c r="M2">
        <v>163</v>
      </c>
      <c r="N2" t="b">
        <v>1</v>
      </c>
      <c r="O2" t="s">
        <v>8293</v>
      </c>
      <c r="P2" t="s">
        <v>8306</v>
      </c>
      <c r="Q2" t="s">
        <v>8307</v>
      </c>
      <c r="R2">
        <f t="shared" ref="R2:R65" si="0">IFERROR(ROUND(E2/M2,2),0)</f>
        <v>138.66999999999999</v>
      </c>
      <c r="S2" s="9">
        <f t="shared" ref="S2:S65" si="1">ROUND((E2/D2)*100,0)</f>
        <v>2260300</v>
      </c>
      <c r="T2" s="8">
        <f t="shared" ref="T2:T65" si="2">+(((K2/60)/60)/24)+DATE(1970,1,1)</f>
        <v>42626.668888888889</v>
      </c>
      <c r="U2" s="8">
        <f t="shared" ref="U2:U65" si="3">+(((J2/60)/60/24)+DATE(1970,1,1))</f>
        <v>42656.915972222225</v>
      </c>
      <c r="V2" s="14">
        <f t="shared" ref="V2:V65" si="4">+U2-T2</f>
        <v>30.247083333335468</v>
      </c>
      <c r="W2" s="10">
        <f t="shared" ref="W2:W65" si="5">+(E2-D2)/D2</f>
        <v>22602</v>
      </c>
      <c r="X2" s="21">
        <f t="shared" ref="X2:X65" si="6">YEAR(T2)</f>
        <v>2016</v>
      </c>
    </row>
    <row r="3" spans="1:24" ht="60" x14ac:dyDescent="0.25">
      <c r="A3">
        <v>2243</v>
      </c>
      <c r="B3" s="1" t="s">
        <v>2244</v>
      </c>
      <c r="C3" s="1" t="s">
        <v>6353</v>
      </c>
      <c r="D3" s="3">
        <v>1</v>
      </c>
      <c r="E3" s="4">
        <v>9302.5</v>
      </c>
      <c r="F3" t="s">
        <v>8218</v>
      </c>
      <c r="G3" t="s">
        <v>8223</v>
      </c>
      <c r="H3" t="s">
        <v>8403</v>
      </c>
      <c r="I3" t="s">
        <v>8245</v>
      </c>
      <c r="J3">
        <v>1489374000</v>
      </c>
      <c r="K3">
        <v>1488823290</v>
      </c>
      <c r="L3" t="b">
        <v>0</v>
      </c>
      <c r="M3">
        <v>2035</v>
      </c>
      <c r="N3" t="b">
        <v>1</v>
      </c>
      <c r="O3" t="s">
        <v>8295</v>
      </c>
      <c r="P3" t="s">
        <v>8314</v>
      </c>
      <c r="Q3" t="s">
        <v>8315</v>
      </c>
      <c r="R3">
        <f t="shared" si="0"/>
        <v>4.57</v>
      </c>
      <c r="S3" s="9">
        <f t="shared" si="1"/>
        <v>930250</v>
      </c>
      <c r="T3" s="8">
        <f t="shared" si="2"/>
        <v>42800.751041666663</v>
      </c>
      <c r="U3" s="8">
        <f t="shared" si="3"/>
        <v>42807.125</v>
      </c>
      <c r="V3" s="14">
        <f t="shared" si="4"/>
        <v>6.3739583333372138</v>
      </c>
      <c r="W3" s="10">
        <f t="shared" si="5"/>
        <v>9301.5</v>
      </c>
      <c r="X3" s="21">
        <f t="shared" si="6"/>
        <v>2017</v>
      </c>
    </row>
    <row r="4" spans="1:24" ht="45" x14ac:dyDescent="0.25">
      <c r="A4">
        <v>3840</v>
      </c>
      <c r="B4" s="1" t="s">
        <v>3837</v>
      </c>
      <c r="C4" s="1" t="s">
        <v>7949</v>
      </c>
      <c r="D4" s="3">
        <v>1</v>
      </c>
      <c r="E4" s="4">
        <v>65</v>
      </c>
      <c r="F4" t="s">
        <v>8218</v>
      </c>
      <c r="G4" t="s">
        <v>8224</v>
      </c>
      <c r="H4" t="s">
        <v>8407</v>
      </c>
      <c r="I4" t="s">
        <v>8246</v>
      </c>
      <c r="J4">
        <v>1459180229</v>
      </c>
      <c r="K4">
        <v>1457023829</v>
      </c>
      <c r="L4" t="b">
        <v>0</v>
      </c>
      <c r="M4">
        <v>3</v>
      </c>
      <c r="N4" t="b">
        <v>1</v>
      </c>
      <c r="O4" t="s">
        <v>8269</v>
      </c>
      <c r="P4" t="s">
        <v>8321</v>
      </c>
      <c r="Q4" t="s">
        <v>8324</v>
      </c>
      <c r="R4">
        <f t="shared" si="0"/>
        <v>21.67</v>
      </c>
      <c r="S4" s="9">
        <f t="shared" si="1"/>
        <v>6500</v>
      </c>
      <c r="T4" s="8">
        <f t="shared" si="2"/>
        <v>42432.701724537037</v>
      </c>
      <c r="U4" s="8">
        <f t="shared" si="3"/>
        <v>42457.660057870366</v>
      </c>
      <c r="V4" s="14">
        <f t="shared" si="4"/>
        <v>24.958333333328483</v>
      </c>
      <c r="W4" s="10">
        <f t="shared" si="5"/>
        <v>64</v>
      </c>
      <c r="X4" s="21">
        <f t="shared" si="6"/>
        <v>2016</v>
      </c>
    </row>
    <row r="5" spans="1:24" ht="45" x14ac:dyDescent="0.25">
      <c r="A5">
        <v>2699</v>
      </c>
      <c r="B5" s="1" t="s">
        <v>2699</v>
      </c>
      <c r="C5" s="1" t="s">
        <v>6809</v>
      </c>
      <c r="D5" s="3">
        <v>2</v>
      </c>
      <c r="E5" s="4">
        <v>0</v>
      </c>
      <c r="F5" t="s">
        <v>8220</v>
      </c>
      <c r="G5" t="s">
        <v>8228</v>
      </c>
      <c r="H5" t="s">
        <v>8408</v>
      </c>
      <c r="I5" t="s">
        <v>8250</v>
      </c>
      <c r="J5">
        <v>1407533463</v>
      </c>
      <c r="K5">
        <v>1404941463</v>
      </c>
      <c r="L5" t="b">
        <v>0</v>
      </c>
      <c r="M5">
        <v>0</v>
      </c>
      <c r="N5" t="b">
        <v>0</v>
      </c>
      <c r="O5" t="s">
        <v>8282</v>
      </c>
      <c r="P5" t="s">
        <v>8317</v>
      </c>
      <c r="Q5" t="s">
        <v>8343</v>
      </c>
      <c r="R5">
        <f t="shared" si="0"/>
        <v>0</v>
      </c>
      <c r="S5" s="9">
        <f t="shared" si="1"/>
        <v>0</v>
      </c>
      <c r="T5" s="8">
        <f t="shared" si="2"/>
        <v>41829.896562499998</v>
      </c>
      <c r="U5" s="8">
        <f t="shared" si="3"/>
        <v>41859.896562499998</v>
      </c>
      <c r="V5" s="14">
        <f t="shared" si="4"/>
        <v>30</v>
      </c>
      <c r="W5" s="10">
        <f t="shared" si="5"/>
        <v>-1</v>
      </c>
      <c r="X5" s="21">
        <f t="shared" si="6"/>
        <v>2014</v>
      </c>
    </row>
    <row r="6" spans="1:24" ht="75" x14ac:dyDescent="0.25">
      <c r="A6">
        <v>2213</v>
      </c>
      <c r="B6" s="1" t="s">
        <v>2214</v>
      </c>
      <c r="C6" s="1" t="s">
        <v>6323</v>
      </c>
      <c r="D6" s="3">
        <v>5</v>
      </c>
      <c r="E6" s="4">
        <v>10</v>
      </c>
      <c r="F6" t="s">
        <v>8218</v>
      </c>
      <c r="G6" t="s">
        <v>8223</v>
      </c>
      <c r="H6" t="s">
        <v>8403</v>
      </c>
      <c r="I6" t="s">
        <v>8245</v>
      </c>
      <c r="J6">
        <v>1431719379</v>
      </c>
      <c r="K6">
        <v>1429127379</v>
      </c>
      <c r="L6" t="b">
        <v>0</v>
      </c>
      <c r="M6">
        <v>1</v>
      </c>
      <c r="N6" t="b">
        <v>1</v>
      </c>
      <c r="O6" t="s">
        <v>8278</v>
      </c>
      <c r="P6" t="s">
        <v>8325</v>
      </c>
      <c r="Q6" t="s">
        <v>8327</v>
      </c>
      <c r="R6">
        <f t="shared" si="0"/>
        <v>10</v>
      </c>
      <c r="S6" s="9">
        <f t="shared" si="1"/>
        <v>200</v>
      </c>
      <c r="T6" s="8">
        <f t="shared" si="2"/>
        <v>42109.826145833329</v>
      </c>
      <c r="U6" s="8">
        <f t="shared" si="3"/>
        <v>42139.826145833329</v>
      </c>
      <c r="V6" s="14">
        <f t="shared" si="4"/>
        <v>30</v>
      </c>
      <c r="W6" s="10">
        <f t="shared" si="5"/>
        <v>1</v>
      </c>
      <c r="X6" s="21">
        <f t="shared" si="6"/>
        <v>2015</v>
      </c>
    </row>
    <row r="7" spans="1:24" ht="60" x14ac:dyDescent="0.25">
      <c r="A7">
        <v>1253</v>
      </c>
      <c r="B7" s="1" t="s">
        <v>1254</v>
      </c>
      <c r="C7" s="1" t="s">
        <v>5363</v>
      </c>
      <c r="D7" s="3">
        <v>10</v>
      </c>
      <c r="E7" s="4">
        <v>30383.32</v>
      </c>
      <c r="F7" t="s">
        <v>8218</v>
      </c>
      <c r="G7" t="s">
        <v>8223</v>
      </c>
      <c r="H7" t="s">
        <v>8403</v>
      </c>
      <c r="I7" t="s">
        <v>8245</v>
      </c>
      <c r="J7">
        <v>1409770107</v>
      </c>
      <c r="K7">
        <v>1407178107</v>
      </c>
      <c r="L7" t="b">
        <v>1</v>
      </c>
      <c r="M7">
        <v>711</v>
      </c>
      <c r="N7" t="b">
        <v>1</v>
      </c>
      <c r="O7" t="s">
        <v>8274</v>
      </c>
      <c r="P7" t="s">
        <v>8325</v>
      </c>
      <c r="Q7" t="s">
        <v>8329</v>
      </c>
      <c r="R7">
        <f t="shared" si="0"/>
        <v>42.73</v>
      </c>
      <c r="S7" s="9">
        <f t="shared" si="1"/>
        <v>303833</v>
      </c>
      <c r="T7" s="8">
        <f t="shared" si="2"/>
        <v>41855.783645833333</v>
      </c>
      <c r="U7" s="8">
        <f t="shared" si="3"/>
        <v>41885.783645833333</v>
      </c>
      <c r="V7" s="14">
        <f t="shared" si="4"/>
        <v>30</v>
      </c>
      <c r="W7" s="10">
        <f t="shared" si="5"/>
        <v>3037.3319999999999</v>
      </c>
      <c r="X7" s="21">
        <f t="shared" si="6"/>
        <v>2014</v>
      </c>
    </row>
    <row r="8" spans="1:24" ht="30" x14ac:dyDescent="0.25">
      <c r="A8">
        <v>3600</v>
      </c>
      <c r="B8" s="1" t="s">
        <v>3599</v>
      </c>
      <c r="C8" s="1" t="s">
        <v>7710</v>
      </c>
      <c r="D8" s="3">
        <v>10</v>
      </c>
      <c r="E8" s="4">
        <v>13</v>
      </c>
      <c r="F8" t="s">
        <v>8218</v>
      </c>
      <c r="G8" t="s">
        <v>8223</v>
      </c>
      <c r="H8" t="s">
        <v>8403</v>
      </c>
      <c r="I8" t="s">
        <v>8245</v>
      </c>
      <c r="J8">
        <v>1476390164</v>
      </c>
      <c r="K8">
        <v>1473970964</v>
      </c>
      <c r="L8" t="b">
        <v>0</v>
      </c>
      <c r="M8">
        <v>4</v>
      </c>
      <c r="N8" t="b">
        <v>1</v>
      </c>
      <c r="O8" t="s">
        <v>8269</v>
      </c>
      <c r="P8" t="s">
        <v>8321</v>
      </c>
      <c r="Q8" t="s">
        <v>8324</v>
      </c>
      <c r="R8">
        <f t="shared" si="0"/>
        <v>3.25</v>
      </c>
      <c r="S8" s="9">
        <f t="shared" si="1"/>
        <v>130</v>
      </c>
      <c r="T8" s="8">
        <f t="shared" si="2"/>
        <v>42628.849120370374</v>
      </c>
      <c r="U8" s="8">
        <f t="shared" si="3"/>
        <v>42656.849120370374</v>
      </c>
      <c r="V8" s="14">
        <f t="shared" si="4"/>
        <v>28</v>
      </c>
      <c r="W8" s="10">
        <f t="shared" si="5"/>
        <v>0.3</v>
      </c>
      <c r="X8" s="21">
        <f t="shared" si="6"/>
        <v>2016</v>
      </c>
    </row>
    <row r="9" spans="1:24" ht="30" x14ac:dyDescent="0.25">
      <c r="A9">
        <v>847</v>
      </c>
      <c r="B9" s="1" t="s">
        <v>848</v>
      </c>
      <c r="C9" s="1" t="s">
        <v>4957</v>
      </c>
      <c r="D9" s="3">
        <v>10</v>
      </c>
      <c r="E9" s="4">
        <v>10</v>
      </c>
      <c r="F9" t="s">
        <v>8218</v>
      </c>
      <c r="G9" t="s">
        <v>8223</v>
      </c>
      <c r="H9" t="s">
        <v>8403</v>
      </c>
      <c r="I9" t="s">
        <v>8245</v>
      </c>
      <c r="J9">
        <v>1436555376</v>
      </c>
      <c r="K9">
        <v>1433963376</v>
      </c>
      <c r="L9" t="b">
        <v>0</v>
      </c>
      <c r="M9">
        <v>1</v>
      </c>
      <c r="N9" t="b">
        <v>1</v>
      </c>
      <c r="O9" t="s">
        <v>8275</v>
      </c>
      <c r="P9" t="s">
        <v>8325</v>
      </c>
      <c r="Q9" t="s">
        <v>8334</v>
      </c>
      <c r="R9">
        <f t="shared" si="0"/>
        <v>10</v>
      </c>
      <c r="S9" s="9">
        <f t="shared" si="1"/>
        <v>100</v>
      </c>
      <c r="T9" s="8">
        <f t="shared" si="2"/>
        <v>42165.79833333334</v>
      </c>
      <c r="U9" s="8">
        <f t="shared" si="3"/>
        <v>42195.79833333334</v>
      </c>
      <c r="V9" s="14">
        <f t="shared" si="4"/>
        <v>30</v>
      </c>
      <c r="W9" s="10">
        <f t="shared" si="5"/>
        <v>0</v>
      </c>
      <c r="X9" s="21">
        <f t="shared" si="6"/>
        <v>2015</v>
      </c>
    </row>
    <row r="10" spans="1:24" ht="45" x14ac:dyDescent="0.25">
      <c r="A10">
        <v>31</v>
      </c>
      <c r="B10" s="1" t="s">
        <v>33</v>
      </c>
      <c r="C10" s="1" t="s">
        <v>4142</v>
      </c>
      <c r="D10" s="3">
        <v>13</v>
      </c>
      <c r="E10" s="4">
        <v>13</v>
      </c>
      <c r="F10" t="s">
        <v>8218</v>
      </c>
      <c r="G10" t="s">
        <v>8223</v>
      </c>
      <c r="H10" t="s">
        <v>8403</v>
      </c>
      <c r="I10" t="s">
        <v>8245</v>
      </c>
      <c r="J10">
        <v>1453748434</v>
      </c>
      <c r="K10">
        <v>1452193234</v>
      </c>
      <c r="L10" t="b">
        <v>0</v>
      </c>
      <c r="M10">
        <v>1</v>
      </c>
      <c r="N10" t="b">
        <v>1</v>
      </c>
      <c r="O10" t="s">
        <v>8263</v>
      </c>
      <c r="P10" t="s">
        <v>8319</v>
      </c>
      <c r="Q10" t="s">
        <v>8330</v>
      </c>
      <c r="R10">
        <f t="shared" si="0"/>
        <v>13</v>
      </c>
      <c r="S10" s="9">
        <f t="shared" si="1"/>
        <v>100</v>
      </c>
      <c r="T10" s="8">
        <f t="shared" si="2"/>
        <v>42376.79206018518</v>
      </c>
      <c r="U10" s="8">
        <f t="shared" si="3"/>
        <v>42394.79206018518</v>
      </c>
      <c r="V10" s="14">
        <f t="shared" si="4"/>
        <v>18</v>
      </c>
      <c r="W10" s="10">
        <f t="shared" si="5"/>
        <v>0</v>
      </c>
      <c r="X10" s="21">
        <f t="shared" si="6"/>
        <v>2016</v>
      </c>
    </row>
    <row r="11" spans="1:24" ht="45" x14ac:dyDescent="0.25">
      <c r="A11">
        <v>1547</v>
      </c>
      <c r="B11" s="1" t="s">
        <v>1548</v>
      </c>
      <c r="C11" s="1" t="s">
        <v>5657</v>
      </c>
      <c r="D11" s="3">
        <v>20</v>
      </c>
      <c r="E11" s="4">
        <v>0</v>
      </c>
      <c r="F11" t="s">
        <v>8220</v>
      </c>
      <c r="G11" t="s">
        <v>8223</v>
      </c>
      <c r="H11" t="s">
        <v>8403</v>
      </c>
      <c r="I11" t="s">
        <v>8245</v>
      </c>
      <c r="J11">
        <v>1487844882</v>
      </c>
      <c r="K11">
        <v>1487240082</v>
      </c>
      <c r="L11" t="b">
        <v>0</v>
      </c>
      <c r="M11">
        <v>0</v>
      </c>
      <c r="N11" t="b">
        <v>0</v>
      </c>
      <c r="O11" t="s">
        <v>8287</v>
      </c>
      <c r="P11" t="s">
        <v>8311</v>
      </c>
      <c r="Q11" t="s">
        <v>8353</v>
      </c>
      <c r="R11">
        <f t="shared" si="0"/>
        <v>0</v>
      </c>
      <c r="S11" s="9">
        <f t="shared" si="1"/>
        <v>0</v>
      </c>
      <c r="T11" s="8">
        <f t="shared" si="2"/>
        <v>42782.426875000005</v>
      </c>
      <c r="U11" s="8">
        <f t="shared" si="3"/>
        <v>42789.426875000005</v>
      </c>
      <c r="V11" s="14">
        <f t="shared" si="4"/>
        <v>7</v>
      </c>
      <c r="W11" s="10">
        <f t="shared" si="5"/>
        <v>-1</v>
      </c>
      <c r="X11" s="21">
        <f t="shared" si="6"/>
        <v>2017</v>
      </c>
    </row>
    <row r="12" spans="1:24" ht="45" x14ac:dyDescent="0.25">
      <c r="A12">
        <v>1380</v>
      </c>
      <c r="B12" s="1" t="s">
        <v>1381</v>
      </c>
      <c r="C12" s="1" t="s">
        <v>5490</v>
      </c>
      <c r="D12" s="3">
        <v>25</v>
      </c>
      <c r="E12" s="4">
        <v>106</v>
      </c>
      <c r="F12" t="s">
        <v>8218</v>
      </c>
      <c r="G12" t="s">
        <v>8223</v>
      </c>
      <c r="H12" t="s">
        <v>8403</v>
      </c>
      <c r="I12" t="s">
        <v>8245</v>
      </c>
      <c r="J12">
        <v>1433815200</v>
      </c>
      <c r="K12">
        <v>1431886706</v>
      </c>
      <c r="L12" t="b">
        <v>0</v>
      </c>
      <c r="M12">
        <v>5</v>
      </c>
      <c r="N12" t="b">
        <v>1</v>
      </c>
      <c r="O12" t="s">
        <v>8274</v>
      </c>
      <c r="P12" t="s">
        <v>8325</v>
      </c>
      <c r="Q12" t="s">
        <v>8329</v>
      </c>
      <c r="R12">
        <f t="shared" si="0"/>
        <v>21.2</v>
      </c>
      <c r="S12" s="9">
        <f t="shared" si="1"/>
        <v>424</v>
      </c>
      <c r="T12" s="8">
        <f t="shared" si="2"/>
        <v>42141.762800925921</v>
      </c>
      <c r="U12" s="8">
        <f t="shared" si="3"/>
        <v>42164.083333333328</v>
      </c>
      <c r="V12" s="14">
        <f t="shared" si="4"/>
        <v>22.320532407407882</v>
      </c>
      <c r="W12" s="10">
        <f t="shared" si="5"/>
        <v>3.24</v>
      </c>
      <c r="X12" s="21">
        <f t="shared" si="6"/>
        <v>2015</v>
      </c>
    </row>
    <row r="13" spans="1:24" ht="60" x14ac:dyDescent="0.25">
      <c r="A13">
        <v>1755</v>
      </c>
      <c r="B13" s="1" t="s">
        <v>1756</v>
      </c>
      <c r="C13" s="1" t="s">
        <v>5865</v>
      </c>
      <c r="D13" s="3">
        <v>25</v>
      </c>
      <c r="E13" s="4">
        <v>30</v>
      </c>
      <c r="F13" t="s">
        <v>8218</v>
      </c>
      <c r="G13" t="s">
        <v>8223</v>
      </c>
      <c r="H13" t="s">
        <v>8403</v>
      </c>
      <c r="I13" t="s">
        <v>8245</v>
      </c>
      <c r="J13">
        <v>1444071361</v>
      </c>
      <c r="K13">
        <v>1441479361</v>
      </c>
      <c r="L13" t="b">
        <v>0</v>
      </c>
      <c r="M13">
        <v>4</v>
      </c>
      <c r="N13" t="b">
        <v>1</v>
      </c>
      <c r="O13" t="s">
        <v>8283</v>
      </c>
      <c r="P13" t="s">
        <v>8311</v>
      </c>
      <c r="Q13" t="s">
        <v>8312</v>
      </c>
      <c r="R13">
        <f t="shared" si="0"/>
        <v>7.5</v>
      </c>
      <c r="S13" s="9">
        <f t="shared" si="1"/>
        <v>120</v>
      </c>
      <c r="T13" s="8">
        <f t="shared" si="2"/>
        <v>42252.788900462961</v>
      </c>
      <c r="U13" s="8">
        <f t="shared" si="3"/>
        <v>42282.788900462961</v>
      </c>
      <c r="V13" s="14">
        <f t="shared" si="4"/>
        <v>30</v>
      </c>
      <c r="W13" s="10">
        <f t="shared" si="5"/>
        <v>0.2</v>
      </c>
      <c r="X13" s="21">
        <f t="shared" si="6"/>
        <v>2015</v>
      </c>
    </row>
    <row r="14" spans="1:24" ht="60" x14ac:dyDescent="0.25">
      <c r="A14">
        <v>2536</v>
      </c>
      <c r="B14" s="1" t="s">
        <v>2536</v>
      </c>
      <c r="C14" s="1" t="s">
        <v>6646</v>
      </c>
      <c r="D14" s="3">
        <v>25</v>
      </c>
      <c r="E14" s="4">
        <v>29</v>
      </c>
      <c r="F14" t="s">
        <v>8218</v>
      </c>
      <c r="G14" t="s">
        <v>8223</v>
      </c>
      <c r="H14" t="s">
        <v>8403</v>
      </c>
      <c r="I14" t="s">
        <v>8245</v>
      </c>
      <c r="J14">
        <v>1375151566</v>
      </c>
      <c r="K14">
        <v>1373337166</v>
      </c>
      <c r="L14" t="b">
        <v>0</v>
      </c>
      <c r="M14">
        <v>4</v>
      </c>
      <c r="N14" t="b">
        <v>1</v>
      </c>
      <c r="O14" t="s">
        <v>8298</v>
      </c>
      <c r="P14" t="s">
        <v>8325</v>
      </c>
      <c r="Q14" t="s">
        <v>8339</v>
      </c>
      <c r="R14">
        <f t="shared" si="0"/>
        <v>7.25</v>
      </c>
      <c r="S14" s="9">
        <f t="shared" si="1"/>
        <v>116</v>
      </c>
      <c r="T14" s="8">
        <f t="shared" si="2"/>
        <v>41464.106087962966</v>
      </c>
      <c r="U14" s="8">
        <f t="shared" si="3"/>
        <v>41485.106087962966</v>
      </c>
      <c r="V14" s="14">
        <f t="shared" si="4"/>
        <v>21</v>
      </c>
      <c r="W14" s="10">
        <f t="shared" si="5"/>
        <v>0.16</v>
      </c>
      <c r="X14" s="21">
        <f t="shared" si="6"/>
        <v>2013</v>
      </c>
    </row>
    <row r="15" spans="1:24" ht="30" x14ac:dyDescent="0.25">
      <c r="A15">
        <v>1592</v>
      </c>
      <c r="B15" s="1" t="s">
        <v>1593</v>
      </c>
      <c r="C15" s="1" t="s">
        <v>5702</v>
      </c>
      <c r="D15" s="3">
        <v>25</v>
      </c>
      <c r="E15" s="4">
        <v>0</v>
      </c>
      <c r="F15" t="s">
        <v>8220</v>
      </c>
      <c r="G15" t="s">
        <v>8223</v>
      </c>
      <c r="H15" t="s">
        <v>8403</v>
      </c>
      <c r="I15" t="s">
        <v>8245</v>
      </c>
      <c r="J15">
        <v>1427503485</v>
      </c>
      <c r="K15">
        <v>1423619085</v>
      </c>
      <c r="L15" t="b">
        <v>0</v>
      </c>
      <c r="M15">
        <v>0</v>
      </c>
      <c r="N15" t="b">
        <v>0</v>
      </c>
      <c r="O15" t="s">
        <v>8289</v>
      </c>
      <c r="P15" t="s">
        <v>8311</v>
      </c>
      <c r="Q15" t="s">
        <v>8349</v>
      </c>
      <c r="R15">
        <f t="shared" si="0"/>
        <v>0</v>
      </c>
      <c r="S15" s="9">
        <f t="shared" si="1"/>
        <v>0</v>
      </c>
      <c r="T15" s="8">
        <f t="shared" si="2"/>
        <v>42046.072743055556</v>
      </c>
      <c r="U15" s="8">
        <f t="shared" si="3"/>
        <v>42091.031076388885</v>
      </c>
      <c r="V15" s="14">
        <f t="shared" si="4"/>
        <v>44.958333333328483</v>
      </c>
      <c r="W15" s="10">
        <f t="shared" si="5"/>
        <v>-1</v>
      </c>
      <c r="X15" s="21">
        <f t="shared" si="6"/>
        <v>2015</v>
      </c>
    </row>
    <row r="16" spans="1:24" ht="60" x14ac:dyDescent="0.25">
      <c r="A16">
        <v>732</v>
      </c>
      <c r="B16" s="1" t="s">
        <v>733</v>
      </c>
      <c r="C16" s="1" t="s">
        <v>4842</v>
      </c>
      <c r="D16" s="3">
        <v>40</v>
      </c>
      <c r="E16" s="4">
        <v>64</v>
      </c>
      <c r="F16" t="s">
        <v>8218</v>
      </c>
      <c r="G16" t="s">
        <v>8224</v>
      </c>
      <c r="H16" t="s">
        <v>8407</v>
      </c>
      <c r="I16" t="s">
        <v>8246</v>
      </c>
      <c r="J16">
        <v>1380449461</v>
      </c>
      <c r="K16">
        <v>1375265461</v>
      </c>
      <c r="L16" t="b">
        <v>0</v>
      </c>
      <c r="M16">
        <v>13</v>
      </c>
      <c r="N16" t="b">
        <v>1</v>
      </c>
      <c r="O16" t="s">
        <v>8272</v>
      </c>
      <c r="P16" t="s">
        <v>8309</v>
      </c>
      <c r="Q16" t="s">
        <v>8331</v>
      </c>
      <c r="R16">
        <f t="shared" si="0"/>
        <v>4.92</v>
      </c>
      <c r="S16" s="9">
        <f t="shared" si="1"/>
        <v>160</v>
      </c>
      <c r="T16" s="8">
        <f t="shared" si="2"/>
        <v>41486.424317129626</v>
      </c>
      <c r="U16" s="8">
        <f t="shared" si="3"/>
        <v>41546.424317129626</v>
      </c>
      <c r="V16" s="14">
        <f t="shared" si="4"/>
        <v>60</v>
      </c>
      <c r="W16" s="10">
        <f t="shared" si="5"/>
        <v>0.6</v>
      </c>
      <c r="X16" s="21">
        <f t="shared" si="6"/>
        <v>2013</v>
      </c>
    </row>
    <row r="17" spans="1:24" ht="105" x14ac:dyDescent="0.25">
      <c r="A17">
        <v>78</v>
      </c>
      <c r="B17" s="1" t="s">
        <v>80</v>
      </c>
      <c r="C17" s="1" t="s">
        <v>4189</v>
      </c>
      <c r="D17" s="3">
        <v>50</v>
      </c>
      <c r="E17" s="4">
        <v>1351</v>
      </c>
      <c r="F17" t="s">
        <v>8218</v>
      </c>
      <c r="G17" t="s">
        <v>8229</v>
      </c>
      <c r="H17" t="s">
        <v>8409</v>
      </c>
      <c r="I17" t="s">
        <v>8248</v>
      </c>
      <c r="J17">
        <v>1472751121</v>
      </c>
      <c r="K17">
        <v>1471887121</v>
      </c>
      <c r="L17" t="b">
        <v>0</v>
      </c>
      <c r="M17">
        <v>35</v>
      </c>
      <c r="N17" t="b">
        <v>1</v>
      </c>
      <c r="O17" t="s">
        <v>8264</v>
      </c>
      <c r="P17" t="s">
        <v>8319</v>
      </c>
      <c r="Q17" t="s">
        <v>8341</v>
      </c>
      <c r="R17">
        <f t="shared" si="0"/>
        <v>38.6</v>
      </c>
      <c r="S17" s="9">
        <f t="shared" si="1"/>
        <v>2702</v>
      </c>
      <c r="T17" s="8">
        <f t="shared" si="2"/>
        <v>42604.730567129634</v>
      </c>
      <c r="U17" s="8">
        <f t="shared" si="3"/>
        <v>42614.730567129634</v>
      </c>
      <c r="V17" s="14">
        <f t="shared" si="4"/>
        <v>10</v>
      </c>
      <c r="W17" s="10">
        <f t="shared" si="5"/>
        <v>26.02</v>
      </c>
      <c r="X17" s="21">
        <f t="shared" si="6"/>
        <v>2016</v>
      </c>
    </row>
    <row r="18" spans="1:24" ht="60" x14ac:dyDescent="0.25">
      <c r="A18">
        <v>2794</v>
      </c>
      <c r="B18" s="1" t="s">
        <v>2794</v>
      </c>
      <c r="C18" s="1" t="s">
        <v>6904</v>
      </c>
      <c r="D18" s="3">
        <v>50</v>
      </c>
      <c r="E18" s="4">
        <v>75</v>
      </c>
      <c r="F18" t="s">
        <v>8218</v>
      </c>
      <c r="G18" t="s">
        <v>8224</v>
      </c>
      <c r="H18" t="s">
        <v>8407</v>
      </c>
      <c r="I18" t="s">
        <v>8246</v>
      </c>
      <c r="J18">
        <v>1457031600</v>
      </c>
      <c r="K18">
        <v>1455640559</v>
      </c>
      <c r="L18" t="b">
        <v>0</v>
      </c>
      <c r="M18">
        <v>3</v>
      </c>
      <c r="N18" t="b">
        <v>1</v>
      </c>
      <c r="O18" t="s">
        <v>8269</v>
      </c>
      <c r="P18" t="s">
        <v>8321</v>
      </c>
      <c r="Q18" t="s">
        <v>8324</v>
      </c>
      <c r="R18">
        <f t="shared" si="0"/>
        <v>25</v>
      </c>
      <c r="S18" s="9">
        <f t="shared" si="1"/>
        <v>150</v>
      </c>
      <c r="T18" s="8">
        <f t="shared" si="2"/>
        <v>42416.691655092596</v>
      </c>
      <c r="U18" s="8">
        <f t="shared" si="3"/>
        <v>42432.791666666672</v>
      </c>
      <c r="V18" s="14">
        <f t="shared" si="4"/>
        <v>16.100011574075324</v>
      </c>
      <c r="W18" s="10">
        <f t="shared" si="5"/>
        <v>0.5</v>
      </c>
      <c r="X18" s="21">
        <f t="shared" si="6"/>
        <v>2016</v>
      </c>
    </row>
    <row r="19" spans="1:24" ht="60" x14ac:dyDescent="0.25">
      <c r="A19">
        <v>3675</v>
      </c>
      <c r="B19" s="1" t="s">
        <v>3672</v>
      </c>
      <c r="C19" s="1" t="s">
        <v>7785</v>
      </c>
      <c r="D19" s="3">
        <v>50</v>
      </c>
      <c r="E19" s="4">
        <v>70</v>
      </c>
      <c r="F19" t="s">
        <v>8218</v>
      </c>
      <c r="G19" t="s">
        <v>8224</v>
      </c>
      <c r="H19" t="s">
        <v>8407</v>
      </c>
      <c r="I19" t="s">
        <v>8246</v>
      </c>
      <c r="J19">
        <v>1463353200</v>
      </c>
      <c r="K19">
        <v>1462285182</v>
      </c>
      <c r="L19" t="b">
        <v>0</v>
      </c>
      <c r="M19">
        <v>3</v>
      </c>
      <c r="N19" t="b">
        <v>1</v>
      </c>
      <c r="O19" t="s">
        <v>8269</v>
      </c>
      <c r="P19" t="s">
        <v>8321</v>
      </c>
      <c r="Q19" t="s">
        <v>8324</v>
      </c>
      <c r="R19">
        <f t="shared" si="0"/>
        <v>23.33</v>
      </c>
      <c r="S19" s="9">
        <f t="shared" si="1"/>
        <v>140</v>
      </c>
      <c r="T19" s="8">
        <f t="shared" si="2"/>
        <v>42493.597013888888</v>
      </c>
      <c r="U19" s="8">
        <f t="shared" si="3"/>
        <v>42505.958333333328</v>
      </c>
      <c r="V19" s="14">
        <f t="shared" si="4"/>
        <v>12.361319444440596</v>
      </c>
      <c r="W19" s="10">
        <f t="shared" si="5"/>
        <v>0.4</v>
      </c>
      <c r="X19" s="21">
        <f t="shared" si="6"/>
        <v>2016</v>
      </c>
    </row>
    <row r="20" spans="1:24" ht="45" x14ac:dyDescent="0.25">
      <c r="A20">
        <v>1041</v>
      </c>
      <c r="B20" s="1" t="s">
        <v>1042</v>
      </c>
      <c r="C20" s="1" t="s">
        <v>5151</v>
      </c>
      <c r="D20" s="3">
        <v>50</v>
      </c>
      <c r="E20" s="4">
        <v>0</v>
      </c>
      <c r="F20" t="s">
        <v>8219</v>
      </c>
      <c r="G20" t="s">
        <v>8223</v>
      </c>
      <c r="H20" t="s">
        <v>8403</v>
      </c>
      <c r="I20" t="s">
        <v>8245</v>
      </c>
      <c r="J20">
        <v>1406769992</v>
      </c>
      <c r="K20">
        <v>1405041992</v>
      </c>
      <c r="L20" t="b">
        <v>0</v>
      </c>
      <c r="M20">
        <v>0</v>
      </c>
      <c r="N20" t="b">
        <v>0</v>
      </c>
      <c r="O20" t="s">
        <v>8279</v>
      </c>
      <c r="P20" t="s">
        <v>8344</v>
      </c>
      <c r="Q20" t="s">
        <v>8345</v>
      </c>
      <c r="R20">
        <f t="shared" si="0"/>
        <v>0</v>
      </c>
      <c r="S20" s="9">
        <f t="shared" si="1"/>
        <v>0</v>
      </c>
      <c r="T20" s="8">
        <f t="shared" si="2"/>
        <v>41831.060092592597</v>
      </c>
      <c r="U20" s="8">
        <f t="shared" si="3"/>
        <v>41851.060092592597</v>
      </c>
      <c r="V20" s="14">
        <f t="shared" si="4"/>
        <v>20</v>
      </c>
      <c r="W20" s="10">
        <f t="shared" si="5"/>
        <v>-1</v>
      </c>
      <c r="X20" s="21">
        <f t="shared" si="6"/>
        <v>2014</v>
      </c>
    </row>
    <row r="21" spans="1:24" ht="45" x14ac:dyDescent="0.25">
      <c r="A21">
        <v>1877</v>
      </c>
      <c r="B21" s="1" t="s">
        <v>1878</v>
      </c>
      <c r="C21" s="1" t="s">
        <v>5987</v>
      </c>
      <c r="D21" s="3">
        <v>60</v>
      </c>
      <c r="E21" s="4">
        <v>0</v>
      </c>
      <c r="F21" t="s">
        <v>8220</v>
      </c>
      <c r="G21" t="s">
        <v>8223</v>
      </c>
      <c r="H21" t="s">
        <v>8403</v>
      </c>
      <c r="I21" t="s">
        <v>8245</v>
      </c>
      <c r="J21">
        <v>1425170525</v>
      </c>
      <c r="K21">
        <v>1422664925</v>
      </c>
      <c r="L21" t="b">
        <v>0</v>
      </c>
      <c r="M21">
        <v>0</v>
      </c>
      <c r="N21" t="b">
        <v>0</v>
      </c>
      <c r="O21" t="s">
        <v>8281</v>
      </c>
      <c r="P21" t="s">
        <v>8314</v>
      </c>
      <c r="Q21" t="s">
        <v>8342</v>
      </c>
      <c r="R21">
        <f t="shared" si="0"/>
        <v>0</v>
      </c>
      <c r="S21" s="9">
        <f t="shared" si="1"/>
        <v>0</v>
      </c>
      <c r="T21" s="8">
        <f t="shared" si="2"/>
        <v>42035.029224537036</v>
      </c>
      <c r="U21" s="8">
        <f t="shared" si="3"/>
        <v>42064.029224537036</v>
      </c>
      <c r="V21" s="14">
        <f t="shared" si="4"/>
        <v>29</v>
      </c>
      <c r="W21" s="10">
        <f t="shared" si="5"/>
        <v>-1</v>
      </c>
      <c r="X21" s="21">
        <f t="shared" si="6"/>
        <v>2015</v>
      </c>
    </row>
    <row r="22" spans="1:24" ht="45" x14ac:dyDescent="0.25">
      <c r="A22">
        <v>2976</v>
      </c>
      <c r="B22" s="1" t="s">
        <v>2976</v>
      </c>
      <c r="C22" s="1" t="s">
        <v>7086</v>
      </c>
      <c r="D22" s="3">
        <v>70</v>
      </c>
      <c r="E22" s="4">
        <v>120</v>
      </c>
      <c r="F22" t="s">
        <v>8218</v>
      </c>
      <c r="G22" t="s">
        <v>8224</v>
      </c>
      <c r="H22" t="s">
        <v>8407</v>
      </c>
      <c r="I22" t="s">
        <v>8246</v>
      </c>
      <c r="J22">
        <v>1457870400</v>
      </c>
      <c r="K22">
        <v>1456421530</v>
      </c>
      <c r="L22" t="b">
        <v>0</v>
      </c>
      <c r="M22">
        <v>14</v>
      </c>
      <c r="N22" t="b">
        <v>1</v>
      </c>
      <c r="O22" t="s">
        <v>8269</v>
      </c>
      <c r="P22" t="s">
        <v>8321</v>
      </c>
      <c r="Q22" t="s">
        <v>8324</v>
      </c>
      <c r="R22">
        <f t="shared" si="0"/>
        <v>8.57</v>
      </c>
      <c r="S22" s="9">
        <f t="shared" si="1"/>
        <v>171</v>
      </c>
      <c r="T22" s="8">
        <f t="shared" si="2"/>
        <v>42425.730671296296</v>
      </c>
      <c r="U22" s="8">
        <f t="shared" si="3"/>
        <v>42442.5</v>
      </c>
      <c r="V22" s="14">
        <f t="shared" si="4"/>
        <v>16.76932870370365</v>
      </c>
      <c r="W22" s="10">
        <f t="shared" si="5"/>
        <v>0.7142857142857143</v>
      </c>
      <c r="X22" s="21">
        <f t="shared" si="6"/>
        <v>2016</v>
      </c>
    </row>
    <row r="23" spans="1:24" ht="60" x14ac:dyDescent="0.25">
      <c r="A23">
        <v>640</v>
      </c>
      <c r="B23" s="1" t="s">
        <v>641</v>
      </c>
      <c r="C23" s="1" t="s">
        <v>4750</v>
      </c>
      <c r="D23" s="3">
        <v>70</v>
      </c>
      <c r="E23" s="4">
        <v>101</v>
      </c>
      <c r="F23" t="s">
        <v>8218</v>
      </c>
      <c r="G23" t="s">
        <v>8229</v>
      </c>
      <c r="H23" t="s">
        <v>8409</v>
      </c>
      <c r="I23" t="s">
        <v>8248</v>
      </c>
      <c r="J23">
        <v>1480028400</v>
      </c>
      <c r="K23">
        <v>1478685915</v>
      </c>
      <c r="L23" t="b">
        <v>0</v>
      </c>
      <c r="M23">
        <v>2</v>
      </c>
      <c r="N23" t="b">
        <v>1</v>
      </c>
      <c r="O23" t="s">
        <v>8271</v>
      </c>
      <c r="P23" t="s">
        <v>8306</v>
      </c>
      <c r="Q23" t="s">
        <v>8308</v>
      </c>
      <c r="R23">
        <f t="shared" si="0"/>
        <v>50.5</v>
      </c>
      <c r="S23" s="9">
        <f t="shared" si="1"/>
        <v>144</v>
      </c>
      <c r="T23" s="8">
        <f t="shared" si="2"/>
        <v>42683.420312500006</v>
      </c>
      <c r="U23" s="8">
        <f t="shared" si="3"/>
        <v>42698.958333333328</v>
      </c>
      <c r="V23" s="14">
        <f t="shared" si="4"/>
        <v>15.538020833322662</v>
      </c>
      <c r="W23" s="10">
        <f t="shared" si="5"/>
        <v>0.44285714285714284</v>
      </c>
      <c r="X23" s="21">
        <f t="shared" si="6"/>
        <v>2016</v>
      </c>
    </row>
    <row r="24" spans="1:24" ht="60" x14ac:dyDescent="0.25">
      <c r="A24">
        <v>1660</v>
      </c>
      <c r="B24" s="1" t="s">
        <v>1661</v>
      </c>
      <c r="C24" s="1" t="s">
        <v>5770</v>
      </c>
      <c r="D24" s="3">
        <v>80</v>
      </c>
      <c r="E24" s="4">
        <v>1003</v>
      </c>
      <c r="F24" t="s">
        <v>8218</v>
      </c>
      <c r="G24" t="s">
        <v>8236</v>
      </c>
      <c r="H24" t="s">
        <v>8410</v>
      </c>
      <c r="I24" t="s">
        <v>8248</v>
      </c>
      <c r="J24">
        <v>1462053540</v>
      </c>
      <c r="K24">
        <v>1459355950</v>
      </c>
      <c r="L24" t="b">
        <v>0</v>
      </c>
      <c r="M24">
        <v>36</v>
      </c>
      <c r="N24" t="b">
        <v>1</v>
      </c>
      <c r="O24" t="s">
        <v>8290</v>
      </c>
      <c r="P24" t="s">
        <v>8325</v>
      </c>
      <c r="Q24" t="s">
        <v>8336</v>
      </c>
      <c r="R24">
        <f t="shared" si="0"/>
        <v>27.86</v>
      </c>
      <c r="S24" s="9">
        <f t="shared" si="1"/>
        <v>1254</v>
      </c>
      <c r="T24" s="8">
        <f t="shared" si="2"/>
        <v>42459.693865740745</v>
      </c>
      <c r="U24" s="8">
        <f t="shared" si="3"/>
        <v>42490.915972222225</v>
      </c>
      <c r="V24" s="14">
        <f t="shared" si="4"/>
        <v>31.222106481480296</v>
      </c>
      <c r="W24" s="10">
        <f t="shared" si="5"/>
        <v>11.5375</v>
      </c>
      <c r="X24" s="21">
        <f t="shared" si="6"/>
        <v>2016</v>
      </c>
    </row>
    <row r="25" spans="1:24" ht="45" x14ac:dyDescent="0.25">
      <c r="A25">
        <v>2234</v>
      </c>
      <c r="B25" s="1" t="s">
        <v>2235</v>
      </c>
      <c r="C25" s="1" t="s">
        <v>6344</v>
      </c>
      <c r="D25" s="3">
        <v>100</v>
      </c>
      <c r="E25" s="4">
        <v>1165</v>
      </c>
      <c r="F25" t="s">
        <v>8218</v>
      </c>
      <c r="G25" t="s">
        <v>8223</v>
      </c>
      <c r="H25" t="s">
        <v>8403</v>
      </c>
      <c r="I25" t="s">
        <v>8245</v>
      </c>
      <c r="J25">
        <v>1483645647</v>
      </c>
      <c r="K25">
        <v>1481053647</v>
      </c>
      <c r="L25" t="b">
        <v>0</v>
      </c>
      <c r="M25">
        <v>28</v>
      </c>
      <c r="N25" t="b">
        <v>1</v>
      </c>
      <c r="O25" t="s">
        <v>8295</v>
      </c>
      <c r="P25" t="s">
        <v>8314</v>
      </c>
      <c r="Q25" t="s">
        <v>8315</v>
      </c>
      <c r="R25">
        <f t="shared" si="0"/>
        <v>41.61</v>
      </c>
      <c r="S25" s="9">
        <f t="shared" si="1"/>
        <v>1165</v>
      </c>
      <c r="T25" s="8">
        <f t="shared" si="2"/>
        <v>42710.824618055558</v>
      </c>
      <c r="U25" s="8">
        <f t="shared" si="3"/>
        <v>42740.824618055558</v>
      </c>
      <c r="V25" s="14">
        <f t="shared" si="4"/>
        <v>30</v>
      </c>
      <c r="W25" s="10">
        <f t="shared" si="5"/>
        <v>10.65</v>
      </c>
      <c r="X25" s="21">
        <f t="shared" si="6"/>
        <v>2016</v>
      </c>
    </row>
    <row r="26" spans="1:24" ht="30" x14ac:dyDescent="0.25">
      <c r="A26">
        <v>1762</v>
      </c>
      <c r="B26" s="1" t="s">
        <v>1763</v>
      </c>
      <c r="C26" s="1" t="s">
        <v>5872</v>
      </c>
      <c r="D26" s="3">
        <v>100</v>
      </c>
      <c r="E26" s="4">
        <v>885</v>
      </c>
      <c r="F26" t="s">
        <v>8218</v>
      </c>
      <c r="G26" t="s">
        <v>8223</v>
      </c>
      <c r="H26" t="s">
        <v>8403</v>
      </c>
      <c r="I26" t="s">
        <v>8245</v>
      </c>
      <c r="J26">
        <v>1457739245</v>
      </c>
      <c r="K26">
        <v>1455147245</v>
      </c>
      <c r="L26" t="b">
        <v>0</v>
      </c>
      <c r="M26">
        <v>25</v>
      </c>
      <c r="N26" t="b">
        <v>1</v>
      </c>
      <c r="O26" t="s">
        <v>8283</v>
      </c>
      <c r="P26" t="s">
        <v>8311</v>
      </c>
      <c r="Q26" t="s">
        <v>8312</v>
      </c>
      <c r="R26">
        <f t="shared" si="0"/>
        <v>35.4</v>
      </c>
      <c r="S26" s="9">
        <f t="shared" si="1"/>
        <v>885</v>
      </c>
      <c r="T26" s="8">
        <f t="shared" si="2"/>
        <v>42410.982002314813</v>
      </c>
      <c r="U26" s="8">
        <f t="shared" si="3"/>
        <v>42440.982002314813</v>
      </c>
      <c r="V26" s="14">
        <f t="shared" si="4"/>
        <v>30</v>
      </c>
      <c r="W26" s="10">
        <f t="shared" si="5"/>
        <v>7.85</v>
      </c>
      <c r="X26" s="21">
        <f t="shared" si="6"/>
        <v>2016</v>
      </c>
    </row>
    <row r="27" spans="1:24" ht="30" x14ac:dyDescent="0.25">
      <c r="A27">
        <v>1192</v>
      </c>
      <c r="B27" s="1" t="s">
        <v>1193</v>
      </c>
      <c r="C27" s="1" t="s">
        <v>5302</v>
      </c>
      <c r="D27" s="3">
        <v>100</v>
      </c>
      <c r="E27" s="4">
        <v>290</v>
      </c>
      <c r="F27" t="s">
        <v>8218</v>
      </c>
      <c r="G27" t="s">
        <v>8224</v>
      </c>
      <c r="H27" t="s">
        <v>8407</v>
      </c>
      <c r="I27" t="s">
        <v>8246</v>
      </c>
      <c r="J27">
        <v>1486814978</v>
      </c>
      <c r="K27">
        <v>1484222978</v>
      </c>
      <c r="L27" t="b">
        <v>0</v>
      </c>
      <c r="M27">
        <v>15</v>
      </c>
      <c r="N27" t="b">
        <v>1</v>
      </c>
      <c r="O27" t="s">
        <v>8283</v>
      </c>
      <c r="P27" t="s">
        <v>8311</v>
      </c>
      <c r="Q27" t="s">
        <v>8312</v>
      </c>
      <c r="R27">
        <f t="shared" si="0"/>
        <v>19.329999999999998</v>
      </c>
      <c r="S27" s="9">
        <f t="shared" si="1"/>
        <v>290</v>
      </c>
      <c r="T27" s="8">
        <f t="shared" si="2"/>
        <v>42747.506689814814</v>
      </c>
      <c r="U27" s="8">
        <f t="shared" si="3"/>
        <v>42777.506689814814</v>
      </c>
      <c r="V27" s="14">
        <f t="shared" si="4"/>
        <v>30</v>
      </c>
      <c r="W27" s="10">
        <f t="shared" si="5"/>
        <v>1.9</v>
      </c>
      <c r="X27" s="21">
        <f t="shared" si="6"/>
        <v>2017</v>
      </c>
    </row>
    <row r="28" spans="1:24" ht="45" x14ac:dyDescent="0.25">
      <c r="A28">
        <v>3830</v>
      </c>
      <c r="B28" s="1" t="s">
        <v>3827</v>
      </c>
      <c r="C28" s="1" t="s">
        <v>7939</v>
      </c>
      <c r="D28" s="3">
        <v>100</v>
      </c>
      <c r="E28" s="4">
        <v>225</v>
      </c>
      <c r="F28" t="s">
        <v>8218</v>
      </c>
      <c r="G28" t="s">
        <v>8223</v>
      </c>
      <c r="H28" t="s">
        <v>8403</v>
      </c>
      <c r="I28" t="s">
        <v>8245</v>
      </c>
      <c r="J28">
        <v>1464371211</v>
      </c>
      <c r="K28">
        <v>1463161611</v>
      </c>
      <c r="L28" t="b">
        <v>0</v>
      </c>
      <c r="M28">
        <v>3</v>
      </c>
      <c r="N28" t="b">
        <v>1</v>
      </c>
      <c r="O28" t="s">
        <v>8269</v>
      </c>
      <c r="P28" t="s">
        <v>8321</v>
      </c>
      <c r="Q28" t="s">
        <v>8324</v>
      </c>
      <c r="R28">
        <f t="shared" si="0"/>
        <v>75</v>
      </c>
      <c r="S28" s="9">
        <f t="shared" si="1"/>
        <v>225</v>
      </c>
      <c r="T28" s="8">
        <f t="shared" si="2"/>
        <v>42503.740868055553</v>
      </c>
      <c r="U28" s="8">
        <f t="shared" si="3"/>
        <v>42517.740868055553</v>
      </c>
      <c r="V28" s="14">
        <f t="shared" si="4"/>
        <v>14</v>
      </c>
      <c r="W28" s="10">
        <f t="shared" si="5"/>
        <v>1.25</v>
      </c>
      <c r="X28" s="21">
        <f t="shared" si="6"/>
        <v>2016</v>
      </c>
    </row>
    <row r="29" spans="1:24" ht="60" x14ac:dyDescent="0.25">
      <c r="A29">
        <v>3508</v>
      </c>
      <c r="B29" s="1" t="s">
        <v>3507</v>
      </c>
      <c r="C29" s="1" t="s">
        <v>7618</v>
      </c>
      <c r="D29" s="3">
        <v>100</v>
      </c>
      <c r="E29" s="4">
        <v>180</v>
      </c>
      <c r="F29" t="s">
        <v>8218</v>
      </c>
      <c r="G29" t="s">
        <v>8224</v>
      </c>
      <c r="H29" t="s">
        <v>8407</v>
      </c>
      <c r="I29" t="s">
        <v>8246</v>
      </c>
      <c r="J29">
        <v>1462914000</v>
      </c>
      <c r="K29">
        <v>1460914253</v>
      </c>
      <c r="L29" t="b">
        <v>0</v>
      </c>
      <c r="M29">
        <v>15</v>
      </c>
      <c r="N29" t="b">
        <v>1</v>
      </c>
      <c r="O29" t="s">
        <v>8269</v>
      </c>
      <c r="P29" t="s">
        <v>8321</v>
      </c>
      <c r="Q29" t="s">
        <v>8324</v>
      </c>
      <c r="R29">
        <f t="shared" si="0"/>
        <v>12</v>
      </c>
      <c r="S29" s="9">
        <f t="shared" si="1"/>
        <v>180</v>
      </c>
      <c r="T29" s="8">
        <f t="shared" si="2"/>
        <v>42477.729780092588</v>
      </c>
      <c r="U29" s="8">
        <f t="shared" si="3"/>
        <v>42500.875</v>
      </c>
      <c r="V29" s="14">
        <f t="shared" si="4"/>
        <v>23.145219907411956</v>
      </c>
      <c r="W29" s="10">
        <f t="shared" si="5"/>
        <v>0.8</v>
      </c>
      <c r="X29" s="21">
        <f t="shared" si="6"/>
        <v>2016</v>
      </c>
    </row>
    <row r="30" spans="1:24" ht="30" x14ac:dyDescent="0.25">
      <c r="A30">
        <v>1761</v>
      </c>
      <c r="B30" s="1" t="s">
        <v>1762</v>
      </c>
      <c r="C30" s="1" t="s">
        <v>5871</v>
      </c>
      <c r="D30" s="3">
        <v>100</v>
      </c>
      <c r="E30" s="4">
        <v>155</v>
      </c>
      <c r="F30" t="s">
        <v>8218</v>
      </c>
      <c r="G30" t="s">
        <v>8224</v>
      </c>
      <c r="H30" t="s">
        <v>8407</v>
      </c>
      <c r="I30" t="s">
        <v>8246</v>
      </c>
      <c r="J30">
        <v>1442065060</v>
      </c>
      <c r="K30">
        <v>1437745060</v>
      </c>
      <c r="L30" t="b">
        <v>0</v>
      </c>
      <c r="M30">
        <v>3</v>
      </c>
      <c r="N30" t="b">
        <v>1</v>
      </c>
      <c r="O30" t="s">
        <v>8283</v>
      </c>
      <c r="P30" t="s">
        <v>8311</v>
      </c>
      <c r="Q30" t="s">
        <v>8312</v>
      </c>
      <c r="R30">
        <f t="shared" si="0"/>
        <v>51.67</v>
      </c>
      <c r="S30" s="9">
        <f t="shared" si="1"/>
        <v>155</v>
      </c>
      <c r="T30" s="8">
        <f t="shared" si="2"/>
        <v>42209.567824074074</v>
      </c>
      <c r="U30" s="8">
        <f t="shared" si="3"/>
        <v>42259.567824074074</v>
      </c>
      <c r="V30" s="14">
        <f t="shared" si="4"/>
        <v>50</v>
      </c>
      <c r="W30" s="10">
        <f t="shared" si="5"/>
        <v>0.55000000000000004</v>
      </c>
      <c r="X30" s="21">
        <f t="shared" si="6"/>
        <v>2015</v>
      </c>
    </row>
    <row r="31" spans="1:24" ht="45" x14ac:dyDescent="0.25">
      <c r="A31">
        <v>2921</v>
      </c>
      <c r="B31" s="1" t="s">
        <v>2921</v>
      </c>
      <c r="C31" s="1" t="s">
        <v>7031</v>
      </c>
      <c r="D31" s="3">
        <v>100</v>
      </c>
      <c r="E31" s="4">
        <v>129</v>
      </c>
      <c r="F31" t="s">
        <v>8218</v>
      </c>
      <c r="G31" t="s">
        <v>8223</v>
      </c>
      <c r="H31" t="s">
        <v>8403</v>
      </c>
      <c r="I31" t="s">
        <v>8245</v>
      </c>
      <c r="J31">
        <v>1411679804</v>
      </c>
      <c r="K31">
        <v>1409087804</v>
      </c>
      <c r="L31" t="b">
        <v>0</v>
      </c>
      <c r="M31">
        <v>3</v>
      </c>
      <c r="N31" t="b">
        <v>1</v>
      </c>
      <c r="O31" t="s">
        <v>8303</v>
      </c>
      <c r="P31" t="s">
        <v>8321</v>
      </c>
      <c r="Q31" t="s">
        <v>8333</v>
      </c>
      <c r="R31">
        <f t="shared" si="0"/>
        <v>43</v>
      </c>
      <c r="S31" s="9">
        <f t="shared" si="1"/>
        <v>129</v>
      </c>
      <c r="T31" s="8">
        <f t="shared" si="2"/>
        <v>41877.886620370373</v>
      </c>
      <c r="U31" s="8">
        <f t="shared" si="3"/>
        <v>41907.886620370373</v>
      </c>
      <c r="V31" s="14">
        <f t="shared" si="4"/>
        <v>30</v>
      </c>
      <c r="W31" s="10">
        <f t="shared" si="5"/>
        <v>0.28999999999999998</v>
      </c>
      <c r="X31" s="21">
        <f t="shared" si="6"/>
        <v>2014</v>
      </c>
    </row>
    <row r="32" spans="1:24" ht="60" x14ac:dyDescent="0.25">
      <c r="A32">
        <v>2823</v>
      </c>
      <c r="B32" s="1" t="s">
        <v>2823</v>
      </c>
      <c r="C32" s="1" t="s">
        <v>6933</v>
      </c>
      <c r="D32" s="3">
        <v>100</v>
      </c>
      <c r="E32" s="4">
        <v>124</v>
      </c>
      <c r="F32" t="s">
        <v>8218</v>
      </c>
      <c r="G32" t="s">
        <v>8224</v>
      </c>
      <c r="H32" t="s">
        <v>8407</v>
      </c>
      <c r="I32" t="s">
        <v>8246</v>
      </c>
      <c r="J32">
        <v>1427842740</v>
      </c>
      <c r="K32">
        <v>1425428206</v>
      </c>
      <c r="L32" t="b">
        <v>0</v>
      </c>
      <c r="M32">
        <v>14</v>
      </c>
      <c r="N32" t="b">
        <v>1</v>
      </c>
      <c r="O32" t="s">
        <v>8269</v>
      </c>
      <c r="P32" t="s">
        <v>8321</v>
      </c>
      <c r="Q32" t="s">
        <v>8324</v>
      </c>
      <c r="R32">
        <f t="shared" si="0"/>
        <v>8.86</v>
      </c>
      <c r="S32" s="9">
        <f t="shared" si="1"/>
        <v>124</v>
      </c>
      <c r="T32" s="8">
        <f t="shared" si="2"/>
        <v>42067.011643518519</v>
      </c>
      <c r="U32" s="8">
        <f t="shared" si="3"/>
        <v>42094.957638888889</v>
      </c>
      <c r="V32" s="14">
        <f t="shared" si="4"/>
        <v>27.945995370369928</v>
      </c>
      <c r="W32" s="10">
        <f t="shared" si="5"/>
        <v>0.24</v>
      </c>
      <c r="X32" s="21">
        <f t="shared" si="6"/>
        <v>2015</v>
      </c>
    </row>
    <row r="33" spans="1:24" ht="45" x14ac:dyDescent="0.25">
      <c r="A33">
        <v>3576</v>
      </c>
      <c r="B33" s="1" t="s">
        <v>3575</v>
      </c>
      <c r="C33" s="1" t="s">
        <v>7686</v>
      </c>
      <c r="D33" s="3">
        <v>100</v>
      </c>
      <c r="E33" s="4">
        <v>100</v>
      </c>
      <c r="F33" t="s">
        <v>8218</v>
      </c>
      <c r="G33" t="s">
        <v>8223</v>
      </c>
      <c r="H33" t="s">
        <v>8403</v>
      </c>
      <c r="I33" t="s">
        <v>8245</v>
      </c>
      <c r="J33">
        <v>1480947054</v>
      </c>
      <c r="K33">
        <v>1475759454</v>
      </c>
      <c r="L33" t="b">
        <v>0</v>
      </c>
      <c r="M33">
        <v>5</v>
      </c>
      <c r="N33" t="b">
        <v>1</v>
      </c>
      <c r="O33" t="s">
        <v>8269</v>
      </c>
      <c r="P33" t="s">
        <v>8321</v>
      </c>
      <c r="Q33" t="s">
        <v>8324</v>
      </c>
      <c r="R33">
        <f t="shared" si="0"/>
        <v>20</v>
      </c>
      <c r="S33" s="9">
        <f t="shared" si="1"/>
        <v>100</v>
      </c>
      <c r="T33" s="8">
        <f t="shared" si="2"/>
        <v>42649.54923611111</v>
      </c>
      <c r="U33" s="8">
        <f t="shared" si="3"/>
        <v>42709.590902777782</v>
      </c>
      <c r="V33" s="14">
        <f t="shared" si="4"/>
        <v>60.041666666671517</v>
      </c>
      <c r="W33" s="10">
        <f t="shared" si="5"/>
        <v>0</v>
      </c>
      <c r="X33" s="21">
        <f t="shared" si="6"/>
        <v>2016</v>
      </c>
    </row>
    <row r="34" spans="1:24" ht="45" x14ac:dyDescent="0.25">
      <c r="A34">
        <v>3745</v>
      </c>
      <c r="B34" s="1" t="s">
        <v>3742</v>
      </c>
      <c r="C34" s="1" t="s">
        <v>7855</v>
      </c>
      <c r="D34" s="3">
        <v>100</v>
      </c>
      <c r="E34" s="4">
        <v>10</v>
      </c>
      <c r="F34" t="s">
        <v>8220</v>
      </c>
      <c r="G34" t="s">
        <v>8223</v>
      </c>
      <c r="H34" t="s">
        <v>8403</v>
      </c>
      <c r="I34" t="s">
        <v>8245</v>
      </c>
      <c r="J34">
        <v>1407689102</v>
      </c>
      <c r="K34">
        <v>1405097102</v>
      </c>
      <c r="L34" t="b">
        <v>0</v>
      </c>
      <c r="M34">
        <v>1</v>
      </c>
      <c r="N34" t="b">
        <v>0</v>
      </c>
      <c r="O34" t="s">
        <v>8269</v>
      </c>
      <c r="P34" t="s">
        <v>8321</v>
      </c>
      <c r="Q34" t="s">
        <v>8324</v>
      </c>
      <c r="R34">
        <f t="shared" si="0"/>
        <v>10</v>
      </c>
      <c r="S34" s="9">
        <f t="shared" si="1"/>
        <v>10</v>
      </c>
      <c r="T34" s="8">
        <f t="shared" si="2"/>
        <v>41831.697939814818</v>
      </c>
      <c r="U34" s="8">
        <f t="shared" si="3"/>
        <v>41861.697939814818</v>
      </c>
      <c r="V34" s="14">
        <f t="shared" si="4"/>
        <v>30</v>
      </c>
      <c r="W34" s="10">
        <f t="shared" si="5"/>
        <v>-0.9</v>
      </c>
      <c r="X34" s="21">
        <f t="shared" si="6"/>
        <v>2014</v>
      </c>
    </row>
    <row r="35" spans="1:24" ht="60" x14ac:dyDescent="0.25">
      <c r="A35">
        <v>2148</v>
      </c>
      <c r="B35" s="1" t="s">
        <v>2149</v>
      </c>
      <c r="C35" s="1" t="s">
        <v>6258</v>
      </c>
      <c r="D35" s="3">
        <v>100</v>
      </c>
      <c r="E35" s="4">
        <v>2</v>
      </c>
      <c r="F35" t="s">
        <v>8220</v>
      </c>
      <c r="G35" t="s">
        <v>8224</v>
      </c>
      <c r="H35" t="s">
        <v>8407</v>
      </c>
      <c r="I35" t="s">
        <v>8246</v>
      </c>
      <c r="J35">
        <v>1427992582</v>
      </c>
      <c r="K35">
        <v>1425404182</v>
      </c>
      <c r="L35" t="b">
        <v>0</v>
      </c>
      <c r="M35">
        <v>2</v>
      </c>
      <c r="N35" t="b">
        <v>0</v>
      </c>
      <c r="O35" t="s">
        <v>8280</v>
      </c>
      <c r="P35" t="s">
        <v>8314</v>
      </c>
      <c r="Q35" t="s">
        <v>8332</v>
      </c>
      <c r="R35">
        <f t="shared" si="0"/>
        <v>1</v>
      </c>
      <c r="S35" s="9">
        <f t="shared" si="1"/>
        <v>2</v>
      </c>
      <c r="T35" s="8">
        <f t="shared" si="2"/>
        <v>42066.733587962968</v>
      </c>
      <c r="U35" s="8">
        <f t="shared" si="3"/>
        <v>42096.691921296297</v>
      </c>
      <c r="V35" s="14">
        <f t="shared" si="4"/>
        <v>29.958333333328483</v>
      </c>
      <c r="W35" s="10">
        <f t="shared" si="5"/>
        <v>-0.98</v>
      </c>
      <c r="X35" s="21">
        <f t="shared" si="6"/>
        <v>2015</v>
      </c>
    </row>
    <row r="36" spans="1:24" ht="60" x14ac:dyDescent="0.25">
      <c r="A36">
        <v>1071</v>
      </c>
      <c r="B36" s="1" t="s">
        <v>1072</v>
      </c>
      <c r="C36" s="1" t="s">
        <v>5181</v>
      </c>
      <c r="D36" s="3">
        <v>100</v>
      </c>
      <c r="E36" s="4">
        <v>0</v>
      </c>
      <c r="F36" t="s">
        <v>8220</v>
      </c>
      <c r="G36" t="s">
        <v>8233</v>
      </c>
      <c r="H36" t="s">
        <v>8411</v>
      </c>
      <c r="I36" t="s">
        <v>8253</v>
      </c>
      <c r="J36">
        <v>1447787093</v>
      </c>
      <c r="K36">
        <v>1445191493</v>
      </c>
      <c r="L36" t="b">
        <v>0</v>
      </c>
      <c r="M36">
        <v>0</v>
      </c>
      <c r="N36" t="b">
        <v>0</v>
      </c>
      <c r="O36" t="s">
        <v>8280</v>
      </c>
      <c r="P36" t="s">
        <v>8314</v>
      </c>
      <c r="Q36" t="s">
        <v>8332</v>
      </c>
      <c r="R36">
        <f t="shared" si="0"/>
        <v>0</v>
      </c>
      <c r="S36" s="9">
        <f t="shared" si="1"/>
        <v>0</v>
      </c>
      <c r="T36" s="8">
        <f t="shared" si="2"/>
        <v>42295.753391203703</v>
      </c>
      <c r="U36" s="8">
        <f t="shared" si="3"/>
        <v>42325.795057870375</v>
      </c>
      <c r="V36" s="14">
        <f t="shared" si="4"/>
        <v>30.041666666671517</v>
      </c>
      <c r="W36" s="10">
        <f t="shared" si="5"/>
        <v>-1</v>
      </c>
      <c r="X36" s="21">
        <f t="shared" si="6"/>
        <v>2015</v>
      </c>
    </row>
    <row r="37" spans="1:24" ht="45" x14ac:dyDescent="0.25">
      <c r="A37">
        <v>3292</v>
      </c>
      <c r="B37" s="1" t="s">
        <v>3292</v>
      </c>
      <c r="C37" s="1" t="s">
        <v>7402</v>
      </c>
      <c r="D37" s="3">
        <v>101</v>
      </c>
      <c r="E37" s="4">
        <v>289</v>
      </c>
      <c r="F37" t="s">
        <v>8218</v>
      </c>
      <c r="G37" t="s">
        <v>8224</v>
      </c>
      <c r="H37" t="s">
        <v>8407</v>
      </c>
      <c r="I37" t="s">
        <v>8246</v>
      </c>
      <c r="J37">
        <v>1449257348</v>
      </c>
      <c r="K37">
        <v>1444069748</v>
      </c>
      <c r="L37" t="b">
        <v>0</v>
      </c>
      <c r="M37">
        <v>15</v>
      </c>
      <c r="N37" t="b">
        <v>1</v>
      </c>
      <c r="O37" t="s">
        <v>8269</v>
      </c>
      <c r="P37" t="s">
        <v>8321</v>
      </c>
      <c r="Q37" t="s">
        <v>8324</v>
      </c>
      <c r="R37">
        <f t="shared" si="0"/>
        <v>19.27</v>
      </c>
      <c r="S37" s="9">
        <f t="shared" si="1"/>
        <v>286</v>
      </c>
      <c r="T37" s="8">
        <f t="shared" si="2"/>
        <v>42282.770231481481</v>
      </c>
      <c r="U37" s="8">
        <f t="shared" si="3"/>
        <v>42342.811898148153</v>
      </c>
      <c r="V37" s="14">
        <f t="shared" si="4"/>
        <v>60.041666666671517</v>
      </c>
      <c r="W37" s="10">
        <f t="shared" si="5"/>
        <v>1.8613861386138615</v>
      </c>
      <c r="X37" s="21">
        <f t="shared" si="6"/>
        <v>2015</v>
      </c>
    </row>
    <row r="38" spans="1:24" ht="60" x14ac:dyDescent="0.25">
      <c r="A38">
        <v>2201</v>
      </c>
      <c r="B38" s="1" t="s">
        <v>2202</v>
      </c>
      <c r="C38" s="1" t="s">
        <v>6311</v>
      </c>
      <c r="D38" s="3">
        <v>110</v>
      </c>
      <c r="E38" s="4">
        <v>420.99</v>
      </c>
      <c r="F38" t="s">
        <v>8218</v>
      </c>
      <c r="G38" t="s">
        <v>8224</v>
      </c>
      <c r="H38" t="s">
        <v>8407</v>
      </c>
      <c r="I38" t="s">
        <v>8246</v>
      </c>
      <c r="J38">
        <v>1358367565</v>
      </c>
      <c r="K38">
        <v>1357157965</v>
      </c>
      <c r="L38" t="b">
        <v>0</v>
      </c>
      <c r="M38">
        <v>28</v>
      </c>
      <c r="N38" t="b">
        <v>1</v>
      </c>
      <c r="O38" t="s">
        <v>8278</v>
      </c>
      <c r="P38" t="s">
        <v>8325</v>
      </c>
      <c r="Q38" t="s">
        <v>8327</v>
      </c>
      <c r="R38">
        <f t="shared" si="0"/>
        <v>15.04</v>
      </c>
      <c r="S38" s="9">
        <f t="shared" si="1"/>
        <v>383</v>
      </c>
      <c r="T38" s="8">
        <f t="shared" si="2"/>
        <v>41276.846817129634</v>
      </c>
      <c r="U38" s="8">
        <f t="shared" si="3"/>
        <v>41290.846817129634</v>
      </c>
      <c r="V38" s="14">
        <f t="shared" si="4"/>
        <v>14</v>
      </c>
      <c r="W38" s="10">
        <f t="shared" si="5"/>
        <v>2.8271818181818182</v>
      </c>
      <c r="X38" s="21">
        <f t="shared" si="6"/>
        <v>2013</v>
      </c>
    </row>
    <row r="39" spans="1:24" ht="30" x14ac:dyDescent="0.25">
      <c r="A39">
        <v>1420</v>
      </c>
      <c r="B39" s="1" t="s">
        <v>1421</v>
      </c>
      <c r="C39" s="1" t="s">
        <v>5530</v>
      </c>
      <c r="D39" s="3">
        <v>110</v>
      </c>
      <c r="E39" s="4">
        <v>3</v>
      </c>
      <c r="F39" t="s">
        <v>8220</v>
      </c>
      <c r="G39" t="s">
        <v>8223</v>
      </c>
      <c r="H39" t="s">
        <v>8403</v>
      </c>
      <c r="I39" t="s">
        <v>8245</v>
      </c>
      <c r="J39">
        <v>1467129686</v>
      </c>
      <c r="K39">
        <v>1464969686</v>
      </c>
      <c r="L39" t="b">
        <v>0</v>
      </c>
      <c r="M39">
        <v>3</v>
      </c>
      <c r="N39" t="b">
        <v>0</v>
      </c>
      <c r="O39" t="s">
        <v>8285</v>
      </c>
      <c r="P39" t="s">
        <v>8309</v>
      </c>
      <c r="Q39" t="s">
        <v>8346</v>
      </c>
      <c r="R39">
        <f t="shared" si="0"/>
        <v>1</v>
      </c>
      <c r="S39" s="9">
        <f t="shared" si="1"/>
        <v>3</v>
      </c>
      <c r="T39" s="8">
        <f t="shared" si="2"/>
        <v>42524.667662037042</v>
      </c>
      <c r="U39" s="8">
        <f t="shared" si="3"/>
        <v>42549.667662037042</v>
      </c>
      <c r="V39" s="14">
        <f t="shared" si="4"/>
        <v>25</v>
      </c>
      <c r="W39" s="10">
        <f t="shared" si="5"/>
        <v>-0.97272727272727277</v>
      </c>
      <c r="X39" s="21">
        <f t="shared" si="6"/>
        <v>2016</v>
      </c>
    </row>
    <row r="40" spans="1:24" ht="45" x14ac:dyDescent="0.25">
      <c r="A40">
        <v>1923</v>
      </c>
      <c r="B40" s="1" t="s">
        <v>1924</v>
      </c>
      <c r="C40" s="1" t="s">
        <v>6033</v>
      </c>
      <c r="D40" s="3">
        <v>125</v>
      </c>
      <c r="E40" s="4">
        <v>301</v>
      </c>
      <c r="F40" t="s">
        <v>8218</v>
      </c>
      <c r="G40" t="s">
        <v>8223</v>
      </c>
      <c r="H40" t="s">
        <v>8403</v>
      </c>
      <c r="I40" t="s">
        <v>8245</v>
      </c>
      <c r="J40">
        <v>1317099540</v>
      </c>
      <c r="K40">
        <v>1313612532</v>
      </c>
      <c r="L40" t="b">
        <v>0</v>
      </c>
      <c r="M40">
        <v>13</v>
      </c>
      <c r="N40" t="b">
        <v>1</v>
      </c>
      <c r="O40" t="s">
        <v>8277</v>
      </c>
      <c r="P40" t="s">
        <v>8325</v>
      </c>
      <c r="Q40" t="s">
        <v>8326</v>
      </c>
      <c r="R40">
        <f t="shared" si="0"/>
        <v>23.15</v>
      </c>
      <c r="S40" s="9">
        <f t="shared" si="1"/>
        <v>241</v>
      </c>
      <c r="T40" s="8">
        <f t="shared" si="2"/>
        <v>40772.848749999997</v>
      </c>
      <c r="U40" s="8">
        <f t="shared" si="3"/>
        <v>40813.207638888889</v>
      </c>
      <c r="V40" s="14">
        <f t="shared" si="4"/>
        <v>40.35888888889167</v>
      </c>
      <c r="W40" s="10">
        <f t="shared" si="5"/>
        <v>1.4079999999999999</v>
      </c>
      <c r="X40" s="21">
        <f t="shared" si="6"/>
        <v>2011</v>
      </c>
    </row>
    <row r="41" spans="1:24" ht="45" x14ac:dyDescent="0.25">
      <c r="A41">
        <v>2364</v>
      </c>
      <c r="B41" s="1" t="s">
        <v>2365</v>
      </c>
      <c r="C41" s="1" t="s">
        <v>6474</v>
      </c>
      <c r="D41" s="3">
        <v>128</v>
      </c>
      <c r="E41" s="4">
        <v>0</v>
      </c>
      <c r="F41" t="s">
        <v>8219</v>
      </c>
      <c r="G41" t="s">
        <v>8223</v>
      </c>
      <c r="H41" t="s">
        <v>8403</v>
      </c>
      <c r="I41" t="s">
        <v>8245</v>
      </c>
      <c r="J41">
        <v>1445898356</v>
      </c>
      <c r="K41">
        <v>1441146356</v>
      </c>
      <c r="L41" t="b">
        <v>0</v>
      </c>
      <c r="M41">
        <v>0</v>
      </c>
      <c r="N41" t="b">
        <v>0</v>
      </c>
      <c r="O41" t="s">
        <v>8270</v>
      </c>
      <c r="P41" t="s">
        <v>8306</v>
      </c>
      <c r="Q41" t="s">
        <v>8340</v>
      </c>
      <c r="R41">
        <f t="shared" si="0"/>
        <v>0</v>
      </c>
      <c r="S41" s="9">
        <f t="shared" si="1"/>
        <v>0</v>
      </c>
      <c r="T41" s="8">
        <f t="shared" si="2"/>
        <v>42248.934675925921</v>
      </c>
      <c r="U41" s="8">
        <f t="shared" si="3"/>
        <v>42303.934675925921</v>
      </c>
      <c r="V41" s="14">
        <f t="shared" si="4"/>
        <v>55</v>
      </c>
      <c r="W41" s="10">
        <f t="shared" si="5"/>
        <v>-1</v>
      </c>
      <c r="X41" s="21">
        <f t="shared" si="6"/>
        <v>2015</v>
      </c>
    </row>
    <row r="42" spans="1:24" ht="60" x14ac:dyDescent="0.25">
      <c r="A42">
        <v>2625</v>
      </c>
      <c r="B42" s="1" t="s">
        <v>2625</v>
      </c>
      <c r="C42" s="1" t="s">
        <v>6735</v>
      </c>
      <c r="D42" s="3">
        <v>150</v>
      </c>
      <c r="E42" s="4">
        <v>1434</v>
      </c>
      <c r="F42" t="s">
        <v>8218</v>
      </c>
      <c r="G42" t="s">
        <v>8235</v>
      </c>
      <c r="H42" t="s">
        <v>8412</v>
      </c>
      <c r="I42" t="s">
        <v>8248</v>
      </c>
      <c r="J42">
        <v>1478723208</v>
      </c>
      <c r="K42">
        <v>1476559608</v>
      </c>
      <c r="L42" t="b">
        <v>0</v>
      </c>
      <c r="M42">
        <v>52</v>
      </c>
      <c r="N42" t="b">
        <v>1</v>
      </c>
      <c r="O42" t="s">
        <v>8299</v>
      </c>
      <c r="P42" t="s">
        <v>8306</v>
      </c>
      <c r="Q42" t="s">
        <v>8313</v>
      </c>
      <c r="R42">
        <f t="shared" si="0"/>
        <v>27.58</v>
      </c>
      <c r="S42" s="9">
        <f t="shared" si="1"/>
        <v>956</v>
      </c>
      <c r="T42" s="8">
        <f t="shared" si="2"/>
        <v>42658.810277777782</v>
      </c>
      <c r="U42" s="8">
        <f t="shared" si="3"/>
        <v>42683.851944444439</v>
      </c>
      <c r="V42" s="14">
        <f t="shared" si="4"/>
        <v>25.041666666656965</v>
      </c>
      <c r="W42" s="10">
        <f t="shared" si="5"/>
        <v>8.56</v>
      </c>
      <c r="X42" s="21">
        <f t="shared" si="6"/>
        <v>2016</v>
      </c>
    </row>
    <row r="43" spans="1:24" ht="60" x14ac:dyDescent="0.25">
      <c r="A43">
        <v>2627</v>
      </c>
      <c r="B43" s="1" t="s">
        <v>2627</v>
      </c>
      <c r="C43" s="1" t="s">
        <v>6737</v>
      </c>
      <c r="D43" s="3">
        <v>150</v>
      </c>
      <c r="E43" s="4">
        <v>970</v>
      </c>
      <c r="F43" t="s">
        <v>8218</v>
      </c>
      <c r="G43" t="s">
        <v>8223</v>
      </c>
      <c r="H43" t="s">
        <v>8403</v>
      </c>
      <c r="I43" t="s">
        <v>8245</v>
      </c>
      <c r="J43">
        <v>1448571261</v>
      </c>
      <c r="K43">
        <v>1445975661</v>
      </c>
      <c r="L43" t="b">
        <v>0</v>
      </c>
      <c r="M43">
        <v>45</v>
      </c>
      <c r="N43" t="b">
        <v>1</v>
      </c>
      <c r="O43" t="s">
        <v>8299</v>
      </c>
      <c r="P43" t="s">
        <v>8306</v>
      </c>
      <c r="Q43" t="s">
        <v>8313</v>
      </c>
      <c r="R43">
        <f t="shared" si="0"/>
        <v>21.56</v>
      </c>
      <c r="S43" s="9">
        <f t="shared" si="1"/>
        <v>647</v>
      </c>
      <c r="T43" s="8">
        <f t="shared" si="2"/>
        <v>42304.829409722224</v>
      </c>
      <c r="U43" s="8">
        <f t="shared" si="3"/>
        <v>42334.871076388896</v>
      </c>
      <c r="V43" s="14">
        <f t="shared" si="4"/>
        <v>30.041666666671517</v>
      </c>
      <c r="W43" s="10">
        <f t="shared" si="5"/>
        <v>5.4666666666666668</v>
      </c>
      <c r="X43" s="21">
        <f t="shared" si="6"/>
        <v>2015</v>
      </c>
    </row>
    <row r="44" spans="1:24" ht="60" x14ac:dyDescent="0.25">
      <c r="A44">
        <v>3536</v>
      </c>
      <c r="B44" s="1" t="s">
        <v>3535</v>
      </c>
      <c r="C44" s="1" t="s">
        <v>7646</v>
      </c>
      <c r="D44" s="3">
        <v>150</v>
      </c>
      <c r="E44" s="4">
        <v>230</v>
      </c>
      <c r="F44" t="s">
        <v>8218</v>
      </c>
      <c r="G44" t="s">
        <v>8224</v>
      </c>
      <c r="H44" t="s">
        <v>8407</v>
      </c>
      <c r="I44" t="s">
        <v>8246</v>
      </c>
      <c r="J44">
        <v>1450612740</v>
      </c>
      <c r="K44">
        <v>1448040425</v>
      </c>
      <c r="L44" t="b">
        <v>0</v>
      </c>
      <c r="M44">
        <v>17</v>
      </c>
      <c r="N44" t="b">
        <v>1</v>
      </c>
      <c r="O44" t="s">
        <v>8269</v>
      </c>
      <c r="P44" t="s">
        <v>8321</v>
      </c>
      <c r="Q44" t="s">
        <v>8324</v>
      </c>
      <c r="R44">
        <f t="shared" si="0"/>
        <v>13.53</v>
      </c>
      <c r="S44" s="9">
        <f t="shared" si="1"/>
        <v>153</v>
      </c>
      <c r="T44" s="8">
        <f t="shared" si="2"/>
        <v>42328.727141203708</v>
      </c>
      <c r="U44" s="8">
        <f t="shared" si="3"/>
        <v>42358.499305555553</v>
      </c>
      <c r="V44" s="14">
        <f t="shared" si="4"/>
        <v>29.772164351845277</v>
      </c>
      <c r="W44" s="10">
        <f t="shared" si="5"/>
        <v>0.53333333333333333</v>
      </c>
      <c r="X44" s="21">
        <f t="shared" si="6"/>
        <v>2015</v>
      </c>
    </row>
    <row r="45" spans="1:24" ht="60" x14ac:dyDescent="0.25">
      <c r="A45">
        <v>3429</v>
      </c>
      <c r="B45" s="1" t="s">
        <v>3428</v>
      </c>
      <c r="C45" s="1" t="s">
        <v>7539</v>
      </c>
      <c r="D45" s="3">
        <v>150</v>
      </c>
      <c r="E45" s="4">
        <v>195</v>
      </c>
      <c r="F45" t="s">
        <v>8218</v>
      </c>
      <c r="G45" t="s">
        <v>8224</v>
      </c>
      <c r="H45" t="s">
        <v>8407</v>
      </c>
      <c r="I45" t="s">
        <v>8246</v>
      </c>
      <c r="J45">
        <v>1478046661</v>
      </c>
      <c r="K45">
        <v>1476837061</v>
      </c>
      <c r="L45" t="b">
        <v>0</v>
      </c>
      <c r="M45">
        <v>12</v>
      </c>
      <c r="N45" t="b">
        <v>1</v>
      </c>
      <c r="O45" t="s">
        <v>8269</v>
      </c>
      <c r="P45" t="s">
        <v>8321</v>
      </c>
      <c r="Q45" t="s">
        <v>8324</v>
      </c>
      <c r="R45">
        <f t="shared" si="0"/>
        <v>16.25</v>
      </c>
      <c r="S45" s="9">
        <f t="shared" si="1"/>
        <v>130</v>
      </c>
      <c r="T45" s="8">
        <f t="shared" si="2"/>
        <v>42662.021539351852</v>
      </c>
      <c r="U45" s="8">
        <f t="shared" si="3"/>
        <v>42676.021539351852</v>
      </c>
      <c r="V45" s="14">
        <f t="shared" si="4"/>
        <v>14</v>
      </c>
      <c r="W45" s="10">
        <f t="shared" si="5"/>
        <v>0.3</v>
      </c>
      <c r="X45" s="21">
        <f t="shared" si="6"/>
        <v>2016</v>
      </c>
    </row>
    <row r="46" spans="1:24" ht="30" x14ac:dyDescent="0.25">
      <c r="A46">
        <v>2167</v>
      </c>
      <c r="B46" s="1" t="s">
        <v>2168</v>
      </c>
      <c r="C46" s="1" t="s">
        <v>6277</v>
      </c>
      <c r="D46" s="3">
        <v>150</v>
      </c>
      <c r="E46" s="4">
        <v>180</v>
      </c>
      <c r="F46" t="s">
        <v>8218</v>
      </c>
      <c r="G46" t="s">
        <v>8223</v>
      </c>
      <c r="H46" t="s">
        <v>8403</v>
      </c>
      <c r="I46" t="s">
        <v>8245</v>
      </c>
      <c r="J46">
        <v>1347672937</v>
      </c>
      <c r="K46">
        <v>1346463337</v>
      </c>
      <c r="L46" t="b">
        <v>0</v>
      </c>
      <c r="M46">
        <v>8</v>
      </c>
      <c r="N46" t="b">
        <v>1</v>
      </c>
      <c r="O46" t="s">
        <v>8274</v>
      </c>
      <c r="P46" t="s">
        <v>8325</v>
      </c>
      <c r="Q46" t="s">
        <v>8329</v>
      </c>
      <c r="R46">
        <f t="shared" si="0"/>
        <v>22.5</v>
      </c>
      <c r="S46" s="9">
        <f t="shared" si="1"/>
        <v>120</v>
      </c>
      <c r="T46" s="8">
        <f t="shared" si="2"/>
        <v>41153.066400462965</v>
      </c>
      <c r="U46" s="8">
        <f t="shared" si="3"/>
        <v>41167.066400462965</v>
      </c>
      <c r="V46" s="14">
        <f t="shared" si="4"/>
        <v>14</v>
      </c>
      <c r="W46" s="10">
        <f t="shared" si="5"/>
        <v>0.2</v>
      </c>
      <c r="X46" s="21">
        <f t="shared" si="6"/>
        <v>2012</v>
      </c>
    </row>
    <row r="47" spans="1:24" ht="30" x14ac:dyDescent="0.25">
      <c r="A47">
        <v>3735</v>
      </c>
      <c r="B47" s="1" t="s">
        <v>3732</v>
      </c>
      <c r="C47" s="1" t="s">
        <v>7845</v>
      </c>
      <c r="D47" s="3">
        <v>150</v>
      </c>
      <c r="E47" s="4">
        <v>20</v>
      </c>
      <c r="F47" t="s">
        <v>8220</v>
      </c>
      <c r="G47" t="s">
        <v>8224</v>
      </c>
      <c r="H47" t="s">
        <v>8407</v>
      </c>
      <c r="I47" t="s">
        <v>8246</v>
      </c>
      <c r="J47">
        <v>1432831089</v>
      </c>
      <c r="K47">
        <v>1430239089</v>
      </c>
      <c r="L47" t="b">
        <v>0</v>
      </c>
      <c r="M47">
        <v>2</v>
      </c>
      <c r="N47" t="b">
        <v>0</v>
      </c>
      <c r="O47" t="s">
        <v>8269</v>
      </c>
      <c r="P47" t="s">
        <v>8321</v>
      </c>
      <c r="Q47" t="s">
        <v>8324</v>
      </c>
      <c r="R47">
        <f t="shared" si="0"/>
        <v>10</v>
      </c>
      <c r="S47" s="9">
        <f t="shared" si="1"/>
        <v>13</v>
      </c>
      <c r="T47" s="8">
        <f t="shared" si="2"/>
        <v>42122.693159722221</v>
      </c>
      <c r="U47" s="8">
        <f t="shared" si="3"/>
        <v>42152.693159722221</v>
      </c>
      <c r="V47" s="14">
        <f t="shared" si="4"/>
        <v>30</v>
      </c>
      <c r="W47" s="10">
        <f t="shared" si="5"/>
        <v>-0.8666666666666667</v>
      </c>
      <c r="X47" s="21">
        <f t="shared" si="6"/>
        <v>2015</v>
      </c>
    </row>
    <row r="48" spans="1:24" ht="45" x14ac:dyDescent="0.25">
      <c r="A48">
        <v>3925</v>
      </c>
      <c r="B48" s="1" t="s">
        <v>3922</v>
      </c>
      <c r="C48" s="1" t="s">
        <v>8033</v>
      </c>
      <c r="D48" s="3">
        <v>150</v>
      </c>
      <c r="E48" s="4">
        <v>15</v>
      </c>
      <c r="F48" t="s">
        <v>8220</v>
      </c>
      <c r="G48" t="s">
        <v>8223</v>
      </c>
      <c r="H48" t="s">
        <v>8403</v>
      </c>
      <c r="I48" t="s">
        <v>8245</v>
      </c>
      <c r="J48">
        <v>1406753639</v>
      </c>
      <c r="K48">
        <v>1404161639</v>
      </c>
      <c r="L48" t="b">
        <v>0</v>
      </c>
      <c r="M48">
        <v>3</v>
      </c>
      <c r="N48" t="b">
        <v>0</v>
      </c>
      <c r="O48" t="s">
        <v>8269</v>
      </c>
      <c r="P48" t="s">
        <v>8321</v>
      </c>
      <c r="Q48" t="s">
        <v>8324</v>
      </c>
      <c r="R48">
        <f t="shared" si="0"/>
        <v>5</v>
      </c>
      <c r="S48" s="9">
        <f t="shared" si="1"/>
        <v>10</v>
      </c>
      <c r="T48" s="8">
        <f t="shared" si="2"/>
        <v>41820.870821759258</v>
      </c>
      <c r="U48" s="8">
        <f t="shared" si="3"/>
        <v>41850.870821759258</v>
      </c>
      <c r="V48" s="14">
        <f t="shared" si="4"/>
        <v>30</v>
      </c>
      <c r="W48" s="10">
        <f t="shared" si="5"/>
        <v>-0.9</v>
      </c>
      <c r="X48" s="21">
        <f t="shared" si="6"/>
        <v>2014</v>
      </c>
    </row>
    <row r="49" spans="1:24" ht="60" x14ac:dyDescent="0.25">
      <c r="A49">
        <v>4082</v>
      </c>
      <c r="B49" s="1" t="s">
        <v>4078</v>
      </c>
      <c r="C49" s="1" t="s">
        <v>8185</v>
      </c>
      <c r="D49" s="3">
        <v>150</v>
      </c>
      <c r="E49" s="4">
        <v>3</v>
      </c>
      <c r="F49" t="s">
        <v>8220</v>
      </c>
      <c r="G49" t="s">
        <v>8223</v>
      </c>
      <c r="H49" t="s">
        <v>8403</v>
      </c>
      <c r="I49" t="s">
        <v>8245</v>
      </c>
      <c r="J49">
        <v>1447542000</v>
      </c>
      <c r="K49">
        <v>1446179553</v>
      </c>
      <c r="L49" t="b">
        <v>0</v>
      </c>
      <c r="M49">
        <v>2</v>
      </c>
      <c r="N49" t="b">
        <v>0</v>
      </c>
      <c r="O49" t="s">
        <v>8269</v>
      </c>
      <c r="P49" t="s">
        <v>8321</v>
      </c>
      <c r="Q49" t="s">
        <v>8324</v>
      </c>
      <c r="R49">
        <f t="shared" si="0"/>
        <v>1.5</v>
      </c>
      <c r="S49" s="9">
        <f t="shared" si="1"/>
        <v>2</v>
      </c>
      <c r="T49" s="8">
        <f t="shared" si="2"/>
        <v>42307.189270833333</v>
      </c>
      <c r="U49" s="8">
        <f t="shared" si="3"/>
        <v>42322.958333333328</v>
      </c>
      <c r="V49" s="14">
        <f t="shared" si="4"/>
        <v>15.769062499995925</v>
      </c>
      <c r="W49" s="10">
        <f t="shared" si="5"/>
        <v>-0.98</v>
      </c>
      <c r="X49" s="21">
        <f t="shared" si="6"/>
        <v>2015</v>
      </c>
    </row>
    <row r="50" spans="1:24" ht="60" x14ac:dyDescent="0.25">
      <c r="A50">
        <v>2169</v>
      </c>
      <c r="B50" s="1" t="s">
        <v>2170</v>
      </c>
      <c r="C50" s="1" t="s">
        <v>6279</v>
      </c>
      <c r="D50" s="3">
        <v>153</v>
      </c>
      <c r="E50" s="4">
        <v>153</v>
      </c>
      <c r="F50" t="s">
        <v>8218</v>
      </c>
      <c r="G50" t="s">
        <v>8223</v>
      </c>
      <c r="H50" t="s">
        <v>8403</v>
      </c>
      <c r="I50" t="s">
        <v>8245</v>
      </c>
      <c r="J50">
        <v>1488473351</v>
      </c>
      <c r="K50">
        <v>1488214151</v>
      </c>
      <c r="L50" t="b">
        <v>0</v>
      </c>
      <c r="M50">
        <v>7</v>
      </c>
      <c r="N50" t="b">
        <v>1</v>
      </c>
      <c r="O50" t="s">
        <v>8274</v>
      </c>
      <c r="P50" t="s">
        <v>8325</v>
      </c>
      <c r="Q50" t="s">
        <v>8329</v>
      </c>
      <c r="R50">
        <f t="shared" si="0"/>
        <v>21.86</v>
      </c>
      <c r="S50" s="9">
        <f t="shared" si="1"/>
        <v>100</v>
      </c>
      <c r="T50" s="8">
        <f t="shared" si="2"/>
        <v>42793.700821759259</v>
      </c>
      <c r="U50" s="8">
        <f t="shared" si="3"/>
        <v>42796.700821759259</v>
      </c>
      <c r="V50" s="14">
        <f t="shared" si="4"/>
        <v>3</v>
      </c>
      <c r="W50" s="10">
        <f t="shared" si="5"/>
        <v>0</v>
      </c>
      <c r="X50" s="21">
        <f t="shared" si="6"/>
        <v>2017</v>
      </c>
    </row>
    <row r="51" spans="1:24" ht="30" x14ac:dyDescent="0.25">
      <c r="A51">
        <v>1062</v>
      </c>
      <c r="B51" s="1" t="s">
        <v>1063</v>
      </c>
      <c r="C51" s="1" t="s">
        <v>5172</v>
      </c>
      <c r="D51" s="3">
        <v>199</v>
      </c>
      <c r="E51" s="4">
        <v>190</v>
      </c>
      <c r="F51" t="s">
        <v>8219</v>
      </c>
      <c r="G51" t="s">
        <v>8223</v>
      </c>
      <c r="H51" t="s">
        <v>8403</v>
      </c>
      <c r="I51" t="s">
        <v>8245</v>
      </c>
      <c r="J51">
        <v>1468351341</v>
      </c>
      <c r="K51">
        <v>1467746541</v>
      </c>
      <c r="L51" t="b">
        <v>0</v>
      </c>
      <c r="M51">
        <v>4</v>
      </c>
      <c r="N51" t="b">
        <v>0</v>
      </c>
      <c r="O51" t="s">
        <v>8279</v>
      </c>
      <c r="P51" t="s">
        <v>8344</v>
      </c>
      <c r="Q51" t="s">
        <v>8345</v>
      </c>
      <c r="R51">
        <f t="shared" si="0"/>
        <v>47.5</v>
      </c>
      <c r="S51" s="9">
        <f t="shared" si="1"/>
        <v>95</v>
      </c>
      <c r="T51" s="8">
        <f t="shared" si="2"/>
        <v>42556.807187500002</v>
      </c>
      <c r="U51" s="8">
        <f t="shared" si="3"/>
        <v>42563.807187500002</v>
      </c>
      <c r="V51" s="14">
        <f t="shared" si="4"/>
        <v>7</v>
      </c>
      <c r="W51" s="10">
        <f t="shared" si="5"/>
        <v>-4.5226130653266333E-2</v>
      </c>
      <c r="X51" s="21">
        <f t="shared" si="6"/>
        <v>2016</v>
      </c>
    </row>
    <row r="52" spans="1:24" x14ac:dyDescent="0.25">
      <c r="A52">
        <v>3122</v>
      </c>
      <c r="B52" s="1" t="s">
        <v>3122</v>
      </c>
      <c r="C52" s="1" t="s">
        <v>7232</v>
      </c>
      <c r="D52" s="3">
        <v>199</v>
      </c>
      <c r="E52" s="4">
        <v>116</v>
      </c>
      <c r="F52" t="s">
        <v>8219</v>
      </c>
      <c r="G52" t="s">
        <v>8223</v>
      </c>
      <c r="H52" t="s">
        <v>8403</v>
      </c>
      <c r="I52" t="s">
        <v>8245</v>
      </c>
      <c r="J52">
        <v>1478733732</v>
      </c>
      <c r="K52">
        <v>1478298132</v>
      </c>
      <c r="L52" t="b">
        <v>0</v>
      </c>
      <c r="M52">
        <v>2</v>
      </c>
      <c r="N52" t="b">
        <v>0</v>
      </c>
      <c r="O52" t="s">
        <v>8301</v>
      </c>
      <c r="P52" t="s">
        <v>8321</v>
      </c>
      <c r="Q52" t="s">
        <v>8322</v>
      </c>
      <c r="R52">
        <f t="shared" si="0"/>
        <v>58</v>
      </c>
      <c r="S52" s="9">
        <f t="shared" si="1"/>
        <v>58</v>
      </c>
      <c r="T52" s="8">
        <f t="shared" si="2"/>
        <v>42678.932083333333</v>
      </c>
      <c r="U52" s="8">
        <f t="shared" si="3"/>
        <v>42683.973750000005</v>
      </c>
      <c r="V52" s="14">
        <f t="shared" si="4"/>
        <v>5.0416666666715173</v>
      </c>
      <c r="W52" s="10">
        <f t="shared" si="5"/>
        <v>-0.41708542713567837</v>
      </c>
      <c r="X52" s="21">
        <f t="shared" si="6"/>
        <v>2016</v>
      </c>
    </row>
    <row r="53" spans="1:24" ht="60" x14ac:dyDescent="0.25">
      <c r="A53">
        <v>2265</v>
      </c>
      <c r="B53" s="1" t="s">
        <v>2266</v>
      </c>
      <c r="C53" s="1" t="s">
        <v>6375</v>
      </c>
      <c r="D53" s="3">
        <v>200</v>
      </c>
      <c r="E53" s="4">
        <v>597</v>
      </c>
      <c r="F53" t="s">
        <v>8218</v>
      </c>
      <c r="G53" t="s">
        <v>8224</v>
      </c>
      <c r="H53" t="s">
        <v>8407</v>
      </c>
      <c r="I53" t="s">
        <v>8246</v>
      </c>
      <c r="J53">
        <v>1479846507</v>
      </c>
      <c r="K53">
        <v>1479241707</v>
      </c>
      <c r="L53" t="b">
        <v>0</v>
      </c>
      <c r="M53">
        <v>17</v>
      </c>
      <c r="N53" t="b">
        <v>1</v>
      </c>
      <c r="O53" t="s">
        <v>8295</v>
      </c>
      <c r="P53" t="s">
        <v>8314</v>
      </c>
      <c r="Q53" t="s">
        <v>8315</v>
      </c>
      <c r="R53">
        <f t="shared" si="0"/>
        <v>35.119999999999997</v>
      </c>
      <c r="S53" s="9">
        <f t="shared" si="1"/>
        <v>299</v>
      </c>
      <c r="T53" s="8">
        <f t="shared" si="2"/>
        <v>42689.853090277778</v>
      </c>
      <c r="U53" s="8">
        <f t="shared" si="3"/>
        <v>42696.853090277778</v>
      </c>
      <c r="V53" s="14">
        <f t="shared" si="4"/>
        <v>7</v>
      </c>
      <c r="W53" s="10">
        <f t="shared" si="5"/>
        <v>1.9850000000000001</v>
      </c>
      <c r="X53" s="21">
        <f t="shared" si="6"/>
        <v>2016</v>
      </c>
    </row>
    <row r="54" spans="1:24" ht="30" x14ac:dyDescent="0.25">
      <c r="A54">
        <v>3719</v>
      </c>
      <c r="B54" s="1" t="s">
        <v>3716</v>
      </c>
      <c r="C54" s="1" t="s">
        <v>7829</v>
      </c>
      <c r="D54" s="3">
        <v>200</v>
      </c>
      <c r="E54" s="4">
        <v>420</v>
      </c>
      <c r="F54" t="s">
        <v>8218</v>
      </c>
      <c r="G54" t="s">
        <v>8224</v>
      </c>
      <c r="H54" t="s">
        <v>8407</v>
      </c>
      <c r="I54" t="s">
        <v>8246</v>
      </c>
      <c r="J54">
        <v>1434994266</v>
      </c>
      <c r="K54">
        <v>1432402266</v>
      </c>
      <c r="L54" t="b">
        <v>0</v>
      </c>
      <c r="M54">
        <v>4</v>
      </c>
      <c r="N54" t="b">
        <v>1</v>
      </c>
      <c r="O54" t="s">
        <v>8269</v>
      </c>
      <c r="P54" t="s">
        <v>8321</v>
      </c>
      <c r="Q54" t="s">
        <v>8324</v>
      </c>
      <c r="R54">
        <f t="shared" si="0"/>
        <v>105</v>
      </c>
      <c r="S54" s="9">
        <f t="shared" si="1"/>
        <v>210</v>
      </c>
      <c r="T54" s="8">
        <f t="shared" si="2"/>
        <v>42147.729930555557</v>
      </c>
      <c r="U54" s="8">
        <f t="shared" si="3"/>
        <v>42177.729930555557</v>
      </c>
      <c r="V54" s="14">
        <f t="shared" si="4"/>
        <v>30</v>
      </c>
      <c r="W54" s="10">
        <f t="shared" si="5"/>
        <v>1.1000000000000001</v>
      </c>
      <c r="X54" s="21">
        <f t="shared" si="6"/>
        <v>2015</v>
      </c>
    </row>
    <row r="55" spans="1:24" ht="60" x14ac:dyDescent="0.25">
      <c r="A55">
        <v>3835</v>
      </c>
      <c r="B55" s="1" t="s">
        <v>3832</v>
      </c>
      <c r="C55" s="1" t="s">
        <v>7944</v>
      </c>
      <c r="D55" s="3">
        <v>200</v>
      </c>
      <c r="E55" s="4">
        <v>320</v>
      </c>
      <c r="F55" t="s">
        <v>8218</v>
      </c>
      <c r="G55" t="s">
        <v>8224</v>
      </c>
      <c r="H55" t="s">
        <v>8407</v>
      </c>
      <c r="I55" t="s">
        <v>8246</v>
      </c>
      <c r="J55">
        <v>1461278208</v>
      </c>
      <c r="K55">
        <v>1459463808</v>
      </c>
      <c r="L55" t="b">
        <v>0</v>
      </c>
      <c r="M55">
        <v>8</v>
      </c>
      <c r="N55" t="b">
        <v>1</v>
      </c>
      <c r="O55" t="s">
        <v>8269</v>
      </c>
      <c r="P55" t="s">
        <v>8321</v>
      </c>
      <c r="Q55" t="s">
        <v>8324</v>
      </c>
      <c r="R55">
        <f t="shared" si="0"/>
        <v>40</v>
      </c>
      <c r="S55" s="9">
        <f t="shared" si="1"/>
        <v>160</v>
      </c>
      <c r="T55" s="8">
        <f t="shared" si="2"/>
        <v>42460.94222222222</v>
      </c>
      <c r="U55" s="8">
        <f t="shared" si="3"/>
        <v>42481.94222222222</v>
      </c>
      <c r="V55" s="14">
        <f t="shared" si="4"/>
        <v>21</v>
      </c>
      <c r="W55" s="10">
        <f t="shared" si="5"/>
        <v>0.6</v>
      </c>
      <c r="X55" s="21">
        <f t="shared" si="6"/>
        <v>2016</v>
      </c>
    </row>
    <row r="56" spans="1:24" ht="45" x14ac:dyDescent="0.25">
      <c r="A56">
        <v>3371</v>
      </c>
      <c r="B56" s="1" t="s">
        <v>3370</v>
      </c>
      <c r="C56" s="1" t="s">
        <v>7481</v>
      </c>
      <c r="D56" s="3">
        <v>200</v>
      </c>
      <c r="E56" s="4">
        <v>277</v>
      </c>
      <c r="F56" t="s">
        <v>8218</v>
      </c>
      <c r="G56" t="s">
        <v>8223</v>
      </c>
      <c r="H56" t="s">
        <v>8403</v>
      </c>
      <c r="I56" t="s">
        <v>8245</v>
      </c>
      <c r="J56">
        <v>1449089965</v>
      </c>
      <c r="K56">
        <v>1446670765</v>
      </c>
      <c r="L56" t="b">
        <v>0</v>
      </c>
      <c r="M56">
        <v>9</v>
      </c>
      <c r="N56" t="b">
        <v>1</v>
      </c>
      <c r="O56" t="s">
        <v>8269</v>
      </c>
      <c r="P56" t="s">
        <v>8321</v>
      </c>
      <c r="Q56" t="s">
        <v>8324</v>
      </c>
      <c r="R56">
        <f t="shared" si="0"/>
        <v>30.78</v>
      </c>
      <c r="S56" s="9">
        <f t="shared" si="1"/>
        <v>139</v>
      </c>
      <c r="T56" s="8">
        <f t="shared" si="2"/>
        <v>42312.874594907407</v>
      </c>
      <c r="U56" s="8">
        <f t="shared" si="3"/>
        <v>42340.874594907407</v>
      </c>
      <c r="V56" s="14">
        <f t="shared" si="4"/>
        <v>28</v>
      </c>
      <c r="W56" s="10">
        <f t="shared" si="5"/>
        <v>0.38500000000000001</v>
      </c>
      <c r="X56" s="21">
        <f t="shared" si="6"/>
        <v>2015</v>
      </c>
    </row>
    <row r="57" spans="1:24" ht="60" x14ac:dyDescent="0.25">
      <c r="A57">
        <v>2820</v>
      </c>
      <c r="B57" s="1" t="s">
        <v>2820</v>
      </c>
      <c r="C57" s="1" t="s">
        <v>6930</v>
      </c>
      <c r="D57" s="3">
        <v>200</v>
      </c>
      <c r="E57" s="4">
        <v>272</v>
      </c>
      <c r="F57" t="s">
        <v>8218</v>
      </c>
      <c r="G57" t="s">
        <v>8224</v>
      </c>
      <c r="H57" t="s">
        <v>8407</v>
      </c>
      <c r="I57" t="s">
        <v>8246</v>
      </c>
      <c r="J57">
        <v>1456444800</v>
      </c>
      <c r="K57">
        <v>1454337589</v>
      </c>
      <c r="L57" t="b">
        <v>0</v>
      </c>
      <c r="M57">
        <v>20</v>
      </c>
      <c r="N57" t="b">
        <v>1</v>
      </c>
      <c r="O57" t="s">
        <v>8269</v>
      </c>
      <c r="P57" t="s">
        <v>8321</v>
      </c>
      <c r="Q57" t="s">
        <v>8324</v>
      </c>
      <c r="R57">
        <f t="shared" si="0"/>
        <v>13.6</v>
      </c>
      <c r="S57" s="9">
        <f t="shared" si="1"/>
        <v>136</v>
      </c>
      <c r="T57" s="8">
        <f t="shared" si="2"/>
        <v>42401.610983796301</v>
      </c>
      <c r="U57" s="8">
        <f t="shared" si="3"/>
        <v>42426</v>
      </c>
      <c r="V57" s="14">
        <f t="shared" si="4"/>
        <v>24.389016203698702</v>
      </c>
      <c r="W57" s="10">
        <f t="shared" si="5"/>
        <v>0.36</v>
      </c>
      <c r="X57" s="21">
        <f t="shared" si="6"/>
        <v>2016</v>
      </c>
    </row>
    <row r="58" spans="1:24" ht="60" x14ac:dyDescent="0.25">
      <c r="A58">
        <v>83</v>
      </c>
      <c r="B58" s="1" t="s">
        <v>85</v>
      </c>
      <c r="C58" s="1" t="s">
        <v>4194</v>
      </c>
      <c r="D58" s="3">
        <v>200</v>
      </c>
      <c r="E58" s="4">
        <v>205</v>
      </c>
      <c r="F58" t="s">
        <v>8218</v>
      </c>
      <c r="G58" t="s">
        <v>8224</v>
      </c>
      <c r="H58" t="s">
        <v>8407</v>
      </c>
      <c r="I58" t="s">
        <v>8246</v>
      </c>
      <c r="J58">
        <v>1424604600</v>
      </c>
      <c r="K58">
        <v>1423320389</v>
      </c>
      <c r="L58" t="b">
        <v>0</v>
      </c>
      <c r="M58">
        <v>13</v>
      </c>
      <c r="N58" t="b">
        <v>1</v>
      </c>
      <c r="O58" t="s">
        <v>8264</v>
      </c>
      <c r="P58" t="s">
        <v>8319</v>
      </c>
      <c r="Q58" t="s">
        <v>8341</v>
      </c>
      <c r="R58">
        <f t="shared" si="0"/>
        <v>15.77</v>
      </c>
      <c r="S58" s="9">
        <f t="shared" si="1"/>
        <v>103</v>
      </c>
      <c r="T58" s="8">
        <f t="shared" si="2"/>
        <v>42042.615613425922</v>
      </c>
      <c r="U58" s="8">
        <f t="shared" si="3"/>
        <v>42057.479166666672</v>
      </c>
      <c r="V58" s="14">
        <f t="shared" si="4"/>
        <v>14.863553240749752</v>
      </c>
      <c r="W58" s="10">
        <f t="shared" si="5"/>
        <v>2.5000000000000001E-2</v>
      </c>
      <c r="X58" s="21">
        <f t="shared" si="6"/>
        <v>2015</v>
      </c>
    </row>
    <row r="59" spans="1:24" ht="45" x14ac:dyDescent="0.25">
      <c r="A59">
        <v>3588</v>
      </c>
      <c r="B59" s="1" t="s">
        <v>3587</v>
      </c>
      <c r="C59" s="1" t="s">
        <v>7698</v>
      </c>
      <c r="D59" s="3">
        <v>200</v>
      </c>
      <c r="E59" s="4">
        <v>201</v>
      </c>
      <c r="F59" t="s">
        <v>8218</v>
      </c>
      <c r="G59" t="s">
        <v>8224</v>
      </c>
      <c r="H59" t="s">
        <v>8407</v>
      </c>
      <c r="I59" t="s">
        <v>8246</v>
      </c>
      <c r="J59">
        <v>1430348400</v>
      </c>
      <c r="K59">
        <v>1428436410</v>
      </c>
      <c r="L59" t="b">
        <v>0</v>
      </c>
      <c r="M59">
        <v>11</v>
      </c>
      <c r="N59" t="b">
        <v>1</v>
      </c>
      <c r="O59" t="s">
        <v>8269</v>
      </c>
      <c r="P59" t="s">
        <v>8321</v>
      </c>
      <c r="Q59" t="s">
        <v>8324</v>
      </c>
      <c r="R59">
        <f t="shared" si="0"/>
        <v>18.27</v>
      </c>
      <c r="S59" s="9">
        <f t="shared" si="1"/>
        <v>101</v>
      </c>
      <c r="T59" s="8">
        <f t="shared" si="2"/>
        <v>42101.828819444447</v>
      </c>
      <c r="U59" s="8">
        <f t="shared" si="3"/>
        <v>42123.958333333328</v>
      </c>
      <c r="V59" s="14">
        <f t="shared" si="4"/>
        <v>22.129513888881775</v>
      </c>
      <c r="W59" s="10">
        <f t="shared" si="5"/>
        <v>5.0000000000000001E-3</v>
      </c>
      <c r="X59" s="21">
        <f t="shared" si="6"/>
        <v>2015</v>
      </c>
    </row>
    <row r="60" spans="1:24" ht="60" x14ac:dyDescent="0.25">
      <c r="A60">
        <v>1363</v>
      </c>
      <c r="B60" s="1" t="s">
        <v>1364</v>
      </c>
      <c r="C60" s="1" t="s">
        <v>5473</v>
      </c>
      <c r="D60" s="3">
        <v>200</v>
      </c>
      <c r="E60" s="4">
        <v>200</v>
      </c>
      <c r="F60" t="s">
        <v>8218</v>
      </c>
      <c r="G60" t="s">
        <v>8223</v>
      </c>
      <c r="H60" t="s">
        <v>8403</v>
      </c>
      <c r="I60" t="s">
        <v>8245</v>
      </c>
      <c r="J60">
        <v>1455523140</v>
      </c>
      <c r="K60">
        <v>1453925727</v>
      </c>
      <c r="L60" t="b">
        <v>0</v>
      </c>
      <c r="M60">
        <v>5</v>
      </c>
      <c r="N60" t="b">
        <v>1</v>
      </c>
      <c r="O60" t="s">
        <v>8272</v>
      </c>
      <c r="P60" t="s">
        <v>8309</v>
      </c>
      <c r="Q60" t="s">
        <v>8331</v>
      </c>
      <c r="R60">
        <f t="shared" si="0"/>
        <v>40</v>
      </c>
      <c r="S60" s="9">
        <f t="shared" si="1"/>
        <v>100</v>
      </c>
      <c r="T60" s="8">
        <f t="shared" si="2"/>
        <v>42396.8440625</v>
      </c>
      <c r="U60" s="8">
        <f t="shared" si="3"/>
        <v>42415.332638888889</v>
      </c>
      <c r="V60" s="14">
        <f t="shared" si="4"/>
        <v>18.48857638888876</v>
      </c>
      <c r="W60" s="10">
        <f t="shared" si="5"/>
        <v>0</v>
      </c>
      <c r="X60" s="21">
        <f t="shared" si="6"/>
        <v>2016</v>
      </c>
    </row>
    <row r="61" spans="1:24" ht="45" x14ac:dyDescent="0.25">
      <c r="A61">
        <v>3415</v>
      </c>
      <c r="B61" s="1" t="s">
        <v>3414</v>
      </c>
      <c r="C61" s="1" t="s">
        <v>7525</v>
      </c>
      <c r="D61" s="3">
        <v>200</v>
      </c>
      <c r="E61" s="4">
        <v>200</v>
      </c>
      <c r="F61" t="s">
        <v>8218</v>
      </c>
      <c r="G61" t="s">
        <v>8223</v>
      </c>
      <c r="H61" t="s">
        <v>8403</v>
      </c>
      <c r="I61" t="s">
        <v>8245</v>
      </c>
      <c r="J61">
        <v>1460935800</v>
      </c>
      <c r="K61">
        <v>1459999656</v>
      </c>
      <c r="L61" t="b">
        <v>0</v>
      </c>
      <c r="M61">
        <v>9</v>
      </c>
      <c r="N61" t="b">
        <v>1</v>
      </c>
      <c r="O61" t="s">
        <v>8269</v>
      </c>
      <c r="P61" t="s">
        <v>8321</v>
      </c>
      <c r="Q61" t="s">
        <v>8324</v>
      </c>
      <c r="R61">
        <f t="shared" si="0"/>
        <v>22.22</v>
      </c>
      <c r="S61" s="9">
        <f t="shared" si="1"/>
        <v>100</v>
      </c>
      <c r="T61" s="8">
        <f t="shared" si="2"/>
        <v>42467.144166666665</v>
      </c>
      <c r="U61" s="8">
        <f t="shared" si="3"/>
        <v>42477.979166666672</v>
      </c>
      <c r="V61" s="14">
        <f t="shared" si="4"/>
        <v>10.835000000006403</v>
      </c>
      <c r="W61" s="10">
        <f t="shared" si="5"/>
        <v>0</v>
      </c>
      <c r="X61" s="21">
        <f t="shared" si="6"/>
        <v>2016</v>
      </c>
    </row>
    <row r="62" spans="1:24" ht="60" x14ac:dyDescent="0.25">
      <c r="A62">
        <v>3188</v>
      </c>
      <c r="B62" s="1" t="s">
        <v>3188</v>
      </c>
      <c r="C62" s="1" t="s">
        <v>7298</v>
      </c>
      <c r="D62" s="3">
        <v>200</v>
      </c>
      <c r="E62" s="4">
        <v>130</v>
      </c>
      <c r="F62" t="s">
        <v>8220</v>
      </c>
      <c r="G62" t="s">
        <v>8224</v>
      </c>
      <c r="H62" t="s">
        <v>8407</v>
      </c>
      <c r="I62" t="s">
        <v>8246</v>
      </c>
      <c r="J62">
        <v>1433930302</v>
      </c>
      <c r="K62">
        <v>1432115902</v>
      </c>
      <c r="L62" t="b">
        <v>0</v>
      </c>
      <c r="M62">
        <v>9</v>
      </c>
      <c r="N62" t="b">
        <v>0</v>
      </c>
      <c r="O62" t="s">
        <v>8303</v>
      </c>
      <c r="P62" t="s">
        <v>8321</v>
      </c>
      <c r="Q62" t="s">
        <v>8333</v>
      </c>
      <c r="R62">
        <f t="shared" si="0"/>
        <v>14.44</v>
      </c>
      <c r="S62" s="9">
        <f t="shared" si="1"/>
        <v>65</v>
      </c>
      <c r="T62" s="8">
        <f t="shared" si="2"/>
        <v>42144.415532407409</v>
      </c>
      <c r="U62" s="8">
        <f t="shared" si="3"/>
        <v>42165.415532407409</v>
      </c>
      <c r="V62" s="14">
        <f t="shared" si="4"/>
        <v>21</v>
      </c>
      <c r="W62" s="10">
        <f t="shared" si="5"/>
        <v>-0.35</v>
      </c>
      <c r="X62" s="21">
        <f t="shared" si="6"/>
        <v>2015</v>
      </c>
    </row>
    <row r="63" spans="1:24" ht="60" x14ac:dyDescent="0.25">
      <c r="A63">
        <v>3995</v>
      </c>
      <c r="B63" s="1" t="s">
        <v>3991</v>
      </c>
      <c r="C63" s="1" t="s">
        <v>8101</v>
      </c>
      <c r="D63" s="3">
        <v>200</v>
      </c>
      <c r="E63" s="4">
        <v>70</v>
      </c>
      <c r="F63" t="s">
        <v>8220</v>
      </c>
      <c r="G63" t="s">
        <v>8224</v>
      </c>
      <c r="H63" t="s">
        <v>8407</v>
      </c>
      <c r="I63" t="s">
        <v>8246</v>
      </c>
      <c r="J63">
        <v>1423913220</v>
      </c>
      <c r="K63">
        <v>1421339077</v>
      </c>
      <c r="L63" t="b">
        <v>0</v>
      </c>
      <c r="M63">
        <v>4</v>
      </c>
      <c r="N63" t="b">
        <v>0</v>
      </c>
      <c r="O63" t="s">
        <v>8269</v>
      </c>
      <c r="P63" t="s">
        <v>8321</v>
      </c>
      <c r="Q63" t="s">
        <v>8324</v>
      </c>
      <c r="R63">
        <f t="shared" si="0"/>
        <v>17.5</v>
      </c>
      <c r="S63" s="9">
        <f t="shared" si="1"/>
        <v>35</v>
      </c>
      <c r="T63" s="8">
        <f t="shared" si="2"/>
        <v>42019.683761574073</v>
      </c>
      <c r="U63" s="8">
        <f t="shared" si="3"/>
        <v>42049.477083333331</v>
      </c>
      <c r="V63" s="14">
        <f t="shared" si="4"/>
        <v>29.793321759258106</v>
      </c>
      <c r="W63" s="10">
        <f t="shared" si="5"/>
        <v>-0.65</v>
      </c>
      <c r="X63" s="21">
        <f t="shared" si="6"/>
        <v>2015</v>
      </c>
    </row>
    <row r="64" spans="1:24" ht="60" x14ac:dyDescent="0.25">
      <c r="A64">
        <v>1091</v>
      </c>
      <c r="B64" s="1" t="s">
        <v>1092</v>
      </c>
      <c r="C64" s="1" t="s">
        <v>5201</v>
      </c>
      <c r="D64" s="3">
        <v>200</v>
      </c>
      <c r="E64" s="4">
        <v>25</v>
      </c>
      <c r="F64" t="s">
        <v>8220</v>
      </c>
      <c r="G64" t="s">
        <v>8224</v>
      </c>
      <c r="H64" t="s">
        <v>8407</v>
      </c>
      <c r="I64" t="s">
        <v>8246</v>
      </c>
      <c r="J64">
        <v>1460313672</v>
      </c>
      <c r="K64">
        <v>1457725272</v>
      </c>
      <c r="L64" t="b">
        <v>0</v>
      </c>
      <c r="M64">
        <v>2</v>
      </c>
      <c r="N64" t="b">
        <v>0</v>
      </c>
      <c r="O64" t="s">
        <v>8280</v>
      </c>
      <c r="P64" t="s">
        <v>8314</v>
      </c>
      <c r="Q64" t="s">
        <v>8332</v>
      </c>
      <c r="R64">
        <f t="shared" si="0"/>
        <v>12.5</v>
      </c>
      <c r="S64" s="9">
        <f t="shared" si="1"/>
        <v>13</v>
      </c>
      <c r="T64" s="8">
        <f t="shared" si="2"/>
        <v>42440.820277777777</v>
      </c>
      <c r="U64" s="8">
        <f t="shared" si="3"/>
        <v>42470.778611111105</v>
      </c>
      <c r="V64" s="14">
        <f t="shared" si="4"/>
        <v>29.958333333328483</v>
      </c>
      <c r="W64" s="10">
        <f t="shared" si="5"/>
        <v>-0.875</v>
      </c>
      <c r="X64" s="21">
        <f t="shared" si="6"/>
        <v>2016</v>
      </c>
    </row>
    <row r="65" spans="1:24" ht="60" x14ac:dyDescent="0.25">
      <c r="A65">
        <v>2886</v>
      </c>
      <c r="B65" s="1" t="s">
        <v>2886</v>
      </c>
      <c r="C65" s="1" t="s">
        <v>6996</v>
      </c>
      <c r="D65" s="3">
        <v>200</v>
      </c>
      <c r="E65" s="4">
        <v>10</v>
      </c>
      <c r="F65" t="s">
        <v>8220</v>
      </c>
      <c r="G65" t="s">
        <v>8223</v>
      </c>
      <c r="H65" t="s">
        <v>8403</v>
      </c>
      <c r="I65" t="s">
        <v>8245</v>
      </c>
      <c r="J65">
        <v>1442635140</v>
      </c>
      <c r="K65">
        <v>1442243484</v>
      </c>
      <c r="L65" t="b">
        <v>0</v>
      </c>
      <c r="M65">
        <v>1</v>
      </c>
      <c r="N65" t="b">
        <v>0</v>
      </c>
      <c r="O65" t="s">
        <v>8269</v>
      </c>
      <c r="P65" t="s">
        <v>8321</v>
      </c>
      <c r="Q65" t="s">
        <v>8324</v>
      </c>
      <c r="R65">
        <f t="shared" si="0"/>
        <v>10</v>
      </c>
      <c r="S65" s="9">
        <f t="shared" si="1"/>
        <v>5</v>
      </c>
      <c r="T65" s="8">
        <f t="shared" si="2"/>
        <v>42261.632916666669</v>
      </c>
      <c r="U65" s="8">
        <f t="shared" si="3"/>
        <v>42266.165972222225</v>
      </c>
      <c r="V65" s="14">
        <f t="shared" si="4"/>
        <v>4.5330555555556202</v>
      </c>
      <c r="W65" s="10">
        <f t="shared" si="5"/>
        <v>-0.95</v>
      </c>
      <c r="X65" s="21">
        <f t="shared" si="6"/>
        <v>2015</v>
      </c>
    </row>
    <row r="66" spans="1:24" ht="45" x14ac:dyDescent="0.25">
      <c r="A66">
        <v>225</v>
      </c>
      <c r="B66" s="1" t="s">
        <v>227</v>
      </c>
      <c r="C66" s="1" t="s">
        <v>4335</v>
      </c>
      <c r="D66" s="3">
        <v>200</v>
      </c>
      <c r="E66" s="4">
        <v>0</v>
      </c>
      <c r="F66" t="s">
        <v>8220</v>
      </c>
      <c r="G66" t="s">
        <v>8223</v>
      </c>
      <c r="H66" t="s">
        <v>8403</v>
      </c>
      <c r="I66" t="s">
        <v>8245</v>
      </c>
      <c r="J66">
        <v>1460153054</v>
      </c>
      <c r="K66">
        <v>1457564654</v>
      </c>
      <c r="L66" t="b">
        <v>0</v>
      </c>
      <c r="M66">
        <v>0</v>
      </c>
      <c r="N66" t="b">
        <v>0</v>
      </c>
      <c r="O66" t="s">
        <v>8266</v>
      </c>
      <c r="P66" t="s">
        <v>8319</v>
      </c>
      <c r="Q66" t="s">
        <v>8323</v>
      </c>
      <c r="R66">
        <f t="shared" ref="R66:R129" si="7">IFERROR(ROUND(E66/M66,2),0)</f>
        <v>0</v>
      </c>
      <c r="S66" s="9">
        <f t="shared" ref="S66:S129" si="8">ROUND((E66/D66)*100,0)</f>
        <v>0</v>
      </c>
      <c r="T66" s="8">
        <f t="shared" ref="T66:T129" si="9">+(((K66/60)/60)/24)+DATE(1970,1,1)</f>
        <v>42438.961273148147</v>
      </c>
      <c r="U66" s="8">
        <f t="shared" ref="U66:U129" si="10">+(((J66/60)/60/24)+DATE(1970,1,1))</f>
        <v>42468.919606481482</v>
      </c>
      <c r="V66" s="14">
        <f t="shared" ref="V66:V129" si="11">+U66-T66</f>
        <v>29.958333333335759</v>
      </c>
      <c r="W66" s="10">
        <f t="shared" ref="W66:W129" si="12">+(E66-D66)/D66</f>
        <v>-1</v>
      </c>
      <c r="X66" s="21">
        <f t="shared" ref="X66:X129" si="13">YEAR(T66)</f>
        <v>2016</v>
      </c>
    </row>
    <row r="67" spans="1:24" ht="60" x14ac:dyDescent="0.25">
      <c r="A67">
        <v>2361</v>
      </c>
      <c r="B67" s="1" t="s">
        <v>2362</v>
      </c>
      <c r="C67" s="1" t="s">
        <v>6471</v>
      </c>
      <c r="D67" s="3">
        <v>200</v>
      </c>
      <c r="E67" s="4">
        <v>0</v>
      </c>
      <c r="F67" t="s">
        <v>8219</v>
      </c>
      <c r="G67" t="s">
        <v>8228</v>
      </c>
      <c r="H67" t="s">
        <v>8408</v>
      </c>
      <c r="I67" t="s">
        <v>8250</v>
      </c>
      <c r="J67">
        <v>1462053600</v>
      </c>
      <c r="K67">
        <v>1459975008</v>
      </c>
      <c r="L67" t="b">
        <v>0</v>
      </c>
      <c r="M67">
        <v>0</v>
      </c>
      <c r="N67" t="b">
        <v>0</v>
      </c>
      <c r="O67" t="s">
        <v>8270</v>
      </c>
      <c r="P67" t="s">
        <v>8306</v>
      </c>
      <c r="Q67" t="s">
        <v>8340</v>
      </c>
      <c r="R67">
        <f t="shared" si="7"/>
        <v>0</v>
      </c>
      <c r="S67" s="9">
        <f t="shared" si="8"/>
        <v>0</v>
      </c>
      <c r="T67" s="8">
        <f t="shared" si="9"/>
        <v>42466.858888888892</v>
      </c>
      <c r="U67" s="8">
        <f t="shared" si="10"/>
        <v>42490.916666666672</v>
      </c>
      <c r="V67" s="14">
        <f t="shared" si="11"/>
        <v>24.057777777779847</v>
      </c>
      <c r="W67" s="10">
        <f t="shared" si="12"/>
        <v>-1</v>
      </c>
      <c r="X67" s="21">
        <f t="shared" si="13"/>
        <v>2016</v>
      </c>
    </row>
    <row r="68" spans="1:24" ht="60" x14ac:dyDescent="0.25">
      <c r="A68">
        <v>3138</v>
      </c>
      <c r="B68" s="1" t="s">
        <v>3138</v>
      </c>
      <c r="C68" s="1" t="s">
        <v>7248</v>
      </c>
      <c r="D68" s="3">
        <v>200</v>
      </c>
      <c r="E68" s="4">
        <v>0</v>
      </c>
      <c r="F68" t="s">
        <v>8221</v>
      </c>
      <c r="G68" t="s">
        <v>8224</v>
      </c>
      <c r="H68" t="s">
        <v>8407</v>
      </c>
      <c r="I68" t="s">
        <v>8246</v>
      </c>
      <c r="J68">
        <v>1491233407</v>
      </c>
      <c r="K68">
        <v>1489591807</v>
      </c>
      <c r="L68" t="b">
        <v>0</v>
      </c>
      <c r="M68">
        <v>0</v>
      </c>
      <c r="N68" t="b">
        <v>0</v>
      </c>
      <c r="O68" t="s">
        <v>8269</v>
      </c>
      <c r="P68" t="s">
        <v>8321</v>
      </c>
      <c r="Q68" t="s">
        <v>8324</v>
      </c>
      <c r="R68">
        <f t="shared" si="7"/>
        <v>0</v>
      </c>
      <c r="S68" s="9">
        <f t="shared" si="8"/>
        <v>0</v>
      </c>
      <c r="T68" s="8">
        <f t="shared" si="9"/>
        <v>42809.645914351851</v>
      </c>
      <c r="U68" s="8">
        <f t="shared" si="10"/>
        <v>42828.645914351851</v>
      </c>
      <c r="V68" s="14">
        <f t="shared" si="11"/>
        <v>19</v>
      </c>
      <c r="W68" s="10">
        <f t="shared" si="12"/>
        <v>-1</v>
      </c>
      <c r="X68" s="21">
        <f t="shared" si="13"/>
        <v>2017</v>
      </c>
    </row>
    <row r="69" spans="1:24" ht="60" x14ac:dyDescent="0.25">
      <c r="A69">
        <v>3670</v>
      </c>
      <c r="B69" s="1" t="s">
        <v>3667</v>
      </c>
      <c r="C69" s="1" t="s">
        <v>7780</v>
      </c>
      <c r="D69" s="3">
        <v>220</v>
      </c>
      <c r="E69" s="4">
        <v>241</v>
      </c>
      <c r="F69" t="s">
        <v>8218</v>
      </c>
      <c r="G69" t="s">
        <v>8224</v>
      </c>
      <c r="H69" t="s">
        <v>8407</v>
      </c>
      <c r="I69" t="s">
        <v>8246</v>
      </c>
      <c r="J69">
        <v>1433113200</v>
      </c>
      <c r="K69">
        <v>1431951611</v>
      </c>
      <c r="L69" t="b">
        <v>0</v>
      </c>
      <c r="M69">
        <v>12</v>
      </c>
      <c r="N69" t="b">
        <v>1</v>
      </c>
      <c r="O69" t="s">
        <v>8269</v>
      </c>
      <c r="P69" t="s">
        <v>8321</v>
      </c>
      <c r="Q69" t="s">
        <v>8324</v>
      </c>
      <c r="R69">
        <f t="shared" si="7"/>
        <v>20.079999999999998</v>
      </c>
      <c r="S69" s="9">
        <f t="shared" si="8"/>
        <v>110</v>
      </c>
      <c r="T69" s="8">
        <f t="shared" si="9"/>
        <v>42142.514016203699</v>
      </c>
      <c r="U69" s="8">
        <f t="shared" si="10"/>
        <v>42155.958333333328</v>
      </c>
      <c r="V69" s="14">
        <f t="shared" si="11"/>
        <v>13.444317129629781</v>
      </c>
      <c r="W69" s="10">
        <f t="shared" si="12"/>
        <v>9.5454545454545459E-2</v>
      </c>
      <c r="X69" s="21">
        <f t="shared" si="13"/>
        <v>2015</v>
      </c>
    </row>
    <row r="70" spans="1:24" ht="60" x14ac:dyDescent="0.25">
      <c r="A70">
        <v>3663</v>
      </c>
      <c r="B70" s="1" t="s">
        <v>3660</v>
      </c>
      <c r="C70" s="1" t="s">
        <v>7773</v>
      </c>
      <c r="D70" s="3">
        <v>225</v>
      </c>
      <c r="E70" s="4">
        <v>234</v>
      </c>
      <c r="F70" t="s">
        <v>8218</v>
      </c>
      <c r="G70" t="s">
        <v>8224</v>
      </c>
      <c r="H70" t="s">
        <v>8407</v>
      </c>
      <c r="I70" t="s">
        <v>8246</v>
      </c>
      <c r="J70">
        <v>1482321030</v>
      </c>
      <c r="K70">
        <v>1477133430</v>
      </c>
      <c r="L70" t="b">
        <v>0</v>
      </c>
      <c r="M70">
        <v>9</v>
      </c>
      <c r="N70" t="b">
        <v>1</v>
      </c>
      <c r="O70" t="s">
        <v>8269</v>
      </c>
      <c r="P70" t="s">
        <v>8321</v>
      </c>
      <c r="Q70" t="s">
        <v>8324</v>
      </c>
      <c r="R70">
        <f t="shared" si="7"/>
        <v>26</v>
      </c>
      <c r="S70" s="9">
        <f t="shared" si="8"/>
        <v>104</v>
      </c>
      <c r="T70" s="8">
        <f t="shared" si="9"/>
        <v>42665.451736111107</v>
      </c>
      <c r="U70" s="8">
        <f t="shared" si="10"/>
        <v>42725.493402777778</v>
      </c>
      <c r="V70" s="14">
        <f t="shared" si="11"/>
        <v>60.041666666671517</v>
      </c>
      <c r="W70" s="10">
        <f t="shared" si="12"/>
        <v>0.04</v>
      </c>
      <c r="X70" s="21">
        <f t="shared" si="13"/>
        <v>2016</v>
      </c>
    </row>
    <row r="71" spans="1:24" ht="60" x14ac:dyDescent="0.25">
      <c r="A71">
        <v>3811</v>
      </c>
      <c r="B71" s="1" t="s">
        <v>3808</v>
      </c>
      <c r="C71" s="1" t="s">
        <v>7921</v>
      </c>
      <c r="D71" s="3">
        <v>250</v>
      </c>
      <c r="E71" s="4">
        <v>825</v>
      </c>
      <c r="F71" t="s">
        <v>8218</v>
      </c>
      <c r="G71" t="s">
        <v>8224</v>
      </c>
      <c r="H71" t="s">
        <v>8407</v>
      </c>
      <c r="I71" t="s">
        <v>8246</v>
      </c>
      <c r="J71">
        <v>1464692400</v>
      </c>
      <c r="K71">
        <v>1461769373</v>
      </c>
      <c r="L71" t="b">
        <v>0</v>
      </c>
      <c r="M71">
        <v>19</v>
      </c>
      <c r="N71" t="b">
        <v>1</v>
      </c>
      <c r="O71" t="s">
        <v>8269</v>
      </c>
      <c r="P71" t="s">
        <v>8321</v>
      </c>
      <c r="Q71" t="s">
        <v>8324</v>
      </c>
      <c r="R71">
        <f t="shared" si="7"/>
        <v>43.42</v>
      </c>
      <c r="S71" s="9">
        <f t="shared" si="8"/>
        <v>330</v>
      </c>
      <c r="T71" s="8">
        <f t="shared" si="9"/>
        <v>42487.62700231481</v>
      </c>
      <c r="U71" s="8">
        <f t="shared" si="10"/>
        <v>42521.458333333328</v>
      </c>
      <c r="V71" s="14">
        <f t="shared" si="11"/>
        <v>33.83133101851854</v>
      </c>
      <c r="W71" s="10">
        <f t="shared" si="12"/>
        <v>2.2999999999999998</v>
      </c>
      <c r="X71" s="21">
        <f t="shared" si="13"/>
        <v>2016</v>
      </c>
    </row>
    <row r="72" spans="1:24" ht="90" x14ac:dyDescent="0.25">
      <c r="A72">
        <v>1287</v>
      </c>
      <c r="B72" s="1" t="s">
        <v>1288</v>
      </c>
      <c r="C72" s="1" t="s">
        <v>5397</v>
      </c>
      <c r="D72" s="3">
        <v>250</v>
      </c>
      <c r="E72" s="4">
        <v>605</v>
      </c>
      <c r="F72" t="s">
        <v>8218</v>
      </c>
      <c r="G72" t="s">
        <v>8224</v>
      </c>
      <c r="H72" t="s">
        <v>8407</v>
      </c>
      <c r="I72" t="s">
        <v>8246</v>
      </c>
      <c r="J72">
        <v>1434120856</v>
      </c>
      <c r="K72">
        <v>1428936856</v>
      </c>
      <c r="L72" t="b">
        <v>0</v>
      </c>
      <c r="M72">
        <v>25</v>
      </c>
      <c r="N72" t="b">
        <v>1</v>
      </c>
      <c r="O72" t="s">
        <v>8269</v>
      </c>
      <c r="P72" t="s">
        <v>8321</v>
      </c>
      <c r="Q72" t="s">
        <v>8324</v>
      </c>
      <c r="R72">
        <f t="shared" si="7"/>
        <v>24.2</v>
      </c>
      <c r="S72" s="9">
        <f t="shared" si="8"/>
        <v>242</v>
      </c>
      <c r="T72" s="8">
        <f t="shared" si="9"/>
        <v>42107.621018518519</v>
      </c>
      <c r="U72" s="8">
        <f t="shared" si="10"/>
        <v>42167.621018518519</v>
      </c>
      <c r="V72" s="14">
        <f t="shared" si="11"/>
        <v>60</v>
      </c>
      <c r="W72" s="10">
        <f t="shared" si="12"/>
        <v>1.42</v>
      </c>
      <c r="X72" s="21">
        <f t="shared" si="13"/>
        <v>2015</v>
      </c>
    </row>
    <row r="73" spans="1:24" ht="45" x14ac:dyDescent="0.25">
      <c r="A73">
        <v>2815</v>
      </c>
      <c r="B73" s="1" t="s">
        <v>2815</v>
      </c>
      <c r="C73" s="1" t="s">
        <v>6925</v>
      </c>
      <c r="D73" s="3">
        <v>250</v>
      </c>
      <c r="E73" s="4">
        <v>605</v>
      </c>
      <c r="F73" t="s">
        <v>8218</v>
      </c>
      <c r="G73" t="s">
        <v>8228</v>
      </c>
      <c r="H73" t="s">
        <v>8408</v>
      </c>
      <c r="I73" t="s">
        <v>8250</v>
      </c>
      <c r="J73">
        <v>1470595109</v>
      </c>
      <c r="K73">
        <v>1468003109</v>
      </c>
      <c r="L73" t="b">
        <v>0</v>
      </c>
      <c r="M73">
        <v>14</v>
      </c>
      <c r="N73" t="b">
        <v>1</v>
      </c>
      <c r="O73" t="s">
        <v>8269</v>
      </c>
      <c r="P73" t="s">
        <v>8321</v>
      </c>
      <c r="Q73" t="s">
        <v>8324</v>
      </c>
      <c r="R73">
        <f t="shared" si="7"/>
        <v>43.21</v>
      </c>
      <c r="S73" s="9">
        <f t="shared" si="8"/>
        <v>242</v>
      </c>
      <c r="T73" s="8">
        <f t="shared" si="9"/>
        <v>42559.776724537034</v>
      </c>
      <c r="U73" s="8">
        <f t="shared" si="10"/>
        <v>42589.776724537034</v>
      </c>
      <c r="V73" s="14">
        <f t="shared" si="11"/>
        <v>30</v>
      </c>
      <c r="W73" s="10">
        <f t="shared" si="12"/>
        <v>1.42</v>
      </c>
      <c r="X73" s="21">
        <f t="shared" si="13"/>
        <v>2016</v>
      </c>
    </row>
    <row r="74" spans="1:24" ht="60" x14ac:dyDescent="0.25">
      <c r="A74">
        <v>757</v>
      </c>
      <c r="B74" s="1" t="s">
        <v>758</v>
      </c>
      <c r="C74" s="1" t="s">
        <v>4867</v>
      </c>
      <c r="D74" s="3">
        <v>250</v>
      </c>
      <c r="E74" s="4">
        <v>595</v>
      </c>
      <c r="F74" t="s">
        <v>8218</v>
      </c>
      <c r="G74" t="s">
        <v>8223</v>
      </c>
      <c r="H74" t="s">
        <v>8403</v>
      </c>
      <c r="I74" t="s">
        <v>8245</v>
      </c>
      <c r="J74">
        <v>1354756714</v>
      </c>
      <c r="K74">
        <v>1353547114</v>
      </c>
      <c r="L74" t="b">
        <v>0</v>
      </c>
      <c r="M74">
        <v>18</v>
      </c>
      <c r="N74" t="b">
        <v>1</v>
      </c>
      <c r="O74" t="s">
        <v>8272</v>
      </c>
      <c r="P74" t="s">
        <v>8309</v>
      </c>
      <c r="Q74" t="s">
        <v>8331</v>
      </c>
      <c r="R74">
        <f t="shared" si="7"/>
        <v>33.06</v>
      </c>
      <c r="S74" s="9">
        <f t="shared" si="8"/>
        <v>238</v>
      </c>
      <c r="T74" s="8">
        <f t="shared" si="9"/>
        <v>41235.054560185185</v>
      </c>
      <c r="U74" s="8">
        <f t="shared" si="10"/>
        <v>41249.054560185185</v>
      </c>
      <c r="V74" s="14">
        <f t="shared" si="11"/>
        <v>14</v>
      </c>
      <c r="W74" s="10">
        <f t="shared" si="12"/>
        <v>1.38</v>
      </c>
      <c r="X74" s="21">
        <f t="shared" si="13"/>
        <v>2012</v>
      </c>
    </row>
    <row r="75" spans="1:24" ht="45" x14ac:dyDescent="0.25">
      <c r="A75">
        <v>3818</v>
      </c>
      <c r="B75" s="1" t="s">
        <v>3815</v>
      </c>
      <c r="C75" s="1" t="s">
        <v>7928</v>
      </c>
      <c r="D75" s="3">
        <v>250</v>
      </c>
      <c r="E75" s="4">
        <v>570</v>
      </c>
      <c r="F75" t="s">
        <v>8218</v>
      </c>
      <c r="G75" t="s">
        <v>8223</v>
      </c>
      <c r="H75" t="s">
        <v>8403</v>
      </c>
      <c r="I75" t="s">
        <v>8245</v>
      </c>
      <c r="J75">
        <v>1426187582</v>
      </c>
      <c r="K75">
        <v>1423599182</v>
      </c>
      <c r="L75" t="b">
        <v>0</v>
      </c>
      <c r="M75">
        <v>10</v>
      </c>
      <c r="N75" t="b">
        <v>1</v>
      </c>
      <c r="O75" t="s">
        <v>8269</v>
      </c>
      <c r="P75" t="s">
        <v>8321</v>
      </c>
      <c r="Q75" t="s">
        <v>8324</v>
      </c>
      <c r="R75">
        <f t="shared" si="7"/>
        <v>57</v>
      </c>
      <c r="S75" s="9">
        <f t="shared" si="8"/>
        <v>228</v>
      </c>
      <c r="T75" s="8">
        <f t="shared" si="9"/>
        <v>42045.84238425926</v>
      </c>
      <c r="U75" s="8">
        <f t="shared" si="10"/>
        <v>42075.800717592589</v>
      </c>
      <c r="V75" s="14">
        <f t="shared" si="11"/>
        <v>29.958333333328483</v>
      </c>
      <c r="W75" s="10">
        <f t="shared" si="12"/>
        <v>1.28</v>
      </c>
      <c r="X75" s="21">
        <f t="shared" si="13"/>
        <v>2015</v>
      </c>
    </row>
    <row r="76" spans="1:24" ht="60" x14ac:dyDescent="0.25">
      <c r="A76">
        <v>856</v>
      </c>
      <c r="B76" s="1" t="s">
        <v>857</v>
      </c>
      <c r="C76" s="1" t="s">
        <v>4966</v>
      </c>
      <c r="D76" s="3">
        <v>250</v>
      </c>
      <c r="E76" s="4">
        <v>545</v>
      </c>
      <c r="F76" t="s">
        <v>8218</v>
      </c>
      <c r="G76" t="s">
        <v>8235</v>
      </c>
      <c r="H76" t="s">
        <v>8412</v>
      </c>
      <c r="I76" t="s">
        <v>8248</v>
      </c>
      <c r="J76">
        <v>1477422000</v>
      </c>
      <c r="K76">
        <v>1472282956</v>
      </c>
      <c r="L76" t="b">
        <v>0</v>
      </c>
      <c r="M76">
        <v>28</v>
      </c>
      <c r="N76" t="b">
        <v>1</v>
      </c>
      <c r="O76" t="s">
        <v>8275</v>
      </c>
      <c r="P76" t="s">
        <v>8325</v>
      </c>
      <c r="Q76" t="s">
        <v>8334</v>
      </c>
      <c r="R76">
        <f t="shared" si="7"/>
        <v>19.46</v>
      </c>
      <c r="S76" s="9">
        <f t="shared" si="8"/>
        <v>218</v>
      </c>
      <c r="T76" s="8">
        <f t="shared" si="9"/>
        <v>42609.311990740738</v>
      </c>
      <c r="U76" s="8">
        <f t="shared" si="10"/>
        <v>42668.791666666672</v>
      </c>
      <c r="V76" s="14">
        <f t="shared" si="11"/>
        <v>59.479675925933407</v>
      </c>
      <c r="W76" s="10">
        <f t="shared" si="12"/>
        <v>1.18</v>
      </c>
      <c r="X76" s="21">
        <f t="shared" si="13"/>
        <v>2016</v>
      </c>
    </row>
    <row r="77" spans="1:24" ht="45" x14ac:dyDescent="0.25">
      <c r="A77">
        <v>3462</v>
      </c>
      <c r="B77" s="1" t="s">
        <v>3461</v>
      </c>
      <c r="C77" s="1" t="s">
        <v>7572</v>
      </c>
      <c r="D77" s="3">
        <v>250</v>
      </c>
      <c r="E77" s="4">
        <v>505</v>
      </c>
      <c r="F77" t="s">
        <v>8218</v>
      </c>
      <c r="G77" t="s">
        <v>8223</v>
      </c>
      <c r="H77" t="s">
        <v>8403</v>
      </c>
      <c r="I77" t="s">
        <v>8245</v>
      </c>
      <c r="J77">
        <v>1436551200</v>
      </c>
      <c r="K77">
        <v>1435181628</v>
      </c>
      <c r="L77" t="b">
        <v>0</v>
      </c>
      <c r="M77">
        <v>17</v>
      </c>
      <c r="N77" t="b">
        <v>1</v>
      </c>
      <c r="O77" t="s">
        <v>8269</v>
      </c>
      <c r="P77" t="s">
        <v>8321</v>
      </c>
      <c r="Q77" t="s">
        <v>8324</v>
      </c>
      <c r="R77">
        <f t="shared" si="7"/>
        <v>29.71</v>
      </c>
      <c r="S77" s="9">
        <f t="shared" si="8"/>
        <v>202</v>
      </c>
      <c r="T77" s="8">
        <f t="shared" si="9"/>
        <v>42179.898472222223</v>
      </c>
      <c r="U77" s="8">
        <f t="shared" si="10"/>
        <v>42195.75</v>
      </c>
      <c r="V77" s="14">
        <f t="shared" si="11"/>
        <v>15.851527777776937</v>
      </c>
      <c r="W77" s="10">
        <f t="shared" si="12"/>
        <v>1.02</v>
      </c>
      <c r="X77" s="21">
        <f t="shared" si="13"/>
        <v>2015</v>
      </c>
    </row>
    <row r="78" spans="1:24" ht="60" x14ac:dyDescent="0.25">
      <c r="A78">
        <v>3605</v>
      </c>
      <c r="B78" s="1" t="s">
        <v>3604</v>
      </c>
      <c r="C78" s="1" t="s">
        <v>7715</v>
      </c>
      <c r="D78" s="3">
        <v>250</v>
      </c>
      <c r="E78" s="4">
        <v>460</v>
      </c>
      <c r="F78" t="s">
        <v>8218</v>
      </c>
      <c r="G78" t="s">
        <v>8224</v>
      </c>
      <c r="H78" t="s">
        <v>8407</v>
      </c>
      <c r="I78" t="s">
        <v>8246</v>
      </c>
      <c r="J78">
        <v>1455390126</v>
      </c>
      <c r="K78">
        <v>1452798126</v>
      </c>
      <c r="L78" t="b">
        <v>0</v>
      </c>
      <c r="M78">
        <v>15</v>
      </c>
      <c r="N78" t="b">
        <v>1</v>
      </c>
      <c r="O78" t="s">
        <v>8269</v>
      </c>
      <c r="P78" t="s">
        <v>8321</v>
      </c>
      <c r="Q78" t="s">
        <v>8324</v>
      </c>
      <c r="R78">
        <f t="shared" si="7"/>
        <v>30.67</v>
      </c>
      <c r="S78" s="9">
        <f t="shared" si="8"/>
        <v>184</v>
      </c>
      <c r="T78" s="8">
        <f t="shared" si="9"/>
        <v>42383.793124999997</v>
      </c>
      <c r="U78" s="8">
        <f t="shared" si="10"/>
        <v>42413.793124999997</v>
      </c>
      <c r="V78" s="14">
        <f t="shared" si="11"/>
        <v>30</v>
      </c>
      <c r="W78" s="10">
        <f t="shared" si="12"/>
        <v>0.84</v>
      </c>
      <c r="X78" s="21">
        <f t="shared" si="13"/>
        <v>2016</v>
      </c>
    </row>
    <row r="79" spans="1:24" ht="60" x14ac:dyDescent="0.25">
      <c r="A79">
        <v>2543</v>
      </c>
      <c r="B79" s="1" t="s">
        <v>2543</v>
      </c>
      <c r="C79" s="1" t="s">
        <v>6653</v>
      </c>
      <c r="D79" s="3">
        <v>250</v>
      </c>
      <c r="E79" s="4">
        <v>391</v>
      </c>
      <c r="F79" t="s">
        <v>8218</v>
      </c>
      <c r="G79" t="s">
        <v>8223</v>
      </c>
      <c r="H79" t="s">
        <v>8403</v>
      </c>
      <c r="I79" t="s">
        <v>8245</v>
      </c>
      <c r="J79">
        <v>1293937200</v>
      </c>
      <c r="K79">
        <v>1291257298</v>
      </c>
      <c r="L79" t="b">
        <v>0</v>
      </c>
      <c r="M79">
        <v>13</v>
      </c>
      <c r="N79" t="b">
        <v>1</v>
      </c>
      <c r="O79" t="s">
        <v>8298</v>
      </c>
      <c r="P79" t="s">
        <v>8325</v>
      </c>
      <c r="Q79" t="s">
        <v>8339</v>
      </c>
      <c r="R79">
        <f t="shared" si="7"/>
        <v>30.08</v>
      </c>
      <c r="S79" s="9">
        <f t="shared" si="8"/>
        <v>156</v>
      </c>
      <c r="T79" s="8">
        <f t="shared" si="9"/>
        <v>40514.107615740737</v>
      </c>
      <c r="U79" s="8">
        <f t="shared" si="10"/>
        <v>40545.125</v>
      </c>
      <c r="V79" s="14">
        <f t="shared" si="11"/>
        <v>31.017384259263054</v>
      </c>
      <c r="W79" s="10">
        <f t="shared" si="12"/>
        <v>0.56399999999999995</v>
      </c>
      <c r="X79" s="21">
        <f t="shared" si="13"/>
        <v>2010</v>
      </c>
    </row>
    <row r="80" spans="1:24" ht="45" x14ac:dyDescent="0.25">
      <c r="A80">
        <v>3470</v>
      </c>
      <c r="B80" s="1" t="s">
        <v>3469</v>
      </c>
      <c r="C80" s="1" t="s">
        <v>7580</v>
      </c>
      <c r="D80" s="3">
        <v>250</v>
      </c>
      <c r="E80" s="4">
        <v>375</v>
      </c>
      <c r="F80" t="s">
        <v>8218</v>
      </c>
      <c r="G80" t="s">
        <v>8223</v>
      </c>
      <c r="H80" t="s">
        <v>8403</v>
      </c>
      <c r="I80" t="s">
        <v>8245</v>
      </c>
      <c r="J80">
        <v>1468618680</v>
      </c>
      <c r="K80">
        <v>1465345902</v>
      </c>
      <c r="L80" t="b">
        <v>0</v>
      </c>
      <c r="M80">
        <v>9</v>
      </c>
      <c r="N80" t="b">
        <v>1</v>
      </c>
      <c r="O80" t="s">
        <v>8269</v>
      </c>
      <c r="P80" t="s">
        <v>8321</v>
      </c>
      <c r="Q80" t="s">
        <v>8324</v>
      </c>
      <c r="R80">
        <f t="shared" si="7"/>
        <v>41.67</v>
      </c>
      <c r="S80" s="9">
        <f t="shared" si="8"/>
        <v>150</v>
      </c>
      <c r="T80" s="8">
        <f t="shared" si="9"/>
        <v>42529.022013888884</v>
      </c>
      <c r="U80" s="8">
        <f t="shared" si="10"/>
        <v>42566.901388888888</v>
      </c>
      <c r="V80" s="14">
        <f t="shared" si="11"/>
        <v>37.879375000004075</v>
      </c>
      <c r="W80" s="10">
        <f t="shared" si="12"/>
        <v>0.5</v>
      </c>
      <c r="X80" s="21">
        <f t="shared" si="13"/>
        <v>2016</v>
      </c>
    </row>
    <row r="81" spans="1:24" ht="45" x14ac:dyDescent="0.25">
      <c r="A81">
        <v>3423</v>
      </c>
      <c r="B81" s="1" t="s">
        <v>3422</v>
      </c>
      <c r="C81" s="1" t="s">
        <v>7533</v>
      </c>
      <c r="D81" s="3">
        <v>250</v>
      </c>
      <c r="E81" s="4">
        <v>350</v>
      </c>
      <c r="F81" t="s">
        <v>8218</v>
      </c>
      <c r="G81" t="s">
        <v>8223</v>
      </c>
      <c r="H81" t="s">
        <v>8403</v>
      </c>
      <c r="I81" t="s">
        <v>8245</v>
      </c>
      <c r="J81">
        <v>1429912341</v>
      </c>
      <c r="K81">
        <v>1427320341</v>
      </c>
      <c r="L81" t="b">
        <v>0</v>
      </c>
      <c r="M81">
        <v>10</v>
      </c>
      <c r="N81" t="b">
        <v>1</v>
      </c>
      <c r="O81" t="s">
        <v>8269</v>
      </c>
      <c r="P81" t="s">
        <v>8321</v>
      </c>
      <c r="Q81" t="s">
        <v>8324</v>
      </c>
      <c r="R81">
        <f t="shared" si="7"/>
        <v>35</v>
      </c>
      <c r="S81" s="9">
        <f t="shared" si="8"/>
        <v>140</v>
      </c>
      <c r="T81" s="8">
        <f t="shared" si="9"/>
        <v>42088.911354166667</v>
      </c>
      <c r="U81" s="8">
        <f t="shared" si="10"/>
        <v>42118.911354166667</v>
      </c>
      <c r="V81" s="14">
        <f t="shared" si="11"/>
        <v>30</v>
      </c>
      <c r="W81" s="10">
        <f t="shared" si="12"/>
        <v>0.4</v>
      </c>
      <c r="X81" s="21">
        <f t="shared" si="13"/>
        <v>2015</v>
      </c>
    </row>
    <row r="82" spans="1:24" ht="30" x14ac:dyDescent="0.25">
      <c r="A82">
        <v>3397</v>
      </c>
      <c r="B82" s="1" t="s">
        <v>3396</v>
      </c>
      <c r="C82" s="1" t="s">
        <v>7507</v>
      </c>
      <c r="D82" s="3">
        <v>250</v>
      </c>
      <c r="E82" s="4">
        <v>280</v>
      </c>
      <c r="F82" t="s">
        <v>8218</v>
      </c>
      <c r="G82" t="s">
        <v>8224</v>
      </c>
      <c r="H82" t="s">
        <v>8407</v>
      </c>
      <c r="I82" t="s">
        <v>8246</v>
      </c>
      <c r="J82">
        <v>1455832800</v>
      </c>
      <c r="K82">
        <v>1452338929</v>
      </c>
      <c r="L82" t="b">
        <v>0</v>
      </c>
      <c r="M82">
        <v>24</v>
      </c>
      <c r="N82" t="b">
        <v>1</v>
      </c>
      <c r="O82" t="s">
        <v>8269</v>
      </c>
      <c r="P82" t="s">
        <v>8321</v>
      </c>
      <c r="Q82" t="s">
        <v>8324</v>
      </c>
      <c r="R82">
        <f t="shared" si="7"/>
        <v>11.67</v>
      </c>
      <c r="S82" s="9">
        <f t="shared" si="8"/>
        <v>112</v>
      </c>
      <c r="T82" s="8">
        <f t="shared" si="9"/>
        <v>42378.478344907402</v>
      </c>
      <c r="U82" s="8">
        <f t="shared" si="10"/>
        <v>42418.916666666672</v>
      </c>
      <c r="V82" s="14">
        <f t="shared" si="11"/>
        <v>40.438321759269456</v>
      </c>
      <c r="W82" s="10">
        <f t="shared" si="12"/>
        <v>0.12</v>
      </c>
      <c r="X82" s="21">
        <f t="shared" si="13"/>
        <v>2016</v>
      </c>
    </row>
    <row r="83" spans="1:24" ht="60" x14ac:dyDescent="0.25">
      <c r="A83">
        <v>3824</v>
      </c>
      <c r="B83" s="1" t="s">
        <v>3821</v>
      </c>
      <c r="C83" s="1" t="s">
        <v>7933</v>
      </c>
      <c r="D83" s="3">
        <v>250</v>
      </c>
      <c r="E83" s="4">
        <v>270</v>
      </c>
      <c r="F83" t="s">
        <v>8218</v>
      </c>
      <c r="G83" t="s">
        <v>8224</v>
      </c>
      <c r="H83" t="s">
        <v>8407</v>
      </c>
      <c r="I83" t="s">
        <v>8246</v>
      </c>
      <c r="J83">
        <v>1470058860</v>
      </c>
      <c r="K83">
        <v>1469026903</v>
      </c>
      <c r="L83" t="b">
        <v>0</v>
      </c>
      <c r="M83">
        <v>7</v>
      </c>
      <c r="N83" t="b">
        <v>1</v>
      </c>
      <c r="O83" t="s">
        <v>8269</v>
      </c>
      <c r="P83" t="s">
        <v>8321</v>
      </c>
      <c r="Q83" t="s">
        <v>8324</v>
      </c>
      <c r="R83">
        <f t="shared" si="7"/>
        <v>38.57</v>
      </c>
      <c r="S83" s="9">
        <f t="shared" si="8"/>
        <v>108</v>
      </c>
      <c r="T83" s="8">
        <f t="shared" si="9"/>
        <v>42571.626192129625</v>
      </c>
      <c r="U83" s="8">
        <f t="shared" si="10"/>
        <v>42583.570138888885</v>
      </c>
      <c r="V83" s="14">
        <f t="shared" si="11"/>
        <v>11.943946759260143</v>
      </c>
      <c r="W83" s="10">
        <f t="shared" si="12"/>
        <v>0.08</v>
      </c>
      <c r="X83" s="21">
        <f t="shared" si="13"/>
        <v>2016</v>
      </c>
    </row>
    <row r="84" spans="1:24" ht="45" x14ac:dyDescent="0.25">
      <c r="A84">
        <v>94</v>
      </c>
      <c r="B84" s="1" t="s">
        <v>96</v>
      </c>
      <c r="C84" s="1" t="s">
        <v>4205</v>
      </c>
      <c r="D84" s="3">
        <v>250</v>
      </c>
      <c r="E84" s="4">
        <v>260</v>
      </c>
      <c r="F84" t="s">
        <v>8218</v>
      </c>
      <c r="G84" t="s">
        <v>8224</v>
      </c>
      <c r="H84" t="s">
        <v>8407</v>
      </c>
      <c r="I84" t="s">
        <v>8246</v>
      </c>
      <c r="J84">
        <v>1396890822</v>
      </c>
      <c r="K84">
        <v>1395162822</v>
      </c>
      <c r="L84" t="b">
        <v>0</v>
      </c>
      <c r="M84">
        <v>12</v>
      </c>
      <c r="N84" t="b">
        <v>1</v>
      </c>
      <c r="O84" t="s">
        <v>8264</v>
      </c>
      <c r="P84" t="s">
        <v>8319</v>
      </c>
      <c r="Q84" t="s">
        <v>8341</v>
      </c>
      <c r="R84">
        <f t="shared" si="7"/>
        <v>21.67</v>
      </c>
      <c r="S84" s="9">
        <f t="shared" si="8"/>
        <v>104</v>
      </c>
      <c r="T84" s="8">
        <f t="shared" si="9"/>
        <v>41716.717847222222</v>
      </c>
      <c r="U84" s="8">
        <f t="shared" si="10"/>
        <v>41736.717847222222</v>
      </c>
      <c r="V84" s="14">
        <f t="shared" si="11"/>
        <v>20</v>
      </c>
      <c r="W84" s="10">
        <f t="shared" si="12"/>
        <v>0.04</v>
      </c>
      <c r="X84" s="21">
        <f t="shared" si="13"/>
        <v>2014</v>
      </c>
    </row>
    <row r="85" spans="1:24" ht="60" x14ac:dyDescent="0.25">
      <c r="A85">
        <v>3545</v>
      </c>
      <c r="B85" s="1" t="s">
        <v>3544</v>
      </c>
      <c r="C85" s="1" t="s">
        <v>7655</v>
      </c>
      <c r="D85" s="3">
        <v>250</v>
      </c>
      <c r="E85" s="4">
        <v>251</v>
      </c>
      <c r="F85" t="s">
        <v>8218</v>
      </c>
      <c r="G85" t="s">
        <v>8223</v>
      </c>
      <c r="H85" t="s">
        <v>8403</v>
      </c>
      <c r="I85" t="s">
        <v>8245</v>
      </c>
      <c r="J85">
        <v>1428780159</v>
      </c>
      <c r="K85">
        <v>1426188159</v>
      </c>
      <c r="L85" t="b">
        <v>0</v>
      </c>
      <c r="M85">
        <v>8</v>
      </c>
      <c r="N85" t="b">
        <v>1</v>
      </c>
      <c r="O85" t="s">
        <v>8269</v>
      </c>
      <c r="P85" t="s">
        <v>8321</v>
      </c>
      <c r="Q85" t="s">
        <v>8324</v>
      </c>
      <c r="R85">
        <f t="shared" si="7"/>
        <v>31.38</v>
      </c>
      <c r="S85" s="9">
        <f t="shared" si="8"/>
        <v>100</v>
      </c>
      <c r="T85" s="8">
        <f t="shared" si="9"/>
        <v>42075.807395833333</v>
      </c>
      <c r="U85" s="8">
        <f t="shared" si="10"/>
        <v>42105.807395833333</v>
      </c>
      <c r="V85" s="14">
        <f t="shared" si="11"/>
        <v>30</v>
      </c>
      <c r="W85" s="10">
        <f t="shared" si="12"/>
        <v>4.0000000000000001E-3</v>
      </c>
      <c r="X85" s="21">
        <f t="shared" si="13"/>
        <v>2015</v>
      </c>
    </row>
    <row r="86" spans="1:24" ht="45" x14ac:dyDescent="0.25">
      <c r="A86">
        <v>3336</v>
      </c>
      <c r="B86" s="1" t="s">
        <v>3336</v>
      </c>
      <c r="C86" s="1" t="s">
        <v>7446</v>
      </c>
      <c r="D86" s="3">
        <v>250</v>
      </c>
      <c r="E86" s="4">
        <v>250</v>
      </c>
      <c r="F86" t="s">
        <v>8218</v>
      </c>
      <c r="G86" t="s">
        <v>8224</v>
      </c>
      <c r="H86" t="s">
        <v>8407</v>
      </c>
      <c r="I86" t="s">
        <v>8246</v>
      </c>
      <c r="J86">
        <v>1459845246</v>
      </c>
      <c r="K86">
        <v>1457429646</v>
      </c>
      <c r="L86" t="b">
        <v>0</v>
      </c>
      <c r="M86">
        <v>9</v>
      </c>
      <c r="N86" t="b">
        <v>1</v>
      </c>
      <c r="O86" t="s">
        <v>8269</v>
      </c>
      <c r="P86" t="s">
        <v>8321</v>
      </c>
      <c r="Q86" t="s">
        <v>8324</v>
      </c>
      <c r="R86">
        <f t="shared" si="7"/>
        <v>27.78</v>
      </c>
      <c r="S86" s="9">
        <f t="shared" si="8"/>
        <v>100</v>
      </c>
      <c r="T86" s="8">
        <f t="shared" si="9"/>
        <v>42437.398680555561</v>
      </c>
      <c r="U86" s="8">
        <f t="shared" si="10"/>
        <v>42465.35701388889</v>
      </c>
      <c r="V86" s="14">
        <f t="shared" si="11"/>
        <v>27.958333333328483</v>
      </c>
      <c r="W86" s="10">
        <f t="shared" si="12"/>
        <v>0</v>
      </c>
      <c r="X86" s="21">
        <f t="shared" si="13"/>
        <v>2016</v>
      </c>
    </row>
    <row r="87" spans="1:24" ht="60" x14ac:dyDescent="0.25">
      <c r="A87">
        <v>3442</v>
      </c>
      <c r="B87" s="1" t="s">
        <v>3441</v>
      </c>
      <c r="C87" s="1" t="s">
        <v>7552</v>
      </c>
      <c r="D87" s="3">
        <v>250</v>
      </c>
      <c r="E87" s="4">
        <v>250</v>
      </c>
      <c r="F87" t="s">
        <v>8218</v>
      </c>
      <c r="G87" t="s">
        <v>8223</v>
      </c>
      <c r="H87" t="s">
        <v>8403</v>
      </c>
      <c r="I87" t="s">
        <v>8245</v>
      </c>
      <c r="J87">
        <v>1433016672</v>
      </c>
      <c r="K87">
        <v>1430424672</v>
      </c>
      <c r="L87" t="b">
        <v>0</v>
      </c>
      <c r="M87">
        <v>8</v>
      </c>
      <c r="N87" t="b">
        <v>1</v>
      </c>
      <c r="O87" t="s">
        <v>8269</v>
      </c>
      <c r="P87" t="s">
        <v>8321</v>
      </c>
      <c r="Q87" t="s">
        <v>8324</v>
      </c>
      <c r="R87">
        <f t="shared" si="7"/>
        <v>31.25</v>
      </c>
      <c r="S87" s="9">
        <f t="shared" si="8"/>
        <v>100</v>
      </c>
      <c r="T87" s="8">
        <f t="shared" si="9"/>
        <v>42124.841111111105</v>
      </c>
      <c r="U87" s="8">
        <f t="shared" si="10"/>
        <v>42154.841111111105</v>
      </c>
      <c r="V87" s="14">
        <f t="shared" si="11"/>
        <v>30</v>
      </c>
      <c r="W87" s="10">
        <f t="shared" si="12"/>
        <v>0</v>
      </c>
      <c r="X87" s="21">
        <f t="shared" si="13"/>
        <v>2015</v>
      </c>
    </row>
    <row r="88" spans="1:24" ht="60" x14ac:dyDescent="0.25">
      <c r="A88">
        <v>3660</v>
      </c>
      <c r="B88" s="1" t="s">
        <v>3657</v>
      </c>
      <c r="C88" s="1" t="s">
        <v>7770</v>
      </c>
      <c r="D88" s="3">
        <v>250</v>
      </c>
      <c r="E88" s="4">
        <v>250</v>
      </c>
      <c r="F88" t="s">
        <v>8218</v>
      </c>
      <c r="G88" t="s">
        <v>8224</v>
      </c>
      <c r="H88" t="s">
        <v>8407</v>
      </c>
      <c r="I88" t="s">
        <v>8246</v>
      </c>
      <c r="J88">
        <v>1419368925</v>
      </c>
      <c r="K88">
        <v>1417208925</v>
      </c>
      <c r="L88" t="b">
        <v>0</v>
      </c>
      <c r="M88">
        <v>22</v>
      </c>
      <c r="N88" t="b">
        <v>1</v>
      </c>
      <c r="O88" t="s">
        <v>8269</v>
      </c>
      <c r="P88" t="s">
        <v>8321</v>
      </c>
      <c r="Q88" t="s">
        <v>8324</v>
      </c>
      <c r="R88">
        <f t="shared" si="7"/>
        <v>11.36</v>
      </c>
      <c r="S88" s="9">
        <f t="shared" si="8"/>
        <v>100</v>
      </c>
      <c r="T88" s="8">
        <f t="shared" si="9"/>
        <v>41971.881076388891</v>
      </c>
      <c r="U88" s="8">
        <f t="shared" si="10"/>
        <v>41996.881076388891</v>
      </c>
      <c r="V88" s="14">
        <f t="shared" si="11"/>
        <v>25</v>
      </c>
      <c r="W88" s="10">
        <f t="shared" si="12"/>
        <v>0</v>
      </c>
      <c r="X88" s="21">
        <f t="shared" si="13"/>
        <v>2014</v>
      </c>
    </row>
    <row r="89" spans="1:24" ht="45" x14ac:dyDescent="0.25">
      <c r="A89">
        <v>2323</v>
      </c>
      <c r="B89" s="1" t="s">
        <v>2324</v>
      </c>
      <c r="C89" s="1" t="s">
        <v>6433</v>
      </c>
      <c r="D89" s="3">
        <v>250</v>
      </c>
      <c r="E89" s="4">
        <v>120</v>
      </c>
      <c r="F89" t="s">
        <v>8221</v>
      </c>
      <c r="G89" t="s">
        <v>8223</v>
      </c>
      <c r="H89" t="s">
        <v>8403</v>
      </c>
      <c r="I89" t="s">
        <v>8245</v>
      </c>
      <c r="J89">
        <v>1490033247</v>
      </c>
      <c r="K89">
        <v>1489428447</v>
      </c>
      <c r="L89" t="b">
        <v>0</v>
      </c>
      <c r="M89">
        <v>4</v>
      </c>
      <c r="N89" t="b">
        <v>0</v>
      </c>
      <c r="O89" t="s">
        <v>8296</v>
      </c>
      <c r="P89" t="s">
        <v>8317</v>
      </c>
      <c r="Q89" t="s">
        <v>8318</v>
      </c>
      <c r="R89">
        <f t="shared" si="7"/>
        <v>30</v>
      </c>
      <c r="S89" s="9">
        <f t="shared" si="8"/>
        <v>48</v>
      </c>
      <c r="T89" s="8">
        <f t="shared" si="9"/>
        <v>42807.755173611105</v>
      </c>
      <c r="U89" s="8">
        <f t="shared" si="10"/>
        <v>42814.755173611105</v>
      </c>
      <c r="V89" s="14">
        <f t="shared" si="11"/>
        <v>7</v>
      </c>
      <c r="W89" s="10">
        <f t="shared" si="12"/>
        <v>-0.52</v>
      </c>
      <c r="X89" s="21">
        <f t="shared" si="13"/>
        <v>2017</v>
      </c>
    </row>
    <row r="90" spans="1:24" ht="60" x14ac:dyDescent="0.25">
      <c r="A90">
        <v>2861</v>
      </c>
      <c r="B90" s="1" t="s">
        <v>2861</v>
      </c>
      <c r="C90" s="1" t="s">
        <v>6971</v>
      </c>
      <c r="D90" s="3">
        <v>250</v>
      </c>
      <c r="E90" s="4">
        <v>80</v>
      </c>
      <c r="F90" t="s">
        <v>8220</v>
      </c>
      <c r="G90" t="s">
        <v>8225</v>
      </c>
      <c r="H90" t="s">
        <v>8404</v>
      </c>
      <c r="I90" t="s">
        <v>8247</v>
      </c>
      <c r="J90">
        <v>1443103848</v>
      </c>
      <c r="K90">
        <v>1441894248</v>
      </c>
      <c r="L90" t="b">
        <v>0</v>
      </c>
      <c r="M90">
        <v>3</v>
      </c>
      <c r="N90" t="b">
        <v>0</v>
      </c>
      <c r="O90" t="s">
        <v>8269</v>
      </c>
      <c r="P90" t="s">
        <v>8321</v>
      </c>
      <c r="Q90" t="s">
        <v>8324</v>
      </c>
      <c r="R90">
        <f t="shared" si="7"/>
        <v>26.67</v>
      </c>
      <c r="S90" s="9">
        <f t="shared" si="8"/>
        <v>32</v>
      </c>
      <c r="T90" s="8">
        <f t="shared" si="9"/>
        <v>42257.590833333335</v>
      </c>
      <c r="U90" s="8">
        <f t="shared" si="10"/>
        <v>42271.590833333335</v>
      </c>
      <c r="V90" s="14">
        <f t="shared" si="11"/>
        <v>14</v>
      </c>
      <c r="W90" s="10">
        <f t="shared" si="12"/>
        <v>-0.68</v>
      </c>
      <c r="X90" s="21">
        <f t="shared" si="13"/>
        <v>2015</v>
      </c>
    </row>
    <row r="91" spans="1:24" ht="60" x14ac:dyDescent="0.25">
      <c r="A91">
        <v>4011</v>
      </c>
      <c r="B91" s="1" t="s">
        <v>4007</v>
      </c>
      <c r="C91" s="1" t="s">
        <v>8116</v>
      </c>
      <c r="D91" s="3">
        <v>250</v>
      </c>
      <c r="E91" s="4">
        <v>19</v>
      </c>
      <c r="F91" t="s">
        <v>8220</v>
      </c>
      <c r="G91" t="s">
        <v>8224</v>
      </c>
      <c r="H91" t="s">
        <v>8407</v>
      </c>
      <c r="I91" t="s">
        <v>8246</v>
      </c>
      <c r="J91">
        <v>1422450278</v>
      </c>
      <c r="K91">
        <v>1419858278</v>
      </c>
      <c r="L91" t="b">
        <v>0</v>
      </c>
      <c r="M91">
        <v>4</v>
      </c>
      <c r="N91" t="b">
        <v>0</v>
      </c>
      <c r="O91" t="s">
        <v>8269</v>
      </c>
      <c r="P91" t="s">
        <v>8321</v>
      </c>
      <c r="Q91" t="s">
        <v>8324</v>
      </c>
      <c r="R91">
        <f t="shared" si="7"/>
        <v>4.75</v>
      </c>
      <c r="S91" s="9">
        <f t="shared" si="8"/>
        <v>8</v>
      </c>
      <c r="T91" s="8">
        <f t="shared" si="9"/>
        <v>42002.54488425926</v>
      </c>
      <c r="U91" s="8">
        <f t="shared" si="10"/>
        <v>42032.54488425926</v>
      </c>
      <c r="V91" s="14">
        <f t="shared" si="11"/>
        <v>30</v>
      </c>
      <c r="W91" s="10">
        <f t="shared" si="12"/>
        <v>-0.92400000000000004</v>
      </c>
      <c r="X91" s="21">
        <f t="shared" si="13"/>
        <v>2014</v>
      </c>
    </row>
    <row r="92" spans="1:24" ht="30" x14ac:dyDescent="0.25">
      <c r="A92">
        <v>2154</v>
      </c>
      <c r="B92" s="1" t="s">
        <v>2155</v>
      </c>
      <c r="C92" s="1" t="s">
        <v>6264</v>
      </c>
      <c r="D92" s="3">
        <v>250</v>
      </c>
      <c r="E92" s="4">
        <v>2</v>
      </c>
      <c r="F92" t="s">
        <v>8220</v>
      </c>
      <c r="G92" t="s">
        <v>8223</v>
      </c>
      <c r="H92" t="s">
        <v>8403</v>
      </c>
      <c r="I92" t="s">
        <v>8245</v>
      </c>
      <c r="J92">
        <v>1390921827</v>
      </c>
      <c r="K92">
        <v>1389193827</v>
      </c>
      <c r="L92" t="b">
        <v>0</v>
      </c>
      <c r="M92">
        <v>2</v>
      </c>
      <c r="N92" t="b">
        <v>0</v>
      </c>
      <c r="O92" t="s">
        <v>8280</v>
      </c>
      <c r="P92" t="s">
        <v>8314</v>
      </c>
      <c r="Q92" t="s">
        <v>8332</v>
      </c>
      <c r="R92">
        <f t="shared" si="7"/>
        <v>1</v>
      </c>
      <c r="S92" s="9">
        <f t="shared" si="8"/>
        <v>1</v>
      </c>
      <c r="T92" s="8">
        <f t="shared" si="9"/>
        <v>41647.632256944446</v>
      </c>
      <c r="U92" s="8">
        <f t="shared" si="10"/>
        <v>41667.632256944446</v>
      </c>
      <c r="V92" s="14">
        <f t="shared" si="11"/>
        <v>20</v>
      </c>
      <c r="W92" s="10">
        <f t="shared" si="12"/>
        <v>-0.99199999999999999</v>
      </c>
      <c r="X92" s="21">
        <f t="shared" si="13"/>
        <v>2014</v>
      </c>
    </row>
    <row r="93" spans="1:24" ht="60" x14ac:dyDescent="0.25">
      <c r="A93">
        <v>607</v>
      </c>
      <c r="B93" s="1" t="s">
        <v>608</v>
      </c>
      <c r="C93" s="1" t="s">
        <v>4717</v>
      </c>
      <c r="D93" s="3">
        <v>250</v>
      </c>
      <c r="E93" s="4">
        <v>0</v>
      </c>
      <c r="F93" t="s">
        <v>8219</v>
      </c>
      <c r="G93" t="s">
        <v>8223</v>
      </c>
      <c r="H93" t="s">
        <v>8403</v>
      </c>
      <c r="I93" t="s">
        <v>8245</v>
      </c>
      <c r="J93">
        <v>1448225336</v>
      </c>
      <c r="K93">
        <v>1445629736</v>
      </c>
      <c r="L93" t="b">
        <v>0</v>
      </c>
      <c r="M93">
        <v>0</v>
      </c>
      <c r="N93" t="b">
        <v>0</v>
      </c>
      <c r="O93" t="s">
        <v>8270</v>
      </c>
      <c r="P93" t="s">
        <v>8306</v>
      </c>
      <c r="Q93" t="s">
        <v>8340</v>
      </c>
      <c r="R93">
        <f t="shared" si="7"/>
        <v>0</v>
      </c>
      <c r="S93" s="9">
        <f t="shared" si="8"/>
        <v>0</v>
      </c>
      <c r="T93" s="8">
        <f t="shared" si="9"/>
        <v>42300.825648148151</v>
      </c>
      <c r="U93" s="8">
        <f t="shared" si="10"/>
        <v>42330.867314814815</v>
      </c>
      <c r="V93" s="14">
        <f t="shared" si="11"/>
        <v>30.041666666664241</v>
      </c>
      <c r="W93" s="10">
        <f t="shared" si="12"/>
        <v>-1</v>
      </c>
      <c r="X93" s="21">
        <f t="shared" si="13"/>
        <v>2015</v>
      </c>
    </row>
    <row r="94" spans="1:24" ht="60" x14ac:dyDescent="0.25">
      <c r="A94">
        <v>4078</v>
      </c>
      <c r="B94" s="1" t="s">
        <v>4074</v>
      </c>
      <c r="C94" s="1" t="s">
        <v>8181</v>
      </c>
      <c r="D94" s="3">
        <v>250</v>
      </c>
      <c r="E94" s="4">
        <v>0</v>
      </c>
      <c r="F94" t="s">
        <v>8220</v>
      </c>
      <c r="G94" t="s">
        <v>8224</v>
      </c>
      <c r="H94" t="s">
        <v>8407</v>
      </c>
      <c r="I94" t="s">
        <v>8246</v>
      </c>
      <c r="J94">
        <v>1485543242</v>
      </c>
      <c r="K94">
        <v>1482951242</v>
      </c>
      <c r="L94" t="b">
        <v>0</v>
      </c>
      <c r="M94">
        <v>0</v>
      </c>
      <c r="N94" t="b">
        <v>0</v>
      </c>
      <c r="O94" t="s">
        <v>8269</v>
      </c>
      <c r="P94" t="s">
        <v>8321</v>
      </c>
      <c r="Q94" t="s">
        <v>8324</v>
      </c>
      <c r="R94">
        <f t="shared" si="7"/>
        <v>0</v>
      </c>
      <c r="S94" s="9">
        <f t="shared" si="8"/>
        <v>0</v>
      </c>
      <c r="T94" s="8">
        <f t="shared" si="9"/>
        <v>42732.787523148145</v>
      </c>
      <c r="U94" s="8">
        <f t="shared" si="10"/>
        <v>42762.787523148145</v>
      </c>
      <c r="V94" s="14">
        <f t="shared" si="11"/>
        <v>30</v>
      </c>
      <c r="W94" s="10">
        <f t="shared" si="12"/>
        <v>-1</v>
      </c>
      <c r="X94" s="21">
        <f t="shared" si="13"/>
        <v>2016</v>
      </c>
    </row>
    <row r="95" spans="1:24" ht="45" x14ac:dyDescent="0.25">
      <c r="A95">
        <v>4100</v>
      </c>
      <c r="B95" s="1" t="s">
        <v>4096</v>
      </c>
      <c r="C95" s="1" t="s">
        <v>8203</v>
      </c>
      <c r="D95" s="3">
        <v>270</v>
      </c>
      <c r="E95" s="4">
        <v>0</v>
      </c>
      <c r="F95" t="s">
        <v>8220</v>
      </c>
      <c r="G95" t="s">
        <v>8223</v>
      </c>
      <c r="H95" t="s">
        <v>8403</v>
      </c>
      <c r="I95" t="s">
        <v>8245</v>
      </c>
      <c r="J95">
        <v>1414205990</v>
      </c>
      <c r="K95">
        <v>1413341990</v>
      </c>
      <c r="L95" t="b">
        <v>0</v>
      </c>
      <c r="M95">
        <v>0</v>
      </c>
      <c r="N95" t="b">
        <v>0</v>
      </c>
      <c r="O95" t="s">
        <v>8269</v>
      </c>
      <c r="P95" t="s">
        <v>8321</v>
      </c>
      <c r="Q95" t="s">
        <v>8324</v>
      </c>
      <c r="R95">
        <f t="shared" si="7"/>
        <v>0</v>
      </c>
      <c r="S95" s="9">
        <f t="shared" si="8"/>
        <v>0</v>
      </c>
      <c r="T95" s="8">
        <f t="shared" si="9"/>
        <v>41927.124884259261</v>
      </c>
      <c r="U95" s="8">
        <f t="shared" si="10"/>
        <v>41937.124884259261</v>
      </c>
      <c r="V95" s="14">
        <f t="shared" si="11"/>
        <v>10</v>
      </c>
      <c r="W95" s="10">
        <f t="shared" si="12"/>
        <v>-1</v>
      </c>
      <c r="X95" s="21">
        <f t="shared" si="13"/>
        <v>2014</v>
      </c>
    </row>
    <row r="96" spans="1:24" ht="45" x14ac:dyDescent="0.25">
      <c r="A96">
        <v>1876</v>
      </c>
      <c r="B96" s="1" t="s">
        <v>1877</v>
      </c>
      <c r="C96" s="1" t="s">
        <v>5986</v>
      </c>
      <c r="D96" s="3">
        <v>280</v>
      </c>
      <c r="E96" s="4">
        <v>0</v>
      </c>
      <c r="F96" t="s">
        <v>8220</v>
      </c>
      <c r="G96" t="s">
        <v>8225</v>
      </c>
      <c r="H96" t="s">
        <v>8404</v>
      </c>
      <c r="I96" t="s">
        <v>8247</v>
      </c>
      <c r="J96">
        <v>1402901405</v>
      </c>
      <c r="K96">
        <v>1400309405</v>
      </c>
      <c r="L96" t="b">
        <v>0</v>
      </c>
      <c r="M96">
        <v>0</v>
      </c>
      <c r="N96" t="b">
        <v>0</v>
      </c>
      <c r="O96" t="s">
        <v>8281</v>
      </c>
      <c r="P96" t="s">
        <v>8314</v>
      </c>
      <c r="Q96" t="s">
        <v>8342</v>
      </c>
      <c r="R96">
        <f t="shared" si="7"/>
        <v>0</v>
      </c>
      <c r="S96" s="9">
        <f t="shared" si="8"/>
        <v>0</v>
      </c>
      <c r="T96" s="8">
        <f t="shared" si="9"/>
        <v>41776.284780092588</v>
      </c>
      <c r="U96" s="8">
        <f t="shared" si="10"/>
        <v>41806.284780092588</v>
      </c>
      <c r="V96" s="14">
        <f t="shared" si="11"/>
        <v>30</v>
      </c>
      <c r="W96" s="10">
        <f t="shared" si="12"/>
        <v>-1</v>
      </c>
      <c r="X96" s="21">
        <f t="shared" si="13"/>
        <v>2014</v>
      </c>
    </row>
    <row r="97" spans="1:24" ht="45" x14ac:dyDescent="0.25">
      <c r="A97">
        <v>2994</v>
      </c>
      <c r="B97" s="1" t="s">
        <v>2994</v>
      </c>
      <c r="C97" s="1" t="s">
        <v>7104</v>
      </c>
      <c r="D97" s="3">
        <v>300</v>
      </c>
      <c r="E97" s="4">
        <v>1373.24</v>
      </c>
      <c r="F97" t="s">
        <v>8218</v>
      </c>
      <c r="G97" t="s">
        <v>8224</v>
      </c>
      <c r="H97" t="s">
        <v>8407</v>
      </c>
      <c r="I97" t="s">
        <v>8246</v>
      </c>
      <c r="J97">
        <v>1412335772</v>
      </c>
      <c r="K97">
        <v>1409743772</v>
      </c>
      <c r="L97" t="b">
        <v>0</v>
      </c>
      <c r="M97">
        <v>59</v>
      </c>
      <c r="N97" t="b">
        <v>1</v>
      </c>
      <c r="O97" t="s">
        <v>8301</v>
      </c>
      <c r="P97" t="s">
        <v>8321</v>
      </c>
      <c r="Q97" t="s">
        <v>8322</v>
      </c>
      <c r="R97">
        <f t="shared" si="7"/>
        <v>23.28</v>
      </c>
      <c r="S97" s="9">
        <f t="shared" si="8"/>
        <v>458</v>
      </c>
      <c r="T97" s="8">
        <f t="shared" si="9"/>
        <v>41885.478842592594</v>
      </c>
      <c r="U97" s="8">
        <f t="shared" si="10"/>
        <v>41915.478842592594</v>
      </c>
      <c r="V97" s="14">
        <f t="shared" si="11"/>
        <v>30</v>
      </c>
      <c r="W97" s="10">
        <f t="shared" si="12"/>
        <v>3.5774666666666666</v>
      </c>
      <c r="X97" s="21">
        <f t="shared" si="13"/>
        <v>2014</v>
      </c>
    </row>
    <row r="98" spans="1:24" ht="45" x14ac:dyDescent="0.25">
      <c r="A98">
        <v>2299</v>
      </c>
      <c r="B98" s="1" t="s">
        <v>2300</v>
      </c>
      <c r="C98" s="1" t="s">
        <v>6409</v>
      </c>
      <c r="D98" s="3">
        <v>300</v>
      </c>
      <c r="E98" s="4">
        <v>1050.5</v>
      </c>
      <c r="F98" t="s">
        <v>8218</v>
      </c>
      <c r="G98" t="s">
        <v>8223</v>
      </c>
      <c r="H98" t="s">
        <v>8403</v>
      </c>
      <c r="I98" t="s">
        <v>8245</v>
      </c>
      <c r="J98">
        <v>1296953209</v>
      </c>
      <c r="K98">
        <v>1295657209</v>
      </c>
      <c r="L98" t="b">
        <v>0</v>
      </c>
      <c r="M98">
        <v>14</v>
      </c>
      <c r="N98" t="b">
        <v>1</v>
      </c>
      <c r="O98" t="s">
        <v>8274</v>
      </c>
      <c r="P98" t="s">
        <v>8325</v>
      </c>
      <c r="Q98" t="s">
        <v>8329</v>
      </c>
      <c r="R98">
        <f t="shared" si="7"/>
        <v>75.040000000000006</v>
      </c>
      <c r="S98" s="9">
        <f t="shared" si="8"/>
        <v>350</v>
      </c>
      <c r="T98" s="8">
        <f t="shared" si="9"/>
        <v>40565.032511574071</v>
      </c>
      <c r="U98" s="8">
        <f t="shared" si="10"/>
        <v>40580.032511574071</v>
      </c>
      <c r="V98" s="14">
        <f t="shared" si="11"/>
        <v>15</v>
      </c>
      <c r="W98" s="10">
        <f t="shared" si="12"/>
        <v>2.5016666666666665</v>
      </c>
      <c r="X98" s="21">
        <f t="shared" si="13"/>
        <v>2011</v>
      </c>
    </row>
    <row r="99" spans="1:24" ht="60" x14ac:dyDescent="0.25">
      <c r="A99">
        <v>3444</v>
      </c>
      <c r="B99" s="1" t="s">
        <v>3443</v>
      </c>
      <c r="C99" s="1" t="s">
        <v>7554</v>
      </c>
      <c r="D99" s="3">
        <v>300</v>
      </c>
      <c r="E99" s="4">
        <v>867</v>
      </c>
      <c r="F99" t="s">
        <v>8218</v>
      </c>
      <c r="G99" t="s">
        <v>8225</v>
      </c>
      <c r="H99" t="s">
        <v>8404</v>
      </c>
      <c r="I99" t="s">
        <v>8247</v>
      </c>
      <c r="J99">
        <v>1465394340</v>
      </c>
      <c r="K99">
        <v>1464677986</v>
      </c>
      <c r="L99" t="b">
        <v>0</v>
      </c>
      <c r="M99">
        <v>20</v>
      </c>
      <c r="N99" t="b">
        <v>1</v>
      </c>
      <c r="O99" t="s">
        <v>8269</v>
      </c>
      <c r="P99" t="s">
        <v>8321</v>
      </c>
      <c r="Q99" t="s">
        <v>8324</v>
      </c>
      <c r="R99">
        <f t="shared" si="7"/>
        <v>43.35</v>
      </c>
      <c r="S99" s="9">
        <f t="shared" si="8"/>
        <v>289</v>
      </c>
      <c r="T99" s="8">
        <f t="shared" si="9"/>
        <v>42521.291504629626</v>
      </c>
      <c r="U99" s="8">
        <f t="shared" si="10"/>
        <v>42529.582638888889</v>
      </c>
      <c r="V99" s="14">
        <f t="shared" si="11"/>
        <v>8.2911342592633446</v>
      </c>
      <c r="W99" s="10">
        <f t="shared" si="12"/>
        <v>1.89</v>
      </c>
      <c r="X99" s="21">
        <f t="shared" si="13"/>
        <v>2016</v>
      </c>
    </row>
    <row r="100" spans="1:24" ht="60" x14ac:dyDescent="0.25">
      <c r="A100">
        <v>2486</v>
      </c>
      <c r="B100" s="1" t="s">
        <v>2486</v>
      </c>
      <c r="C100" s="1" t="s">
        <v>6596</v>
      </c>
      <c r="D100" s="3">
        <v>300</v>
      </c>
      <c r="E100" s="4">
        <v>797</v>
      </c>
      <c r="F100" t="s">
        <v>8218</v>
      </c>
      <c r="G100" t="s">
        <v>8223</v>
      </c>
      <c r="H100" t="s">
        <v>8403</v>
      </c>
      <c r="I100" t="s">
        <v>8245</v>
      </c>
      <c r="J100">
        <v>1335113976</v>
      </c>
      <c r="K100">
        <v>1332521976</v>
      </c>
      <c r="L100" t="b">
        <v>0</v>
      </c>
      <c r="M100">
        <v>30</v>
      </c>
      <c r="N100" t="b">
        <v>1</v>
      </c>
      <c r="O100" t="s">
        <v>8277</v>
      </c>
      <c r="P100" t="s">
        <v>8325</v>
      </c>
      <c r="Q100" t="s">
        <v>8326</v>
      </c>
      <c r="R100">
        <f t="shared" si="7"/>
        <v>26.57</v>
      </c>
      <c r="S100" s="9">
        <f t="shared" si="8"/>
        <v>266</v>
      </c>
      <c r="T100" s="8">
        <f t="shared" si="9"/>
        <v>40991.708055555559</v>
      </c>
      <c r="U100" s="8">
        <f t="shared" si="10"/>
        <v>41021.708055555559</v>
      </c>
      <c r="V100" s="14">
        <f t="shared" si="11"/>
        <v>30</v>
      </c>
      <c r="W100" s="10">
        <f t="shared" si="12"/>
        <v>1.6566666666666667</v>
      </c>
      <c r="X100" s="21">
        <f t="shared" si="13"/>
        <v>2012</v>
      </c>
    </row>
    <row r="101" spans="1:24" ht="60" x14ac:dyDescent="0.25">
      <c r="A101">
        <v>3652</v>
      </c>
      <c r="B101" s="1" t="s">
        <v>2867</v>
      </c>
      <c r="C101" s="1" t="s">
        <v>7762</v>
      </c>
      <c r="D101" s="3">
        <v>300</v>
      </c>
      <c r="E101" s="4">
        <v>752</v>
      </c>
      <c r="F101" t="s">
        <v>8218</v>
      </c>
      <c r="G101" t="s">
        <v>8228</v>
      </c>
      <c r="H101" t="s">
        <v>8408</v>
      </c>
      <c r="I101" t="s">
        <v>8250</v>
      </c>
      <c r="J101">
        <v>1472097540</v>
      </c>
      <c r="K101">
        <v>1471188502</v>
      </c>
      <c r="L101" t="b">
        <v>0</v>
      </c>
      <c r="M101">
        <v>17</v>
      </c>
      <c r="N101" t="b">
        <v>1</v>
      </c>
      <c r="O101" t="s">
        <v>8269</v>
      </c>
      <c r="P101" t="s">
        <v>8321</v>
      </c>
      <c r="Q101" t="s">
        <v>8324</v>
      </c>
      <c r="R101">
        <f t="shared" si="7"/>
        <v>44.24</v>
      </c>
      <c r="S101" s="9">
        <f t="shared" si="8"/>
        <v>251</v>
      </c>
      <c r="T101" s="8">
        <f t="shared" si="9"/>
        <v>42596.644699074073</v>
      </c>
      <c r="U101" s="8">
        <f t="shared" si="10"/>
        <v>42607.165972222225</v>
      </c>
      <c r="V101" s="14">
        <f t="shared" si="11"/>
        <v>10.521273148151522</v>
      </c>
      <c r="W101" s="10">
        <f t="shared" si="12"/>
        <v>1.5066666666666666</v>
      </c>
      <c r="X101" s="21">
        <f t="shared" si="13"/>
        <v>2016</v>
      </c>
    </row>
    <row r="102" spans="1:24" ht="60" x14ac:dyDescent="0.25">
      <c r="A102">
        <v>2281</v>
      </c>
      <c r="B102" s="1" t="s">
        <v>2282</v>
      </c>
      <c r="C102" s="1" t="s">
        <v>6391</v>
      </c>
      <c r="D102" s="3">
        <v>300</v>
      </c>
      <c r="E102" s="4">
        <v>555</v>
      </c>
      <c r="F102" t="s">
        <v>8218</v>
      </c>
      <c r="G102" t="s">
        <v>8223</v>
      </c>
      <c r="H102" t="s">
        <v>8403</v>
      </c>
      <c r="I102" t="s">
        <v>8245</v>
      </c>
      <c r="J102">
        <v>1311576600</v>
      </c>
      <c r="K102">
        <v>1306219897</v>
      </c>
      <c r="L102" t="b">
        <v>0</v>
      </c>
      <c r="M102">
        <v>11</v>
      </c>
      <c r="N102" t="b">
        <v>1</v>
      </c>
      <c r="O102" t="s">
        <v>8274</v>
      </c>
      <c r="P102" t="s">
        <v>8325</v>
      </c>
      <c r="Q102" t="s">
        <v>8329</v>
      </c>
      <c r="R102">
        <f t="shared" si="7"/>
        <v>50.45</v>
      </c>
      <c r="S102" s="9">
        <f t="shared" si="8"/>
        <v>185</v>
      </c>
      <c r="T102" s="8">
        <f t="shared" si="9"/>
        <v>40687.285844907405</v>
      </c>
      <c r="U102" s="8">
        <f t="shared" si="10"/>
        <v>40749.284722222219</v>
      </c>
      <c r="V102" s="14">
        <f t="shared" si="11"/>
        <v>61.998877314814308</v>
      </c>
      <c r="W102" s="10">
        <f t="shared" si="12"/>
        <v>0.85</v>
      </c>
      <c r="X102" s="21">
        <f t="shared" si="13"/>
        <v>2011</v>
      </c>
    </row>
    <row r="103" spans="1:24" ht="45" x14ac:dyDescent="0.25">
      <c r="A103">
        <v>2455</v>
      </c>
      <c r="B103" s="1" t="s">
        <v>2456</v>
      </c>
      <c r="C103" s="1" t="s">
        <v>6565</v>
      </c>
      <c r="D103" s="3">
        <v>300</v>
      </c>
      <c r="E103" s="4">
        <v>546</v>
      </c>
      <c r="F103" t="s">
        <v>8218</v>
      </c>
      <c r="G103" t="s">
        <v>8223</v>
      </c>
      <c r="H103" t="s">
        <v>8403</v>
      </c>
      <c r="I103" t="s">
        <v>8245</v>
      </c>
      <c r="J103">
        <v>1461177950</v>
      </c>
      <c r="K103">
        <v>1458758750</v>
      </c>
      <c r="L103" t="b">
        <v>0</v>
      </c>
      <c r="M103">
        <v>16</v>
      </c>
      <c r="N103" t="b">
        <v>1</v>
      </c>
      <c r="O103" t="s">
        <v>8296</v>
      </c>
      <c r="P103" t="s">
        <v>8317</v>
      </c>
      <c r="Q103" t="s">
        <v>8318</v>
      </c>
      <c r="R103">
        <f t="shared" si="7"/>
        <v>34.130000000000003</v>
      </c>
      <c r="S103" s="9">
        <f t="shared" si="8"/>
        <v>182</v>
      </c>
      <c r="T103" s="8">
        <f t="shared" si="9"/>
        <v>42452.781828703708</v>
      </c>
      <c r="U103" s="8">
        <f t="shared" si="10"/>
        <v>42480.781828703708</v>
      </c>
      <c r="V103" s="14">
        <f t="shared" si="11"/>
        <v>28</v>
      </c>
      <c r="W103" s="10">
        <f t="shared" si="12"/>
        <v>0.82</v>
      </c>
      <c r="X103" s="21">
        <f t="shared" si="13"/>
        <v>2016</v>
      </c>
    </row>
    <row r="104" spans="1:24" ht="60" x14ac:dyDescent="0.25">
      <c r="A104">
        <v>3255</v>
      </c>
      <c r="B104" s="1" t="s">
        <v>3255</v>
      </c>
      <c r="C104" s="1" t="s">
        <v>7365</v>
      </c>
      <c r="D104" s="3">
        <v>300</v>
      </c>
      <c r="E104" s="4">
        <v>525</v>
      </c>
      <c r="F104" t="s">
        <v>8218</v>
      </c>
      <c r="G104" t="s">
        <v>8224</v>
      </c>
      <c r="H104" t="s">
        <v>8407</v>
      </c>
      <c r="I104" t="s">
        <v>8246</v>
      </c>
      <c r="J104">
        <v>1412706375</v>
      </c>
      <c r="K104">
        <v>1410114375</v>
      </c>
      <c r="L104" t="b">
        <v>1</v>
      </c>
      <c r="M104">
        <v>18</v>
      </c>
      <c r="N104" t="b">
        <v>1</v>
      </c>
      <c r="O104" t="s">
        <v>8269</v>
      </c>
      <c r="P104" t="s">
        <v>8321</v>
      </c>
      <c r="Q104" t="s">
        <v>8324</v>
      </c>
      <c r="R104">
        <f t="shared" si="7"/>
        <v>29.17</v>
      </c>
      <c r="S104" s="9">
        <f t="shared" si="8"/>
        <v>175</v>
      </c>
      <c r="T104" s="8">
        <f t="shared" si="9"/>
        <v>41889.768229166664</v>
      </c>
      <c r="U104" s="8">
        <f t="shared" si="10"/>
        <v>41919.768229166664</v>
      </c>
      <c r="V104" s="14">
        <f t="shared" si="11"/>
        <v>30</v>
      </c>
      <c r="W104" s="10">
        <f t="shared" si="12"/>
        <v>0.75</v>
      </c>
      <c r="X104" s="21">
        <f t="shared" si="13"/>
        <v>2014</v>
      </c>
    </row>
    <row r="105" spans="1:24" ht="60" x14ac:dyDescent="0.25">
      <c r="A105">
        <v>2639</v>
      </c>
      <c r="B105" s="1" t="s">
        <v>2639</v>
      </c>
      <c r="C105" s="1" t="s">
        <v>6749</v>
      </c>
      <c r="D105" s="3">
        <v>300</v>
      </c>
      <c r="E105" s="4">
        <v>492</v>
      </c>
      <c r="F105" t="s">
        <v>8218</v>
      </c>
      <c r="G105" t="s">
        <v>8224</v>
      </c>
      <c r="H105" t="s">
        <v>8407</v>
      </c>
      <c r="I105" t="s">
        <v>8246</v>
      </c>
      <c r="J105">
        <v>1424378748</v>
      </c>
      <c r="K105">
        <v>1421786748</v>
      </c>
      <c r="L105" t="b">
        <v>0</v>
      </c>
      <c r="M105">
        <v>49</v>
      </c>
      <c r="N105" t="b">
        <v>1</v>
      </c>
      <c r="O105" t="s">
        <v>8299</v>
      </c>
      <c r="P105" t="s">
        <v>8306</v>
      </c>
      <c r="Q105" t="s">
        <v>8313</v>
      </c>
      <c r="R105">
        <f t="shared" si="7"/>
        <v>10.039999999999999</v>
      </c>
      <c r="S105" s="9">
        <f t="shared" si="8"/>
        <v>164</v>
      </c>
      <c r="T105" s="8">
        <f t="shared" si="9"/>
        <v>42024.86513888889</v>
      </c>
      <c r="U105" s="8">
        <f t="shared" si="10"/>
        <v>42054.86513888889</v>
      </c>
      <c r="V105" s="14">
        <f t="shared" si="11"/>
        <v>30</v>
      </c>
      <c r="W105" s="10">
        <f t="shared" si="12"/>
        <v>0.64</v>
      </c>
      <c r="X105" s="21">
        <f t="shared" si="13"/>
        <v>2015</v>
      </c>
    </row>
    <row r="106" spans="1:24" ht="60" x14ac:dyDescent="0.25">
      <c r="A106">
        <v>76</v>
      </c>
      <c r="B106" s="1" t="s">
        <v>78</v>
      </c>
      <c r="C106" s="1" t="s">
        <v>4187</v>
      </c>
      <c r="D106" s="3">
        <v>300</v>
      </c>
      <c r="E106" s="4">
        <v>460</v>
      </c>
      <c r="F106" t="s">
        <v>8218</v>
      </c>
      <c r="G106" t="s">
        <v>8223</v>
      </c>
      <c r="H106" t="s">
        <v>8403</v>
      </c>
      <c r="I106" t="s">
        <v>8245</v>
      </c>
      <c r="J106">
        <v>1325007358</v>
      </c>
      <c r="K106">
        <v>1319819758</v>
      </c>
      <c r="L106" t="b">
        <v>0</v>
      </c>
      <c r="M106">
        <v>15</v>
      </c>
      <c r="N106" t="b">
        <v>1</v>
      </c>
      <c r="O106" t="s">
        <v>8264</v>
      </c>
      <c r="P106" t="s">
        <v>8319</v>
      </c>
      <c r="Q106" t="s">
        <v>8341</v>
      </c>
      <c r="R106">
        <f t="shared" si="7"/>
        <v>30.67</v>
      </c>
      <c r="S106" s="9">
        <f t="shared" si="8"/>
        <v>153</v>
      </c>
      <c r="T106" s="8">
        <f t="shared" si="9"/>
        <v>40844.691643518519</v>
      </c>
      <c r="U106" s="8">
        <f t="shared" si="10"/>
        <v>40904.733310185184</v>
      </c>
      <c r="V106" s="14">
        <f t="shared" si="11"/>
        <v>60.041666666664241</v>
      </c>
      <c r="W106" s="10">
        <f t="shared" si="12"/>
        <v>0.53333333333333333</v>
      </c>
      <c r="X106" s="21">
        <f t="shared" si="13"/>
        <v>2011</v>
      </c>
    </row>
    <row r="107" spans="1:24" ht="45" x14ac:dyDescent="0.25">
      <c r="A107">
        <v>3820</v>
      </c>
      <c r="B107" s="1" t="s">
        <v>3817</v>
      </c>
      <c r="C107" s="1" t="s">
        <v>7929</v>
      </c>
      <c r="D107" s="3">
        <v>300</v>
      </c>
      <c r="E107" s="4">
        <v>430</v>
      </c>
      <c r="F107" t="s">
        <v>8218</v>
      </c>
      <c r="G107" t="s">
        <v>8224</v>
      </c>
      <c r="H107" t="s">
        <v>8407</v>
      </c>
      <c r="I107" t="s">
        <v>8246</v>
      </c>
      <c r="J107">
        <v>1436110717</v>
      </c>
      <c r="K107">
        <v>1433518717</v>
      </c>
      <c r="L107" t="b">
        <v>0</v>
      </c>
      <c r="M107">
        <v>20</v>
      </c>
      <c r="N107" t="b">
        <v>1</v>
      </c>
      <c r="O107" t="s">
        <v>8269</v>
      </c>
      <c r="P107" t="s">
        <v>8321</v>
      </c>
      <c r="Q107" t="s">
        <v>8324</v>
      </c>
      <c r="R107">
        <f t="shared" si="7"/>
        <v>21.5</v>
      </c>
      <c r="S107" s="9">
        <f t="shared" si="8"/>
        <v>143</v>
      </c>
      <c r="T107" s="8">
        <f t="shared" si="9"/>
        <v>42160.651817129634</v>
      </c>
      <c r="U107" s="8">
        <f t="shared" si="10"/>
        <v>42190.651817129634</v>
      </c>
      <c r="V107" s="14">
        <f t="shared" si="11"/>
        <v>30</v>
      </c>
      <c r="W107" s="10">
        <f t="shared" si="12"/>
        <v>0.43333333333333335</v>
      </c>
      <c r="X107" s="21">
        <f t="shared" si="13"/>
        <v>2015</v>
      </c>
    </row>
    <row r="108" spans="1:24" ht="60" x14ac:dyDescent="0.25">
      <c r="A108">
        <v>3704</v>
      </c>
      <c r="B108" s="1" t="s">
        <v>3701</v>
      </c>
      <c r="C108" s="1" t="s">
        <v>7814</v>
      </c>
      <c r="D108" s="3">
        <v>300</v>
      </c>
      <c r="E108" s="4">
        <v>409.01</v>
      </c>
      <c r="F108" t="s">
        <v>8218</v>
      </c>
      <c r="G108" t="s">
        <v>8224</v>
      </c>
      <c r="H108" t="s">
        <v>8407</v>
      </c>
      <c r="I108" t="s">
        <v>8246</v>
      </c>
      <c r="J108">
        <v>1464712394</v>
      </c>
      <c r="K108">
        <v>1459528394</v>
      </c>
      <c r="L108" t="b">
        <v>0</v>
      </c>
      <c r="M108">
        <v>27</v>
      </c>
      <c r="N108" t="b">
        <v>1</v>
      </c>
      <c r="O108" t="s">
        <v>8269</v>
      </c>
      <c r="P108" t="s">
        <v>8321</v>
      </c>
      <c r="Q108" t="s">
        <v>8324</v>
      </c>
      <c r="R108">
        <f t="shared" si="7"/>
        <v>15.15</v>
      </c>
      <c r="S108" s="9">
        <f t="shared" si="8"/>
        <v>136</v>
      </c>
      <c r="T108" s="8">
        <f t="shared" si="9"/>
        <v>42461.689745370371</v>
      </c>
      <c r="U108" s="8">
        <f t="shared" si="10"/>
        <v>42521.689745370371</v>
      </c>
      <c r="V108" s="14">
        <f t="shared" si="11"/>
        <v>60</v>
      </c>
      <c r="W108" s="10">
        <f t="shared" si="12"/>
        <v>0.36336666666666662</v>
      </c>
      <c r="X108" s="21">
        <f t="shared" si="13"/>
        <v>2016</v>
      </c>
    </row>
    <row r="109" spans="1:24" ht="45" x14ac:dyDescent="0.25">
      <c r="A109">
        <v>2479</v>
      </c>
      <c r="B109" s="1" t="s">
        <v>2479</v>
      </c>
      <c r="C109" s="1" t="s">
        <v>6589</v>
      </c>
      <c r="D109" s="3">
        <v>300</v>
      </c>
      <c r="E109" s="4">
        <v>400.33</v>
      </c>
      <c r="F109" t="s">
        <v>8218</v>
      </c>
      <c r="G109" t="s">
        <v>8223</v>
      </c>
      <c r="H109" t="s">
        <v>8403</v>
      </c>
      <c r="I109" t="s">
        <v>8245</v>
      </c>
      <c r="J109">
        <v>1343440800</v>
      </c>
      <c r="K109">
        <v>1342545994</v>
      </c>
      <c r="L109" t="b">
        <v>0</v>
      </c>
      <c r="M109">
        <v>16</v>
      </c>
      <c r="N109" t="b">
        <v>1</v>
      </c>
      <c r="O109" t="s">
        <v>8277</v>
      </c>
      <c r="P109" t="s">
        <v>8325</v>
      </c>
      <c r="Q109" t="s">
        <v>8326</v>
      </c>
      <c r="R109">
        <f t="shared" si="7"/>
        <v>25.02</v>
      </c>
      <c r="S109" s="9">
        <f t="shared" si="8"/>
        <v>133</v>
      </c>
      <c r="T109" s="8">
        <f t="shared" si="9"/>
        <v>41107.726782407408</v>
      </c>
      <c r="U109" s="8">
        <f t="shared" si="10"/>
        <v>41118.083333333336</v>
      </c>
      <c r="V109" s="14">
        <f t="shared" si="11"/>
        <v>10.356550925927877</v>
      </c>
      <c r="W109" s="10">
        <f t="shared" si="12"/>
        <v>0.3344333333333333</v>
      </c>
      <c r="X109" s="21">
        <f t="shared" si="13"/>
        <v>2012</v>
      </c>
    </row>
    <row r="110" spans="1:24" ht="45" x14ac:dyDescent="0.25">
      <c r="A110">
        <v>3453</v>
      </c>
      <c r="B110" s="1" t="s">
        <v>3452</v>
      </c>
      <c r="C110" s="1" t="s">
        <v>7563</v>
      </c>
      <c r="D110" s="3">
        <v>300</v>
      </c>
      <c r="E110" s="4">
        <v>385</v>
      </c>
      <c r="F110" t="s">
        <v>8218</v>
      </c>
      <c r="G110" t="s">
        <v>8224</v>
      </c>
      <c r="H110" t="s">
        <v>8407</v>
      </c>
      <c r="I110" t="s">
        <v>8246</v>
      </c>
      <c r="J110">
        <v>1471130956</v>
      </c>
      <c r="K110">
        <v>1465946956</v>
      </c>
      <c r="L110" t="b">
        <v>0</v>
      </c>
      <c r="M110">
        <v>14</v>
      </c>
      <c r="N110" t="b">
        <v>1</v>
      </c>
      <c r="O110" t="s">
        <v>8269</v>
      </c>
      <c r="P110" t="s">
        <v>8321</v>
      </c>
      <c r="Q110" t="s">
        <v>8324</v>
      </c>
      <c r="R110">
        <f t="shared" si="7"/>
        <v>27.5</v>
      </c>
      <c r="S110" s="9">
        <f t="shared" si="8"/>
        <v>128</v>
      </c>
      <c r="T110" s="8">
        <f t="shared" si="9"/>
        <v>42535.97865740741</v>
      </c>
      <c r="U110" s="8">
        <f t="shared" si="10"/>
        <v>42595.97865740741</v>
      </c>
      <c r="V110" s="14">
        <f t="shared" si="11"/>
        <v>60</v>
      </c>
      <c r="W110" s="10">
        <f t="shared" si="12"/>
        <v>0.28333333333333333</v>
      </c>
      <c r="X110" s="21">
        <f t="shared" si="13"/>
        <v>2016</v>
      </c>
    </row>
    <row r="111" spans="1:24" ht="60" x14ac:dyDescent="0.25">
      <c r="A111">
        <v>3725</v>
      </c>
      <c r="B111" s="1" t="s">
        <v>3722</v>
      </c>
      <c r="C111" s="1" t="s">
        <v>7835</v>
      </c>
      <c r="D111" s="3">
        <v>300</v>
      </c>
      <c r="E111" s="4">
        <v>381</v>
      </c>
      <c r="F111" t="s">
        <v>8218</v>
      </c>
      <c r="G111" t="s">
        <v>8224</v>
      </c>
      <c r="H111" t="s">
        <v>8407</v>
      </c>
      <c r="I111" t="s">
        <v>8246</v>
      </c>
      <c r="J111">
        <v>1455831000</v>
      </c>
      <c r="K111">
        <v>1454366467</v>
      </c>
      <c r="L111" t="b">
        <v>0</v>
      </c>
      <c r="M111">
        <v>15</v>
      </c>
      <c r="N111" t="b">
        <v>1</v>
      </c>
      <c r="O111" t="s">
        <v>8269</v>
      </c>
      <c r="P111" t="s">
        <v>8321</v>
      </c>
      <c r="Q111" t="s">
        <v>8324</v>
      </c>
      <c r="R111">
        <f t="shared" si="7"/>
        <v>25.4</v>
      </c>
      <c r="S111" s="9">
        <f t="shared" si="8"/>
        <v>127</v>
      </c>
      <c r="T111" s="8">
        <f t="shared" si="9"/>
        <v>42401.945219907408</v>
      </c>
      <c r="U111" s="8">
        <f t="shared" si="10"/>
        <v>42418.895833333328</v>
      </c>
      <c r="V111" s="14">
        <f t="shared" si="11"/>
        <v>16.950613425920892</v>
      </c>
      <c r="W111" s="10">
        <f t="shared" si="12"/>
        <v>0.27</v>
      </c>
      <c r="X111" s="21">
        <f t="shared" si="13"/>
        <v>2016</v>
      </c>
    </row>
    <row r="112" spans="1:24" ht="30" x14ac:dyDescent="0.25">
      <c r="A112">
        <v>372</v>
      </c>
      <c r="B112" s="1" t="s">
        <v>373</v>
      </c>
      <c r="C112" s="1" t="s">
        <v>4482</v>
      </c>
      <c r="D112" s="3">
        <v>300</v>
      </c>
      <c r="E112" s="4">
        <v>376</v>
      </c>
      <c r="F112" t="s">
        <v>8218</v>
      </c>
      <c r="G112" t="s">
        <v>8224</v>
      </c>
      <c r="H112" t="s">
        <v>8407</v>
      </c>
      <c r="I112" t="s">
        <v>8246</v>
      </c>
      <c r="J112">
        <v>1459872000</v>
      </c>
      <c r="K112">
        <v>1456408244</v>
      </c>
      <c r="L112" t="b">
        <v>0</v>
      </c>
      <c r="M112">
        <v>9</v>
      </c>
      <c r="N112" t="b">
        <v>1</v>
      </c>
      <c r="O112" t="s">
        <v>8267</v>
      </c>
      <c r="P112" t="s">
        <v>8319</v>
      </c>
      <c r="Q112" t="s">
        <v>8320</v>
      </c>
      <c r="R112">
        <f t="shared" si="7"/>
        <v>41.78</v>
      </c>
      <c r="S112" s="9">
        <f t="shared" si="8"/>
        <v>125</v>
      </c>
      <c r="T112" s="8">
        <f t="shared" si="9"/>
        <v>42425.576898148152</v>
      </c>
      <c r="U112" s="8">
        <f t="shared" si="10"/>
        <v>42465.666666666672</v>
      </c>
      <c r="V112" s="14">
        <f t="shared" si="11"/>
        <v>40.089768518519122</v>
      </c>
      <c r="W112" s="10">
        <f t="shared" si="12"/>
        <v>0.25333333333333335</v>
      </c>
      <c r="X112" s="21">
        <f t="shared" si="13"/>
        <v>2016</v>
      </c>
    </row>
    <row r="113" spans="1:24" ht="45" x14ac:dyDescent="0.25">
      <c r="A113">
        <v>1345</v>
      </c>
      <c r="B113" s="1" t="s">
        <v>1346</v>
      </c>
      <c r="C113" s="1" t="s">
        <v>5455</v>
      </c>
      <c r="D113" s="3">
        <v>300</v>
      </c>
      <c r="E113" s="4">
        <v>375</v>
      </c>
      <c r="F113" t="s">
        <v>8218</v>
      </c>
      <c r="G113" t="s">
        <v>8223</v>
      </c>
      <c r="H113" t="s">
        <v>8403</v>
      </c>
      <c r="I113" t="s">
        <v>8245</v>
      </c>
      <c r="J113">
        <v>1405366359</v>
      </c>
      <c r="K113">
        <v>1402342359</v>
      </c>
      <c r="L113" t="b">
        <v>0</v>
      </c>
      <c r="M113">
        <v>7</v>
      </c>
      <c r="N113" t="b">
        <v>1</v>
      </c>
      <c r="O113" t="s">
        <v>8272</v>
      </c>
      <c r="P113" t="s">
        <v>8309</v>
      </c>
      <c r="Q113" t="s">
        <v>8331</v>
      </c>
      <c r="R113">
        <f t="shared" si="7"/>
        <v>53.57</v>
      </c>
      <c r="S113" s="9">
        <f t="shared" si="8"/>
        <v>125</v>
      </c>
      <c r="T113" s="8">
        <f t="shared" si="9"/>
        <v>41799.814340277779</v>
      </c>
      <c r="U113" s="8">
        <f t="shared" si="10"/>
        <v>41834.814340277779</v>
      </c>
      <c r="V113" s="14">
        <f t="shared" si="11"/>
        <v>35</v>
      </c>
      <c r="W113" s="10">
        <f t="shared" si="12"/>
        <v>0.25</v>
      </c>
      <c r="X113" s="21">
        <f t="shared" si="13"/>
        <v>2014</v>
      </c>
    </row>
    <row r="114" spans="1:24" ht="45" x14ac:dyDescent="0.25">
      <c r="A114">
        <v>3011</v>
      </c>
      <c r="B114" s="1" t="s">
        <v>3011</v>
      </c>
      <c r="C114" s="1" t="s">
        <v>7121</v>
      </c>
      <c r="D114" s="3">
        <v>300</v>
      </c>
      <c r="E114" s="4">
        <v>371</v>
      </c>
      <c r="F114" t="s">
        <v>8218</v>
      </c>
      <c r="G114" t="s">
        <v>8226</v>
      </c>
      <c r="H114" t="s">
        <v>8405</v>
      </c>
      <c r="I114" t="s">
        <v>8248</v>
      </c>
      <c r="J114">
        <v>1450911540</v>
      </c>
      <c r="K114">
        <v>1448536516</v>
      </c>
      <c r="L114" t="b">
        <v>0</v>
      </c>
      <c r="M114">
        <v>25</v>
      </c>
      <c r="N114" t="b">
        <v>1</v>
      </c>
      <c r="O114" t="s">
        <v>8301</v>
      </c>
      <c r="P114" t="s">
        <v>8321</v>
      </c>
      <c r="Q114" t="s">
        <v>8322</v>
      </c>
      <c r="R114">
        <f t="shared" si="7"/>
        <v>14.84</v>
      </c>
      <c r="S114" s="9">
        <f t="shared" si="8"/>
        <v>124</v>
      </c>
      <c r="T114" s="8">
        <f t="shared" si="9"/>
        <v>42334.468935185185</v>
      </c>
      <c r="U114" s="8">
        <f t="shared" si="10"/>
        <v>42361.957638888889</v>
      </c>
      <c r="V114" s="14">
        <f t="shared" si="11"/>
        <v>27.488703703704232</v>
      </c>
      <c r="W114" s="10">
        <f t="shared" si="12"/>
        <v>0.23666666666666666</v>
      </c>
      <c r="X114" s="21">
        <f t="shared" si="13"/>
        <v>2015</v>
      </c>
    </row>
    <row r="115" spans="1:24" ht="60" x14ac:dyDescent="0.25">
      <c r="A115">
        <v>3540</v>
      </c>
      <c r="B115" s="1" t="s">
        <v>3539</v>
      </c>
      <c r="C115" s="1" t="s">
        <v>7650</v>
      </c>
      <c r="D115" s="3">
        <v>300</v>
      </c>
      <c r="E115" s="4">
        <v>369</v>
      </c>
      <c r="F115" t="s">
        <v>8218</v>
      </c>
      <c r="G115" t="s">
        <v>8224</v>
      </c>
      <c r="H115" t="s">
        <v>8407</v>
      </c>
      <c r="I115" t="s">
        <v>8246</v>
      </c>
      <c r="J115">
        <v>1466899491</v>
      </c>
      <c r="K115">
        <v>1464307491</v>
      </c>
      <c r="L115" t="b">
        <v>0</v>
      </c>
      <c r="M115">
        <v>8</v>
      </c>
      <c r="N115" t="b">
        <v>1</v>
      </c>
      <c r="O115" t="s">
        <v>8269</v>
      </c>
      <c r="P115" t="s">
        <v>8321</v>
      </c>
      <c r="Q115" t="s">
        <v>8324</v>
      </c>
      <c r="R115">
        <f t="shared" si="7"/>
        <v>46.13</v>
      </c>
      <c r="S115" s="9">
        <f t="shared" si="8"/>
        <v>123</v>
      </c>
      <c r="T115" s="8">
        <f t="shared" si="9"/>
        <v>42517.003368055557</v>
      </c>
      <c r="U115" s="8">
        <f t="shared" si="10"/>
        <v>42547.003368055557</v>
      </c>
      <c r="V115" s="14">
        <f t="shared" si="11"/>
        <v>30</v>
      </c>
      <c r="W115" s="10">
        <f t="shared" si="12"/>
        <v>0.23</v>
      </c>
      <c r="X115" s="21">
        <f t="shared" si="13"/>
        <v>2016</v>
      </c>
    </row>
    <row r="116" spans="1:24" ht="45" x14ac:dyDescent="0.25">
      <c r="A116">
        <v>3475</v>
      </c>
      <c r="B116" s="1" t="s">
        <v>3474</v>
      </c>
      <c r="C116" s="1" t="s">
        <v>7585</v>
      </c>
      <c r="D116" s="3">
        <v>300</v>
      </c>
      <c r="E116" s="4">
        <v>340</v>
      </c>
      <c r="F116" t="s">
        <v>8218</v>
      </c>
      <c r="G116" t="s">
        <v>8224</v>
      </c>
      <c r="H116" t="s">
        <v>8407</v>
      </c>
      <c r="I116" t="s">
        <v>8246</v>
      </c>
      <c r="J116">
        <v>1414972800</v>
      </c>
      <c r="K116">
        <v>1412629704</v>
      </c>
      <c r="L116" t="b">
        <v>0</v>
      </c>
      <c r="M116">
        <v>17</v>
      </c>
      <c r="N116" t="b">
        <v>1</v>
      </c>
      <c r="O116" t="s">
        <v>8269</v>
      </c>
      <c r="P116" t="s">
        <v>8321</v>
      </c>
      <c r="Q116" t="s">
        <v>8324</v>
      </c>
      <c r="R116">
        <f t="shared" si="7"/>
        <v>20</v>
      </c>
      <c r="S116" s="9">
        <f t="shared" si="8"/>
        <v>113</v>
      </c>
      <c r="T116" s="8">
        <f t="shared" si="9"/>
        <v>41918.880833333329</v>
      </c>
      <c r="U116" s="8">
        <f t="shared" si="10"/>
        <v>41946</v>
      </c>
      <c r="V116" s="14">
        <f t="shared" si="11"/>
        <v>27.119166666670935</v>
      </c>
      <c r="W116" s="10">
        <f t="shared" si="12"/>
        <v>0.13333333333333333</v>
      </c>
      <c r="X116" s="21">
        <f t="shared" si="13"/>
        <v>2014</v>
      </c>
    </row>
    <row r="117" spans="1:24" ht="60" x14ac:dyDescent="0.25">
      <c r="A117">
        <v>2216</v>
      </c>
      <c r="B117" s="1" t="s">
        <v>2217</v>
      </c>
      <c r="C117" s="1" t="s">
        <v>6326</v>
      </c>
      <c r="D117" s="3">
        <v>300</v>
      </c>
      <c r="E117" s="4">
        <v>317</v>
      </c>
      <c r="F117" t="s">
        <v>8218</v>
      </c>
      <c r="G117" t="s">
        <v>8223</v>
      </c>
      <c r="H117" t="s">
        <v>8403</v>
      </c>
      <c r="I117" t="s">
        <v>8245</v>
      </c>
      <c r="J117">
        <v>1437674545</v>
      </c>
      <c r="K117">
        <v>1436464945</v>
      </c>
      <c r="L117" t="b">
        <v>0</v>
      </c>
      <c r="M117">
        <v>14</v>
      </c>
      <c r="N117" t="b">
        <v>1</v>
      </c>
      <c r="O117" t="s">
        <v>8278</v>
      </c>
      <c r="P117" t="s">
        <v>8325</v>
      </c>
      <c r="Q117" t="s">
        <v>8327</v>
      </c>
      <c r="R117">
        <f t="shared" si="7"/>
        <v>22.64</v>
      </c>
      <c r="S117" s="9">
        <f t="shared" si="8"/>
        <v>106</v>
      </c>
      <c r="T117" s="8">
        <f t="shared" si="9"/>
        <v>42194.751678240747</v>
      </c>
      <c r="U117" s="8">
        <f t="shared" si="10"/>
        <v>42208.751678240747</v>
      </c>
      <c r="V117" s="14">
        <f t="shared" si="11"/>
        <v>14</v>
      </c>
      <c r="W117" s="10">
        <f t="shared" si="12"/>
        <v>5.6666666666666664E-2</v>
      </c>
      <c r="X117" s="21">
        <f t="shared" si="13"/>
        <v>2015</v>
      </c>
    </row>
    <row r="118" spans="1:24" ht="60" x14ac:dyDescent="0.25">
      <c r="A118">
        <v>3476</v>
      </c>
      <c r="B118" s="1" t="s">
        <v>3475</v>
      </c>
      <c r="C118" s="1" t="s">
        <v>7586</v>
      </c>
      <c r="D118" s="3">
        <v>300</v>
      </c>
      <c r="E118" s="4">
        <v>312</v>
      </c>
      <c r="F118" t="s">
        <v>8218</v>
      </c>
      <c r="G118" t="s">
        <v>8223</v>
      </c>
      <c r="H118" t="s">
        <v>8403</v>
      </c>
      <c r="I118" t="s">
        <v>8245</v>
      </c>
      <c r="J118">
        <v>1414378800</v>
      </c>
      <c r="K118">
        <v>1412836990</v>
      </c>
      <c r="L118" t="b">
        <v>0</v>
      </c>
      <c r="M118">
        <v>6</v>
      </c>
      <c r="N118" t="b">
        <v>1</v>
      </c>
      <c r="O118" t="s">
        <v>8269</v>
      </c>
      <c r="P118" t="s">
        <v>8321</v>
      </c>
      <c r="Q118" t="s">
        <v>8324</v>
      </c>
      <c r="R118">
        <f t="shared" si="7"/>
        <v>52</v>
      </c>
      <c r="S118" s="9">
        <f t="shared" si="8"/>
        <v>104</v>
      </c>
      <c r="T118" s="8">
        <f t="shared" si="9"/>
        <v>41921.279976851853</v>
      </c>
      <c r="U118" s="8">
        <f t="shared" si="10"/>
        <v>41939.125</v>
      </c>
      <c r="V118" s="14">
        <f t="shared" si="11"/>
        <v>17.845023148147448</v>
      </c>
      <c r="W118" s="10">
        <f t="shared" si="12"/>
        <v>0.04</v>
      </c>
      <c r="X118" s="21">
        <f t="shared" si="13"/>
        <v>2014</v>
      </c>
    </row>
    <row r="119" spans="1:24" ht="60" x14ac:dyDescent="0.25">
      <c r="A119">
        <v>827</v>
      </c>
      <c r="B119" s="1" t="s">
        <v>828</v>
      </c>
      <c r="C119" s="1" t="s">
        <v>4937</v>
      </c>
      <c r="D119" s="3">
        <v>300</v>
      </c>
      <c r="E119" s="4">
        <v>310</v>
      </c>
      <c r="F119" t="s">
        <v>8218</v>
      </c>
      <c r="G119" t="s">
        <v>8223</v>
      </c>
      <c r="H119" t="s">
        <v>8403</v>
      </c>
      <c r="I119" t="s">
        <v>8245</v>
      </c>
      <c r="J119">
        <v>1329248940</v>
      </c>
      <c r="K119">
        <v>1326972107</v>
      </c>
      <c r="L119" t="b">
        <v>0</v>
      </c>
      <c r="M119">
        <v>11</v>
      </c>
      <c r="N119" t="b">
        <v>1</v>
      </c>
      <c r="O119" t="s">
        <v>8274</v>
      </c>
      <c r="P119" t="s">
        <v>8325</v>
      </c>
      <c r="Q119" t="s">
        <v>8329</v>
      </c>
      <c r="R119">
        <f t="shared" si="7"/>
        <v>28.18</v>
      </c>
      <c r="S119" s="9">
        <f t="shared" si="8"/>
        <v>103</v>
      </c>
      <c r="T119" s="8">
        <f t="shared" si="9"/>
        <v>40927.473460648151</v>
      </c>
      <c r="U119" s="8">
        <f t="shared" si="10"/>
        <v>40953.825694444444</v>
      </c>
      <c r="V119" s="14">
        <f t="shared" si="11"/>
        <v>26.352233796293149</v>
      </c>
      <c r="W119" s="10">
        <f t="shared" si="12"/>
        <v>3.3333333333333333E-2</v>
      </c>
      <c r="X119" s="21">
        <f t="shared" si="13"/>
        <v>2012</v>
      </c>
    </row>
    <row r="120" spans="1:24" ht="45" x14ac:dyDescent="0.25">
      <c r="A120">
        <v>2740</v>
      </c>
      <c r="B120" s="1" t="s">
        <v>2740</v>
      </c>
      <c r="C120" s="1" t="s">
        <v>6850</v>
      </c>
      <c r="D120" s="3">
        <v>300</v>
      </c>
      <c r="E120" s="4">
        <v>310</v>
      </c>
      <c r="F120" t="s">
        <v>8218</v>
      </c>
      <c r="G120" t="s">
        <v>8223</v>
      </c>
      <c r="H120" t="s">
        <v>8403</v>
      </c>
      <c r="I120" t="s">
        <v>8245</v>
      </c>
      <c r="J120">
        <v>1426117552</v>
      </c>
      <c r="K120">
        <v>1423529152</v>
      </c>
      <c r="L120" t="b">
        <v>0</v>
      </c>
      <c r="M120">
        <v>17</v>
      </c>
      <c r="N120" t="b">
        <v>1</v>
      </c>
      <c r="O120" t="s">
        <v>8293</v>
      </c>
      <c r="P120" t="s">
        <v>8306</v>
      </c>
      <c r="Q120" t="s">
        <v>8307</v>
      </c>
      <c r="R120">
        <f t="shared" si="7"/>
        <v>18.239999999999998</v>
      </c>
      <c r="S120" s="9">
        <f t="shared" si="8"/>
        <v>103</v>
      </c>
      <c r="T120" s="8">
        <f t="shared" si="9"/>
        <v>42045.031851851847</v>
      </c>
      <c r="U120" s="8">
        <f t="shared" si="10"/>
        <v>42074.99018518519</v>
      </c>
      <c r="V120" s="14">
        <f t="shared" si="11"/>
        <v>29.958333333343035</v>
      </c>
      <c r="W120" s="10">
        <f t="shared" si="12"/>
        <v>3.3333333333333333E-2</v>
      </c>
      <c r="X120" s="21">
        <f t="shared" si="13"/>
        <v>2015</v>
      </c>
    </row>
    <row r="121" spans="1:24" ht="45" x14ac:dyDescent="0.25">
      <c r="A121">
        <v>1849</v>
      </c>
      <c r="B121" s="1" t="s">
        <v>1850</v>
      </c>
      <c r="C121" s="1" t="s">
        <v>5959</v>
      </c>
      <c r="D121" s="3">
        <v>300</v>
      </c>
      <c r="E121" s="4">
        <v>301</v>
      </c>
      <c r="F121" t="s">
        <v>8218</v>
      </c>
      <c r="G121" t="s">
        <v>8223</v>
      </c>
      <c r="H121" t="s">
        <v>8403</v>
      </c>
      <c r="I121" t="s">
        <v>8245</v>
      </c>
      <c r="J121">
        <v>1350505059</v>
      </c>
      <c r="K121">
        <v>1347913059</v>
      </c>
      <c r="L121" t="b">
        <v>0</v>
      </c>
      <c r="M121">
        <v>8</v>
      </c>
      <c r="N121" t="b">
        <v>1</v>
      </c>
      <c r="O121" t="s">
        <v>8274</v>
      </c>
      <c r="P121" t="s">
        <v>8325</v>
      </c>
      <c r="Q121" t="s">
        <v>8329</v>
      </c>
      <c r="R121">
        <f t="shared" si="7"/>
        <v>37.630000000000003</v>
      </c>
      <c r="S121" s="9">
        <f t="shared" si="8"/>
        <v>100</v>
      </c>
      <c r="T121" s="8">
        <f t="shared" si="9"/>
        <v>41169.845590277779</v>
      </c>
      <c r="U121" s="8">
        <f t="shared" si="10"/>
        <v>41199.845590277779</v>
      </c>
      <c r="V121" s="14">
        <f t="shared" si="11"/>
        <v>30</v>
      </c>
      <c r="W121" s="10">
        <f t="shared" si="12"/>
        <v>3.3333333333333335E-3</v>
      </c>
      <c r="X121" s="21">
        <f t="shared" si="13"/>
        <v>2012</v>
      </c>
    </row>
    <row r="122" spans="1:24" ht="45" x14ac:dyDescent="0.25">
      <c r="A122">
        <v>848</v>
      </c>
      <c r="B122" s="1" t="s">
        <v>849</v>
      </c>
      <c r="C122" s="1" t="s">
        <v>4958</v>
      </c>
      <c r="D122" s="3">
        <v>300</v>
      </c>
      <c r="E122" s="4">
        <v>300</v>
      </c>
      <c r="F122" t="s">
        <v>8218</v>
      </c>
      <c r="G122" t="s">
        <v>8223</v>
      </c>
      <c r="H122" t="s">
        <v>8403</v>
      </c>
      <c r="I122" t="s">
        <v>8245</v>
      </c>
      <c r="J122">
        <v>1429038033</v>
      </c>
      <c r="K122">
        <v>1426446033</v>
      </c>
      <c r="L122" t="b">
        <v>0</v>
      </c>
      <c r="M122">
        <v>16</v>
      </c>
      <c r="N122" t="b">
        <v>1</v>
      </c>
      <c r="O122" t="s">
        <v>8275</v>
      </c>
      <c r="P122" t="s">
        <v>8325</v>
      </c>
      <c r="Q122" t="s">
        <v>8334</v>
      </c>
      <c r="R122">
        <f t="shared" si="7"/>
        <v>18.75</v>
      </c>
      <c r="S122" s="9">
        <f t="shared" si="8"/>
        <v>100</v>
      </c>
      <c r="T122" s="8">
        <f t="shared" si="9"/>
        <v>42078.792048611111</v>
      </c>
      <c r="U122" s="8">
        <f t="shared" si="10"/>
        <v>42108.792048611111</v>
      </c>
      <c r="V122" s="14">
        <f t="shared" si="11"/>
        <v>30</v>
      </c>
      <c r="W122" s="10">
        <f t="shared" si="12"/>
        <v>0</v>
      </c>
      <c r="X122" s="21">
        <f t="shared" si="13"/>
        <v>2015</v>
      </c>
    </row>
    <row r="123" spans="1:24" ht="45" x14ac:dyDescent="0.25">
      <c r="A123">
        <v>853</v>
      </c>
      <c r="B123" s="1" t="s">
        <v>854</v>
      </c>
      <c r="C123" s="1" t="s">
        <v>4963</v>
      </c>
      <c r="D123" s="3">
        <v>300</v>
      </c>
      <c r="E123" s="4">
        <v>300</v>
      </c>
      <c r="F123" t="s">
        <v>8218</v>
      </c>
      <c r="G123" t="s">
        <v>8223</v>
      </c>
      <c r="H123" t="s">
        <v>8403</v>
      </c>
      <c r="I123" t="s">
        <v>8245</v>
      </c>
      <c r="J123">
        <v>1424116709</v>
      </c>
      <c r="K123">
        <v>1421524709</v>
      </c>
      <c r="L123" t="b">
        <v>0</v>
      </c>
      <c r="M123">
        <v>10</v>
      </c>
      <c r="N123" t="b">
        <v>1</v>
      </c>
      <c r="O123" t="s">
        <v>8275</v>
      </c>
      <c r="P123" t="s">
        <v>8325</v>
      </c>
      <c r="Q123" t="s">
        <v>8334</v>
      </c>
      <c r="R123">
        <f t="shared" si="7"/>
        <v>30</v>
      </c>
      <c r="S123" s="9">
        <f t="shared" si="8"/>
        <v>100</v>
      </c>
      <c r="T123" s="8">
        <f t="shared" si="9"/>
        <v>42021.832280092596</v>
      </c>
      <c r="U123" s="8">
        <f t="shared" si="10"/>
        <v>42051.832280092596</v>
      </c>
      <c r="V123" s="14">
        <f t="shared" si="11"/>
        <v>30</v>
      </c>
      <c r="W123" s="10">
        <f t="shared" si="12"/>
        <v>0</v>
      </c>
      <c r="X123" s="21">
        <f t="shared" si="13"/>
        <v>2015</v>
      </c>
    </row>
    <row r="124" spans="1:24" ht="30" x14ac:dyDescent="0.25">
      <c r="A124">
        <v>1822</v>
      </c>
      <c r="B124" s="1" t="s">
        <v>1823</v>
      </c>
      <c r="C124" s="1" t="s">
        <v>5932</v>
      </c>
      <c r="D124" s="3">
        <v>300</v>
      </c>
      <c r="E124" s="4">
        <v>300</v>
      </c>
      <c r="F124" t="s">
        <v>8218</v>
      </c>
      <c r="G124" t="s">
        <v>8228</v>
      </c>
      <c r="H124" t="s">
        <v>8408</v>
      </c>
      <c r="I124" t="s">
        <v>8250</v>
      </c>
      <c r="J124">
        <v>1391194860</v>
      </c>
      <c r="K124">
        <v>1388084862</v>
      </c>
      <c r="L124" t="b">
        <v>0</v>
      </c>
      <c r="M124">
        <v>11</v>
      </c>
      <c r="N124" t="b">
        <v>1</v>
      </c>
      <c r="O124" t="s">
        <v>8274</v>
      </c>
      <c r="P124" t="s">
        <v>8325</v>
      </c>
      <c r="Q124" t="s">
        <v>8329</v>
      </c>
      <c r="R124">
        <f t="shared" si="7"/>
        <v>27.27</v>
      </c>
      <c r="S124" s="9">
        <f t="shared" si="8"/>
        <v>100</v>
      </c>
      <c r="T124" s="8">
        <f t="shared" si="9"/>
        <v>41634.797013888885</v>
      </c>
      <c r="U124" s="8">
        <f t="shared" si="10"/>
        <v>41670.792361111111</v>
      </c>
      <c r="V124" s="14">
        <f t="shared" si="11"/>
        <v>35.995347222225973</v>
      </c>
      <c r="W124" s="10">
        <f t="shared" si="12"/>
        <v>0</v>
      </c>
      <c r="X124" s="21">
        <f t="shared" si="13"/>
        <v>2013</v>
      </c>
    </row>
    <row r="125" spans="1:24" ht="45" x14ac:dyDescent="0.25">
      <c r="A125">
        <v>2112</v>
      </c>
      <c r="B125" s="1" t="s">
        <v>2113</v>
      </c>
      <c r="C125" s="1" t="s">
        <v>6222</v>
      </c>
      <c r="D125" s="3">
        <v>300</v>
      </c>
      <c r="E125" s="4">
        <v>300</v>
      </c>
      <c r="F125" t="s">
        <v>8218</v>
      </c>
      <c r="G125" t="s">
        <v>8223</v>
      </c>
      <c r="H125" t="s">
        <v>8403</v>
      </c>
      <c r="I125" t="s">
        <v>8245</v>
      </c>
      <c r="J125">
        <v>1366064193</v>
      </c>
      <c r="K125">
        <v>1364854593</v>
      </c>
      <c r="L125" t="b">
        <v>0</v>
      </c>
      <c r="M125">
        <v>11</v>
      </c>
      <c r="N125" t="b">
        <v>1</v>
      </c>
      <c r="O125" t="s">
        <v>8277</v>
      </c>
      <c r="P125" t="s">
        <v>8325</v>
      </c>
      <c r="Q125" t="s">
        <v>8326</v>
      </c>
      <c r="R125">
        <f t="shared" si="7"/>
        <v>27.27</v>
      </c>
      <c r="S125" s="9">
        <f t="shared" si="8"/>
        <v>100</v>
      </c>
      <c r="T125" s="8">
        <f t="shared" si="9"/>
        <v>41365.928159722222</v>
      </c>
      <c r="U125" s="8">
        <f t="shared" si="10"/>
        <v>41379.928159722222</v>
      </c>
      <c r="V125" s="14">
        <f t="shared" si="11"/>
        <v>14</v>
      </c>
      <c r="W125" s="10">
        <f t="shared" si="12"/>
        <v>0</v>
      </c>
      <c r="X125" s="21">
        <f t="shared" si="13"/>
        <v>2013</v>
      </c>
    </row>
    <row r="126" spans="1:24" ht="45" x14ac:dyDescent="0.25">
      <c r="A126">
        <v>2923</v>
      </c>
      <c r="B126" s="1" t="s">
        <v>2923</v>
      </c>
      <c r="C126" s="1" t="s">
        <v>7033</v>
      </c>
      <c r="D126" s="3">
        <v>300</v>
      </c>
      <c r="E126" s="4">
        <v>300</v>
      </c>
      <c r="F126" t="s">
        <v>8218</v>
      </c>
      <c r="G126" t="s">
        <v>8223</v>
      </c>
      <c r="H126" t="s">
        <v>8403</v>
      </c>
      <c r="I126" t="s">
        <v>8245</v>
      </c>
      <c r="J126">
        <v>1422068400</v>
      </c>
      <c r="K126">
        <v>1420774779</v>
      </c>
      <c r="L126" t="b">
        <v>0</v>
      </c>
      <c r="M126">
        <v>10</v>
      </c>
      <c r="N126" t="b">
        <v>1</v>
      </c>
      <c r="O126" t="s">
        <v>8303</v>
      </c>
      <c r="P126" t="s">
        <v>8321</v>
      </c>
      <c r="Q126" t="s">
        <v>8333</v>
      </c>
      <c r="R126">
        <f t="shared" si="7"/>
        <v>30</v>
      </c>
      <c r="S126" s="9">
        <f t="shared" si="8"/>
        <v>100</v>
      </c>
      <c r="T126" s="8">
        <f t="shared" si="9"/>
        <v>42013.15253472222</v>
      </c>
      <c r="U126" s="8">
        <f t="shared" si="10"/>
        <v>42028.125</v>
      </c>
      <c r="V126" s="14">
        <f t="shared" si="11"/>
        <v>14.972465277780429</v>
      </c>
      <c r="W126" s="10">
        <f t="shared" si="12"/>
        <v>0</v>
      </c>
      <c r="X126" s="21">
        <f t="shared" si="13"/>
        <v>2015</v>
      </c>
    </row>
    <row r="127" spans="1:24" ht="60" x14ac:dyDescent="0.25">
      <c r="A127">
        <v>4110</v>
      </c>
      <c r="B127" s="1" t="s">
        <v>4106</v>
      </c>
      <c r="C127" s="1" t="s">
        <v>8213</v>
      </c>
      <c r="D127" s="3">
        <v>300</v>
      </c>
      <c r="E127" s="4">
        <v>86</v>
      </c>
      <c r="F127" t="s">
        <v>8220</v>
      </c>
      <c r="G127" t="s">
        <v>8224</v>
      </c>
      <c r="H127" t="s">
        <v>8407</v>
      </c>
      <c r="I127" t="s">
        <v>8246</v>
      </c>
      <c r="J127">
        <v>1469113351</v>
      </c>
      <c r="K127">
        <v>1463929351</v>
      </c>
      <c r="L127" t="b">
        <v>0</v>
      </c>
      <c r="M127">
        <v>6</v>
      </c>
      <c r="N127" t="b">
        <v>0</v>
      </c>
      <c r="O127" t="s">
        <v>8269</v>
      </c>
      <c r="P127" t="s">
        <v>8321</v>
      </c>
      <c r="Q127" t="s">
        <v>8324</v>
      </c>
      <c r="R127">
        <f t="shared" si="7"/>
        <v>14.33</v>
      </c>
      <c r="S127" s="9">
        <f t="shared" si="8"/>
        <v>29</v>
      </c>
      <c r="T127" s="8">
        <f t="shared" si="9"/>
        <v>42512.626747685179</v>
      </c>
      <c r="U127" s="8">
        <f t="shared" si="10"/>
        <v>42572.626747685179</v>
      </c>
      <c r="V127" s="14">
        <f t="shared" si="11"/>
        <v>60</v>
      </c>
      <c r="W127" s="10">
        <f t="shared" si="12"/>
        <v>-0.71333333333333337</v>
      </c>
      <c r="X127" s="21">
        <f t="shared" si="13"/>
        <v>2016</v>
      </c>
    </row>
    <row r="128" spans="1:24" ht="45" x14ac:dyDescent="0.25">
      <c r="A128">
        <v>1093</v>
      </c>
      <c r="B128" s="1" t="s">
        <v>1094</v>
      </c>
      <c r="C128" s="1" t="s">
        <v>5203</v>
      </c>
      <c r="D128" s="3">
        <v>300</v>
      </c>
      <c r="E128" s="4">
        <v>42.25</v>
      </c>
      <c r="F128" t="s">
        <v>8220</v>
      </c>
      <c r="G128" t="s">
        <v>8228</v>
      </c>
      <c r="H128" t="s">
        <v>8408</v>
      </c>
      <c r="I128" t="s">
        <v>8250</v>
      </c>
      <c r="J128">
        <v>1455232937</v>
      </c>
      <c r="K128">
        <v>1453936937</v>
      </c>
      <c r="L128" t="b">
        <v>0</v>
      </c>
      <c r="M128">
        <v>4</v>
      </c>
      <c r="N128" t="b">
        <v>0</v>
      </c>
      <c r="O128" t="s">
        <v>8280</v>
      </c>
      <c r="P128" t="s">
        <v>8314</v>
      </c>
      <c r="Q128" t="s">
        <v>8332</v>
      </c>
      <c r="R128">
        <f t="shared" si="7"/>
        <v>10.56</v>
      </c>
      <c r="S128" s="9">
        <f t="shared" si="8"/>
        <v>14</v>
      </c>
      <c r="T128" s="8">
        <f t="shared" si="9"/>
        <v>42396.973807870367</v>
      </c>
      <c r="U128" s="8">
        <f t="shared" si="10"/>
        <v>42411.973807870367</v>
      </c>
      <c r="V128" s="14">
        <f t="shared" si="11"/>
        <v>15</v>
      </c>
      <c r="W128" s="10">
        <f t="shared" si="12"/>
        <v>-0.85916666666666663</v>
      </c>
      <c r="X128" s="21">
        <f t="shared" si="13"/>
        <v>2016</v>
      </c>
    </row>
    <row r="129" spans="1:24" ht="60" x14ac:dyDescent="0.25">
      <c r="A129">
        <v>3054</v>
      </c>
      <c r="B129" s="1" t="s">
        <v>3054</v>
      </c>
      <c r="C129" s="1" t="s">
        <v>7164</v>
      </c>
      <c r="D129" s="3">
        <v>300</v>
      </c>
      <c r="E129" s="4">
        <v>0</v>
      </c>
      <c r="F129" t="s">
        <v>8220</v>
      </c>
      <c r="G129" t="s">
        <v>8223</v>
      </c>
      <c r="H129" t="s">
        <v>8403</v>
      </c>
      <c r="I129" t="s">
        <v>8245</v>
      </c>
      <c r="J129">
        <v>1425258240</v>
      </c>
      <c r="K129">
        <v>1422043154</v>
      </c>
      <c r="L129" t="b">
        <v>0</v>
      </c>
      <c r="M129">
        <v>0</v>
      </c>
      <c r="N129" t="b">
        <v>0</v>
      </c>
      <c r="O129" t="s">
        <v>8301</v>
      </c>
      <c r="P129" t="s">
        <v>8321</v>
      </c>
      <c r="Q129" t="s">
        <v>8322</v>
      </c>
      <c r="R129">
        <f t="shared" si="7"/>
        <v>0</v>
      </c>
      <c r="S129" s="9">
        <f t="shared" si="8"/>
        <v>0</v>
      </c>
      <c r="T129" s="8">
        <f t="shared" si="9"/>
        <v>42027.832800925928</v>
      </c>
      <c r="U129" s="8">
        <f t="shared" si="10"/>
        <v>42065.044444444444</v>
      </c>
      <c r="V129" s="14">
        <f t="shared" si="11"/>
        <v>37.211643518516212</v>
      </c>
      <c r="W129" s="10">
        <f t="shared" si="12"/>
        <v>-1</v>
      </c>
      <c r="X129" s="21">
        <f t="shared" si="13"/>
        <v>2015</v>
      </c>
    </row>
    <row r="130" spans="1:24" ht="45" x14ac:dyDescent="0.25">
      <c r="A130">
        <v>4043</v>
      </c>
      <c r="B130" s="1" t="s">
        <v>4039</v>
      </c>
      <c r="C130" s="1" t="s">
        <v>8147</v>
      </c>
      <c r="D130" s="3">
        <v>300</v>
      </c>
      <c r="E130" s="4">
        <v>0</v>
      </c>
      <c r="F130" t="s">
        <v>8220</v>
      </c>
      <c r="G130" t="s">
        <v>8228</v>
      </c>
      <c r="H130" t="s">
        <v>8408</v>
      </c>
      <c r="I130" t="s">
        <v>8250</v>
      </c>
      <c r="J130">
        <v>1416524325</v>
      </c>
      <c r="K130">
        <v>1415228325</v>
      </c>
      <c r="L130" t="b">
        <v>0</v>
      </c>
      <c r="M130">
        <v>0</v>
      </c>
      <c r="N130" t="b">
        <v>0</v>
      </c>
      <c r="O130" t="s">
        <v>8269</v>
      </c>
      <c r="P130" t="s">
        <v>8321</v>
      </c>
      <c r="Q130" t="s">
        <v>8324</v>
      </c>
      <c r="R130">
        <f t="shared" ref="R130:R193" si="14">IFERROR(ROUND(E130/M130,2),0)</f>
        <v>0</v>
      </c>
      <c r="S130" s="9">
        <f t="shared" ref="S130:S193" si="15">ROUND((E130/D130)*100,0)</f>
        <v>0</v>
      </c>
      <c r="T130" s="8">
        <f t="shared" ref="T130:T193" si="16">+(((K130/60)/60)/24)+DATE(1970,1,1)</f>
        <v>41948.957465277781</v>
      </c>
      <c r="U130" s="8">
        <f t="shared" ref="U130:U193" si="17">+(((J130/60)/60/24)+DATE(1970,1,1))</f>
        <v>41963.957465277781</v>
      </c>
      <c r="V130" s="14">
        <f t="shared" ref="V130:V193" si="18">+U130-T130</f>
        <v>15</v>
      </c>
      <c r="W130" s="10">
        <f t="shared" ref="W130:W193" si="19">+(E130-D130)/D130</f>
        <v>-1</v>
      </c>
      <c r="X130" s="21">
        <f t="shared" ref="X130:X193" si="20">YEAR(T130)</f>
        <v>2014</v>
      </c>
    </row>
    <row r="131" spans="1:24" ht="60" x14ac:dyDescent="0.25">
      <c r="A131">
        <v>3562</v>
      </c>
      <c r="B131" s="1" t="s">
        <v>3561</v>
      </c>
      <c r="C131" s="1" t="s">
        <v>7672</v>
      </c>
      <c r="D131" s="3">
        <v>315</v>
      </c>
      <c r="E131" s="4">
        <v>469</v>
      </c>
      <c r="F131" t="s">
        <v>8218</v>
      </c>
      <c r="G131" t="s">
        <v>8224</v>
      </c>
      <c r="H131" t="s">
        <v>8407</v>
      </c>
      <c r="I131" t="s">
        <v>8246</v>
      </c>
      <c r="J131">
        <v>1457906400</v>
      </c>
      <c r="K131">
        <v>1457115427</v>
      </c>
      <c r="L131" t="b">
        <v>0</v>
      </c>
      <c r="M131">
        <v>31</v>
      </c>
      <c r="N131" t="b">
        <v>1</v>
      </c>
      <c r="O131" t="s">
        <v>8269</v>
      </c>
      <c r="P131" t="s">
        <v>8321</v>
      </c>
      <c r="Q131" t="s">
        <v>8324</v>
      </c>
      <c r="R131">
        <f t="shared" si="14"/>
        <v>15.13</v>
      </c>
      <c r="S131" s="9">
        <f t="shared" si="15"/>
        <v>149</v>
      </c>
      <c r="T131" s="8">
        <f t="shared" si="16"/>
        <v>42433.761886574073</v>
      </c>
      <c r="U131" s="8">
        <f t="shared" si="17"/>
        <v>42442.916666666672</v>
      </c>
      <c r="V131" s="14">
        <f t="shared" si="18"/>
        <v>9.1547800925982301</v>
      </c>
      <c r="W131" s="10">
        <f t="shared" si="19"/>
        <v>0.48888888888888887</v>
      </c>
      <c r="X131" s="21">
        <f t="shared" si="20"/>
        <v>2016</v>
      </c>
    </row>
    <row r="132" spans="1:24" ht="60" x14ac:dyDescent="0.25">
      <c r="A132">
        <v>3693</v>
      </c>
      <c r="B132" s="1" t="s">
        <v>3690</v>
      </c>
      <c r="C132" s="1" t="s">
        <v>7803</v>
      </c>
      <c r="D132" s="3">
        <v>333</v>
      </c>
      <c r="E132" s="4">
        <v>430</v>
      </c>
      <c r="F132" t="s">
        <v>8218</v>
      </c>
      <c r="G132" t="s">
        <v>8224</v>
      </c>
      <c r="H132" t="s">
        <v>8407</v>
      </c>
      <c r="I132" t="s">
        <v>8246</v>
      </c>
      <c r="J132">
        <v>1448922600</v>
      </c>
      <c r="K132">
        <v>1446352529</v>
      </c>
      <c r="L132" t="b">
        <v>0</v>
      </c>
      <c r="M132">
        <v>14</v>
      </c>
      <c r="N132" t="b">
        <v>1</v>
      </c>
      <c r="O132" t="s">
        <v>8269</v>
      </c>
      <c r="P132" t="s">
        <v>8321</v>
      </c>
      <c r="Q132" t="s">
        <v>8324</v>
      </c>
      <c r="R132">
        <f t="shared" si="14"/>
        <v>30.71</v>
      </c>
      <c r="S132" s="9">
        <f t="shared" si="15"/>
        <v>129</v>
      </c>
      <c r="T132" s="8">
        <f t="shared" si="16"/>
        <v>42309.191307870366</v>
      </c>
      <c r="U132" s="8">
        <f t="shared" si="17"/>
        <v>42338.9375</v>
      </c>
      <c r="V132" s="14">
        <f t="shared" si="18"/>
        <v>29.746192129634437</v>
      </c>
      <c r="W132" s="10">
        <f t="shared" si="19"/>
        <v>0.29129129129129128</v>
      </c>
      <c r="X132" s="21">
        <f t="shared" si="20"/>
        <v>2015</v>
      </c>
    </row>
    <row r="133" spans="1:24" ht="45" x14ac:dyDescent="0.25">
      <c r="A133">
        <v>2638</v>
      </c>
      <c r="B133" s="1" t="s">
        <v>2638</v>
      </c>
      <c r="C133" s="1" t="s">
        <v>6748</v>
      </c>
      <c r="D133" s="3">
        <v>347</v>
      </c>
      <c r="E133" s="4">
        <v>353</v>
      </c>
      <c r="F133" t="s">
        <v>8218</v>
      </c>
      <c r="G133" t="s">
        <v>8223</v>
      </c>
      <c r="H133" t="s">
        <v>8403</v>
      </c>
      <c r="I133" t="s">
        <v>8245</v>
      </c>
      <c r="J133">
        <v>1421358895</v>
      </c>
      <c r="K133">
        <v>1418766895</v>
      </c>
      <c r="L133" t="b">
        <v>0</v>
      </c>
      <c r="M133">
        <v>14</v>
      </c>
      <c r="N133" t="b">
        <v>1</v>
      </c>
      <c r="O133" t="s">
        <v>8299</v>
      </c>
      <c r="P133" t="s">
        <v>8306</v>
      </c>
      <c r="Q133" t="s">
        <v>8313</v>
      </c>
      <c r="R133">
        <f t="shared" si="14"/>
        <v>25.21</v>
      </c>
      <c r="S133" s="9">
        <f t="shared" si="15"/>
        <v>102</v>
      </c>
      <c r="T133" s="8">
        <f t="shared" si="16"/>
        <v>41989.913136574076</v>
      </c>
      <c r="U133" s="8">
        <f t="shared" si="17"/>
        <v>42019.913136574076</v>
      </c>
      <c r="V133" s="14">
        <f t="shared" si="18"/>
        <v>30</v>
      </c>
      <c r="W133" s="10">
        <f t="shared" si="19"/>
        <v>1.7291066282420751E-2</v>
      </c>
      <c r="X133" s="21">
        <f t="shared" si="20"/>
        <v>2014</v>
      </c>
    </row>
    <row r="134" spans="1:24" ht="45" x14ac:dyDescent="0.25">
      <c r="A134">
        <v>2170</v>
      </c>
      <c r="B134" s="1" t="s">
        <v>2171</v>
      </c>
      <c r="C134" s="1" t="s">
        <v>6280</v>
      </c>
      <c r="D134" s="3">
        <v>350</v>
      </c>
      <c r="E134" s="4">
        <v>633</v>
      </c>
      <c r="F134" t="s">
        <v>8218</v>
      </c>
      <c r="G134" t="s">
        <v>8223</v>
      </c>
      <c r="H134" t="s">
        <v>8403</v>
      </c>
      <c r="I134" t="s">
        <v>8245</v>
      </c>
      <c r="J134">
        <v>1440266422</v>
      </c>
      <c r="K134">
        <v>1436810422</v>
      </c>
      <c r="L134" t="b">
        <v>0</v>
      </c>
      <c r="M134">
        <v>19</v>
      </c>
      <c r="N134" t="b">
        <v>1</v>
      </c>
      <c r="O134" t="s">
        <v>8274</v>
      </c>
      <c r="P134" t="s">
        <v>8325</v>
      </c>
      <c r="Q134" t="s">
        <v>8329</v>
      </c>
      <c r="R134">
        <f t="shared" si="14"/>
        <v>33.32</v>
      </c>
      <c r="S134" s="9">
        <f t="shared" si="15"/>
        <v>181</v>
      </c>
      <c r="T134" s="8">
        <f t="shared" si="16"/>
        <v>42198.750254629631</v>
      </c>
      <c r="U134" s="8">
        <f t="shared" si="17"/>
        <v>42238.750254629631</v>
      </c>
      <c r="V134" s="14">
        <f t="shared" si="18"/>
        <v>40</v>
      </c>
      <c r="W134" s="10">
        <f t="shared" si="19"/>
        <v>0.80857142857142861</v>
      </c>
      <c r="X134" s="21">
        <f t="shared" si="20"/>
        <v>2015</v>
      </c>
    </row>
    <row r="135" spans="1:24" ht="60" x14ac:dyDescent="0.25">
      <c r="A135">
        <v>3521</v>
      </c>
      <c r="B135" s="1" t="s">
        <v>3520</v>
      </c>
      <c r="C135" s="1" t="s">
        <v>7631</v>
      </c>
      <c r="D135" s="3">
        <v>350</v>
      </c>
      <c r="E135" s="4">
        <v>593</v>
      </c>
      <c r="F135" t="s">
        <v>8218</v>
      </c>
      <c r="G135" t="s">
        <v>8223</v>
      </c>
      <c r="H135" t="s">
        <v>8403</v>
      </c>
      <c r="I135" t="s">
        <v>8245</v>
      </c>
      <c r="J135">
        <v>1411980020</v>
      </c>
      <c r="K135">
        <v>1409388020</v>
      </c>
      <c r="L135" t="b">
        <v>0</v>
      </c>
      <c r="M135">
        <v>13</v>
      </c>
      <c r="N135" t="b">
        <v>1</v>
      </c>
      <c r="O135" t="s">
        <v>8269</v>
      </c>
      <c r="P135" t="s">
        <v>8321</v>
      </c>
      <c r="Q135" t="s">
        <v>8324</v>
      </c>
      <c r="R135">
        <f t="shared" si="14"/>
        <v>45.62</v>
      </c>
      <c r="S135" s="9">
        <f t="shared" si="15"/>
        <v>169</v>
      </c>
      <c r="T135" s="8">
        <f t="shared" si="16"/>
        <v>41881.361342592594</v>
      </c>
      <c r="U135" s="8">
        <f t="shared" si="17"/>
        <v>41911.361342592594</v>
      </c>
      <c r="V135" s="14">
        <f t="shared" si="18"/>
        <v>30</v>
      </c>
      <c r="W135" s="10">
        <f t="shared" si="19"/>
        <v>0.69428571428571428</v>
      </c>
      <c r="X135" s="21">
        <f t="shared" si="20"/>
        <v>2014</v>
      </c>
    </row>
    <row r="136" spans="1:24" ht="45" x14ac:dyDescent="0.25">
      <c r="A136">
        <v>1400</v>
      </c>
      <c r="B136" s="1" t="s">
        <v>1401</v>
      </c>
      <c r="C136" s="1" t="s">
        <v>5510</v>
      </c>
      <c r="D136" s="3">
        <v>350</v>
      </c>
      <c r="E136" s="4">
        <v>586</v>
      </c>
      <c r="F136" t="s">
        <v>8218</v>
      </c>
      <c r="G136" t="s">
        <v>8224</v>
      </c>
      <c r="H136" t="s">
        <v>8407</v>
      </c>
      <c r="I136" t="s">
        <v>8246</v>
      </c>
      <c r="J136">
        <v>1465709400</v>
      </c>
      <c r="K136">
        <v>1462695073</v>
      </c>
      <c r="L136" t="b">
        <v>0</v>
      </c>
      <c r="M136">
        <v>34</v>
      </c>
      <c r="N136" t="b">
        <v>1</v>
      </c>
      <c r="O136" t="s">
        <v>8274</v>
      </c>
      <c r="P136" t="s">
        <v>8325</v>
      </c>
      <c r="Q136" t="s">
        <v>8329</v>
      </c>
      <c r="R136">
        <f t="shared" si="14"/>
        <v>17.239999999999998</v>
      </c>
      <c r="S136" s="9">
        <f t="shared" si="15"/>
        <v>167</v>
      </c>
      <c r="T136" s="8">
        <f t="shared" si="16"/>
        <v>42498.341122685189</v>
      </c>
      <c r="U136" s="8">
        <f t="shared" si="17"/>
        <v>42533.229166666672</v>
      </c>
      <c r="V136" s="14">
        <f t="shared" si="18"/>
        <v>34.888043981482042</v>
      </c>
      <c r="W136" s="10">
        <f t="shared" si="19"/>
        <v>0.67428571428571427</v>
      </c>
      <c r="X136" s="21">
        <f t="shared" si="20"/>
        <v>2016</v>
      </c>
    </row>
    <row r="137" spans="1:24" ht="30" x14ac:dyDescent="0.25">
      <c r="A137">
        <v>3309</v>
      </c>
      <c r="B137" s="1" t="s">
        <v>3309</v>
      </c>
      <c r="C137" s="1" t="s">
        <v>7419</v>
      </c>
      <c r="D137" s="3">
        <v>350</v>
      </c>
      <c r="E137" s="4">
        <v>558</v>
      </c>
      <c r="F137" t="s">
        <v>8218</v>
      </c>
      <c r="G137" t="s">
        <v>8224</v>
      </c>
      <c r="H137" t="s">
        <v>8407</v>
      </c>
      <c r="I137" t="s">
        <v>8246</v>
      </c>
      <c r="J137">
        <v>1476632178</v>
      </c>
      <c r="K137">
        <v>1473953778</v>
      </c>
      <c r="L137" t="b">
        <v>0</v>
      </c>
      <c r="M137">
        <v>31</v>
      </c>
      <c r="N137" t="b">
        <v>1</v>
      </c>
      <c r="O137" t="s">
        <v>8269</v>
      </c>
      <c r="P137" t="s">
        <v>8321</v>
      </c>
      <c r="Q137" t="s">
        <v>8324</v>
      </c>
      <c r="R137">
        <f t="shared" si="14"/>
        <v>18</v>
      </c>
      <c r="S137" s="9">
        <f t="shared" si="15"/>
        <v>159</v>
      </c>
      <c r="T137" s="8">
        <f t="shared" si="16"/>
        <v>42628.650208333333</v>
      </c>
      <c r="U137" s="8">
        <f t="shared" si="17"/>
        <v>42659.650208333333</v>
      </c>
      <c r="V137" s="14">
        <f t="shared" si="18"/>
        <v>31</v>
      </c>
      <c r="W137" s="10">
        <f t="shared" si="19"/>
        <v>0.59428571428571431</v>
      </c>
      <c r="X137" s="21">
        <f t="shared" si="20"/>
        <v>2016</v>
      </c>
    </row>
    <row r="138" spans="1:24" ht="60" x14ac:dyDescent="0.25">
      <c r="A138">
        <v>818</v>
      </c>
      <c r="B138" s="1" t="s">
        <v>819</v>
      </c>
      <c r="C138" s="1" t="s">
        <v>4928</v>
      </c>
      <c r="D138" s="3">
        <v>350</v>
      </c>
      <c r="E138" s="4">
        <v>545</v>
      </c>
      <c r="F138" t="s">
        <v>8218</v>
      </c>
      <c r="G138" t="s">
        <v>8223</v>
      </c>
      <c r="H138" t="s">
        <v>8403</v>
      </c>
      <c r="I138" t="s">
        <v>8245</v>
      </c>
      <c r="J138">
        <v>1344358860</v>
      </c>
      <c r="K138">
        <v>1343682681</v>
      </c>
      <c r="L138" t="b">
        <v>0</v>
      </c>
      <c r="M138">
        <v>19</v>
      </c>
      <c r="N138" t="b">
        <v>1</v>
      </c>
      <c r="O138" t="s">
        <v>8274</v>
      </c>
      <c r="P138" t="s">
        <v>8325</v>
      </c>
      <c r="Q138" t="s">
        <v>8329</v>
      </c>
      <c r="R138">
        <f t="shared" si="14"/>
        <v>28.68</v>
      </c>
      <c r="S138" s="9">
        <f t="shared" si="15"/>
        <v>156</v>
      </c>
      <c r="T138" s="8">
        <f t="shared" si="16"/>
        <v>41120.882881944446</v>
      </c>
      <c r="U138" s="8">
        <f t="shared" si="17"/>
        <v>41128.709027777775</v>
      </c>
      <c r="V138" s="14">
        <f t="shared" si="18"/>
        <v>7.8261458333290648</v>
      </c>
      <c r="W138" s="10">
        <f t="shared" si="19"/>
        <v>0.55714285714285716</v>
      </c>
      <c r="X138" s="21">
        <f t="shared" si="20"/>
        <v>2012</v>
      </c>
    </row>
    <row r="139" spans="1:24" ht="45" x14ac:dyDescent="0.25">
      <c r="A139">
        <v>3558</v>
      </c>
      <c r="B139" s="1" t="s">
        <v>3557</v>
      </c>
      <c r="C139" s="1" t="s">
        <v>7668</v>
      </c>
      <c r="D139" s="3">
        <v>350</v>
      </c>
      <c r="E139" s="4">
        <v>504</v>
      </c>
      <c r="F139" t="s">
        <v>8218</v>
      </c>
      <c r="G139" t="s">
        <v>8224</v>
      </c>
      <c r="H139" t="s">
        <v>8407</v>
      </c>
      <c r="I139" t="s">
        <v>8246</v>
      </c>
      <c r="J139">
        <v>1435352400</v>
      </c>
      <c r="K139">
        <v>1431718575</v>
      </c>
      <c r="L139" t="b">
        <v>0</v>
      </c>
      <c r="M139">
        <v>22</v>
      </c>
      <c r="N139" t="b">
        <v>1</v>
      </c>
      <c r="O139" t="s">
        <v>8269</v>
      </c>
      <c r="P139" t="s">
        <v>8321</v>
      </c>
      <c r="Q139" t="s">
        <v>8324</v>
      </c>
      <c r="R139">
        <f t="shared" si="14"/>
        <v>22.91</v>
      </c>
      <c r="S139" s="9">
        <f t="shared" si="15"/>
        <v>144</v>
      </c>
      <c r="T139" s="8">
        <f t="shared" si="16"/>
        <v>42139.816840277781</v>
      </c>
      <c r="U139" s="8">
        <f t="shared" si="17"/>
        <v>42181.875</v>
      </c>
      <c r="V139" s="14">
        <f t="shared" si="18"/>
        <v>42.058159722218988</v>
      </c>
      <c r="W139" s="10">
        <f t="shared" si="19"/>
        <v>0.44</v>
      </c>
      <c r="X139" s="21">
        <f t="shared" si="20"/>
        <v>2015</v>
      </c>
    </row>
    <row r="140" spans="1:24" ht="60" x14ac:dyDescent="0.25">
      <c r="A140">
        <v>1832</v>
      </c>
      <c r="B140" s="1" t="s">
        <v>1833</v>
      </c>
      <c r="C140" s="1" t="s">
        <v>5942</v>
      </c>
      <c r="D140" s="3">
        <v>350</v>
      </c>
      <c r="E140" s="4">
        <v>500</v>
      </c>
      <c r="F140" t="s">
        <v>8218</v>
      </c>
      <c r="G140" t="s">
        <v>8223</v>
      </c>
      <c r="H140" t="s">
        <v>8403</v>
      </c>
      <c r="I140" t="s">
        <v>8245</v>
      </c>
      <c r="J140">
        <v>1299243427</v>
      </c>
      <c r="K140">
        <v>1296651427</v>
      </c>
      <c r="L140" t="b">
        <v>0</v>
      </c>
      <c r="M140">
        <v>20</v>
      </c>
      <c r="N140" t="b">
        <v>1</v>
      </c>
      <c r="O140" t="s">
        <v>8274</v>
      </c>
      <c r="P140" t="s">
        <v>8325</v>
      </c>
      <c r="Q140" t="s">
        <v>8329</v>
      </c>
      <c r="R140">
        <f t="shared" si="14"/>
        <v>25</v>
      </c>
      <c r="S140" s="9">
        <f t="shared" si="15"/>
        <v>143</v>
      </c>
      <c r="T140" s="8">
        <f t="shared" si="16"/>
        <v>40576.539664351854</v>
      </c>
      <c r="U140" s="8">
        <f t="shared" si="17"/>
        <v>40606.539664351854</v>
      </c>
      <c r="V140" s="14">
        <f t="shared" si="18"/>
        <v>30</v>
      </c>
      <c r="W140" s="10">
        <f t="shared" si="19"/>
        <v>0.42857142857142855</v>
      </c>
      <c r="X140" s="21">
        <f t="shared" si="20"/>
        <v>2011</v>
      </c>
    </row>
    <row r="141" spans="1:24" ht="45" x14ac:dyDescent="0.25">
      <c r="A141">
        <v>3405</v>
      </c>
      <c r="B141" s="1" t="s">
        <v>3404</v>
      </c>
      <c r="C141" s="1" t="s">
        <v>7515</v>
      </c>
      <c r="D141" s="3">
        <v>350</v>
      </c>
      <c r="E141" s="4">
        <v>481.5</v>
      </c>
      <c r="F141" t="s">
        <v>8218</v>
      </c>
      <c r="G141" t="s">
        <v>8224</v>
      </c>
      <c r="H141" t="s">
        <v>8407</v>
      </c>
      <c r="I141" t="s">
        <v>8246</v>
      </c>
      <c r="J141">
        <v>1456876740</v>
      </c>
      <c r="K141">
        <v>1455063886</v>
      </c>
      <c r="L141" t="b">
        <v>0</v>
      </c>
      <c r="M141">
        <v>17</v>
      </c>
      <c r="N141" t="b">
        <v>1</v>
      </c>
      <c r="O141" t="s">
        <v>8269</v>
      </c>
      <c r="P141" t="s">
        <v>8321</v>
      </c>
      <c r="Q141" t="s">
        <v>8324</v>
      </c>
      <c r="R141">
        <f t="shared" si="14"/>
        <v>28.32</v>
      </c>
      <c r="S141" s="9">
        <f t="shared" si="15"/>
        <v>138</v>
      </c>
      <c r="T141" s="8">
        <f t="shared" si="16"/>
        <v>42410.017199074078</v>
      </c>
      <c r="U141" s="8">
        <f t="shared" si="17"/>
        <v>42430.999305555553</v>
      </c>
      <c r="V141" s="14">
        <f t="shared" si="18"/>
        <v>20.982106481475057</v>
      </c>
      <c r="W141" s="10">
        <f t="shared" si="19"/>
        <v>0.37571428571428572</v>
      </c>
      <c r="X141" s="21">
        <f t="shared" si="20"/>
        <v>2016</v>
      </c>
    </row>
    <row r="142" spans="1:24" ht="60" x14ac:dyDescent="0.25">
      <c r="A142">
        <v>95</v>
      </c>
      <c r="B142" s="1" t="s">
        <v>97</v>
      </c>
      <c r="C142" s="1" t="s">
        <v>4206</v>
      </c>
      <c r="D142" s="3">
        <v>350</v>
      </c>
      <c r="E142" s="4">
        <v>460</v>
      </c>
      <c r="F142" t="s">
        <v>8218</v>
      </c>
      <c r="G142" t="s">
        <v>8223</v>
      </c>
      <c r="H142" t="s">
        <v>8403</v>
      </c>
      <c r="I142" t="s">
        <v>8245</v>
      </c>
      <c r="J142">
        <v>1330214841</v>
      </c>
      <c r="K142">
        <v>1327622841</v>
      </c>
      <c r="L142" t="b">
        <v>0</v>
      </c>
      <c r="M142">
        <v>21</v>
      </c>
      <c r="N142" t="b">
        <v>1</v>
      </c>
      <c r="O142" t="s">
        <v>8264</v>
      </c>
      <c r="P142" t="s">
        <v>8319</v>
      </c>
      <c r="Q142" t="s">
        <v>8341</v>
      </c>
      <c r="R142">
        <f t="shared" si="14"/>
        <v>21.9</v>
      </c>
      <c r="S142" s="9">
        <f t="shared" si="15"/>
        <v>131</v>
      </c>
      <c r="T142" s="8">
        <f t="shared" si="16"/>
        <v>40935.005104166667</v>
      </c>
      <c r="U142" s="8">
        <f t="shared" si="17"/>
        <v>40965.005104166667</v>
      </c>
      <c r="V142" s="14">
        <f t="shared" si="18"/>
        <v>30</v>
      </c>
      <c r="W142" s="10">
        <f t="shared" si="19"/>
        <v>0.31428571428571428</v>
      </c>
      <c r="X142" s="21">
        <f t="shared" si="20"/>
        <v>2012</v>
      </c>
    </row>
    <row r="143" spans="1:24" ht="30" x14ac:dyDescent="0.25">
      <c r="A143">
        <v>22</v>
      </c>
      <c r="B143" s="1" t="s">
        <v>24</v>
      </c>
      <c r="C143" s="1" t="s">
        <v>4133</v>
      </c>
      <c r="D143" s="3">
        <v>350</v>
      </c>
      <c r="E143" s="4">
        <v>410</v>
      </c>
      <c r="F143" t="s">
        <v>8218</v>
      </c>
      <c r="G143" t="s">
        <v>8223</v>
      </c>
      <c r="H143" t="s">
        <v>8403</v>
      </c>
      <c r="I143" t="s">
        <v>8245</v>
      </c>
      <c r="J143">
        <v>1420099140</v>
      </c>
      <c r="K143">
        <v>1418766740</v>
      </c>
      <c r="L143" t="b">
        <v>0</v>
      </c>
      <c r="M143">
        <v>8</v>
      </c>
      <c r="N143" t="b">
        <v>1</v>
      </c>
      <c r="O143" t="s">
        <v>8263</v>
      </c>
      <c r="P143" t="s">
        <v>8319</v>
      </c>
      <c r="Q143" t="s">
        <v>8330</v>
      </c>
      <c r="R143">
        <f t="shared" si="14"/>
        <v>51.25</v>
      </c>
      <c r="S143" s="9">
        <f t="shared" si="15"/>
        <v>117</v>
      </c>
      <c r="T143" s="8">
        <f t="shared" si="16"/>
        <v>41989.91134259259</v>
      </c>
      <c r="U143" s="8">
        <f t="shared" si="17"/>
        <v>42005.332638888889</v>
      </c>
      <c r="V143" s="14">
        <f t="shared" si="18"/>
        <v>15.421296296299261</v>
      </c>
      <c r="W143" s="10">
        <f t="shared" si="19"/>
        <v>0.17142857142857143</v>
      </c>
      <c r="X143" s="21">
        <f t="shared" si="20"/>
        <v>2014</v>
      </c>
    </row>
    <row r="144" spans="1:24" ht="60" x14ac:dyDescent="0.25">
      <c r="A144">
        <v>1685</v>
      </c>
      <c r="B144" s="1" t="s">
        <v>1686</v>
      </c>
      <c r="C144" s="1" t="s">
        <v>5795</v>
      </c>
      <c r="D144" s="3">
        <v>350</v>
      </c>
      <c r="E144" s="4">
        <v>360</v>
      </c>
      <c r="F144" t="s">
        <v>8221</v>
      </c>
      <c r="G144" t="s">
        <v>8223</v>
      </c>
      <c r="H144" t="s">
        <v>8403</v>
      </c>
      <c r="I144" t="s">
        <v>8245</v>
      </c>
      <c r="J144">
        <v>1490331623</v>
      </c>
      <c r="K144">
        <v>1487743223</v>
      </c>
      <c r="L144" t="b">
        <v>0</v>
      </c>
      <c r="M144">
        <v>15</v>
      </c>
      <c r="N144" t="b">
        <v>0</v>
      </c>
      <c r="O144" t="s">
        <v>8291</v>
      </c>
      <c r="P144" t="s">
        <v>8325</v>
      </c>
      <c r="Q144" t="s">
        <v>8328</v>
      </c>
      <c r="R144">
        <f t="shared" si="14"/>
        <v>24</v>
      </c>
      <c r="S144" s="9">
        <f t="shared" si="15"/>
        <v>103</v>
      </c>
      <c r="T144" s="8">
        <f t="shared" si="16"/>
        <v>42788.2502662037</v>
      </c>
      <c r="U144" s="8">
        <f t="shared" si="17"/>
        <v>42818.208599537036</v>
      </c>
      <c r="V144" s="14">
        <f t="shared" si="18"/>
        <v>29.958333333335759</v>
      </c>
      <c r="W144" s="10">
        <f t="shared" si="19"/>
        <v>2.8571428571428571E-2</v>
      </c>
      <c r="X144" s="21">
        <f t="shared" si="20"/>
        <v>2017</v>
      </c>
    </row>
    <row r="145" spans="1:24" ht="45" x14ac:dyDescent="0.25">
      <c r="A145">
        <v>3686</v>
      </c>
      <c r="B145" s="1" t="s">
        <v>3683</v>
      </c>
      <c r="C145" s="1" t="s">
        <v>7796</v>
      </c>
      <c r="D145" s="3">
        <v>350</v>
      </c>
      <c r="E145" s="4">
        <v>355</v>
      </c>
      <c r="F145" t="s">
        <v>8218</v>
      </c>
      <c r="G145" t="s">
        <v>8223</v>
      </c>
      <c r="H145" t="s">
        <v>8403</v>
      </c>
      <c r="I145" t="s">
        <v>8245</v>
      </c>
      <c r="J145">
        <v>1440820740</v>
      </c>
      <c r="K145">
        <v>1439567660</v>
      </c>
      <c r="L145" t="b">
        <v>0</v>
      </c>
      <c r="M145">
        <v>6</v>
      </c>
      <c r="N145" t="b">
        <v>1</v>
      </c>
      <c r="O145" t="s">
        <v>8269</v>
      </c>
      <c r="P145" t="s">
        <v>8321</v>
      </c>
      <c r="Q145" t="s">
        <v>8324</v>
      </c>
      <c r="R145">
        <f t="shared" si="14"/>
        <v>59.17</v>
      </c>
      <c r="S145" s="9">
        <f t="shared" si="15"/>
        <v>101</v>
      </c>
      <c r="T145" s="8">
        <f t="shared" si="16"/>
        <v>42230.662731481483</v>
      </c>
      <c r="U145" s="8">
        <f t="shared" si="17"/>
        <v>42245.165972222225</v>
      </c>
      <c r="V145" s="14">
        <f t="shared" si="18"/>
        <v>14.503240740741603</v>
      </c>
      <c r="W145" s="10">
        <f t="shared" si="19"/>
        <v>1.4285714285714285E-2</v>
      </c>
      <c r="X145" s="21">
        <f t="shared" si="20"/>
        <v>2015</v>
      </c>
    </row>
    <row r="146" spans="1:24" ht="45" x14ac:dyDescent="0.25">
      <c r="A146">
        <v>3787</v>
      </c>
      <c r="B146" s="1" t="s">
        <v>3784</v>
      </c>
      <c r="C146" s="1" t="s">
        <v>7897</v>
      </c>
      <c r="D146" s="3">
        <v>350</v>
      </c>
      <c r="E146" s="4">
        <v>351</v>
      </c>
      <c r="F146" t="s">
        <v>8218</v>
      </c>
      <c r="G146" t="s">
        <v>8223</v>
      </c>
      <c r="H146" t="s">
        <v>8403</v>
      </c>
      <c r="I146" t="s">
        <v>8245</v>
      </c>
      <c r="J146">
        <v>1436587140</v>
      </c>
      <c r="K146">
        <v>1434113406</v>
      </c>
      <c r="L146" t="b">
        <v>0</v>
      </c>
      <c r="M146">
        <v>10</v>
      </c>
      <c r="N146" t="b">
        <v>1</v>
      </c>
      <c r="O146" t="s">
        <v>8303</v>
      </c>
      <c r="P146" t="s">
        <v>8321</v>
      </c>
      <c r="Q146" t="s">
        <v>8333</v>
      </c>
      <c r="R146">
        <f t="shared" si="14"/>
        <v>35.1</v>
      </c>
      <c r="S146" s="9">
        <f t="shared" si="15"/>
        <v>100</v>
      </c>
      <c r="T146" s="8">
        <f t="shared" si="16"/>
        <v>42167.534791666665</v>
      </c>
      <c r="U146" s="8">
        <f t="shared" si="17"/>
        <v>42196.165972222225</v>
      </c>
      <c r="V146" s="14">
        <f t="shared" si="18"/>
        <v>28.631180555559695</v>
      </c>
      <c r="W146" s="10">
        <f t="shared" si="19"/>
        <v>2.8571428571428571E-3</v>
      </c>
      <c r="X146" s="21">
        <f t="shared" si="20"/>
        <v>2015</v>
      </c>
    </row>
    <row r="147" spans="1:24" ht="45" x14ac:dyDescent="0.25">
      <c r="A147">
        <v>77</v>
      </c>
      <c r="B147" s="1" t="s">
        <v>79</v>
      </c>
      <c r="C147" s="1" t="s">
        <v>4188</v>
      </c>
      <c r="D147" s="3">
        <v>400</v>
      </c>
      <c r="E147" s="4">
        <v>1570</v>
      </c>
      <c r="F147" t="s">
        <v>8218</v>
      </c>
      <c r="G147" t="s">
        <v>8223</v>
      </c>
      <c r="H147" t="s">
        <v>8403</v>
      </c>
      <c r="I147" t="s">
        <v>8245</v>
      </c>
      <c r="J147">
        <v>1337569140</v>
      </c>
      <c r="K147">
        <v>1332991717</v>
      </c>
      <c r="L147" t="b">
        <v>0</v>
      </c>
      <c r="M147">
        <v>26</v>
      </c>
      <c r="N147" t="b">
        <v>1</v>
      </c>
      <c r="O147" t="s">
        <v>8264</v>
      </c>
      <c r="P147" t="s">
        <v>8319</v>
      </c>
      <c r="Q147" t="s">
        <v>8341</v>
      </c>
      <c r="R147">
        <f t="shared" si="14"/>
        <v>60.38</v>
      </c>
      <c r="S147" s="9">
        <f t="shared" si="15"/>
        <v>393</v>
      </c>
      <c r="T147" s="8">
        <f t="shared" si="16"/>
        <v>40997.144872685189</v>
      </c>
      <c r="U147" s="8">
        <f t="shared" si="17"/>
        <v>41050.124305555553</v>
      </c>
      <c r="V147" s="14">
        <f t="shared" si="18"/>
        <v>52.97943287036469</v>
      </c>
      <c r="W147" s="10">
        <f t="shared" si="19"/>
        <v>2.9249999999999998</v>
      </c>
      <c r="X147" s="21">
        <f t="shared" si="20"/>
        <v>2012</v>
      </c>
    </row>
    <row r="148" spans="1:24" ht="60" x14ac:dyDescent="0.25">
      <c r="A148">
        <v>1833</v>
      </c>
      <c r="B148" s="1" t="s">
        <v>1834</v>
      </c>
      <c r="C148" s="1" t="s">
        <v>5943</v>
      </c>
      <c r="D148" s="3">
        <v>400</v>
      </c>
      <c r="E148" s="4">
        <v>1050</v>
      </c>
      <c r="F148" t="s">
        <v>8218</v>
      </c>
      <c r="G148" t="s">
        <v>8223</v>
      </c>
      <c r="H148" t="s">
        <v>8403</v>
      </c>
      <c r="I148" t="s">
        <v>8245</v>
      </c>
      <c r="J148">
        <v>1362211140</v>
      </c>
      <c r="K148">
        <v>1359421403</v>
      </c>
      <c r="L148" t="b">
        <v>0</v>
      </c>
      <c r="M148">
        <v>25</v>
      </c>
      <c r="N148" t="b">
        <v>1</v>
      </c>
      <c r="O148" t="s">
        <v>8274</v>
      </c>
      <c r="P148" t="s">
        <v>8325</v>
      </c>
      <c r="Q148" t="s">
        <v>8329</v>
      </c>
      <c r="R148">
        <f t="shared" si="14"/>
        <v>42</v>
      </c>
      <c r="S148" s="9">
        <f t="shared" si="15"/>
        <v>263</v>
      </c>
      <c r="T148" s="8">
        <f t="shared" si="16"/>
        <v>41303.044016203705</v>
      </c>
      <c r="U148" s="8">
        <f t="shared" si="17"/>
        <v>41335.332638888889</v>
      </c>
      <c r="V148" s="14">
        <f t="shared" si="18"/>
        <v>32.288622685184237</v>
      </c>
      <c r="W148" s="10">
        <f t="shared" si="19"/>
        <v>1.625</v>
      </c>
      <c r="X148" s="21">
        <f t="shared" si="20"/>
        <v>2013</v>
      </c>
    </row>
    <row r="149" spans="1:24" ht="30" x14ac:dyDescent="0.25">
      <c r="A149">
        <v>1386</v>
      </c>
      <c r="B149" s="1" t="s">
        <v>1387</v>
      </c>
      <c r="C149" s="1" t="s">
        <v>5496</v>
      </c>
      <c r="D149" s="3">
        <v>400</v>
      </c>
      <c r="E149" s="4">
        <v>875</v>
      </c>
      <c r="F149" t="s">
        <v>8218</v>
      </c>
      <c r="G149" t="s">
        <v>8223</v>
      </c>
      <c r="H149" t="s">
        <v>8403</v>
      </c>
      <c r="I149" t="s">
        <v>8245</v>
      </c>
      <c r="J149">
        <v>1438183889</v>
      </c>
      <c r="K149">
        <v>1435591889</v>
      </c>
      <c r="L149" t="b">
        <v>0</v>
      </c>
      <c r="M149">
        <v>14</v>
      </c>
      <c r="N149" t="b">
        <v>1</v>
      </c>
      <c r="O149" t="s">
        <v>8274</v>
      </c>
      <c r="P149" t="s">
        <v>8325</v>
      </c>
      <c r="Q149" t="s">
        <v>8329</v>
      </c>
      <c r="R149">
        <f t="shared" si="14"/>
        <v>62.5</v>
      </c>
      <c r="S149" s="9">
        <f t="shared" si="15"/>
        <v>219</v>
      </c>
      <c r="T149" s="8">
        <f t="shared" si="16"/>
        <v>42184.646863425922</v>
      </c>
      <c r="U149" s="8">
        <f t="shared" si="17"/>
        <v>42214.646863425922</v>
      </c>
      <c r="V149" s="14">
        <f t="shared" si="18"/>
        <v>30</v>
      </c>
      <c r="W149" s="10">
        <f t="shared" si="19"/>
        <v>1.1875</v>
      </c>
      <c r="X149" s="21">
        <f t="shared" si="20"/>
        <v>2015</v>
      </c>
    </row>
    <row r="150" spans="1:24" ht="60" x14ac:dyDescent="0.25">
      <c r="A150">
        <v>1640</v>
      </c>
      <c r="B150" s="1" t="s">
        <v>1641</v>
      </c>
      <c r="C150" s="1" t="s">
        <v>5750</v>
      </c>
      <c r="D150" s="3">
        <v>400</v>
      </c>
      <c r="E150" s="4">
        <v>679.44</v>
      </c>
      <c r="F150" t="s">
        <v>8218</v>
      </c>
      <c r="G150" t="s">
        <v>8223</v>
      </c>
      <c r="H150" t="s">
        <v>8403</v>
      </c>
      <c r="I150" t="s">
        <v>8245</v>
      </c>
      <c r="J150">
        <v>1280800740</v>
      </c>
      <c r="K150">
        <v>1279603955</v>
      </c>
      <c r="L150" t="b">
        <v>0</v>
      </c>
      <c r="M150">
        <v>17</v>
      </c>
      <c r="N150" t="b">
        <v>1</v>
      </c>
      <c r="O150" t="s">
        <v>8274</v>
      </c>
      <c r="P150" t="s">
        <v>8325</v>
      </c>
      <c r="Q150" t="s">
        <v>8329</v>
      </c>
      <c r="R150">
        <f t="shared" si="14"/>
        <v>39.97</v>
      </c>
      <c r="S150" s="9">
        <f t="shared" si="15"/>
        <v>170</v>
      </c>
      <c r="T150" s="8">
        <f t="shared" si="16"/>
        <v>40379.23096064815</v>
      </c>
      <c r="U150" s="8">
        <f t="shared" si="17"/>
        <v>40393.082638888889</v>
      </c>
      <c r="V150" s="14">
        <f t="shared" si="18"/>
        <v>13.851678240738693</v>
      </c>
      <c r="W150" s="10">
        <f t="shared" si="19"/>
        <v>0.69860000000000011</v>
      </c>
      <c r="X150" s="21">
        <f t="shared" si="20"/>
        <v>2010</v>
      </c>
    </row>
    <row r="151" spans="1:24" ht="30" x14ac:dyDescent="0.25">
      <c r="A151">
        <v>2161</v>
      </c>
      <c r="B151" s="1" t="s">
        <v>2162</v>
      </c>
      <c r="C151" s="1" t="s">
        <v>6271</v>
      </c>
      <c r="D151" s="3">
        <v>400</v>
      </c>
      <c r="E151" s="4">
        <v>463</v>
      </c>
      <c r="F151" t="s">
        <v>8218</v>
      </c>
      <c r="G151" t="s">
        <v>8223</v>
      </c>
      <c r="H151" t="s">
        <v>8403</v>
      </c>
      <c r="I151" t="s">
        <v>8245</v>
      </c>
      <c r="J151">
        <v>1443040059</v>
      </c>
      <c r="K151">
        <v>1440448059</v>
      </c>
      <c r="L151" t="b">
        <v>0</v>
      </c>
      <c r="M151">
        <v>13</v>
      </c>
      <c r="N151" t="b">
        <v>1</v>
      </c>
      <c r="O151" t="s">
        <v>8274</v>
      </c>
      <c r="P151" t="s">
        <v>8325</v>
      </c>
      <c r="Q151" t="s">
        <v>8329</v>
      </c>
      <c r="R151">
        <f t="shared" si="14"/>
        <v>35.619999999999997</v>
      </c>
      <c r="S151" s="9">
        <f t="shared" si="15"/>
        <v>116</v>
      </c>
      <c r="T151" s="8">
        <f t="shared" si="16"/>
        <v>42240.852534722217</v>
      </c>
      <c r="U151" s="8">
        <f t="shared" si="17"/>
        <v>42270.852534722217</v>
      </c>
      <c r="V151" s="14">
        <f t="shared" si="18"/>
        <v>30</v>
      </c>
      <c r="W151" s="10">
        <f t="shared" si="19"/>
        <v>0.1575</v>
      </c>
      <c r="X151" s="21">
        <f t="shared" si="20"/>
        <v>2015</v>
      </c>
    </row>
    <row r="152" spans="1:24" ht="60" x14ac:dyDescent="0.25">
      <c r="A152">
        <v>3325</v>
      </c>
      <c r="B152" s="1" t="s">
        <v>3325</v>
      </c>
      <c r="C152" s="1" t="s">
        <v>7435</v>
      </c>
      <c r="D152" s="3">
        <v>400</v>
      </c>
      <c r="E152" s="4">
        <v>450</v>
      </c>
      <c r="F152" t="s">
        <v>8218</v>
      </c>
      <c r="G152" t="s">
        <v>8224</v>
      </c>
      <c r="H152" t="s">
        <v>8407</v>
      </c>
      <c r="I152" t="s">
        <v>8246</v>
      </c>
      <c r="J152">
        <v>1428256277</v>
      </c>
      <c r="K152">
        <v>1425235877</v>
      </c>
      <c r="L152" t="b">
        <v>0</v>
      </c>
      <c r="M152">
        <v>15</v>
      </c>
      <c r="N152" t="b">
        <v>1</v>
      </c>
      <c r="O152" t="s">
        <v>8269</v>
      </c>
      <c r="P152" t="s">
        <v>8321</v>
      </c>
      <c r="Q152" t="s">
        <v>8324</v>
      </c>
      <c r="R152">
        <f t="shared" si="14"/>
        <v>30</v>
      </c>
      <c r="S152" s="9">
        <f t="shared" si="15"/>
        <v>113</v>
      </c>
      <c r="T152" s="8">
        <f t="shared" si="16"/>
        <v>42064.785613425927</v>
      </c>
      <c r="U152" s="8">
        <f t="shared" si="17"/>
        <v>42099.743946759263</v>
      </c>
      <c r="V152" s="14">
        <f t="shared" si="18"/>
        <v>34.958333333335759</v>
      </c>
      <c r="W152" s="10">
        <f t="shared" si="19"/>
        <v>0.125</v>
      </c>
      <c r="X152" s="21">
        <f t="shared" si="20"/>
        <v>2015</v>
      </c>
    </row>
    <row r="153" spans="1:24" ht="60" x14ac:dyDescent="0.25">
      <c r="A153">
        <v>2805</v>
      </c>
      <c r="B153" s="1" t="s">
        <v>2805</v>
      </c>
      <c r="C153" s="1" t="s">
        <v>6915</v>
      </c>
      <c r="D153" s="3">
        <v>400</v>
      </c>
      <c r="E153" s="4">
        <v>440</v>
      </c>
      <c r="F153" t="s">
        <v>8218</v>
      </c>
      <c r="G153" t="s">
        <v>8224</v>
      </c>
      <c r="H153" t="s">
        <v>8407</v>
      </c>
      <c r="I153" t="s">
        <v>8246</v>
      </c>
      <c r="J153">
        <v>1440245273</v>
      </c>
      <c r="K153">
        <v>1438085273</v>
      </c>
      <c r="L153" t="b">
        <v>0</v>
      </c>
      <c r="M153">
        <v>18</v>
      </c>
      <c r="N153" t="b">
        <v>1</v>
      </c>
      <c r="O153" t="s">
        <v>8269</v>
      </c>
      <c r="P153" t="s">
        <v>8321</v>
      </c>
      <c r="Q153" t="s">
        <v>8324</v>
      </c>
      <c r="R153">
        <f t="shared" si="14"/>
        <v>24.44</v>
      </c>
      <c r="S153" s="9">
        <f t="shared" si="15"/>
        <v>110</v>
      </c>
      <c r="T153" s="8">
        <f t="shared" si="16"/>
        <v>42213.505474537036</v>
      </c>
      <c r="U153" s="8">
        <f t="shared" si="17"/>
        <v>42238.505474537036</v>
      </c>
      <c r="V153" s="14">
        <f t="shared" si="18"/>
        <v>25</v>
      </c>
      <c r="W153" s="10">
        <f t="shared" si="19"/>
        <v>0.1</v>
      </c>
      <c r="X153" s="21">
        <f t="shared" si="20"/>
        <v>2015</v>
      </c>
    </row>
    <row r="154" spans="1:24" ht="30" x14ac:dyDescent="0.25">
      <c r="A154">
        <v>819</v>
      </c>
      <c r="B154" s="1" t="s">
        <v>820</v>
      </c>
      <c r="C154" s="1" t="s">
        <v>4929</v>
      </c>
      <c r="D154" s="3">
        <v>400</v>
      </c>
      <c r="E154" s="4">
        <v>435</v>
      </c>
      <c r="F154" t="s">
        <v>8218</v>
      </c>
      <c r="G154" t="s">
        <v>8223</v>
      </c>
      <c r="H154" t="s">
        <v>8403</v>
      </c>
      <c r="I154" t="s">
        <v>8245</v>
      </c>
      <c r="J154">
        <v>1387601040</v>
      </c>
      <c r="K154">
        <v>1386806254</v>
      </c>
      <c r="L154" t="b">
        <v>0</v>
      </c>
      <c r="M154">
        <v>14</v>
      </c>
      <c r="N154" t="b">
        <v>1</v>
      </c>
      <c r="O154" t="s">
        <v>8274</v>
      </c>
      <c r="P154" t="s">
        <v>8325</v>
      </c>
      <c r="Q154" t="s">
        <v>8329</v>
      </c>
      <c r="R154">
        <f t="shared" si="14"/>
        <v>31.07</v>
      </c>
      <c r="S154" s="9">
        <f t="shared" si="15"/>
        <v>109</v>
      </c>
      <c r="T154" s="8">
        <f t="shared" si="16"/>
        <v>41619.998310185183</v>
      </c>
      <c r="U154" s="8">
        <f t="shared" si="17"/>
        <v>41629.197222222225</v>
      </c>
      <c r="V154" s="14">
        <f t="shared" si="18"/>
        <v>9.1989120370417368</v>
      </c>
      <c r="W154" s="10">
        <f t="shared" si="19"/>
        <v>8.7499999999999994E-2</v>
      </c>
      <c r="X154" s="21">
        <f t="shared" si="20"/>
        <v>2013</v>
      </c>
    </row>
    <row r="155" spans="1:24" ht="60" x14ac:dyDescent="0.25">
      <c r="A155">
        <v>2448</v>
      </c>
      <c r="B155" s="1" t="s">
        <v>2449</v>
      </c>
      <c r="C155" s="1" t="s">
        <v>6558</v>
      </c>
      <c r="D155" s="3">
        <v>400</v>
      </c>
      <c r="E155" s="4">
        <v>430</v>
      </c>
      <c r="F155" t="s">
        <v>8218</v>
      </c>
      <c r="G155" t="s">
        <v>8223</v>
      </c>
      <c r="H155" t="s">
        <v>8403</v>
      </c>
      <c r="I155" t="s">
        <v>8245</v>
      </c>
      <c r="J155">
        <v>1472621760</v>
      </c>
      <c r="K155">
        <v>1472110513</v>
      </c>
      <c r="L155" t="b">
        <v>0</v>
      </c>
      <c r="M155">
        <v>9</v>
      </c>
      <c r="N155" t="b">
        <v>1</v>
      </c>
      <c r="O155" t="s">
        <v>8296</v>
      </c>
      <c r="P155" t="s">
        <v>8317</v>
      </c>
      <c r="Q155" t="s">
        <v>8318</v>
      </c>
      <c r="R155">
        <f t="shared" si="14"/>
        <v>47.78</v>
      </c>
      <c r="S155" s="9">
        <f t="shared" si="15"/>
        <v>108</v>
      </c>
      <c r="T155" s="8">
        <f t="shared" si="16"/>
        <v>42607.316122685181</v>
      </c>
      <c r="U155" s="8">
        <f t="shared" si="17"/>
        <v>42613.233333333337</v>
      </c>
      <c r="V155" s="14">
        <f t="shared" si="18"/>
        <v>5.9172106481564697</v>
      </c>
      <c r="W155" s="10">
        <f t="shared" si="19"/>
        <v>7.4999999999999997E-2</v>
      </c>
      <c r="X155" s="21">
        <f t="shared" si="20"/>
        <v>2016</v>
      </c>
    </row>
    <row r="156" spans="1:24" ht="45" x14ac:dyDescent="0.25">
      <c r="A156">
        <v>97</v>
      </c>
      <c r="B156" s="1" t="s">
        <v>99</v>
      </c>
      <c r="C156" s="1" t="s">
        <v>4208</v>
      </c>
      <c r="D156" s="3">
        <v>400</v>
      </c>
      <c r="E156" s="4">
        <v>425</v>
      </c>
      <c r="F156" t="s">
        <v>8218</v>
      </c>
      <c r="G156" t="s">
        <v>8223</v>
      </c>
      <c r="H156" t="s">
        <v>8403</v>
      </c>
      <c r="I156" t="s">
        <v>8245</v>
      </c>
      <c r="J156">
        <v>1310440482</v>
      </c>
      <c r="K156">
        <v>1307848482</v>
      </c>
      <c r="L156" t="b">
        <v>0</v>
      </c>
      <c r="M156">
        <v>8</v>
      </c>
      <c r="N156" t="b">
        <v>1</v>
      </c>
      <c r="O156" t="s">
        <v>8264</v>
      </c>
      <c r="P156" t="s">
        <v>8319</v>
      </c>
      <c r="Q156" t="s">
        <v>8341</v>
      </c>
      <c r="R156">
        <f t="shared" si="14"/>
        <v>53.13</v>
      </c>
      <c r="S156" s="9">
        <f t="shared" si="15"/>
        <v>106</v>
      </c>
      <c r="T156" s="8">
        <f t="shared" si="16"/>
        <v>40706.135208333333</v>
      </c>
      <c r="U156" s="8">
        <f t="shared" si="17"/>
        <v>40736.135208333333</v>
      </c>
      <c r="V156" s="14">
        <f t="shared" si="18"/>
        <v>30</v>
      </c>
      <c r="W156" s="10">
        <f t="shared" si="19"/>
        <v>6.25E-2</v>
      </c>
      <c r="X156" s="21">
        <f t="shared" si="20"/>
        <v>2011</v>
      </c>
    </row>
    <row r="157" spans="1:24" ht="45" x14ac:dyDescent="0.25">
      <c r="A157">
        <v>2317</v>
      </c>
      <c r="B157" s="1" t="s">
        <v>2318</v>
      </c>
      <c r="C157" s="1" t="s">
        <v>6427</v>
      </c>
      <c r="D157" s="3">
        <v>400</v>
      </c>
      <c r="E157" s="4">
        <v>416</v>
      </c>
      <c r="F157" t="s">
        <v>8218</v>
      </c>
      <c r="G157" t="s">
        <v>8223</v>
      </c>
      <c r="H157" t="s">
        <v>8403</v>
      </c>
      <c r="I157" t="s">
        <v>8245</v>
      </c>
      <c r="J157">
        <v>1266210000</v>
      </c>
      <c r="K157">
        <v>1263474049</v>
      </c>
      <c r="L157" t="b">
        <v>1</v>
      </c>
      <c r="M157">
        <v>22</v>
      </c>
      <c r="N157" t="b">
        <v>1</v>
      </c>
      <c r="O157" t="s">
        <v>8277</v>
      </c>
      <c r="P157" t="s">
        <v>8325</v>
      </c>
      <c r="Q157" t="s">
        <v>8326</v>
      </c>
      <c r="R157">
        <f t="shared" si="14"/>
        <v>18.91</v>
      </c>
      <c r="S157" s="9">
        <f t="shared" si="15"/>
        <v>104</v>
      </c>
      <c r="T157" s="8">
        <f t="shared" si="16"/>
        <v>40192.542233796295</v>
      </c>
      <c r="U157" s="8">
        <f t="shared" si="17"/>
        <v>40224.208333333336</v>
      </c>
      <c r="V157" s="14">
        <f t="shared" si="18"/>
        <v>31.666099537040282</v>
      </c>
      <c r="W157" s="10">
        <f t="shared" si="19"/>
        <v>0.04</v>
      </c>
      <c r="X157" s="21">
        <f t="shared" si="20"/>
        <v>2010</v>
      </c>
    </row>
    <row r="158" spans="1:24" ht="60" x14ac:dyDescent="0.25">
      <c r="A158">
        <v>3494</v>
      </c>
      <c r="B158" s="1" t="s">
        <v>3493</v>
      </c>
      <c r="C158" s="1" t="s">
        <v>7604</v>
      </c>
      <c r="D158" s="3">
        <v>400</v>
      </c>
      <c r="E158" s="4">
        <v>400</v>
      </c>
      <c r="F158" t="s">
        <v>8218</v>
      </c>
      <c r="G158" t="s">
        <v>8223</v>
      </c>
      <c r="H158" t="s">
        <v>8403</v>
      </c>
      <c r="I158" t="s">
        <v>8245</v>
      </c>
      <c r="J158">
        <v>1480140000</v>
      </c>
      <c r="K158">
        <v>1479186575</v>
      </c>
      <c r="L158" t="b">
        <v>0</v>
      </c>
      <c r="M158">
        <v>13</v>
      </c>
      <c r="N158" t="b">
        <v>1</v>
      </c>
      <c r="O158" t="s">
        <v>8269</v>
      </c>
      <c r="P158" t="s">
        <v>8321</v>
      </c>
      <c r="Q158" t="s">
        <v>8324</v>
      </c>
      <c r="R158">
        <f t="shared" si="14"/>
        <v>30.77</v>
      </c>
      <c r="S158" s="9">
        <f t="shared" si="15"/>
        <v>100</v>
      </c>
      <c r="T158" s="8">
        <f t="shared" si="16"/>
        <v>42689.214988425927</v>
      </c>
      <c r="U158" s="8">
        <f t="shared" si="17"/>
        <v>42700.25</v>
      </c>
      <c r="V158" s="14">
        <f t="shared" si="18"/>
        <v>11.035011574072996</v>
      </c>
      <c r="W158" s="10">
        <f t="shared" si="19"/>
        <v>0</v>
      </c>
      <c r="X158" s="21">
        <f t="shared" si="20"/>
        <v>2016</v>
      </c>
    </row>
    <row r="159" spans="1:24" ht="45" x14ac:dyDescent="0.25">
      <c r="A159">
        <v>1106</v>
      </c>
      <c r="B159" s="1" t="s">
        <v>1107</v>
      </c>
      <c r="C159" s="1" t="s">
        <v>5216</v>
      </c>
      <c r="D159" s="3">
        <v>400</v>
      </c>
      <c r="E159" s="4">
        <v>165</v>
      </c>
      <c r="F159" t="s">
        <v>8220</v>
      </c>
      <c r="G159" t="s">
        <v>8223</v>
      </c>
      <c r="H159" t="s">
        <v>8403</v>
      </c>
      <c r="I159" t="s">
        <v>8245</v>
      </c>
      <c r="J159">
        <v>1333557975</v>
      </c>
      <c r="K159">
        <v>1330969575</v>
      </c>
      <c r="L159" t="b">
        <v>0</v>
      </c>
      <c r="M159">
        <v>7</v>
      </c>
      <c r="N159" t="b">
        <v>0</v>
      </c>
      <c r="O159" t="s">
        <v>8280</v>
      </c>
      <c r="P159" t="s">
        <v>8314</v>
      </c>
      <c r="Q159" t="s">
        <v>8332</v>
      </c>
      <c r="R159">
        <f t="shared" si="14"/>
        <v>23.57</v>
      </c>
      <c r="S159" s="9">
        <f t="shared" si="15"/>
        <v>41</v>
      </c>
      <c r="T159" s="8">
        <f t="shared" si="16"/>
        <v>40973.740451388891</v>
      </c>
      <c r="U159" s="8">
        <f t="shared" si="17"/>
        <v>41003.698784722219</v>
      </c>
      <c r="V159" s="14">
        <f t="shared" si="18"/>
        <v>29.958333333328483</v>
      </c>
      <c r="W159" s="10">
        <f t="shared" si="19"/>
        <v>-0.58750000000000002</v>
      </c>
      <c r="X159" s="21">
        <f t="shared" si="20"/>
        <v>2012</v>
      </c>
    </row>
    <row r="160" spans="1:24" ht="45" x14ac:dyDescent="0.25">
      <c r="A160">
        <v>3987</v>
      </c>
      <c r="B160" s="1" t="s">
        <v>3983</v>
      </c>
      <c r="C160" s="1" t="s">
        <v>8093</v>
      </c>
      <c r="D160" s="3">
        <v>400</v>
      </c>
      <c r="E160" s="4">
        <v>151</v>
      </c>
      <c r="F160" t="s">
        <v>8220</v>
      </c>
      <c r="G160" t="s">
        <v>8224</v>
      </c>
      <c r="H160" t="s">
        <v>8407</v>
      </c>
      <c r="I160" t="s">
        <v>8246</v>
      </c>
      <c r="J160">
        <v>1400278290</v>
      </c>
      <c r="K160">
        <v>1399414290</v>
      </c>
      <c r="L160" t="b">
        <v>0</v>
      </c>
      <c r="M160">
        <v>13</v>
      </c>
      <c r="N160" t="b">
        <v>0</v>
      </c>
      <c r="O160" t="s">
        <v>8269</v>
      </c>
      <c r="P160" t="s">
        <v>8321</v>
      </c>
      <c r="Q160" t="s">
        <v>8324</v>
      </c>
      <c r="R160">
        <f t="shared" si="14"/>
        <v>11.62</v>
      </c>
      <c r="S160" s="9">
        <f t="shared" si="15"/>
        <v>38</v>
      </c>
      <c r="T160" s="8">
        <f t="shared" si="16"/>
        <v>41765.92465277778</v>
      </c>
      <c r="U160" s="8">
        <f t="shared" si="17"/>
        <v>41775.92465277778</v>
      </c>
      <c r="V160" s="14">
        <f t="shared" si="18"/>
        <v>10</v>
      </c>
      <c r="W160" s="10">
        <f t="shared" si="19"/>
        <v>-0.62250000000000005</v>
      </c>
      <c r="X160" s="21">
        <f t="shared" si="20"/>
        <v>2014</v>
      </c>
    </row>
    <row r="161" spans="1:24" ht="30" x14ac:dyDescent="0.25">
      <c r="A161">
        <v>2885</v>
      </c>
      <c r="B161" s="1" t="s">
        <v>2885</v>
      </c>
      <c r="C161" s="1" t="s">
        <v>6995</v>
      </c>
      <c r="D161" s="3">
        <v>400</v>
      </c>
      <c r="E161" s="4">
        <v>130</v>
      </c>
      <c r="F161" t="s">
        <v>8220</v>
      </c>
      <c r="G161" t="s">
        <v>8223</v>
      </c>
      <c r="H161" t="s">
        <v>8403</v>
      </c>
      <c r="I161" t="s">
        <v>8245</v>
      </c>
      <c r="J161">
        <v>1426294201</v>
      </c>
      <c r="K161">
        <v>1423705801</v>
      </c>
      <c r="L161" t="b">
        <v>0</v>
      </c>
      <c r="M161">
        <v>5</v>
      </c>
      <c r="N161" t="b">
        <v>0</v>
      </c>
      <c r="O161" t="s">
        <v>8269</v>
      </c>
      <c r="P161" t="s">
        <v>8321</v>
      </c>
      <c r="Q161" t="s">
        <v>8324</v>
      </c>
      <c r="R161">
        <f t="shared" si="14"/>
        <v>26</v>
      </c>
      <c r="S161" s="9">
        <f t="shared" si="15"/>
        <v>33</v>
      </c>
      <c r="T161" s="8">
        <f t="shared" si="16"/>
        <v>42047.07640046296</v>
      </c>
      <c r="U161" s="8">
        <f t="shared" si="17"/>
        <v>42077.034733796296</v>
      </c>
      <c r="V161" s="14">
        <f t="shared" si="18"/>
        <v>29.958333333335759</v>
      </c>
      <c r="W161" s="10">
        <f t="shared" si="19"/>
        <v>-0.67500000000000004</v>
      </c>
      <c r="X161" s="21">
        <f t="shared" si="20"/>
        <v>2015</v>
      </c>
    </row>
    <row r="162" spans="1:24" ht="60" x14ac:dyDescent="0.25">
      <c r="A162">
        <v>441</v>
      </c>
      <c r="B162" s="1" t="s">
        <v>442</v>
      </c>
      <c r="C162" s="1" t="s">
        <v>4551</v>
      </c>
      <c r="D162" s="3">
        <v>400</v>
      </c>
      <c r="E162" s="4">
        <v>0</v>
      </c>
      <c r="F162" t="s">
        <v>8220</v>
      </c>
      <c r="G162" t="s">
        <v>8224</v>
      </c>
      <c r="H162" t="s">
        <v>8407</v>
      </c>
      <c r="I162" t="s">
        <v>8246</v>
      </c>
      <c r="J162">
        <v>1383418996</v>
      </c>
      <c r="K162">
        <v>1380826996</v>
      </c>
      <c r="L162" t="b">
        <v>0</v>
      </c>
      <c r="M162">
        <v>0</v>
      </c>
      <c r="N162" t="b">
        <v>0</v>
      </c>
      <c r="O162" t="s">
        <v>8268</v>
      </c>
      <c r="P162" t="s">
        <v>8319</v>
      </c>
      <c r="Q162" t="s">
        <v>8337</v>
      </c>
      <c r="R162">
        <f t="shared" si="14"/>
        <v>0</v>
      </c>
      <c r="S162" s="9">
        <f t="shared" si="15"/>
        <v>0</v>
      </c>
      <c r="T162" s="8">
        <f t="shared" si="16"/>
        <v>41550.793935185182</v>
      </c>
      <c r="U162" s="8">
        <f t="shared" si="17"/>
        <v>41580.793935185182</v>
      </c>
      <c r="V162" s="14">
        <f t="shared" si="18"/>
        <v>30</v>
      </c>
      <c r="W162" s="10">
        <f t="shared" si="19"/>
        <v>-1</v>
      </c>
      <c r="X162" s="21">
        <f t="shared" si="20"/>
        <v>2013</v>
      </c>
    </row>
    <row r="163" spans="1:24" ht="60" x14ac:dyDescent="0.25">
      <c r="A163">
        <v>581</v>
      </c>
      <c r="B163" s="1" t="s">
        <v>582</v>
      </c>
      <c r="C163" s="1" t="s">
        <v>4691</v>
      </c>
      <c r="D163" s="3">
        <v>400</v>
      </c>
      <c r="E163" s="4">
        <v>0</v>
      </c>
      <c r="F163" t="s">
        <v>8220</v>
      </c>
      <c r="G163" t="s">
        <v>8223</v>
      </c>
      <c r="H163" t="s">
        <v>8403</v>
      </c>
      <c r="I163" t="s">
        <v>8245</v>
      </c>
      <c r="J163">
        <v>1438474704</v>
      </c>
      <c r="K163">
        <v>1435882704</v>
      </c>
      <c r="L163" t="b">
        <v>0</v>
      </c>
      <c r="M163">
        <v>0</v>
      </c>
      <c r="N163" t="b">
        <v>0</v>
      </c>
      <c r="O163" t="s">
        <v>8270</v>
      </c>
      <c r="P163" t="s">
        <v>8306</v>
      </c>
      <c r="Q163" t="s">
        <v>8340</v>
      </c>
      <c r="R163">
        <f t="shared" si="14"/>
        <v>0</v>
      </c>
      <c r="S163" s="9">
        <f t="shared" si="15"/>
        <v>0</v>
      </c>
      <c r="T163" s="8">
        <f t="shared" si="16"/>
        <v>42188.012777777782</v>
      </c>
      <c r="U163" s="8">
        <f t="shared" si="17"/>
        <v>42218.012777777782</v>
      </c>
      <c r="V163" s="14">
        <f t="shared" si="18"/>
        <v>30</v>
      </c>
      <c r="W163" s="10">
        <f t="shared" si="19"/>
        <v>-1</v>
      </c>
      <c r="X163" s="21">
        <f t="shared" si="20"/>
        <v>2015</v>
      </c>
    </row>
    <row r="164" spans="1:24" ht="60" x14ac:dyDescent="0.25">
      <c r="A164">
        <v>618</v>
      </c>
      <c r="B164" s="1" t="s">
        <v>619</v>
      </c>
      <c r="C164" s="1" t="s">
        <v>4728</v>
      </c>
      <c r="D164" s="3">
        <v>400</v>
      </c>
      <c r="E164" s="4">
        <v>0</v>
      </c>
      <c r="F164" t="s">
        <v>8219</v>
      </c>
      <c r="G164" t="s">
        <v>8223</v>
      </c>
      <c r="H164" t="s">
        <v>8403</v>
      </c>
      <c r="I164" t="s">
        <v>8245</v>
      </c>
      <c r="J164">
        <v>1449689203</v>
      </c>
      <c r="K164">
        <v>1447097203</v>
      </c>
      <c r="L164" t="b">
        <v>0</v>
      </c>
      <c r="M164">
        <v>0</v>
      </c>
      <c r="N164" t="b">
        <v>0</v>
      </c>
      <c r="O164" t="s">
        <v>8270</v>
      </c>
      <c r="P164" t="s">
        <v>8306</v>
      </c>
      <c r="Q164" t="s">
        <v>8340</v>
      </c>
      <c r="R164">
        <f t="shared" si="14"/>
        <v>0</v>
      </c>
      <c r="S164" s="9">
        <f t="shared" si="15"/>
        <v>0</v>
      </c>
      <c r="T164" s="8">
        <f t="shared" si="16"/>
        <v>42317.810219907406</v>
      </c>
      <c r="U164" s="8">
        <f t="shared" si="17"/>
        <v>42347.810219907406</v>
      </c>
      <c r="V164" s="14">
        <f t="shared" si="18"/>
        <v>30</v>
      </c>
      <c r="W164" s="10">
        <f t="shared" si="19"/>
        <v>-1</v>
      </c>
      <c r="X164" s="21">
        <f t="shared" si="20"/>
        <v>2015</v>
      </c>
    </row>
    <row r="165" spans="1:24" ht="60" x14ac:dyDescent="0.25">
      <c r="A165">
        <v>2217</v>
      </c>
      <c r="B165" s="1" t="s">
        <v>2218</v>
      </c>
      <c r="C165" s="1" t="s">
        <v>6327</v>
      </c>
      <c r="D165" s="3">
        <v>420</v>
      </c>
      <c r="E165" s="4">
        <v>425</v>
      </c>
      <c r="F165" t="s">
        <v>8218</v>
      </c>
      <c r="G165" t="s">
        <v>8223</v>
      </c>
      <c r="H165" t="s">
        <v>8403</v>
      </c>
      <c r="I165" t="s">
        <v>8245</v>
      </c>
      <c r="J165">
        <v>1446451200</v>
      </c>
      <c r="K165">
        <v>1445539113</v>
      </c>
      <c r="L165" t="b">
        <v>0</v>
      </c>
      <c r="M165">
        <v>9</v>
      </c>
      <c r="N165" t="b">
        <v>1</v>
      </c>
      <c r="O165" t="s">
        <v>8278</v>
      </c>
      <c r="P165" t="s">
        <v>8325</v>
      </c>
      <c r="Q165" t="s">
        <v>8327</v>
      </c>
      <c r="R165">
        <f t="shared" si="14"/>
        <v>47.22</v>
      </c>
      <c r="S165" s="9">
        <f t="shared" si="15"/>
        <v>101</v>
      </c>
      <c r="T165" s="8">
        <f t="shared" si="16"/>
        <v>42299.776770833334</v>
      </c>
      <c r="U165" s="8">
        <f t="shared" si="17"/>
        <v>42310.333333333328</v>
      </c>
      <c r="V165" s="14">
        <f t="shared" si="18"/>
        <v>10.55656249999447</v>
      </c>
      <c r="W165" s="10">
        <f t="shared" si="19"/>
        <v>1.1904761904761904E-2</v>
      </c>
      <c r="X165" s="21">
        <f t="shared" si="20"/>
        <v>2015</v>
      </c>
    </row>
    <row r="166" spans="1:24" ht="45" x14ac:dyDescent="0.25">
      <c r="A166">
        <v>2362</v>
      </c>
      <c r="B166" s="1" t="s">
        <v>2363</v>
      </c>
      <c r="C166" s="1" t="s">
        <v>6472</v>
      </c>
      <c r="D166" s="3">
        <v>420</v>
      </c>
      <c r="E166" s="4">
        <v>120</v>
      </c>
      <c r="F166" t="s">
        <v>8219</v>
      </c>
      <c r="G166" t="s">
        <v>8223</v>
      </c>
      <c r="H166" t="s">
        <v>8403</v>
      </c>
      <c r="I166" t="s">
        <v>8245</v>
      </c>
      <c r="J166">
        <v>1418315470</v>
      </c>
      <c r="K166">
        <v>1415723470</v>
      </c>
      <c r="L166" t="b">
        <v>0</v>
      </c>
      <c r="M166">
        <v>2</v>
      </c>
      <c r="N166" t="b">
        <v>0</v>
      </c>
      <c r="O166" t="s">
        <v>8270</v>
      </c>
      <c r="P166" t="s">
        <v>8306</v>
      </c>
      <c r="Q166" t="s">
        <v>8340</v>
      </c>
      <c r="R166">
        <f t="shared" si="14"/>
        <v>60</v>
      </c>
      <c r="S166" s="9">
        <f t="shared" si="15"/>
        <v>29</v>
      </c>
      <c r="T166" s="8">
        <f t="shared" si="16"/>
        <v>41954.688310185185</v>
      </c>
      <c r="U166" s="8">
        <f t="shared" si="17"/>
        <v>41984.688310185185</v>
      </c>
      <c r="V166" s="14">
        <f t="shared" si="18"/>
        <v>30</v>
      </c>
      <c r="W166" s="10">
        <f t="shared" si="19"/>
        <v>-0.7142857142857143</v>
      </c>
      <c r="X166" s="21">
        <f t="shared" si="20"/>
        <v>2014</v>
      </c>
    </row>
    <row r="167" spans="1:24" ht="30" x14ac:dyDescent="0.25">
      <c r="A167">
        <v>115</v>
      </c>
      <c r="B167" s="1" t="s">
        <v>117</v>
      </c>
      <c r="C167" s="1" t="s">
        <v>4226</v>
      </c>
      <c r="D167" s="3">
        <v>450</v>
      </c>
      <c r="E167" s="4">
        <v>632</v>
      </c>
      <c r="F167" t="s">
        <v>8218</v>
      </c>
      <c r="G167" t="s">
        <v>8223</v>
      </c>
      <c r="H167" t="s">
        <v>8403</v>
      </c>
      <c r="I167" t="s">
        <v>8245</v>
      </c>
      <c r="J167">
        <v>1328377444</v>
      </c>
      <c r="K167">
        <v>1326217444</v>
      </c>
      <c r="L167" t="b">
        <v>0</v>
      </c>
      <c r="M167">
        <v>22</v>
      </c>
      <c r="N167" t="b">
        <v>1</v>
      </c>
      <c r="O167" t="s">
        <v>8264</v>
      </c>
      <c r="P167" t="s">
        <v>8319</v>
      </c>
      <c r="Q167" t="s">
        <v>8341</v>
      </c>
      <c r="R167">
        <f t="shared" si="14"/>
        <v>28.73</v>
      </c>
      <c r="S167" s="9">
        <f t="shared" si="15"/>
        <v>140</v>
      </c>
      <c r="T167" s="8">
        <f t="shared" si="16"/>
        <v>40918.738935185182</v>
      </c>
      <c r="U167" s="8">
        <f t="shared" si="17"/>
        <v>40943.738935185182</v>
      </c>
      <c r="V167" s="14">
        <f t="shared" si="18"/>
        <v>25</v>
      </c>
      <c r="W167" s="10">
        <f t="shared" si="19"/>
        <v>0.40444444444444444</v>
      </c>
      <c r="X167" s="21">
        <f t="shared" si="20"/>
        <v>2012</v>
      </c>
    </row>
    <row r="168" spans="1:24" ht="60" x14ac:dyDescent="0.25">
      <c r="A168">
        <v>2836</v>
      </c>
      <c r="B168" s="1" t="s">
        <v>2836</v>
      </c>
      <c r="C168" s="1" t="s">
        <v>6946</v>
      </c>
      <c r="D168" s="3">
        <v>450</v>
      </c>
      <c r="E168" s="4">
        <v>485</v>
      </c>
      <c r="F168" t="s">
        <v>8218</v>
      </c>
      <c r="G168" t="s">
        <v>8223</v>
      </c>
      <c r="H168" t="s">
        <v>8403</v>
      </c>
      <c r="I168" t="s">
        <v>8245</v>
      </c>
      <c r="J168">
        <v>1487393940</v>
      </c>
      <c r="K168">
        <v>1484115418</v>
      </c>
      <c r="L168" t="b">
        <v>0</v>
      </c>
      <c r="M168">
        <v>11</v>
      </c>
      <c r="N168" t="b">
        <v>1</v>
      </c>
      <c r="O168" t="s">
        <v>8269</v>
      </c>
      <c r="P168" t="s">
        <v>8321</v>
      </c>
      <c r="Q168" t="s">
        <v>8324</v>
      </c>
      <c r="R168">
        <f t="shared" si="14"/>
        <v>44.09</v>
      </c>
      <c r="S168" s="9">
        <f t="shared" si="15"/>
        <v>108</v>
      </c>
      <c r="T168" s="8">
        <f t="shared" si="16"/>
        <v>42746.261782407411</v>
      </c>
      <c r="U168" s="8">
        <f t="shared" si="17"/>
        <v>42784.207638888889</v>
      </c>
      <c r="V168" s="14">
        <f t="shared" si="18"/>
        <v>37.945856481477676</v>
      </c>
      <c r="W168" s="10">
        <f t="shared" si="19"/>
        <v>7.7777777777777779E-2</v>
      </c>
      <c r="X168" s="21">
        <f t="shared" si="20"/>
        <v>2017</v>
      </c>
    </row>
    <row r="169" spans="1:24" ht="30" x14ac:dyDescent="0.25">
      <c r="A169">
        <v>177</v>
      </c>
      <c r="B169" s="1" t="s">
        <v>179</v>
      </c>
      <c r="C169" s="1" t="s">
        <v>4287</v>
      </c>
      <c r="D169" s="3">
        <v>450</v>
      </c>
      <c r="E169" s="4">
        <v>180</v>
      </c>
      <c r="F169" t="s">
        <v>8220</v>
      </c>
      <c r="G169" t="s">
        <v>8223</v>
      </c>
      <c r="H169" t="s">
        <v>8403</v>
      </c>
      <c r="I169" t="s">
        <v>8245</v>
      </c>
      <c r="J169">
        <v>1427155726</v>
      </c>
      <c r="K169">
        <v>1425690526</v>
      </c>
      <c r="L169" t="b">
        <v>0</v>
      </c>
      <c r="M169">
        <v>7</v>
      </c>
      <c r="N169" t="b">
        <v>0</v>
      </c>
      <c r="O169" t="s">
        <v>8266</v>
      </c>
      <c r="P169" t="s">
        <v>8319</v>
      </c>
      <c r="Q169" t="s">
        <v>8323</v>
      </c>
      <c r="R169">
        <f t="shared" si="14"/>
        <v>25.71</v>
      </c>
      <c r="S169" s="9">
        <f t="shared" si="15"/>
        <v>40</v>
      </c>
      <c r="T169" s="8">
        <f t="shared" si="16"/>
        <v>42070.047754629632</v>
      </c>
      <c r="U169" s="8">
        <f t="shared" si="17"/>
        <v>42087.00608796296</v>
      </c>
      <c r="V169" s="14">
        <f t="shared" si="18"/>
        <v>16.958333333328483</v>
      </c>
      <c r="W169" s="10">
        <f t="shared" si="19"/>
        <v>-0.6</v>
      </c>
      <c r="X169" s="21">
        <f t="shared" si="20"/>
        <v>2015</v>
      </c>
    </row>
    <row r="170" spans="1:24" ht="45" x14ac:dyDescent="0.25">
      <c r="A170">
        <v>1810</v>
      </c>
      <c r="B170" s="1" t="s">
        <v>1811</v>
      </c>
      <c r="C170" s="1" t="s">
        <v>5920</v>
      </c>
      <c r="D170" s="3">
        <v>450</v>
      </c>
      <c r="E170" s="4">
        <v>15</v>
      </c>
      <c r="F170" t="s">
        <v>8220</v>
      </c>
      <c r="G170" t="s">
        <v>8223</v>
      </c>
      <c r="H170" t="s">
        <v>8403</v>
      </c>
      <c r="I170" t="s">
        <v>8245</v>
      </c>
      <c r="J170">
        <v>1408657826</v>
      </c>
      <c r="K170">
        <v>1407621026</v>
      </c>
      <c r="L170" t="b">
        <v>0</v>
      </c>
      <c r="M170">
        <v>2</v>
      </c>
      <c r="N170" t="b">
        <v>0</v>
      </c>
      <c r="O170" t="s">
        <v>8283</v>
      </c>
      <c r="P170" t="s">
        <v>8311</v>
      </c>
      <c r="Q170" t="s">
        <v>8312</v>
      </c>
      <c r="R170">
        <f t="shared" si="14"/>
        <v>7.5</v>
      </c>
      <c r="S170" s="9">
        <f t="shared" si="15"/>
        <v>3</v>
      </c>
      <c r="T170" s="8">
        <f t="shared" si="16"/>
        <v>41860.91002314815</v>
      </c>
      <c r="U170" s="8">
        <f t="shared" si="17"/>
        <v>41872.91002314815</v>
      </c>
      <c r="V170" s="14">
        <f t="shared" si="18"/>
        <v>12</v>
      </c>
      <c r="W170" s="10">
        <f t="shared" si="19"/>
        <v>-0.96666666666666667</v>
      </c>
      <c r="X170" s="21">
        <f t="shared" si="20"/>
        <v>2014</v>
      </c>
    </row>
    <row r="171" spans="1:24" ht="60" x14ac:dyDescent="0.25">
      <c r="A171">
        <v>439</v>
      </c>
      <c r="B171" s="1" t="s">
        <v>440</v>
      </c>
      <c r="C171" s="1" t="s">
        <v>4549</v>
      </c>
      <c r="D171" s="3">
        <v>450</v>
      </c>
      <c r="E171" s="4">
        <v>0</v>
      </c>
      <c r="F171" t="s">
        <v>8220</v>
      </c>
      <c r="G171" t="s">
        <v>8223</v>
      </c>
      <c r="H171" t="s">
        <v>8403</v>
      </c>
      <c r="I171" t="s">
        <v>8245</v>
      </c>
      <c r="J171">
        <v>1413569818</v>
      </c>
      <c r="K171">
        <v>1412705818</v>
      </c>
      <c r="L171" t="b">
        <v>0</v>
      </c>
      <c r="M171">
        <v>0</v>
      </c>
      <c r="N171" t="b">
        <v>0</v>
      </c>
      <c r="O171" t="s">
        <v>8268</v>
      </c>
      <c r="P171" t="s">
        <v>8319</v>
      </c>
      <c r="Q171" t="s">
        <v>8337</v>
      </c>
      <c r="R171">
        <f t="shared" si="14"/>
        <v>0</v>
      </c>
      <c r="S171" s="9">
        <f t="shared" si="15"/>
        <v>0</v>
      </c>
      <c r="T171" s="8">
        <f t="shared" si="16"/>
        <v>41919.761782407404</v>
      </c>
      <c r="U171" s="8">
        <f t="shared" si="17"/>
        <v>41929.761782407404</v>
      </c>
      <c r="V171" s="14">
        <f t="shared" si="18"/>
        <v>10</v>
      </c>
      <c r="W171" s="10">
        <f t="shared" si="19"/>
        <v>-1</v>
      </c>
      <c r="X171" s="21">
        <f t="shared" si="20"/>
        <v>2014</v>
      </c>
    </row>
    <row r="172" spans="1:24" ht="45" x14ac:dyDescent="0.25">
      <c r="A172">
        <v>1896</v>
      </c>
      <c r="B172" s="1" t="s">
        <v>1897</v>
      </c>
      <c r="C172" s="1" t="s">
        <v>6006</v>
      </c>
      <c r="D172" s="3">
        <v>451</v>
      </c>
      <c r="E172" s="4">
        <v>559</v>
      </c>
      <c r="F172" t="s">
        <v>8218</v>
      </c>
      <c r="G172" t="s">
        <v>8223</v>
      </c>
      <c r="H172" t="s">
        <v>8403</v>
      </c>
      <c r="I172" t="s">
        <v>8245</v>
      </c>
      <c r="J172">
        <v>1334250165</v>
      </c>
      <c r="K172">
        <v>1331658165</v>
      </c>
      <c r="L172" t="b">
        <v>0</v>
      </c>
      <c r="M172">
        <v>13</v>
      </c>
      <c r="N172" t="b">
        <v>1</v>
      </c>
      <c r="O172" t="s">
        <v>8277</v>
      </c>
      <c r="P172" t="s">
        <v>8325</v>
      </c>
      <c r="Q172" t="s">
        <v>8326</v>
      </c>
      <c r="R172">
        <f t="shared" si="14"/>
        <v>43</v>
      </c>
      <c r="S172" s="9">
        <f t="shared" si="15"/>
        <v>124</v>
      </c>
      <c r="T172" s="8">
        <f t="shared" si="16"/>
        <v>40981.710243055553</v>
      </c>
      <c r="U172" s="8">
        <f t="shared" si="17"/>
        <v>41011.710243055553</v>
      </c>
      <c r="V172" s="14">
        <f t="shared" si="18"/>
        <v>30</v>
      </c>
      <c r="W172" s="10">
        <f t="shared" si="19"/>
        <v>0.23946784922394679</v>
      </c>
      <c r="X172" s="21">
        <f t="shared" si="20"/>
        <v>2012</v>
      </c>
    </row>
    <row r="173" spans="1:24" ht="45" x14ac:dyDescent="0.25">
      <c r="A173">
        <v>2256</v>
      </c>
      <c r="B173" s="1" t="s">
        <v>2257</v>
      </c>
      <c r="C173" s="1" t="s">
        <v>6366</v>
      </c>
      <c r="D173" s="3">
        <v>480</v>
      </c>
      <c r="E173" s="4">
        <v>1069</v>
      </c>
      <c r="F173" t="s">
        <v>8218</v>
      </c>
      <c r="G173" t="s">
        <v>8224</v>
      </c>
      <c r="H173" t="s">
        <v>8407</v>
      </c>
      <c r="I173" t="s">
        <v>8246</v>
      </c>
      <c r="J173">
        <v>1479811846</v>
      </c>
      <c r="K173">
        <v>1478602246</v>
      </c>
      <c r="L173" t="b">
        <v>0</v>
      </c>
      <c r="M173">
        <v>50</v>
      </c>
      <c r="N173" t="b">
        <v>1</v>
      </c>
      <c r="O173" t="s">
        <v>8295</v>
      </c>
      <c r="P173" t="s">
        <v>8314</v>
      </c>
      <c r="Q173" t="s">
        <v>8315</v>
      </c>
      <c r="R173">
        <f t="shared" si="14"/>
        <v>21.38</v>
      </c>
      <c r="S173" s="9">
        <f t="shared" si="15"/>
        <v>223</v>
      </c>
      <c r="T173" s="8">
        <f t="shared" si="16"/>
        <v>42682.451921296291</v>
      </c>
      <c r="U173" s="8">
        <f t="shared" si="17"/>
        <v>42696.451921296291</v>
      </c>
      <c r="V173" s="14">
        <f t="shared" si="18"/>
        <v>14</v>
      </c>
      <c r="W173" s="10">
        <f t="shared" si="19"/>
        <v>1.2270833333333333</v>
      </c>
      <c r="X173" s="21">
        <f t="shared" si="20"/>
        <v>2016</v>
      </c>
    </row>
    <row r="174" spans="1:24" ht="45" x14ac:dyDescent="0.25">
      <c r="A174">
        <v>2067</v>
      </c>
      <c r="B174" s="1" t="s">
        <v>2068</v>
      </c>
      <c r="C174" s="1" t="s">
        <v>6177</v>
      </c>
      <c r="D174" s="3">
        <v>495</v>
      </c>
      <c r="E174" s="4">
        <v>628</v>
      </c>
      <c r="F174" t="s">
        <v>8218</v>
      </c>
      <c r="G174" t="s">
        <v>8224</v>
      </c>
      <c r="H174" t="s">
        <v>8407</v>
      </c>
      <c r="I174" t="s">
        <v>8246</v>
      </c>
      <c r="J174">
        <v>1432499376</v>
      </c>
      <c r="K174">
        <v>1429648176</v>
      </c>
      <c r="L174" t="b">
        <v>0</v>
      </c>
      <c r="M174">
        <v>10</v>
      </c>
      <c r="N174" t="b">
        <v>1</v>
      </c>
      <c r="O174" t="s">
        <v>8293</v>
      </c>
      <c r="P174" t="s">
        <v>8306</v>
      </c>
      <c r="Q174" t="s">
        <v>8307</v>
      </c>
      <c r="R174">
        <f t="shared" si="14"/>
        <v>62.8</v>
      </c>
      <c r="S174" s="9">
        <f t="shared" si="15"/>
        <v>127</v>
      </c>
      <c r="T174" s="8">
        <f t="shared" si="16"/>
        <v>42115.853888888887</v>
      </c>
      <c r="U174" s="8">
        <f t="shared" si="17"/>
        <v>42148.853888888887</v>
      </c>
      <c r="V174" s="14">
        <f t="shared" si="18"/>
        <v>33</v>
      </c>
      <c r="W174" s="10">
        <f t="shared" si="19"/>
        <v>0.2686868686868687</v>
      </c>
      <c r="X174" s="21">
        <f t="shared" si="20"/>
        <v>2015</v>
      </c>
    </row>
    <row r="175" spans="1:24" ht="60" x14ac:dyDescent="0.25">
      <c r="A175">
        <v>2617</v>
      </c>
      <c r="B175" s="1" t="s">
        <v>2617</v>
      </c>
      <c r="C175" s="1" t="s">
        <v>6727</v>
      </c>
      <c r="D175" s="3">
        <v>500</v>
      </c>
      <c r="E175" s="4">
        <v>4388</v>
      </c>
      <c r="F175" t="s">
        <v>8218</v>
      </c>
      <c r="G175" t="s">
        <v>8223</v>
      </c>
      <c r="H175" t="s">
        <v>8403</v>
      </c>
      <c r="I175" t="s">
        <v>8245</v>
      </c>
      <c r="J175">
        <v>1413838751</v>
      </c>
      <c r="K175">
        <v>1411246751</v>
      </c>
      <c r="L175" t="b">
        <v>1</v>
      </c>
      <c r="M175">
        <v>159</v>
      </c>
      <c r="N175" t="b">
        <v>1</v>
      </c>
      <c r="O175" t="s">
        <v>8299</v>
      </c>
      <c r="P175" t="s">
        <v>8306</v>
      </c>
      <c r="Q175" t="s">
        <v>8313</v>
      </c>
      <c r="R175">
        <f t="shared" si="14"/>
        <v>27.6</v>
      </c>
      <c r="S175" s="9">
        <f t="shared" si="15"/>
        <v>878</v>
      </c>
      <c r="T175" s="8">
        <f t="shared" si="16"/>
        <v>41902.874432870369</v>
      </c>
      <c r="U175" s="8">
        <f t="shared" si="17"/>
        <v>41932.874432870369</v>
      </c>
      <c r="V175" s="14">
        <f t="shared" si="18"/>
        <v>30</v>
      </c>
      <c r="W175" s="10">
        <f t="shared" si="19"/>
        <v>7.7759999999999998</v>
      </c>
      <c r="X175" s="21">
        <f t="shared" si="20"/>
        <v>2014</v>
      </c>
    </row>
    <row r="176" spans="1:24" ht="60" x14ac:dyDescent="0.25">
      <c r="A176">
        <v>2601</v>
      </c>
      <c r="B176" s="1" t="s">
        <v>2601</v>
      </c>
      <c r="C176" s="1" t="s">
        <v>6711</v>
      </c>
      <c r="D176" s="3">
        <v>500</v>
      </c>
      <c r="E176" s="4">
        <v>3307</v>
      </c>
      <c r="F176" t="s">
        <v>8218</v>
      </c>
      <c r="G176" t="s">
        <v>8223</v>
      </c>
      <c r="H176" t="s">
        <v>8403</v>
      </c>
      <c r="I176" t="s">
        <v>8245</v>
      </c>
      <c r="J176">
        <v>1347508740</v>
      </c>
      <c r="K176">
        <v>1346276349</v>
      </c>
      <c r="L176" t="b">
        <v>1</v>
      </c>
      <c r="M176">
        <v>151</v>
      </c>
      <c r="N176" t="b">
        <v>1</v>
      </c>
      <c r="O176" t="s">
        <v>8299</v>
      </c>
      <c r="P176" t="s">
        <v>8306</v>
      </c>
      <c r="Q176" t="s">
        <v>8313</v>
      </c>
      <c r="R176">
        <f t="shared" si="14"/>
        <v>21.9</v>
      </c>
      <c r="S176" s="9">
        <f t="shared" si="15"/>
        <v>661</v>
      </c>
      <c r="T176" s="8">
        <f t="shared" si="16"/>
        <v>41150.902187499996</v>
      </c>
      <c r="U176" s="8">
        <f t="shared" si="17"/>
        <v>41165.165972222225</v>
      </c>
      <c r="V176" s="14">
        <f t="shared" si="18"/>
        <v>14.263784722228593</v>
      </c>
      <c r="W176" s="10">
        <f t="shared" si="19"/>
        <v>5.6139999999999999</v>
      </c>
      <c r="X176" s="21">
        <f t="shared" si="20"/>
        <v>2012</v>
      </c>
    </row>
    <row r="177" spans="1:24" ht="45" x14ac:dyDescent="0.25">
      <c r="A177">
        <v>2254</v>
      </c>
      <c r="B177" s="1" t="s">
        <v>2255</v>
      </c>
      <c r="C177" s="1" t="s">
        <v>6364</v>
      </c>
      <c r="D177" s="3">
        <v>500</v>
      </c>
      <c r="E177" s="4">
        <v>2299</v>
      </c>
      <c r="F177" t="s">
        <v>8218</v>
      </c>
      <c r="G177" t="s">
        <v>8223</v>
      </c>
      <c r="H177" t="s">
        <v>8403</v>
      </c>
      <c r="I177" t="s">
        <v>8245</v>
      </c>
      <c r="J177">
        <v>1485271968</v>
      </c>
      <c r="K177">
        <v>1484667168</v>
      </c>
      <c r="L177" t="b">
        <v>0</v>
      </c>
      <c r="M177">
        <v>197</v>
      </c>
      <c r="N177" t="b">
        <v>1</v>
      </c>
      <c r="O177" t="s">
        <v>8295</v>
      </c>
      <c r="P177" t="s">
        <v>8314</v>
      </c>
      <c r="Q177" t="s">
        <v>8315</v>
      </c>
      <c r="R177">
        <f t="shared" si="14"/>
        <v>11.67</v>
      </c>
      <c r="S177" s="9">
        <f t="shared" si="15"/>
        <v>460</v>
      </c>
      <c r="T177" s="8">
        <f t="shared" si="16"/>
        <v>42752.647777777776</v>
      </c>
      <c r="U177" s="8">
        <f t="shared" si="17"/>
        <v>42759.647777777776</v>
      </c>
      <c r="V177" s="14">
        <f t="shared" si="18"/>
        <v>7</v>
      </c>
      <c r="W177" s="10">
        <f t="shared" si="19"/>
        <v>3.5979999999999999</v>
      </c>
      <c r="X177" s="21">
        <f t="shared" si="20"/>
        <v>2017</v>
      </c>
    </row>
    <row r="178" spans="1:24" ht="60" x14ac:dyDescent="0.25">
      <c r="A178">
        <v>3353</v>
      </c>
      <c r="B178" s="1" t="s">
        <v>3352</v>
      </c>
      <c r="C178" s="1" t="s">
        <v>7463</v>
      </c>
      <c r="D178" s="3">
        <v>500</v>
      </c>
      <c r="E178" s="4">
        <v>1575</v>
      </c>
      <c r="F178" t="s">
        <v>8218</v>
      </c>
      <c r="G178" t="s">
        <v>8224</v>
      </c>
      <c r="H178" t="s">
        <v>8407</v>
      </c>
      <c r="I178" t="s">
        <v>8246</v>
      </c>
      <c r="J178">
        <v>1462230000</v>
      </c>
      <c r="K178">
        <v>1461061350</v>
      </c>
      <c r="L178" t="b">
        <v>0</v>
      </c>
      <c r="M178">
        <v>44</v>
      </c>
      <c r="N178" t="b">
        <v>1</v>
      </c>
      <c r="O178" t="s">
        <v>8269</v>
      </c>
      <c r="P178" t="s">
        <v>8321</v>
      </c>
      <c r="Q178" t="s">
        <v>8324</v>
      </c>
      <c r="R178">
        <f t="shared" si="14"/>
        <v>35.799999999999997</v>
      </c>
      <c r="S178" s="9">
        <f t="shared" si="15"/>
        <v>315</v>
      </c>
      <c r="T178" s="8">
        <f t="shared" si="16"/>
        <v>42479.432291666672</v>
      </c>
      <c r="U178" s="8">
        <f t="shared" si="17"/>
        <v>42492.958333333328</v>
      </c>
      <c r="V178" s="14">
        <f t="shared" si="18"/>
        <v>13.526041666656965</v>
      </c>
      <c r="W178" s="10">
        <f t="shared" si="19"/>
        <v>2.15</v>
      </c>
      <c r="X178" s="21">
        <f t="shared" si="20"/>
        <v>2016</v>
      </c>
    </row>
    <row r="179" spans="1:24" ht="60" x14ac:dyDescent="0.25">
      <c r="A179">
        <v>2003</v>
      </c>
      <c r="B179" s="1" t="s">
        <v>2004</v>
      </c>
      <c r="C179" s="1" t="s">
        <v>6113</v>
      </c>
      <c r="D179" s="3">
        <v>500</v>
      </c>
      <c r="E179" s="4">
        <v>1560</v>
      </c>
      <c r="F179" t="s">
        <v>8218</v>
      </c>
      <c r="G179" t="s">
        <v>8223</v>
      </c>
      <c r="H179" t="s">
        <v>8403</v>
      </c>
      <c r="I179" t="s">
        <v>8245</v>
      </c>
      <c r="J179">
        <v>1278111600</v>
      </c>
      <c r="K179">
        <v>1276830052</v>
      </c>
      <c r="L179" t="b">
        <v>1</v>
      </c>
      <c r="M179">
        <v>17</v>
      </c>
      <c r="N179" t="b">
        <v>1</v>
      </c>
      <c r="O179" t="s">
        <v>8293</v>
      </c>
      <c r="P179" t="s">
        <v>8306</v>
      </c>
      <c r="Q179" t="s">
        <v>8307</v>
      </c>
      <c r="R179">
        <f t="shared" si="14"/>
        <v>91.76</v>
      </c>
      <c r="S179" s="9">
        <f t="shared" si="15"/>
        <v>312</v>
      </c>
      <c r="T179" s="8">
        <f t="shared" si="16"/>
        <v>40347.125601851854</v>
      </c>
      <c r="U179" s="8">
        <f t="shared" si="17"/>
        <v>40361.958333333336</v>
      </c>
      <c r="V179" s="14">
        <f t="shared" si="18"/>
        <v>14.83273148148146</v>
      </c>
      <c r="W179" s="10">
        <f t="shared" si="19"/>
        <v>2.12</v>
      </c>
      <c r="X179" s="21">
        <f t="shared" si="20"/>
        <v>2010</v>
      </c>
    </row>
    <row r="180" spans="1:24" ht="45" x14ac:dyDescent="0.25">
      <c r="A180">
        <v>3718</v>
      </c>
      <c r="B180" s="1" t="s">
        <v>3715</v>
      </c>
      <c r="C180" s="1" t="s">
        <v>7828</v>
      </c>
      <c r="D180" s="3">
        <v>500</v>
      </c>
      <c r="E180" s="4">
        <v>1197</v>
      </c>
      <c r="F180" t="s">
        <v>8218</v>
      </c>
      <c r="G180" t="s">
        <v>8224</v>
      </c>
      <c r="H180" t="s">
        <v>8407</v>
      </c>
      <c r="I180" t="s">
        <v>8246</v>
      </c>
      <c r="J180">
        <v>1425057075</v>
      </c>
      <c r="K180">
        <v>1422465075</v>
      </c>
      <c r="L180" t="b">
        <v>0</v>
      </c>
      <c r="M180">
        <v>46</v>
      </c>
      <c r="N180" t="b">
        <v>1</v>
      </c>
      <c r="O180" t="s">
        <v>8269</v>
      </c>
      <c r="P180" t="s">
        <v>8321</v>
      </c>
      <c r="Q180" t="s">
        <v>8324</v>
      </c>
      <c r="R180">
        <f t="shared" si="14"/>
        <v>26.02</v>
      </c>
      <c r="S180" s="9">
        <f t="shared" si="15"/>
        <v>239</v>
      </c>
      <c r="T180" s="8">
        <f t="shared" si="16"/>
        <v>42032.716145833328</v>
      </c>
      <c r="U180" s="8">
        <f t="shared" si="17"/>
        <v>42062.716145833328</v>
      </c>
      <c r="V180" s="14">
        <f t="shared" si="18"/>
        <v>30</v>
      </c>
      <c r="W180" s="10">
        <f t="shared" si="19"/>
        <v>1.3939999999999999</v>
      </c>
      <c r="X180" s="21">
        <f t="shared" si="20"/>
        <v>2015</v>
      </c>
    </row>
    <row r="181" spans="1:24" ht="60" x14ac:dyDescent="0.25">
      <c r="A181">
        <v>3391</v>
      </c>
      <c r="B181" s="1" t="s">
        <v>3390</v>
      </c>
      <c r="C181" s="1" t="s">
        <v>7501</v>
      </c>
      <c r="D181" s="3">
        <v>500</v>
      </c>
      <c r="E181" s="4">
        <v>1115</v>
      </c>
      <c r="F181" t="s">
        <v>8218</v>
      </c>
      <c r="G181" t="s">
        <v>8223</v>
      </c>
      <c r="H181" t="s">
        <v>8403</v>
      </c>
      <c r="I181" t="s">
        <v>8245</v>
      </c>
      <c r="J181">
        <v>1407536880</v>
      </c>
      <c r="K181">
        <v>1404997548</v>
      </c>
      <c r="L181" t="b">
        <v>0</v>
      </c>
      <c r="M181">
        <v>18</v>
      </c>
      <c r="N181" t="b">
        <v>1</v>
      </c>
      <c r="O181" t="s">
        <v>8269</v>
      </c>
      <c r="P181" t="s">
        <v>8321</v>
      </c>
      <c r="Q181" t="s">
        <v>8324</v>
      </c>
      <c r="R181">
        <f t="shared" si="14"/>
        <v>61.94</v>
      </c>
      <c r="S181" s="9">
        <f t="shared" si="15"/>
        <v>223</v>
      </c>
      <c r="T181" s="8">
        <f t="shared" si="16"/>
        <v>41830.545694444445</v>
      </c>
      <c r="U181" s="8">
        <f t="shared" si="17"/>
        <v>41859.936111111114</v>
      </c>
      <c r="V181" s="14">
        <f t="shared" si="18"/>
        <v>29.390416666668898</v>
      </c>
      <c r="W181" s="10">
        <f t="shared" si="19"/>
        <v>1.23</v>
      </c>
      <c r="X181" s="21">
        <f t="shared" si="20"/>
        <v>2014</v>
      </c>
    </row>
    <row r="182" spans="1:24" ht="45" x14ac:dyDescent="0.25">
      <c r="A182">
        <v>3366</v>
      </c>
      <c r="B182" s="1" t="s">
        <v>3365</v>
      </c>
      <c r="C182" s="1" t="s">
        <v>7476</v>
      </c>
      <c r="D182" s="3">
        <v>500</v>
      </c>
      <c r="E182" s="4">
        <v>1105</v>
      </c>
      <c r="F182" t="s">
        <v>8218</v>
      </c>
      <c r="G182" t="s">
        <v>8223</v>
      </c>
      <c r="H182" t="s">
        <v>8403</v>
      </c>
      <c r="I182" t="s">
        <v>8245</v>
      </c>
      <c r="J182">
        <v>1431481037</v>
      </c>
      <c r="K182">
        <v>1428889037</v>
      </c>
      <c r="L182" t="b">
        <v>0</v>
      </c>
      <c r="M182">
        <v>18</v>
      </c>
      <c r="N182" t="b">
        <v>1</v>
      </c>
      <c r="O182" t="s">
        <v>8269</v>
      </c>
      <c r="P182" t="s">
        <v>8321</v>
      </c>
      <c r="Q182" t="s">
        <v>8324</v>
      </c>
      <c r="R182">
        <f t="shared" si="14"/>
        <v>61.39</v>
      </c>
      <c r="S182" s="9">
        <f t="shared" si="15"/>
        <v>221</v>
      </c>
      <c r="T182" s="8">
        <f t="shared" si="16"/>
        <v>42107.067557870367</v>
      </c>
      <c r="U182" s="8">
        <f t="shared" si="17"/>
        <v>42137.067557870367</v>
      </c>
      <c r="V182" s="14">
        <f t="shared" si="18"/>
        <v>30</v>
      </c>
      <c r="W182" s="10">
        <f t="shared" si="19"/>
        <v>1.21</v>
      </c>
      <c r="X182" s="21">
        <f t="shared" si="20"/>
        <v>2015</v>
      </c>
    </row>
    <row r="183" spans="1:24" ht="45" x14ac:dyDescent="0.25">
      <c r="A183">
        <v>3362</v>
      </c>
      <c r="B183" s="1" t="s">
        <v>3361</v>
      </c>
      <c r="C183" s="1" t="s">
        <v>7472</v>
      </c>
      <c r="D183" s="3">
        <v>500</v>
      </c>
      <c r="E183" s="4">
        <v>1090</v>
      </c>
      <c r="F183" t="s">
        <v>8218</v>
      </c>
      <c r="G183" t="s">
        <v>8223</v>
      </c>
      <c r="H183" t="s">
        <v>8403</v>
      </c>
      <c r="I183" t="s">
        <v>8245</v>
      </c>
      <c r="J183">
        <v>1425704100</v>
      </c>
      <c r="K183">
        <v>1424484717</v>
      </c>
      <c r="L183" t="b">
        <v>0</v>
      </c>
      <c r="M183">
        <v>20</v>
      </c>
      <c r="N183" t="b">
        <v>1</v>
      </c>
      <c r="O183" t="s">
        <v>8269</v>
      </c>
      <c r="P183" t="s">
        <v>8321</v>
      </c>
      <c r="Q183" t="s">
        <v>8324</v>
      </c>
      <c r="R183">
        <f t="shared" si="14"/>
        <v>54.5</v>
      </c>
      <c r="S183" s="9">
        <f t="shared" si="15"/>
        <v>218</v>
      </c>
      <c r="T183" s="8">
        <f t="shared" si="16"/>
        <v>42056.091631944444</v>
      </c>
      <c r="U183" s="8">
        <f t="shared" si="17"/>
        <v>42070.204861111109</v>
      </c>
      <c r="V183" s="14">
        <f t="shared" si="18"/>
        <v>14.113229166665406</v>
      </c>
      <c r="W183" s="10">
        <f t="shared" si="19"/>
        <v>1.18</v>
      </c>
      <c r="X183" s="21">
        <f t="shared" si="20"/>
        <v>2015</v>
      </c>
    </row>
    <row r="184" spans="1:24" ht="60" x14ac:dyDescent="0.25">
      <c r="A184">
        <v>3471</v>
      </c>
      <c r="B184" s="1" t="s">
        <v>3470</v>
      </c>
      <c r="C184" s="1" t="s">
        <v>7581</v>
      </c>
      <c r="D184" s="3">
        <v>500</v>
      </c>
      <c r="E184" s="4">
        <v>1073</v>
      </c>
      <c r="F184" t="s">
        <v>8218</v>
      </c>
      <c r="G184" t="s">
        <v>8224</v>
      </c>
      <c r="H184" t="s">
        <v>8407</v>
      </c>
      <c r="I184" t="s">
        <v>8246</v>
      </c>
      <c r="J184">
        <v>1409515200</v>
      </c>
      <c r="K184">
        <v>1405971690</v>
      </c>
      <c r="L184" t="b">
        <v>0</v>
      </c>
      <c r="M184">
        <v>30</v>
      </c>
      <c r="N184" t="b">
        <v>1</v>
      </c>
      <c r="O184" t="s">
        <v>8269</v>
      </c>
      <c r="P184" t="s">
        <v>8321</v>
      </c>
      <c r="Q184" t="s">
        <v>8324</v>
      </c>
      <c r="R184">
        <f t="shared" si="14"/>
        <v>35.770000000000003</v>
      </c>
      <c r="S184" s="9">
        <f t="shared" si="15"/>
        <v>215</v>
      </c>
      <c r="T184" s="8">
        <f t="shared" si="16"/>
        <v>41841.820486111108</v>
      </c>
      <c r="U184" s="8">
        <f t="shared" si="17"/>
        <v>41882.833333333336</v>
      </c>
      <c r="V184" s="14">
        <f t="shared" si="18"/>
        <v>41.01284722222772</v>
      </c>
      <c r="W184" s="10">
        <f t="shared" si="19"/>
        <v>1.1459999999999999</v>
      </c>
      <c r="X184" s="21">
        <f t="shared" si="20"/>
        <v>2014</v>
      </c>
    </row>
    <row r="185" spans="1:24" ht="60" x14ac:dyDescent="0.25">
      <c r="A185">
        <v>3037</v>
      </c>
      <c r="B185" s="1" t="s">
        <v>3037</v>
      </c>
      <c r="C185" s="1" t="s">
        <v>7147</v>
      </c>
      <c r="D185" s="3">
        <v>500</v>
      </c>
      <c r="E185" s="4">
        <v>1066</v>
      </c>
      <c r="F185" t="s">
        <v>8218</v>
      </c>
      <c r="G185" t="s">
        <v>8223</v>
      </c>
      <c r="H185" t="s">
        <v>8403</v>
      </c>
      <c r="I185" t="s">
        <v>8245</v>
      </c>
      <c r="J185">
        <v>1285995540</v>
      </c>
      <c r="K185">
        <v>1279574773</v>
      </c>
      <c r="L185" t="b">
        <v>0</v>
      </c>
      <c r="M185">
        <v>32</v>
      </c>
      <c r="N185" t="b">
        <v>1</v>
      </c>
      <c r="O185" t="s">
        <v>8301</v>
      </c>
      <c r="P185" t="s">
        <v>8321</v>
      </c>
      <c r="Q185" t="s">
        <v>8322</v>
      </c>
      <c r="R185">
        <f t="shared" si="14"/>
        <v>33.31</v>
      </c>
      <c r="S185" s="9">
        <f t="shared" si="15"/>
        <v>213</v>
      </c>
      <c r="T185" s="8">
        <f t="shared" si="16"/>
        <v>40378.893206018518</v>
      </c>
      <c r="U185" s="8">
        <f t="shared" si="17"/>
        <v>40453.207638888889</v>
      </c>
      <c r="V185" s="14">
        <f t="shared" si="18"/>
        <v>74.314432870371093</v>
      </c>
      <c r="W185" s="10">
        <f t="shared" si="19"/>
        <v>1.1319999999999999</v>
      </c>
      <c r="X185" s="21">
        <f t="shared" si="20"/>
        <v>2010</v>
      </c>
    </row>
    <row r="186" spans="1:24" ht="45" x14ac:dyDescent="0.25">
      <c r="A186">
        <v>3408</v>
      </c>
      <c r="B186" s="1" t="s">
        <v>3407</v>
      </c>
      <c r="C186" s="1" t="s">
        <v>7518</v>
      </c>
      <c r="D186" s="3">
        <v>500</v>
      </c>
      <c r="E186" s="4">
        <v>1055</v>
      </c>
      <c r="F186" t="s">
        <v>8218</v>
      </c>
      <c r="G186" t="s">
        <v>8223</v>
      </c>
      <c r="H186" t="s">
        <v>8403</v>
      </c>
      <c r="I186" t="s">
        <v>8245</v>
      </c>
      <c r="J186">
        <v>1405727304</v>
      </c>
      <c r="K186">
        <v>1403135304</v>
      </c>
      <c r="L186" t="b">
        <v>0</v>
      </c>
      <c r="M186">
        <v>18</v>
      </c>
      <c r="N186" t="b">
        <v>1</v>
      </c>
      <c r="O186" t="s">
        <v>8269</v>
      </c>
      <c r="P186" t="s">
        <v>8321</v>
      </c>
      <c r="Q186" t="s">
        <v>8324</v>
      </c>
      <c r="R186">
        <f t="shared" si="14"/>
        <v>58.61</v>
      </c>
      <c r="S186" s="9">
        <f t="shared" si="15"/>
        <v>211</v>
      </c>
      <c r="T186" s="8">
        <f t="shared" si="16"/>
        <v>41808.991944444446</v>
      </c>
      <c r="U186" s="8">
        <f t="shared" si="17"/>
        <v>41838.991944444446</v>
      </c>
      <c r="V186" s="14">
        <f t="shared" si="18"/>
        <v>30</v>
      </c>
      <c r="W186" s="10">
        <f t="shared" si="19"/>
        <v>1.1100000000000001</v>
      </c>
      <c r="X186" s="21">
        <f t="shared" si="20"/>
        <v>2014</v>
      </c>
    </row>
    <row r="187" spans="1:24" ht="45" x14ac:dyDescent="0.25">
      <c r="A187">
        <v>3599</v>
      </c>
      <c r="B187" s="1" t="s">
        <v>3598</v>
      </c>
      <c r="C187" s="1" t="s">
        <v>7709</v>
      </c>
      <c r="D187" s="3">
        <v>500</v>
      </c>
      <c r="E187" s="4">
        <v>1010</v>
      </c>
      <c r="F187" t="s">
        <v>8218</v>
      </c>
      <c r="G187" t="s">
        <v>8223</v>
      </c>
      <c r="H187" t="s">
        <v>8403</v>
      </c>
      <c r="I187" t="s">
        <v>8245</v>
      </c>
      <c r="J187">
        <v>1440892800</v>
      </c>
      <c r="K187">
        <v>1438715077</v>
      </c>
      <c r="L187" t="b">
        <v>0</v>
      </c>
      <c r="M187">
        <v>17</v>
      </c>
      <c r="N187" t="b">
        <v>1</v>
      </c>
      <c r="O187" t="s">
        <v>8269</v>
      </c>
      <c r="P187" t="s">
        <v>8321</v>
      </c>
      <c r="Q187" t="s">
        <v>8324</v>
      </c>
      <c r="R187">
        <f t="shared" si="14"/>
        <v>59.41</v>
      </c>
      <c r="S187" s="9">
        <f t="shared" si="15"/>
        <v>202</v>
      </c>
      <c r="T187" s="8">
        <f t="shared" si="16"/>
        <v>42220.79487268519</v>
      </c>
      <c r="U187" s="8">
        <f t="shared" si="17"/>
        <v>42246</v>
      </c>
      <c r="V187" s="14">
        <f t="shared" si="18"/>
        <v>25.205127314809943</v>
      </c>
      <c r="W187" s="10">
        <f t="shared" si="19"/>
        <v>1.02</v>
      </c>
      <c r="X187" s="21">
        <f t="shared" si="20"/>
        <v>2015</v>
      </c>
    </row>
    <row r="188" spans="1:24" ht="45" x14ac:dyDescent="0.25">
      <c r="A188">
        <v>3460</v>
      </c>
      <c r="B188" s="1" t="s">
        <v>3459</v>
      </c>
      <c r="C188" s="1" t="s">
        <v>7570</v>
      </c>
      <c r="D188" s="3">
        <v>500</v>
      </c>
      <c r="E188" s="4">
        <v>950</v>
      </c>
      <c r="F188" t="s">
        <v>8218</v>
      </c>
      <c r="G188" t="s">
        <v>8224</v>
      </c>
      <c r="H188" t="s">
        <v>8407</v>
      </c>
      <c r="I188" t="s">
        <v>8246</v>
      </c>
      <c r="J188">
        <v>1408106352</v>
      </c>
      <c r="K188">
        <v>1406896752</v>
      </c>
      <c r="L188" t="b">
        <v>0</v>
      </c>
      <c r="M188">
        <v>19</v>
      </c>
      <c r="N188" t="b">
        <v>1</v>
      </c>
      <c r="O188" t="s">
        <v>8269</v>
      </c>
      <c r="P188" t="s">
        <v>8321</v>
      </c>
      <c r="Q188" t="s">
        <v>8324</v>
      </c>
      <c r="R188">
        <f t="shared" si="14"/>
        <v>50</v>
      </c>
      <c r="S188" s="9">
        <f t="shared" si="15"/>
        <v>190</v>
      </c>
      <c r="T188" s="8">
        <f t="shared" si="16"/>
        <v>41852.527222222219</v>
      </c>
      <c r="U188" s="8">
        <f t="shared" si="17"/>
        <v>41866.527222222219</v>
      </c>
      <c r="V188" s="14">
        <f t="shared" si="18"/>
        <v>14</v>
      </c>
      <c r="W188" s="10">
        <f t="shared" si="19"/>
        <v>0.9</v>
      </c>
      <c r="X188" s="21">
        <f t="shared" si="20"/>
        <v>2014</v>
      </c>
    </row>
    <row r="189" spans="1:24" ht="30" x14ac:dyDescent="0.25">
      <c r="A189">
        <v>3395</v>
      </c>
      <c r="B189" s="1" t="s">
        <v>3394</v>
      </c>
      <c r="C189" s="1" t="s">
        <v>7505</v>
      </c>
      <c r="D189" s="3">
        <v>500</v>
      </c>
      <c r="E189" s="4">
        <v>920</v>
      </c>
      <c r="F189" t="s">
        <v>8218</v>
      </c>
      <c r="G189" t="s">
        <v>8224</v>
      </c>
      <c r="H189" t="s">
        <v>8407</v>
      </c>
      <c r="I189" t="s">
        <v>8246</v>
      </c>
      <c r="J189">
        <v>1433009400</v>
      </c>
      <c r="K189">
        <v>1431795944</v>
      </c>
      <c r="L189" t="b">
        <v>0</v>
      </c>
      <c r="M189">
        <v>38</v>
      </c>
      <c r="N189" t="b">
        <v>1</v>
      </c>
      <c r="O189" t="s">
        <v>8269</v>
      </c>
      <c r="P189" t="s">
        <v>8321</v>
      </c>
      <c r="Q189" t="s">
        <v>8324</v>
      </c>
      <c r="R189">
        <f t="shared" si="14"/>
        <v>24.21</v>
      </c>
      <c r="S189" s="9">
        <f t="shared" si="15"/>
        <v>184</v>
      </c>
      <c r="T189" s="8">
        <f t="shared" si="16"/>
        <v>42140.712314814817</v>
      </c>
      <c r="U189" s="8">
        <f t="shared" si="17"/>
        <v>42154.756944444445</v>
      </c>
      <c r="V189" s="14">
        <f t="shared" si="18"/>
        <v>14.044629629628616</v>
      </c>
      <c r="W189" s="10">
        <f t="shared" si="19"/>
        <v>0.84</v>
      </c>
      <c r="X189" s="21">
        <f t="shared" si="20"/>
        <v>2015</v>
      </c>
    </row>
    <row r="190" spans="1:24" ht="60" x14ac:dyDescent="0.25">
      <c r="A190">
        <v>785</v>
      </c>
      <c r="B190" s="1" t="s">
        <v>786</v>
      </c>
      <c r="C190" s="1" t="s">
        <v>4895</v>
      </c>
      <c r="D190" s="3">
        <v>500</v>
      </c>
      <c r="E190" s="4">
        <v>903.14</v>
      </c>
      <c r="F190" t="s">
        <v>8218</v>
      </c>
      <c r="G190" t="s">
        <v>8223</v>
      </c>
      <c r="H190" t="s">
        <v>8403</v>
      </c>
      <c r="I190" t="s">
        <v>8245</v>
      </c>
      <c r="J190">
        <v>1362060915</v>
      </c>
      <c r="K190">
        <v>1359468915</v>
      </c>
      <c r="L190" t="b">
        <v>0</v>
      </c>
      <c r="M190">
        <v>29</v>
      </c>
      <c r="N190" t="b">
        <v>1</v>
      </c>
      <c r="O190" t="s">
        <v>8274</v>
      </c>
      <c r="P190" t="s">
        <v>8325</v>
      </c>
      <c r="Q190" t="s">
        <v>8329</v>
      </c>
      <c r="R190">
        <f t="shared" si="14"/>
        <v>31.14</v>
      </c>
      <c r="S190" s="9">
        <f t="shared" si="15"/>
        <v>181</v>
      </c>
      <c r="T190" s="8">
        <f t="shared" si="16"/>
        <v>41303.593923611108</v>
      </c>
      <c r="U190" s="8">
        <f t="shared" si="17"/>
        <v>41333.593923611108</v>
      </c>
      <c r="V190" s="14">
        <f t="shared" si="18"/>
        <v>30</v>
      </c>
      <c r="W190" s="10">
        <f t="shared" si="19"/>
        <v>0.80628</v>
      </c>
      <c r="X190" s="21">
        <f t="shared" si="20"/>
        <v>2013</v>
      </c>
    </row>
    <row r="191" spans="1:24" ht="45" x14ac:dyDescent="0.25">
      <c r="A191">
        <v>2637</v>
      </c>
      <c r="B191" s="1" t="s">
        <v>2637</v>
      </c>
      <c r="C191" s="1" t="s">
        <v>6747</v>
      </c>
      <c r="D191" s="3">
        <v>500</v>
      </c>
      <c r="E191" s="4">
        <v>831</v>
      </c>
      <c r="F191" t="s">
        <v>8218</v>
      </c>
      <c r="G191" t="s">
        <v>8223</v>
      </c>
      <c r="H191" t="s">
        <v>8403</v>
      </c>
      <c r="I191" t="s">
        <v>8245</v>
      </c>
      <c r="J191">
        <v>1476277875</v>
      </c>
      <c r="K191">
        <v>1474895475</v>
      </c>
      <c r="L191" t="b">
        <v>0</v>
      </c>
      <c r="M191">
        <v>26</v>
      </c>
      <c r="N191" t="b">
        <v>1</v>
      </c>
      <c r="O191" t="s">
        <v>8299</v>
      </c>
      <c r="P191" t="s">
        <v>8306</v>
      </c>
      <c r="Q191" t="s">
        <v>8313</v>
      </c>
      <c r="R191">
        <f t="shared" si="14"/>
        <v>31.96</v>
      </c>
      <c r="S191" s="9">
        <f t="shared" si="15"/>
        <v>166</v>
      </c>
      <c r="T191" s="8">
        <f t="shared" si="16"/>
        <v>42639.549479166672</v>
      </c>
      <c r="U191" s="8">
        <f t="shared" si="17"/>
        <v>42655.549479166672</v>
      </c>
      <c r="V191" s="14">
        <f t="shared" si="18"/>
        <v>16</v>
      </c>
      <c r="W191" s="10">
        <f t="shared" si="19"/>
        <v>0.66200000000000003</v>
      </c>
      <c r="X191" s="21">
        <f t="shared" si="20"/>
        <v>2016</v>
      </c>
    </row>
    <row r="192" spans="1:24" ht="60" x14ac:dyDescent="0.25">
      <c r="A192">
        <v>2222</v>
      </c>
      <c r="B192" s="1" t="s">
        <v>2223</v>
      </c>
      <c r="C192" s="1" t="s">
        <v>6332</v>
      </c>
      <c r="D192" s="3">
        <v>500</v>
      </c>
      <c r="E192" s="4">
        <v>813</v>
      </c>
      <c r="F192" t="s">
        <v>8218</v>
      </c>
      <c r="G192" t="s">
        <v>8223</v>
      </c>
      <c r="H192" t="s">
        <v>8403</v>
      </c>
      <c r="I192" t="s">
        <v>8245</v>
      </c>
      <c r="J192">
        <v>1327776847</v>
      </c>
      <c r="K192">
        <v>1325184847</v>
      </c>
      <c r="L192" t="b">
        <v>0</v>
      </c>
      <c r="M192">
        <v>30</v>
      </c>
      <c r="N192" t="b">
        <v>1</v>
      </c>
      <c r="O192" t="s">
        <v>8295</v>
      </c>
      <c r="P192" t="s">
        <v>8314</v>
      </c>
      <c r="Q192" t="s">
        <v>8315</v>
      </c>
      <c r="R192">
        <f t="shared" si="14"/>
        <v>27.1</v>
      </c>
      <c r="S192" s="9">
        <f t="shared" si="15"/>
        <v>163</v>
      </c>
      <c r="T192" s="8">
        <f t="shared" si="16"/>
        <v>40906.787581018521</v>
      </c>
      <c r="U192" s="8">
        <f t="shared" si="17"/>
        <v>40936.787581018521</v>
      </c>
      <c r="V192" s="14">
        <f t="shared" si="18"/>
        <v>30</v>
      </c>
      <c r="W192" s="10">
        <f t="shared" si="19"/>
        <v>0.626</v>
      </c>
      <c r="X192" s="21">
        <f t="shared" si="20"/>
        <v>2011</v>
      </c>
    </row>
    <row r="193" spans="1:24" ht="60" x14ac:dyDescent="0.25">
      <c r="A193">
        <v>3491</v>
      </c>
      <c r="B193" s="1" t="s">
        <v>3490</v>
      </c>
      <c r="C193" s="1" t="s">
        <v>7601</v>
      </c>
      <c r="D193" s="3">
        <v>500</v>
      </c>
      <c r="E193" s="4">
        <v>791</v>
      </c>
      <c r="F193" t="s">
        <v>8218</v>
      </c>
      <c r="G193" t="s">
        <v>8223</v>
      </c>
      <c r="H193" t="s">
        <v>8403</v>
      </c>
      <c r="I193" t="s">
        <v>8245</v>
      </c>
      <c r="J193">
        <v>1431928784</v>
      </c>
      <c r="K193">
        <v>1430114384</v>
      </c>
      <c r="L193" t="b">
        <v>0</v>
      </c>
      <c r="M193">
        <v>10</v>
      </c>
      <c r="N193" t="b">
        <v>1</v>
      </c>
      <c r="O193" t="s">
        <v>8269</v>
      </c>
      <c r="P193" t="s">
        <v>8321</v>
      </c>
      <c r="Q193" t="s">
        <v>8324</v>
      </c>
      <c r="R193">
        <f t="shared" si="14"/>
        <v>79.099999999999994</v>
      </c>
      <c r="S193" s="9">
        <f t="shared" si="15"/>
        <v>158</v>
      </c>
      <c r="T193" s="8">
        <f t="shared" si="16"/>
        <v>42121.249814814815</v>
      </c>
      <c r="U193" s="8">
        <f t="shared" si="17"/>
        <v>42142.249814814815</v>
      </c>
      <c r="V193" s="14">
        <f t="shared" si="18"/>
        <v>21</v>
      </c>
      <c r="W193" s="10">
        <f t="shared" si="19"/>
        <v>0.58199999999999996</v>
      </c>
      <c r="X193" s="21">
        <f t="shared" si="20"/>
        <v>2015</v>
      </c>
    </row>
    <row r="194" spans="1:24" ht="60" x14ac:dyDescent="0.25">
      <c r="A194">
        <v>3450</v>
      </c>
      <c r="B194" s="1" t="s">
        <v>3449</v>
      </c>
      <c r="C194" s="1" t="s">
        <v>7560</v>
      </c>
      <c r="D194" s="3">
        <v>500</v>
      </c>
      <c r="E194" s="4">
        <v>760</v>
      </c>
      <c r="F194" t="s">
        <v>8218</v>
      </c>
      <c r="G194" t="s">
        <v>8224</v>
      </c>
      <c r="H194" t="s">
        <v>8407</v>
      </c>
      <c r="I194" t="s">
        <v>8246</v>
      </c>
      <c r="J194">
        <v>1427990071</v>
      </c>
      <c r="K194">
        <v>1422809671</v>
      </c>
      <c r="L194" t="b">
        <v>0</v>
      </c>
      <c r="M194">
        <v>39</v>
      </c>
      <c r="N194" t="b">
        <v>1</v>
      </c>
      <c r="O194" t="s">
        <v>8269</v>
      </c>
      <c r="P194" t="s">
        <v>8321</v>
      </c>
      <c r="Q194" t="s">
        <v>8324</v>
      </c>
      <c r="R194">
        <f t="shared" ref="R194:R257" si="21">IFERROR(ROUND(E194/M194,2),0)</f>
        <v>19.489999999999998</v>
      </c>
      <c r="S194" s="9">
        <f t="shared" ref="S194:S257" si="22">ROUND((E194/D194)*100,0)</f>
        <v>152</v>
      </c>
      <c r="T194" s="8">
        <f t="shared" ref="T194:T257" si="23">+(((K194/60)/60)/24)+DATE(1970,1,1)</f>
        <v>42036.704525462963</v>
      </c>
      <c r="U194" s="8">
        <f t="shared" ref="U194:U257" si="24">+(((J194/60)/60/24)+DATE(1970,1,1))</f>
        <v>42096.662858796291</v>
      </c>
      <c r="V194" s="14">
        <f t="shared" ref="V194:V257" si="25">+U194-T194</f>
        <v>59.958333333328483</v>
      </c>
      <c r="W194" s="10">
        <f t="shared" ref="W194:W257" si="26">+(E194-D194)/D194</f>
        <v>0.52</v>
      </c>
      <c r="X194" s="21">
        <f t="shared" ref="X194:X257" si="27">YEAR(T194)</f>
        <v>2015</v>
      </c>
    </row>
    <row r="195" spans="1:24" ht="45" x14ac:dyDescent="0.25">
      <c r="A195">
        <v>2209</v>
      </c>
      <c r="B195" s="1" t="s">
        <v>2210</v>
      </c>
      <c r="C195" s="1" t="s">
        <v>6319</v>
      </c>
      <c r="D195" s="3">
        <v>500</v>
      </c>
      <c r="E195" s="4">
        <v>754</v>
      </c>
      <c r="F195" t="s">
        <v>8218</v>
      </c>
      <c r="G195" t="s">
        <v>8224</v>
      </c>
      <c r="H195" t="s">
        <v>8407</v>
      </c>
      <c r="I195" t="s">
        <v>8246</v>
      </c>
      <c r="J195">
        <v>1397516400</v>
      </c>
      <c r="K195">
        <v>1396524644</v>
      </c>
      <c r="L195" t="b">
        <v>0</v>
      </c>
      <c r="M195">
        <v>15</v>
      </c>
      <c r="N195" t="b">
        <v>1</v>
      </c>
      <c r="O195" t="s">
        <v>8278</v>
      </c>
      <c r="P195" t="s">
        <v>8325</v>
      </c>
      <c r="Q195" t="s">
        <v>8327</v>
      </c>
      <c r="R195">
        <f t="shared" si="21"/>
        <v>50.27</v>
      </c>
      <c r="S195" s="9">
        <f t="shared" si="22"/>
        <v>151</v>
      </c>
      <c r="T195" s="8">
        <f t="shared" si="23"/>
        <v>41732.479675925926</v>
      </c>
      <c r="U195" s="8">
        <f t="shared" si="24"/>
        <v>41743.958333333336</v>
      </c>
      <c r="V195" s="14">
        <f t="shared" si="25"/>
        <v>11.478657407409628</v>
      </c>
      <c r="W195" s="10">
        <f t="shared" si="26"/>
        <v>0.50800000000000001</v>
      </c>
      <c r="X195" s="21">
        <f t="shared" si="27"/>
        <v>2014</v>
      </c>
    </row>
    <row r="196" spans="1:24" ht="45" x14ac:dyDescent="0.25">
      <c r="A196">
        <v>3047</v>
      </c>
      <c r="B196" s="1" t="s">
        <v>3047</v>
      </c>
      <c r="C196" s="1" t="s">
        <v>7157</v>
      </c>
      <c r="D196" s="3">
        <v>500</v>
      </c>
      <c r="E196" s="4">
        <v>745</v>
      </c>
      <c r="F196" t="s">
        <v>8218</v>
      </c>
      <c r="G196" t="s">
        <v>8223</v>
      </c>
      <c r="H196" t="s">
        <v>8403</v>
      </c>
      <c r="I196" t="s">
        <v>8245</v>
      </c>
      <c r="J196">
        <v>1461762960</v>
      </c>
      <c r="K196">
        <v>1457999054</v>
      </c>
      <c r="L196" t="b">
        <v>0</v>
      </c>
      <c r="M196">
        <v>20</v>
      </c>
      <c r="N196" t="b">
        <v>1</v>
      </c>
      <c r="O196" t="s">
        <v>8301</v>
      </c>
      <c r="P196" t="s">
        <v>8321</v>
      </c>
      <c r="Q196" t="s">
        <v>8322</v>
      </c>
      <c r="R196">
        <f t="shared" si="21"/>
        <v>37.25</v>
      </c>
      <c r="S196" s="9">
        <f t="shared" si="22"/>
        <v>149</v>
      </c>
      <c r="T196" s="8">
        <f t="shared" si="23"/>
        <v>42443.989050925928</v>
      </c>
      <c r="U196" s="8">
        <f t="shared" si="24"/>
        <v>42487.552777777775</v>
      </c>
      <c r="V196" s="14">
        <f t="shared" si="25"/>
        <v>43.563726851847605</v>
      </c>
      <c r="W196" s="10">
        <f t="shared" si="26"/>
        <v>0.49</v>
      </c>
      <c r="X196" s="21">
        <f t="shared" si="27"/>
        <v>2016</v>
      </c>
    </row>
    <row r="197" spans="1:24" ht="30" x14ac:dyDescent="0.25">
      <c r="A197">
        <v>1389</v>
      </c>
      <c r="B197" s="1" t="s">
        <v>1390</v>
      </c>
      <c r="C197" s="1" t="s">
        <v>5499</v>
      </c>
      <c r="D197" s="3">
        <v>500</v>
      </c>
      <c r="E197" s="4">
        <v>727</v>
      </c>
      <c r="F197" t="s">
        <v>8218</v>
      </c>
      <c r="G197" t="s">
        <v>8224</v>
      </c>
      <c r="H197" t="s">
        <v>8407</v>
      </c>
      <c r="I197" t="s">
        <v>8246</v>
      </c>
      <c r="J197">
        <v>1471087957</v>
      </c>
      <c r="K197">
        <v>1468495957</v>
      </c>
      <c r="L197" t="b">
        <v>0</v>
      </c>
      <c r="M197">
        <v>34</v>
      </c>
      <c r="N197" t="b">
        <v>1</v>
      </c>
      <c r="O197" t="s">
        <v>8274</v>
      </c>
      <c r="P197" t="s">
        <v>8325</v>
      </c>
      <c r="Q197" t="s">
        <v>8329</v>
      </c>
      <c r="R197">
        <f t="shared" si="21"/>
        <v>21.38</v>
      </c>
      <c r="S197" s="9">
        <f t="shared" si="22"/>
        <v>145</v>
      </c>
      <c r="T197" s="8">
        <f t="shared" si="23"/>
        <v>42565.480983796297</v>
      </c>
      <c r="U197" s="8">
        <f t="shared" si="24"/>
        <v>42595.480983796297</v>
      </c>
      <c r="V197" s="14">
        <f t="shared" si="25"/>
        <v>30</v>
      </c>
      <c r="W197" s="10">
        <f t="shared" si="26"/>
        <v>0.45400000000000001</v>
      </c>
      <c r="X197" s="21">
        <f t="shared" si="27"/>
        <v>2016</v>
      </c>
    </row>
    <row r="198" spans="1:24" ht="60" x14ac:dyDescent="0.25">
      <c r="A198">
        <v>3461</v>
      </c>
      <c r="B198" s="1" t="s">
        <v>3460</v>
      </c>
      <c r="C198" s="1" t="s">
        <v>7571</v>
      </c>
      <c r="D198" s="3">
        <v>500</v>
      </c>
      <c r="E198" s="4">
        <v>695</v>
      </c>
      <c r="F198" t="s">
        <v>8218</v>
      </c>
      <c r="G198" t="s">
        <v>8223</v>
      </c>
      <c r="H198" t="s">
        <v>8403</v>
      </c>
      <c r="I198" t="s">
        <v>8245</v>
      </c>
      <c r="J198">
        <v>1477710000</v>
      </c>
      <c r="K198">
        <v>1475248279</v>
      </c>
      <c r="L198" t="b">
        <v>0</v>
      </c>
      <c r="M198">
        <v>12</v>
      </c>
      <c r="N198" t="b">
        <v>1</v>
      </c>
      <c r="O198" t="s">
        <v>8269</v>
      </c>
      <c r="P198" t="s">
        <v>8321</v>
      </c>
      <c r="Q198" t="s">
        <v>8324</v>
      </c>
      <c r="R198">
        <f t="shared" si="21"/>
        <v>57.92</v>
      </c>
      <c r="S198" s="9">
        <f t="shared" si="22"/>
        <v>139</v>
      </c>
      <c r="T198" s="8">
        <f t="shared" si="23"/>
        <v>42643.632858796293</v>
      </c>
      <c r="U198" s="8">
        <f t="shared" si="24"/>
        <v>42672.125</v>
      </c>
      <c r="V198" s="14">
        <f t="shared" si="25"/>
        <v>28.492141203707433</v>
      </c>
      <c r="W198" s="10">
        <f t="shared" si="26"/>
        <v>0.39</v>
      </c>
      <c r="X198" s="21">
        <f t="shared" si="27"/>
        <v>2016</v>
      </c>
    </row>
    <row r="199" spans="1:24" ht="45" x14ac:dyDescent="0.25">
      <c r="A199">
        <v>409</v>
      </c>
      <c r="B199" s="1" t="s">
        <v>410</v>
      </c>
      <c r="C199" s="1" t="s">
        <v>4519</v>
      </c>
      <c r="D199" s="3">
        <v>500</v>
      </c>
      <c r="E199" s="4">
        <v>684</v>
      </c>
      <c r="F199" t="s">
        <v>8218</v>
      </c>
      <c r="G199" t="s">
        <v>8224</v>
      </c>
      <c r="H199" t="s">
        <v>8407</v>
      </c>
      <c r="I199" t="s">
        <v>8246</v>
      </c>
      <c r="J199">
        <v>1469220144</v>
      </c>
      <c r="K199">
        <v>1466628144</v>
      </c>
      <c r="L199" t="b">
        <v>0</v>
      </c>
      <c r="M199">
        <v>15</v>
      </c>
      <c r="N199" t="b">
        <v>1</v>
      </c>
      <c r="O199" t="s">
        <v>8267</v>
      </c>
      <c r="P199" t="s">
        <v>8319</v>
      </c>
      <c r="Q199" t="s">
        <v>8320</v>
      </c>
      <c r="R199">
        <f t="shared" si="21"/>
        <v>45.6</v>
      </c>
      <c r="S199" s="9">
        <f t="shared" si="22"/>
        <v>137</v>
      </c>
      <c r="T199" s="8">
        <f t="shared" si="23"/>
        <v>42543.862777777773</v>
      </c>
      <c r="U199" s="8">
        <f t="shared" si="24"/>
        <v>42573.862777777773</v>
      </c>
      <c r="V199" s="14">
        <f t="shared" si="25"/>
        <v>30</v>
      </c>
      <c r="W199" s="10">
        <f t="shared" si="26"/>
        <v>0.36799999999999999</v>
      </c>
      <c r="X199" s="21">
        <f t="shared" si="27"/>
        <v>2016</v>
      </c>
    </row>
    <row r="200" spans="1:24" ht="45" x14ac:dyDescent="0.25">
      <c r="A200">
        <v>1892</v>
      </c>
      <c r="B200" s="1" t="s">
        <v>1893</v>
      </c>
      <c r="C200" s="1" t="s">
        <v>6002</v>
      </c>
      <c r="D200" s="3">
        <v>500</v>
      </c>
      <c r="E200" s="4">
        <v>683</v>
      </c>
      <c r="F200" t="s">
        <v>8218</v>
      </c>
      <c r="G200" t="s">
        <v>8223</v>
      </c>
      <c r="H200" t="s">
        <v>8403</v>
      </c>
      <c r="I200" t="s">
        <v>8245</v>
      </c>
      <c r="J200">
        <v>1307459881</v>
      </c>
      <c r="K200">
        <v>1304867881</v>
      </c>
      <c r="L200" t="b">
        <v>0</v>
      </c>
      <c r="M200">
        <v>26</v>
      </c>
      <c r="N200" t="b">
        <v>1</v>
      </c>
      <c r="O200" t="s">
        <v>8277</v>
      </c>
      <c r="P200" t="s">
        <v>8325</v>
      </c>
      <c r="Q200" t="s">
        <v>8326</v>
      </c>
      <c r="R200">
        <f t="shared" si="21"/>
        <v>26.27</v>
      </c>
      <c r="S200" s="9">
        <f t="shared" si="22"/>
        <v>137</v>
      </c>
      <c r="T200" s="8">
        <f t="shared" si="23"/>
        <v>40671.637511574074</v>
      </c>
      <c r="U200" s="8">
        <f t="shared" si="24"/>
        <v>40701.637511574074</v>
      </c>
      <c r="V200" s="14">
        <f t="shared" si="25"/>
        <v>30</v>
      </c>
      <c r="W200" s="10">
        <f t="shared" si="26"/>
        <v>0.36599999999999999</v>
      </c>
      <c r="X200" s="21">
        <f t="shared" si="27"/>
        <v>2011</v>
      </c>
    </row>
    <row r="201" spans="1:24" ht="45" x14ac:dyDescent="0.25">
      <c r="A201">
        <v>1190</v>
      </c>
      <c r="B201" s="1" t="s">
        <v>1191</v>
      </c>
      <c r="C201" s="1" t="s">
        <v>5300</v>
      </c>
      <c r="D201" s="3">
        <v>500</v>
      </c>
      <c r="E201" s="4">
        <v>675</v>
      </c>
      <c r="F201" t="s">
        <v>8218</v>
      </c>
      <c r="G201" t="s">
        <v>8223</v>
      </c>
      <c r="H201" t="s">
        <v>8403</v>
      </c>
      <c r="I201" t="s">
        <v>8245</v>
      </c>
      <c r="J201">
        <v>1409500725</v>
      </c>
      <c r="K201">
        <v>1406908725</v>
      </c>
      <c r="L201" t="b">
        <v>0</v>
      </c>
      <c r="M201">
        <v>13</v>
      </c>
      <c r="N201" t="b">
        <v>1</v>
      </c>
      <c r="O201" t="s">
        <v>8283</v>
      </c>
      <c r="P201" t="s">
        <v>8311</v>
      </c>
      <c r="Q201" t="s">
        <v>8312</v>
      </c>
      <c r="R201">
        <f t="shared" si="21"/>
        <v>51.92</v>
      </c>
      <c r="S201" s="9">
        <f t="shared" si="22"/>
        <v>135</v>
      </c>
      <c r="T201" s="8">
        <f t="shared" si="23"/>
        <v>41852.665798611109</v>
      </c>
      <c r="U201" s="8">
        <f t="shared" si="24"/>
        <v>41882.665798611109</v>
      </c>
      <c r="V201" s="14">
        <f t="shared" si="25"/>
        <v>30</v>
      </c>
      <c r="W201" s="10">
        <f t="shared" si="26"/>
        <v>0.35</v>
      </c>
      <c r="X201" s="21">
        <f t="shared" si="27"/>
        <v>2014</v>
      </c>
    </row>
    <row r="202" spans="1:24" ht="45" x14ac:dyDescent="0.25">
      <c r="A202">
        <v>2801</v>
      </c>
      <c r="B202" s="1" t="s">
        <v>2801</v>
      </c>
      <c r="C202" s="1" t="s">
        <v>6911</v>
      </c>
      <c r="D202" s="3">
        <v>500</v>
      </c>
      <c r="E202" s="4">
        <v>666</v>
      </c>
      <c r="F202" t="s">
        <v>8218</v>
      </c>
      <c r="G202" t="s">
        <v>8225</v>
      </c>
      <c r="H202" t="s">
        <v>8404</v>
      </c>
      <c r="I202" t="s">
        <v>8247</v>
      </c>
      <c r="J202">
        <v>1412938800</v>
      </c>
      <c r="K202">
        <v>1411019409</v>
      </c>
      <c r="L202" t="b">
        <v>0</v>
      </c>
      <c r="M202">
        <v>13</v>
      </c>
      <c r="N202" t="b">
        <v>1</v>
      </c>
      <c r="O202" t="s">
        <v>8269</v>
      </c>
      <c r="P202" t="s">
        <v>8321</v>
      </c>
      <c r="Q202" t="s">
        <v>8324</v>
      </c>
      <c r="R202">
        <f t="shared" si="21"/>
        <v>51.23</v>
      </c>
      <c r="S202" s="9">
        <f t="shared" si="22"/>
        <v>133</v>
      </c>
      <c r="T202" s="8">
        <f t="shared" si="23"/>
        <v>41900.243159722224</v>
      </c>
      <c r="U202" s="8">
        <f t="shared" si="24"/>
        <v>41922.458333333336</v>
      </c>
      <c r="V202" s="14">
        <f t="shared" si="25"/>
        <v>22.215173611111823</v>
      </c>
      <c r="W202" s="10">
        <f t="shared" si="26"/>
        <v>0.33200000000000002</v>
      </c>
      <c r="X202" s="21">
        <f t="shared" si="27"/>
        <v>2014</v>
      </c>
    </row>
    <row r="203" spans="1:24" ht="60" x14ac:dyDescent="0.25">
      <c r="A203">
        <v>3289</v>
      </c>
      <c r="B203" s="1" t="s">
        <v>3289</v>
      </c>
      <c r="C203" s="1" t="s">
        <v>7399</v>
      </c>
      <c r="D203" s="3">
        <v>500</v>
      </c>
      <c r="E203" s="4">
        <v>665.21</v>
      </c>
      <c r="F203" t="s">
        <v>8218</v>
      </c>
      <c r="G203" t="s">
        <v>8224</v>
      </c>
      <c r="H203" t="s">
        <v>8407</v>
      </c>
      <c r="I203" t="s">
        <v>8246</v>
      </c>
      <c r="J203">
        <v>1487580602</v>
      </c>
      <c r="K203">
        <v>1485161402</v>
      </c>
      <c r="L203" t="b">
        <v>0</v>
      </c>
      <c r="M203">
        <v>25</v>
      </c>
      <c r="N203" t="b">
        <v>1</v>
      </c>
      <c r="O203" t="s">
        <v>8269</v>
      </c>
      <c r="P203" t="s">
        <v>8321</v>
      </c>
      <c r="Q203" t="s">
        <v>8324</v>
      </c>
      <c r="R203">
        <f t="shared" si="21"/>
        <v>26.61</v>
      </c>
      <c r="S203" s="9">
        <f t="shared" si="22"/>
        <v>133</v>
      </c>
      <c r="T203" s="8">
        <f t="shared" si="23"/>
        <v>42758.368078703701</v>
      </c>
      <c r="U203" s="8">
        <f t="shared" si="24"/>
        <v>42786.368078703701</v>
      </c>
      <c r="V203" s="14">
        <f t="shared" si="25"/>
        <v>28</v>
      </c>
      <c r="W203" s="10">
        <f t="shared" si="26"/>
        <v>0.33042000000000005</v>
      </c>
      <c r="X203" s="21">
        <f t="shared" si="27"/>
        <v>2017</v>
      </c>
    </row>
    <row r="204" spans="1:24" ht="60" x14ac:dyDescent="0.25">
      <c r="A204">
        <v>3529</v>
      </c>
      <c r="B204" s="1" t="s">
        <v>3528</v>
      </c>
      <c r="C204" s="1" t="s">
        <v>7639</v>
      </c>
      <c r="D204" s="3">
        <v>500</v>
      </c>
      <c r="E204" s="4">
        <v>660</v>
      </c>
      <c r="F204" t="s">
        <v>8218</v>
      </c>
      <c r="G204" t="s">
        <v>8223</v>
      </c>
      <c r="H204" t="s">
        <v>8403</v>
      </c>
      <c r="I204" t="s">
        <v>8245</v>
      </c>
      <c r="J204">
        <v>1436749200</v>
      </c>
      <c r="K204">
        <v>1434997018</v>
      </c>
      <c r="L204" t="b">
        <v>0</v>
      </c>
      <c r="M204">
        <v>18</v>
      </c>
      <c r="N204" t="b">
        <v>1</v>
      </c>
      <c r="O204" t="s">
        <v>8269</v>
      </c>
      <c r="P204" t="s">
        <v>8321</v>
      </c>
      <c r="Q204" t="s">
        <v>8324</v>
      </c>
      <c r="R204">
        <f t="shared" si="21"/>
        <v>36.67</v>
      </c>
      <c r="S204" s="9">
        <f t="shared" si="22"/>
        <v>132</v>
      </c>
      <c r="T204" s="8">
        <f t="shared" si="23"/>
        <v>42177.761782407411</v>
      </c>
      <c r="U204" s="8">
        <f t="shared" si="24"/>
        <v>42198.041666666672</v>
      </c>
      <c r="V204" s="14">
        <f t="shared" si="25"/>
        <v>20.279884259260143</v>
      </c>
      <c r="W204" s="10">
        <f t="shared" si="26"/>
        <v>0.32</v>
      </c>
      <c r="X204" s="21">
        <f t="shared" si="27"/>
        <v>2015</v>
      </c>
    </row>
    <row r="205" spans="1:24" ht="60" x14ac:dyDescent="0.25">
      <c r="A205">
        <v>3345</v>
      </c>
      <c r="B205" s="1" t="s">
        <v>3345</v>
      </c>
      <c r="C205" s="1" t="s">
        <v>7455</v>
      </c>
      <c r="D205" s="3">
        <v>500</v>
      </c>
      <c r="E205" s="4">
        <v>650</v>
      </c>
      <c r="F205" t="s">
        <v>8218</v>
      </c>
      <c r="G205" t="s">
        <v>8223</v>
      </c>
      <c r="H205" t="s">
        <v>8403</v>
      </c>
      <c r="I205" t="s">
        <v>8245</v>
      </c>
      <c r="J205">
        <v>1429317420</v>
      </c>
      <c r="K205">
        <v>1424226768</v>
      </c>
      <c r="L205" t="b">
        <v>0</v>
      </c>
      <c r="M205">
        <v>13</v>
      </c>
      <c r="N205" t="b">
        <v>1</v>
      </c>
      <c r="O205" t="s">
        <v>8269</v>
      </c>
      <c r="P205" t="s">
        <v>8321</v>
      </c>
      <c r="Q205" t="s">
        <v>8324</v>
      </c>
      <c r="R205">
        <f t="shared" si="21"/>
        <v>50</v>
      </c>
      <c r="S205" s="9">
        <f t="shared" si="22"/>
        <v>130</v>
      </c>
      <c r="T205" s="8">
        <f t="shared" si="23"/>
        <v>42053.106111111112</v>
      </c>
      <c r="U205" s="8">
        <f t="shared" si="24"/>
        <v>42112.025694444441</v>
      </c>
      <c r="V205" s="14">
        <f t="shared" si="25"/>
        <v>58.919583333328774</v>
      </c>
      <c r="W205" s="10">
        <f t="shared" si="26"/>
        <v>0.3</v>
      </c>
      <c r="X205" s="21">
        <f t="shared" si="27"/>
        <v>2015</v>
      </c>
    </row>
    <row r="206" spans="1:24" ht="60" x14ac:dyDescent="0.25">
      <c r="A206">
        <v>3413</v>
      </c>
      <c r="B206" s="1" t="s">
        <v>3412</v>
      </c>
      <c r="C206" s="1" t="s">
        <v>7523</v>
      </c>
      <c r="D206" s="3">
        <v>500</v>
      </c>
      <c r="E206" s="4">
        <v>650</v>
      </c>
      <c r="F206" t="s">
        <v>8218</v>
      </c>
      <c r="G206" t="s">
        <v>8223</v>
      </c>
      <c r="H206" t="s">
        <v>8403</v>
      </c>
      <c r="I206" t="s">
        <v>8245</v>
      </c>
      <c r="J206">
        <v>1425099540</v>
      </c>
      <c r="K206">
        <v>1424280938</v>
      </c>
      <c r="L206" t="b">
        <v>0</v>
      </c>
      <c r="M206">
        <v>14</v>
      </c>
      <c r="N206" t="b">
        <v>1</v>
      </c>
      <c r="O206" t="s">
        <v>8269</v>
      </c>
      <c r="P206" t="s">
        <v>8321</v>
      </c>
      <c r="Q206" t="s">
        <v>8324</v>
      </c>
      <c r="R206">
        <f t="shared" si="21"/>
        <v>46.43</v>
      </c>
      <c r="S206" s="9">
        <f t="shared" si="22"/>
        <v>130</v>
      </c>
      <c r="T206" s="8">
        <f t="shared" si="23"/>
        <v>42053.733078703706</v>
      </c>
      <c r="U206" s="8">
        <f t="shared" si="24"/>
        <v>42063.207638888889</v>
      </c>
      <c r="V206" s="14">
        <f t="shared" si="25"/>
        <v>9.4745601851827814</v>
      </c>
      <c r="W206" s="10">
        <f t="shared" si="26"/>
        <v>0.3</v>
      </c>
      <c r="X206" s="21">
        <f t="shared" si="27"/>
        <v>2015</v>
      </c>
    </row>
    <row r="207" spans="1:24" ht="60" x14ac:dyDescent="0.25">
      <c r="A207">
        <v>1039</v>
      </c>
      <c r="B207" s="1" t="s">
        <v>1040</v>
      </c>
      <c r="C207" s="1" t="s">
        <v>5149</v>
      </c>
      <c r="D207" s="3">
        <v>500</v>
      </c>
      <c r="E207" s="4">
        <v>641</v>
      </c>
      <c r="F207" t="s">
        <v>8218</v>
      </c>
      <c r="G207" t="s">
        <v>8223</v>
      </c>
      <c r="H207" t="s">
        <v>8403</v>
      </c>
      <c r="I207" t="s">
        <v>8245</v>
      </c>
      <c r="J207">
        <v>1481615940</v>
      </c>
      <c r="K207">
        <v>1479436646</v>
      </c>
      <c r="L207" t="b">
        <v>0</v>
      </c>
      <c r="M207">
        <v>30</v>
      </c>
      <c r="N207" t="b">
        <v>1</v>
      </c>
      <c r="O207" t="s">
        <v>8278</v>
      </c>
      <c r="P207" t="s">
        <v>8325</v>
      </c>
      <c r="Q207" t="s">
        <v>8327</v>
      </c>
      <c r="R207">
        <f t="shared" si="21"/>
        <v>21.37</v>
      </c>
      <c r="S207" s="9">
        <f t="shared" si="22"/>
        <v>128</v>
      </c>
      <c r="T207" s="8">
        <f t="shared" si="23"/>
        <v>42692.109328703707</v>
      </c>
      <c r="U207" s="8">
        <f t="shared" si="24"/>
        <v>42717.332638888889</v>
      </c>
      <c r="V207" s="14">
        <f t="shared" si="25"/>
        <v>25.223310185181617</v>
      </c>
      <c r="W207" s="10">
        <f t="shared" si="26"/>
        <v>0.28199999999999997</v>
      </c>
      <c r="X207" s="21">
        <f t="shared" si="27"/>
        <v>2016</v>
      </c>
    </row>
    <row r="208" spans="1:24" ht="60" x14ac:dyDescent="0.25">
      <c r="A208">
        <v>2471</v>
      </c>
      <c r="B208" s="1" t="s">
        <v>2472</v>
      </c>
      <c r="C208" s="1" t="s">
        <v>6581</v>
      </c>
      <c r="D208" s="3">
        <v>500</v>
      </c>
      <c r="E208" s="4">
        <v>640</v>
      </c>
      <c r="F208" t="s">
        <v>8218</v>
      </c>
      <c r="G208" t="s">
        <v>8223</v>
      </c>
      <c r="H208" t="s">
        <v>8403</v>
      </c>
      <c r="I208" t="s">
        <v>8245</v>
      </c>
      <c r="J208">
        <v>1327535392</v>
      </c>
      <c r="K208">
        <v>1324079392</v>
      </c>
      <c r="L208" t="b">
        <v>0</v>
      </c>
      <c r="M208">
        <v>17</v>
      </c>
      <c r="N208" t="b">
        <v>1</v>
      </c>
      <c r="O208" t="s">
        <v>8277</v>
      </c>
      <c r="P208" t="s">
        <v>8325</v>
      </c>
      <c r="Q208" t="s">
        <v>8326</v>
      </c>
      <c r="R208">
        <f t="shared" si="21"/>
        <v>37.65</v>
      </c>
      <c r="S208" s="9">
        <f t="shared" si="22"/>
        <v>128</v>
      </c>
      <c r="T208" s="8">
        <f t="shared" si="23"/>
        <v>40893.992962962962</v>
      </c>
      <c r="U208" s="8">
        <f t="shared" si="24"/>
        <v>40933.992962962962</v>
      </c>
      <c r="V208" s="14">
        <f t="shared" si="25"/>
        <v>40</v>
      </c>
      <c r="W208" s="10">
        <f t="shared" si="26"/>
        <v>0.28000000000000003</v>
      </c>
      <c r="X208" s="21">
        <f t="shared" si="27"/>
        <v>2011</v>
      </c>
    </row>
    <row r="209" spans="1:24" ht="60" x14ac:dyDescent="0.25">
      <c r="A209">
        <v>3136</v>
      </c>
      <c r="B209" s="1" t="s">
        <v>3136</v>
      </c>
      <c r="C209" s="1" t="s">
        <v>7246</v>
      </c>
      <c r="D209" s="3">
        <v>500</v>
      </c>
      <c r="E209" s="4">
        <v>639</v>
      </c>
      <c r="F209" t="s">
        <v>8221</v>
      </c>
      <c r="G209" t="s">
        <v>8224</v>
      </c>
      <c r="H209" t="s">
        <v>8407</v>
      </c>
      <c r="I209" t="s">
        <v>8246</v>
      </c>
      <c r="J209">
        <v>1491001140</v>
      </c>
      <c r="K209">
        <v>1487847954</v>
      </c>
      <c r="L209" t="b">
        <v>0</v>
      </c>
      <c r="M209">
        <v>22</v>
      </c>
      <c r="N209" t="b">
        <v>0</v>
      </c>
      <c r="O209" t="s">
        <v>8269</v>
      </c>
      <c r="P209" t="s">
        <v>8321</v>
      </c>
      <c r="Q209" t="s">
        <v>8324</v>
      </c>
      <c r="R209">
        <f t="shared" si="21"/>
        <v>29.05</v>
      </c>
      <c r="S209" s="9">
        <f t="shared" si="22"/>
        <v>128</v>
      </c>
      <c r="T209" s="8">
        <f t="shared" si="23"/>
        <v>42789.462430555555</v>
      </c>
      <c r="U209" s="8">
        <f t="shared" si="24"/>
        <v>42825.957638888889</v>
      </c>
      <c r="V209" s="14">
        <f t="shared" si="25"/>
        <v>36.495208333333721</v>
      </c>
      <c r="W209" s="10">
        <f t="shared" si="26"/>
        <v>0.27800000000000002</v>
      </c>
      <c r="X209" s="21">
        <f t="shared" si="27"/>
        <v>2017</v>
      </c>
    </row>
    <row r="210" spans="1:24" ht="60" x14ac:dyDescent="0.25">
      <c r="A210">
        <v>70</v>
      </c>
      <c r="B210" s="1" t="s">
        <v>72</v>
      </c>
      <c r="C210" s="1" t="s">
        <v>4181</v>
      </c>
      <c r="D210" s="3">
        <v>500</v>
      </c>
      <c r="E210" s="4">
        <v>636</v>
      </c>
      <c r="F210" t="s">
        <v>8218</v>
      </c>
      <c r="G210" t="s">
        <v>8223</v>
      </c>
      <c r="H210" t="s">
        <v>8403</v>
      </c>
      <c r="I210" t="s">
        <v>8245</v>
      </c>
      <c r="J210">
        <v>1315171845</v>
      </c>
      <c r="K210">
        <v>1309987845</v>
      </c>
      <c r="L210" t="b">
        <v>0</v>
      </c>
      <c r="M210">
        <v>17</v>
      </c>
      <c r="N210" t="b">
        <v>1</v>
      </c>
      <c r="O210" t="s">
        <v>8264</v>
      </c>
      <c r="P210" t="s">
        <v>8319</v>
      </c>
      <c r="Q210" t="s">
        <v>8341</v>
      </c>
      <c r="R210">
        <f t="shared" si="21"/>
        <v>37.409999999999997</v>
      </c>
      <c r="S210" s="9">
        <f t="shared" si="22"/>
        <v>127</v>
      </c>
      <c r="T210" s="8">
        <f t="shared" si="23"/>
        <v>40730.896354166667</v>
      </c>
      <c r="U210" s="8">
        <f t="shared" si="24"/>
        <v>40790.896354166667</v>
      </c>
      <c r="V210" s="14">
        <f t="shared" si="25"/>
        <v>60</v>
      </c>
      <c r="W210" s="10">
        <f t="shared" si="26"/>
        <v>0.27200000000000002</v>
      </c>
      <c r="X210" s="21">
        <f t="shared" si="27"/>
        <v>2011</v>
      </c>
    </row>
    <row r="211" spans="1:24" ht="45" x14ac:dyDescent="0.25">
      <c r="A211">
        <v>3587</v>
      </c>
      <c r="B211" s="1" t="s">
        <v>3586</v>
      </c>
      <c r="C211" s="1" t="s">
        <v>7697</v>
      </c>
      <c r="D211" s="3">
        <v>500</v>
      </c>
      <c r="E211" s="4">
        <v>633</v>
      </c>
      <c r="F211" t="s">
        <v>8218</v>
      </c>
      <c r="G211" t="s">
        <v>8224</v>
      </c>
      <c r="H211" t="s">
        <v>8407</v>
      </c>
      <c r="I211" t="s">
        <v>8246</v>
      </c>
      <c r="J211">
        <v>1467054000</v>
      </c>
      <c r="K211">
        <v>1463144254</v>
      </c>
      <c r="L211" t="b">
        <v>0</v>
      </c>
      <c r="M211">
        <v>28</v>
      </c>
      <c r="N211" t="b">
        <v>1</v>
      </c>
      <c r="O211" t="s">
        <v>8269</v>
      </c>
      <c r="P211" t="s">
        <v>8321</v>
      </c>
      <c r="Q211" t="s">
        <v>8324</v>
      </c>
      <c r="R211">
        <f t="shared" si="21"/>
        <v>22.61</v>
      </c>
      <c r="S211" s="9">
        <f t="shared" si="22"/>
        <v>127</v>
      </c>
      <c r="T211" s="8">
        <f t="shared" si="23"/>
        <v>42503.539976851855</v>
      </c>
      <c r="U211" s="8">
        <f t="shared" si="24"/>
        <v>42548.791666666672</v>
      </c>
      <c r="V211" s="14">
        <f t="shared" si="25"/>
        <v>45.251689814816928</v>
      </c>
      <c r="W211" s="10">
        <f t="shared" si="26"/>
        <v>0.26600000000000001</v>
      </c>
      <c r="X211" s="21">
        <f t="shared" si="27"/>
        <v>2016</v>
      </c>
    </row>
    <row r="212" spans="1:24" ht="60" x14ac:dyDescent="0.25">
      <c r="A212">
        <v>3459</v>
      </c>
      <c r="B212" s="1" t="s">
        <v>3458</v>
      </c>
      <c r="C212" s="1" t="s">
        <v>7569</v>
      </c>
      <c r="D212" s="3">
        <v>500</v>
      </c>
      <c r="E212" s="4">
        <v>631</v>
      </c>
      <c r="F212" t="s">
        <v>8218</v>
      </c>
      <c r="G212" t="s">
        <v>8224</v>
      </c>
      <c r="H212" t="s">
        <v>8407</v>
      </c>
      <c r="I212" t="s">
        <v>8246</v>
      </c>
      <c r="J212">
        <v>1463743860</v>
      </c>
      <c r="K212">
        <v>1461151860</v>
      </c>
      <c r="L212" t="b">
        <v>0</v>
      </c>
      <c r="M212">
        <v>36</v>
      </c>
      <c r="N212" t="b">
        <v>1</v>
      </c>
      <c r="O212" t="s">
        <v>8269</v>
      </c>
      <c r="P212" t="s">
        <v>8321</v>
      </c>
      <c r="Q212" t="s">
        <v>8324</v>
      </c>
      <c r="R212">
        <f t="shared" si="21"/>
        <v>17.53</v>
      </c>
      <c r="S212" s="9">
        <f t="shared" si="22"/>
        <v>126</v>
      </c>
      <c r="T212" s="8">
        <f t="shared" si="23"/>
        <v>42480.479861111111</v>
      </c>
      <c r="U212" s="8">
        <f t="shared" si="24"/>
        <v>42510.479861111111</v>
      </c>
      <c r="V212" s="14">
        <f t="shared" si="25"/>
        <v>30</v>
      </c>
      <c r="W212" s="10">
        <f t="shared" si="26"/>
        <v>0.26200000000000001</v>
      </c>
      <c r="X212" s="21">
        <f t="shared" si="27"/>
        <v>2016</v>
      </c>
    </row>
    <row r="213" spans="1:24" ht="60" x14ac:dyDescent="0.25">
      <c r="A213">
        <v>3533</v>
      </c>
      <c r="B213" s="1" t="s">
        <v>3532</v>
      </c>
      <c r="C213" s="1" t="s">
        <v>7643</v>
      </c>
      <c r="D213" s="3">
        <v>500</v>
      </c>
      <c r="E213" s="4">
        <v>631</v>
      </c>
      <c r="F213" t="s">
        <v>8218</v>
      </c>
      <c r="G213" t="s">
        <v>8223</v>
      </c>
      <c r="H213" t="s">
        <v>8403</v>
      </c>
      <c r="I213" t="s">
        <v>8245</v>
      </c>
      <c r="J213">
        <v>1447269367</v>
      </c>
      <c r="K213">
        <v>1444673767</v>
      </c>
      <c r="L213" t="b">
        <v>0</v>
      </c>
      <c r="M213">
        <v>8</v>
      </c>
      <c r="N213" t="b">
        <v>1</v>
      </c>
      <c r="O213" t="s">
        <v>8269</v>
      </c>
      <c r="P213" t="s">
        <v>8321</v>
      </c>
      <c r="Q213" t="s">
        <v>8324</v>
      </c>
      <c r="R213">
        <f t="shared" si="21"/>
        <v>78.88</v>
      </c>
      <c r="S213" s="9">
        <f t="shared" si="22"/>
        <v>126</v>
      </c>
      <c r="T213" s="8">
        <f t="shared" si="23"/>
        <v>42289.761192129634</v>
      </c>
      <c r="U213" s="8">
        <f t="shared" si="24"/>
        <v>42319.802858796291</v>
      </c>
      <c r="V213" s="14">
        <f t="shared" si="25"/>
        <v>30.041666666656965</v>
      </c>
      <c r="W213" s="10">
        <f t="shared" si="26"/>
        <v>0.26200000000000001</v>
      </c>
      <c r="X213" s="21">
        <f t="shared" si="27"/>
        <v>2015</v>
      </c>
    </row>
    <row r="214" spans="1:24" ht="45" x14ac:dyDescent="0.25">
      <c r="A214">
        <v>9</v>
      </c>
      <c r="B214" s="1" t="s">
        <v>11</v>
      </c>
      <c r="C214" s="1" t="s">
        <v>4120</v>
      </c>
      <c r="D214" s="3">
        <v>500</v>
      </c>
      <c r="E214" s="4">
        <v>629.99</v>
      </c>
      <c r="F214" t="s">
        <v>8218</v>
      </c>
      <c r="G214" t="s">
        <v>8223</v>
      </c>
      <c r="H214" t="s">
        <v>8403</v>
      </c>
      <c r="I214" t="s">
        <v>8245</v>
      </c>
      <c r="J214">
        <v>1460860144</v>
      </c>
      <c r="K214">
        <v>1458268144</v>
      </c>
      <c r="L214" t="b">
        <v>0</v>
      </c>
      <c r="M214">
        <v>20</v>
      </c>
      <c r="N214" t="b">
        <v>1</v>
      </c>
      <c r="O214" t="s">
        <v>8263</v>
      </c>
      <c r="P214" t="s">
        <v>8319</v>
      </c>
      <c r="Q214" t="s">
        <v>8330</v>
      </c>
      <c r="R214">
        <f t="shared" si="21"/>
        <v>31.5</v>
      </c>
      <c r="S214" s="9">
        <f t="shared" si="22"/>
        <v>126</v>
      </c>
      <c r="T214" s="8">
        <f t="shared" si="23"/>
        <v>42447.103518518517</v>
      </c>
      <c r="U214" s="8">
        <f t="shared" si="24"/>
        <v>42477.103518518517</v>
      </c>
      <c r="V214" s="14">
        <f t="shared" si="25"/>
        <v>30</v>
      </c>
      <c r="W214" s="10">
        <f t="shared" si="26"/>
        <v>0.25998000000000004</v>
      </c>
      <c r="X214" s="21">
        <f t="shared" si="27"/>
        <v>2016</v>
      </c>
    </row>
    <row r="215" spans="1:24" ht="30" x14ac:dyDescent="0.25">
      <c r="A215">
        <v>1372</v>
      </c>
      <c r="B215" s="1" t="s">
        <v>1373</v>
      </c>
      <c r="C215" s="1" t="s">
        <v>5482</v>
      </c>
      <c r="D215" s="3">
        <v>500</v>
      </c>
      <c r="E215" s="4">
        <v>620</v>
      </c>
      <c r="F215" t="s">
        <v>8218</v>
      </c>
      <c r="G215" t="s">
        <v>8223</v>
      </c>
      <c r="H215" t="s">
        <v>8403</v>
      </c>
      <c r="I215" t="s">
        <v>8245</v>
      </c>
      <c r="J215">
        <v>1342115132</v>
      </c>
      <c r="K215">
        <v>1339523132</v>
      </c>
      <c r="L215" t="b">
        <v>0</v>
      </c>
      <c r="M215">
        <v>16</v>
      </c>
      <c r="N215" t="b">
        <v>1</v>
      </c>
      <c r="O215" t="s">
        <v>8274</v>
      </c>
      <c r="P215" t="s">
        <v>8325</v>
      </c>
      <c r="Q215" t="s">
        <v>8329</v>
      </c>
      <c r="R215">
        <f t="shared" si="21"/>
        <v>38.75</v>
      </c>
      <c r="S215" s="9">
        <f t="shared" si="22"/>
        <v>124</v>
      </c>
      <c r="T215" s="8">
        <f t="shared" si="23"/>
        <v>41072.739953703705</v>
      </c>
      <c r="U215" s="8">
        <f t="shared" si="24"/>
        <v>41102.739953703705</v>
      </c>
      <c r="V215" s="14">
        <f t="shared" si="25"/>
        <v>30</v>
      </c>
      <c r="W215" s="10">
        <f t="shared" si="26"/>
        <v>0.24</v>
      </c>
      <c r="X215" s="21">
        <f t="shared" si="27"/>
        <v>2012</v>
      </c>
    </row>
    <row r="216" spans="1:24" ht="45" x14ac:dyDescent="0.25">
      <c r="A216">
        <v>3409</v>
      </c>
      <c r="B216" s="1" t="s">
        <v>3408</v>
      </c>
      <c r="C216" s="1" t="s">
        <v>7519</v>
      </c>
      <c r="D216" s="3">
        <v>500</v>
      </c>
      <c r="E216" s="4">
        <v>618</v>
      </c>
      <c r="F216" t="s">
        <v>8218</v>
      </c>
      <c r="G216" t="s">
        <v>8224</v>
      </c>
      <c r="H216" t="s">
        <v>8407</v>
      </c>
      <c r="I216" t="s">
        <v>8246</v>
      </c>
      <c r="J216">
        <v>1469998680</v>
      </c>
      <c r="K216">
        <v>1466710358</v>
      </c>
      <c r="L216" t="b">
        <v>0</v>
      </c>
      <c r="M216">
        <v>21</v>
      </c>
      <c r="N216" t="b">
        <v>1</v>
      </c>
      <c r="O216" t="s">
        <v>8269</v>
      </c>
      <c r="P216" t="s">
        <v>8321</v>
      </c>
      <c r="Q216" t="s">
        <v>8324</v>
      </c>
      <c r="R216">
        <f t="shared" si="21"/>
        <v>29.43</v>
      </c>
      <c r="S216" s="9">
        <f t="shared" si="22"/>
        <v>124</v>
      </c>
      <c r="T216" s="8">
        <f t="shared" si="23"/>
        <v>42544.814328703709</v>
      </c>
      <c r="U216" s="8">
        <f t="shared" si="24"/>
        <v>42582.873611111107</v>
      </c>
      <c r="V216" s="14">
        <f t="shared" si="25"/>
        <v>38.059282407397404</v>
      </c>
      <c r="W216" s="10">
        <f t="shared" si="26"/>
        <v>0.23599999999999999</v>
      </c>
      <c r="X216" s="21">
        <f t="shared" si="27"/>
        <v>2016</v>
      </c>
    </row>
    <row r="217" spans="1:24" ht="60" x14ac:dyDescent="0.25">
      <c r="A217">
        <v>1294</v>
      </c>
      <c r="B217" s="1" t="s">
        <v>1295</v>
      </c>
      <c r="C217" s="1" t="s">
        <v>5404</v>
      </c>
      <c r="D217" s="3">
        <v>500</v>
      </c>
      <c r="E217" s="4">
        <v>610</v>
      </c>
      <c r="F217" t="s">
        <v>8218</v>
      </c>
      <c r="G217" t="s">
        <v>8224</v>
      </c>
      <c r="H217" t="s">
        <v>8407</v>
      </c>
      <c r="I217" t="s">
        <v>8246</v>
      </c>
      <c r="J217">
        <v>1445252400</v>
      </c>
      <c r="K217">
        <v>1443696797</v>
      </c>
      <c r="L217" t="b">
        <v>0</v>
      </c>
      <c r="M217">
        <v>22</v>
      </c>
      <c r="N217" t="b">
        <v>1</v>
      </c>
      <c r="O217" t="s">
        <v>8269</v>
      </c>
      <c r="P217" t="s">
        <v>8321</v>
      </c>
      <c r="Q217" t="s">
        <v>8324</v>
      </c>
      <c r="R217">
        <f t="shared" si="21"/>
        <v>27.73</v>
      </c>
      <c r="S217" s="9">
        <f t="shared" si="22"/>
        <v>122</v>
      </c>
      <c r="T217" s="8">
        <f t="shared" si="23"/>
        <v>42278.453668981485</v>
      </c>
      <c r="U217" s="8">
        <f t="shared" si="24"/>
        <v>42296.458333333328</v>
      </c>
      <c r="V217" s="14">
        <f t="shared" si="25"/>
        <v>18.00466435184353</v>
      </c>
      <c r="W217" s="10">
        <f t="shared" si="26"/>
        <v>0.22</v>
      </c>
      <c r="X217" s="21">
        <f t="shared" si="27"/>
        <v>2015</v>
      </c>
    </row>
    <row r="218" spans="1:24" ht="60" x14ac:dyDescent="0.25">
      <c r="A218">
        <v>3404</v>
      </c>
      <c r="B218" s="1" t="s">
        <v>3403</v>
      </c>
      <c r="C218" s="1" t="s">
        <v>7514</v>
      </c>
      <c r="D218" s="3">
        <v>500</v>
      </c>
      <c r="E218" s="4">
        <v>610</v>
      </c>
      <c r="F218" t="s">
        <v>8218</v>
      </c>
      <c r="G218" t="s">
        <v>8223</v>
      </c>
      <c r="H218" t="s">
        <v>8403</v>
      </c>
      <c r="I218" t="s">
        <v>8245</v>
      </c>
      <c r="J218">
        <v>1434542702</v>
      </c>
      <c r="K218">
        <v>1432814702</v>
      </c>
      <c r="L218" t="b">
        <v>0</v>
      </c>
      <c r="M218">
        <v>3</v>
      </c>
      <c r="N218" t="b">
        <v>1</v>
      </c>
      <c r="O218" t="s">
        <v>8269</v>
      </c>
      <c r="P218" t="s">
        <v>8321</v>
      </c>
      <c r="Q218" t="s">
        <v>8324</v>
      </c>
      <c r="R218">
        <f t="shared" si="21"/>
        <v>203.33</v>
      </c>
      <c r="S218" s="9">
        <f t="shared" si="22"/>
        <v>122</v>
      </c>
      <c r="T218" s="8">
        <f t="shared" si="23"/>
        <v>42152.503495370373</v>
      </c>
      <c r="U218" s="8">
        <f t="shared" si="24"/>
        <v>42172.503495370373</v>
      </c>
      <c r="V218" s="14">
        <f t="shared" si="25"/>
        <v>20</v>
      </c>
      <c r="W218" s="10">
        <f t="shared" si="26"/>
        <v>0.22</v>
      </c>
      <c r="X218" s="21">
        <f t="shared" si="27"/>
        <v>2015</v>
      </c>
    </row>
    <row r="219" spans="1:24" ht="45" x14ac:dyDescent="0.25">
      <c r="A219">
        <v>2490</v>
      </c>
      <c r="B219" s="1" t="s">
        <v>2490</v>
      </c>
      <c r="C219" s="1" t="s">
        <v>6600</v>
      </c>
      <c r="D219" s="3">
        <v>500</v>
      </c>
      <c r="E219" s="4">
        <v>607</v>
      </c>
      <c r="F219" t="s">
        <v>8218</v>
      </c>
      <c r="G219" t="s">
        <v>8223</v>
      </c>
      <c r="H219" t="s">
        <v>8403</v>
      </c>
      <c r="I219" t="s">
        <v>8245</v>
      </c>
      <c r="J219">
        <v>1340429276</v>
      </c>
      <c r="K219">
        <v>1335245276</v>
      </c>
      <c r="L219" t="b">
        <v>0</v>
      </c>
      <c r="M219">
        <v>16</v>
      </c>
      <c r="N219" t="b">
        <v>1</v>
      </c>
      <c r="O219" t="s">
        <v>8277</v>
      </c>
      <c r="P219" t="s">
        <v>8325</v>
      </c>
      <c r="Q219" t="s">
        <v>8326</v>
      </c>
      <c r="R219">
        <f t="shared" si="21"/>
        <v>37.94</v>
      </c>
      <c r="S219" s="9">
        <f t="shared" si="22"/>
        <v>121</v>
      </c>
      <c r="T219" s="8">
        <f t="shared" si="23"/>
        <v>41023.227731481478</v>
      </c>
      <c r="U219" s="8">
        <f t="shared" si="24"/>
        <v>41083.227731481478</v>
      </c>
      <c r="V219" s="14">
        <f t="shared" si="25"/>
        <v>60</v>
      </c>
      <c r="W219" s="10">
        <f t="shared" si="26"/>
        <v>0.214</v>
      </c>
      <c r="X219" s="21">
        <f t="shared" si="27"/>
        <v>2012</v>
      </c>
    </row>
    <row r="220" spans="1:24" ht="30" x14ac:dyDescent="0.25">
      <c r="A220">
        <v>3700</v>
      </c>
      <c r="B220" s="1" t="s">
        <v>3697</v>
      </c>
      <c r="C220" s="1" t="s">
        <v>7810</v>
      </c>
      <c r="D220" s="3">
        <v>500</v>
      </c>
      <c r="E220" s="4">
        <v>606</v>
      </c>
      <c r="F220" t="s">
        <v>8218</v>
      </c>
      <c r="G220" t="s">
        <v>8223</v>
      </c>
      <c r="H220" t="s">
        <v>8403</v>
      </c>
      <c r="I220" t="s">
        <v>8245</v>
      </c>
      <c r="J220">
        <v>1412092800</v>
      </c>
      <c r="K220">
        <v>1409493800</v>
      </c>
      <c r="L220" t="b">
        <v>0</v>
      </c>
      <c r="M220">
        <v>18</v>
      </c>
      <c r="N220" t="b">
        <v>1</v>
      </c>
      <c r="O220" t="s">
        <v>8269</v>
      </c>
      <c r="P220" t="s">
        <v>8321</v>
      </c>
      <c r="Q220" t="s">
        <v>8324</v>
      </c>
      <c r="R220">
        <f t="shared" si="21"/>
        <v>33.67</v>
      </c>
      <c r="S220" s="9">
        <f t="shared" si="22"/>
        <v>121</v>
      </c>
      <c r="T220" s="8">
        <f t="shared" si="23"/>
        <v>41882.585648148146</v>
      </c>
      <c r="U220" s="8">
        <f t="shared" si="24"/>
        <v>41912.666666666664</v>
      </c>
      <c r="V220" s="14">
        <f t="shared" si="25"/>
        <v>30.081018518518249</v>
      </c>
      <c r="W220" s="10">
        <f t="shared" si="26"/>
        <v>0.21199999999999999</v>
      </c>
      <c r="X220" s="21">
        <f t="shared" si="27"/>
        <v>2014</v>
      </c>
    </row>
    <row r="221" spans="1:24" ht="30" x14ac:dyDescent="0.25">
      <c r="A221">
        <v>104</v>
      </c>
      <c r="B221" s="1" t="s">
        <v>106</v>
      </c>
      <c r="C221" s="1" t="s">
        <v>4215</v>
      </c>
      <c r="D221" s="3">
        <v>500</v>
      </c>
      <c r="E221" s="4">
        <v>600</v>
      </c>
      <c r="F221" t="s">
        <v>8218</v>
      </c>
      <c r="G221" t="s">
        <v>8223</v>
      </c>
      <c r="H221" t="s">
        <v>8403</v>
      </c>
      <c r="I221" t="s">
        <v>8245</v>
      </c>
      <c r="J221">
        <v>1301792400</v>
      </c>
      <c r="K221">
        <v>1299775266</v>
      </c>
      <c r="L221" t="b">
        <v>0</v>
      </c>
      <c r="M221">
        <v>10</v>
      </c>
      <c r="N221" t="b">
        <v>1</v>
      </c>
      <c r="O221" t="s">
        <v>8264</v>
      </c>
      <c r="P221" t="s">
        <v>8319</v>
      </c>
      <c r="Q221" t="s">
        <v>8341</v>
      </c>
      <c r="R221">
        <f t="shared" si="21"/>
        <v>60</v>
      </c>
      <c r="S221" s="9">
        <f t="shared" si="22"/>
        <v>120</v>
      </c>
      <c r="T221" s="8">
        <f t="shared" si="23"/>
        <v>40612.695208333331</v>
      </c>
      <c r="U221" s="8">
        <f t="shared" si="24"/>
        <v>40636.041666666664</v>
      </c>
      <c r="V221" s="14">
        <f t="shared" si="25"/>
        <v>23.34645833333343</v>
      </c>
      <c r="W221" s="10">
        <f t="shared" si="26"/>
        <v>0.2</v>
      </c>
      <c r="X221" s="21">
        <f t="shared" si="27"/>
        <v>2011</v>
      </c>
    </row>
    <row r="222" spans="1:24" ht="60" x14ac:dyDescent="0.25">
      <c r="A222">
        <v>375</v>
      </c>
      <c r="B222" s="1" t="s">
        <v>376</v>
      </c>
      <c r="C222" s="1" t="s">
        <v>4485</v>
      </c>
      <c r="D222" s="3">
        <v>500</v>
      </c>
      <c r="E222" s="4">
        <v>600</v>
      </c>
      <c r="F222" t="s">
        <v>8218</v>
      </c>
      <c r="G222" t="s">
        <v>8223</v>
      </c>
      <c r="H222" t="s">
        <v>8403</v>
      </c>
      <c r="I222" t="s">
        <v>8245</v>
      </c>
      <c r="J222">
        <v>1393694280</v>
      </c>
      <c r="K222">
        <v>1390088311</v>
      </c>
      <c r="L222" t="b">
        <v>0</v>
      </c>
      <c r="M222">
        <v>14</v>
      </c>
      <c r="N222" t="b">
        <v>1</v>
      </c>
      <c r="O222" t="s">
        <v>8267</v>
      </c>
      <c r="P222" t="s">
        <v>8319</v>
      </c>
      <c r="Q222" t="s">
        <v>8320</v>
      </c>
      <c r="R222">
        <f t="shared" si="21"/>
        <v>42.86</v>
      </c>
      <c r="S222" s="9">
        <f t="shared" si="22"/>
        <v>120</v>
      </c>
      <c r="T222" s="8">
        <f t="shared" si="23"/>
        <v>41657.985081018516</v>
      </c>
      <c r="U222" s="8">
        <f t="shared" si="24"/>
        <v>41699.720833333333</v>
      </c>
      <c r="V222" s="14">
        <f t="shared" si="25"/>
        <v>41.735752314816636</v>
      </c>
      <c r="W222" s="10">
        <f t="shared" si="26"/>
        <v>0.2</v>
      </c>
      <c r="X222" s="21">
        <f t="shared" si="27"/>
        <v>2014</v>
      </c>
    </row>
    <row r="223" spans="1:24" ht="60" x14ac:dyDescent="0.25">
      <c r="A223">
        <v>3291</v>
      </c>
      <c r="B223" s="1" t="s">
        <v>3291</v>
      </c>
      <c r="C223" s="1" t="s">
        <v>7401</v>
      </c>
      <c r="D223" s="3">
        <v>500</v>
      </c>
      <c r="E223" s="4">
        <v>570</v>
      </c>
      <c r="F223" t="s">
        <v>8218</v>
      </c>
      <c r="G223" t="s">
        <v>8223</v>
      </c>
      <c r="H223" t="s">
        <v>8403</v>
      </c>
      <c r="I223" t="s">
        <v>8245</v>
      </c>
      <c r="J223">
        <v>1442462340</v>
      </c>
      <c r="K223">
        <v>1439743900</v>
      </c>
      <c r="L223" t="b">
        <v>0</v>
      </c>
      <c r="M223">
        <v>14</v>
      </c>
      <c r="N223" t="b">
        <v>1</v>
      </c>
      <c r="O223" t="s">
        <v>8269</v>
      </c>
      <c r="P223" t="s">
        <v>8321</v>
      </c>
      <c r="Q223" t="s">
        <v>8324</v>
      </c>
      <c r="R223">
        <f t="shared" si="21"/>
        <v>40.71</v>
      </c>
      <c r="S223" s="9">
        <f t="shared" si="22"/>
        <v>114</v>
      </c>
      <c r="T223" s="8">
        <f t="shared" si="23"/>
        <v>42232.702546296292</v>
      </c>
      <c r="U223" s="8">
        <f t="shared" si="24"/>
        <v>42264.165972222225</v>
      </c>
      <c r="V223" s="14">
        <f t="shared" si="25"/>
        <v>31.463425925932825</v>
      </c>
      <c r="W223" s="10">
        <f t="shared" si="26"/>
        <v>0.14000000000000001</v>
      </c>
      <c r="X223" s="21">
        <f t="shared" si="27"/>
        <v>2015</v>
      </c>
    </row>
    <row r="224" spans="1:24" ht="30" x14ac:dyDescent="0.25">
      <c r="A224">
        <v>3711</v>
      </c>
      <c r="B224" s="1" t="s">
        <v>3708</v>
      </c>
      <c r="C224" s="1" t="s">
        <v>7821</v>
      </c>
      <c r="D224" s="3">
        <v>500</v>
      </c>
      <c r="E224" s="4">
        <v>570</v>
      </c>
      <c r="F224" t="s">
        <v>8218</v>
      </c>
      <c r="G224" t="s">
        <v>8223</v>
      </c>
      <c r="H224" t="s">
        <v>8403</v>
      </c>
      <c r="I224" t="s">
        <v>8245</v>
      </c>
      <c r="J224">
        <v>1402848000</v>
      </c>
      <c r="K224">
        <v>1400606573</v>
      </c>
      <c r="L224" t="b">
        <v>0</v>
      </c>
      <c r="M224">
        <v>21</v>
      </c>
      <c r="N224" t="b">
        <v>1</v>
      </c>
      <c r="O224" t="s">
        <v>8269</v>
      </c>
      <c r="P224" t="s">
        <v>8321</v>
      </c>
      <c r="Q224" t="s">
        <v>8324</v>
      </c>
      <c r="R224">
        <f t="shared" si="21"/>
        <v>27.14</v>
      </c>
      <c r="S224" s="9">
        <f t="shared" si="22"/>
        <v>114</v>
      </c>
      <c r="T224" s="8">
        <f t="shared" si="23"/>
        <v>41779.724224537036</v>
      </c>
      <c r="U224" s="8">
        <f t="shared" si="24"/>
        <v>41805.666666666664</v>
      </c>
      <c r="V224" s="14">
        <f t="shared" si="25"/>
        <v>25.942442129628034</v>
      </c>
      <c r="W224" s="10">
        <f t="shared" si="26"/>
        <v>0.14000000000000001</v>
      </c>
      <c r="X224" s="21">
        <f t="shared" si="27"/>
        <v>2014</v>
      </c>
    </row>
    <row r="225" spans="1:24" ht="60" x14ac:dyDescent="0.25">
      <c r="A225">
        <v>3752</v>
      </c>
      <c r="B225" s="1" t="s">
        <v>3749</v>
      </c>
      <c r="C225" s="1" t="s">
        <v>7862</v>
      </c>
      <c r="D225" s="3">
        <v>500</v>
      </c>
      <c r="E225" s="4">
        <v>565</v>
      </c>
      <c r="F225" t="s">
        <v>8218</v>
      </c>
      <c r="G225" t="s">
        <v>8224</v>
      </c>
      <c r="H225" t="s">
        <v>8407</v>
      </c>
      <c r="I225" t="s">
        <v>8246</v>
      </c>
      <c r="J225">
        <v>1476651600</v>
      </c>
      <c r="K225">
        <v>1473189335</v>
      </c>
      <c r="L225" t="b">
        <v>0</v>
      </c>
      <c r="M225">
        <v>15</v>
      </c>
      <c r="N225" t="b">
        <v>1</v>
      </c>
      <c r="O225" t="s">
        <v>8303</v>
      </c>
      <c r="P225" t="s">
        <v>8321</v>
      </c>
      <c r="Q225" t="s">
        <v>8333</v>
      </c>
      <c r="R225">
        <f t="shared" si="21"/>
        <v>37.67</v>
      </c>
      <c r="S225" s="9">
        <f t="shared" si="22"/>
        <v>113</v>
      </c>
      <c r="T225" s="8">
        <f t="shared" si="23"/>
        <v>42619.802488425921</v>
      </c>
      <c r="U225" s="8">
        <f t="shared" si="24"/>
        <v>42659.875</v>
      </c>
      <c r="V225" s="14">
        <f t="shared" si="25"/>
        <v>40.072511574078817</v>
      </c>
      <c r="W225" s="10">
        <f t="shared" si="26"/>
        <v>0.13</v>
      </c>
      <c r="X225" s="21">
        <f t="shared" si="27"/>
        <v>2016</v>
      </c>
    </row>
    <row r="226" spans="1:24" ht="60" x14ac:dyDescent="0.25">
      <c r="A226">
        <v>74</v>
      </c>
      <c r="B226" s="1" t="s">
        <v>76</v>
      </c>
      <c r="C226" s="1" t="s">
        <v>4185</v>
      </c>
      <c r="D226" s="3">
        <v>500</v>
      </c>
      <c r="E226" s="4">
        <v>564.66</v>
      </c>
      <c r="F226" t="s">
        <v>8218</v>
      </c>
      <c r="G226" t="s">
        <v>8229</v>
      </c>
      <c r="H226" t="s">
        <v>8409</v>
      </c>
      <c r="I226" t="s">
        <v>8248</v>
      </c>
      <c r="J226">
        <v>1453376495</v>
      </c>
      <c r="K226">
        <v>1450784495</v>
      </c>
      <c r="L226" t="b">
        <v>0</v>
      </c>
      <c r="M226">
        <v>29</v>
      </c>
      <c r="N226" t="b">
        <v>1</v>
      </c>
      <c r="O226" t="s">
        <v>8264</v>
      </c>
      <c r="P226" t="s">
        <v>8319</v>
      </c>
      <c r="Q226" t="s">
        <v>8341</v>
      </c>
      <c r="R226">
        <f t="shared" si="21"/>
        <v>19.47</v>
      </c>
      <c r="S226" s="9">
        <f t="shared" si="22"/>
        <v>113</v>
      </c>
      <c r="T226" s="8">
        <f t="shared" si="23"/>
        <v>42360.487210648149</v>
      </c>
      <c r="U226" s="8">
        <f t="shared" si="24"/>
        <v>42390.487210648149</v>
      </c>
      <c r="V226" s="14">
        <f t="shared" si="25"/>
        <v>30</v>
      </c>
      <c r="W226" s="10">
        <f t="shared" si="26"/>
        <v>0.12931999999999994</v>
      </c>
      <c r="X226" s="21">
        <f t="shared" si="27"/>
        <v>2015</v>
      </c>
    </row>
    <row r="227" spans="1:24" ht="60" x14ac:dyDescent="0.25">
      <c r="A227">
        <v>1659</v>
      </c>
      <c r="B227" s="1" t="s">
        <v>1660</v>
      </c>
      <c r="C227" s="1" t="s">
        <v>5769</v>
      </c>
      <c r="D227" s="3">
        <v>500</v>
      </c>
      <c r="E227" s="4">
        <v>564</v>
      </c>
      <c r="F227" t="s">
        <v>8218</v>
      </c>
      <c r="G227" t="s">
        <v>8224</v>
      </c>
      <c r="H227" t="s">
        <v>8407</v>
      </c>
      <c r="I227" t="s">
        <v>8246</v>
      </c>
      <c r="J227">
        <v>1387281600</v>
      </c>
      <c r="K227">
        <v>1384811721</v>
      </c>
      <c r="L227" t="b">
        <v>0</v>
      </c>
      <c r="M227">
        <v>45</v>
      </c>
      <c r="N227" t="b">
        <v>1</v>
      </c>
      <c r="O227" t="s">
        <v>8290</v>
      </c>
      <c r="P227" t="s">
        <v>8325</v>
      </c>
      <c r="Q227" t="s">
        <v>8336</v>
      </c>
      <c r="R227">
        <f t="shared" si="21"/>
        <v>12.53</v>
      </c>
      <c r="S227" s="9">
        <f t="shared" si="22"/>
        <v>113</v>
      </c>
      <c r="T227" s="8">
        <f t="shared" si="23"/>
        <v>41596.913437499999</v>
      </c>
      <c r="U227" s="8">
        <f t="shared" si="24"/>
        <v>41625.5</v>
      </c>
      <c r="V227" s="14">
        <f t="shared" si="25"/>
        <v>28.586562500000582</v>
      </c>
      <c r="W227" s="10">
        <f t="shared" si="26"/>
        <v>0.128</v>
      </c>
      <c r="X227" s="21">
        <f t="shared" si="27"/>
        <v>2013</v>
      </c>
    </row>
    <row r="228" spans="1:24" ht="45" x14ac:dyDescent="0.25">
      <c r="A228">
        <v>1391</v>
      </c>
      <c r="B228" s="1" t="s">
        <v>1392</v>
      </c>
      <c r="C228" s="1" t="s">
        <v>5501</v>
      </c>
      <c r="D228" s="3">
        <v>500</v>
      </c>
      <c r="E228" s="4">
        <v>551</v>
      </c>
      <c r="F228" t="s">
        <v>8218</v>
      </c>
      <c r="G228" t="s">
        <v>8223</v>
      </c>
      <c r="H228" t="s">
        <v>8403</v>
      </c>
      <c r="I228" t="s">
        <v>8245</v>
      </c>
      <c r="J228">
        <v>1440219540</v>
      </c>
      <c r="K228">
        <v>1436369818</v>
      </c>
      <c r="L228" t="b">
        <v>0</v>
      </c>
      <c r="M228">
        <v>13</v>
      </c>
      <c r="N228" t="b">
        <v>1</v>
      </c>
      <c r="O228" t="s">
        <v>8274</v>
      </c>
      <c r="P228" t="s">
        <v>8325</v>
      </c>
      <c r="Q228" t="s">
        <v>8329</v>
      </c>
      <c r="R228">
        <f t="shared" si="21"/>
        <v>42.38</v>
      </c>
      <c r="S228" s="9">
        <f t="shared" si="22"/>
        <v>110</v>
      </c>
      <c r="T228" s="8">
        <f t="shared" si="23"/>
        <v>42193.650671296295</v>
      </c>
      <c r="U228" s="8">
        <f t="shared" si="24"/>
        <v>42238.207638888889</v>
      </c>
      <c r="V228" s="14">
        <f t="shared" si="25"/>
        <v>44.556967592594447</v>
      </c>
      <c r="W228" s="10">
        <f t="shared" si="26"/>
        <v>0.10199999999999999</v>
      </c>
      <c r="X228" s="21">
        <f t="shared" si="27"/>
        <v>2015</v>
      </c>
    </row>
    <row r="229" spans="1:24" ht="45" x14ac:dyDescent="0.25">
      <c r="A229">
        <v>1612</v>
      </c>
      <c r="B229" s="1" t="s">
        <v>1613</v>
      </c>
      <c r="C229" s="1" t="s">
        <v>5722</v>
      </c>
      <c r="D229" s="3">
        <v>500</v>
      </c>
      <c r="E229" s="4">
        <v>550</v>
      </c>
      <c r="F229" t="s">
        <v>8218</v>
      </c>
      <c r="G229" t="s">
        <v>8223</v>
      </c>
      <c r="H229" t="s">
        <v>8403</v>
      </c>
      <c r="I229" t="s">
        <v>8245</v>
      </c>
      <c r="J229">
        <v>1357160384</v>
      </c>
      <c r="K229">
        <v>1354568384</v>
      </c>
      <c r="L229" t="b">
        <v>0</v>
      </c>
      <c r="M229">
        <v>11</v>
      </c>
      <c r="N229" t="b">
        <v>1</v>
      </c>
      <c r="O229" t="s">
        <v>8274</v>
      </c>
      <c r="P229" t="s">
        <v>8325</v>
      </c>
      <c r="Q229" t="s">
        <v>8329</v>
      </c>
      <c r="R229">
        <f t="shared" si="21"/>
        <v>50</v>
      </c>
      <c r="S229" s="9">
        <f t="shared" si="22"/>
        <v>110</v>
      </c>
      <c r="T229" s="8">
        <f t="shared" si="23"/>
        <v>41246.874814814815</v>
      </c>
      <c r="U229" s="8">
        <f t="shared" si="24"/>
        <v>41276.874814814815</v>
      </c>
      <c r="V229" s="14">
        <f t="shared" si="25"/>
        <v>30</v>
      </c>
      <c r="W229" s="10">
        <f t="shared" si="26"/>
        <v>0.1</v>
      </c>
      <c r="X229" s="21">
        <f t="shared" si="27"/>
        <v>2012</v>
      </c>
    </row>
    <row r="230" spans="1:24" ht="45" x14ac:dyDescent="0.25">
      <c r="A230">
        <v>3514</v>
      </c>
      <c r="B230" s="1" t="s">
        <v>3513</v>
      </c>
      <c r="C230" s="1" t="s">
        <v>7624</v>
      </c>
      <c r="D230" s="3">
        <v>500</v>
      </c>
      <c r="E230" s="4">
        <v>550</v>
      </c>
      <c r="F230" t="s">
        <v>8218</v>
      </c>
      <c r="G230" t="s">
        <v>8223</v>
      </c>
      <c r="H230" t="s">
        <v>8403</v>
      </c>
      <c r="I230" t="s">
        <v>8245</v>
      </c>
      <c r="J230">
        <v>1422853140</v>
      </c>
      <c r="K230">
        <v>1421439552</v>
      </c>
      <c r="L230" t="b">
        <v>0</v>
      </c>
      <c r="M230">
        <v>10</v>
      </c>
      <c r="N230" t="b">
        <v>1</v>
      </c>
      <c r="O230" t="s">
        <v>8269</v>
      </c>
      <c r="P230" t="s">
        <v>8321</v>
      </c>
      <c r="Q230" t="s">
        <v>8324</v>
      </c>
      <c r="R230">
        <f t="shared" si="21"/>
        <v>55</v>
      </c>
      <c r="S230" s="9">
        <f t="shared" si="22"/>
        <v>110</v>
      </c>
      <c r="T230" s="8">
        <f t="shared" si="23"/>
        <v>42020.846666666665</v>
      </c>
      <c r="U230" s="8">
        <f t="shared" si="24"/>
        <v>42037.207638888889</v>
      </c>
      <c r="V230" s="14">
        <f t="shared" si="25"/>
        <v>16.360972222224518</v>
      </c>
      <c r="W230" s="10">
        <f t="shared" si="26"/>
        <v>0.1</v>
      </c>
      <c r="X230" s="21">
        <f t="shared" si="27"/>
        <v>2015</v>
      </c>
    </row>
    <row r="231" spans="1:24" ht="60" x14ac:dyDescent="0.25">
      <c r="A231">
        <v>3181</v>
      </c>
      <c r="B231" s="1" t="s">
        <v>3181</v>
      </c>
      <c r="C231" s="1" t="s">
        <v>7291</v>
      </c>
      <c r="D231" s="3">
        <v>500</v>
      </c>
      <c r="E231" s="4">
        <v>545</v>
      </c>
      <c r="F231" t="s">
        <v>8218</v>
      </c>
      <c r="G231" t="s">
        <v>8224</v>
      </c>
      <c r="H231" t="s">
        <v>8407</v>
      </c>
      <c r="I231" t="s">
        <v>8246</v>
      </c>
      <c r="J231">
        <v>1402848000</v>
      </c>
      <c r="K231">
        <v>1400570787</v>
      </c>
      <c r="L231" t="b">
        <v>1</v>
      </c>
      <c r="M231">
        <v>15</v>
      </c>
      <c r="N231" t="b">
        <v>1</v>
      </c>
      <c r="O231" t="s">
        <v>8269</v>
      </c>
      <c r="P231" t="s">
        <v>8321</v>
      </c>
      <c r="Q231" t="s">
        <v>8324</v>
      </c>
      <c r="R231">
        <f t="shared" si="21"/>
        <v>36.33</v>
      </c>
      <c r="S231" s="9">
        <f t="shared" si="22"/>
        <v>109</v>
      </c>
      <c r="T231" s="8">
        <f t="shared" si="23"/>
        <v>41779.310034722221</v>
      </c>
      <c r="U231" s="8">
        <f t="shared" si="24"/>
        <v>41805.666666666664</v>
      </c>
      <c r="V231" s="14">
        <f t="shared" si="25"/>
        <v>26.356631944443507</v>
      </c>
      <c r="W231" s="10">
        <f t="shared" si="26"/>
        <v>0.09</v>
      </c>
      <c r="X231" s="21">
        <f t="shared" si="27"/>
        <v>2014</v>
      </c>
    </row>
    <row r="232" spans="1:24" ht="60" x14ac:dyDescent="0.25">
      <c r="A232">
        <v>3133</v>
      </c>
      <c r="B232" s="1" t="s">
        <v>3133</v>
      </c>
      <c r="C232" s="1" t="s">
        <v>7243</v>
      </c>
      <c r="D232" s="3">
        <v>500</v>
      </c>
      <c r="E232" s="4">
        <v>540</v>
      </c>
      <c r="F232" t="s">
        <v>8221</v>
      </c>
      <c r="G232" t="s">
        <v>8224</v>
      </c>
      <c r="H232" t="s">
        <v>8407</v>
      </c>
      <c r="I232" t="s">
        <v>8246</v>
      </c>
      <c r="J232">
        <v>1490358834</v>
      </c>
      <c r="K232">
        <v>1487770434</v>
      </c>
      <c r="L232" t="b">
        <v>0</v>
      </c>
      <c r="M232">
        <v>16</v>
      </c>
      <c r="N232" t="b">
        <v>0</v>
      </c>
      <c r="O232" t="s">
        <v>8269</v>
      </c>
      <c r="P232" t="s">
        <v>8321</v>
      </c>
      <c r="Q232" t="s">
        <v>8324</v>
      </c>
      <c r="R232">
        <f t="shared" si="21"/>
        <v>33.75</v>
      </c>
      <c r="S232" s="9">
        <f t="shared" si="22"/>
        <v>108</v>
      </c>
      <c r="T232" s="8">
        <f t="shared" si="23"/>
        <v>42788.565208333333</v>
      </c>
      <c r="U232" s="8">
        <f t="shared" si="24"/>
        <v>42818.523541666669</v>
      </c>
      <c r="V232" s="14">
        <f t="shared" si="25"/>
        <v>29.958333333335759</v>
      </c>
      <c r="W232" s="10">
        <f t="shared" si="26"/>
        <v>0.08</v>
      </c>
      <c r="X232" s="21">
        <f t="shared" si="27"/>
        <v>2017</v>
      </c>
    </row>
    <row r="233" spans="1:24" ht="60" x14ac:dyDescent="0.25">
      <c r="A233">
        <v>3319</v>
      </c>
      <c r="B233" s="1" t="s">
        <v>3319</v>
      </c>
      <c r="C233" s="1" t="s">
        <v>7429</v>
      </c>
      <c r="D233" s="3">
        <v>500</v>
      </c>
      <c r="E233" s="4">
        <v>540</v>
      </c>
      <c r="F233" t="s">
        <v>8218</v>
      </c>
      <c r="G233" t="s">
        <v>8224</v>
      </c>
      <c r="H233" t="s">
        <v>8407</v>
      </c>
      <c r="I233" t="s">
        <v>8246</v>
      </c>
      <c r="J233">
        <v>1422712986</v>
      </c>
      <c r="K233">
        <v>1418824986</v>
      </c>
      <c r="L233" t="b">
        <v>0</v>
      </c>
      <c r="M233">
        <v>16</v>
      </c>
      <c r="N233" t="b">
        <v>1</v>
      </c>
      <c r="O233" t="s">
        <v>8269</v>
      </c>
      <c r="P233" t="s">
        <v>8321</v>
      </c>
      <c r="Q233" t="s">
        <v>8324</v>
      </c>
      <c r="R233">
        <f t="shared" si="21"/>
        <v>33.75</v>
      </c>
      <c r="S233" s="9">
        <f t="shared" si="22"/>
        <v>108</v>
      </c>
      <c r="T233" s="8">
        <f t="shared" si="23"/>
        <v>41990.585486111115</v>
      </c>
      <c r="U233" s="8">
        <f t="shared" si="24"/>
        <v>42035.585486111115</v>
      </c>
      <c r="V233" s="14">
        <f t="shared" si="25"/>
        <v>45</v>
      </c>
      <c r="W233" s="10">
        <f t="shared" si="26"/>
        <v>0.08</v>
      </c>
      <c r="X233" s="21">
        <f t="shared" si="27"/>
        <v>2014</v>
      </c>
    </row>
    <row r="234" spans="1:24" ht="60" x14ac:dyDescent="0.25">
      <c r="A234">
        <v>3321</v>
      </c>
      <c r="B234" s="1" t="s">
        <v>3321</v>
      </c>
      <c r="C234" s="1" t="s">
        <v>7431</v>
      </c>
      <c r="D234" s="3">
        <v>500</v>
      </c>
      <c r="E234" s="4">
        <v>537</v>
      </c>
      <c r="F234" t="s">
        <v>8218</v>
      </c>
      <c r="G234" t="s">
        <v>8223</v>
      </c>
      <c r="H234" t="s">
        <v>8403</v>
      </c>
      <c r="I234" t="s">
        <v>8245</v>
      </c>
      <c r="J234">
        <v>1413431940</v>
      </c>
      <c r="K234">
        <v>1412216665</v>
      </c>
      <c r="L234" t="b">
        <v>0</v>
      </c>
      <c r="M234">
        <v>15</v>
      </c>
      <c r="N234" t="b">
        <v>1</v>
      </c>
      <c r="O234" t="s">
        <v>8269</v>
      </c>
      <c r="P234" t="s">
        <v>8321</v>
      </c>
      <c r="Q234" t="s">
        <v>8324</v>
      </c>
      <c r="R234">
        <f t="shared" si="21"/>
        <v>35.799999999999997</v>
      </c>
      <c r="S234" s="9">
        <f t="shared" si="22"/>
        <v>107</v>
      </c>
      <c r="T234" s="8">
        <f t="shared" si="23"/>
        <v>41914.100289351853</v>
      </c>
      <c r="U234" s="8">
        <f t="shared" si="24"/>
        <v>41928.165972222225</v>
      </c>
      <c r="V234" s="14">
        <f t="shared" si="25"/>
        <v>14.065682870372257</v>
      </c>
      <c r="W234" s="10">
        <f t="shared" si="26"/>
        <v>7.3999999999999996E-2</v>
      </c>
      <c r="X234" s="21">
        <f t="shared" si="27"/>
        <v>2014</v>
      </c>
    </row>
    <row r="235" spans="1:24" ht="60" x14ac:dyDescent="0.25">
      <c r="A235">
        <v>3831</v>
      </c>
      <c r="B235" s="1" t="s">
        <v>3828</v>
      </c>
      <c r="C235" s="1" t="s">
        <v>7940</v>
      </c>
      <c r="D235" s="3">
        <v>500</v>
      </c>
      <c r="E235" s="4">
        <v>530.11</v>
      </c>
      <c r="F235" t="s">
        <v>8218</v>
      </c>
      <c r="G235" t="s">
        <v>8223</v>
      </c>
      <c r="H235" t="s">
        <v>8403</v>
      </c>
      <c r="I235" t="s">
        <v>8245</v>
      </c>
      <c r="J235">
        <v>1415222545</v>
      </c>
      <c r="K235">
        <v>1413404545</v>
      </c>
      <c r="L235" t="b">
        <v>0</v>
      </c>
      <c r="M235">
        <v>9</v>
      </c>
      <c r="N235" t="b">
        <v>1</v>
      </c>
      <c r="O235" t="s">
        <v>8269</v>
      </c>
      <c r="P235" t="s">
        <v>8321</v>
      </c>
      <c r="Q235" t="s">
        <v>8324</v>
      </c>
      <c r="R235">
        <f t="shared" si="21"/>
        <v>58.9</v>
      </c>
      <c r="S235" s="9">
        <f t="shared" si="22"/>
        <v>106</v>
      </c>
      <c r="T235" s="8">
        <f t="shared" si="23"/>
        <v>41927.848900462966</v>
      </c>
      <c r="U235" s="8">
        <f t="shared" si="24"/>
        <v>41948.890567129631</v>
      </c>
      <c r="V235" s="14">
        <f t="shared" si="25"/>
        <v>21.041666666664241</v>
      </c>
      <c r="W235" s="10">
        <f t="shared" si="26"/>
        <v>6.022000000000003E-2</v>
      </c>
      <c r="X235" s="21">
        <f t="shared" si="27"/>
        <v>2014</v>
      </c>
    </row>
    <row r="236" spans="1:24" ht="45" x14ac:dyDescent="0.25">
      <c r="A236">
        <v>3525</v>
      </c>
      <c r="B236" s="1" t="s">
        <v>3524</v>
      </c>
      <c r="C236" s="1" t="s">
        <v>7635</v>
      </c>
      <c r="D236" s="3">
        <v>500</v>
      </c>
      <c r="E236" s="4">
        <v>530</v>
      </c>
      <c r="F236" t="s">
        <v>8218</v>
      </c>
      <c r="G236" t="s">
        <v>8223</v>
      </c>
      <c r="H236" t="s">
        <v>8403</v>
      </c>
      <c r="I236" t="s">
        <v>8245</v>
      </c>
      <c r="J236">
        <v>1439136000</v>
      </c>
      <c r="K236">
        <v>1438188106</v>
      </c>
      <c r="L236" t="b">
        <v>0</v>
      </c>
      <c r="M236">
        <v>7</v>
      </c>
      <c r="N236" t="b">
        <v>1</v>
      </c>
      <c r="O236" t="s">
        <v>8269</v>
      </c>
      <c r="P236" t="s">
        <v>8321</v>
      </c>
      <c r="Q236" t="s">
        <v>8324</v>
      </c>
      <c r="R236">
        <f t="shared" si="21"/>
        <v>75.709999999999994</v>
      </c>
      <c r="S236" s="9">
        <f t="shared" si="22"/>
        <v>106</v>
      </c>
      <c r="T236" s="8">
        <f t="shared" si="23"/>
        <v>42214.6956712963</v>
      </c>
      <c r="U236" s="8">
        <f t="shared" si="24"/>
        <v>42225.666666666672</v>
      </c>
      <c r="V236" s="14">
        <f t="shared" si="25"/>
        <v>10.970995370371384</v>
      </c>
      <c r="W236" s="10">
        <f t="shared" si="26"/>
        <v>0.06</v>
      </c>
      <c r="X236" s="21">
        <f t="shared" si="27"/>
        <v>2015</v>
      </c>
    </row>
    <row r="237" spans="1:24" ht="60" x14ac:dyDescent="0.25">
      <c r="A237">
        <v>3563</v>
      </c>
      <c r="B237" s="1" t="s">
        <v>3562</v>
      </c>
      <c r="C237" s="1" t="s">
        <v>7673</v>
      </c>
      <c r="D237" s="3">
        <v>500</v>
      </c>
      <c r="E237" s="4">
        <v>527.45000000000005</v>
      </c>
      <c r="F237" t="s">
        <v>8218</v>
      </c>
      <c r="G237" t="s">
        <v>8224</v>
      </c>
      <c r="H237" t="s">
        <v>8407</v>
      </c>
      <c r="I237" t="s">
        <v>8246</v>
      </c>
      <c r="J237">
        <v>1470078000</v>
      </c>
      <c r="K237">
        <v>1467648456</v>
      </c>
      <c r="L237" t="b">
        <v>0</v>
      </c>
      <c r="M237">
        <v>25</v>
      </c>
      <c r="N237" t="b">
        <v>1</v>
      </c>
      <c r="O237" t="s">
        <v>8269</v>
      </c>
      <c r="P237" t="s">
        <v>8321</v>
      </c>
      <c r="Q237" t="s">
        <v>8324</v>
      </c>
      <c r="R237">
        <f t="shared" si="21"/>
        <v>21.1</v>
      </c>
      <c r="S237" s="9">
        <f t="shared" si="22"/>
        <v>105</v>
      </c>
      <c r="T237" s="8">
        <f t="shared" si="23"/>
        <v>42555.671944444446</v>
      </c>
      <c r="U237" s="8">
        <f t="shared" si="24"/>
        <v>42583.791666666672</v>
      </c>
      <c r="V237" s="14">
        <f t="shared" si="25"/>
        <v>28.119722222225391</v>
      </c>
      <c r="W237" s="10">
        <f t="shared" si="26"/>
        <v>5.4900000000000088E-2</v>
      </c>
      <c r="X237" s="21">
        <f t="shared" si="27"/>
        <v>2016</v>
      </c>
    </row>
    <row r="238" spans="1:24" ht="45" x14ac:dyDescent="0.25">
      <c r="A238">
        <v>2</v>
      </c>
      <c r="B238" s="1" t="s">
        <v>4</v>
      </c>
      <c r="C238" s="1" t="s">
        <v>4113</v>
      </c>
      <c r="D238" s="3">
        <v>500</v>
      </c>
      <c r="E238" s="4">
        <v>525</v>
      </c>
      <c r="F238" t="s">
        <v>8218</v>
      </c>
      <c r="G238" t="s">
        <v>8224</v>
      </c>
      <c r="H238" t="s">
        <v>8407</v>
      </c>
      <c r="I238" t="s">
        <v>8246</v>
      </c>
      <c r="J238">
        <v>1455555083</v>
      </c>
      <c r="K238">
        <v>1454691083</v>
      </c>
      <c r="L238" t="b">
        <v>0</v>
      </c>
      <c r="M238">
        <v>35</v>
      </c>
      <c r="N238" t="b">
        <v>1</v>
      </c>
      <c r="O238" t="s">
        <v>8263</v>
      </c>
      <c r="P238" t="s">
        <v>8319</v>
      </c>
      <c r="Q238" t="s">
        <v>8330</v>
      </c>
      <c r="R238">
        <f t="shared" si="21"/>
        <v>15</v>
      </c>
      <c r="S238" s="9">
        <f t="shared" si="22"/>
        <v>105</v>
      </c>
      <c r="T238" s="8">
        <f t="shared" si="23"/>
        <v>42405.702349537038</v>
      </c>
      <c r="U238" s="8">
        <f t="shared" si="24"/>
        <v>42415.702349537038</v>
      </c>
      <c r="V238" s="14">
        <f t="shared" si="25"/>
        <v>10</v>
      </c>
      <c r="W238" s="10">
        <f t="shared" si="26"/>
        <v>0.05</v>
      </c>
      <c r="X238" s="21">
        <f t="shared" si="27"/>
        <v>2016</v>
      </c>
    </row>
    <row r="239" spans="1:24" ht="45" x14ac:dyDescent="0.25">
      <c r="A239">
        <v>3749</v>
      </c>
      <c r="B239" s="1" t="s">
        <v>3746</v>
      </c>
      <c r="C239" s="1" t="s">
        <v>7859</v>
      </c>
      <c r="D239" s="3">
        <v>500</v>
      </c>
      <c r="E239" s="4">
        <v>525</v>
      </c>
      <c r="F239" t="s">
        <v>8218</v>
      </c>
      <c r="G239" t="s">
        <v>8223</v>
      </c>
      <c r="H239" t="s">
        <v>8403</v>
      </c>
      <c r="I239" t="s">
        <v>8245</v>
      </c>
      <c r="J239">
        <v>1461902340</v>
      </c>
      <c r="K239">
        <v>1459220588</v>
      </c>
      <c r="L239" t="b">
        <v>0</v>
      </c>
      <c r="M239">
        <v>7</v>
      </c>
      <c r="N239" t="b">
        <v>1</v>
      </c>
      <c r="O239" t="s">
        <v>8303</v>
      </c>
      <c r="P239" t="s">
        <v>8321</v>
      </c>
      <c r="Q239" t="s">
        <v>8333</v>
      </c>
      <c r="R239">
        <f t="shared" si="21"/>
        <v>75</v>
      </c>
      <c r="S239" s="9">
        <f t="shared" si="22"/>
        <v>105</v>
      </c>
      <c r="T239" s="8">
        <f t="shared" si="23"/>
        <v>42458.127175925925</v>
      </c>
      <c r="U239" s="8">
        <f t="shared" si="24"/>
        <v>42489.165972222225</v>
      </c>
      <c r="V239" s="14">
        <f t="shared" si="25"/>
        <v>31.038796296299552</v>
      </c>
      <c r="W239" s="10">
        <f t="shared" si="26"/>
        <v>0.05</v>
      </c>
      <c r="X239" s="21">
        <f t="shared" si="27"/>
        <v>2016</v>
      </c>
    </row>
    <row r="240" spans="1:24" ht="60" x14ac:dyDescent="0.25">
      <c r="A240">
        <v>829</v>
      </c>
      <c r="B240" s="1" t="s">
        <v>830</v>
      </c>
      <c r="C240" s="1" t="s">
        <v>4939</v>
      </c>
      <c r="D240" s="3">
        <v>500</v>
      </c>
      <c r="E240" s="4">
        <v>520</v>
      </c>
      <c r="F240" t="s">
        <v>8218</v>
      </c>
      <c r="G240" t="s">
        <v>8224</v>
      </c>
      <c r="H240" t="s">
        <v>8407</v>
      </c>
      <c r="I240" t="s">
        <v>8246</v>
      </c>
      <c r="J240">
        <v>1468437240</v>
      </c>
      <c r="K240">
        <v>1463253240</v>
      </c>
      <c r="L240" t="b">
        <v>0</v>
      </c>
      <c r="M240">
        <v>16</v>
      </c>
      <c r="N240" t="b">
        <v>1</v>
      </c>
      <c r="O240" t="s">
        <v>8274</v>
      </c>
      <c r="P240" t="s">
        <v>8325</v>
      </c>
      <c r="Q240" t="s">
        <v>8329</v>
      </c>
      <c r="R240">
        <f t="shared" si="21"/>
        <v>32.5</v>
      </c>
      <c r="S240" s="9">
        <f t="shared" si="22"/>
        <v>104</v>
      </c>
      <c r="T240" s="8">
        <f t="shared" si="23"/>
        <v>42504.801388888889</v>
      </c>
      <c r="U240" s="8">
        <f t="shared" si="24"/>
        <v>42564.801388888889</v>
      </c>
      <c r="V240" s="14">
        <f t="shared" si="25"/>
        <v>60</v>
      </c>
      <c r="W240" s="10">
        <f t="shared" si="26"/>
        <v>0.04</v>
      </c>
      <c r="X240" s="21">
        <f t="shared" si="27"/>
        <v>2016</v>
      </c>
    </row>
    <row r="241" spans="1:24" ht="75" x14ac:dyDescent="0.25">
      <c r="A241">
        <v>1835</v>
      </c>
      <c r="B241" s="1" t="s">
        <v>1836</v>
      </c>
      <c r="C241" s="1" t="s">
        <v>5945</v>
      </c>
      <c r="D241" s="3">
        <v>500</v>
      </c>
      <c r="E241" s="4">
        <v>520</v>
      </c>
      <c r="F241" t="s">
        <v>8218</v>
      </c>
      <c r="G241" t="s">
        <v>8224</v>
      </c>
      <c r="H241" t="s">
        <v>8407</v>
      </c>
      <c r="I241" t="s">
        <v>8246</v>
      </c>
      <c r="J241">
        <v>1459439471</v>
      </c>
      <c r="K241">
        <v>1456851071</v>
      </c>
      <c r="L241" t="b">
        <v>0</v>
      </c>
      <c r="M241">
        <v>11</v>
      </c>
      <c r="N241" t="b">
        <v>1</v>
      </c>
      <c r="O241" t="s">
        <v>8274</v>
      </c>
      <c r="P241" t="s">
        <v>8325</v>
      </c>
      <c r="Q241" t="s">
        <v>8329</v>
      </c>
      <c r="R241">
        <f t="shared" si="21"/>
        <v>47.27</v>
      </c>
      <c r="S241" s="9">
        <f t="shared" si="22"/>
        <v>104</v>
      </c>
      <c r="T241" s="8">
        <f t="shared" si="23"/>
        <v>42430.702210648145</v>
      </c>
      <c r="U241" s="8">
        <f t="shared" si="24"/>
        <v>42460.660543981481</v>
      </c>
      <c r="V241" s="14">
        <f t="shared" si="25"/>
        <v>29.958333333335759</v>
      </c>
      <c r="W241" s="10">
        <f t="shared" si="26"/>
        <v>0.04</v>
      </c>
      <c r="X241" s="21">
        <f t="shared" si="27"/>
        <v>2016</v>
      </c>
    </row>
    <row r="242" spans="1:24" ht="45" x14ac:dyDescent="0.25">
      <c r="A242">
        <v>3651</v>
      </c>
      <c r="B242" s="1" t="s">
        <v>3649</v>
      </c>
      <c r="C242" s="1" t="s">
        <v>7761</v>
      </c>
      <c r="D242" s="3">
        <v>500</v>
      </c>
      <c r="E242" s="4">
        <v>520</v>
      </c>
      <c r="F242" t="s">
        <v>8218</v>
      </c>
      <c r="G242" t="s">
        <v>8223</v>
      </c>
      <c r="H242" t="s">
        <v>8403</v>
      </c>
      <c r="I242" t="s">
        <v>8245</v>
      </c>
      <c r="J242">
        <v>1407686340</v>
      </c>
      <c r="K242">
        <v>1404833442</v>
      </c>
      <c r="L242" t="b">
        <v>0</v>
      </c>
      <c r="M242">
        <v>9</v>
      </c>
      <c r="N242" t="b">
        <v>1</v>
      </c>
      <c r="O242" t="s">
        <v>8269</v>
      </c>
      <c r="P242" t="s">
        <v>8321</v>
      </c>
      <c r="Q242" t="s">
        <v>8324</v>
      </c>
      <c r="R242">
        <f t="shared" si="21"/>
        <v>57.78</v>
      </c>
      <c r="S242" s="9">
        <f t="shared" si="22"/>
        <v>104</v>
      </c>
      <c r="T242" s="8">
        <f t="shared" si="23"/>
        <v>41828.646319444444</v>
      </c>
      <c r="U242" s="8">
        <f t="shared" si="24"/>
        <v>41861.665972222225</v>
      </c>
      <c r="V242" s="14">
        <f t="shared" si="25"/>
        <v>33.01965277778072</v>
      </c>
      <c r="W242" s="10">
        <f t="shared" si="26"/>
        <v>0.04</v>
      </c>
      <c r="X242" s="21">
        <f t="shared" si="27"/>
        <v>2014</v>
      </c>
    </row>
    <row r="243" spans="1:24" ht="45" x14ac:dyDescent="0.25">
      <c r="A243">
        <v>1637</v>
      </c>
      <c r="B243" s="1" t="s">
        <v>1638</v>
      </c>
      <c r="C243" s="1" t="s">
        <v>5747</v>
      </c>
      <c r="D243" s="3">
        <v>500</v>
      </c>
      <c r="E243" s="4">
        <v>519</v>
      </c>
      <c r="F243" t="s">
        <v>8218</v>
      </c>
      <c r="G243" t="s">
        <v>8223</v>
      </c>
      <c r="H243" t="s">
        <v>8403</v>
      </c>
      <c r="I243" t="s">
        <v>8245</v>
      </c>
      <c r="J243">
        <v>1262302740</v>
      </c>
      <c r="K243">
        <v>1257444140</v>
      </c>
      <c r="L243" t="b">
        <v>0</v>
      </c>
      <c r="M243">
        <v>15</v>
      </c>
      <c r="N243" t="b">
        <v>1</v>
      </c>
      <c r="O243" t="s">
        <v>8274</v>
      </c>
      <c r="P243" t="s">
        <v>8325</v>
      </c>
      <c r="Q243" t="s">
        <v>8329</v>
      </c>
      <c r="R243">
        <f t="shared" si="21"/>
        <v>34.6</v>
      </c>
      <c r="S243" s="9">
        <f t="shared" si="22"/>
        <v>104</v>
      </c>
      <c r="T243" s="8">
        <f t="shared" si="23"/>
        <v>40122.751620370371</v>
      </c>
      <c r="U243" s="8">
        <f t="shared" si="24"/>
        <v>40178.98541666667</v>
      </c>
      <c r="V243" s="14">
        <f t="shared" si="25"/>
        <v>56.233796296299261</v>
      </c>
      <c r="W243" s="10">
        <f t="shared" si="26"/>
        <v>3.7999999999999999E-2</v>
      </c>
      <c r="X243" s="21">
        <f t="shared" si="27"/>
        <v>2009</v>
      </c>
    </row>
    <row r="244" spans="1:24" ht="60" x14ac:dyDescent="0.25">
      <c r="A244">
        <v>2491</v>
      </c>
      <c r="B244" s="1" t="s">
        <v>2491</v>
      </c>
      <c r="C244" s="1" t="s">
        <v>6601</v>
      </c>
      <c r="D244" s="3">
        <v>500</v>
      </c>
      <c r="E244" s="4">
        <v>516</v>
      </c>
      <c r="F244" t="s">
        <v>8218</v>
      </c>
      <c r="G244" t="s">
        <v>8223</v>
      </c>
      <c r="H244" t="s">
        <v>8403</v>
      </c>
      <c r="I244" t="s">
        <v>8245</v>
      </c>
      <c r="J244">
        <v>1295142660</v>
      </c>
      <c r="K244">
        <v>1293739714</v>
      </c>
      <c r="L244" t="b">
        <v>0</v>
      </c>
      <c r="M244">
        <v>10</v>
      </c>
      <c r="N244" t="b">
        <v>1</v>
      </c>
      <c r="O244" t="s">
        <v>8277</v>
      </c>
      <c r="P244" t="s">
        <v>8325</v>
      </c>
      <c r="Q244" t="s">
        <v>8326</v>
      </c>
      <c r="R244">
        <f t="shared" si="21"/>
        <v>51.6</v>
      </c>
      <c r="S244" s="9">
        <f t="shared" si="22"/>
        <v>103</v>
      </c>
      <c r="T244" s="8">
        <f t="shared" si="23"/>
        <v>40542.839282407411</v>
      </c>
      <c r="U244" s="8">
        <f t="shared" si="24"/>
        <v>40559.07708333333</v>
      </c>
      <c r="V244" s="14">
        <f t="shared" si="25"/>
        <v>16.237800925919146</v>
      </c>
      <c r="W244" s="10">
        <f t="shared" si="26"/>
        <v>3.2000000000000001E-2</v>
      </c>
      <c r="X244" s="21">
        <f t="shared" si="27"/>
        <v>2010</v>
      </c>
    </row>
    <row r="245" spans="1:24" ht="45" x14ac:dyDescent="0.25">
      <c r="A245">
        <v>539</v>
      </c>
      <c r="B245" s="1" t="s">
        <v>540</v>
      </c>
      <c r="C245" s="1" t="s">
        <v>4649</v>
      </c>
      <c r="D245" s="3">
        <v>500</v>
      </c>
      <c r="E245" s="4">
        <v>503.22</v>
      </c>
      <c r="F245" t="s">
        <v>8218</v>
      </c>
      <c r="G245" t="s">
        <v>8224</v>
      </c>
      <c r="H245" t="s">
        <v>8407</v>
      </c>
      <c r="I245" t="s">
        <v>8246</v>
      </c>
      <c r="J245">
        <v>1467681107</v>
      </c>
      <c r="K245">
        <v>1465866707</v>
      </c>
      <c r="L245" t="b">
        <v>0</v>
      </c>
      <c r="M245">
        <v>20</v>
      </c>
      <c r="N245" t="b">
        <v>1</v>
      </c>
      <c r="O245" t="s">
        <v>8269</v>
      </c>
      <c r="P245" t="s">
        <v>8321</v>
      </c>
      <c r="Q245" t="s">
        <v>8324</v>
      </c>
      <c r="R245">
        <f t="shared" si="21"/>
        <v>25.16</v>
      </c>
      <c r="S245" s="9">
        <f t="shared" si="22"/>
        <v>101</v>
      </c>
      <c r="T245" s="8">
        <f t="shared" si="23"/>
        <v>42535.049849537041</v>
      </c>
      <c r="U245" s="8">
        <f t="shared" si="24"/>
        <v>42556.049849537041</v>
      </c>
      <c r="V245" s="14">
        <f t="shared" si="25"/>
        <v>21</v>
      </c>
      <c r="W245" s="10">
        <f t="shared" si="26"/>
        <v>6.4400000000000542E-3</v>
      </c>
      <c r="X245" s="21">
        <f t="shared" si="27"/>
        <v>2016</v>
      </c>
    </row>
    <row r="246" spans="1:24" ht="30" x14ac:dyDescent="0.25">
      <c r="A246">
        <v>90</v>
      </c>
      <c r="B246" s="1" t="s">
        <v>92</v>
      </c>
      <c r="C246" s="1" t="s">
        <v>4201</v>
      </c>
      <c r="D246" s="3">
        <v>500</v>
      </c>
      <c r="E246" s="4">
        <v>502</v>
      </c>
      <c r="F246" t="s">
        <v>8218</v>
      </c>
      <c r="G246" t="s">
        <v>8223</v>
      </c>
      <c r="H246" t="s">
        <v>8403</v>
      </c>
      <c r="I246" t="s">
        <v>8245</v>
      </c>
      <c r="J246">
        <v>1310454499</v>
      </c>
      <c r="K246">
        <v>1307862499</v>
      </c>
      <c r="L246" t="b">
        <v>0</v>
      </c>
      <c r="M246">
        <v>16</v>
      </c>
      <c r="N246" t="b">
        <v>1</v>
      </c>
      <c r="O246" t="s">
        <v>8264</v>
      </c>
      <c r="P246" t="s">
        <v>8319</v>
      </c>
      <c r="Q246" t="s">
        <v>8341</v>
      </c>
      <c r="R246">
        <f t="shared" si="21"/>
        <v>31.38</v>
      </c>
      <c r="S246" s="9">
        <f t="shared" si="22"/>
        <v>100</v>
      </c>
      <c r="T246" s="8">
        <f t="shared" si="23"/>
        <v>40706.297442129631</v>
      </c>
      <c r="U246" s="8">
        <f t="shared" si="24"/>
        <v>40736.297442129631</v>
      </c>
      <c r="V246" s="14">
        <f t="shared" si="25"/>
        <v>30</v>
      </c>
      <c r="W246" s="10">
        <f t="shared" si="26"/>
        <v>4.0000000000000001E-3</v>
      </c>
      <c r="X246" s="21">
        <f t="shared" si="27"/>
        <v>2011</v>
      </c>
    </row>
    <row r="247" spans="1:24" ht="60" x14ac:dyDescent="0.25">
      <c r="A247">
        <v>3829</v>
      </c>
      <c r="B247" s="1" t="s">
        <v>3826</v>
      </c>
      <c r="C247" s="1" t="s">
        <v>7938</v>
      </c>
      <c r="D247" s="3">
        <v>500</v>
      </c>
      <c r="E247" s="4">
        <v>501</v>
      </c>
      <c r="F247" t="s">
        <v>8218</v>
      </c>
      <c r="G247" t="s">
        <v>8223</v>
      </c>
      <c r="H247" t="s">
        <v>8403</v>
      </c>
      <c r="I247" t="s">
        <v>8245</v>
      </c>
      <c r="J247">
        <v>1472676371</v>
      </c>
      <c r="K247">
        <v>1470948371</v>
      </c>
      <c r="L247" t="b">
        <v>0</v>
      </c>
      <c r="M247">
        <v>8</v>
      </c>
      <c r="N247" t="b">
        <v>1</v>
      </c>
      <c r="O247" t="s">
        <v>8269</v>
      </c>
      <c r="P247" t="s">
        <v>8321</v>
      </c>
      <c r="Q247" t="s">
        <v>8324</v>
      </c>
      <c r="R247">
        <f t="shared" si="21"/>
        <v>62.63</v>
      </c>
      <c r="S247" s="9">
        <f t="shared" si="22"/>
        <v>100</v>
      </c>
      <c r="T247" s="8">
        <f t="shared" si="23"/>
        <v>42593.865405092598</v>
      </c>
      <c r="U247" s="8">
        <f t="shared" si="24"/>
        <v>42613.865405092598</v>
      </c>
      <c r="V247" s="14">
        <f t="shared" si="25"/>
        <v>20</v>
      </c>
      <c r="W247" s="10">
        <f t="shared" si="26"/>
        <v>2E-3</v>
      </c>
      <c r="X247" s="21">
        <f t="shared" si="27"/>
        <v>2016</v>
      </c>
    </row>
    <row r="248" spans="1:24" ht="45" x14ac:dyDescent="0.25">
      <c r="A248">
        <v>84</v>
      </c>
      <c r="B248" s="1" t="s">
        <v>86</v>
      </c>
      <c r="C248" s="1" t="s">
        <v>4195</v>
      </c>
      <c r="D248" s="3">
        <v>500</v>
      </c>
      <c r="E248" s="4">
        <v>500</v>
      </c>
      <c r="F248" t="s">
        <v>8218</v>
      </c>
      <c r="G248" t="s">
        <v>8223</v>
      </c>
      <c r="H248" t="s">
        <v>8403</v>
      </c>
      <c r="I248" t="s">
        <v>8245</v>
      </c>
      <c r="J248">
        <v>1305483086</v>
      </c>
      <c r="K248">
        <v>1302891086</v>
      </c>
      <c r="L248" t="b">
        <v>0</v>
      </c>
      <c r="M248">
        <v>7</v>
      </c>
      <c r="N248" t="b">
        <v>1</v>
      </c>
      <c r="O248" t="s">
        <v>8264</v>
      </c>
      <c r="P248" t="s">
        <v>8319</v>
      </c>
      <c r="Q248" t="s">
        <v>8341</v>
      </c>
      <c r="R248">
        <f t="shared" si="21"/>
        <v>71.430000000000007</v>
      </c>
      <c r="S248" s="9">
        <f t="shared" si="22"/>
        <v>100</v>
      </c>
      <c r="T248" s="8">
        <f t="shared" si="23"/>
        <v>40648.757939814815</v>
      </c>
      <c r="U248" s="8">
        <f t="shared" si="24"/>
        <v>40678.757939814815</v>
      </c>
      <c r="V248" s="14">
        <f t="shared" si="25"/>
        <v>30</v>
      </c>
      <c r="W248" s="10">
        <f t="shared" si="26"/>
        <v>0</v>
      </c>
      <c r="X248" s="21">
        <f t="shared" si="27"/>
        <v>2011</v>
      </c>
    </row>
    <row r="249" spans="1:24" ht="45" x14ac:dyDescent="0.25">
      <c r="A249">
        <v>139</v>
      </c>
      <c r="B249" s="1" t="s">
        <v>141</v>
      </c>
      <c r="C249" s="1" t="s">
        <v>4249</v>
      </c>
      <c r="D249" s="3">
        <v>500</v>
      </c>
      <c r="E249" s="4">
        <v>500</v>
      </c>
      <c r="F249" t="s">
        <v>8219</v>
      </c>
      <c r="G249" t="s">
        <v>8223</v>
      </c>
      <c r="H249" t="s">
        <v>8403</v>
      </c>
      <c r="I249" t="s">
        <v>8245</v>
      </c>
      <c r="J249">
        <v>1436738772</v>
      </c>
      <c r="K249">
        <v>1435874772</v>
      </c>
      <c r="L249" t="b">
        <v>0</v>
      </c>
      <c r="M249">
        <v>1</v>
      </c>
      <c r="N249" t="b">
        <v>0</v>
      </c>
      <c r="O249" t="s">
        <v>8265</v>
      </c>
      <c r="P249" t="s">
        <v>8319</v>
      </c>
      <c r="Q249" t="s">
        <v>8335</v>
      </c>
      <c r="R249">
        <f t="shared" si="21"/>
        <v>500</v>
      </c>
      <c r="S249" s="9">
        <f t="shared" si="22"/>
        <v>100</v>
      </c>
      <c r="T249" s="8">
        <f t="shared" si="23"/>
        <v>42187.920972222222</v>
      </c>
      <c r="U249" s="8">
        <f t="shared" si="24"/>
        <v>42197.920972222222</v>
      </c>
      <c r="V249" s="14">
        <f t="shared" si="25"/>
        <v>10</v>
      </c>
      <c r="W249" s="10">
        <f t="shared" si="26"/>
        <v>0</v>
      </c>
      <c r="X249" s="21">
        <f t="shared" si="27"/>
        <v>2015</v>
      </c>
    </row>
    <row r="250" spans="1:24" ht="60" x14ac:dyDescent="0.25">
      <c r="A250">
        <v>2922</v>
      </c>
      <c r="B250" s="1" t="s">
        <v>2922</v>
      </c>
      <c r="C250" s="1" t="s">
        <v>7032</v>
      </c>
      <c r="D250" s="3">
        <v>500</v>
      </c>
      <c r="E250" s="4">
        <v>500</v>
      </c>
      <c r="F250" t="s">
        <v>8218</v>
      </c>
      <c r="G250" t="s">
        <v>8224</v>
      </c>
      <c r="H250" t="s">
        <v>8407</v>
      </c>
      <c r="I250" t="s">
        <v>8246</v>
      </c>
      <c r="J250">
        <v>1431982727</v>
      </c>
      <c r="K250">
        <v>1428094727</v>
      </c>
      <c r="L250" t="b">
        <v>0</v>
      </c>
      <c r="M250">
        <v>6</v>
      </c>
      <c r="N250" t="b">
        <v>1</v>
      </c>
      <c r="O250" t="s">
        <v>8303</v>
      </c>
      <c r="P250" t="s">
        <v>8321</v>
      </c>
      <c r="Q250" t="s">
        <v>8333</v>
      </c>
      <c r="R250">
        <f t="shared" si="21"/>
        <v>83.33</v>
      </c>
      <c r="S250" s="9">
        <f t="shared" si="22"/>
        <v>100</v>
      </c>
      <c r="T250" s="8">
        <f t="shared" si="23"/>
        <v>42097.874155092592</v>
      </c>
      <c r="U250" s="8">
        <f t="shared" si="24"/>
        <v>42142.874155092592</v>
      </c>
      <c r="V250" s="14">
        <f t="shared" si="25"/>
        <v>45</v>
      </c>
      <c r="W250" s="10">
        <f t="shared" si="26"/>
        <v>0</v>
      </c>
      <c r="X250" s="21">
        <f t="shared" si="27"/>
        <v>2015</v>
      </c>
    </row>
    <row r="251" spans="1:24" ht="60" x14ac:dyDescent="0.25">
      <c r="A251">
        <v>3000</v>
      </c>
      <c r="B251" s="1" t="s">
        <v>3000</v>
      </c>
      <c r="C251" s="1" t="s">
        <v>7110</v>
      </c>
      <c r="D251" s="3">
        <v>500</v>
      </c>
      <c r="E251" s="4">
        <v>500</v>
      </c>
      <c r="F251" t="s">
        <v>8218</v>
      </c>
      <c r="G251" t="s">
        <v>8223</v>
      </c>
      <c r="H251" t="s">
        <v>8403</v>
      </c>
      <c r="I251" t="s">
        <v>8245</v>
      </c>
      <c r="J251">
        <v>1485885600</v>
      </c>
      <c r="K251">
        <v>1484682670</v>
      </c>
      <c r="L251" t="b">
        <v>0</v>
      </c>
      <c r="M251">
        <v>8</v>
      </c>
      <c r="N251" t="b">
        <v>1</v>
      </c>
      <c r="O251" t="s">
        <v>8301</v>
      </c>
      <c r="P251" t="s">
        <v>8321</v>
      </c>
      <c r="Q251" t="s">
        <v>8322</v>
      </c>
      <c r="R251">
        <f t="shared" si="21"/>
        <v>62.5</v>
      </c>
      <c r="S251" s="9">
        <f t="shared" si="22"/>
        <v>100</v>
      </c>
      <c r="T251" s="8">
        <f t="shared" si="23"/>
        <v>42752.827199074076</v>
      </c>
      <c r="U251" s="8">
        <f t="shared" si="24"/>
        <v>42766.75</v>
      </c>
      <c r="V251" s="14">
        <f t="shared" si="25"/>
        <v>13.922800925924093</v>
      </c>
      <c r="W251" s="10">
        <f t="shared" si="26"/>
        <v>0</v>
      </c>
      <c r="X251" s="21">
        <f t="shared" si="27"/>
        <v>2017</v>
      </c>
    </row>
    <row r="252" spans="1:24" ht="60" x14ac:dyDescent="0.25">
      <c r="A252">
        <v>3392</v>
      </c>
      <c r="B252" s="1" t="s">
        <v>3391</v>
      </c>
      <c r="C252" s="1" t="s">
        <v>7502</v>
      </c>
      <c r="D252" s="3">
        <v>500</v>
      </c>
      <c r="E252" s="4">
        <v>500</v>
      </c>
      <c r="F252" t="s">
        <v>8218</v>
      </c>
      <c r="G252" t="s">
        <v>8224</v>
      </c>
      <c r="H252" t="s">
        <v>8407</v>
      </c>
      <c r="I252" t="s">
        <v>8246</v>
      </c>
      <c r="J252">
        <v>1462565855</v>
      </c>
      <c r="K252">
        <v>1458245855</v>
      </c>
      <c r="L252" t="b">
        <v>0</v>
      </c>
      <c r="M252">
        <v>12</v>
      </c>
      <c r="N252" t="b">
        <v>1</v>
      </c>
      <c r="O252" t="s">
        <v>8269</v>
      </c>
      <c r="P252" t="s">
        <v>8321</v>
      </c>
      <c r="Q252" t="s">
        <v>8324</v>
      </c>
      <c r="R252">
        <f t="shared" si="21"/>
        <v>41.67</v>
      </c>
      <c r="S252" s="9">
        <f t="shared" si="22"/>
        <v>100</v>
      </c>
      <c r="T252" s="8">
        <f t="shared" si="23"/>
        <v>42446.845543981486</v>
      </c>
      <c r="U252" s="8">
        <f t="shared" si="24"/>
        <v>42496.845543981486</v>
      </c>
      <c r="V252" s="14">
        <f t="shared" si="25"/>
        <v>50</v>
      </c>
      <c r="W252" s="10">
        <f t="shared" si="26"/>
        <v>0</v>
      </c>
      <c r="X252" s="21">
        <f t="shared" si="27"/>
        <v>2016</v>
      </c>
    </row>
    <row r="253" spans="1:24" ht="30" x14ac:dyDescent="0.25">
      <c r="A253">
        <v>3572</v>
      </c>
      <c r="B253" s="1" t="s">
        <v>3571</v>
      </c>
      <c r="C253" s="1" t="s">
        <v>7682</v>
      </c>
      <c r="D253" s="3">
        <v>500</v>
      </c>
      <c r="E253" s="4">
        <v>500</v>
      </c>
      <c r="F253" t="s">
        <v>8218</v>
      </c>
      <c r="G253" t="s">
        <v>8224</v>
      </c>
      <c r="H253" t="s">
        <v>8407</v>
      </c>
      <c r="I253" t="s">
        <v>8246</v>
      </c>
      <c r="J253">
        <v>1434894082</v>
      </c>
      <c r="K253">
        <v>1432302082</v>
      </c>
      <c r="L253" t="b">
        <v>0</v>
      </c>
      <c r="M253">
        <v>9</v>
      </c>
      <c r="N253" t="b">
        <v>1</v>
      </c>
      <c r="O253" t="s">
        <v>8269</v>
      </c>
      <c r="P253" t="s">
        <v>8321</v>
      </c>
      <c r="Q253" t="s">
        <v>8324</v>
      </c>
      <c r="R253">
        <f t="shared" si="21"/>
        <v>55.56</v>
      </c>
      <c r="S253" s="9">
        <f t="shared" si="22"/>
        <v>100</v>
      </c>
      <c r="T253" s="8">
        <f t="shared" si="23"/>
        <v>42146.570393518516</v>
      </c>
      <c r="U253" s="8">
        <f t="shared" si="24"/>
        <v>42176.570393518516</v>
      </c>
      <c r="V253" s="14">
        <f t="shared" si="25"/>
        <v>30</v>
      </c>
      <c r="W253" s="10">
        <f t="shared" si="26"/>
        <v>0</v>
      </c>
      <c r="X253" s="21">
        <f t="shared" si="27"/>
        <v>2015</v>
      </c>
    </row>
    <row r="254" spans="1:24" ht="60" x14ac:dyDescent="0.25">
      <c r="A254">
        <v>3579</v>
      </c>
      <c r="B254" s="1" t="s">
        <v>3578</v>
      </c>
      <c r="C254" s="1" t="s">
        <v>7689</v>
      </c>
      <c r="D254" s="3">
        <v>500</v>
      </c>
      <c r="E254" s="4">
        <v>500</v>
      </c>
      <c r="F254" t="s">
        <v>8218</v>
      </c>
      <c r="G254" t="s">
        <v>8224</v>
      </c>
      <c r="H254" t="s">
        <v>8407</v>
      </c>
      <c r="I254" t="s">
        <v>8246</v>
      </c>
      <c r="J254">
        <v>1459444656</v>
      </c>
      <c r="K254">
        <v>1456856256</v>
      </c>
      <c r="L254" t="b">
        <v>0</v>
      </c>
      <c r="M254">
        <v>14</v>
      </c>
      <c r="N254" t="b">
        <v>1</v>
      </c>
      <c r="O254" t="s">
        <v>8269</v>
      </c>
      <c r="P254" t="s">
        <v>8321</v>
      </c>
      <c r="Q254" t="s">
        <v>8324</v>
      </c>
      <c r="R254">
        <f t="shared" si="21"/>
        <v>35.71</v>
      </c>
      <c r="S254" s="9">
        <f t="shared" si="22"/>
        <v>100</v>
      </c>
      <c r="T254" s="8">
        <f t="shared" si="23"/>
        <v>42430.762222222227</v>
      </c>
      <c r="U254" s="8">
        <f t="shared" si="24"/>
        <v>42460.720555555556</v>
      </c>
      <c r="V254" s="14">
        <f t="shared" si="25"/>
        <v>29.958333333328483</v>
      </c>
      <c r="W254" s="10">
        <f t="shared" si="26"/>
        <v>0</v>
      </c>
      <c r="X254" s="21">
        <f t="shared" si="27"/>
        <v>2016</v>
      </c>
    </row>
    <row r="255" spans="1:24" ht="60" x14ac:dyDescent="0.25">
      <c r="A255">
        <v>3650</v>
      </c>
      <c r="B255" s="1" t="s">
        <v>3648</v>
      </c>
      <c r="C255" s="1" t="s">
        <v>7760</v>
      </c>
      <c r="D255" s="3">
        <v>500</v>
      </c>
      <c r="E255" s="4">
        <v>500</v>
      </c>
      <c r="F255" t="s">
        <v>8218</v>
      </c>
      <c r="G255" t="s">
        <v>8224</v>
      </c>
      <c r="H255" t="s">
        <v>8407</v>
      </c>
      <c r="I255" t="s">
        <v>8246</v>
      </c>
      <c r="J255">
        <v>1454412584</v>
      </c>
      <c r="K255">
        <v>1452598184</v>
      </c>
      <c r="L255" t="b">
        <v>0</v>
      </c>
      <c r="M255">
        <v>17</v>
      </c>
      <c r="N255" t="b">
        <v>1</v>
      </c>
      <c r="O255" t="s">
        <v>8269</v>
      </c>
      <c r="P255" t="s">
        <v>8321</v>
      </c>
      <c r="Q255" t="s">
        <v>8324</v>
      </c>
      <c r="R255">
        <f t="shared" si="21"/>
        <v>29.41</v>
      </c>
      <c r="S255" s="9">
        <f t="shared" si="22"/>
        <v>100</v>
      </c>
      <c r="T255" s="8">
        <f t="shared" si="23"/>
        <v>42381.478981481487</v>
      </c>
      <c r="U255" s="8">
        <f t="shared" si="24"/>
        <v>42402.478981481487</v>
      </c>
      <c r="V255" s="14">
        <f t="shared" si="25"/>
        <v>21</v>
      </c>
      <c r="W255" s="10">
        <f t="shared" si="26"/>
        <v>0</v>
      </c>
      <c r="X255" s="21">
        <f t="shared" si="27"/>
        <v>2016</v>
      </c>
    </row>
    <row r="256" spans="1:24" ht="60" x14ac:dyDescent="0.25">
      <c r="A256">
        <v>3761</v>
      </c>
      <c r="B256" s="1" t="s">
        <v>3758</v>
      </c>
      <c r="C256" s="1" t="s">
        <v>7871</v>
      </c>
      <c r="D256" s="3">
        <v>500</v>
      </c>
      <c r="E256" s="4">
        <v>500</v>
      </c>
      <c r="F256" t="s">
        <v>8218</v>
      </c>
      <c r="G256" t="s">
        <v>8224</v>
      </c>
      <c r="H256" t="s">
        <v>8407</v>
      </c>
      <c r="I256" t="s">
        <v>8246</v>
      </c>
      <c r="J256">
        <v>1439247600</v>
      </c>
      <c r="K256">
        <v>1434625937</v>
      </c>
      <c r="L256" t="b">
        <v>0</v>
      </c>
      <c r="M256">
        <v>3</v>
      </c>
      <c r="N256" t="b">
        <v>1</v>
      </c>
      <c r="O256" t="s">
        <v>8303</v>
      </c>
      <c r="P256" t="s">
        <v>8321</v>
      </c>
      <c r="Q256" t="s">
        <v>8333</v>
      </c>
      <c r="R256">
        <f t="shared" si="21"/>
        <v>166.67</v>
      </c>
      <c r="S256" s="9">
        <f t="shared" si="22"/>
        <v>100</v>
      </c>
      <c r="T256" s="8">
        <f t="shared" si="23"/>
        <v>42173.466863425929</v>
      </c>
      <c r="U256" s="8">
        <f t="shared" si="24"/>
        <v>42226.958333333328</v>
      </c>
      <c r="V256" s="14">
        <f t="shared" si="25"/>
        <v>53.491469907399733</v>
      </c>
      <c r="W256" s="10">
        <f t="shared" si="26"/>
        <v>0</v>
      </c>
      <c r="X256" s="21">
        <f t="shared" si="27"/>
        <v>2015</v>
      </c>
    </row>
    <row r="257" spans="1:24" ht="60" x14ac:dyDescent="0.25">
      <c r="A257">
        <v>774</v>
      </c>
      <c r="B257" s="1" t="s">
        <v>775</v>
      </c>
      <c r="C257" s="1" t="s">
        <v>4884</v>
      </c>
      <c r="D257" s="3">
        <v>500</v>
      </c>
      <c r="E257" s="4">
        <v>351</v>
      </c>
      <c r="F257" t="s">
        <v>8220</v>
      </c>
      <c r="G257" t="s">
        <v>8223</v>
      </c>
      <c r="H257" t="s">
        <v>8403</v>
      </c>
      <c r="I257" t="s">
        <v>8245</v>
      </c>
      <c r="J257">
        <v>1393181018</v>
      </c>
      <c r="K257">
        <v>1390589018</v>
      </c>
      <c r="L257" t="b">
        <v>0</v>
      </c>
      <c r="M257">
        <v>9</v>
      </c>
      <c r="N257" t="b">
        <v>0</v>
      </c>
      <c r="O257" t="s">
        <v>8273</v>
      </c>
      <c r="P257" t="s">
        <v>8309</v>
      </c>
      <c r="Q257" t="s">
        <v>8350</v>
      </c>
      <c r="R257">
        <f t="shared" si="21"/>
        <v>39</v>
      </c>
      <c r="S257" s="9">
        <f t="shared" si="22"/>
        <v>70</v>
      </c>
      <c r="T257" s="8">
        <f t="shared" si="23"/>
        <v>41663.780300925922</v>
      </c>
      <c r="U257" s="8">
        <f t="shared" si="24"/>
        <v>41693.780300925922</v>
      </c>
      <c r="V257" s="14">
        <f t="shared" si="25"/>
        <v>30</v>
      </c>
      <c r="W257" s="10">
        <f t="shared" si="26"/>
        <v>-0.29799999999999999</v>
      </c>
      <c r="X257" s="21">
        <f t="shared" si="27"/>
        <v>2014</v>
      </c>
    </row>
    <row r="258" spans="1:24" ht="45" x14ac:dyDescent="0.25">
      <c r="A258">
        <v>4039</v>
      </c>
      <c r="B258" s="1" t="s">
        <v>4035</v>
      </c>
      <c r="C258" s="1" t="s">
        <v>8143</v>
      </c>
      <c r="D258" s="3">
        <v>500</v>
      </c>
      <c r="E258" s="4">
        <v>300</v>
      </c>
      <c r="F258" t="s">
        <v>8220</v>
      </c>
      <c r="G258" t="s">
        <v>8223</v>
      </c>
      <c r="H258" t="s">
        <v>8403</v>
      </c>
      <c r="I258" t="s">
        <v>8245</v>
      </c>
      <c r="J258">
        <v>1448949540</v>
      </c>
      <c r="K258">
        <v>1446048367</v>
      </c>
      <c r="L258" t="b">
        <v>0</v>
      </c>
      <c r="M258">
        <v>5</v>
      </c>
      <c r="N258" t="b">
        <v>0</v>
      </c>
      <c r="O258" t="s">
        <v>8269</v>
      </c>
      <c r="P258" t="s">
        <v>8321</v>
      </c>
      <c r="Q258" t="s">
        <v>8324</v>
      </c>
      <c r="R258">
        <f t="shared" ref="R258:R321" si="28">IFERROR(ROUND(E258/M258,2),0)</f>
        <v>60</v>
      </c>
      <c r="S258" s="9">
        <f t="shared" ref="S258:S321" si="29">ROUND((E258/D258)*100,0)</f>
        <v>60</v>
      </c>
      <c r="T258" s="8">
        <f t="shared" ref="T258:T321" si="30">+(((K258/60)/60)/24)+DATE(1970,1,1)</f>
        <v>42305.670914351853</v>
      </c>
      <c r="U258" s="8">
        <f t="shared" ref="U258:U321" si="31">+(((J258/60)/60/24)+DATE(1970,1,1))</f>
        <v>42339.249305555553</v>
      </c>
      <c r="V258" s="14">
        <f t="shared" ref="V258:V321" si="32">+U258-T258</f>
        <v>33.578391203700448</v>
      </c>
      <c r="W258" s="10">
        <f t="shared" ref="W258:W321" si="33">+(E258-D258)/D258</f>
        <v>-0.4</v>
      </c>
      <c r="X258" s="21">
        <f t="shared" ref="X258:X321" si="34">YEAR(T258)</f>
        <v>2015</v>
      </c>
    </row>
    <row r="259" spans="1:24" ht="45" x14ac:dyDescent="0.25">
      <c r="A259">
        <v>2755</v>
      </c>
      <c r="B259" s="1" t="s">
        <v>2755</v>
      </c>
      <c r="C259" s="1" t="s">
        <v>6865</v>
      </c>
      <c r="D259" s="3">
        <v>500</v>
      </c>
      <c r="E259" s="4">
        <v>260</v>
      </c>
      <c r="F259" t="s">
        <v>8220</v>
      </c>
      <c r="G259" t="s">
        <v>8240</v>
      </c>
      <c r="H259" t="s">
        <v>8413</v>
      </c>
      <c r="I259" t="s">
        <v>8248</v>
      </c>
      <c r="J259">
        <v>1428519527</v>
      </c>
      <c r="K259">
        <v>1425927527</v>
      </c>
      <c r="L259" t="b">
        <v>0</v>
      </c>
      <c r="M259">
        <v>15</v>
      </c>
      <c r="N259" t="b">
        <v>0</v>
      </c>
      <c r="O259" t="s">
        <v>8302</v>
      </c>
      <c r="P259" t="s">
        <v>8309</v>
      </c>
      <c r="Q259" t="s">
        <v>8354</v>
      </c>
      <c r="R259">
        <f t="shared" si="28"/>
        <v>17.329999999999998</v>
      </c>
      <c r="S259" s="9">
        <f t="shared" si="29"/>
        <v>52</v>
      </c>
      <c r="T259" s="8">
        <f t="shared" si="30"/>
        <v>42072.790821759263</v>
      </c>
      <c r="U259" s="8">
        <f t="shared" si="31"/>
        <v>42102.790821759263</v>
      </c>
      <c r="V259" s="14">
        <f t="shared" si="32"/>
        <v>30</v>
      </c>
      <c r="W259" s="10">
        <f t="shared" si="33"/>
        <v>-0.48</v>
      </c>
      <c r="X259" s="21">
        <f t="shared" si="34"/>
        <v>2015</v>
      </c>
    </row>
    <row r="260" spans="1:24" ht="60" x14ac:dyDescent="0.25">
      <c r="A260">
        <v>3141</v>
      </c>
      <c r="B260" s="1" t="s">
        <v>3141</v>
      </c>
      <c r="C260" s="1" t="s">
        <v>7251</v>
      </c>
      <c r="D260" s="3">
        <v>500</v>
      </c>
      <c r="E260" s="4">
        <v>258</v>
      </c>
      <c r="F260" t="s">
        <v>8221</v>
      </c>
      <c r="G260" t="s">
        <v>8232</v>
      </c>
      <c r="H260" t="s">
        <v>8414</v>
      </c>
      <c r="I260" t="s">
        <v>8248</v>
      </c>
      <c r="J260">
        <v>1492372800</v>
      </c>
      <c r="K260">
        <v>1488823488</v>
      </c>
      <c r="L260" t="b">
        <v>0</v>
      </c>
      <c r="M260">
        <v>8</v>
      </c>
      <c r="N260" t="b">
        <v>0</v>
      </c>
      <c r="O260" t="s">
        <v>8269</v>
      </c>
      <c r="P260" t="s">
        <v>8321</v>
      </c>
      <c r="Q260" t="s">
        <v>8324</v>
      </c>
      <c r="R260">
        <f t="shared" si="28"/>
        <v>32.25</v>
      </c>
      <c r="S260" s="9">
        <f t="shared" si="29"/>
        <v>52</v>
      </c>
      <c r="T260" s="8">
        <f t="shared" si="30"/>
        <v>42800.753333333334</v>
      </c>
      <c r="U260" s="8">
        <f t="shared" si="31"/>
        <v>42841.833333333328</v>
      </c>
      <c r="V260" s="14">
        <f t="shared" si="32"/>
        <v>41.07999999999447</v>
      </c>
      <c r="W260" s="10">
        <f t="shared" si="33"/>
        <v>-0.48399999999999999</v>
      </c>
      <c r="X260" s="21">
        <f t="shared" si="34"/>
        <v>2017</v>
      </c>
    </row>
    <row r="261" spans="1:24" ht="60" x14ac:dyDescent="0.25">
      <c r="A261">
        <v>1919</v>
      </c>
      <c r="B261" s="1" t="s">
        <v>1920</v>
      </c>
      <c r="C261" s="1" t="s">
        <v>6029</v>
      </c>
      <c r="D261" s="3">
        <v>500</v>
      </c>
      <c r="E261" s="4">
        <v>237</v>
      </c>
      <c r="F261" t="s">
        <v>8220</v>
      </c>
      <c r="G261" t="s">
        <v>8223</v>
      </c>
      <c r="H261" t="s">
        <v>8403</v>
      </c>
      <c r="I261" t="s">
        <v>8245</v>
      </c>
      <c r="J261">
        <v>1432069249</v>
      </c>
      <c r="K261">
        <v>1429477249</v>
      </c>
      <c r="L261" t="b">
        <v>0</v>
      </c>
      <c r="M261">
        <v>8</v>
      </c>
      <c r="N261" t="b">
        <v>0</v>
      </c>
      <c r="O261" t="s">
        <v>8292</v>
      </c>
      <c r="P261" t="s">
        <v>8306</v>
      </c>
      <c r="Q261" t="s">
        <v>8316</v>
      </c>
      <c r="R261">
        <f t="shared" si="28"/>
        <v>29.63</v>
      </c>
      <c r="S261" s="9">
        <f t="shared" si="29"/>
        <v>47</v>
      </c>
      <c r="T261" s="8">
        <f t="shared" si="30"/>
        <v>42113.875567129624</v>
      </c>
      <c r="U261" s="8">
        <f t="shared" si="31"/>
        <v>42143.875567129624</v>
      </c>
      <c r="V261" s="14">
        <f t="shared" si="32"/>
        <v>30</v>
      </c>
      <c r="W261" s="10">
        <f t="shared" si="33"/>
        <v>-0.52600000000000002</v>
      </c>
      <c r="X261" s="21">
        <f t="shared" si="34"/>
        <v>2015</v>
      </c>
    </row>
    <row r="262" spans="1:24" ht="60" x14ac:dyDescent="0.25">
      <c r="A262">
        <v>886</v>
      </c>
      <c r="B262" s="1" t="s">
        <v>887</v>
      </c>
      <c r="C262" s="1" t="s">
        <v>4996</v>
      </c>
      <c r="D262" s="3">
        <v>500</v>
      </c>
      <c r="E262" s="4">
        <v>205</v>
      </c>
      <c r="F262" t="s">
        <v>8220</v>
      </c>
      <c r="G262" t="s">
        <v>8223</v>
      </c>
      <c r="H262" t="s">
        <v>8403</v>
      </c>
      <c r="I262" t="s">
        <v>8245</v>
      </c>
      <c r="J262">
        <v>1473972813</v>
      </c>
      <c r="K262">
        <v>1471812813</v>
      </c>
      <c r="L262" t="b">
        <v>0</v>
      </c>
      <c r="M262">
        <v>7</v>
      </c>
      <c r="N262" t="b">
        <v>0</v>
      </c>
      <c r="O262" t="s">
        <v>8277</v>
      </c>
      <c r="P262" t="s">
        <v>8325</v>
      </c>
      <c r="Q262" t="s">
        <v>8326</v>
      </c>
      <c r="R262">
        <f t="shared" si="28"/>
        <v>29.29</v>
      </c>
      <c r="S262" s="9">
        <f t="shared" si="29"/>
        <v>41</v>
      </c>
      <c r="T262" s="8">
        <f t="shared" si="30"/>
        <v>42603.870520833334</v>
      </c>
      <c r="U262" s="8">
        <f t="shared" si="31"/>
        <v>42628.870520833334</v>
      </c>
      <c r="V262" s="14">
        <f t="shared" si="32"/>
        <v>25</v>
      </c>
      <c r="W262" s="10">
        <f t="shared" si="33"/>
        <v>-0.59</v>
      </c>
      <c r="X262" s="21">
        <f t="shared" si="34"/>
        <v>2016</v>
      </c>
    </row>
    <row r="263" spans="1:24" ht="45" x14ac:dyDescent="0.25">
      <c r="A263">
        <v>1549</v>
      </c>
      <c r="B263" s="1" t="s">
        <v>1550</v>
      </c>
      <c r="C263" s="1" t="s">
        <v>5659</v>
      </c>
      <c r="D263" s="3">
        <v>500</v>
      </c>
      <c r="E263" s="4">
        <v>170</v>
      </c>
      <c r="F263" t="s">
        <v>8220</v>
      </c>
      <c r="G263" t="s">
        <v>8223</v>
      </c>
      <c r="H263" t="s">
        <v>8403</v>
      </c>
      <c r="I263" t="s">
        <v>8245</v>
      </c>
      <c r="J263">
        <v>1446524159</v>
      </c>
      <c r="K263">
        <v>1443928559</v>
      </c>
      <c r="L263" t="b">
        <v>0</v>
      </c>
      <c r="M263">
        <v>6</v>
      </c>
      <c r="N263" t="b">
        <v>0</v>
      </c>
      <c r="O263" t="s">
        <v>8287</v>
      </c>
      <c r="P263" t="s">
        <v>8311</v>
      </c>
      <c r="Q263" t="s">
        <v>8353</v>
      </c>
      <c r="R263">
        <f t="shared" si="28"/>
        <v>28.33</v>
      </c>
      <c r="S263" s="9">
        <f t="shared" si="29"/>
        <v>34</v>
      </c>
      <c r="T263" s="8">
        <f t="shared" si="30"/>
        <v>42281.136099537034</v>
      </c>
      <c r="U263" s="8">
        <f t="shared" si="31"/>
        <v>42311.177766203706</v>
      </c>
      <c r="V263" s="14">
        <f t="shared" si="32"/>
        <v>30.041666666671517</v>
      </c>
      <c r="W263" s="10">
        <f t="shared" si="33"/>
        <v>-0.66</v>
      </c>
      <c r="X263" s="21">
        <f t="shared" si="34"/>
        <v>2015</v>
      </c>
    </row>
    <row r="264" spans="1:24" ht="45" x14ac:dyDescent="0.25">
      <c r="A264">
        <v>2747</v>
      </c>
      <c r="B264" s="1" t="s">
        <v>2747</v>
      </c>
      <c r="C264" s="1" t="s">
        <v>6857</v>
      </c>
      <c r="D264" s="3">
        <v>500</v>
      </c>
      <c r="E264" s="4">
        <v>140</v>
      </c>
      <c r="F264" t="s">
        <v>8220</v>
      </c>
      <c r="G264" t="s">
        <v>8223</v>
      </c>
      <c r="H264" t="s">
        <v>8403</v>
      </c>
      <c r="I264" t="s">
        <v>8245</v>
      </c>
      <c r="J264">
        <v>1339816200</v>
      </c>
      <c r="K264">
        <v>1337095997</v>
      </c>
      <c r="L264" t="b">
        <v>0</v>
      </c>
      <c r="M264">
        <v>4</v>
      </c>
      <c r="N264" t="b">
        <v>0</v>
      </c>
      <c r="O264" t="s">
        <v>8302</v>
      </c>
      <c r="P264" t="s">
        <v>8309</v>
      </c>
      <c r="Q264" t="s">
        <v>8354</v>
      </c>
      <c r="R264">
        <f t="shared" si="28"/>
        <v>35</v>
      </c>
      <c r="S264" s="9">
        <f t="shared" si="29"/>
        <v>28</v>
      </c>
      <c r="T264" s="8">
        <f t="shared" si="30"/>
        <v>41044.64811342593</v>
      </c>
      <c r="U264" s="8">
        <f t="shared" si="31"/>
        <v>41076.131944444445</v>
      </c>
      <c r="V264" s="14">
        <f t="shared" si="32"/>
        <v>31.483831018515048</v>
      </c>
      <c r="W264" s="10">
        <f t="shared" si="33"/>
        <v>-0.72</v>
      </c>
      <c r="X264" s="21">
        <f t="shared" si="34"/>
        <v>2012</v>
      </c>
    </row>
    <row r="265" spans="1:24" ht="45" x14ac:dyDescent="0.25">
      <c r="A265">
        <v>4102</v>
      </c>
      <c r="B265" s="1" t="s">
        <v>4098</v>
      </c>
      <c r="C265" s="1" t="s">
        <v>8205</v>
      </c>
      <c r="D265" s="3">
        <v>500</v>
      </c>
      <c r="E265" s="4">
        <v>137</v>
      </c>
      <c r="F265" t="s">
        <v>8220</v>
      </c>
      <c r="G265" t="s">
        <v>8223</v>
      </c>
      <c r="H265" t="s">
        <v>8403</v>
      </c>
      <c r="I265" t="s">
        <v>8245</v>
      </c>
      <c r="J265">
        <v>1463343673</v>
      </c>
      <c r="K265">
        <v>1460751673</v>
      </c>
      <c r="L265" t="b">
        <v>0</v>
      </c>
      <c r="M265">
        <v>6</v>
      </c>
      <c r="N265" t="b">
        <v>0</v>
      </c>
      <c r="O265" t="s">
        <v>8269</v>
      </c>
      <c r="P265" t="s">
        <v>8321</v>
      </c>
      <c r="Q265" t="s">
        <v>8324</v>
      </c>
      <c r="R265">
        <f t="shared" si="28"/>
        <v>22.83</v>
      </c>
      <c r="S265" s="9">
        <f t="shared" si="29"/>
        <v>27</v>
      </c>
      <c r="T265" s="8">
        <f t="shared" si="30"/>
        <v>42475.848067129627</v>
      </c>
      <c r="U265" s="8">
        <f t="shared" si="31"/>
        <v>42505.848067129627</v>
      </c>
      <c r="V265" s="14">
        <f t="shared" si="32"/>
        <v>30</v>
      </c>
      <c r="W265" s="10">
        <f t="shared" si="33"/>
        <v>-0.72599999999999998</v>
      </c>
      <c r="X265" s="21">
        <f t="shared" si="34"/>
        <v>2016</v>
      </c>
    </row>
    <row r="266" spans="1:24" ht="60" x14ac:dyDescent="0.25">
      <c r="A266">
        <v>1067</v>
      </c>
      <c r="B266" s="1" t="s">
        <v>1068</v>
      </c>
      <c r="C266" s="1" t="s">
        <v>5177</v>
      </c>
      <c r="D266" s="3">
        <v>500</v>
      </c>
      <c r="E266" s="4">
        <v>130</v>
      </c>
      <c r="F266" t="s">
        <v>8220</v>
      </c>
      <c r="G266" t="s">
        <v>8223</v>
      </c>
      <c r="H266" t="s">
        <v>8403</v>
      </c>
      <c r="I266" t="s">
        <v>8245</v>
      </c>
      <c r="J266">
        <v>1387657931</v>
      </c>
      <c r="K266">
        <v>1385065931</v>
      </c>
      <c r="L266" t="b">
        <v>0</v>
      </c>
      <c r="M266">
        <v>10</v>
      </c>
      <c r="N266" t="b">
        <v>0</v>
      </c>
      <c r="O266" t="s">
        <v>8280</v>
      </c>
      <c r="P266" t="s">
        <v>8314</v>
      </c>
      <c r="Q266" t="s">
        <v>8332</v>
      </c>
      <c r="R266">
        <f t="shared" si="28"/>
        <v>13</v>
      </c>
      <c r="S266" s="9">
        <f t="shared" si="29"/>
        <v>26</v>
      </c>
      <c r="T266" s="8">
        <f t="shared" si="30"/>
        <v>41599.855682870373</v>
      </c>
      <c r="U266" s="8">
        <f t="shared" si="31"/>
        <v>41629.855682870373</v>
      </c>
      <c r="V266" s="14">
        <f t="shared" si="32"/>
        <v>30</v>
      </c>
      <c r="W266" s="10">
        <f t="shared" si="33"/>
        <v>-0.74</v>
      </c>
      <c r="X266" s="21">
        <f t="shared" si="34"/>
        <v>2013</v>
      </c>
    </row>
    <row r="267" spans="1:24" ht="60" x14ac:dyDescent="0.25">
      <c r="A267">
        <v>593</v>
      </c>
      <c r="B267" s="1" t="s">
        <v>594</v>
      </c>
      <c r="C267" s="1" t="s">
        <v>4703</v>
      </c>
      <c r="D267" s="3">
        <v>500</v>
      </c>
      <c r="E267" s="4">
        <v>115</v>
      </c>
      <c r="F267" t="s">
        <v>8220</v>
      </c>
      <c r="G267" t="s">
        <v>8224</v>
      </c>
      <c r="H267" t="s">
        <v>8407</v>
      </c>
      <c r="I267" t="s">
        <v>8246</v>
      </c>
      <c r="J267">
        <v>1428333345</v>
      </c>
      <c r="K267">
        <v>1425744945</v>
      </c>
      <c r="L267" t="b">
        <v>0</v>
      </c>
      <c r="M267">
        <v>7</v>
      </c>
      <c r="N267" t="b">
        <v>0</v>
      </c>
      <c r="O267" t="s">
        <v>8270</v>
      </c>
      <c r="P267" t="s">
        <v>8306</v>
      </c>
      <c r="Q267" t="s">
        <v>8340</v>
      </c>
      <c r="R267">
        <f t="shared" si="28"/>
        <v>16.43</v>
      </c>
      <c r="S267" s="9">
        <f t="shared" si="29"/>
        <v>23</v>
      </c>
      <c r="T267" s="8">
        <f t="shared" si="30"/>
        <v>42070.677604166667</v>
      </c>
      <c r="U267" s="8">
        <f t="shared" si="31"/>
        <v>42100.635937500003</v>
      </c>
      <c r="V267" s="14">
        <f t="shared" si="32"/>
        <v>29.958333333335759</v>
      </c>
      <c r="W267" s="10">
        <f t="shared" si="33"/>
        <v>-0.77</v>
      </c>
      <c r="X267" s="21">
        <f t="shared" si="34"/>
        <v>2015</v>
      </c>
    </row>
    <row r="268" spans="1:24" ht="60" x14ac:dyDescent="0.25">
      <c r="A268">
        <v>4053</v>
      </c>
      <c r="B268" s="1" t="s">
        <v>4049</v>
      </c>
      <c r="C268" s="1" t="s">
        <v>8157</v>
      </c>
      <c r="D268" s="3">
        <v>500</v>
      </c>
      <c r="E268" s="4">
        <v>110</v>
      </c>
      <c r="F268" t="s">
        <v>8220</v>
      </c>
      <c r="G268" t="s">
        <v>8224</v>
      </c>
      <c r="H268" t="s">
        <v>8407</v>
      </c>
      <c r="I268" t="s">
        <v>8246</v>
      </c>
      <c r="J268">
        <v>1416081600</v>
      </c>
      <c r="K268">
        <v>1413477228</v>
      </c>
      <c r="L268" t="b">
        <v>0</v>
      </c>
      <c r="M268">
        <v>2</v>
      </c>
      <c r="N268" t="b">
        <v>0</v>
      </c>
      <c r="O268" t="s">
        <v>8269</v>
      </c>
      <c r="P268" t="s">
        <v>8321</v>
      </c>
      <c r="Q268" t="s">
        <v>8324</v>
      </c>
      <c r="R268">
        <f t="shared" si="28"/>
        <v>55</v>
      </c>
      <c r="S268" s="9">
        <f t="shared" si="29"/>
        <v>22</v>
      </c>
      <c r="T268" s="8">
        <f t="shared" si="30"/>
        <v>41928.690138888887</v>
      </c>
      <c r="U268" s="8">
        <f t="shared" si="31"/>
        <v>41958.833333333328</v>
      </c>
      <c r="V268" s="14">
        <f t="shared" si="32"/>
        <v>30.143194444441178</v>
      </c>
      <c r="W268" s="10">
        <f t="shared" si="33"/>
        <v>-0.78</v>
      </c>
      <c r="X268" s="21">
        <f t="shared" si="34"/>
        <v>2014</v>
      </c>
    </row>
    <row r="269" spans="1:24" ht="60" x14ac:dyDescent="0.25">
      <c r="A269">
        <v>3632</v>
      </c>
      <c r="B269" s="1" t="s">
        <v>3630</v>
      </c>
      <c r="C269" s="1" t="s">
        <v>7742</v>
      </c>
      <c r="D269" s="3">
        <v>500</v>
      </c>
      <c r="E269" s="4">
        <v>100</v>
      </c>
      <c r="F269" t="s">
        <v>8220</v>
      </c>
      <c r="G269" t="s">
        <v>8224</v>
      </c>
      <c r="H269" t="s">
        <v>8407</v>
      </c>
      <c r="I269" t="s">
        <v>8246</v>
      </c>
      <c r="J269">
        <v>1416781749</v>
      </c>
      <c r="K269">
        <v>1415053749</v>
      </c>
      <c r="L269" t="b">
        <v>0</v>
      </c>
      <c r="M269">
        <v>1</v>
      </c>
      <c r="N269" t="b">
        <v>0</v>
      </c>
      <c r="O269" t="s">
        <v>8303</v>
      </c>
      <c r="P269" t="s">
        <v>8321</v>
      </c>
      <c r="Q269" t="s">
        <v>8333</v>
      </c>
      <c r="R269">
        <f t="shared" si="28"/>
        <v>100</v>
      </c>
      <c r="S269" s="9">
        <f t="shared" si="29"/>
        <v>20</v>
      </c>
      <c r="T269" s="8">
        <f t="shared" si="30"/>
        <v>41946.936909722222</v>
      </c>
      <c r="U269" s="8">
        <f t="shared" si="31"/>
        <v>41966.936909722222</v>
      </c>
      <c r="V269" s="14">
        <f t="shared" si="32"/>
        <v>20</v>
      </c>
      <c r="W269" s="10">
        <f t="shared" si="33"/>
        <v>-0.8</v>
      </c>
      <c r="X269" s="21">
        <f t="shared" si="34"/>
        <v>2014</v>
      </c>
    </row>
    <row r="270" spans="1:24" ht="30" x14ac:dyDescent="0.25">
      <c r="A270">
        <v>3991</v>
      </c>
      <c r="B270" s="1" t="s">
        <v>3987</v>
      </c>
      <c r="C270" s="1" t="s">
        <v>8097</v>
      </c>
      <c r="D270" s="3">
        <v>500</v>
      </c>
      <c r="E270" s="4">
        <v>100</v>
      </c>
      <c r="F270" t="s">
        <v>8220</v>
      </c>
      <c r="G270" t="s">
        <v>8223</v>
      </c>
      <c r="H270" t="s">
        <v>8403</v>
      </c>
      <c r="I270" t="s">
        <v>8245</v>
      </c>
      <c r="J270">
        <v>1433086082</v>
      </c>
      <c r="K270">
        <v>1430494082</v>
      </c>
      <c r="L270" t="b">
        <v>0</v>
      </c>
      <c r="M270">
        <v>1</v>
      </c>
      <c r="N270" t="b">
        <v>0</v>
      </c>
      <c r="O270" t="s">
        <v>8269</v>
      </c>
      <c r="P270" t="s">
        <v>8321</v>
      </c>
      <c r="Q270" t="s">
        <v>8324</v>
      </c>
      <c r="R270">
        <f t="shared" si="28"/>
        <v>100</v>
      </c>
      <c r="S270" s="9">
        <f t="shared" si="29"/>
        <v>20</v>
      </c>
      <c r="T270" s="8">
        <f t="shared" si="30"/>
        <v>42125.644467592589</v>
      </c>
      <c r="U270" s="8">
        <f t="shared" si="31"/>
        <v>42155.644467592589</v>
      </c>
      <c r="V270" s="14">
        <f t="shared" si="32"/>
        <v>30</v>
      </c>
      <c r="W270" s="10">
        <f t="shared" si="33"/>
        <v>-0.8</v>
      </c>
      <c r="X270" s="21">
        <f t="shared" si="34"/>
        <v>2015</v>
      </c>
    </row>
    <row r="271" spans="1:24" ht="60" x14ac:dyDescent="0.25">
      <c r="A271">
        <v>125</v>
      </c>
      <c r="B271" s="1" t="s">
        <v>127</v>
      </c>
      <c r="C271" s="1" t="s">
        <v>4236</v>
      </c>
      <c r="D271" s="3">
        <v>500</v>
      </c>
      <c r="E271" s="4">
        <v>70</v>
      </c>
      <c r="F271" t="s">
        <v>8219</v>
      </c>
      <c r="G271" t="s">
        <v>8228</v>
      </c>
      <c r="H271" t="s">
        <v>8408</v>
      </c>
      <c r="I271" t="s">
        <v>8250</v>
      </c>
      <c r="J271">
        <v>1486165880</v>
      </c>
      <c r="K271">
        <v>1480981880</v>
      </c>
      <c r="L271" t="b">
        <v>0</v>
      </c>
      <c r="M271">
        <v>6</v>
      </c>
      <c r="N271" t="b">
        <v>0</v>
      </c>
      <c r="O271" t="s">
        <v>8265</v>
      </c>
      <c r="P271" t="s">
        <v>8319</v>
      </c>
      <c r="Q271" t="s">
        <v>8335</v>
      </c>
      <c r="R271">
        <f t="shared" si="28"/>
        <v>11.67</v>
      </c>
      <c r="S271" s="9">
        <f t="shared" si="29"/>
        <v>14</v>
      </c>
      <c r="T271" s="8">
        <f t="shared" si="30"/>
        <v>42709.993981481486</v>
      </c>
      <c r="U271" s="8">
        <f t="shared" si="31"/>
        <v>42769.993981481486</v>
      </c>
      <c r="V271" s="14">
        <f t="shared" si="32"/>
        <v>60</v>
      </c>
      <c r="W271" s="10">
        <f t="shared" si="33"/>
        <v>-0.86</v>
      </c>
      <c r="X271" s="21">
        <f t="shared" si="34"/>
        <v>2016</v>
      </c>
    </row>
    <row r="272" spans="1:24" ht="60" x14ac:dyDescent="0.25">
      <c r="A272">
        <v>4016</v>
      </c>
      <c r="B272" s="1" t="s">
        <v>4012</v>
      </c>
      <c r="C272" s="1" t="s">
        <v>8121</v>
      </c>
      <c r="D272" s="3">
        <v>500</v>
      </c>
      <c r="E272" s="4">
        <v>70</v>
      </c>
      <c r="F272" t="s">
        <v>8220</v>
      </c>
      <c r="G272" t="s">
        <v>8224</v>
      </c>
      <c r="H272" t="s">
        <v>8407</v>
      </c>
      <c r="I272" t="s">
        <v>8246</v>
      </c>
      <c r="J272">
        <v>1410987400</v>
      </c>
      <c r="K272">
        <v>1408395400</v>
      </c>
      <c r="L272" t="b">
        <v>0</v>
      </c>
      <c r="M272">
        <v>7</v>
      </c>
      <c r="N272" t="b">
        <v>0</v>
      </c>
      <c r="O272" t="s">
        <v>8269</v>
      </c>
      <c r="P272" t="s">
        <v>8321</v>
      </c>
      <c r="Q272" t="s">
        <v>8324</v>
      </c>
      <c r="R272">
        <f t="shared" si="28"/>
        <v>10</v>
      </c>
      <c r="S272" s="9">
        <f t="shared" si="29"/>
        <v>14</v>
      </c>
      <c r="T272" s="8">
        <f t="shared" si="30"/>
        <v>41869.872685185182</v>
      </c>
      <c r="U272" s="8">
        <f t="shared" si="31"/>
        <v>41899.872685185182</v>
      </c>
      <c r="V272" s="14">
        <f t="shared" si="32"/>
        <v>30</v>
      </c>
      <c r="W272" s="10">
        <f t="shared" si="33"/>
        <v>-0.86</v>
      </c>
      <c r="X272" s="21">
        <f t="shared" si="34"/>
        <v>2014</v>
      </c>
    </row>
    <row r="273" spans="1:24" ht="60" x14ac:dyDescent="0.25">
      <c r="A273">
        <v>2123</v>
      </c>
      <c r="B273" s="1" t="s">
        <v>2124</v>
      </c>
      <c r="C273" s="1" t="s">
        <v>6233</v>
      </c>
      <c r="D273" s="3">
        <v>500</v>
      </c>
      <c r="E273" s="4">
        <v>50</v>
      </c>
      <c r="F273" t="s">
        <v>8220</v>
      </c>
      <c r="G273" t="s">
        <v>8223</v>
      </c>
      <c r="H273" t="s">
        <v>8403</v>
      </c>
      <c r="I273" t="s">
        <v>8245</v>
      </c>
      <c r="J273">
        <v>1268636340</v>
      </c>
      <c r="K273">
        <v>1263982307</v>
      </c>
      <c r="L273" t="b">
        <v>0</v>
      </c>
      <c r="M273">
        <v>5</v>
      </c>
      <c r="N273" t="b">
        <v>0</v>
      </c>
      <c r="O273" t="s">
        <v>8280</v>
      </c>
      <c r="P273" t="s">
        <v>8314</v>
      </c>
      <c r="Q273" t="s">
        <v>8332</v>
      </c>
      <c r="R273">
        <f t="shared" si="28"/>
        <v>10</v>
      </c>
      <c r="S273" s="9">
        <f t="shared" si="29"/>
        <v>10</v>
      </c>
      <c r="T273" s="8">
        <f t="shared" si="30"/>
        <v>40198.424849537041</v>
      </c>
      <c r="U273" s="8">
        <f t="shared" si="31"/>
        <v>40252.290972222225</v>
      </c>
      <c r="V273" s="14">
        <f t="shared" si="32"/>
        <v>53.866122685183655</v>
      </c>
      <c r="W273" s="10">
        <f t="shared" si="33"/>
        <v>-0.9</v>
      </c>
      <c r="X273" s="21">
        <f t="shared" si="34"/>
        <v>2010</v>
      </c>
    </row>
    <row r="274" spans="1:24" ht="60" x14ac:dyDescent="0.25">
      <c r="A274">
        <v>3647</v>
      </c>
      <c r="B274" s="1" t="s">
        <v>3645</v>
      </c>
      <c r="C274" s="1" t="s">
        <v>7757</v>
      </c>
      <c r="D274" s="3">
        <v>500</v>
      </c>
      <c r="E274" s="4">
        <v>30</v>
      </c>
      <c r="F274" t="s">
        <v>8220</v>
      </c>
      <c r="G274" t="s">
        <v>8224</v>
      </c>
      <c r="H274" t="s">
        <v>8407</v>
      </c>
      <c r="I274" t="s">
        <v>8246</v>
      </c>
      <c r="J274">
        <v>1475258327</v>
      </c>
      <c r="K274">
        <v>1471370327</v>
      </c>
      <c r="L274" t="b">
        <v>0</v>
      </c>
      <c r="M274">
        <v>2</v>
      </c>
      <c r="N274" t="b">
        <v>0</v>
      </c>
      <c r="O274" t="s">
        <v>8303</v>
      </c>
      <c r="P274" t="s">
        <v>8321</v>
      </c>
      <c r="Q274" t="s">
        <v>8333</v>
      </c>
      <c r="R274">
        <f t="shared" si="28"/>
        <v>15</v>
      </c>
      <c r="S274" s="9">
        <f t="shared" si="29"/>
        <v>6</v>
      </c>
      <c r="T274" s="8">
        <f t="shared" si="30"/>
        <v>42598.749155092592</v>
      </c>
      <c r="U274" s="8">
        <f t="shared" si="31"/>
        <v>42643.749155092592</v>
      </c>
      <c r="V274" s="14">
        <f t="shared" si="32"/>
        <v>45</v>
      </c>
      <c r="W274" s="10">
        <f t="shared" si="33"/>
        <v>-0.94</v>
      </c>
      <c r="X274" s="21">
        <f t="shared" si="34"/>
        <v>2016</v>
      </c>
    </row>
    <row r="275" spans="1:24" ht="45" x14ac:dyDescent="0.25">
      <c r="A275">
        <v>2131</v>
      </c>
      <c r="B275" s="1" t="s">
        <v>2132</v>
      </c>
      <c r="C275" s="1" t="s">
        <v>6241</v>
      </c>
      <c r="D275" s="3">
        <v>500</v>
      </c>
      <c r="E275" s="4">
        <v>25</v>
      </c>
      <c r="F275" t="s">
        <v>8220</v>
      </c>
      <c r="G275" t="s">
        <v>8223</v>
      </c>
      <c r="H275" t="s">
        <v>8403</v>
      </c>
      <c r="I275" t="s">
        <v>8245</v>
      </c>
      <c r="J275">
        <v>1436677091</v>
      </c>
      <c r="K275">
        <v>1434085091</v>
      </c>
      <c r="L275" t="b">
        <v>0</v>
      </c>
      <c r="M275">
        <v>3</v>
      </c>
      <c r="N275" t="b">
        <v>0</v>
      </c>
      <c r="O275" t="s">
        <v>8280</v>
      </c>
      <c r="P275" t="s">
        <v>8314</v>
      </c>
      <c r="Q275" t="s">
        <v>8332</v>
      </c>
      <c r="R275">
        <f t="shared" si="28"/>
        <v>8.33</v>
      </c>
      <c r="S275" s="9">
        <f t="shared" si="29"/>
        <v>5</v>
      </c>
      <c r="T275" s="8">
        <f t="shared" si="30"/>
        <v>42167.207071759258</v>
      </c>
      <c r="U275" s="8">
        <f t="shared" si="31"/>
        <v>42197.207071759258</v>
      </c>
      <c r="V275" s="14">
        <f t="shared" si="32"/>
        <v>30</v>
      </c>
      <c r="W275" s="10">
        <f t="shared" si="33"/>
        <v>-0.95</v>
      </c>
      <c r="X275" s="21">
        <f t="shared" si="34"/>
        <v>2015</v>
      </c>
    </row>
    <row r="276" spans="1:24" ht="30" x14ac:dyDescent="0.25">
      <c r="A276">
        <v>3881</v>
      </c>
      <c r="B276" s="1" t="s">
        <v>3878</v>
      </c>
      <c r="C276" s="1" t="s">
        <v>7990</v>
      </c>
      <c r="D276" s="3">
        <v>500</v>
      </c>
      <c r="E276" s="4">
        <v>25</v>
      </c>
      <c r="F276" t="s">
        <v>8219</v>
      </c>
      <c r="G276" t="s">
        <v>8223</v>
      </c>
      <c r="H276" t="s">
        <v>8403</v>
      </c>
      <c r="I276" t="s">
        <v>8245</v>
      </c>
      <c r="J276">
        <v>1487550399</v>
      </c>
      <c r="K276">
        <v>1484958399</v>
      </c>
      <c r="L276" t="b">
        <v>0</v>
      </c>
      <c r="M276">
        <v>1</v>
      </c>
      <c r="N276" t="b">
        <v>0</v>
      </c>
      <c r="O276" t="s">
        <v>8303</v>
      </c>
      <c r="P276" t="s">
        <v>8321</v>
      </c>
      <c r="Q276" t="s">
        <v>8333</v>
      </c>
      <c r="R276">
        <f t="shared" si="28"/>
        <v>25</v>
      </c>
      <c r="S276" s="9">
        <f t="shared" si="29"/>
        <v>5</v>
      </c>
      <c r="T276" s="8">
        <f t="shared" si="30"/>
        <v>42756.018506944441</v>
      </c>
      <c r="U276" s="8">
        <f t="shared" si="31"/>
        <v>42786.018506944441</v>
      </c>
      <c r="V276" s="14">
        <f t="shared" si="32"/>
        <v>30</v>
      </c>
      <c r="W276" s="10">
        <f t="shared" si="33"/>
        <v>-0.95</v>
      </c>
      <c r="X276" s="21">
        <f t="shared" si="34"/>
        <v>2017</v>
      </c>
    </row>
    <row r="277" spans="1:24" ht="60" x14ac:dyDescent="0.25">
      <c r="A277">
        <v>2895</v>
      </c>
      <c r="B277" s="1" t="s">
        <v>2895</v>
      </c>
      <c r="C277" s="1" t="s">
        <v>7005</v>
      </c>
      <c r="D277" s="3">
        <v>500</v>
      </c>
      <c r="E277" s="4">
        <v>23</v>
      </c>
      <c r="F277" t="s">
        <v>8220</v>
      </c>
      <c r="G277" t="s">
        <v>8223</v>
      </c>
      <c r="H277" t="s">
        <v>8403</v>
      </c>
      <c r="I277" t="s">
        <v>8245</v>
      </c>
      <c r="J277">
        <v>1403470800</v>
      </c>
      <c r="K277">
        <v>1403356792</v>
      </c>
      <c r="L277" t="b">
        <v>0</v>
      </c>
      <c r="M277">
        <v>4</v>
      </c>
      <c r="N277" t="b">
        <v>0</v>
      </c>
      <c r="O277" t="s">
        <v>8269</v>
      </c>
      <c r="P277" t="s">
        <v>8321</v>
      </c>
      <c r="Q277" t="s">
        <v>8324</v>
      </c>
      <c r="R277">
        <f t="shared" si="28"/>
        <v>5.75</v>
      </c>
      <c r="S277" s="9">
        <f t="shared" si="29"/>
        <v>5</v>
      </c>
      <c r="T277" s="8">
        <f t="shared" si="30"/>
        <v>41811.555462962962</v>
      </c>
      <c r="U277" s="8">
        <f t="shared" si="31"/>
        <v>41812.875</v>
      </c>
      <c r="V277" s="14">
        <f t="shared" si="32"/>
        <v>1.3195370370376622</v>
      </c>
      <c r="W277" s="10">
        <f t="shared" si="33"/>
        <v>-0.95399999999999996</v>
      </c>
      <c r="X277" s="21">
        <f t="shared" si="34"/>
        <v>2014</v>
      </c>
    </row>
    <row r="278" spans="1:24" ht="60" x14ac:dyDescent="0.25">
      <c r="A278">
        <v>1542</v>
      </c>
      <c r="B278" s="1" t="s">
        <v>1543</v>
      </c>
      <c r="C278" s="1" t="s">
        <v>5652</v>
      </c>
      <c r="D278" s="3">
        <v>500</v>
      </c>
      <c r="E278" s="4">
        <v>20</v>
      </c>
      <c r="F278" t="s">
        <v>8220</v>
      </c>
      <c r="G278" t="s">
        <v>8228</v>
      </c>
      <c r="H278" t="s">
        <v>8408</v>
      </c>
      <c r="I278" t="s">
        <v>8250</v>
      </c>
      <c r="J278">
        <v>1435708500</v>
      </c>
      <c r="K278">
        <v>1434412500</v>
      </c>
      <c r="L278" t="b">
        <v>0</v>
      </c>
      <c r="M278">
        <v>1</v>
      </c>
      <c r="N278" t="b">
        <v>0</v>
      </c>
      <c r="O278" t="s">
        <v>8287</v>
      </c>
      <c r="P278" t="s">
        <v>8311</v>
      </c>
      <c r="Q278" t="s">
        <v>8353</v>
      </c>
      <c r="R278">
        <f t="shared" si="28"/>
        <v>20</v>
      </c>
      <c r="S278" s="9">
        <f t="shared" si="29"/>
        <v>4</v>
      </c>
      <c r="T278" s="8">
        <f t="shared" si="30"/>
        <v>42170.996527777781</v>
      </c>
      <c r="U278" s="8">
        <f t="shared" si="31"/>
        <v>42185.996527777781</v>
      </c>
      <c r="V278" s="14">
        <f t="shared" si="32"/>
        <v>15</v>
      </c>
      <c r="W278" s="10">
        <f t="shared" si="33"/>
        <v>-0.96</v>
      </c>
      <c r="X278" s="21">
        <f t="shared" si="34"/>
        <v>2015</v>
      </c>
    </row>
    <row r="279" spans="1:24" ht="60" x14ac:dyDescent="0.25">
      <c r="A279">
        <v>3858</v>
      </c>
      <c r="B279" s="1" t="s">
        <v>3855</v>
      </c>
      <c r="C279" s="1" t="s">
        <v>7967</v>
      </c>
      <c r="D279" s="3">
        <v>500</v>
      </c>
      <c r="E279" s="4">
        <v>10</v>
      </c>
      <c r="F279" t="s">
        <v>8220</v>
      </c>
      <c r="G279" t="s">
        <v>8224</v>
      </c>
      <c r="H279" t="s">
        <v>8407</v>
      </c>
      <c r="I279" t="s">
        <v>8246</v>
      </c>
      <c r="J279">
        <v>1432328400</v>
      </c>
      <c r="K279">
        <v>1430734844</v>
      </c>
      <c r="L279" t="b">
        <v>0</v>
      </c>
      <c r="M279">
        <v>1</v>
      </c>
      <c r="N279" t="b">
        <v>0</v>
      </c>
      <c r="O279" t="s">
        <v>8269</v>
      </c>
      <c r="P279" t="s">
        <v>8321</v>
      </c>
      <c r="Q279" t="s">
        <v>8324</v>
      </c>
      <c r="R279">
        <f t="shared" si="28"/>
        <v>10</v>
      </c>
      <c r="S279" s="9">
        <f t="shared" si="29"/>
        <v>2</v>
      </c>
      <c r="T279" s="8">
        <f t="shared" si="30"/>
        <v>42128.431064814817</v>
      </c>
      <c r="U279" s="8">
        <f t="shared" si="31"/>
        <v>42146.875</v>
      </c>
      <c r="V279" s="14">
        <f t="shared" si="32"/>
        <v>18.443935185183364</v>
      </c>
      <c r="W279" s="10">
        <f t="shared" si="33"/>
        <v>-0.98</v>
      </c>
      <c r="X279" s="21">
        <f t="shared" si="34"/>
        <v>2015</v>
      </c>
    </row>
    <row r="280" spans="1:24" ht="60" x14ac:dyDescent="0.25">
      <c r="A280">
        <v>1915</v>
      </c>
      <c r="B280" s="1" t="s">
        <v>1916</v>
      </c>
      <c r="C280" s="1" t="s">
        <v>6025</v>
      </c>
      <c r="D280" s="3">
        <v>500</v>
      </c>
      <c r="E280" s="4">
        <v>8</v>
      </c>
      <c r="F280" t="s">
        <v>8220</v>
      </c>
      <c r="G280" t="s">
        <v>8223</v>
      </c>
      <c r="H280" t="s">
        <v>8403</v>
      </c>
      <c r="I280" t="s">
        <v>8245</v>
      </c>
      <c r="J280">
        <v>1409620222</v>
      </c>
      <c r="K280">
        <v>1407892222</v>
      </c>
      <c r="L280" t="b">
        <v>0</v>
      </c>
      <c r="M280">
        <v>4</v>
      </c>
      <c r="N280" t="b">
        <v>0</v>
      </c>
      <c r="O280" t="s">
        <v>8292</v>
      </c>
      <c r="P280" t="s">
        <v>8306</v>
      </c>
      <c r="Q280" t="s">
        <v>8316</v>
      </c>
      <c r="R280">
        <f t="shared" si="28"/>
        <v>2</v>
      </c>
      <c r="S280" s="9">
        <f t="shared" si="29"/>
        <v>2</v>
      </c>
      <c r="T280" s="8">
        <f t="shared" si="30"/>
        <v>41864.04886574074</v>
      </c>
      <c r="U280" s="8">
        <f t="shared" si="31"/>
        <v>41884.04886574074</v>
      </c>
      <c r="V280" s="14">
        <f t="shared" si="32"/>
        <v>20</v>
      </c>
      <c r="W280" s="10">
        <f t="shared" si="33"/>
        <v>-0.98399999999999999</v>
      </c>
      <c r="X280" s="21">
        <f t="shared" si="34"/>
        <v>2014</v>
      </c>
    </row>
    <row r="281" spans="1:24" ht="60" x14ac:dyDescent="0.25">
      <c r="A281">
        <v>544</v>
      </c>
      <c r="B281" s="1" t="s">
        <v>545</v>
      </c>
      <c r="C281" s="1" t="s">
        <v>4654</v>
      </c>
      <c r="D281" s="3">
        <v>500</v>
      </c>
      <c r="E281" s="4">
        <v>6</v>
      </c>
      <c r="F281" t="s">
        <v>8220</v>
      </c>
      <c r="G281" t="s">
        <v>8223</v>
      </c>
      <c r="H281" t="s">
        <v>8403</v>
      </c>
      <c r="I281" t="s">
        <v>8245</v>
      </c>
      <c r="J281">
        <v>1467647160</v>
      </c>
      <c r="K281">
        <v>1465055160</v>
      </c>
      <c r="L281" t="b">
        <v>0</v>
      </c>
      <c r="M281">
        <v>2</v>
      </c>
      <c r="N281" t="b">
        <v>0</v>
      </c>
      <c r="O281" t="s">
        <v>8270</v>
      </c>
      <c r="P281" t="s">
        <v>8306</v>
      </c>
      <c r="Q281" t="s">
        <v>8340</v>
      </c>
      <c r="R281">
        <f t="shared" si="28"/>
        <v>3</v>
      </c>
      <c r="S281" s="9">
        <f t="shared" si="29"/>
        <v>1</v>
      </c>
      <c r="T281" s="8">
        <f t="shared" si="30"/>
        <v>42525.656944444447</v>
      </c>
      <c r="U281" s="8">
        <f t="shared" si="31"/>
        <v>42555.656944444447</v>
      </c>
      <c r="V281" s="14">
        <f t="shared" si="32"/>
        <v>30</v>
      </c>
      <c r="W281" s="10">
        <f t="shared" si="33"/>
        <v>-0.98799999999999999</v>
      </c>
      <c r="X281" s="21">
        <f t="shared" si="34"/>
        <v>2016</v>
      </c>
    </row>
    <row r="282" spans="1:24" ht="60" x14ac:dyDescent="0.25">
      <c r="A282">
        <v>2849</v>
      </c>
      <c r="B282" s="1" t="s">
        <v>2849</v>
      </c>
      <c r="C282" s="1" t="s">
        <v>6959</v>
      </c>
      <c r="D282" s="3">
        <v>500</v>
      </c>
      <c r="E282" s="4">
        <v>5</v>
      </c>
      <c r="F282" t="s">
        <v>8220</v>
      </c>
      <c r="G282" t="s">
        <v>8224</v>
      </c>
      <c r="H282" t="s">
        <v>8407</v>
      </c>
      <c r="I282" t="s">
        <v>8246</v>
      </c>
      <c r="J282">
        <v>1461406600</v>
      </c>
      <c r="K282">
        <v>1458814600</v>
      </c>
      <c r="L282" t="b">
        <v>0</v>
      </c>
      <c r="M282">
        <v>1</v>
      </c>
      <c r="N282" t="b">
        <v>0</v>
      </c>
      <c r="O282" t="s">
        <v>8269</v>
      </c>
      <c r="P282" t="s">
        <v>8321</v>
      </c>
      <c r="Q282" t="s">
        <v>8324</v>
      </c>
      <c r="R282">
        <f t="shared" si="28"/>
        <v>5</v>
      </c>
      <c r="S282" s="9">
        <f t="shared" si="29"/>
        <v>1</v>
      </c>
      <c r="T282" s="8">
        <f t="shared" si="30"/>
        <v>42453.428240740745</v>
      </c>
      <c r="U282" s="8">
        <f t="shared" si="31"/>
        <v>42483.428240740745</v>
      </c>
      <c r="V282" s="14">
        <f t="shared" si="32"/>
        <v>30</v>
      </c>
      <c r="W282" s="10">
        <f t="shared" si="33"/>
        <v>-0.99</v>
      </c>
      <c r="X282" s="21">
        <f t="shared" si="34"/>
        <v>2016</v>
      </c>
    </row>
    <row r="283" spans="1:24" ht="45" x14ac:dyDescent="0.25">
      <c r="A283">
        <v>778</v>
      </c>
      <c r="B283" s="1" t="s">
        <v>779</v>
      </c>
      <c r="C283" s="1" t="s">
        <v>4888</v>
      </c>
      <c r="D283" s="3">
        <v>500</v>
      </c>
      <c r="E283" s="4">
        <v>2</v>
      </c>
      <c r="F283" t="s">
        <v>8220</v>
      </c>
      <c r="G283" t="s">
        <v>8223</v>
      </c>
      <c r="H283" t="s">
        <v>8403</v>
      </c>
      <c r="I283" t="s">
        <v>8245</v>
      </c>
      <c r="J283">
        <v>1398876680</v>
      </c>
      <c r="K283">
        <v>1396284680</v>
      </c>
      <c r="L283" t="b">
        <v>0</v>
      </c>
      <c r="M283">
        <v>1</v>
      </c>
      <c r="N283" t="b">
        <v>0</v>
      </c>
      <c r="O283" t="s">
        <v>8273</v>
      </c>
      <c r="P283" t="s">
        <v>8309</v>
      </c>
      <c r="Q283" t="s">
        <v>8350</v>
      </c>
      <c r="R283">
        <f t="shared" si="28"/>
        <v>2</v>
      </c>
      <c r="S283" s="9">
        <f t="shared" si="29"/>
        <v>0</v>
      </c>
      <c r="T283" s="8">
        <f t="shared" si="30"/>
        <v>41729.702314814815</v>
      </c>
      <c r="U283" s="8">
        <f t="shared" si="31"/>
        <v>41759.702314814815</v>
      </c>
      <c r="V283" s="14">
        <f t="shared" si="32"/>
        <v>30</v>
      </c>
      <c r="W283" s="10">
        <f t="shared" si="33"/>
        <v>-0.996</v>
      </c>
      <c r="X283" s="21">
        <f t="shared" si="34"/>
        <v>2014</v>
      </c>
    </row>
    <row r="284" spans="1:24" ht="60" x14ac:dyDescent="0.25">
      <c r="A284">
        <v>1414</v>
      </c>
      <c r="B284" s="1" t="s">
        <v>1415</v>
      </c>
      <c r="C284" s="1" t="s">
        <v>5524</v>
      </c>
      <c r="D284" s="3">
        <v>500</v>
      </c>
      <c r="E284" s="4">
        <v>1</v>
      </c>
      <c r="F284" t="s">
        <v>8220</v>
      </c>
      <c r="G284" t="s">
        <v>8223</v>
      </c>
      <c r="H284" t="s">
        <v>8403</v>
      </c>
      <c r="I284" t="s">
        <v>8245</v>
      </c>
      <c r="J284">
        <v>1483423467</v>
      </c>
      <c r="K284">
        <v>1480831467</v>
      </c>
      <c r="L284" t="b">
        <v>0</v>
      </c>
      <c r="M284">
        <v>1</v>
      </c>
      <c r="N284" t="b">
        <v>0</v>
      </c>
      <c r="O284" t="s">
        <v>8285</v>
      </c>
      <c r="P284" t="s">
        <v>8309</v>
      </c>
      <c r="Q284" t="s">
        <v>8346</v>
      </c>
      <c r="R284">
        <f t="shared" si="28"/>
        <v>1</v>
      </c>
      <c r="S284" s="9">
        <f t="shared" si="29"/>
        <v>0</v>
      </c>
      <c r="T284" s="8">
        <f t="shared" si="30"/>
        <v>42708.25309027778</v>
      </c>
      <c r="U284" s="8">
        <f t="shared" si="31"/>
        <v>42738.25309027778</v>
      </c>
      <c r="V284" s="14">
        <f t="shared" si="32"/>
        <v>30</v>
      </c>
      <c r="W284" s="10">
        <f t="shared" si="33"/>
        <v>-0.998</v>
      </c>
      <c r="X284" s="21">
        <f t="shared" si="34"/>
        <v>2016</v>
      </c>
    </row>
    <row r="285" spans="1:24" ht="30" x14ac:dyDescent="0.25">
      <c r="A285">
        <v>2422</v>
      </c>
      <c r="B285" s="1" t="s">
        <v>2423</v>
      </c>
      <c r="C285" s="1" t="s">
        <v>6532</v>
      </c>
      <c r="D285" s="3">
        <v>500</v>
      </c>
      <c r="E285" s="4">
        <v>1</v>
      </c>
      <c r="F285" t="s">
        <v>8220</v>
      </c>
      <c r="G285" t="s">
        <v>8223</v>
      </c>
      <c r="H285" t="s">
        <v>8403</v>
      </c>
      <c r="I285" t="s">
        <v>8245</v>
      </c>
      <c r="J285">
        <v>1426091036</v>
      </c>
      <c r="K285">
        <v>1423502636</v>
      </c>
      <c r="L285" t="b">
        <v>0</v>
      </c>
      <c r="M285">
        <v>1</v>
      </c>
      <c r="N285" t="b">
        <v>0</v>
      </c>
      <c r="O285" t="s">
        <v>8282</v>
      </c>
      <c r="P285" t="s">
        <v>8317</v>
      </c>
      <c r="Q285" t="s">
        <v>8343</v>
      </c>
      <c r="R285">
        <f t="shared" si="28"/>
        <v>1</v>
      </c>
      <c r="S285" s="9">
        <f t="shared" si="29"/>
        <v>0</v>
      </c>
      <c r="T285" s="8">
        <f t="shared" si="30"/>
        <v>42044.724953703699</v>
      </c>
      <c r="U285" s="8">
        <f t="shared" si="31"/>
        <v>42074.683287037042</v>
      </c>
      <c r="V285" s="14">
        <f t="shared" si="32"/>
        <v>29.958333333343035</v>
      </c>
      <c r="W285" s="10">
        <f t="shared" si="33"/>
        <v>-0.998</v>
      </c>
      <c r="X285" s="21">
        <f t="shared" si="34"/>
        <v>2015</v>
      </c>
    </row>
    <row r="286" spans="1:24" x14ac:dyDescent="0.25">
      <c r="A286">
        <v>4004</v>
      </c>
      <c r="B286" s="1" t="s">
        <v>4000</v>
      </c>
      <c r="C286" s="1" t="s">
        <v>8109</v>
      </c>
      <c r="D286" s="3">
        <v>500</v>
      </c>
      <c r="E286" s="4">
        <v>1</v>
      </c>
      <c r="F286" t="s">
        <v>8220</v>
      </c>
      <c r="G286" t="s">
        <v>8223</v>
      </c>
      <c r="H286" t="s">
        <v>8403</v>
      </c>
      <c r="I286" t="s">
        <v>8245</v>
      </c>
      <c r="J286">
        <v>1412740457</v>
      </c>
      <c r="K286">
        <v>1410148457</v>
      </c>
      <c r="L286" t="b">
        <v>0</v>
      </c>
      <c r="M286">
        <v>1</v>
      </c>
      <c r="N286" t="b">
        <v>0</v>
      </c>
      <c r="O286" t="s">
        <v>8269</v>
      </c>
      <c r="P286" t="s">
        <v>8321</v>
      </c>
      <c r="Q286" t="s">
        <v>8324</v>
      </c>
      <c r="R286">
        <f t="shared" si="28"/>
        <v>1</v>
      </c>
      <c r="S286" s="9">
        <f t="shared" si="29"/>
        <v>0</v>
      </c>
      <c r="T286" s="8">
        <f t="shared" si="30"/>
        <v>41890.16269675926</v>
      </c>
      <c r="U286" s="8">
        <f t="shared" si="31"/>
        <v>41920.16269675926</v>
      </c>
      <c r="V286" s="14">
        <f t="shared" si="32"/>
        <v>30</v>
      </c>
      <c r="W286" s="10">
        <f t="shared" si="33"/>
        <v>-0.998</v>
      </c>
      <c r="X286" s="21">
        <f t="shared" si="34"/>
        <v>2014</v>
      </c>
    </row>
    <row r="287" spans="1:24" ht="45" x14ac:dyDescent="0.25">
      <c r="A287">
        <v>929</v>
      </c>
      <c r="B287" s="1" t="s">
        <v>930</v>
      </c>
      <c r="C287" s="1" t="s">
        <v>5039</v>
      </c>
      <c r="D287" s="3">
        <v>500</v>
      </c>
      <c r="E287" s="4">
        <v>0</v>
      </c>
      <c r="F287" t="s">
        <v>8220</v>
      </c>
      <c r="G287" t="s">
        <v>8223</v>
      </c>
      <c r="H287" t="s">
        <v>8403</v>
      </c>
      <c r="I287" t="s">
        <v>8245</v>
      </c>
      <c r="J287">
        <v>1333946569</v>
      </c>
      <c r="K287">
        <v>1331358169</v>
      </c>
      <c r="L287" t="b">
        <v>0</v>
      </c>
      <c r="M287">
        <v>0</v>
      </c>
      <c r="N287" t="b">
        <v>0</v>
      </c>
      <c r="O287" t="s">
        <v>8276</v>
      </c>
      <c r="P287" t="s">
        <v>8325</v>
      </c>
      <c r="Q287" t="s">
        <v>8348</v>
      </c>
      <c r="R287">
        <f t="shared" si="28"/>
        <v>0</v>
      </c>
      <c r="S287" s="9">
        <f t="shared" si="29"/>
        <v>0</v>
      </c>
      <c r="T287" s="8">
        <f t="shared" si="30"/>
        <v>40978.238067129627</v>
      </c>
      <c r="U287" s="8">
        <f t="shared" si="31"/>
        <v>41008.196400462963</v>
      </c>
      <c r="V287" s="14">
        <f t="shared" si="32"/>
        <v>29.958333333335759</v>
      </c>
      <c r="W287" s="10">
        <f t="shared" si="33"/>
        <v>-1</v>
      </c>
      <c r="X287" s="21">
        <f t="shared" si="34"/>
        <v>2012</v>
      </c>
    </row>
    <row r="288" spans="1:24" ht="60" x14ac:dyDescent="0.25">
      <c r="A288">
        <v>1051</v>
      </c>
      <c r="B288" s="1" t="s">
        <v>1052</v>
      </c>
      <c r="C288" s="1" t="s">
        <v>5161</v>
      </c>
      <c r="D288" s="3">
        <v>500</v>
      </c>
      <c r="E288" s="4">
        <v>0</v>
      </c>
      <c r="F288" t="s">
        <v>8219</v>
      </c>
      <c r="G288" t="s">
        <v>8223</v>
      </c>
      <c r="H288" t="s">
        <v>8403</v>
      </c>
      <c r="I288" t="s">
        <v>8245</v>
      </c>
      <c r="J288">
        <v>1409098825</v>
      </c>
      <c r="K288">
        <v>1406679625</v>
      </c>
      <c r="L288" t="b">
        <v>0</v>
      </c>
      <c r="M288">
        <v>0</v>
      </c>
      <c r="N288" t="b">
        <v>0</v>
      </c>
      <c r="O288" t="s">
        <v>8279</v>
      </c>
      <c r="P288" t="s">
        <v>8344</v>
      </c>
      <c r="Q288" t="s">
        <v>8345</v>
      </c>
      <c r="R288">
        <f t="shared" si="28"/>
        <v>0</v>
      </c>
      <c r="S288" s="9">
        <f t="shared" si="29"/>
        <v>0</v>
      </c>
      <c r="T288" s="8">
        <f t="shared" si="30"/>
        <v>41850.014178240745</v>
      </c>
      <c r="U288" s="8">
        <f t="shared" si="31"/>
        <v>41878.014178240745</v>
      </c>
      <c r="V288" s="14">
        <f t="shared" si="32"/>
        <v>28</v>
      </c>
      <c r="W288" s="10">
        <f t="shared" si="33"/>
        <v>-1</v>
      </c>
      <c r="X288" s="21">
        <f t="shared" si="34"/>
        <v>2014</v>
      </c>
    </row>
    <row r="289" spans="1:24" x14ac:dyDescent="0.25">
      <c r="A289">
        <v>1141</v>
      </c>
      <c r="B289" s="1" t="s">
        <v>1142</v>
      </c>
      <c r="C289" s="1" t="s">
        <v>5251</v>
      </c>
      <c r="D289" s="3">
        <v>500</v>
      </c>
      <c r="E289" s="4">
        <v>0</v>
      </c>
      <c r="F289" t="s">
        <v>8220</v>
      </c>
      <c r="G289" t="s">
        <v>8235</v>
      </c>
      <c r="H289" t="s">
        <v>8412</v>
      </c>
      <c r="I289" t="s">
        <v>8248</v>
      </c>
      <c r="J289">
        <v>1436460450</v>
      </c>
      <c r="K289">
        <v>1433868450</v>
      </c>
      <c r="L289" t="b">
        <v>0</v>
      </c>
      <c r="M289">
        <v>0</v>
      </c>
      <c r="N289" t="b">
        <v>0</v>
      </c>
      <c r="O289" t="s">
        <v>8281</v>
      </c>
      <c r="P289" t="s">
        <v>8314</v>
      </c>
      <c r="Q289" t="s">
        <v>8342</v>
      </c>
      <c r="R289">
        <f t="shared" si="28"/>
        <v>0</v>
      </c>
      <c r="S289" s="9">
        <f t="shared" si="29"/>
        <v>0</v>
      </c>
      <c r="T289" s="8">
        <f t="shared" si="30"/>
        <v>42164.699652777781</v>
      </c>
      <c r="U289" s="8">
        <f t="shared" si="31"/>
        <v>42194.699652777781</v>
      </c>
      <c r="V289" s="14">
        <f t="shared" si="32"/>
        <v>30</v>
      </c>
      <c r="W289" s="10">
        <f t="shared" si="33"/>
        <v>-1</v>
      </c>
      <c r="X289" s="21">
        <f t="shared" si="34"/>
        <v>2015</v>
      </c>
    </row>
    <row r="290" spans="1:24" ht="45" x14ac:dyDescent="0.25">
      <c r="A290">
        <v>1599</v>
      </c>
      <c r="B290" s="1" t="s">
        <v>1600</v>
      </c>
      <c r="C290" s="1" t="s">
        <v>5709</v>
      </c>
      <c r="D290" s="3">
        <v>500</v>
      </c>
      <c r="E290" s="4">
        <v>0</v>
      </c>
      <c r="F290" t="s">
        <v>8220</v>
      </c>
      <c r="G290" t="s">
        <v>8224</v>
      </c>
      <c r="H290" t="s">
        <v>8407</v>
      </c>
      <c r="I290" t="s">
        <v>8246</v>
      </c>
      <c r="J290">
        <v>1460116576</v>
      </c>
      <c r="K290">
        <v>1457528176</v>
      </c>
      <c r="L290" t="b">
        <v>0</v>
      </c>
      <c r="M290">
        <v>0</v>
      </c>
      <c r="N290" t="b">
        <v>0</v>
      </c>
      <c r="O290" t="s">
        <v>8289</v>
      </c>
      <c r="P290" t="s">
        <v>8311</v>
      </c>
      <c r="Q290" t="s">
        <v>8349</v>
      </c>
      <c r="R290">
        <f t="shared" si="28"/>
        <v>0</v>
      </c>
      <c r="S290" s="9">
        <f t="shared" si="29"/>
        <v>0</v>
      </c>
      <c r="T290" s="8">
        <f t="shared" si="30"/>
        <v>42438.53907407407</v>
      </c>
      <c r="U290" s="8">
        <f t="shared" si="31"/>
        <v>42468.497407407413</v>
      </c>
      <c r="V290" s="14">
        <f t="shared" si="32"/>
        <v>29.958333333343035</v>
      </c>
      <c r="W290" s="10">
        <f t="shared" si="33"/>
        <v>-1</v>
      </c>
      <c r="X290" s="21">
        <f t="shared" si="34"/>
        <v>2016</v>
      </c>
    </row>
    <row r="291" spans="1:24" ht="60" x14ac:dyDescent="0.25">
      <c r="A291">
        <v>3204</v>
      </c>
      <c r="B291" s="1" t="s">
        <v>3204</v>
      </c>
      <c r="C291" s="1" t="s">
        <v>7314</v>
      </c>
      <c r="D291" s="3">
        <v>500</v>
      </c>
      <c r="E291" s="4">
        <v>0</v>
      </c>
      <c r="F291" t="s">
        <v>8220</v>
      </c>
      <c r="G291" t="s">
        <v>8223</v>
      </c>
      <c r="H291" t="s">
        <v>8403</v>
      </c>
      <c r="I291" t="s">
        <v>8245</v>
      </c>
      <c r="J291">
        <v>1437149640</v>
      </c>
      <c r="K291">
        <v>1434558479</v>
      </c>
      <c r="L291" t="b">
        <v>0</v>
      </c>
      <c r="M291">
        <v>0</v>
      </c>
      <c r="N291" t="b">
        <v>0</v>
      </c>
      <c r="O291" t="s">
        <v>8303</v>
      </c>
      <c r="P291" t="s">
        <v>8321</v>
      </c>
      <c r="Q291" t="s">
        <v>8333</v>
      </c>
      <c r="R291">
        <f t="shared" si="28"/>
        <v>0</v>
      </c>
      <c r="S291" s="9">
        <f t="shared" si="29"/>
        <v>0</v>
      </c>
      <c r="T291" s="8">
        <f t="shared" si="30"/>
        <v>42172.686099537037</v>
      </c>
      <c r="U291" s="8">
        <f t="shared" si="31"/>
        <v>42202.676388888889</v>
      </c>
      <c r="V291" s="14">
        <f t="shared" si="32"/>
        <v>29.99028935185197</v>
      </c>
      <c r="W291" s="10">
        <f t="shared" si="33"/>
        <v>-1</v>
      </c>
      <c r="X291" s="21">
        <f t="shared" si="34"/>
        <v>2015</v>
      </c>
    </row>
    <row r="292" spans="1:24" ht="45" x14ac:dyDescent="0.25">
      <c r="A292">
        <v>4051</v>
      </c>
      <c r="B292" s="1" t="s">
        <v>4047</v>
      </c>
      <c r="C292" s="1" t="s">
        <v>8155</v>
      </c>
      <c r="D292" s="3">
        <v>500</v>
      </c>
      <c r="E292" s="4">
        <v>0</v>
      </c>
      <c r="F292" t="s">
        <v>8220</v>
      </c>
      <c r="G292" t="s">
        <v>8223</v>
      </c>
      <c r="H292" t="s">
        <v>8403</v>
      </c>
      <c r="I292" t="s">
        <v>8245</v>
      </c>
      <c r="J292">
        <v>1399618380</v>
      </c>
      <c r="K292">
        <v>1399058797</v>
      </c>
      <c r="L292" t="b">
        <v>0</v>
      </c>
      <c r="M292">
        <v>0</v>
      </c>
      <c r="N292" t="b">
        <v>0</v>
      </c>
      <c r="O292" t="s">
        <v>8269</v>
      </c>
      <c r="P292" t="s">
        <v>8321</v>
      </c>
      <c r="Q292" t="s">
        <v>8324</v>
      </c>
      <c r="R292">
        <f t="shared" si="28"/>
        <v>0</v>
      </c>
      <c r="S292" s="9">
        <f t="shared" si="29"/>
        <v>0</v>
      </c>
      <c r="T292" s="8">
        <f t="shared" si="30"/>
        <v>41761.810150462967</v>
      </c>
      <c r="U292" s="8">
        <f t="shared" si="31"/>
        <v>41768.286805555559</v>
      </c>
      <c r="V292" s="14">
        <f t="shared" si="32"/>
        <v>6.4766550925924093</v>
      </c>
      <c r="W292" s="10">
        <f t="shared" si="33"/>
        <v>-1</v>
      </c>
      <c r="X292" s="21">
        <f t="shared" si="34"/>
        <v>2014</v>
      </c>
    </row>
    <row r="293" spans="1:24" ht="45" x14ac:dyDescent="0.25">
      <c r="A293">
        <v>4109</v>
      </c>
      <c r="B293" s="1" t="s">
        <v>4105</v>
      </c>
      <c r="C293" s="1" t="s">
        <v>8212</v>
      </c>
      <c r="D293" s="3">
        <v>500</v>
      </c>
      <c r="E293" s="4">
        <v>0</v>
      </c>
      <c r="F293" t="s">
        <v>8220</v>
      </c>
      <c r="G293" t="s">
        <v>8224</v>
      </c>
      <c r="H293" t="s">
        <v>8407</v>
      </c>
      <c r="I293" t="s">
        <v>8246</v>
      </c>
      <c r="J293">
        <v>1448805404</v>
      </c>
      <c r="K293">
        <v>1446209804</v>
      </c>
      <c r="L293" t="b">
        <v>0</v>
      </c>
      <c r="M293">
        <v>0</v>
      </c>
      <c r="N293" t="b">
        <v>0</v>
      </c>
      <c r="O293" t="s">
        <v>8269</v>
      </c>
      <c r="P293" t="s">
        <v>8321</v>
      </c>
      <c r="Q293" t="s">
        <v>8324</v>
      </c>
      <c r="R293">
        <f t="shared" si="28"/>
        <v>0</v>
      </c>
      <c r="S293" s="9">
        <f t="shared" si="29"/>
        <v>0</v>
      </c>
      <c r="T293" s="8">
        <f t="shared" si="30"/>
        <v>42307.539398148147</v>
      </c>
      <c r="U293" s="8">
        <f t="shared" si="31"/>
        <v>42337.581064814818</v>
      </c>
      <c r="V293" s="14">
        <f t="shared" si="32"/>
        <v>30.041666666671517</v>
      </c>
      <c r="W293" s="10">
        <f t="shared" si="33"/>
        <v>-1</v>
      </c>
      <c r="X293" s="21">
        <f t="shared" si="34"/>
        <v>2015</v>
      </c>
    </row>
    <row r="294" spans="1:24" ht="30" x14ac:dyDescent="0.25">
      <c r="A294">
        <v>465</v>
      </c>
      <c r="B294" s="1" t="s">
        <v>466</v>
      </c>
      <c r="C294" s="1" t="s">
        <v>4575</v>
      </c>
      <c r="D294" s="3">
        <v>512</v>
      </c>
      <c r="E294" s="4">
        <v>138</v>
      </c>
      <c r="F294" t="s">
        <v>8220</v>
      </c>
      <c r="G294" t="s">
        <v>8223</v>
      </c>
      <c r="H294" t="s">
        <v>8403</v>
      </c>
      <c r="I294" t="s">
        <v>8245</v>
      </c>
      <c r="J294">
        <v>1403837574</v>
      </c>
      <c r="K294">
        <v>1402455174</v>
      </c>
      <c r="L294" t="b">
        <v>0</v>
      </c>
      <c r="M294">
        <v>8</v>
      </c>
      <c r="N294" t="b">
        <v>0</v>
      </c>
      <c r="O294" t="s">
        <v>8268</v>
      </c>
      <c r="P294" t="s">
        <v>8319</v>
      </c>
      <c r="Q294" t="s">
        <v>8337</v>
      </c>
      <c r="R294">
        <f t="shared" si="28"/>
        <v>17.25</v>
      </c>
      <c r="S294" s="9">
        <f t="shared" si="29"/>
        <v>27</v>
      </c>
      <c r="T294" s="8">
        <f t="shared" si="30"/>
        <v>41801.120069444441</v>
      </c>
      <c r="U294" s="8">
        <f t="shared" si="31"/>
        <v>41817.120069444441</v>
      </c>
      <c r="V294" s="14">
        <f t="shared" si="32"/>
        <v>16</v>
      </c>
      <c r="W294" s="10">
        <f t="shared" si="33"/>
        <v>-0.73046875</v>
      </c>
      <c r="X294" s="21">
        <f t="shared" si="34"/>
        <v>2014</v>
      </c>
    </row>
    <row r="295" spans="1:24" ht="45" x14ac:dyDescent="0.25">
      <c r="A295">
        <v>615</v>
      </c>
      <c r="B295" s="1" t="s">
        <v>616</v>
      </c>
      <c r="C295" s="1" t="s">
        <v>4725</v>
      </c>
      <c r="D295" s="3">
        <v>515</v>
      </c>
      <c r="E295" s="4">
        <v>0</v>
      </c>
      <c r="F295" t="s">
        <v>8219</v>
      </c>
      <c r="G295" t="s">
        <v>8227</v>
      </c>
      <c r="H295" t="s">
        <v>8415</v>
      </c>
      <c r="I295" t="s">
        <v>8249</v>
      </c>
      <c r="J295">
        <v>1443149759</v>
      </c>
      <c r="K295">
        <v>1440557759</v>
      </c>
      <c r="L295" t="b">
        <v>0</v>
      </c>
      <c r="M295">
        <v>0</v>
      </c>
      <c r="N295" t="b">
        <v>0</v>
      </c>
      <c r="O295" t="s">
        <v>8270</v>
      </c>
      <c r="P295" t="s">
        <v>8306</v>
      </c>
      <c r="Q295" t="s">
        <v>8340</v>
      </c>
      <c r="R295">
        <f t="shared" si="28"/>
        <v>0</v>
      </c>
      <c r="S295" s="9">
        <f t="shared" si="29"/>
        <v>0</v>
      </c>
      <c r="T295" s="8">
        <f t="shared" si="30"/>
        <v>42242.122210648144</v>
      </c>
      <c r="U295" s="8">
        <f t="shared" si="31"/>
        <v>42272.122210648144</v>
      </c>
      <c r="V295" s="14">
        <f t="shared" si="32"/>
        <v>30</v>
      </c>
      <c r="W295" s="10">
        <f t="shared" si="33"/>
        <v>-1</v>
      </c>
      <c r="X295" s="21">
        <f t="shared" si="34"/>
        <v>2015</v>
      </c>
    </row>
    <row r="296" spans="1:24" ht="30" x14ac:dyDescent="0.25">
      <c r="A296">
        <v>1588</v>
      </c>
      <c r="B296" s="1" t="s">
        <v>1589</v>
      </c>
      <c r="C296" s="1" t="s">
        <v>5698</v>
      </c>
      <c r="D296" s="3">
        <v>516</v>
      </c>
      <c r="E296" s="4">
        <v>0</v>
      </c>
      <c r="F296" t="s">
        <v>8220</v>
      </c>
      <c r="G296" t="s">
        <v>8223</v>
      </c>
      <c r="H296" t="s">
        <v>8403</v>
      </c>
      <c r="I296" t="s">
        <v>8245</v>
      </c>
      <c r="J296">
        <v>1422735120</v>
      </c>
      <c r="K296">
        <v>1420091999</v>
      </c>
      <c r="L296" t="b">
        <v>0</v>
      </c>
      <c r="M296">
        <v>0</v>
      </c>
      <c r="N296" t="b">
        <v>0</v>
      </c>
      <c r="O296" t="s">
        <v>8289</v>
      </c>
      <c r="P296" t="s">
        <v>8311</v>
      </c>
      <c r="Q296" t="s">
        <v>8349</v>
      </c>
      <c r="R296">
        <f t="shared" si="28"/>
        <v>0</v>
      </c>
      <c r="S296" s="9">
        <f t="shared" si="29"/>
        <v>0</v>
      </c>
      <c r="T296" s="8">
        <f t="shared" si="30"/>
        <v>42005.24998842593</v>
      </c>
      <c r="U296" s="8">
        <f t="shared" si="31"/>
        <v>42035.841666666667</v>
      </c>
      <c r="V296" s="14">
        <f t="shared" si="32"/>
        <v>30.591678240736655</v>
      </c>
      <c r="W296" s="10">
        <f t="shared" si="33"/>
        <v>-1</v>
      </c>
      <c r="X296" s="21">
        <f t="shared" si="34"/>
        <v>2015</v>
      </c>
    </row>
    <row r="297" spans="1:24" ht="45" x14ac:dyDescent="0.25">
      <c r="A297">
        <v>4061</v>
      </c>
      <c r="B297" s="1" t="s">
        <v>4057</v>
      </c>
      <c r="C297" s="1" t="s">
        <v>8165</v>
      </c>
      <c r="D297" s="3">
        <v>525</v>
      </c>
      <c r="E297" s="4">
        <v>0</v>
      </c>
      <c r="F297" t="s">
        <v>8220</v>
      </c>
      <c r="G297" t="s">
        <v>8223</v>
      </c>
      <c r="H297" t="s">
        <v>8403</v>
      </c>
      <c r="I297" t="s">
        <v>8245</v>
      </c>
      <c r="J297">
        <v>1461205423</v>
      </c>
      <c r="K297">
        <v>1456025023</v>
      </c>
      <c r="L297" t="b">
        <v>0</v>
      </c>
      <c r="M297">
        <v>0</v>
      </c>
      <c r="N297" t="b">
        <v>0</v>
      </c>
      <c r="O297" t="s">
        <v>8269</v>
      </c>
      <c r="P297" t="s">
        <v>8321</v>
      </c>
      <c r="Q297" t="s">
        <v>8324</v>
      </c>
      <c r="R297">
        <f t="shared" si="28"/>
        <v>0</v>
      </c>
      <c r="S297" s="9">
        <f t="shared" si="29"/>
        <v>0</v>
      </c>
      <c r="T297" s="8">
        <f t="shared" si="30"/>
        <v>42421.141469907408</v>
      </c>
      <c r="U297" s="8">
        <f t="shared" si="31"/>
        <v>42481.099803240737</v>
      </c>
      <c r="V297" s="14">
        <f t="shared" si="32"/>
        <v>59.958333333328483</v>
      </c>
      <c r="W297" s="10">
        <f t="shared" si="33"/>
        <v>-1</v>
      </c>
      <c r="X297" s="21">
        <f t="shared" si="34"/>
        <v>2016</v>
      </c>
    </row>
    <row r="298" spans="1:24" ht="45" x14ac:dyDescent="0.25">
      <c r="A298">
        <v>2773</v>
      </c>
      <c r="B298" s="1" t="s">
        <v>2773</v>
      </c>
      <c r="C298" s="1" t="s">
        <v>6883</v>
      </c>
      <c r="D298" s="3">
        <v>530</v>
      </c>
      <c r="E298" s="4">
        <v>1</v>
      </c>
      <c r="F298" t="s">
        <v>8220</v>
      </c>
      <c r="G298" t="s">
        <v>8228</v>
      </c>
      <c r="H298" t="s">
        <v>8408</v>
      </c>
      <c r="I298" t="s">
        <v>8250</v>
      </c>
      <c r="J298">
        <v>1461530721</v>
      </c>
      <c r="K298">
        <v>1460666721</v>
      </c>
      <c r="L298" t="b">
        <v>0</v>
      </c>
      <c r="M298">
        <v>1</v>
      </c>
      <c r="N298" t="b">
        <v>0</v>
      </c>
      <c r="O298" t="s">
        <v>8302</v>
      </c>
      <c r="P298" t="s">
        <v>8309</v>
      </c>
      <c r="Q298" t="s">
        <v>8354</v>
      </c>
      <c r="R298">
        <f t="shared" si="28"/>
        <v>1</v>
      </c>
      <c r="S298" s="9">
        <f t="shared" si="29"/>
        <v>0</v>
      </c>
      <c r="T298" s="8">
        <f t="shared" si="30"/>
        <v>42474.86482638889</v>
      </c>
      <c r="U298" s="8">
        <f t="shared" si="31"/>
        <v>42484.86482638889</v>
      </c>
      <c r="V298" s="14">
        <f t="shared" si="32"/>
        <v>10</v>
      </c>
      <c r="W298" s="10">
        <f t="shared" si="33"/>
        <v>-0.99811320754716981</v>
      </c>
      <c r="X298" s="21">
        <f t="shared" si="34"/>
        <v>2016</v>
      </c>
    </row>
    <row r="299" spans="1:24" ht="30" x14ac:dyDescent="0.25">
      <c r="A299">
        <v>2215</v>
      </c>
      <c r="B299" s="1" t="s">
        <v>2216</v>
      </c>
      <c r="C299" s="1" t="s">
        <v>6325</v>
      </c>
      <c r="D299" s="3">
        <v>550</v>
      </c>
      <c r="E299" s="4">
        <v>860</v>
      </c>
      <c r="F299" t="s">
        <v>8218</v>
      </c>
      <c r="G299" t="s">
        <v>8223</v>
      </c>
      <c r="H299" t="s">
        <v>8403</v>
      </c>
      <c r="I299" t="s">
        <v>8245</v>
      </c>
      <c r="J299">
        <v>1331621940</v>
      </c>
      <c r="K299">
        <v>1329671572</v>
      </c>
      <c r="L299" t="b">
        <v>0</v>
      </c>
      <c r="M299">
        <v>33</v>
      </c>
      <c r="N299" t="b">
        <v>1</v>
      </c>
      <c r="O299" t="s">
        <v>8278</v>
      </c>
      <c r="P299" t="s">
        <v>8325</v>
      </c>
      <c r="Q299" t="s">
        <v>8327</v>
      </c>
      <c r="R299">
        <f t="shared" si="28"/>
        <v>26.06</v>
      </c>
      <c r="S299" s="9">
        <f t="shared" si="29"/>
        <v>156</v>
      </c>
      <c r="T299" s="8">
        <f t="shared" si="30"/>
        <v>40958.717268518521</v>
      </c>
      <c r="U299" s="8">
        <f t="shared" si="31"/>
        <v>40981.290972222225</v>
      </c>
      <c r="V299" s="14">
        <f t="shared" si="32"/>
        <v>22.573703703703359</v>
      </c>
      <c r="W299" s="10">
        <f t="shared" si="33"/>
        <v>0.5636363636363636</v>
      </c>
      <c r="X299" s="21">
        <f t="shared" si="34"/>
        <v>2012</v>
      </c>
    </row>
    <row r="300" spans="1:24" ht="60" x14ac:dyDescent="0.25">
      <c r="A300">
        <v>743</v>
      </c>
      <c r="B300" s="1" t="s">
        <v>744</v>
      </c>
      <c r="C300" s="1" t="s">
        <v>4853</v>
      </c>
      <c r="D300" s="3">
        <v>550</v>
      </c>
      <c r="E300" s="4">
        <v>814</v>
      </c>
      <c r="F300" t="s">
        <v>8218</v>
      </c>
      <c r="G300" t="s">
        <v>8223</v>
      </c>
      <c r="H300" t="s">
        <v>8403</v>
      </c>
      <c r="I300" t="s">
        <v>8245</v>
      </c>
      <c r="J300">
        <v>1334610000</v>
      </c>
      <c r="K300">
        <v>1332435685</v>
      </c>
      <c r="L300" t="b">
        <v>0</v>
      </c>
      <c r="M300">
        <v>15</v>
      </c>
      <c r="N300" t="b">
        <v>1</v>
      </c>
      <c r="O300" t="s">
        <v>8272</v>
      </c>
      <c r="P300" t="s">
        <v>8309</v>
      </c>
      <c r="Q300" t="s">
        <v>8331</v>
      </c>
      <c r="R300">
        <f t="shared" si="28"/>
        <v>54.27</v>
      </c>
      <c r="S300" s="9">
        <f t="shared" si="29"/>
        <v>148</v>
      </c>
      <c r="T300" s="8">
        <f t="shared" si="30"/>
        <v>40990.709317129629</v>
      </c>
      <c r="U300" s="8">
        <f t="shared" si="31"/>
        <v>41015.875</v>
      </c>
      <c r="V300" s="14">
        <f t="shared" si="32"/>
        <v>25.165682870370802</v>
      </c>
      <c r="W300" s="10">
        <f t="shared" si="33"/>
        <v>0.48</v>
      </c>
      <c r="X300" s="21">
        <f t="shared" si="34"/>
        <v>2012</v>
      </c>
    </row>
    <row r="301" spans="1:24" ht="60" x14ac:dyDescent="0.25">
      <c r="A301">
        <v>3394</v>
      </c>
      <c r="B301" s="1" t="s">
        <v>3393</v>
      </c>
      <c r="C301" s="1" t="s">
        <v>7504</v>
      </c>
      <c r="D301" s="3">
        <v>550</v>
      </c>
      <c r="E301" s="4">
        <v>783</v>
      </c>
      <c r="F301" t="s">
        <v>8218</v>
      </c>
      <c r="G301" t="s">
        <v>8224</v>
      </c>
      <c r="H301" t="s">
        <v>8407</v>
      </c>
      <c r="I301" t="s">
        <v>8246</v>
      </c>
      <c r="J301">
        <v>1406470645</v>
      </c>
      <c r="K301">
        <v>1403878645</v>
      </c>
      <c r="L301" t="b">
        <v>0</v>
      </c>
      <c r="M301">
        <v>27</v>
      </c>
      <c r="N301" t="b">
        <v>1</v>
      </c>
      <c r="O301" t="s">
        <v>8269</v>
      </c>
      <c r="P301" t="s">
        <v>8321</v>
      </c>
      <c r="Q301" t="s">
        <v>8324</v>
      </c>
      <c r="R301">
        <f t="shared" si="28"/>
        <v>29</v>
      </c>
      <c r="S301" s="9">
        <f t="shared" si="29"/>
        <v>142</v>
      </c>
      <c r="T301" s="8">
        <f t="shared" si="30"/>
        <v>41817.59542824074</v>
      </c>
      <c r="U301" s="8">
        <f t="shared" si="31"/>
        <v>41847.59542824074</v>
      </c>
      <c r="V301" s="14">
        <f t="shared" si="32"/>
        <v>30</v>
      </c>
      <c r="W301" s="10">
        <f t="shared" si="33"/>
        <v>0.42363636363636364</v>
      </c>
      <c r="X301" s="21">
        <f t="shared" si="34"/>
        <v>2014</v>
      </c>
    </row>
    <row r="302" spans="1:24" ht="60" x14ac:dyDescent="0.25">
      <c r="A302">
        <v>3755</v>
      </c>
      <c r="B302" s="1" t="s">
        <v>3752</v>
      </c>
      <c r="C302" s="1" t="s">
        <v>7865</v>
      </c>
      <c r="D302" s="3">
        <v>550</v>
      </c>
      <c r="E302" s="4">
        <v>713</v>
      </c>
      <c r="F302" t="s">
        <v>8218</v>
      </c>
      <c r="G302" t="s">
        <v>8224</v>
      </c>
      <c r="H302" t="s">
        <v>8407</v>
      </c>
      <c r="I302" t="s">
        <v>8246</v>
      </c>
      <c r="J302">
        <v>1460753307</v>
      </c>
      <c r="K302">
        <v>1458161307</v>
      </c>
      <c r="L302" t="b">
        <v>0</v>
      </c>
      <c r="M302">
        <v>28</v>
      </c>
      <c r="N302" t="b">
        <v>1</v>
      </c>
      <c r="O302" t="s">
        <v>8303</v>
      </c>
      <c r="P302" t="s">
        <v>8321</v>
      </c>
      <c r="Q302" t="s">
        <v>8333</v>
      </c>
      <c r="R302">
        <f t="shared" si="28"/>
        <v>25.46</v>
      </c>
      <c r="S302" s="9">
        <f t="shared" si="29"/>
        <v>130</v>
      </c>
      <c r="T302" s="8">
        <f t="shared" si="30"/>
        <v>42445.866979166662</v>
      </c>
      <c r="U302" s="8">
        <f t="shared" si="31"/>
        <v>42475.866979166662</v>
      </c>
      <c r="V302" s="14">
        <f t="shared" si="32"/>
        <v>30</v>
      </c>
      <c r="W302" s="10">
        <f t="shared" si="33"/>
        <v>0.29636363636363638</v>
      </c>
      <c r="X302" s="21">
        <f t="shared" si="34"/>
        <v>2016</v>
      </c>
    </row>
    <row r="303" spans="1:24" ht="60" x14ac:dyDescent="0.25">
      <c r="A303">
        <v>3378</v>
      </c>
      <c r="B303" s="1" t="s">
        <v>3377</v>
      </c>
      <c r="C303" s="1" t="s">
        <v>7488</v>
      </c>
      <c r="D303" s="3">
        <v>550</v>
      </c>
      <c r="E303" s="4">
        <v>592</v>
      </c>
      <c r="F303" t="s">
        <v>8218</v>
      </c>
      <c r="G303" t="s">
        <v>8224</v>
      </c>
      <c r="H303" t="s">
        <v>8407</v>
      </c>
      <c r="I303" t="s">
        <v>8246</v>
      </c>
      <c r="J303">
        <v>1409490480</v>
      </c>
      <c r="K303">
        <v>1407400306</v>
      </c>
      <c r="L303" t="b">
        <v>0</v>
      </c>
      <c r="M303">
        <v>21</v>
      </c>
      <c r="N303" t="b">
        <v>1</v>
      </c>
      <c r="O303" t="s">
        <v>8269</v>
      </c>
      <c r="P303" t="s">
        <v>8321</v>
      </c>
      <c r="Q303" t="s">
        <v>8324</v>
      </c>
      <c r="R303">
        <f t="shared" si="28"/>
        <v>28.19</v>
      </c>
      <c r="S303" s="9">
        <f t="shared" si="29"/>
        <v>108</v>
      </c>
      <c r="T303" s="8">
        <f t="shared" si="30"/>
        <v>41858.355393518519</v>
      </c>
      <c r="U303" s="8">
        <f t="shared" si="31"/>
        <v>41882.547222222223</v>
      </c>
      <c r="V303" s="14">
        <f t="shared" si="32"/>
        <v>24.191828703704232</v>
      </c>
      <c r="W303" s="10">
        <f t="shared" si="33"/>
        <v>7.636363636363637E-2</v>
      </c>
      <c r="X303" s="21">
        <f t="shared" si="34"/>
        <v>2014</v>
      </c>
    </row>
    <row r="304" spans="1:24" ht="30" x14ac:dyDescent="0.25">
      <c r="A304">
        <v>3607</v>
      </c>
      <c r="B304" s="1" t="s">
        <v>3606</v>
      </c>
      <c r="C304" s="1" t="s">
        <v>7717</v>
      </c>
      <c r="D304" s="3">
        <v>550</v>
      </c>
      <c r="E304" s="4">
        <v>580</v>
      </c>
      <c r="F304" t="s">
        <v>8218</v>
      </c>
      <c r="G304" t="s">
        <v>8224</v>
      </c>
      <c r="H304" t="s">
        <v>8407</v>
      </c>
      <c r="I304" t="s">
        <v>8246</v>
      </c>
      <c r="J304">
        <v>1450137600</v>
      </c>
      <c r="K304">
        <v>1448924882</v>
      </c>
      <c r="L304" t="b">
        <v>0</v>
      </c>
      <c r="M304">
        <v>20</v>
      </c>
      <c r="N304" t="b">
        <v>1</v>
      </c>
      <c r="O304" t="s">
        <v>8269</v>
      </c>
      <c r="P304" t="s">
        <v>8321</v>
      </c>
      <c r="Q304" t="s">
        <v>8324</v>
      </c>
      <c r="R304">
        <f t="shared" si="28"/>
        <v>29</v>
      </c>
      <c r="S304" s="9">
        <f t="shared" si="29"/>
        <v>105</v>
      </c>
      <c r="T304" s="8">
        <f t="shared" si="30"/>
        <v>42338.963912037041</v>
      </c>
      <c r="U304" s="8">
        <f t="shared" si="31"/>
        <v>42353</v>
      </c>
      <c r="V304" s="14">
        <f t="shared" si="32"/>
        <v>14.036087962958845</v>
      </c>
      <c r="W304" s="10">
        <f t="shared" si="33"/>
        <v>5.4545454545454543E-2</v>
      </c>
      <c r="X304" s="21">
        <f t="shared" si="34"/>
        <v>2015</v>
      </c>
    </row>
    <row r="305" spans="1:24" ht="45" x14ac:dyDescent="0.25">
      <c r="A305">
        <v>910</v>
      </c>
      <c r="B305" s="1" t="s">
        <v>911</v>
      </c>
      <c r="C305" s="1" t="s">
        <v>5020</v>
      </c>
      <c r="D305" s="3">
        <v>550</v>
      </c>
      <c r="E305" s="4">
        <v>123</v>
      </c>
      <c r="F305" t="s">
        <v>8220</v>
      </c>
      <c r="G305" t="s">
        <v>8224</v>
      </c>
      <c r="H305" t="s">
        <v>8407</v>
      </c>
      <c r="I305" t="s">
        <v>8246</v>
      </c>
      <c r="J305">
        <v>1488546319</v>
      </c>
      <c r="K305">
        <v>1483362319</v>
      </c>
      <c r="L305" t="b">
        <v>0</v>
      </c>
      <c r="M305">
        <v>5</v>
      </c>
      <c r="N305" t="b">
        <v>0</v>
      </c>
      <c r="O305" t="s">
        <v>8276</v>
      </c>
      <c r="P305" t="s">
        <v>8325</v>
      </c>
      <c r="Q305" t="s">
        <v>8348</v>
      </c>
      <c r="R305">
        <f t="shared" si="28"/>
        <v>24.6</v>
      </c>
      <c r="S305" s="9">
        <f t="shared" si="29"/>
        <v>22</v>
      </c>
      <c r="T305" s="8">
        <f t="shared" si="30"/>
        <v>42737.545358796298</v>
      </c>
      <c r="U305" s="8">
        <f t="shared" si="31"/>
        <v>42797.545358796298</v>
      </c>
      <c r="V305" s="14">
        <f t="shared" si="32"/>
        <v>60</v>
      </c>
      <c r="W305" s="10">
        <f t="shared" si="33"/>
        <v>-0.77636363636363637</v>
      </c>
      <c r="X305" s="21">
        <f t="shared" si="34"/>
        <v>2017</v>
      </c>
    </row>
    <row r="306" spans="1:24" ht="60" x14ac:dyDescent="0.25">
      <c r="A306">
        <v>2844</v>
      </c>
      <c r="B306" s="1" t="s">
        <v>2844</v>
      </c>
      <c r="C306" s="1" t="s">
        <v>6954</v>
      </c>
      <c r="D306" s="3">
        <v>550</v>
      </c>
      <c r="E306" s="4">
        <v>30</v>
      </c>
      <c r="F306" t="s">
        <v>8220</v>
      </c>
      <c r="G306" t="s">
        <v>8238</v>
      </c>
      <c r="H306" t="s">
        <v>8416</v>
      </c>
      <c r="I306" t="s">
        <v>8248</v>
      </c>
      <c r="J306">
        <v>1483535180</v>
      </c>
      <c r="K306">
        <v>1480943180</v>
      </c>
      <c r="L306" t="b">
        <v>0</v>
      </c>
      <c r="M306">
        <v>1</v>
      </c>
      <c r="N306" t="b">
        <v>0</v>
      </c>
      <c r="O306" t="s">
        <v>8269</v>
      </c>
      <c r="P306" t="s">
        <v>8321</v>
      </c>
      <c r="Q306" t="s">
        <v>8324</v>
      </c>
      <c r="R306">
        <f t="shared" si="28"/>
        <v>30</v>
      </c>
      <c r="S306" s="9">
        <f t="shared" si="29"/>
        <v>5</v>
      </c>
      <c r="T306" s="8">
        <f t="shared" si="30"/>
        <v>42709.546064814815</v>
      </c>
      <c r="U306" s="8">
        <f t="shared" si="31"/>
        <v>42739.546064814815</v>
      </c>
      <c r="V306" s="14">
        <f t="shared" si="32"/>
        <v>30</v>
      </c>
      <c r="W306" s="10">
        <f t="shared" si="33"/>
        <v>-0.94545454545454544</v>
      </c>
      <c r="X306" s="21">
        <f t="shared" si="34"/>
        <v>2016</v>
      </c>
    </row>
    <row r="307" spans="1:24" ht="60" x14ac:dyDescent="0.25">
      <c r="A307">
        <v>461</v>
      </c>
      <c r="B307" s="1" t="s">
        <v>462</v>
      </c>
      <c r="C307" s="1" t="s">
        <v>4571</v>
      </c>
      <c r="D307" s="3">
        <v>550</v>
      </c>
      <c r="E307" s="4">
        <v>0</v>
      </c>
      <c r="F307" t="s">
        <v>8220</v>
      </c>
      <c r="G307" t="s">
        <v>8224</v>
      </c>
      <c r="H307" t="s">
        <v>8407</v>
      </c>
      <c r="I307" t="s">
        <v>8246</v>
      </c>
      <c r="J307">
        <v>1370204367</v>
      </c>
      <c r="K307">
        <v>1368476367</v>
      </c>
      <c r="L307" t="b">
        <v>0</v>
      </c>
      <c r="M307">
        <v>0</v>
      </c>
      <c r="N307" t="b">
        <v>0</v>
      </c>
      <c r="O307" t="s">
        <v>8268</v>
      </c>
      <c r="P307" t="s">
        <v>8319</v>
      </c>
      <c r="Q307" t="s">
        <v>8337</v>
      </c>
      <c r="R307">
        <f t="shared" si="28"/>
        <v>0</v>
      </c>
      <c r="S307" s="9">
        <f t="shared" si="29"/>
        <v>0</v>
      </c>
      <c r="T307" s="8">
        <f t="shared" si="30"/>
        <v>41407.84684027778</v>
      </c>
      <c r="U307" s="8">
        <f t="shared" si="31"/>
        <v>41427.84684027778</v>
      </c>
      <c r="V307" s="14">
        <f t="shared" si="32"/>
        <v>20</v>
      </c>
      <c r="W307" s="10">
        <f t="shared" si="33"/>
        <v>-1</v>
      </c>
      <c r="X307" s="21">
        <f t="shared" si="34"/>
        <v>2013</v>
      </c>
    </row>
    <row r="308" spans="1:24" x14ac:dyDescent="0.25">
      <c r="A308">
        <v>1084</v>
      </c>
      <c r="B308" s="1" t="s">
        <v>1085</v>
      </c>
      <c r="C308" s="1" t="s">
        <v>5194</v>
      </c>
      <c r="D308" s="3">
        <v>550</v>
      </c>
      <c r="E308" s="4">
        <v>0</v>
      </c>
      <c r="F308" t="s">
        <v>8220</v>
      </c>
      <c r="G308" t="s">
        <v>8223</v>
      </c>
      <c r="H308" t="s">
        <v>8403</v>
      </c>
      <c r="I308" t="s">
        <v>8245</v>
      </c>
      <c r="J308">
        <v>1407534804</v>
      </c>
      <c r="K308">
        <v>1404942804</v>
      </c>
      <c r="L308" t="b">
        <v>0</v>
      </c>
      <c r="M308">
        <v>0</v>
      </c>
      <c r="N308" t="b">
        <v>0</v>
      </c>
      <c r="O308" t="s">
        <v>8280</v>
      </c>
      <c r="P308" t="s">
        <v>8314</v>
      </c>
      <c r="Q308" t="s">
        <v>8332</v>
      </c>
      <c r="R308">
        <f t="shared" si="28"/>
        <v>0</v>
      </c>
      <c r="S308" s="9">
        <f t="shared" si="29"/>
        <v>0</v>
      </c>
      <c r="T308" s="8">
        <f t="shared" si="30"/>
        <v>41829.912083333329</v>
      </c>
      <c r="U308" s="8">
        <f t="shared" si="31"/>
        <v>41859.912083333329</v>
      </c>
      <c r="V308" s="14">
        <f t="shared" si="32"/>
        <v>30</v>
      </c>
      <c r="W308" s="10">
        <f t="shared" si="33"/>
        <v>-1</v>
      </c>
      <c r="X308" s="21">
        <f t="shared" si="34"/>
        <v>2014</v>
      </c>
    </row>
    <row r="309" spans="1:24" ht="60" x14ac:dyDescent="0.25">
      <c r="A309">
        <v>4012</v>
      </c>
      <c r="B309" s="1" t="s">
        <v>4008</v>
      </c>
      <c r="C309" s="1" t="s">
        <v>8117</v>
      </c>
      <c r="D309" s="3">
        <v>575</v>
      </c>
      <c r="E309" s="4">
        <v>0</v>
      </c>
      <c r="F309" t="s">
        <v>8220</v>
      </c>
      <c r="G309" t="s">
        <v>8224</v>
      </c>
      <c r="H309" t="s">
        <v>8407</v>
      </c>
      <c r="I309" t="s">
        <v>8246</v>
      </c>
      <c r="J309">
        <v>1430571849</v>
      </c>
      <c r="K309">
        <v>1427979849</v>
      </c>
      <c r="L309" t="b">
        <v>0</v>
      </c>
      <c r="M309">
        <v>0</v>
      </c>
      <c r="N309" t="b">
        <v>0</v>
      </c>
      <c r="O309" t="s">
        <v>8269</v>
      </c>
      <c r="P309" t="s">
        <v>8321</v>
      </c>
      <c r="Q309" t="s">
        <v>8324</v>
      </c>
      <c r="R309">
        <f t="shared" si="28"/>
        <v>0</v>
      </c>
      <c r="S309" s="9">
        <f t="shared" si="29"/>
        <v>0</v>
      </c>
      <c r="T309" s="8">
        <f t="shared" si="30"/>
        <v>42096.544548611113</v>
      </c>
      <c r="U309" s="8">
        <f t="shared" si="31"/>
        <v>42126.544548611113</v>
      </c>
      <c r="V309" s="14">
        <f t="shared" si="32"/>
        <v>30</v>
      </c>
      <c r="W309" s="10">
        <f t="shared" si="33"/>
        <v>-1</v>
      </c>
      <c r="X309" s="21">
        <f t="shared" si="34"/>
        <v>2015</v>
      </c>
    </row>
    <row r="310" spans="1:24" ht="60" x14ac:dyDescent="0.25">
      <c r="A310">
        <v>1837</v>
      </c>
      <c r="B310" s="1" t="s">
        <v>1838</v>
      </c>
      <c r="C310" s="1" t="s">
        <v>5947</v>
      </c>
      <c r="D310" s="3">
        <v>600</v>
      </c>
      <c r="E310" s="4">
        <v>1841</v>
      </c>
      <c r="F310" t="s">
        <v>8218</v>
      </c>
      <c r="G310" t="s">
        <v>8223</v>
      </c>
      <c r="H310" t="s">
        <v>8403</v>
      </c>
      <c r="I310" t="s">
        <v>8245</v>
      </c>
      <c r="J310">
        <v>1332029335</v>
      </c>
      <c r="K310">
        <v>1326848935</v>
      </c>
      <c r="L310" t="b">
        <v>0</v>
      </c>
      <c r="M310">
        <v>30</v>
      </c>
      <c r="N310" t="b">
        <v>1</v>
      </c>
      <c r="O310" t="s">
        <v>8274</v>
      </c>
      <c r="P310" t="s">
        <v>8325</v>
      </c>
      <c r="Q310" t="s">
        <v>8329</v>
      </c>
      <c r="R310">
        <f t="shared" si="28"/>
        <v>61.37</v>
      </c>
      <c r="S310" s="9">
        <f t="shared" si="29"/>
        <v>307</v>
      </c>
      <c r="T310" s="8">
        <f t="shared" si="30"/>
        <v>40926.047858796301</v>
      </c>
      <c r="U310" s="8">
        <f t="shared" si="31"/>
        <v>40986.006192129629</v>
      </c>
      <c r="V310" s="14">
        <f t="shared" si="32"/>
        <v>59.958333333328483</v>
      </c>
      <c r="W310" s="10">
        <f t="shared" si="33"/>
        <v>2.0683333333333334</v>
      </c>
      <c r="X310" s="21">
        <f t="shared" si="34"/>
        <v>2012</v>
      </c>
    </row>
    <row r="311" spans="1:24" ht="45" x14ac:dyDescent="0.25">
      <c r="A311">
        <v>2214</v>
      </c>
      <c r="B311" s="1" t="s">
        <v>2215</v>
      </c>
      <c r="C311" s="1" t="s">
        <v>6324</v>
      </c>
      <c r="D311" s="3">
        <v>600</v>
      </c>
      <c r="E311" s="4">
        <v>1755.01</v>
      </c>
      <c r="F311" t="s">
        <v>8218</v>
      </c>
      <c r="G311" t="s">
        <v>8223</v>
      </c>
      <c r="H311" t="s">
        <v>8403</v>
      </c>
      <c r="I311" t="s">
        <v>8245</v>
      </c>
      <c r="J311">
        <v>1391713248</v>
      </c>
      <c r="K311">
        <v>1389121248</v>
      </c>
      <c r="L311" t="b">
        <v>0</v>
      </c>
      <c r="M311">
        <v>24</v>
      </c>
      <c r="N311" t="b">
        <v>1</v>
      </c>
      <c r="O311" t="s">
        <v>8278</v>
      </c>
      <c r="P311" t="s">
        <v>8325</v>
      </c>
      <c r="Q311" t="s">
        <v>8327</v>
      </c>
      <c r="R311">
        <f t="shared" si="28"/>
        <v>73.13</v>
      </c>
      <c r="S311" s="9">
        <f t="shared" si="29"/>
        <v>293</v>
      </c>
      <c r="T311" s="8">
        <f t="shared" si="30"/>
        <v>41646.792222222226</v>
      </c>
      <c r="U311" s="8">
        <f t="shared" si="31"/>
        <v>41676.792222222226</v>
      </c>
      <c r="V311" s="14">
        <f t="shared" si="32"/>
        <v>30</v>
      </c>
      <c r="W311" s="10">
        <f t="shared" si="33"/>
        <v>1.9250166666666666</v>
      </c>
      <c r="X311" s="21">
        <f t="shared" si="34"/>
        <v>2014</v>
      </c>
    </row>
    <row r="312" spans="1:24" ht="60" x14ac:dyDescent="0.25">
      <c r="A312">
        <v>382</v>
      </c>
      <c r="B312" s="1" t="s">
        <v>383</v>
      </c>
      <c r="C312" s="1" t="s">
        <v>4492</v>
      </c>
      <c r="D312" s="3">
        <v>600</v>
      </c>
      <c r="E312" s="4">
        <v>1535</v>
      </c>
      <c r="F312" t="s">
        <v>8218</v>
      </c>
      <c r="G312" t="s">
        <v>8223</v>
      </c>
      <c r="H312" t="s">
        <v>8403</v>
      </c>
      <c r="I312" t="s">
        <v>8245</v>
      </c>
      <c r="J312">
        <v>1346950900</v>
      </c>
      <c r="K312">
        <v>1345741300</v>
      </c>
      <c r="L312" t="b">
        <v>0</v>
      </c>
      <c r="M312">
        <v>22</v>
      </c>
      <c r="N312" t="b">
        <v>1</v>
      </c>
      <c r="O312" t="s">
        <v>8267</v>
      </c>
      <c r="P312" t="s">
        <v>8319</v>
      </c>
      <c r="Q312" t="s">
        <v>8320</v>
      </c>
      <c r="R312">
        <f t="shared" si="28"/>
        <v>69.77</v>
      </c>
      <c r="S312" s="9">
        <f t="shared" si="29"/>
        <v>256</v>
      </c>
      <c r="T312" s="8">
        <f t="shared" si="30"/>
        <v>41144.709490740745</v>
      </c>
      <c r="U312" s="8">
        <f t="shared" si="31"/>
        <v>41158.709490740745</v>
      </c>
      <c r="V312" s="14">
        <f t="shared" si="32"/>
        <v>14</v>
      </c>
      <c r="W312" s="10">
        <f t="shared" si="33"/>
        <v>1.5583333333333333</v>
      </c>
      <c r="X312" s="21">
        <f t="shared" si="34"/>
        <v>2012</v>
      </c>
    </row>
    <row r="313" spans="1:24" ht="60" x14ac:dyDescent="0.25">
      <c r="A313">
        <v>2333</v>
      </c>
      <c r="B313" s="1" t="s">
        <v>2334</v>
      </c>
      <c r="C313" s="1" t="s">
        <v>6443</v>
      </c>
      <c r="D313" s="3">
        <v>600</v>
      </c>
      <c r="E313" s="4">
        <v>1273</v>
      </c>
      <c r="F313" t="s">
        <v>8218</v>
      </c>
      <c r="G313" t="s">
        <v>8223</v>
      </c>
      <c r="H313" t="s">
        <v>8403</v>
      </c>
      <c r="I313" t="s">
        <v>8245</v>
      </c>
      <c r="J313">
        <v>1401385800</v>
      </c>
      <c r="K313">
        <v>1399563390</v>
      </c>
      <c r="L313" t="b">
        <v>1</v>
      </c>
      <c r="M313">
        <v>94</v>
      </c>
      <c r="N313" t="b">
        <v>1</v>
      </c>
      <c r="O313" t="s">
        <v>8296</v>
      </c>
      <c r="P313" t="s">
        <v>8317</v>
      </c>
      <c r="Q313" t="s">
        <v>8318</v>
      </c>
      <c r="R313">
        <f t="shared" si="28"/>
        <v>13.54</v>
      </c>
      <c r="S313" s="9">
        <f t="shared" si="29"/>
        <v>212</v>
      </c>
      <c r="T313" s="8">
        <f t="shared" si="30"/>
        <v>41767.650347222225</v>
      </c>
      <c r="U313" s="8">
        <f t="shared" si="31"/>
        <v>41788.743055555555</v>
      </c>
      <c r="V313" s="14">
        <f t="shared" si="32"/>
        <v>21.092708333329938</v>
      </c>
      <c r="W313" s="10">
        <f t="shared" si="33"/>
        <v>1.1216666666666666</v>
      </c>
      <c r="X313" s="21">
        <f t="shared" si="34"/>
        <v>2014</v>
      </c>
    </row>
    <row r="314" spans="1:24" ht="45" x14ac:dyDescent="0.25">
      <c r="A314">
        <v>1937</v>
      </c>
      <c r="B314" s="1" t="s">
        <v>1938</v>
      </c>
      <c r="C314" s="1" t="s">
        <v>6047</v>
      </c>
      <c r="D314" s="3">
        <v>600</v>
      </c>
      <c r="E314" s="4">
        <v>1123.47</v>
      </c>
      <c r="F314" t="s">
        <v>8218</v>
      </c>
      <c r="G314" t="s">
        <v>8223</v>
      </c>
      <c r="H314" t="s">
        <v>8403</v>
      </c>
      <c r="I314" t="s">
        <v>8245</v>
      </c>
      <c r="J314">
        <v>1339732740</v>
      </c>
      <c r="K314">
        <v>1338346281</v>
      </c>
      <c r="L314" t="b">
        <v>0</v>
      </c>
      <c r="M314">
        <v>29</v>
      </c>
      <c r="N314" t="b">
        <v>1</v>
      </c>
      <c r="O314" t="s">
        <v>8277</v>
      </c>
      <c r="P314" t="s">
        <v>8325</v>
      </c>
      <c r="Q314" t="s">
        <v>8326</v>
      </c>
      <c r="R314">
        <f t="shared" si="28"/>
        <v>38.74</v>
      </c>
      <c r="S314" s="9">
        <f t="shared" si="29"/>
        <v>187</v>
      </c>
      <c r="T314" s="8">
        <f t="shared" si="30"/>
        <v>41059.118993055556</v>
      </c>
      <c r="U314" s="8">
        <f t="shared" si="31"/>
        <v>41075.165972222225</v>
      </c>
      <c r="V314" s="14">
        <f t="shared" si="32"/>
        <v>16.046979166669189</v>
      </c>
      <c r="W314" s="10">
        <f t="shared" si="33"/>
        <v>0.87245000000000006</v>
      </c>
      <c r="X314" s="21">
        <f t="shared" si="34"/>
        <v>2012</v>
      </c>
    </row>
    <row r="315" spans="1:24" ht="30" x14ac:dyDescent="0.25">
      <c r="A315">
        <v>3007</v>
      </c>
      <c r="B315" s="1" t="s">
        <v>3007</v>
      </c>
      <c r="C315" s="1" t="s">
        <v>7117</v>
      </c>
      <c r="D315" s="3">
        <v>600</v>
      </c>
      <c r="E315" s="4">
        <v>1080</v>
      </c>
      <c r="F315" t="s">
        <v>8218</v>
      </c>
      <c r="G315" t="s">
        <v>8223</v>
      </c>
      <c r="H315" t="s">
        <v>8403</v>
      </c>
      <c r="I315" t="s">
        <v>8245</v>
      </c>
      <c r="J315">
        <v>1429938683</v>
      </c>
      <c r="K315">
        <v>1428124283</v>
      </c>
      <c r="L315" t="b">
        <v>0</v>
      </c>
      <c r="M315">
        <v>20</v>
      </c>
      <c r="N315" t="b">
        <v>1</v>
      </c>
      <c r="O315" t="s">
        <v>8301</v>
      </c>
      <c r="P315" t="s">
        <v>8321</v>
      </c>
      <c r="Q315" t="s">
        <v>8322</v>
      </c>
      <c r="R315">
        <f t="shared" si="28"/>
        <v>54</v>
      </c>
      <c r="S315" s="9">
        <f t="shared" si="29"/>
        <v>180</v>
      </c>
      <c r="T315" s="8">
        <f t="shared" si="30"/>
        <v>42098.216238425928</v>
      </c>
      <c r="U315" s="8">
        <f t="shared" si="31"/>
        <v>42119.216238425928</v>
      </c>
      <c r="V315" s="14">
        <f t="shared" si="32"/>
        <v>21</v>
      </c>
      <c r="W315" s="10">
        <f t="shared" si="33"/>
        <v>0.8</v>
      </c>
      <c r="X315" s="21">
        <f t="shared" si="34"/>
        <v>2015</v>
      </c>
    </row>
    <row r="316" spans="1:24" ht="60" x14ac:dyDescent="0.25">
      <c r="A316">
        <v>812</v>
      </c>
      <c r="B316" s="1" t="s">
        <v>813</v>
      </c>
      <c r="C316" s="1" t="s">
        <v>4922</v>
      </c>
      <c r="D316" s="3">
        <v>600</v>
      </c>
      <c r="E316" s="4">
        <v>911</v>
      </c>
      <c r="F316" t="s">
        <v>8218</v>
      </c>
      <c r="G316" t="s">
        <v>8223</v>
      </c>
      <c r="H316" t="s">
        <v>8403</v>
      </c>
      <c r="I316" t="s">
        <v>8245</v>
      </c>
      <c r="J316">
        <v>1362146280</v>
      </c>
      <c r="K316">
        <v>1357604752</v>
      </c>
      <c r="L316" t="b">
        <v>0</v>
      </c>
      <c r="M316">
        <v>33</v>
      </c>
      <c r="N316" t="b">
        <v>1</v>
      </c>
      <c r="O316" t="s">
        <v>8274</v>
      </c>
      <c r="P316" t="s">
        <v>8325</v>
      </c>
      <c r="Q316" t="s">
        <v>8329</v>
      </c>
      <c r="R316">
        <f t="shared" si="28"/>
        <v>27.61</v>
      </c>
      <c r="S316" s="9">
        <f t="shared" si="29"/>
        <v>152</v>
      </c>
      <c r="T316" s="8">
        <f t="shared" si="30"/>
        <v>41282.017962962964</v>
      </c>
      <c r="U316" s="8">
        <f t="shared" si="31"/>
        <v>41334.581944444442</v>
      </c>
      <c r="V316" s="14">
        <f t="shared" si="32"/>
        <v>52.56398148147855</v>
      </c>
      <c r="W316" s="10">
        <f t="shared" si="33"/>
        <v>0.51833333333333331</v>
      </c>
      <c r="X316" s="21">
        <f t="shared" si="34"/>
        <v>2013</v>
      </c>
    </row>
    <row r="317" spans="1:24" ht="60" x14ac:dyDescent="0.25">
      <c r="A317">
        <v>1463</v>
      </c>
      <c r="B317" s="1" t="s">
        <v>1464</v>
      </c>
      <c r="C317" s="1" t="s">
        <v>5573</v>
      </c>
      <c r="D317" s="3">
        <v>600</v>
      </c>
      <c r="E317" s="4">
        <v>886</v>
      </c>
      <c r="F317" t="s">
        <v>8218</v>
      </c>
      <c r="G317" t="s">
        <v>8223</v>
      </c>
      <c r="H317" t="s">
        <v>8403</v>
      </c>
      <c r="I317" t="s">
        <v>8245</v>
      </c>
      <c r="J317">
        <v>1365367938</v>
      </c>
      <c r="K317">
        <v>1361483538</v>
      </c>
      <c r="L317" t="b">
        <v>1</v>
      </c>
      <c r="M317">
        <v>25</v>
      </c>
      <c r="N317" t="b">
        <v>1</v>
      </c>
      <c r="O317" t="s">
        <v>8286</v>
      </c>
      <c r="P317" t="s">
        <v>8309</v>
      </c>
      <c r="Q317" t="s">
        <v>8310</v>
      </c>
      <c r="R317">
        <f t="shared" si="28"/>
        <v>35.44</v>
      </c>
      <c r="S317" s="9">
        <f t="shared" si="29"/>
        <v>148</v>
      </c>
      <c r="T317" s="8">
        <f t="shared" si="30"/>
        <v>41326.911319444444</v>
      </c>
      <c r="U317" s="8">
        <f t="shared" si="31"/>
        <v>41371.869652777779</v>
      </c>
      <c r="V317" s="14">
        <f t="shared" si="32"/>
        <v>44.958333333335759</v>
      </c>
      <c r="W317" s="10">
        <f t="shared" si="33"/>
        <v>0.47666666666666668</v>
      </c>
      <c r="X317" s="21">
        <f t="shared" si="34"/>
        <v>2013</v>
      </c>
    </row>
    <row r="318" spans="1:24" ht="60" x14ac:dyDescent="0.25">
      <c r="A318">
        <v>2100</v>
      </c>
      <c r="B318" s="1" t="s">
        <v>2101</v>
      </c>
      <c r="C318" s="1" t="s">
        <v>6210</v>
      </c>
      <c r="D318" s="3">
        <v>600</v>
      </c>
      <c r="E318" s="4">
        <v>820</v>
      </c>
      <c r="F318" t="s">
        <v>8218</v>
      </c>
      <c r="G318" t="s">
        <v>8223</v>
      </c>
      <c r="H318" t="s">
        <v>8403</v>
      </c>
      <c r="I318" t="s">
        <v>8245</v>
      </c>
      <c r="J318">
        <v>1341028740</v>
      </c>
      <c r="K318">
        <v>1339704141</v>
      </c>
      <c r="L318" t="b">
        <v>0</v>
      </c>
      <c r="M318">
        <v>27</v>
      </c>
      <c r="N318" t="b">
        <v>1</v>
      </c>
      <c r="O318" t="s">
        <v>8277</v>
      </c>
      <c r="P318" t="s">
        <v>8325</v>
      </c>
      <c r="Q318" t="s">
        <v>8326</v>
      </c>
      <c r="R318">
        <f t="shared" si="28"/>
        <v>30.37</v>
      </c>
      <c r="S318" s="9">
        <f t="shared" si="29"/>
        <v>137</v>
      </c>
      <c r="T318" s="8">
        <f t="shared" si="30"/>
        <v>41074.834965277776</v>
      </c>
      <c r="U318" s="8">
        <f t="shared" si="31"/>
        <v>41090.165972222225</v>
      </c>
      <c r="V318" s="14">
        <f t="shared" si="32"/>
        <v>15.331006944448745</v>
      </c>
      <c r="W318" s="10">
        <f t="shared" si="33"/>
        <v>0.36666666666666664</v>
      </c>
      <c r="X318" s="21">
        <f t="shared" si="34"/>
        <v>2012</v>
      </c>
    </row>
    <row r="319" spans="1:24" ht="60" x14ac:dyDescent="0.25">
      <c r="A319">
        <v>2452</v>
      </c>
      <c r="B319" s="1" t="s">
        <v>2453</v>
      </c>
      <c r="C319" s="1" t="s">
        <v>6562</v>
      </c>
      <c r="D319" s="3">
        <v>600</v>
      </c>
      <c r="E319" s="4">
        <v>801</v>
      </c>
      <c r="F319" t="s">
        <v>8218</v>
      </c>
      <c r="G319" t="s">
        <v>8223</v>
      </c>
      <c r="H319" t="s">
        <v>8403</v>
      </c>
      <c r="I319" t="s">
        <v>8245</v>
      </c>
      <c r="J319">
        <v>1451430000</v>
      </c>
      <c r="K319">
        <v>1448914500</v>
      </c>
      <c r="L319" t="b">
        <v>0</v>
      </c>
      <c r="M319">
        <v>15</v>
      </c>
      <c r="N319" t="b">
        <v>1</v>
      </c>
      <c r="O319" t="s">
        <v>8296</v>
      </c>
      <c r="P319" t="s">
        <v>8317</v>
      </c>
      <c r="Q319" t="s">
        <v>8318</v>
      </c>
      <c r="R319">
        <f t="shared" si="28"/>
        <v>53.4</v>
      </c>
      <c r="S319" s="9">
        <f t="shared" si="29"/>
        <v>134</v>
      </c>
      <c r="T319" s="8">
        <f t="shared" si="30"/>
        <v>42338.84375</v>
      </c>
      <c r="U319" s="8">
        <f t="shared" si="31"/>
        <v>42367.958333333328</v>
      </c>
      <c r="V319" s="14">
        <f t="shared" si="32"/>
        <v>29.114583333328483</v>
      </c>
      <c r="W319" s="10">
        <f t="shared" si="33"/>
        <v>0.33500000000000002</v>
      </c>
      <c r="X319" s="21">
        <f t="shared" si="34"/>
        <v>2015</v>
      </c>
    </row>
    <row r="320" spans="1:24" ht="60" x14ac:dyDescent="0.25">
      <c r="A320">
        <v>25</v>
      </c>
      <c r="B320" s="1" t="s">
        <v>27</v>
      </c>
      <c r="C320" s="1" t="s">
        <v>4136</v>
      </c>
      <c r="D320" s="3">
        <v>600</v>
      </c>
      <c r="E320" s="4">
        <v>800</v>
      </c>
      <c r="F320" t="s">
        <v>8218</v>
      </c>
      <c r="G320" t="s">
        <v>8223</v>
      </c>
      <c r="H320" t="s">
        <v>8403</v>
      </c>
      <c r="I320" t="s">
        <v>8245</v>
      </c>
      <c r="J320">
        <v>1452299761</v>
      </c>
      <c r="K320">
        <v>1447115761</v>
      </c>
      <c r="L320" t="b">
        <v>0</v>
      </c>
      <c r="M320">
        <v>14</v>
      </c>
      <c r="N320" t="b">
        <v>1</v>
      </c>
      <c r="O320" t="s">
        <v>8263</v>
      </c>
      <c r="P320" t="s">
        <v>8319</v>
      </c>
      <c r="Q320" t="s">
        <v>8330</v>
      </c>
      <c r="R320">
        <f t="shared" si="28"/>
        <v>57.14</v>
      </c>
      <c r="S320" s="9">
        <f t="shared" si="29"/>
        <v>133</v>
      </c>
      <c r="T320" s="8">
        <f t="shared" si="30"/>
        <v>42318.025011574078</v>
      </c>
      <c r="U320" s="8">
        <f t="shared" si="31"/>
        <v>42378.025011574078</v>
      </c>
      <c r="V320" s="14">
        <f t="shared" si="32"/>
        <v>60</v>
      </c>
      <c r="W320" s="10">
        <f t="shared" si="33"/>
        <v>0.33333333333333331</v>
      </c>
      <c r="X320" s="21">
        <f t="shared" si="34"/>
        <v>2015</v>
      </c>
    </row>
    <row r="321" spans="1:24" ht="60" x14ac:dyDescent="0.25">
      <c r="A321">
        <v>2817</v>
      </c>
      <c r="B321" s="1" t="s">
        <v>2817</v>
      </c>
      <c r="C321" s="1" t="s">
        <v>6927</v>
      </c>
      <c r="D321" s="3">
        <v>600</v>
      </c>
      <c r="E321" s="4">
        <v>780</v>
      </c>
      <c r="F321" t="s">
        <v>8218</v>
      </c>
      <c r="G321" t="s">
        <v>8224</v>
      </c>
      <c r="H321" t="s">
        <v>8407</v>
      </c>
      <c r="I321" t="s">
        <v>8246</v>
      </c>
      <c r="J321">
        <v>1425136462</v>
      </c>
      <c r="K321">
        <v>1421680462</v>
      </c>
      <c r="L321" t="b">
        <v>0</v>
      </c>
      <c r="M321">
        <v>33</v>
      </c>
      <c r="N321" t="b">
        <v>1</v>
      </c>
      <c r="O321" t="s">
        <v>8269</v>
      </c>
      <c r="P321" t="s">
        <v>8321</v>
      </c>
      <c r="Q321" t="s">
        <v>8324</v>
      </c>
      <c r="R321">
        <f t="shared" si="28"/>
        <v>23.64</v>
      </c>
      <c r="S321" s="9">
        <f t="shared" si="29"/>
        <v>130</v>
      </c>
      <c r="T321" s="8">
        <f t="shared" si="30"/>
        <v>42023.634976851856</v>
      </c>
      <c r="U321" s="8">
        <f t="shared" si="31"/>
        <v>42063.634976851856</v>
      </c>
      <c r="V321" s="14">
        <f t="shared" si="32"/>
        <v>40</v>
      </c>
      <c r="W321" s="10">
        <f t="shared" si="33"/>
        <v>0.3</v>
      </c>
      <c r="X321" s="21">
        <f t="shared" si="34"/>
        <v>2015</v>
      </c>
    </row>
    <row r="322" spans="1:24" ht="45" x14ac:dyDescent="0.25">
      <c r="A322">
        <v>3577</v>
      </c>
      <c r="B322" s="1" t="s">
        <v>3576</v>
      </c>
      <c r="C322" s="1" t="s">
        <v>7687</v>
      </c>
      <c r="D322" s="3">
        <v>600</v>
      </c>
      <c r="E322" s="4">
        <v>780</v>
      </c>
      <c r="F322" t="s">
        <v>8218</v>
      </c>
      <c r="G322" t="s">
        <v>8223</v>
      </c>
      <c r="H322" t="s">
        <v>8403</v>
      </c>
      <c r="I322" t="s">
        <v>8245</v>
      </c>
      <c r="J322">
        <v>1430029680</v>
      </c>
      <c r="K322">
        <v>1427741583</v>
      </c>
      <c r="L322" t="b">
        <v>0</v>
      </c>
      <c r="M322">
        <v>27</v>
      </c>
      <c r="N322" t="b">
        <v>1</v>
      </c>
      <c r="O322" t="s">
        <v>8269</v>
      </c>
      <c r="P322" t="s">
        <v>8321</v>
      </c>
      <c r="Q322" t="s">
        <v>8324</v>
      </c>
      <c r="R322">
        <f t="shared" ref="R322:R385" si="35">IFERROR(ROUND(E322/M322,2),0)</f>
        <v>28.89</v>
      </c>
      <c r="S322" s="9">
        <f t="shared" ref="S322:S385" si="36">ROUND((E322/D322)*100,0)</f>
        <v>130</v>
      </c>
      <c r="T322" s="8">
        <f t="shared" ref="T322:T385" si="37">+(((K322/60)/60)/24)+DATE(1970,1,1)</f>
        <v>42093.786840277782</v>
      </c>
      <c r="U322" s="8">
        <f t="shared" ref="U322:U385" si="38">+(((J322/60)/60/24)+DATE(1970,1,1))</f>
        <v>42120.26944444445</v>
      </c>
      <c r="V322" s="14">
        <f t="shared" ref="V322:V385" si="39">+U322-T322</f>
        <v>26.482604166667443</v>
      </c>
      <c r="W322" s="10">
        <f t="shared" ref="W322:W385" si="40">+(E322-D322)/D322</f>
        <v>0.3</v>
      </c>
      <c r="X322" s="21">
        <f t="shared" ref="X322:X385" si="41">YEAR(T322)</f>
        <v>2015</v>
      </c>
    </row>
    <row r="323" spans="1:24" ht="60" x14ac:dyDescent="0.25">
      <c r="A323">
        <v>68</v>
      </c>
      <c r="B323" s="1" t="s">
        <v>70</v>
      </c>
      <c r="C323" s="1" t="s">
        <v>4179</v>
      </c>
      <c r="D323" s="3">
        <v>600</v>
      </c>
      <c r="E323" s="4">
        <v>763</v>
      </c>
      <c r="F323" t="s">
        <v>8218</v>
      </c>
      <c r="G323" t="s">
        <v>8224</v>
      </c>
      <c r="H323" t="s">
        <v>8407</v>
      </c>
      <c r="I323" t="s">
        <v>8246</v>
      </c>
      <c r="J323">
        <v>1393162791</v>
      </c>
      <c r="K323">
        <v>1390570791</v>
      </c>
      <c r="L323" t="b">
        <v>0</v>
      </c>
      <c r="M323">
        <v>36</v>
      </c>
      <c r="N323" t="b">
        <v>1</v>
      </c>
      <c r="O323" t="s">
        <v>8264</v>
      </c>
      <c r="P323" t="s">
        <v>8319</v>
      </c>
      <c r="Q323" t="s">
        <v>8341</v>
      </c>
      <c r="R323">
        <f t="shared" si="35"/>
        <v>21.19</v>
      </c>
      <c r="S323" s="9">
        <f t="shared" si="36"/>
        <v>127</v>
      </c>
      <c r="T323" s="8">
        <f t="shared" si="37"/>
        <v>41663.569340277776</v>
      </c>
      <c r="U323" s="8">
        <f t="shared" si="38"/>
        <v>41693.569340277776</v>
      </c>
      <c r="V323" s="14">
        <f t="shared" si="39"/>
        <v>30</v>
      </c>
      <c r="W323" s="10">
        <f t="shared" si="40"/>
        <v>0.27166666666666667</v>
      </c>
      <c r="X323" s="21">
        <f t="shared" si="41"/>
        <v>2014</v>
      </c>
    </row>
    <row r="324" spans="1:24" ht="30" x14ac:dyDescent="0.25">
      <c r="A324">
        <v>2492</v>
      </c>
      <c r="B324" s="1" t="s">
        <v>2492</v>
      </c>
      <c r="C324" s="1" t="s">
        <v>6602</v>
      </c>
      <c r="D324" s="3">
        <v>600</v>
      </c>
      <c r="E324" s="4">
        <v>750</v>
      </c>
      <c r="F324" t="s">
        <v>8218</v>
      </c>
      <c r="G324" t="s">
        <v>8223</v>
      </c>
      <c r="H324" t="s">
        <v>8403</v>
      </c>
      <c r="I324" t="s">
        <v>8245</v>
      </c>
      <c r="J324">
        <v>1339840740</v>
      </c>
      <c r="K324">
        <v>1335397188</v>
      </c>
      <c r="L324" t="b">
        <v>0</v>
      </c>
      <c r="M324">
        <v>27</v>
      </c>
      <c r="N324" t="b">
        <v>1</v>
      </c>
      <c r="O324" t="s">
        <v>8277</v>
      </c>
      <c r="P324" t="s">
        <v>8325</v>
      </c>
      <c r="Q324" t="s">
        <v>8326</v>
      </c>
      <c r="R324">
        <f t="shared" si="35"/>
        <v>27.78</v>
      </c>
      <c r="S324" s="9">
        <f t="shared" si="36"/>
        <v>125</v>
      </c>
      <c r="T324" s="8">
        <f t="shared" si="37"/>
        <v>41024.985972222225</v>
      </c>
      <c r="U324" s="8">
        <f t="shared" si="38"/>
        <v>41076.415972222225</v>
      </c>
      <c r="V324" s="14">
        <f t="shared" si="39"/>
        <v>51.430000000000291</v>
      </c>
      <c r="W324" s="10">
        <f t="shared" si="40"/>
        <v>0.25</v>
      </c>
      <c r="X324" s="21">
        <f t="shared" si="41"/>
        <v>2012</v>
      </c>
    </row>
    <row r="325" spans="1:24" ht="60" x14ac:dyDescent="0.25">
      <c r="A325">
        <v>3539</v>
      </c>
      <c r="B325" s="1" t="s">
        <v>3538</v>
      </c>
      <c r="C325" s="1" t="s">
        <v>7649</v>
      </c>
      <c r="D325" s="3">
        <v>600</v>
      </c>
      <c r="E325" s="4">
        <v>718</v>
      </c>
      <c r="F325" t="s">
        <v>8218</v>
      </c>
      <c r="G325" t="s">
        <v>8223</v>
      </c>
      <c r="H325" t="s">
        <v>8403</v>
      </c>
      <c r="I325" t="s">
        <v>8245</v>
      </c>
      <c r="J325">
        <v>1473358122</v>
      </c>
      <c r="K325">
        <v>1471543722</v>
      </c>
      <c r="L325" t="b">
        <v>0</v>
      </c>
      <c r="M325">
        <v>13</v>
      </c>
      <c r="N325" t="b">
        <v>1</v>
      </c>
      <c r="O325" t="s">
        <v>8269</v>
      </c>
      <c r="P325" t="s">
        <v>8321</v>
      </c>
      <c r="Q325" t="s">
        <v>8324</v>
      </c>
      <c r="R325">
        <f t="shared" si="35"/>
        <v>55.23</v>
      </c>
      <c r="S325" s="9">
        <f t="shared" si="36"/>
        <v>120</v>
      </c>
      <c r="T325" s="8">
        <f t="shared" si="37"/>
        <v>42600.756041666667</v>
      </c>
      <c r="U325" s="8">
        <f t="shared" si="38"/>
        <v>42621.756041666667</v>
      </c>
      <c r="V325" s="14">
        <f t="shared" si="39"/>
        <v>21</v>
      </c>
      <c r="W325" s="10">
        <f t="shared" si="40"/>
        <v>0.19666666666666666</v>
      </c>
      <c r="X325" s="21">
        <f t="shared" si="41"/>
        <v>2016</v>
      </c>
    </row>
    <row r="326" spans="1:24" ht="45" x14ac:dyDescent="0.25">
      <c r="A326">
        <v>3826</v>
      </c>
      <c r="B326" s="1" t="s">
        <v>3823</v>
      </c>
      <c r="C326" s="1" t="s">
        <v>7935</v>
      </c>
      <c r="D326" s="3">
        <v>600</v>
      </c>
      <c r="E326" s="4">
        <v>715</v>
      </c>
      <c r="F326" t="s">
        <v>8218</v>
      </c>
      <c r="G326" t="s">
        <v>8224</v>
      </c>
      <c r="H326" t="s">
        <v>8407</v>
      </c>
      <c r="I326" t="s">
        <v>8246</v>
      </c>
      <c r="J326">
        <v>1430993394</v>
      </c>
      <c r="K326">
        <v>1428401394</v>
      </c>
      <c r="L326" t="b">
        <v>0</v>
      </c>
      <c r="M326">
        <v>26</v>
      </c>
      <c r="N326" t="b">
        <v>1</v>
      </c>
      <c r="O326" t="s">
        <v>8269</v>
      </c>
      <c r="P326" t="s">
        <v>8321</v>
      </c>
      <c r="Q326" t="s">
        <v>8324</v>
      </c>
      <c r="R326">
        <f t="shared" si="35"/>
        <v>27.5</v>
      </c>
      <c r="S326" s="9">
        <f t="shared" si="36"/>
        <v>119</v>
      </c>
      <c r="T326" s="8">
        <f t="shared" si="37"/>
        <v>42101.423541666663</v>
      </c>
      <c r="U326" s="8">
        <f t="shared" si="38"/>
        <v>42131.423541666663</v>
      </c>
      <c r="V326" s="14">
        <f t="shared" si="39"/>
        <v>30</v>
      </c>
      <c r="W326" s="10">
        <f t="shared" si="40"/>
        <v>0.19166666666666668</v>
      </c>
      <c r="X326" s="21">
        <f t="shared" si="41"/>
        <v>2015</v>
      </c>
    </row>
    <row r="327" spans="1:24" ht="60" x14ac:dyDescent="0.25">
      <c r="A327">
        <v>3294</v>
      </c>
      <c r="B327" s="1" t="s">
        <v>3294</v>
      </c>
      <c r="C327" s="1" t="s">
        <v>7404</v>
      </c>
      <c r="D327" s="3">
        <v>600</v>
      </c>
      <c r="E327" s="4">
        <v>710</v>
      </c>
      <c r="F327" t="s">
        <v>8218</v>
      </c>
      <c r="G327" t="s">
        <v>8224</v>
      </c>
      <c r="H327" t="s">
        <v>8407</v>
      </c>
      <c r="I327" t="s">
        <v>8246</v>
      </c>
      <c r="J327">
        <v>1434459554</v>
      </c>
      <c r="K327">
        <v>1431867554</v>
      </c>
      <c r="L327" t="b">
        <v>0</v>
      </c>
      <c r="M327">
        <v>24</v>
      </c>
      <c r="N327" t="b">
        <v>1</v>
      </c>
      <c r="O327" t="s">
        <v>8269</v>
      </c>
      <c r="P327" t="s">
        <v>8321</v>
      </c>
      <c r="Q327" t="s">
        <v>8324</v>
      </c>
      <c r="R327">
        <f t="shared" si="35"/>
        <v>29.58</v>
      </c>
      <c r="S327" s="9">
        <f t="shared" si="36"/>
        <v>118</v>
      </c>
      <c r="T327" s="8">
        <f t="shared" si="37"/>
        <v>42141.541134259256</v>
      </c>
      <c r="U327" s="8">
        <f t="shared" si="38"/>
        <v>42171.541134259256</v>
      </c>
      <c r="V327" s="14">
        <f t="shared" si="39"/>
        <v>30</v>
      </c>
      <c r="W327" s="10">
        <f t="shared" si="40"/>
        <v>0.18333333333333332</v>
      </c>
      <c r="X327" s="21">
        <f t="shared" si="41"/>
        <v>2015</v>
      </c>
    </row>
    <row r="328" spans="1:24" ht="45" x14ac:dyDescent="0.25">
      <c r="A328">
        <v>2500</v>
      </c>
      <c r="B328" s="1" t="s">
        <v>2500</v>
      </c>
      <c r="C328" s="1" t="s">
        <v>6610</v>
      </c>
      <c r="D328" s="3">
        <v>600</v>
      </c>
      <c r="E328" s="4">
        <v>680</v>
      </c>
      <c r="F328" t="s">
        <v>8218</v>
      </c>
      <c r="G328" t="s">
        <v>8223</v>
      </c>
      <c r="H328" t="s">
        <v>8403</v>
      </c>
      <c r="I328" t="s">
        <v>8245</v>
      </c>
      <c r="J328">
        <v>1340476375</v>
      </c>
      <c r="K328">
        <v>1337884375</v>
      </c>
      <c r="L328" t="b">
        <v>0</v>
      </c>
      <c r="M328">
        <v>29</v>
      </c>
      <c r="N328" t="b">
        <v>1</v>
      </c>
      <c r="O328" t="s">
        <v>8277</v>
      </c>
      <c r="P328" t="s">
        <v>8325</v>
      </c>
      <c r="Q328" t="s">
        <v>8326</v>
      </c>
      <c r="R328">
        <f t="shared" si="35"/>
        <v>23.45</v>
      </c>
      <c r="S328" s="9">
        <f t="shared" si="36"/>
        <v>113</v>
      </c>
      <c r="T328" s="8">
        <f t="shared" si="37"/>
        <v>41053.772858796299</v>
      </c>
      <c r="U328" s="8">
        <f t="shared" si="38"/>
        <v>41083.772858796299</v>
      </c>
      <c r="V328" s="14">
        <f t="shared" si="39"/>
        <v>30</v>
      </c>
      <c r="W328" s="10">
        <f t="shared" si="40"/>
        <v>0.13333333333333333</v>
      </c>
      <c r="X328" s="21">
        <f t="shared" si="41"/>
        <v>2012</v>
      </c>
    </row>
    <row r="329" spans="1:24" ht="30" x14ac:dyDescent="0.25">
      <c r="A329">
        <v>3050</v>
      </c>
      <c r="B329" s="1" t="s">
        <v>3050</v>
      </c>
      <c r="C329" s="1" t="s">
        <v>7160</v>
      </c>
      <c r="D329" s="3">
        <v>600</v>
      </c>
      <c r="E329" s="4">
        <v>636</v>
      </c>
      <c r="F329" t="s">
        <v>8218</v>
      </c>
      <c r="G329" t="s">
        <v>8223</v>
      </c>
      <c r="H329" t="s">
        <v>8403</v>
      </c>
      <c r="I329" t="s">
        <v>8245</v>
      </c>
      <c r="J329">
        <v>1462420960</v>
      </c>
      <c r="K329">
        <v>1459828960</v>
      </c>
      <c r="L329" t="b">
        <v>0</v>
      </c>
      <c r="M329">
        <v>9</v>
      </c>
      <c r="N329" t="b">
        <v>1</v>
      </c>
      <c r="O329" t="s">
        <v>8301</v>
      </c>
      <c r="P329" t="s">
        <v>8321</v>
      </c>
      <c r="Q329" t="s">
        <v>8322</v>
      </c>
      <c r="R329">
        <f t="shared" si="35"/>
        <v>70.67</v>
      </c>
      <c r="S329" s="9">
        <f t="shared" si="36"/>
        <v>106</v>
      </c>
      <c r="T329" s="8">
        <f t="shared" si="37"/>
        <v>42465.16851851852</v>
      </c>
      <c r="U329" s="8">
        <f t="shared" si="38"/>
        <v>42495.16851851852</v>
      </c>
      <c r="V329" s="14">
        <f t="shared" si="39"/>
        <v>30</v>
      </c>
      <c r="W329" s="10">
        <f t="shared" si="40"/>
        <v>0.06</v>
      </c>
      <c r="X329" s="21">
        <f t="shared" si="41"/>
        <v>2016</v>
      </c>
    </row>
    <row r="330" spans="1:24" x14ac:dyDescent="0.25">
      <c r="A330">
        <v>1927</v>
      </c>
      <c r="B330" s="1" t="s">
        <v>1928</v>
      </c>
      <c r="C330" s="1" t="s">
        <v>6037</v>
      </c>
      <c r="D330" s="3">
        <v>600</v>
      </c>
      <c r="E330" s="4">
        <v>620</v>
      </c>
      <c r="F330" t="s">
        <v>8218</v>
      </c>
      <c r="G330" t="s">
        <v>8223</v>
      </c>
      <c r="H330" t="s">
        <v>8403</v>
      </c>
      <c r="I330" t="s">
        <v>8245</v>
      </c>
      <c r="J330">
        <v>1331182740</v>
      </c>
      <c r="K330">
        <v>1329856839</v>
      </c>
      <c r="L330" t="b">
        <v>0</v>
      </c>
      <c r="M330">
        <v>11</v>
      </c>
      <c r="N330" t="b">
        <v>1</v>
      </c>
      <c r="O330" t="s">
        <v>8277</v>
      </c>
      <c r="P330" t="s">
        <v>8325</v>
      </c>
      <c r="Q330" t="s">
        <v>8326</v>
      </c>
      <c r="R330">
        <f t="shared" si="35"/>
        <v>56.36</v>
      </c>
      <c r="S330" s="9">
        <f t="shared" si="36"/>
        <v>103</v>
      </c>
      <c r="T330" s="8">
        <f t="shared" si="37"/>
        <v>40960.861562500002</v>
      </c>
      <c r="U330" s="8">
        <f t="shared" si="38"/>
        <v>40976.207638888889</v>
      </c>
      <c r="V330" s="14">
        <f t="shared" si="39"/>
        <v>15.346076388887013</v>
      </c>
      <c r="W330" s="10">
        <f t="shared" si="40"/>
        <v>3.3333333333333333E-2</v>
      </c>
      <c r="X330" s="21">
        <f t="shared" si="41"/>
        <v>2012</v>
      </c>
    </row>
    <row r="331" spans="1:24" ht="30" x14ac:dyDescent="0.25">
      <c r="A331">
        <v>2074</v>
      </c>
      <c r="B331" s="1" t="s">
        <v>2075</v>
      </c>
      <c r="C331" s="1" t="s">
        <v>6184</v>
      </c>
      <c r="D331" s="3">
        <v>600</v>
      </c>
      <c r="E331" s="4">
        <v>615</v>
      </c>
      <c r="F331" t="s">
        <v>8218</v>
      </c>
      <c r="G331" t="s">
        <v>8223</v>
      </c>
      <c r="H331" t="s">
        <v>8403</v>
      </c>
      <c r="I331" t="s">
        <v>8245</v>
      </c>
      <c r="J331">
        <v>1462564182</v>
      </c>
      <c r="K331">
        <v>1459972182</v>
      </c>
      <c r="L331" t="b">
        <v>0</v>
      </c>
      <c r="M331">
        <v>3</v>
      </c>
      <c r="N331" t="b">
        <v>1</v>
      </c>
      <c r="O331" t="s">
        <v>8293</v>
      </c>
      <c r="P331" t="s">
        <v>8306</v>
      </c>
      <c r="Q331" t="s">
        <v>8307</v>
      </c>
      <c r="R331">
        <f t="shared" si="35"/>
        <v>205</v>
      </c>
      <c r="S331" s="9">
        <f t="shared" si="36"/>
        <v>103</v>
      </c>
      <c r="T331" s="8">
        <f t="shared" si="37"/>
        <v>42466.826180555552</v>
      </c>
      <c r="U331" s="8">
        <f t="shared" si="38"/>
        <v>42496.826180555552</v>
      </c>
      <c r="V331" s="14">
        <f t="shared" si="39"/>
        <v>30</v>
      </c>
      <c r="W331" s="10">
        <f t="shared" si="40"/>
        <v>2.5000000000000001E-2</v>
      </c>
      <c r="X331" s="21">
        <f t="shared" si="41"/>
        <v>2016</v>
      </c>
    </row>
    <row r="332" spans="1:24" ht="45" x14ac:dyDescent="0.25">
      <c r="A332">
        <v>2096</v>
      </c>
      <c r="B332" s="1" t="s">
        <v>2097</v>
      </c>
      <c r="C332" s="1" t="s">
        <v>6206</v>
      </c>
      <c r="D332" s="3">
        <v>600</v>
      </c>
      <c r="E332" s="4">
        <v>610</v>
      </c>
      <c r="F332" t="s">
        <v>8218</v>
      </c>
      <c r="G332" t="s">
        <v>8223</v>
      </c>
      <c r="H332" t="s">
        <v>8403</v>
      </c>
      <c r="I332" t="s">
        <v>8245</v>
      </c>
      <c r="J332">
        <v>1351223940</v>
      </c>
      <c r="K332">
        <v>1349892735</v>
      </c>
      <c r="L332" t="b">
        <v>0</v>
      </c>
      <c r="M332">
        <v>14</v>
      </c>
      <c r="N332" t="b">
        <v>1</v>
      </c>
      <c r="O332" t="s">
        <v>8277</v>
      </c>
      <c r="P332" t="s">
        <v>8325</v>
      </c>
      <c r="Q332" t="s">
        <v>8326</v>
      </c>
      <c r="R332">
        <f t="shared" si="35"/>
        <v>43.57</v>
      </c>
      <c r="S332" s="9">
        <f t="shared" si="36"/>
        <v>102</v>
      </c>
      <c r="T332" s="8">
        <f t="shared" si="37"/>
        <v>41192.758506944447</v>
      </c>
      <c r="U332" s="8">
        <f t="shared" si="38"/>
        <v>41208.165972222225</v>
      </c>
      <c r="V332" s="14">
        <f t="shared" si="39"/>
        <v>15.407465277778101</v>
      </c>
      <c r="W332" s="10">
        <f t="shared" si="40"/>
        <v>1.6666666666666666E-2</v>
      </c>
      <c r="X332" s="21">
        <f t="shared" si="41"/>
        <v>2012</v>
      </c>
    </row>
    <row r="333" spans="1:24" ht="60" x14ac:dyDescent="0.25">
      <c r="A333">
        <v>386</v>
      </c>
      <c r="B333" s="1" t="s">
        <v>387</v>
      </c>
      <c r="C333" s="1" t="s">
        <v>4496</v>
      </c>
      <c r="D333" s="3">
        <v>600</v>
      </c>
      <c r="E333" s="4">
        <v>601</v>
      </c>
      <c r="F333" t="s">
        <v>8218</v>
      </c>
      <c r="G333" t="s">
        <v>8223</v>
      </c>
      <c r="H333" t="s">
        <v>8403</v>
      </c>
      <c r="I333" t="s">
        <v>8245</v>
      </c>
      <c r="J333">
        <v>1439246991</v>
      </c>
      <c r="K333">
        <v>1437950991</v>
      </c>
      <c r="L333" t="b">
        <v>0</v>
      </c>
      <c r="M333">
        <v>13</v>
      </c>
      <c r="N333" t="b">
        <v>1</v>
      </c>
      <c r="O333" t="s">
        <v>8267</v>
      </c>
      <c r="P333" t="s">
        <v>8319</v>
      </c>
      <c r="Q333" t="s">
        <v>8320</v>
      </c>
      <c r="R333">
        <f t="shared" si="35"/>
        <v>46.23</v>
      </c>
      <c r="S333" s="9">
        <f t="shared" si="36"/>
        <v>100</v>
      </c>
      <c r="T333" s="8">
        <f t="shared" si="37"/>
        <v>42211.951284722221</v>
      </c>
      <c r="U333" s="8">
        <f t="shared" si="38"/>
        <v>42226.951284722221</v>
      </c>
      <c r="V333" s="14">
        <f t="shared" si="39"/>
        <v>15</v>
      </c>
      <c r="W333" s="10">
        <f t="shared" si="40"/>
        <v>1.6666666666666668E-3</v>
      </c>
      <c r="X333" s="21">
        <f t="shared" si="41"/>
        <v>2015</v>
      </c>
    </row>
    <row r="334" spans="1:24" ht="45" x14ac:dyDescent="0.25">
      <c r="A334">
        <v>50</v>
      </c>
      <c r="B334" s="1" t="s">
        <v>52</v>
      </c>
      <c r="C334" s="1" t="s">
        <v>4161</v>
      </c>
      <c r="D334" s="3">
        <v>600</v>
      </c>
      <c r="E334" s="4">
        <v>600</v>
      </c>
      <c r="F334" t="s">
        <v>8218</v>
      </c>
      <c r="G334" t="s">
        <v>8224</v>
      </c>
      <c r="H334" t="s">
        <v>8407</v>
      </c>
      <c r="I334" t="s">
        <v>8246</v>
      </c>
      <c r="J334">
        <v>1422637200</v>
      </c>
      <c r="K334">
        <v>1419271458</v>
      </c>
      <c r="L334" t="b">
        <v>0</v>
      </c>
      <c r="M334">
        <v>22</v>
      </c>
      <c r="N334" t="b">
        <v>1</v>
      </c>
      <c r="O334" t="s">
        <v>8263</v>
      </c>
      <c r="P334" t="s">
        <v>8319</v>
      </c>
      <c r="Q334" t="s">
        <v>8330</v>
      </c>
      <c r="R334">
        <f t="shared" si="35"/>
        <v>27.27</v>
      </c>
      <c r="S334" s="9">
        <f t="shared" si="36"/>
        <v>100</v>
      </c>
      <c r="T334" s="8">
        <f t="shared" si="37"/>
        <v>41995.752986111111</v>
      </c>
      <c r="U334" s="8">
        <f t="shared" si="38"/>
        <v>42034.708333333328</v>
      </c>
      <c r="V334" s="14">
        <f t="shared" si="39"/>
        <v>38.955347222217824</v>
      </c>
      <c r="W334" s="10">
        <f t="shared" si="40"/>
        <v>0</v>
      </c>
      <c r="X334" s="21">
        <f t="shared" si="41"/>
        <v>2014</v>
      </c>
    </row>
    <row r="335" spans="1:24" ht="60" x14ac:dyDescent="0.25">
      <c r="A335">
        <v>2855</v>
      </c>
      <c r="B335" s="1" t="s">
        <v>2855</v>
      </c>
      <c r="C335" s="1" t="s">
        <v>6965</v>
      </c>
      <c r="D335" s="3">
        <v>600</v>
      </c>
      <c r="E335" s="4">
        <v>300</v>
      </c>
      <c r="F335" t="s">
        <v>8220</v>
      </c>
      <c r="G335" t="s">
        <v>8223</v>
      </c>
      <c r="H335" t="s">
        <v>8403</v>
      </c>
      <c r="I335" t="s">
        <v>8245</v>
      </c>
      <c r="J335">
        <v>1454110440</v>
      </c>
      <c r="K335">
        <v>1451607071</v>
      </c>
      <c r="L335" t="b">
        <v>0</v>
      </c>
      <c r="M335">
        <v>5</v>
      </c>
      <c r="N335" t="b">
        <v>0</v>
      </c>
      <c r="O335" t="s">
        <v>8269</v>
      </c>
      <c r="P335" t="s">
        <v>8321</v>
      </c>
      <c r="Q335" t="s">
        <v>8324</v>
      </c>
      <c r="R335">
        <f t="shared" si="35"/>
        <v>60</v>
      </c>
      <c r="S335" s="9">
        <f t="shared" si="36"/>
        <v>50</v>
      </c>
      <c r="T335" s="8">
        <f t="shared" si="37"/>
        <v>42370.007766203707</v>
      </c>
      <c r="U335" s="8">
        <f t="shared" si="38"/>
        <v>42398.981944444444</v>
      </c>
      <c r="V335" s="14">
        <f t="shared" si="39"/>
        <v>28.974178240736364</v>
      </c>
      <c r="W335" s="10">
        <f t="shared" si="40"/>
        <v>-0.5</v>
      </c>
      <c r="X335" s="21">
        <f t="shared" si="41"/>
        <v>2016</v>
      </c>
    </row>
    <row r="336" spans="1:24" ht="60" x14ac:dyDescent="0.25">
      <c r="A336">
        <v>4044</v>
      </c>
      <c r="B336" s="1" t="s">
        <v>4040</v>
      </c>
      <c r="C336" s="1" t="s">
        <v>8148</v>
      </c>
      <c r="D336" s="3">
        <v>600</v>
      </c>
      <c r="E336" s="4">
        <v>225</v>
      </c>
      <c r="F336" t="s">
        <v>8220</v>
      </c>
      <c r="G336" t="s">
        <v>8223</v>
      </c>
      <c r="H336" t="s">
        <v>8403</v>
      </c>
      <c r="I336" t="s">
        <v>8245</v>
      </c>
      <c r="J336">
        <v>1428642000</v>
      </c>
      <c r="K336">
        <v>1426050982</v>
      </c>
      <c r="L336" t="b">
        <v>0</v>
      </c>
      <c r="M336">
        <v>4</v>
      </c>
      <c r="N336" t="b">
        <v>0</v>
      </c>
      <c r="O336" t="s">
        <v>8269</v>
      </c>
      <c r="P336" t="s">
        <v>8321</v>
      </c>
      <c r="Q336" t="s">
        <v>8324</v>
      </c>
      <c r="R336">
        <f t="shared" si="35"/>
        <v>56.25</v>
      </c>
      <c r="S336" s="9">
        <f t="shared" si="36"/>
        <v>38</v>
      </c>
      <c r="T336" s="8">
        <f t="shared" si="37"/>
        <v>42074.219699074078</v>
      </c>
      <c r="U336" s="8">
        <f t="shared" si="38"/>
        <v>42104.208333333328</v>
      </c>
      <c r="V336" s="14">
        <f t="shared" si="39"/>
        <v>29.98863425925083</v>
      </c>
      <c r="W336" s="10">
        <f t="shared" si="40"/>
        <v>-0.625</v>
      </c>
      <c r="X336" s="21">
        <f t="shared" si="41"/>
        <v>2015</v>
      </c>
    </row>
    <row r="337" spans="1:24" ht="60" x14ac:dyDescent="0.25">
      <c r="A337">
        <v>4020</v>
      </c>
      <c r="B337" s="1" t="s">
        <v>4016</v>
      </c>
      <c r="C337" s="1" t="s">
        <v>8125</v>
      </c>
      <c r="D337" s="3">
        <v>600</v>
      </c>
      <c r="E337" s="4">
        <v>100</v>
      </c>
      <c r="F337" t="s">
        <v>8220</v>
      </c>
      <c r="G337" t="s">
        <v>8223</v>
      </c>
      <c r="H337" t="s">
        <v>8403</v>
      </c>
      <c r="I337" t="s">
        <v>8245</v>
      </c>
      <c r="J337">
        <v>1427168099</v>
      </c>
      <c r="K337">
        <v>1424579699</v>
      </c>
      <c r="L337" t="b">
        <v>0</v>
      </c>
      <c r="M337">
        <v>3</v>
      </c>
      <c r="N337" t="b">
        <v>0</v>
      </c>
      <c r="O337" t="s">
        <v>8269</v>
      </c>
      <c r="P337" t="s">
        <v>8321</v>
      </c>
      <c r="Q337" t="s">
        <v>8324</v>
      </c>
      <c r="R337">
        <f t="shared" si="35"/>
        <v>33.33</v>
      </c>
      <c r="S337" s="9">
        <f t="shared" si="36"/>
        <v>17</v>
      </c>
      <c r="T337" s="8">
        <f t="shared" si="37"/>
        <v>42057.190960648149</v>
      </c>
      <c r="U337" s="8">
        <f t="shared" si="38"/>
        <v>42087.149293981478</v>
      </c>
      <c r="V337" s="14">
        <f t="shared" si="39"/>
        <v>29.958333333328483</v>
      </c>
      <c r="W337" s="10">
        <f t="shared" si="40"/>
        <v>-0.83333333333333337</v>
      </c>
      <c r="X337" s="21">
        <f t="shared" si="41"/>
        <v>2015</v>
      </c>
    </row>
    <row r="338" spans="1:24" ht="45" x14ac:dyDescent="0.25">
      <c r="A338">
        <v>2919</v>
      </c>
      <c r="B338" s="1" t="s">
        <v>2919</v>
      </c>
      <c r="C338" s="1" t="s">
        <v>7029</v>
      </c>
      <c r="D338" s="3">
        <v>600</v>
      </c>
      <c r="E338" s="4">
        <v>51</v>
      </c>
      <c r="F338" t="s">
        <v>8220</v>
      </c>
      <c r="G338" t="s">
        <v>8223</v>
      </c>
      <c r="H338" t="s">
        <v>8403</v>
      </c>
      <c r="I338" t="s">
        <v>8245</v>
      </c>
      <c r="J338">
        <v>1407250329</v>
      </c>
      <c r="K338">
        <v>1404658329</v>
      </c>
      <c r="L338" t="b">
        <v>0</v>
      </c>
      <c r="M338">
        <v>6</v>
      </c>
      <c r="N338" t="b">
        <v>0</v>
      </c>
      <c r="O338" t="s">
        <v>8269</v>
      </c>
      <c r="P338" t="s">
        <v>8321</v>
      </c>
      <c r="Q338" t="s">
        <v>8324</v>
      </c>
      <c r="R338">
        <f t="shared" si="35"/>
        <v>8.5</v>
      </c>
      <c r="S338" s="9">
        <f t="shared" si="36"/>
        <v>9</v>
      </c>
      <c r="T338" s="8">
        <f t="shared" si="37"/>
        <v>41826.61954861111</v>
      </c>
      <c r="U338" s="8">
        <f t="shared" si="38"/>
        <v>41856.61954861111</v>
      </c>
      <c r="V338" s="14">
        <f t="shared" si="39"/>
        <v>30</v>
      </c>
      <c r="W338" s="10">
        <f t="shared" si="40"/>
        <v>-0.91500000000000004</v>
      </c>
      <c r="X338" s="21">
        <f t="shared" si="41"/>
        <v>2014</v>
      </c>
    </row>
    <row r="339" spans="1:24" ht="60" x14ac:dyDescent="0.25">
      <c r="A339">
        <v>1078</v>
      </c>
      <c r="B339" s="1" t="s">
        <v>1079</v>
      </c>
      <c r="C339" s="1" t="s">
        <v>5188</v>
      </c>
      <c r="D339" s="3">
        <v>600</v>
      </c>
      <c r="E339" s="4">
        <v>45</v>
      </c>
      <c r="F339" t="s">
        <v>8220</v>
      </c>
      <c r="G339" t="s">
        <v>8223</v>
      </c>
      <c r="H339" t="s">
        <v>8403</v>
      </c>
      <c r="I339" t="s">
        <v>8245</v>
      </c>
      <c r="J339">
        <v>1311309721</v>
      </c>
      <c r="K339">
        <v>1307421721</v>
      </c>
      <c r="L339" t="b">
        <v>0</v>
      </c>
      <c r="M339">
        <v>5</v>
      </c>
      <c r="N339" t="b">
        <v>0</v>
      </c>
      <c r="O339" t="s">
        <v>8280</v>
      </c>
      <c r="P339" t="s">
        <v>8314</v>
      </c>
      <c r="Q339" t="s">
        <v>8332</v>
      </c>
      <c r="R339">
        <f t="shared" si="35"/>
        <v>9</v>
      </c>
      <c r="S339" s="9">
        <f t="shared" si="36"/>
        <v>8</v>
      </c>
      <c r="T339" s="8">
        <f t="shared" si="37"/>
        <v>40701.195844907408</v>
      </c>
      <c r="U339" s="8">
        <f t="shared" si="38"/>
        <v>40746.195844907408</v>
      </c>
      <c r="V339" s="14">
        <f t="shared" si="39"/>
        <v>45</v>
      </c>
      <c r="W339" s="10">
        <f t="shared" si="40"/>
        <v>-0.92500000000000004</v>
      </c>
      <c r="X339" s="21">
        <f t="shared" si="41"/>
        <v>2011</v>
      </c>
    </row>
    <row r="340" spans="1:24" ht="45" x14ac:dyDescent="0.25">
      <c r="A340">
        <v>3795</v>
      </c>
      <c r="B340" s="1" t="s">
        <v>3792</v>
      </c>
      <c r="C340" s="1" t="s">
        <v>7905</v>
      </c>
      <c r="D340" s="3">
        <v>600</v>
      </c>
      <c r="E340" s="4">
        <v>10</v>
      </c>
      <c r="F340" t="s">
        <v>8220</v>
      </c>
      <c r="G340" t="s">
        <v>8224</v>
      </c>
      <c r="H340" t="s">
        <v>8407</v>
      </c>
      <c r="I340" t="s">
        <v>8246</v>
      </c>
      <c r="J340">
        <v>1440801000</v>
      </c>
      <c r="K340">
        <v>1437042490</v>
      </c>
      <c r="L340" t="b">
        <v>0</v>
      </c>
      <c r="M340">
        <v>2</v>
      </c>
      <c r="N340" t="b">
        <v>0</v>
      </c>
      <c r="O340" t="s">
        <v>8303</v>
      </c>
      <c r="P340" t="s">
        <v>8321</v>
      </c>
      <c r="Q340" t="s">
        <v>8333</v>
      </c>
      <c r="R340">
        <f t="shared" si="35"/>
        <v>5</v>
      </c>
      <c r="S340" s="9">
        <f t="shared" si="36"/>
        <v>2</v>
      </c>
      <c r="T340" s="8">
        <f t="shared" si="37"/>
        <v>42201.436226851853</v>
      </c>
      <c r="U340" s="8">
        <f t="shared" si="38"/>
        <v>42244.9375</v>
      </c>
      <c r="V340" s="14">
        <f t="shared" si="39"/>
        <v>43.501273148147448</v>
      </c>
      <c r="W340" s="10">
        <f t="shared" si="40"/>
        <v>-0.98333333333333328</v>
      </c>
      <c r="X340" s="21">
        <f t="shared" si="41"/>
        <v>2015</v>
      </c>
    </row>
    <row r="341" spans="1:24" ht="60" x14ac:dyDescent="0.25">
      <c r="A341">
        <v>130</v>
      </c>
      <c r="B341" s="1" t="s">
        <v>132</v>
      </c>
      <c r="C341" s="1" t="s">
        <v>4241</v>
      </c>
      <c r="D341" s="3">
        <v>600</v>
      </c>
      <c r="E341" s="4">
        <v>0</v>
      </c>
      <c r="F341" t="s">
        <v>8219</v>
      </c>
      <c r="G341" t="s">
        <v>8224</v>
      </c>
      <c r="H341" t="s">
        <v>8407</v>
      </c>
      <c r="I341" t="s">
        <v>8246</v>
      </c>
      <c r="J341">
        <v>1402949760</v>
      </c>
      <c r="K341">
        <v>1400536692</v>
      </c>
      <c r="L341" t="b">
        <v>0</v>
      </c>
      <c r="M341">
        <v>0</v>
      </c>
      <c r="N341" t="b">
        <v>0</v>
      </c>
      <c r="O341" t="s">
        <v>8265</v>
      </c>
      <c r="P341" t="s">
        <v>8319</v>
      </c>
      <c r="Q341" t="s">
        <v>8335</v>
      </c>
      <c r="R341">
        <f t="shared" si="35"/>
        <v>0</v>
      </c>
      <c r="S341" s="9">
        <f t="shared" si="36"/>
        <v>0</v>
      </c>
      <c r="T341" s="8">
        <f t="shared" si="37"/>
        <v>41778.915416666663</v>
      </c>
      <c r="U341" s="8">
        <f t="shared" si="38"/>
        <v>41806.844444444447</v>
      </c>
      <c r="V341" s="14">
        <f t="shared" si="39"/>
        <v>27.929027777783631</v>
      </c>
      <c r="W341" s="10">
        <f t="shared" si="40"/>
        <v>-1</v>
      </c>
      <c r="X341" s="21">
        <f t="shared" si="41"/>
        <v>2014</v>
      </c>
    </row>
    <row r="342" spans="1:24" ht="60" x14ac:dyDescent="0.25">
      <c r="A342">
        <v>4101</v>
      </c>
      <c r="B342" s="1" t="s">
        <v>4097</v>
      </c>
      <c r="C342" s="1" t="s">
        <v>8204</v>
      </c>
      <c r="D342" s="3">
        <v>600</v>
      </c>
      <c r="E342" s="4">
        <v>0</v>
      </c>
      <c r="F342" t="s">
        <v>8220</v>
      </c>
      <c r="G342" t="s">
        <v>8223</v>
      </c>
      <c r="H342" t="s">
        <v>8403</v>
      </c>
      <c r="I342" t="s">
        <v>8245</v>
      </c>
      <c r="J342">
        <v>1485380482</v>
      </c>
      <c r="K342">
        <v>1482788482</v>
      </c>
      <c r="L342" t="b">
        <v>0</v>
      </c>
      <c r="M342">
        <v>0</v>
      </c>
      <c r="N342" t="b">
        <v>0</v>
      </c>
      <c r="O342" t="s">
        <v>8269</v>
      </c>
      <c r="P342" t="s">
        <v>8321</v>
      </c>
      <c r="Q342" t="s">
        <v>8324</v>
      </c>
      <c r="R342">
        <f t="shared" si="35"/>
        <v>0</v>
      </c>
      <c r="S342" s="9">
        <f t="shared" si="36"/>
        <v>0</v>
      </c>
      <c r="T342" s="8">
        <f t="shared" si="37"/>
        <v>42730.903726851851</v>
      </c>
      <c r="U342" s="8">
        <f t="shared" si="38"/>
        <v>42760.903726851851</v>
      </c>
      <c r="V342" s="14">
        <f t="shared" si="39"/>
        <v>30</v>
      </c>
      <c r="W342" s="10">
        <f t="shared" si="40"/>
        <v>-1</v>
      </c>
      <c r="X342" s="21">
        <f t="shared" si="41"/>
        <v>2016</v>
      </c>
    </row>
    <row r="343" spans="1:24" ht="60" x14ac:dyDescent="0.25">
      <c r="A343">
        <v>3665</v>
      </c>
      <c r="B343" s="1" t="s">
        <v>3662</v>
      </c>
      <c r="C343" s="1" t="s">
        <v>7775</v>
      </c>
      <c r="D343" s="3">
        <v>620</v>
      </c>
      <c r="E343" s="4">
        <v>714</v>
      </c>
      <c r="F343" t="s">
        <v>8218</v>
      </c>
      <c r="G343" t="s">
        <v>8229</v>
      </c>
      <c r="H343" t="s">
        <v>8409</v>
      </c>
      <c r="I343" t="s">
        <v>8248</v>
      </c>
      <c r="J343">
        <v>1446062040</v>
      </c>
      <c r="K343">
        <v>1445109822</v>
      </c>
      <c r="L343" t="b">
        <v>0</v>
      </c>
      <c r="M343">
        <v>14</v>
      </c>
      <c r="N343" t="b">
        <v>1</v>
      </c>
      <c r="O343" t="s">
        <v>8269</v>
      </c>
      <c r="P343" t="s">
        <v>8321</v>
      </c>
      <c r="Q343" t="s">
        <v>8324</v>
      </c>
      <c r="R343">
        <f t="shared" si="35"/>
        <v>51</v>
      </c>
      <c r="S343" s="9">
        <f t="shared" si="36"/>
        <v>115</v>
      </c>
      <c r="T343" s="8">
        <f t="shared" si="37"/>
        <v>42294.808124999996</v>
      </c>
      <c r="U343" s="8">
        <f t="shared" si="38"/>
        <v>42305.829166666663</v>
      </c>
      <c r="V343" s="14">
        <f t="shared" si="39"/>
        <v>11.021041666666861</v>
      </c>
      <c r="W343" s="10">
        <f t="shared" si="40"/>
        <v>0.15161290322580645</v>
      </c>
      <c r="X343" s="21">
        <f t="shared" si="41"/>
        <v>2015</v>
      </c>
    </row>
    <row r="344" spans="1:24" ht="60" x14ac:dyDescent="0.25">
      <c r="A344">
        <v>3874</v>
      </c>
      <c r="B344" s="1" t="s">
        <v>3871</v>
      </c>
      <c r="C344" s="1" t="s">
        <v>7983</v>
      </c>
      <c r="D344" s="3">
        <v>620</v>
      </c>
      <c r="E344" s="4">
        <v>0</v>
      </c>
      <c r="F344" t="s">
        <v>8219</v>
      </c>
      <c r="G344" t="s">
        <v>8227</v>
      </c>
      <c r="H344" t="s">
        <v>8415</v>
      </c>
      <c r="I344" t="s">
        <v>8249</v>
      </c>
      <c r="J344">
        <v>1422061200</v>
      </c>
      <c r="K344">
        <v>1420244622</v>
      </c>
      <c r="L344" t="b">
        <v>0</v>
      </c>
      <c r="M344">
        <v>0</v>
      </c>
      <c r="N344" t="b">
        <v>0</v>
      </c>
      <c r="O344" t="s">
        <v>8303</v>
      </c>
      <c r="P344" t="s">
        <v>8321</v>
      </c>
      <c r="Q344" t="s">
        <v>8333</v>
      </c>
      <c r="R344">
        <f t="shared" si="35"/>
        <v>0</v>
      </c>
      <c r="S344" s="9">
        <f t="shared" si="36"/>
        <v>0</v>
      </c>
      <c r="T344" s="8">
        <f t="shared" si="37"/>
        <v>42007.016458333332</v>
      </c>
      <c r="U344" s="8">
        <f t="shared" si="38"/>
        <v>42028.041666666672</v>
      </c>
      <c r="V344" s="14">
        <f t="shared" si="39"/>
        <v>21.025208333339833</v>
      </c>
      <c r="W344" s="10">
        <f t="shared" si="40"/>
        <v>-1</v>
      </c>
      <c r="X344" s="21">
        <f t="shared" si="41"/>
        <v>2015</v>
      </c>
    </row>
    <row r="345" spans="1:24" ht="45" x14ac:dyDescent="0.25">
      <c r="A345">
        <v>2275</v>
      </c>
      <c r="B345" s="1" t="s">
        <v>2276</v>
      </c>
      <c r="C345" s="1" t="s">
        <v>6385</v>
      </c>
      <c r="D345" s="3">
        <v>650</v>
      </c>
      <c r="E345" s="4">
        <v>2650.5</v>
      </c>
      <c r="F345" t="s">
        <v>8218</v>
      </c>
      <c r="G345" t="s">
        <v>8224</v>
      </c>
      <c r="H345" t="s">
        <v>8407</v>
      </c>
      <c r="I345" t="s">
        <v>8246</v>
      </c>
      <c r="J345">
        <v>1419259679</v>
      </c>
      <c r="K345">
        <v>1416667679</v>
      </c>
      <c r="L345" t="b">
        <v>0</v>
      </c>
      <c r="M345">
        <v>79</v>
      </c>
      <c r="N345" t="b">
        <v>1</v>
      </c>
      <c r="O345" t="s">
        <v>8295</v>
      </c>
      <c r="P345" t="s">
        <v>8314</v>
      </c>
      <c r="Q345" t="s">
        <v>8315</v>
      </c>
      <c r="R345">
        <f t="shared" si="35"/>
        <v>33.549999999999997</v>
      </c>
      <c r="S345" s="9">
        <f t="shared" si="36"/>
        <v>408</v>
      </c>
      <c r="T345" s="8">
        <f t="shared" si="37"/>
        <v>41965.616655092599</v>
      </c>
      <c r="U345" s="8">
        <f t="shared" si="38"/>
        <v>41995.616655092599</v>
      </c>
      <c r="V345" s="14">
        <f t="shared" si="39"/>
        <v>30</v>
      </c>
      <c r="W345" s="10">
        <f t="shared" si="40"/>
        <v>3.0776923076923075</v>
      </c>
      <c r="X345" s="21">
        <f t="shared" si="41"/>
        <v>2014</v>
      </c>
    </row>
    <row r="346" spans="1:24" ht="45" x14ac:dyDescent="0.25">
      <c r="A346">
        <v>1940</v>
      </c>
      <c r="B346" s="1" t="s">
        <v>1941</v>
      </c>
      <c r="C346" s="1" t="s">
        <v>6050</v>
      </c>
      <c r="D346" s="3">
        <v>650</v>
      </c>
      <c r="E346" s="4">
        <v>1111</v>
      </c>
      <c r="F346" t="s">
        <v>8218</v>
      </c>
      <c r="G346" t="s">
        <v>8223</v>
      </c>
      <c r="H346" t="s">
        <v>8403</v>
      </c>
      <c r="I346" t="s">
        <v>8245</v>
      </c>
      <c r="J346">
        <v>1308110340</v>
      </c>
      <c r="K346">
        <v>1304770233</v>
      </c>
      <c r="L346" t="b">
        <v>0</v>
      </c>
      <c r="M346">
        <v>31</v>
      </c>
      <c r="N346" t="b">
        <v>1</v>
      </c>
      <c r="O346" t="s">
        <v>8277</v>
      </c>
      <c r="P346" t="s">
        <v>8325</v>
      </c>
      <c r="Q346" t="s">
        <v>8326</v>
      </c>
      <c r="R346">
        <f t="shared" si="35"/>
        <v>35.840000000000003</v>
      </c>
      <c r="S346" s="9">
        <f t="shared" si="36"/>
        <v>171</v>
      </c>
      <c r="T346" s="8">
        <f t="shared" si="37"/>
        <v>40670.507326388892</v>
      </c>
      <c r="U346" s="8">
        <f t="shared" si="38"/>
        <v>40709.165972222225</v>
      </c>
      <c r="V346" s="14">
        <f t="shared" si="39"/>
        <v>38.658645833333139</v>
      </c>
      <c r="W346" s="10">
        <f t="shared" si="40"/>
        <v>0.70923076923076922</v>
      </c>
      <c r="X346" s="21">
        <f t="shared" si="41"/>
        <v>2011</v>
      </c>
    </row>
    <row r="347" spans="1:24" ht="60" x14ac:dyDescent="0.25">
      <c r="A347">
        <v>1264</v>
      </c>
      <c r="B347" s="1" t="s">
        <v>1265</v>
      </c>
      <c r="C347" s="1" t="s">
        <v>5374</v>
      </c>
      <c r="D347" s="3">
        <v>650</v>
      </c>
      <c r="E347" s="4">
        <v>1082</v>
      </c>
      <c r="F347" t="s">
        <v>8218</v>
      </c>
      <c r="G347" t="s">
        <v>8223</v>
      </c>
      <c r="H347" t="s">
        <v>8403</v>
      </c>
      <c r="I347" t="s">
        <v>8245</v>
      </c>
      <c r="J347">
        <v>1383062083</v>
      </c>
      <c r="K347">
        <v>1380556483</v>
      </c>
      <c r="L347" t="b">
        <v>1</v>
      </c>
      <c r="M347">
        <v>34</v>
      </c>
      <c r="N347" t="b">
        <v>1</v>
      </c>
      <c r="O347" t="s">
        <v>8274</v>
      </c>
      <c r="P347" t="s">
        <v>8325</v>
      </c>
      <c r="Q347" t="s">
        <v>8329</v>
      </c>
      <c r="R347">
        <f t="shared" si="35"/>
        <v>31.82</v>
      </c>
      <c r="S347" s="9">
        <f t="shared" si="36"/>
        <v>166</v>
      </c>
      <c r="T347" s="8">
        <f t="shared" si="37"/>
        <v>41547.662997685184</v>
      </c>
      <c r="U347" s="8">
        <f t="shared" si="38"/>
        <v>41576.662997685184</v>
      </c>
      <c r="V347" s="14">
        <f t="shared" si="39"/>
        <v>29</v>
      </c>
      <c r="W347" s="10">
        <f t="shared" si="40"/>
        <v>0.66461538461538461</v>
      </c>
      <c r="X347" s="21">
        <f t="shared" si="41"/>
        <v>2013</v>
      </c>
    </row>
    <row r="348" spans="1:24" ht="45" x14ac:dyDescent="0.25">
      <c r="A348">
        <v>2824</v>
      </c>
      <c r="B348" s="1" t="s">
        <v>2824</v>
      </c>
      <c r="C348" s="1" t="s">
        <v>6934</v>
      </c>
      <c r="D348" s="3">
        <v>650</v>
      </c>
      <c r="E348" s="4">
        <v>760</v>
      </c>
      <c r="F348" t="s">
        <v>8218</v>
      </c>
      <c r="G348" t="s">
        <v>8223</v>
      </c>
      <c r="H348" t="s">
        <v>8403</v>
      </c>
      <c r="I348" t="s">
        <v>8245</v>
      </c>
      <c r="J348">
        <v>1434159780</v>
      </c>
      <c r="K348">
        <v>1431412196</v>
      </c>
      <c r="L348" t="b">
        <v>0</v>
      </c>
      <c r="M348">
        <v>15</v>
      </c>
      <c r="N348" t="b">
        <v>1</v>
      </c>
      <c r="O348" t="s">
        <v>8269</v>
      </c>
      <c r="P348" t="s">
        <v>8321</v>
      </c>
      <c r="Q348" t="s">
        <v>8324</v>
      </c>
      <c r="R348">
        <f t="shared" si="35"/>
        <v>50.67</v>
      </c>
      <c r="S348" s="9">
        <f t="shared" si="36"/>
        <v>117</v>
      </c>
      <c r="T348" s="8">
        <f t="shared" si="37"/>
        <v>42136.270787037036</v>
      </c>
      <c r="U348" s="8">
        <f t="shared" si="38"/>
        <v>42168.071527777778</v>
      </c>
      <c r="V348" s="14">
        <f t="shared" si="39"/>
        <v>31.800740740742185</v>
      </c>
      <c r="W348" s="10">
        <f t="shared" si="40"/>
        <v>0.16923076923076924</v>
      </c>
      <c r="X348" s="21">
        <f t="shared" si="41"/>
        <v>2015</v>
      </c>
    </row>
    <row r="349" spans="1:24" ht="60" x14ac:dyDescent="0.25">
      <c r="A349">
        <v>3451</v>
      </c>
      <c r="B349" s="1" t="s">
        <v>3450</v>
      </c>
      <c r="C349" s="1" t="s">
        <v>7561</v>
      </c>
      <c r="D349" s="3">
        <v>650</v>
      </c>
      <c r="E349" s="4">
        <v>658</v>
      </c>
      <c r="F349" t="s">
        <v>8218</v>
      </c>
      <c r="G349" t="s">
        <v>8223</v>
      </c>
      <c r="H349" t="s">
        <v>8403</v>
      </c>
      <c r="I349" t="s">
        <v>8245</v>
      </c>
      <c r="J349">
        <v>1429636927</v>
      </c>
      <c r="K349">
        <v>1427304127</v>
      </c>
      <c r="L349" t="b">
        <v>0</v>
      </c>
      <c r="M349">
        <v>16</v>
      </c>
      <c r="N349" t="b">
        <v>1</v>
      </c>
      <c r="O349" t="s">
        <v>8269</v>
      </c>
      <c r="P349" t="s">
        <v>8321</v>
      </c>
      <c r="Q349" t="s">
        <v>8324</v>
      </c>
      <c r="R349">
        <f t="shared" si="35"/>
        <v>41.13</v>
      </c>
      <c r="S349" s="9">
        <f t="shared" si="36"/>
        <v>101</v>
      </c>
      <c r="T349" s="8">
        <f t="shared" si="37"/>
        <v>42088.723692129628</v>
      </c>
      <c r="U349" s="8">
        <f t="shared" si="38"/>
        <v>42115.723692129628</v>
      </c>
      <c r="V349" s="14">
        <f t="shared" si="39"/>
        <v>27</v>
      </c>
      <c r="W349" s="10">
        <f t="shared" si="40"/>
        <v>1.2307692307692308E-2</v>
      </c>
      <c r="X349" s="21">
        <f t="shared" si="41"/>
        <v>2015</v>
      </c>
    </row>
    <row r="350" spans="1:24" ht="60" x14ac:dyDescent="0.25">
      <c r="A350">
        <v>201</v>
      </c>
      <c r="B350" s="1" t="s">
        <v>203</v>
      </c>
      <c r="C350" s="1" t="s">
        <v>4311</v>
      </c>
      <c r="D350" s="3">
        <v>650</v>
      </c>
      <c r="E350" s="4">
        <v>380</v>
      </c>
      <c r="F350" t="s">
        <v>8220</v>
      </c>
      <c r="G350" t="s">
        <v>8223</v>
      </c>
      <c r="H350" t="s">
        <v>8403</v>
      </c>
      <c r="I350" t="s">
        <v>8245</v>
      </c>
      <c r="J350">
        <v>1423424329</v>
      </c>
      <c r="K350">
        <v>1421696329</v>
      </c>
      <c r="L350" t="b">
        <v>0</v>
      </c>
      <c r="M350">
        <v>7</v>
      </c>
      <c r="N350" t="b">
        <v>0</v>
      </c>
      <c r="O350" t="s">
        <v>8266</v>
      </c>
      <c r="P350" t="s">
        <v>8319</v>
      </c>
      <c r="Q350" t="s">
        <v>8323</v>
      </c>
      <c r="R350">
        <f t="shared" si="35"/>
        <v>54.29</v>
      </c>
      <c r="S350" s="9">
        <f t="shared" si="36"/>
        <v>58</v>
      </c>
      <c r="T350" s="8">
        <f t="shared" si="37"/>
        <v>42023.818622685183</v>
      </c>
      <c r="U350" s="8">
        <f t="shared" si="38"/>
        <v>42043.818622685183</v>
      </c>
      <c r="V350" s="14">
        <f t="shared" si="39"/>
        <v>20</v>
      </c>
      <c r="W350" s="10">
        <f t="shared" si="40"/>
        <v>-0.41538461538461541</v>
      </c>
      <c r="X350" s="21">
        <f t="shared" si="41"/>
        <v>2015</v>
      </c>
    </row>
    <row r="351" spans="1:24" ht="60" x14ac:dyDescent="0.25">
      <c r="A351">
        <v>1042</v>
      </c>
      <c r="B351" s="1" t="s">
        <v>1043</v>
      </c>
      <c r="C351" s="1" t="s">
        <v>5152</v>
      </c>
      <c r="D351" s="3">
        <v>650</v>
      </c>
      <c r="E351" s="4">
        <v>10</v>
      </c>
      <c r="F351" t="s">
        <v>8219</v>
      </c>
      <c r="G351" t="s">
        <v>8223</v>
      </c>
      <c r="H351" t="s">
        <v>8403</v>
      </c>
      <c r="I351" t="s">
        <v>8245</v>
      </c>
      <c r="J351">
        <v>1410516000</v>
      </c>
      <c r="K351">
        <v>1406824948</v>
      </c>
      <c r="L351" t="b">
        <v>0</v>
      </c>
      <c r="M351">
        <v>1</v>
      </c>
      <c r="N351" t="b">
        <v>0</v>
      </c>
      <c r="O351" t="s">
        <v>8279</v>
      </c>
      <c r="P351" t="s">
        <v>8344</v>
      </c>
      <c r="Q351" t="s">
        <v>8345</v>
      </c>
      <c r="R351">
        <f t="shared" si="35"/>
        <v>10</v>
      </c>
      <c r="S351" s="9">
        <f t="shared" si="36"/>
        <v>2</v>
      </c>
      <c r="T351" s="8">
        <f t="shared" si="37"/>
        <v>41851.696157407408</v>
      </c>
      <c r="U351" s="8">
        <f t="shared" si="38"/>
        <v>41894.416666666664</v>
      </c>
      <c r="V351" s="14">
        <f t="shared" si="39"/>
        <v>42.720509259255778</v>
      </c>
      <c r="W351" s="10">
        <f t="shared" si="40"/>
        <v>-0.98461538461538467</v>
      </c>
      <c r="X351" s="21">
        <f t="shared" si="41"/>
        <v>2014</v>
      </c>
    </row>
    <row r="352" spans="1:24" ht="60" x14ac:dyDescent="0.25">
      <c r="A352">
        <v>1359</v>
      </c>
      <c r="B352" s="1" t="s">
        <v>1360</v>
      </c>
      <c r="C352" s="1" t="s">
        <v>5469</v>
      </c>
      <c r="D352" s="3">
        <v>660</v>
      </c>
      <c r="E352" s="4">
        <v>764</v>
      </c>
      <c r="F352" t="s">
        <v>8218</v>
      </c>
      <c r="G352" t="s">
        <v>8223</v>
      </c>
      <c r="H352" t="s">
        <v>8403</v>
      </c>
      <c r="I352" t="s">
        <v>8245</v>
      </c>
      <c r="J352">
        <v>1309980790</v>
      </c>
      <c r="K352">
        <v>1304623990</v>
      </c>
      <c r="L352" t="b">
        <v>0</v>
      </c>
      <c r="M352">
        <v>19</v>
      </c>
      <c r="N352" t="b">
        <v>1</v>
      </c>
      <c r="O352" t="s">
        <v>8272</v>
      </c>
      <c r="P352" t="s">
        <v>8309</v>
      </c>
      <c r="Q352" t="s">
        <v>8331</v>
      </c>
      <c r="R352">
        <f t="shared" si="35"/>
        <v>40.21</v>
      </c>
      <c r="S352" s="9">
        <f t="shared" si="36"/>
        <v>116</v>
      </c>
      <c r="T352" s="8">
        <f t="shared" si="37"/>
        <v>40668.814699074072</v>
      </c>
      <c r="U352" s="8">
        <f t="shared" si="38"/>
        <v>40730.814699074072</v>
      </c>
      <c r="V352" s="14">
        <f t="shared" si="39"/>
        <v>62</v>
      </c>
      <c r="W352" s="10">
        <f t="shared" si="40"/>
        <v>0.15757575757575756</v>
      </c>
      <c r="X352" s="21">
        <f t="shared" si="41"/>
        <v>2011</v>
      </c>
    </row>
    <row r="353" spans="1:24" ht="60" x14ac:dyDescent="0.25">
      <c r="A353">
        <v>1914</v>
      </c>
      <c r="B353" s="1" t="s">
        <v>1915</v>
      </c>
      <c r="C353" s="1" t="s">
        <v>6024</v>
      </c>
      <c r="D353" s="3">
        <v>666</v>
      </c>
      <c r="E353" s="4">
        <v>60</v>
      </c>
      <c r="F353" t="s">
        <v>8220</v>
      </c>
      <c r="G353" t="s">
        <v>8223</v>
      </c>
      <c r="H353" t="s">
        <v>8403</v>
      </c>
      <c r="I353" t="s">
        <v>8245</v>
      </c>
      <c r="J353">
        <v>1414814340</v>
      </c>
      <c r="K353">
        <v>1413519073</v>
      </c>
      <c r="L353" t="b">
        <v>0</v>
      </c>
      <c r="M353">
        <v>2</v>
      </c>
      <c r="N353" t="b">
        <v>0</v>
      </c>
      <c r="O353" t="s">
        <v>8292</v>
      </c>
      <c r="P353" t="s">
        <v>8306</v>
      </c>
      <c r="Q353" t="s">
        <v>8316</v>
      </c>
      <c r="R353">
        <f t="shared" si="35"/>
        <v>30</v>
      </c>
      <c r="S353" s="9">
        <f t="shared" si="36"/>
        <v>9</v>
      </c>
      <c r="T353" s="8">
        <f t="shared" si="37"/>
        <v>41929.174456018518</v>
      </c>
      <c r="U353" s="8">
        <f t="shared" si="38"/>
        <v>41944.165972222225</v>
      </c>
      <c r="V353" s="14">
        <f t="shared" si="39"/>
        <v>14.991516203706851</v>
      </c>
      <c r="W353" s="10">
        <f t="shared" si="40"/>
        <v>-0.90990990990990994</v>
      </c>
      <c r="X353" s="21">
        <f t="shared" si="41"/>
        <v>2014</v>
      </c>
    </row>
    <row r="354" spans="1:24" ht="60" x14ac:dyDescent="0.25">
      <c r="A354">
        <v>3537</v>
      </c>
      <c r="B354" s="1" t="s">
        <v>3536</v>
      </c>
      <c r="C354" s="1" t="s">
        <v>7647</v>
      </c>
      <c r="D354" s="3">
        <v>675</v>
      </c>
      <c r="E354" s="4">
        <v>1218</v>
      </c>
      <c r="F354" t="s">
        <v>8218</v>
      </c>
      <c r="G354" t="s">
        <v>8228</v>
      </c>
      <c r="H354" t="s">
        <v>8408</v>
      </c>
      <c r="I354" t="s">
        <v>8250</v>
      </c>
      <c r="J354">
        <v>1416211140</v>
      </c>
      <c r="K354">
        <v>1413016216</v>
      </c>
      <c r="L354" t="b">
        <v>0</v>
      </c>
      <c r="M354">
        <v>28</v>
      </c>
      <c r="N354" t="b">
        <v>1</v>
      </c>
      <c r="O354" t="s">
        <v>8269</v>
      </c>
      <c r="P354" t="s">
        <v>8321</v>
      </c>
      <c r="Q354" t="s">
        <v>8324</v>
      </c>
      <c r="R354">
        <f t="shared" si="35"/>
        <v>43.5</v>
      </c>
      <c r="S354" s="9">
        <f t="shared" si="36"/>
        <v>180</v>
      </c>
      <c r="T354" s="8">
        <f t="shared" si="37"/>
        <v>41923.354351851849</v>
      </c>
      <c r="U354" s="8">
        <f t="shared" si="38"/>
        <v>41960.332638888889</v>
      </c>
      <c r="V354" s="14">
        <f t="shared" si="39"/>
        <v>36.978287037039991</v>
      </c>
      <c r="W354" s="10">
        <f t="shared" si="40"/>
        <v>0.80444444444444441</v>
      </c>
      <c r="X354" s="21">
        <f t="shared" si="41"/>
        <v>2014</v>
      </c>
    </row>
    <row r="355" spans="1:24" ht="60" x14ac:dyDescent="0.25">
      <c r="A355">
        <v>3975</v>
      </c>
      <c r="B355" s="1" t="s">
        <v>3972</v>
      </c>
      <c r="C355" s="1" t="s">
        <v>8082</v>
      </c>
      <c r="D355" s="3">
        <v>678</v>
      </c>
      <c r="E355" s="4">
        <v>0</v>
      </c>
      <c r="F355" t="s">
        <v>8220</v>
      </c>
      <c r="G355" t="s">
        <v>8223</v>
      </c>
      <c r="H355" t="s">
        <v>8403</v>
      </c>
      <c r="I355" t="s">
        <v>8245</v>
      </c>
      <c r="J355">
        <v>1468442898</v>
      </c>
      <c r="K355">
        <v>1465850898</v>
      </c>
      <c r="L355" t="b">
        <v>0</v>
      </c>
      <c r="M355">
        <v>0</v>
      </c>
      <c r="N355" t="b">
        <v>0</v>
      </c>
      <c r="O355" t="s">
        <v>8269</v>
      </c>
      <c r="P355" t="s">
        <v>8321</v>
      </c>
      <c r="Q355" t="s">
        <v>8324</v>
      </c>
      <c r="R355">
        <f t="shared" si="35"/>
        <v>0</v>
      </c>
      <c r="S355" s="9">
        <f t="shared" si="36"/>
        <v>0</v>
      </c>
      <c r="T355" s="8">
        <f t="shared" si="37"/>
        <v>42534.866875</v>
      </c>
      <c r="U355" s="8">
        <f t="shared" si="38"/>
        <v>42564.866875</v>
      </c>
      <c r="V355" s="14">
        <f t="shared" si="39"/>
        <v>30</v>
      </c>
      <c r="W355" s="10">
        <f t="shared" si="40"/>
        <v>-1</v>
      </c>
      <c r="X355" s="21">
        <f t="shared" si="41"/>
        <v>2016</v>
      </c>
    </row>
    <row r="356" spans="1:24" ht="60" x14ac:dyDescent="0.25">
      <c r="A356">
        <v>3708</v>
      </c>
      <c r="B356" s="1" t="s">
        <v>3705</v>
      </c>
      <c r="C356" s="1" t="s">
        <v>7818</v>
      </c>
      <c r="D356" s="3">
        <v>700</v>
      </c>
      <c r="E356" s="4">
        <v>2100</v>
      </c>
      <c r="F356" t="s">
        <v>8218</v>
      </c>
      <c r="G356" t="s">
        <v>8223</v>
      </c>
      <c r="H356" t="s">
        <v>8403</v>
      </c>
      <c r="I356" t="s">
        <v>8245</v>
      </c>
      <c r="J356">
        <v>1404444286</v>
      </c>
      <c r="K356">
        <v>1403234686</v>
      </c>
      <c r="L356" t="b">
        <v>0</v>
      </c>
      <c r="M356">
        <v>39</v>
      </c>
      <c r="N356" t="b">
        <v>1</v>
      </c>
      <c r="O356" t="s">
        <v>8269</v>
      </c>
      <c r="P356" t="s">
        <v>8321</v>
      </c>
      <c r="Q356" t="s">
        <v>8324</v>
      </c>
      <c r="R356">
        <f t="shared" si="35"/>
        <v>53.85</v>
      </c>
      <c r="S356" s="9">
        <f t="shared" si="36"/>
        <v>300</v>
      </c>
      <c r="T356" s="8">
        <f t="shared" si="37"/>
        <v>41810.142199074071</v>
      </c>
      <c r="U356" s="8">
        <f t="shared" si="38"/>
        <v>41824.142199074071</v>
      </c>
      <c r="V356" s="14">
        <f t="shared" si="39"/>
        <v>14</v>
      </c>
      <c r="W356" s="10">
        <f t="shared" si="40"/>
        <v>2</v>
      </c>
      <c r="X356" s="21">
        <f t="shared" si="41"/>
        <v>2014</v>
      </c>
    </row>
    <row r="357" spans="1:24" ht="60" x14ac:dyDescent="0.25">
      <c r="A357">
        <v>2175</v>
      </c>
      <c r="B357" s="1" t="s">
        <v>2176</v>
      </c>
      <c r="C357" s="1" t="s">
        <v>6285</v>
      </c>
      <c r="D357" s="3">
        <v>700</v>
      </c>
      <c r="E357" s="4">
        <v>1750</v>
      </c>
      <c r="F357" t="s">
        <v>8218</v>
      </c>
      <c r="G357" t="s">
        <v>8223</v>
      </c>
      <c r="H357" t="s">
        <v>8403</v>
      </c>
      <c r="I357" t="s">
        <v>8245</v>
      </c>
      <c r="J357">
        <v>1469059986</v>
      </c>
      <c r="K357">
        <v>1468455186</v>
      </c>
      <c r="L357" t="b">
        <v>0</v>
      </c>
      <c r="M357">
        <v>26</v>
      </c>
      <c r="N357" t="b">
        <v>1</v>
      </c>
      <c r="O357" t="s">
        <v>8274</v>
      </c>
      <c r="P357" t="s">
        <v>8325</v>
      </c>
      <c r="Q357" t="s">
        <v>8329</v>
      </c>
      <c r="R357">
        <f t="shared" si="35"/>
        <v>67.31</v>
      </c>
      <c r="S357" s="9">
        <f t="shared" si="36"/>
        <v>250</v>
      </c>
      <c r="T357" s="8">
        <f t="shared" si="37"/>
        <v>42565.009097222224</v>
      </c>
      <c r="U357" s="8">
        <f t="shared" si="38"/>
        <v>42572.009097222224</v>
      </c>
      <c r="V357" s="14">
        <f t="shared" si="39"/>
        <v>7</v>
      </c>
      <c r="W357" s="10">
        <f t="shared" si="40"/>
        <v>1.5</v>
      </c>
      <c r="X357" s="21">
        <f t="shared" si="41"/>
        <v>2016</v>
      </c>
    </row>
    <row r="358" spans="1:24" ht="45" x14ac:dyDescent="0.25">
      <c r="A358">
        <v>2465</v>
      </c>
      <c r="B358" s="1" t="s">
        <v>2466</v>
      </c>
      <c r="C358" s="1" t="s">
        <v>6575</v>
      </c>
      <c r="D358" s="3">
        <v>700</v>
      </c>
      <c r="E358" s="4">
        <v>1261</v>
      </c>
      <c r="F358" t="s">
        <v>8218</v>
      </c>
      <c r="G358" t="s">
        <v>8223</v>
      </c>
      <c r="H358" t="s">
        <v>8403</v>
      </c>
      <c r="I358" t="s">
        <v>8245</v>
      </c>
      <c r="J358">
        <v>1348420548</v>
      </c>
      <c r="K358">
        <v>1345828548</v>
      </c>
      <c r="L358" t="b">
        <v>0</v>
      </c>
      <c r="M358">
        <v>48</v>
      </c>
      <c r="N358" t="b">
        <v>1</v>
      </c>
      <c r="O358" t="s">
        <v>8277</v>
      </c>
      <c r="P358" t="s">
        <v>8325</v>
      </c>
      <c r="Q358" t="s">
        <v>8326</v>
      </c>
      <c r="R358">
        <f t="shared" si="35"/>
        <v>26.27</v>
      </c>
      <c r="S358" s="9">
        <f t="shared" si="36"/>
        <v>180</v>
      </c>
      <c r="T358" s="8">
        <f t="shared" si="37"/>
        <v>41145.719305555554</v>
      </c>
      <c r="U358" s="8">
        <f t="shared" si="38"/>
        <v>41175.719305555554</v>
      </c>
      <c r="V358" s="14">
        <f t="shared" si="39"/>
        <v>30</v>
      </c>
      <c r="W358" s="10">
        <f t="shared" si="40"/>
        <v>0.80142857142857138</v>
      </c>
      <c r="X358" s="21">
        <f t="shared" si="41"/>
        <v>2012</v>
      </c>
    </row>
    <row r="359" spans="1:24" ht="60" x14ac:dyDescent="0.25">
      <c r="A359">
        <v>3591</v>
      </c>
      <c r="B359" s="1" t="s">
        <v>3590</v>
      </c>
      <c r="C359" s="1" t="s">
        <v>7701</v>
      </c>
      <c r="D359" s="3">
        <v>700</v>
      </c>
      <c r="E359" s="4">
        <v>1225</v>
      </c>
      <c r="F359" t="s">
        <v>8218</v>
      </c>
      <c r="G359" t="s">
        <v>8223</v>
      </c>
      <c r="H359" t="s">
        <v>8403</v>
      </c>
      <c r="I359" t="s">
        <v>8245</v>
      </c>
      <c r="J359">
        <v>1422075540</v>
      </c>
      <c r="K359">
        <v>1419979544</v>
      </c>
      <c r="L359" t="b">
        <v>0</v>
      </c>
      <c r="M359">
        <v>18</v>
      </c>
      <c r="N359" t="b">
        <v>1</v>
      </c>
      <c r="O359" t="s">
        <v>8269</v>
      </c>
      <c r="P359" t="s">
        <v>8321</v>
      </c>
      <c r="Q359" t="s">
        <v>8324</v>
      </c>
      <c r="R359">
        <f t="shared" si="35"/>
        <v>68.06</v>
      </c>
      <c r="S359" s="9">
        <f t="shared" si="36"/>
        <v>175</v>
      </c>
      <c r="T359" s="8">
        <f t="shared" si="37"/>
        <v>42003.948425925926</v>
      </c>
      <c r="U359" s="8">
        <f t="shared" si="38"/>
        <v>42028.207638888889</v>
      </c>
      <c r="V359" s="14">
        <f t="shared" si="39"/>
        <v>24.25921296296292</v>
      </c>
      <c r="W359" s="10">
        <f t="shared" si="40"/>
        <v>0.75</v>
      </c>
      <c r="X359" s="21">
        <f t="shared" si="41"/>
        <v>2014</v>
      </c>
    </row>
    <row r="360" spans="1:24" ht="45" x14ac:dyDescent="0.25">
      <c r="A360">
        <v>3343</v>
      </c>
      <c r="B360" s="1" t="s">
        <v>3343</v>
      </c>
      <c r="C360" s="1" t="s">
        <v>7453</v>
      </c>
      <c r="D360" s="3">
        <v>700</v>
      </c>
      <c r="E360" s="4">
        <v>1200</v>
      </c>
      <c r="F360" t="s">
        <v>8218</v>
      </c>
      <c r="G360" t="s">
        <v>8224</v>
      </c>
      <c r="H360" t="s">
        <v>8407</v>
      </c>
      <c r="I360" t="s">
        <v>8246</v>
      </c>
      <c r="J360">
        <v>1460553480</v>
      </c>
      <c r="K360">
        <v>1458770384</v>
      </c>
      <c r="L360" t="b">
        <v>0</v>
      </c>
      <c r="M360">
        <v>23</v>
      </c>
      <c r="N360" t="b">
        <v>1</v>
      </c>
      <c r="O360" t="s">
        <v>8269</v>
      </c>
      <c r="P360" t="s">
        <v>8321</v>
      </c>
      <c r="Q360" t="s">
        <v>8324</v>
      </c>
      <c r="R360">
        <f t="shared" si="35"/>
        <v>52.17</v>
      </c>
      <c r="S360" s="9">
        <f t="shared" si="36"/>
        <v>171</v>
      </c>
      <c r="T360" s="8">
        <f t="shared" si="37"/>
        <v>42452.916481481487</v>
      </c>
      <c r="U360" s="8">
        <f t="shared" si="38"/>
        <v>42473.554166666669</v>
      </c>
      <c r="V360" s="14">
        <f t="shared" si="39"/>
        <v>20.637685185181908</v>
      </c>
      <c r="W360" s="10">
        <f t="shared" si="40"/>
        <v>0.7142857142857143</v>
      </c>
      <c r="X360" s="21">
        <f t="shared" si="41"/>
        <v>2016</v>
      </c>
    </row>
    <row r="361" spans="1:24" ht="45" x14ac:dyDescent="0.25">
      <c r="A361">
        <v>3420</v>
      </c>
      <c r="B361" s="1" t="s">
        <v>3419</v>
      </c>
      <c r="C361" s="1" t="s">
        <v>7530</v>
      </c>
      <c r="D361" s="3">
        <v>700</v>
      </c>
      <c r="E361" s="4">
        <v>966</v>
      </c>
      <c r="F361" t="s">
        <v>8218</v>
      </c>
      <c r="G361" t="s">
        <v>8224</v>
      </c>
      <c r="H361" t="s">
        <v>8407</v>
      </c>
      <c r="I361" t="s">
        <v>8246</v>
      </c>
      <c r="J361">
        <v>1455408000</v>
      </c>
      <c r="K361">
        <v>1454638202</v>
      </c>
      <c r="L361" t="b">
        <v>0</v>
      </c>
      <c r="M361">
        <v>34</v>
      </c>
      <c r="N361" t="b">
        <v>1</v>
      </c>
      <c r="O361" t="s">
        <v>8269</v>
      </c>
      <c r="P361" t="s">
        <v>8321</v>
      </c>
      <c r="Q361" t="s">
        <v>8324</v>
      </c>
      <c r="R361">
        <f t="shared" si="35"/>
        <v>28.41</v>
      </c>
      <c r="S361" s="9">
        <f t="shared" si="36"/>
        <v>138</v>
      </c>
      <c r="T361" s="8">
        <f t="shared" si="37"/>
        <v>42405.090300925927</v>
      </c>
      <c r="U361" s="8">
        <f t="shared" si="38"/>
        <v>42414</v>
      </c>
      <c r="V361" s="14">
        <f t="shared" si="39"/>
        <v>8.9096990740727051</v>
      </c>
      <c r="W361" s="10">
        <f t="shared" si="40"/>
        <v>0.38</v>
      </c>
      <c r="X361" s="21">
        <f t="shared" si="41"/>
        <v>2016</v>
      </c>
    </row>
    <row r="362" spans="1:24" ht="45" x14ac:dyDescent="0.25">
      <c r="A362">
        <v>756</v>
      </c>
      <c r="B362" s="1" t="s">
        <v>757</v>
      </c>
      <c r="C362" s="1" t="s">
        <v>4866</v>
      </c>
      <c r="D362" s="3">
        <v>700</v>
      </c>
      <c r="E362" s="4">
        <v>824</v>
      </c>
      <c r="F362" t="s">
        <v>8218</v>
      </c>
      <c r="G362" t="s">
        <v>8223</v>
      </c>
      <c r="H362" t="s">
        <v>8403</v>
      </c>
      <c r="I362" t="s">
        <v>8245</v>
      </c>
      <c r="J362">
        <v>1303147459</v>
      </c>
      <c r="K362">
        <v>1297880659</v>
      </c>
      <c r="L362" t="b">
        <v>0</v>
      </c>
      <c r="M362">
        <v>22</v>
      </c>
      <c r="N362" t="b">
        <v>1</v>
      </c>
      <c r="O362" t="s">
        <v>8272</v>
      </c>
      <c r="P362" t="s">
        <v>8309</v>
      </c>
      <c r="Q362" t="s">
        <v>8331</v>
      </c>
      <c r="R362">
        <f t="shared" si="35"/>
        <v>37.450000000000003</v>
      </c>
      <c r="S362" s="9">
        <f t="shared" si="36"/>
        <v>118</v>
      </c>
      <c r="T362" s="8">
        <f t="shared" si="37"/>
        <v>40590.766886574071</v>
      </c>
      <c r="U362" s="8">
        <f t="shared" si="38"/>
        <v>40651.725219907406</v>
      </c>
      <c r="V362" s="14">
        <f t="shared" si="39"/>
        <v>60.958333333335759</v>
      </c>
      <c r="W362" s="10">
        <f t="shared" si="40"/>
        <v>0.17714285714285713</v>
      </c>
      <c r="X362" s="21">
        <f t="shared" si="41"/>
        <v>2011</v>
      </c>
    </row>
    <row r="363" spans="1:24" ht="60" x14ac:dyDescent="0.25">
      <c r="A363">
        <v>1823</v>
      </c>
      <c r="B363" s="1" t="s">
        <v>1824</v>
      </c>
      <c r="C363" s="1" t="s">
        <v>5933</v>
      </c>
      <c r="D363" s="3">
        <v>700</v>
      </c>
      <c r="E363" s="4">
        <v>811</v>
      </c>
      <c r="F363" t="s">
        <v>8218</v>
      </c>
      <c r="G363" t="s">
        <v>8223</v>
      </c>
      <c r="H363" t="s">
        <v>8403</v>
      </c>
      <c r="I363" t="s">
        <v>8245</v>
      </c>
      <c r="J363">
        <v>1351095976</v>
      </c>
      <c r="K363">
        <v>1348503976</v>
      </c>
      <c r="L363" t="b">
        <v>0</v>
      </c>
      <c r="M363">
        <v>33</v>
      </c>
      <c r="N363" t="b">
        <v>1</v>
      </c>
      <c r="O363" t="s">
        <v>8274</v>
      </c>
      <c r="P363" t="s">
        <v>8325</v>
      </c>
      <c r="Q363" t="s">
        <v>8329</v>
      </c>
      <c r="R363">
        <f t="shared" si="35"/>
        <v>24.58</v>
      </c>
      <c r="S363" s="9">
        <f t="shared" si="36"/>
        <v>116</v>
      </c>
      <c r="T363" s="8">
        <f t="shared" si="37"/>
        <v>41176.684907407405</v>
      </c>
      <c r="U363" s="8">
        <f t="shared" si="38"/>
        <v>41206.684907407405</v>
      </c>
      <c r="V363" s="14">
        <f t="shared" si="39"/>
        <v>30</v>
      </c>
      <c r="W363" s="10">
        <f t="shared" si="40"/>
        <v>0.15857142857142856</v>
      </c>
      <c r="X363" s="21">
        <f t="shared" si="41"/>
        <v>2012</v>
      </c>
    </row>
    <row r="364" spans="1:24" ht="45" x14ac:dyDescent="0.25">
      <c r="A364">
        <v>2795</v>
      </c>
      <c r="B364" s="1" t="s">
        <v>2795</v>
      </c>
      <c r="C364" s="1" t="s">
        <v>6905</v>
      </c>
      <c r="D364" s="3">
        <v>700</v>
      </c>
      <c r="E364" s="4">
        <v>730</v>
      </c>
      <c r="F364" t="s">
        <v>8218</v>
      </c>
      <c r="G364" t="s">
        <v>8223</v>
      </c>
      <c r="H364" t="s">
        <v>8403</v>
      </c>
      <c r="I364" t="s">
        <v>8245</v>
      </c>
      <c r="J364">
        <v>1402095600</v>
      </c>
      <c r="K364">
        <v>1400675841</v>
      </c>
      <c r="L364" t="b">
        <v>0</v>
      </c>
      <c r="M364">
        <v>20</v>
      </c>
      <c r="N364" t="b">
        <v>1</v>
      </c>
      <c r="O364" t="s">
        <v>8269</v>
      </c>
      <c r="P364" t="s">
        <v>8321</v>
      </c>
      <c r="Q364" t="s">
        <v>8324</v>
      </c>
      <c r="R364">
        <f t="shared" si="35"/>
        <v>36.5</v>
      </c>
      <c r="S364" s="9">
        <f t="shared" si="36"/>
        <v>104</v>
      </c>
      <c r="T364" s="8">
        <f t="shared" si="37"/>
        <v>41780.525937500002</v>
      </c>
      <c r="U364" s="8">
        <f t="shared" si="38"/>
        <v>41796.958333333336</v>
      </c>
      <c r="V364" s="14">
        <f t="shared" si="39"/>
        <v>16.43239583333343</v>
      </c>
      <c r="W364" s="10">
        <f t="shared" si="40"/>
        <v>4.2857142857142858E-2</v>
      </c>
      <c r="X364" s="21">
        <f t="shared" si="41"/>
        <v>2014</v>
      </c>
    </row>
    <row r="365" spans="1:24" ht="45" x14ac:dyDescent="0.25">
      <c r="A365">
        <v>2542</v>
      </c>
      <c r="B365" s="1" t="s">
        <v>2542</v>
      </c>
      <c r="C365" s="1" t="s">
        <v>6652</v>
      </c>
      <c r="D365" s="3">
        <v>700</v>
      </c>
      <c r="E365" s="4">
        <v>725</v>
      </c>
      <c r="F365" t="s">
        <v>8218</v>
      </c>
      <c r="G365" t="s">
        <v>8223</v>
      </c>
      <c r="H365" t="s">
        <v>8403</v>
      </c>
      <c r="I365" t="s">
        <v>8245</v>
      </c>
      <c r="J365">
        <v>1380599940</v>
      </c>
      <c r="K365">
        <v>1377252857</v>
      </c>
      <c r="L365" t="b">
        <v>0</v>
      </c>
      <c r="M365">
        <v>13</v>
      </c>
      <c r="N365" t="b">
        <v>1</v>
      </c>
      <c r="O365" t="s">
        <v>8298</v>
      </c>
      <c r="P365" t="s">
        <v>8325</v>
      </c>
      <c r="Q365" t="s">
        <v>8339</v>
      </c>
      <c r="R365">
        <f t="shared" si="35"/>
        <v>55.77</v>
      </c>
      <c r="S365" s="9">
        <f t="shared" si="36"/>
        <v>104</v>
      </c>
      <c r="T365" s="8">
        <f t="shared" si="37"/>
        <v>41509.426585648151</v>
      </c>
      <c r="U365" s="8">
        <f t="shared" si="38"/>
        <v>41548.165972222225</v>
      </c>
      <c r="V365" s="14">
        <f t="shared" si="39"/>
        <v>38.73938657407416</v>
      </c>
      <c r="W365" s="10">
        <f t="shared" si="40"/>
        <v>3.5714285714285712E-2</v>
      </c>
      <c r="X365" s="21">
        <f t="shared" si="41"/>
        <v>2013</v>
      </c>
    </row>
    <row r="366" spans="1:24" ht="60" x14ac:dyDescent="0.25">
      <c r="A366">
        <v>3023</v>
      </c>
      <c r="B366" s="1" t="s">
        <v>3023</v>
      </c>
      <c r="C366" s="1" t="s">
        <v>7133</v>
      </c>
      <c r="D366" s="3">
        <v>700</v>
      </c>
      <c r="E366" s="4">
        <v>721</v>
      </c>
      <c r="F366" t="s">
        <v>8218</v>
      </c>
      <c r="G366" t="s">
        <v>8224</v>
      </c>
      <c r="H366" t="s">
        <v>8407</v>
      </c>
      <c r="I366" t="s">
        <v>8246</v>
      </c>
      <c r="J366">
        <v>1434039186</v>
      </c>
      <c r="K366">
        <v>1430151186</v>
      </c>
      <c r="L366" t="b">
        <v>0</v>
      </c>
      <c r="M366">
        <v>6</v>
      </c>
      <c r="N366" t="b">
        <v>1</v>
      </c>
      <c r="O366" t="s">
        <v>8301</v>
      </c>
      <c r="P366" t="s">
        <v>8321</v>
      </c>
      <c r="Q366" t="s">
        <v>8322</v>
      </c>
      <c r="R366">
        <f t="shared" si="35"/>
        <v>120.17</v>
      </c>
      <c r="S366" s="9">
        <f t="shared" si="36"/>
        <v>103</v>
      </c>
      <c r="T366" s="8">
        <f t="shared" si="37"/>
        <v>42121.675763888896</v>
      </c>
      <c r="U366" s="8">
        <f t="shared" si="38"/>
        <v>42166.675763888896</v>
      </c>
      <c r="V366" s="14">
        <f t="shared" si="39"/>
        <v>45</v>
      </c>
      <c r="W366" s="10">
        <f t="shared" si="40"/>
        <v>0.03</v>
      </c>
      <c r="X366" s="21">
        <f t="shared" si="41"/>
        <v>2015</v>
      </c>
    </row>
    <row r="367" spans="1:24" ht="60" x14ac:dyDescent="0.25">
      <c r="A367">
        <v>3295</v>
      </c>
      <c r="B367" s="1" t="s">
        <v>3295</v>
      </c>
      <c r="C367" s="1" t="s">
        <v>7405</v>
      </c>
      <c r="D367" s="3">
        <v>700</v>
      </c>
      <c r="E367" s="4">
        <v>720.01</v>
      </c>
      <c r="F367" t="s">
        <v>8218</v>
      </c>
      <c r="G367" t="s">
        <v>8224</v>
      </c>
      <c r="H367" t="s">
        <v>8407</v>
      </c>
      <c r="I367" t="s">
        <v>8246</v>
      </c>
      <c r="J367">
        <v>1474886229</v>
      </c>
      <c r="K367">
        <v>1472294229</v>
      </c>
      <c r="L367" t="b">
        <v>0</v>
      </c>
      <c r="M367">
        <v>27</v>
      </c>
      <c r="N367" t="b">
        <v>1</v>
      </c>
      <c r="O367" t="s">
        <v>8269</v>
      </c>
      <c r="P367" t="s">
        <v>8321</v>
      </c>
      <c r="Q367" t="s">
        <v>8324</v>
      </c>
      <c r="R367">
        <f t="shared" si="35"/>
        <v>26.67</v>
      </c>
      <c r="S367" s="9">
        <f t="shared" si="36"/>
        <v>103</v>
      </c>
      <c r="T367" s="8">
        <f t="shared" si="37"/>
        <v>42609.442465277782</v>
      </c>
      <c r="U367" s="8">
        <f t="shared" si="38"/>
        <v>42639.442465277782</v>
      </c>
      <c r="V367" s="14">
        <f t="shared" si="39"/>
        <v>30</v>
      </c>
      <c r="W367" s="10">
        <f t="shared" si="40"/>
        <v>2.8585714285714273E-2</v>
      </c>
      <c r="X367" s="21">
        <f t="shared" si="41"/>
        <v>2016</v>
      </c>
    </row>
    <row r="368" spans="1:24" ht="60" x14ac:dyDescent="0.25">
      <c r="A368">
        <v>3454</v>
      </c>
      <c r="B368" s="1" t="s">
        <v>3453</v>
      </c>
      <c r="C368" s="1" t="s">
        <v>7564</v>
      </c>
      <c r="D368" s="3">
        <v>700</v>
      </c>
      <c r="E368" s="4">
        <v>705</v>
      </c>
      <c r="F368" t="s">
        <v>8218</v>
      </c>
      <c r="G368" t="s">
        <v>8224</v>
      </c>
      <c r="H368" t="s">
        <v>8407</v>
      </c>
      <c r="I368" t="s">
        <v>8246</v>
      </c>
      <c r="J368">
        <v>1406825159</v>
      </c>
      <c r="K368">
        <v>1404233159</v>
      </c>
      <c r="L368" t="b">
        <v>0</v>
      </c>
      <c r="M368">
        <v>21</v>
      </c>
      <c r="N368" t="b">
        <v>1</v>
      </c>
      <c r="O368" t="s">
        <v>8269</v>
      </c>
      <c r="P368" t="s">
        <v>8321</v>
      </c>
      <c r="Q368" t="s">
        <v>8324</v>
      </c>
      <c r="R368">
        <f t="shared" si="35"/>
        <v>33.57</v>
      </c>
      <c r="S368" s="9">
        <f t="shared" si="36"/>
        <v>101</v>
      </c>
      <c r="T368" s="8">
        <f t="shared" si="37"/>
        <v>41821.698599537034</v>
      </c>
      <c r="U368" s="8">
        <f t="shared" si="38"/>
        <v>41851.698599537034</v>
      </c>
      <c r="V368" s="14">
        <f t="shared" si="39"/>
        <v>30</v>
      </c>
      <c r="W368" s="10">
        <f t="shared" si="40"/>
        <v>7.1428571428571426E-3</v>
      </c>
      <c r="X368" s="21">
        <f t="shared" si="41"/>
        <v>2014</v>
      </c>
    </row>
    <row r="369" spans="1:24" ht="45" x14ac:dyDescent="0.25">
      <c r="A369">
        <v>782</v>
      </c>
      <c r="B369" s="1" t="s">
        <v>783</v>
      </c>
      <c r="C369" s="1" t="s">
        <v>4892</v>
      </c>
      <c r="D369" s="3">
        <v>700</v>
      </c>
      <c r="E369" s="4">
        <v>700</v>
      </c>
      <c r="F369" t="s">
        <v>8218</v>
      </c>
      <c r="G369" t="s">
        <v>8223</v>
      </c>
      <c r="H369" t="s">
        <v>8403</v>
      </c>
      <c r="I369" t="s">
        <v>8245</v>
      </c>
      <c r="J369">
        <v>1345918302</v>
      </c>
      <c r="K369">
        <v>1343326302</v>
      </c>
      <c r="L369" t="b">
        <v>0</v>
      </c>
      <c r="M369">
        <v>14</v>
      </c>
      <c r="N369" t="b">
        <v>1</v>
      </c>
      <c r="O369" t="s">
        <v>8274</v>
      </c>
      <c r="P369" t="s">
        <v>8325</v>
      </c>
      <c r="Q369" t="s">
        <v>8329</v>
      </c>
      <c r="R369">
        <f t="shared" si="35"/>
        <v>50</v>
      </c>
      <c r="S369" s="9">
        <f t="shared" si="36"/>
        <v>100</v>
      </c>
      <c r="T369" s="8">
        <f t="shared" si="37"/>
        <v>41116.758125</v>
      </c>
      <c r="U369" s="8">
        <f t="shared" si="38"/>
        <v>41146.758125</v>
      </c>
      <c r="V369" s="14">
        <f t="shared" si="39"/>
        <v>30</v>
      </c>
      <c r="W369" s="10">
        <f t="shared" si="40"/>
        <v>0</v>
      </c>
      <c r="X369" s="21">
        <f t="shared" si="41"/>
        <v>2012</v>
      </c>
    </row>
    <row r="370" spans="1:24" ht="45" x14ac:dyDescent="0.25">
      <c r="A370">
        <v>3737</v>
      </c>
      <c r="B370" s="1" t="s">
        <v>3734</v>
      </c>
      <c r="C370" s="1" t="s">
        <v>7847</v>
      </c>
      <c r="D370" s="3">
        <v>700</v>
      </c>
      <c r="E370" s="4">
        <v>150</v>
      </c>
      <c r="F370" t="s">
        <v>8220</v>
      </c>
      <c r="G370" t="s">
        <v>8223</v>
      </c>
      <c r="H370" t="s">
        <v>8403</v>
      </c>
      <c r="I370" t="s">
        <v>8245</v>
      </c>
      <c r="J370">
        <v>1447311540</v>
      </c>
      <c r="K370">
        <v>1445358903</v>
      </c>
      <c r="L370" t="b">
        <v>0</v>
      </c>
      <c r="M370">
        <v>4</v>
      </c>
      <c r="N370" t="b">
        <v>0</v>
      </c>
      <c r="O370" t="s">
        <v>8269</v>
      </c>
      <c r="P370" t="s">
        <v>8321</v>
      </c>
      <c r="Q370" t="s">
        <v>8324</v>
      </c>
      <c r="R370">
        <f t="shared" si="35"/>
        <v>37.5</v>
      </c>
      <c r="S370" s="9">
        <f t="shared" si="36"/>
        <v>21</v>
      </c>
      <c r="T370" s="8">
        <f t="shared" si="37"/>
        <v>42297.691006944442</v>
      </c>
      <c r="U370" s="8">
        <f t="shared" si="38"/>
        <v>42320.290972222225</v>
      </c>
      <c r="V370" s="14">
        <f t="shared" si="39"/>
        <v>22.599965277782758</v>
      </c>
      <c r="W370" s="10">
        <f t="shared" si="40"/>
        <v>-0.7857142857142857</v>
      </c>
      <c r="X370" s="21">
        <f t="shared" si="41"/>
        <v>2015</v>
      </c>
    </row>
    <row r="371" spans="1:24" ht="60" x14ac:dyDescent="0.25">
      <c r="A371">
        <v>4037</v>
      </c>
      <c r="B371" s="1" t="s">
        <v>4033</v>
      </c>
      <c r="C371" s="1" t="s">
        <v>8141</v>
      </c>
      <c r="D371" s="3">
        <v>700</v>
      </c>
      <c r="E371" s="4">
        <v>80</v>
      </c>
      <c r="F371" t="s">
        <v>8220</v>
      </c>
      <c r="G371" t="s">
        <v>8223</v>
      </c>
      <c r="H371" t="s">
        <v>8403</v>
      </c>
      <c r="I371" t="s">
        <v>8245</v>
      </c>
      <c r="J371">
        <v>1464099900</v>
      </c>
      <c r="K371">
        <v>1462585315</v>
      </c>
      <c r="L371" t="b">
        <v>0</v>
      </c>
      <c r="M371">
        <v>2</v>
      </c>
      <c r="N371" t="b">
        <v>0</v>
      </c>
      <c r="O371" t="s">
        <v>8269</v>
      </c>
      <c r="P371" t="s">
        <v>8321</v>
      </c>
      <c r="Q371" t="s">
        <v>8324</v>
      </c>
      <c r="R371">
        <f t="shared" si="35"/>
        <v>40</v>
      </c>
      <c r="S371" s="9">
        <f t="shared" si="36"/>
        <v>11</v>
      </c>
      <c r="T371" s="8">
        <f t="shared" si="37"/>
        <v>42497.070775462969</v>
      </c>
      <c r="U371" s="8">
        <f t="shared" si="38"/>
        <v>42514.600694444445</v>
      </c>
      <c r="V371" s="14">
        <f t="shared" si="39"/>
        <v>17.52991898147593</v>
      </c>
      <c r="W371" s="10">
        <f t="shared" si="40"/>
        <v>-0.88571428571428568</v>
      </c>
      <c r="X371" s="21">
        <f t="shared" si="41"/>
        <v>2016</v>
      </c>
    </row>
    <row r="372" spans="1:24" ht="30" x14ac:dyDescent="0.25">
      <c r="A372">
        <v>1548</v>
      </c>
      <c r="B372" s="1" t="s">
        <v>1549</v>
      </c>
      <c r="C372" s="1" t="s">
        <v>5658</v>
      </c>
      <c r="D372" s="3">
        <v>700</v>
      </c>
      <c r="E372" s="4">
        <v>60</v>
      </c>
      <c r="F372" t="s">
        <v>8220</v>
      </c>
      <c r="G372" t="s">
        <v>8223</v>
      </c>
      <c r="H372" t="s">
        <v>8403</v>
      </c>
      <c r="I372" t="s">
        <v>8245</v>
      </c>
      <c r="J372">
        <v>1447020620</v>
      </c>
      <c r="K372">
        <v>1444425020</v>
      </c>
      <c r="L372" t="b">
        <v>0</v>
      </c>
      <c r="M372">
        <v>1</v>
      </c>
      <c r="N372" t="b">
        <v>0</v>
      </c>
      <c r="O372" t="s">
        <v>8287</v>
      </c>
      <c r="P372" t="s">
        <v>8311</v>
      </c>
      <c r="Q372" t="s">
        <v>8353</v>
      </c>
      <c r="R372">
        <f t="shared" si="35"/>
        <v>60</v>
      </c>
      <c r="S372" s="9">
        <f t="shared" si="36"/>
        <v>9</v>
      </c>
      <c r="T372" s="8">
        <f t="shared" si="37"/>
        <v>42286.88217592593</v>
      </c>
      <c r="U372" s="8">
        <f t="shared" si="38"/>
        <v>42316.923842592587</v>
      </c>
      <c r="V372" s="14">
        <f t="shared" si="39"/>
        <v>30.041666666656965</v>
      </c>
      <c r="W372" s="10">
        <f t="shared" si="40"/>
        <v>-0.91428571428571426</v>
      </c>
      <c r="X372" s="21">
        <f t="shared" si="41"/>
        <v>2015</v>
      </c>
    </row>
    <row r="373" spans="1:24" ht="60" x14ac:dyDescent="0.25">
      <c r="A373">
        <v>3642</v>
      </c>
      <c r="B373" s="1" t="s">
        <v>3640</v>
      </c>
      <c r="C373" s="1" t="s">
        <v>7752</v>
      </c>
      <c r="D373" s="3">
        <v>700</v>
      </c>
      <c r="E373" s="4">
        <v>15</v>
      </c>
      <c r="F373" t="s">
        <v>8220</v>
      </c>
      <c r="G373" t="s">
        <v>8235</v>
      </c>
      <c r="H373" t="s">
        <v>8412</v>
      </c>
      <c r="I373" t="s">
        <v>8248</v>
      </c>
      <c r="J373">
        <v>1448902800</v>
      </c>
      <c r="K373">
        <v>1445369727</v>
      </c>
      <c r="L373" t="b">
        <v>0</v>
      </c>
      <c r="M373">
        <v>2</v>
      </c>
      <c r="N373" t="b">
        <v>0</v>
      </c>
      <c r="O373" t="s">
        <v>8303</v>
      </c>
      <c r="P373" t="s">
        <v>8321</v>
      </c>
      <c r="Q373" t="s">
        <v>8333</v>
      </c>
      <c r="R373">
        <f t="shared" si="35"/>
        <v>7.5</v>
      </c>
      <c r="S373" s="9">
        <f t="shared" si="36"/>
        <v>2</v>
      </c>
      <c r="T373" s="8">
        <f t="shared" si="37"/>
        <v>42297.816284722227</v>
      </c>
      <c r="U373" s="8">
        <f t="shared" si="38"/>
        <v>42338.708333333328</v>
      </c>
      <c r="V373" s="14">
        <f t="shared" si="39"/>
        <v>40.892048611101927</v>
      </c>
      <c r="W373" s="10">
        <f t="shared" si="40"/>
        <v>-0.97857142857142854</v>
      </c>
      <c r="X373" s="21">
        <f t="shared" si="41"/>
        <v>2015</v>
      </c>
    </row>
    <row r="374" spans="1:24" ht="60" x14ac:dyDescent="0.25">
      <c r="A374">
        <v>3143</v>
      </c>
      <c r="B374" s="1" t="s">
        <v>3143</v>
      </c>
      <c r="C374" s="1" t="s">
        <v>7253</v>
      </c>
      <c r="D374" s="3">
        <v>700</v>
      </c>
      <c r="E374" s="4">
        <v>0</v>
      </c>
      <c r="F374" t="s">
        <v>8221</v>
      </c>
      <c r="G374" t="s">
        <v>8224</v>
      </c>
      <c r="H374" t="s">
        <v>8407</v>
      </c>
      <c r="I374" t="s">
        <v>8246</v>
      </c>
      <c r="J374">
        <v>1491726956</v>
      </c>
      <c r="K374">
        <v>1489480556</v>
      </c>
      <c r="L374" t="b">
        <v>0</v>
      </c>
      <c r="M374">
        <v>0</v>
      </c>
      <c r="N374" t="b">
        <v>0</v>
      </c>
      <c r="O374" t="s">
        <v>8269</v>
      </c>
      <c r="P374" t="s">
        <v>8321</v>
      </c>
      <c r="Q374" t="s">
        <v>8324</v>
      </c>
      <c r="R374">
        <f t="shared" si="35"/>
        <v>0</v>
      </c>
      <c r="S374" s="9">
        <f t="shared" si="36"/>
        <v>0</v>
      </c>
      <c r="T374" s="8">
        <f t="shared" si="37"/>
        <v>42808.358287037037</v>
      </c>
      <c r="U374" s="8">
        <f t="shared" si="38"/>
        <v>42834.358287037037</v>
      </c>
      <c r="V374" s="14">
        <f t="shared" si="39"/>
        <v>26</v>
      </c>
      <c r="W374" s="10">
        <f t="shared" si="40"/>
        <v>-1</v>
      </c>
      <c r="X374" s="21">
        <f t="shared" si="41"/>
        <v>2017</v>
      </c>
    </row>
    <row r="375" spans="1:24" ht="45" x14ac:dyDescent="0.25">
      <c r="A375">
        <v>4076</v>
      </c>
      <c r="B375" s="1" t="s">
        <v>4072</v>
      </c>
      <c r="C375" s="1" t="s">
        <v>8179</v>
      </c>
      <c r="D375" s="3">
        <v>700</v>
      </c>
      <c r="E375" s="4">
        <v>0</v>
      </c>
      <c r="F375" t="s">
        <v>8220</v>
      </c>
      <c r="G375" t="s">
        <v>8223</v>
      </c>
      <c r="H375" t="s">
        <v>8403</v>
      </c>
      <c r="I375" t="s">
        <v>8245</v>
      </c>
      <c r="J375">
        <v>1413921060</v>
      </c>
      <c r="K375">
        <v>1411499149</v>
      </c>
      <c r="L375" t="b">
        <v>0</v>
      </c>
      <c r="M375">
        <v>0</v>
      </c>
      <c r="N375" t="b">
        <v>0</v>
      </c>
      <c r="O375" t="s">
        <v>8269</v>
      </c>
      <c r="P375" t="s">
        <v>8321</v>
      </c>
      <c r="Q375" t="s">
        <v>8324</v>
      </c>
      <c r="R375">
        <f t="shared" si="35"/>
        <v>0</v>
      </c>
      <c r="S375" s="9">
        <f t="shared" si="36"/>
        <v>0</v>
      </c>
      <c r="T375" s="8">
        <f t="shared" si="37"/>
        <v>41905.795706018522</v>
      </c>
      <c r="U375" s="8">
        <f t="shared" si="38"/>
        <v>41933.82708333333</v>
      </c>
      <c r="V375" s="14">
        <f t="shared" si="39"/>
        <v>28.031377314808196</v>
      </c>
      <c r="W375" s="10">
        <f t="shared" si="40"/>
        <v>-1</v>
      </c>
      <c r="X375" s="21">
        <f t="shared" si="41"/>
        <v>2014</v>
      </c>
    </row>
    <row r="376" spans="1:24" ht="60" x14ac:dyDescent="0.25">
      <c r="A376">
        <v>3617</v>
      </c>
      <c r="B376" s="1" t="s">
        <v>3615</v>
      </c>
      <c r="C376" s="1" t="s">
        <v>7727</v>
      </c>
      <c r="D376" s="3">
        <v>740</v>
      </c>
      <c r="E376" s="4">
        <v>880</v>
      </c>
      <c r="F376" t="s">
        <v>8218</v>
      </c>
      <c r="G376" t="s">
        <v>8224</v>
      </c>
      <c r="H376" t="s">
        <v>8407</v>
      </c>
      <c r="I376" t="s">
        <v>8246</v>
      </c>
      <c r="J376">
        <v>1488240000</v>
      </c>
      <c r="K376">
        <v>1486996729</v>
      </c>
      <c r="L376" t="b">
        <v>0</v>
      </c>
      <c r="M376">
        <v>51</v>
      </c>
      <c r="N376" t="b">
        <v>1</v>
      </c>
      <c r="O376" t="s">
        <v>8269</v>
      </c>
      <c r="P376" t="s">
        <v>8321</v>
      </c>
      <c r="Q376" t="s">
        <v>8324</v>
      </c>
      <c r="R376">
        <f t="shared" si="35"/>
        <v>17.25</v>
      </c>
      <c r="S376" s="9">
        <f t="shared" si="36"/>
        <v>119</v>
      </c>
      <c r="T376" s="8">
        <f t="shared" si="37"/>
        <v>42779.610289351855</v>
      </c>
      <c r="U376" s="8">
        <f t="shared" si="38"/>
        <v>42794</v>
      </c>
      <c r="V376" s="14">
        <f t="shared" si="39"/>
        <v>14.38971064814541</v>
      </c>
      <c r="W376" s="10">
        <f t="shared" si="40"/>
        <v>0.1891891891891892</v>
      </c>
      <c r="X376" s="21">
        <f t="shared" si="41"/>
        <v>2017</v>
      </c>
    </row>
    <row r="377" spans="1:24" ht="60" x14ac:dyDescent="0.25">
      <c r="A377">
        <v>2556</v>
      </c>
      <c r="B377" s="1" t="s">
        <v>2556</v>
      </c>
      <c r="C377" s="1" t="s">
        <v>6666</v>
      </c>
      <c r="D377" s="3">
        <v>745</v>
      </c>
      <c r="E377" s="4">
        <v>786</v>
      </c>
      <c r="F377" t="s">
        <v>8218</v>
      </c>
      <c r="G377" t="s">
        <v>8223</v>
      </c>
      <c r="H377" t="s">
        <v>8403</v>
      </c>
      <c r="I377" t="s">
        <v>8245</v>
      </c>
      <c r="J377">
        <v>1356392857</v>
      </c>
      <c r="K377">
        <v>1352504857</v>
      </c>
      <c r="L377" t="b">
        <v>0</v>
      </c>
      <c r="M377">
        <v>34</v>
      </c>
      <c r="N377" t="b">
        <v>1</v>
      </c>
      <c r="O377" t="s">
        <v>8298</v>
      </c>
      <c r="P377" t="s">
        <v>8325</v>
      </c>
      <c r="Q377" t="s">
        <v>8339</v>
      </c>
      <c r="R377">
        <f t="shared" si="35"/>
        <v>23.12</v>
      </c>
      <c r="S377" s="9">
        <f t="shared" si="36"/>
        <v>106</v>
      </c>
      <c r="T377" s="8">
        <f t="shared" si="37"/>
        <v>41222.991400462961</v>
      </c>
      <c r="U377" s="8">
        <f t="shared" si="38"/>
        <v>41267.991400462961</v>
      </c>
      <c r="V377" s="14">
        <f t="shared" si="39"/>
        <v>45</v>
      </c>
      <c r="W377" s="10">
        <f t="shared" si="40"/>
        <v>5.5033557046979868E-2</v>
      </c>
      <c r="X377" s="21">
        <f t="shared" si="41"/>
        <v>2012</v>
      </c>
    </row>
    <row r="378" spans="1:24" ht="60" x14ac:dyDescent="0.25">
      <c r="A378">
        <v>2721</v>
      </c>
      <c r="B378" s="1" t="s">
        <v>2721</v>
      </c>
      <c r="C378" s="1" t="s">
        <v>6831</v>
      </c>
      <c r="D378" s="3">
        <v>750</v>
      </c>
      <c r="E378" s="4">
        <v>10965</v>
      </c>
      <c r="F378" t="s">
        <v>8218</v>
      </c>
      <c r="G378" t="s">
        <v>8224</v>
      </c>
      <c r="H378" t="s">
        <v>8407</v>
      </c>
      <c r="I378" t="s">
        <v>8246</v>
      </c>
      <c r="J378">
        <v>1378494000</v>
      </c>
      <c r="K378">
        <v>1375880598</v>
      </c>
      <c r="L378" t="b">
        <v>0</v>
      </c>
      <c r="M378">
        <v>269</v>
      </c>
      <c r="N378" t="b">
        <v>1</v>
      </c>
      <c r="O378" t="s">
        <v>8293</v>
      </c>
      <c r="P378" t="s">
        <v>8306</v>
      </c>
      <c r="Q378" t="s">
        <v>8307</v>
      </c>
      <c r="R378">
        <f t="shared" si="35"/>
        <v>40.76</v>
      </c>
      <c r="S378" s="9">
        <f t="shared" si="36"/>
        <v>1462</v>
      </c>
      <c r="T378" s="8">
        <f t="shared" si="37"/>
        <v>41493.543958333335</v>
      </c>
      <c r="U378" s="8">
        <f t="shared" si="38"/>
        <v>41523.791666666664</v>
      </c>
      <c r="V378" s="14">
        <f t="shared" si="39"/>
        <v>30.247708333328774</v>
      </c>
      <c r="W378" s="10">
        <f t="shared" si="40"/>
        <v>13.62</v>
      </c>
      <c r="X378" s="21">
        <f t="shared" si="41"/>
        <v>2013</v>
      </c>
    </row>
    <row r="379" spans="1:24" ht="60" x14ac:dyDescent="0.25">
      <c r="A379">
        <v>2735</v>
      </c>
      <c r="B379" s="1" t="s">
        <v>2735</v>
      </c>
      <c r="C379" s="1" t="s">
        <v>6845</v>
      </c>
      <c r="D379" s="3">
        <v>750</v>
      </c>
      <c r="E379" s="4">
        <v>7336.01</v>
      </c>
      <c r="F379" t="s">
        <v>8218</v>
      </c>
      <c r="G379" t="s">
        <v>8224</v>
      </c>
      <c r="H379" t="s">
        <v>8407</v>
      </c>
      <c r="I379" t="s">
        <v>8246</v>
      </c>
      <c r="J379">
        <v>1363204800</v>
      </c>
      <c r="K379">
        <v>1360551250</v>
      </c>
      <c r="L379" t="b">
        <v>0</v>
      </c>
      <c r="M379">
        <v>339</v>
      </c>
      <c r="N379" t="b">
        <v>1</v>
      </c>
      <c r="O379" t="s">
        <v>8293</v>
      </c>
      <c r="P379" t="s">
        <v>8306</v>
      </c>
      <c r="Q379" t="s">
        <v>8307</v>
      </c>
      <c r="R379">
        <f t="shared" si="35"/>
        <v>21.64</v>
      </c>
      <c r="S379" s="9">
        <f t="shared" si="36"/>
        <v>978</v>
      </c>
      <c r="T379" s="8">
        <f t="shared" si="37"/>
        <v>41316.120949074073</v>
      </c>
      <c r="U379" s="8">
        <f t="shared" si="38"/>
        <v>41346.833333333336</v>
      </c>
      <c r="V379" s="14">
        <f t="shared" si="39"/>
        <v>30.712384259262762</v>
      </c>
      <c r="W379" s="10">
        <f t="shared" si="40"/>
        <v>8.7813466666666677</v>
      </c>
      <c r="X379" s="21">
        <f t="shared" si="41"/>
        <v>2013</v>
      </c>
    </row>
    <row r="380" spans="1:24" ht="60" x14ac:dyDescent="0.25">
      <c r="A380">
        <v>81</v>
      </c>
      <c r="B380" s="1" t="s">
        <v>83</v>
      </c>
      <c r="C380" s="1" t="s">
        <v>4192</v>
      </c>
      <c r="D380" s="3">
        <v>750</v>
      </c>
      <c r="E380" s="4">
        <v>1485</v>
      </c>
      <c r="F380" t="s">
        <v>8218</v>
      </c>
      <c r="G380" t="s">
        <v>8223</v>
      </c>
      <c r="H380" t="s">
        <v>8403</v>
      </c>
      <c r="I380" t="s">
        <v>8245</v>
      </c>
      <c r="J380">
        <v>1342234920</v>
      </c>
      <c r="K380">
        <v>1341892127</v>
      </c>
      <c r="L380" t="b">
        <v>0</v>
      </c>
      <c r="M380">
        <v>28</v>
      </c>
      <c r="N380" t="b">
        <v>1</v>
      </c>
      <c r="O380" t="s">
        <v>8264</v>
      </c>
      <c r="P380" t="s">
        <v>8319</v>
      </c>
      <c r="Q380" t="s">
        <v>8341</v>
      </c>
      <c r="R380">
        <f t="shared" si="35"/>
        <v>53.04</v>
      </c>
      <c r="S380" s="9">
        <f t="shared" si="36"/>
        <v>198</v>
      </c>
      <c r="T380" s="8">
        <f t="shared" si="37"/>
        <v>41100.158877314818</v>
      </c>
      <c r="U380" s="8">
        <f t="shared" si="38"/>
        <v>41104.126388888886</v>
      </c>
      <c r="V380" s="14">
        <f t="shared" si="39"/>
        <v>3.9675115740683395</v>
      </c>
      <c r="W380" s="10">
        <f t="shared" si="40"/>
        <v>0.98</v>
      </c>
      <c r="X380" s="21">
        <f t="shared" si="41"/>
        <v>2012</v>
      </c>
    </row>
    <row r="381" spans="1:24" ht="45" x14ac:dyDescent="0.25">
      <c r="A381">
        <v>2282</v>
      </c>
      <c r="B381" s="1" t="s">
        <v>2283</v>
      </c>
      <c r="C381" s="1" t="s">
        <v>6392</v>
      </c>
      <c r="D381" s="3">
        <v>750</v>
      </c>
      <c r="E381" s="4">
        <v>1390</v>
      </c>
      <c r="F381" t="s">
        <v>8218</v>
      </c>
      <c r="G381" t="s">
        <v>8223</v>
      </c>
      <c r="H381" t="s">
        <v>8403</v>
      </c>
      <c r="I381" t="s">
        <v>8245</v>
      </c>
      <c r="J381">
        <v>1452744686</v>
      </c>
      <c r="K381">
        <v>1447560686</v>
      </c>
      <c r="L381" t="b">
        <v>0</v>
      </c>
      <c r="M381">
        <v>12</v>
      </c>
      <c r="N381" t="b">
        <v>1</v>
      </c>
      <c r="O381" t="s">
        <v>8274</v>
      </c>
      <c r="P381" t="s">
        <v>8325</v>
      </c>
      <c r="Q381" t="s">
        <v>8329</v>
      </c>
      <c r="R381">
        <f t="shared" si="35"/>
        <v>115.83</v>
      </c>
      <c r="S381" s="9">
        <f t="shared" si="36"/>
        <v>185</v>
      </c>
      <c r="T381" s="8">
        <f t="shared" si="37"/>
        <v>42323.17460648148</v>
      </c>
      <c r="U381" s="8">
        <f t="shared" si="38"/>
        <v>42383.17460648148</v>
      </c>
      <c r="V381" s="14">
        <f t="shared" si="39"/>
        <v>60</v>
      </c>
      <c r="W381" s="10">
        <f t="shared" si="40"/>
        <v>0.85333333333333339</v>
      </c>
      <c r="X381" s="21">
        <f t="shared" si="41"/>
        <v>2015</v>
      </c>
    </row>
    <row r="382" spans="1:24" ht="30" x14ac:dyDescent="0.25">
      <c r="A382">
        <v>2477</v>
      </c>
      <c r="B382" s="1" t="s">
        <v>824</v>
      </c>
      <c r="C382" s="1" t="s">
        <v>6587</v>
      </c>
      <c r="D382" s="3">
        <v>750</v>
      </c>
      <c r="E382" s="4">
        <v>1285</v>
      </c>
      <c r="F382" t="s">
        <v>8218</v>
      </c>
      <c r="G382" t="s">
        <v>8223</v>
      </c>
      <c r="H382" t="s">
        <v>8403</v>
      </c>
      <c r="I382" t="s">
        <v>8245</v>
      </c>
      <c r="J382">
        <v>1344789345</v>
      </c>
      <c r="K382">
        <v>1340901345</v>
      </c>
      <c r="L382" t="b">
        <v>0</v>
      </c>
      <c r="M382">
        <v>41</v>
      </c>
      <c r="N382" t="b">
        <v>1</v>
      </c>
      <c r="O382" t="s">
        <v>8277</v>
      </c>
      <c r="P382" t="s">
        <v>8325</v>
      </c>
      <c r="Q382" t="s">
        <v>8326</v>
      </c>
      <c r="R382">
        <f t="shared" si="35"/>
        <v>31.34</v>
      </c>
      <c r="S382" s="9">
        <f t="shared" si="36"/>
        <v>171</v>
      </c>
      <c r="T382" s="8">
        <f t="shared" si="37"/>
        <v>41088.691493055558</v>
      </c>
      <c r="U382" s="8">
        <f t="shared" si="38"/>
        <v>41133.691493055558</v>
      </c>
      <c r="V382" s="14">
        <f t="shared" si="39"/>
        <v>45</v>
      </c>
      <c r="W382" s="10">
        <f t="shared" si="40"/>
        <v>0.71333333333333337</v>
      </c>
      <c r="X382" s="21">
        <f t="shared" si="41"/>
        <v>2012</v>
      </c>
    </row>
    <row r="383" spans="1:24" ht="60" x14ac:dyDescent="0.25">
      <c r="A383">
        <v>3165</v>
      </c>
      <c r="B383" s="1" t="s">
        <v>3165</v>
      </c>
      <c r="C383" s="1" t="s">
        <v>7275</v>
      </c>
      <c r="D383" s="3">
        <v>750</v>
      </c>
      <c r="E383" s="4">
        <v>1220</v>
      </c>
      <c r="F383" t="s">
        <v>8218</v>
      </c>
      <c r="G383" t="s">
        <v>8223</v>
      </c>
      <c r="H383" t="s">
        <v>8403</v>
      </c>
      <c r="I383" t="s">
        <v>8245</v>
      </c>
      <c r="J383">
        <v>1304395140</v>
      </c>
      <c r="K383">
        <v>1302493760</v>
      </c>
      <c r="L383" t="b">
        <v>1</v>
      </c>
      <c r="M383">
        <v>21</v>
      </c>
      <c r="N383" t="b">
        <v>1</v>
      </c>
      <c r="O383" t="s">
        <v>8269</v>
      </c>
      <c r="P383" t="s">
        <v>8321</v>
      </c>
      <c r="Q383" t="s">
        <v>8324</v>
      </c>
      <c r="R383">
        <f t="shared" si="35"/>
        <v>58.1</v>
      </c>
      <c r="S383" s="9">
        <f t="shared" si="36"/>
        <v>163</v>
      </c>
      <c r="T383" s="8">
        <f t="shared" si="37"/>
        <v>40644.159259259257</v>
      </c>
      <c r="U383" s="8">
        <f t="shared" si="38"/>
        <v>40666.165972222225</v>
      </c>
      <c r="V383" s="14">
        <f t="shared" si="39"/>
        <v>22.006712962967867</v>
      </c>
      <c r="W383" s="10">
        <f t="shared" si="40"/>
        <v>0.62666666666666671</v>
      </c>
      <c r="X383" s="21">
        <f t="shared" si="41"/>
        <v>2011</v>
      </c>
    </row>
    <row r="384" spans="1:24" ht="45" x14ac:dyDescent="0.25">
      <c r="A384">
        <v>2205</v>
      </c>
      <c r="B384" s="1" t="s">
        <v>2206</v>
      </c>
      <c r="C384" s="1" t="s">
        <v>6315</v>
      </c>
      <c r="D384" s="3">
        <v>750</v>
      </c>
      <c r="E384" s="4">
        <v>1140</v>
      </c>
      <c r="F384" t="s">
        <v>8218</v>
      </c>
      <c r="G384" t="s">
        <v>8223</v>
      </c>
      <c r="H384" t="s">
        <v>8403</v>
      </c>
      <c r="I384" t="s">
        <v>8245</v>
      </c>
      <c r="J384">
        <v>1338579789</v>
      </c>
      <c r="K384">
        <v>1335987789</v>
      </c>
      <c r="L384" t="b">
        <v>0</v>
      </c>
      <c r="M384">
        <v>27</v>
      </c>
      <c r="N384" t="b">
        <v>1</v>
      </c>
      <c r="O384" t="s">
        <v>8278</v>
      </c>
      <c r="P384" t="s">
        <v>8325</v>
      </c>
      <c r="Q384" t="s">
        <v>8327</v>
      </c>
      <c r="R384">
        <f t="shared" si="35"/>
        <v>42.22</v>
      </c>
      <c r="S384" s="9">
        <f t="shared" si="36"/>
        <v>152</v>
      </c>
      <c r="T384" s="8">
        <f t="shared" si="37"/>
        <v>41031.82163194444</v>
      </c>
      <c r="U384" s="8">
        <f t="shared" si="38"/>
        <v>41061.82163194444</v>
      </c>
      <c r="V384" s="14">
        <f t="shared" si="39"/>
        <v>30</v>
      </c>
      <c r="W384" s="10">
        <f t="shared" si="40"/>
        <v>0.52</v>
      </c>
      <c r="X384" s="21">
        <f t="shared" si="41"/>
        <v>2012</v>
      </c>
    </row>
    <row r="385" spans="1:24" ht="60" x14ac:dyDescent="0.25">
      <c r="A385">
        <v>3684</v>
      </c>
      <c r="B385" s="1" t="s">
        <v>3681</v>
      </c>
      <c r="C385" s="1" t="s">
        <v>7794</v>
      </c>
      <c r="D385" s="3">
        <v>750</v>
      </c>
      <c r="E385" s="4">
        <v>1043</v>
      </c>
      <c r="F385" t="s">
        <v>8218</v>
      </c>
      <c r="G385" t="s">
        <v>8223</v>
      </c>
      <c r="H385" t="s">
        <v>8403</v>
      </c>
      <c r="I385" t="s">
        <v>8245</v>
      </c>
      <c r="J385">
        <v>1441167586</v>
      </c>
      <c r="K385">
        <v>1438575586</v>
      </c>
      <c r="L385" t="b">
        <v>0</v>
      </c>
      <c r="M385">
        <v>23</v>
      </c>
      <c r="N385" t="b">
        <v>1</v>
      </c>
      <c r="O385" t="s">
        <v>8269</v>
      </c>
      <c r="P385" t="s">
        <v>8321</v>
      </c>
      <c r="Q385" t="s">
        <v>8324</v>
      </c>
      <c r="R385">
        <f t="shared" si="35"/>
        <v>45.35</v>
      </c>
      <c r="S385" s="9">
        <f t="shared" si="36"/>
        <v>139</v>
      </c>
      <c r="T385" s="8">
        <f t="shared" si="37"/>
        <v>42219.180393518516</v>
      </c>
      <c r="U385" s="8">
        <f t="shared" si="38"/>
        <v>42249.180393518516</v>
      </c>
      <c r="V385" s="14">
        <f t="shared" si="39"/>
        <v>30</v>
      </c>
      <c r="W385" s="10">
        <f t="shared" si="40"/>
        <v>0.39066666666666666</v>
      </c>
      <c r="X385" s="21">
        <f t="shared" si="41"/>
        <v>2015</v>
      </c>
    </row>
    <row r="386" spans="1:24" ht="45" x14ac:dyDescent="0.25">
      <c r="A386">
        <v>1860</v>
      </c>
      <c r="B386" s="1" t="s">
        <v>1861</v>
      </c>
      <c r="C386" s="1" t="s">
        <v>5970</v>
      </c>
      <c r="D386" s="3">
        <v>750</v>
      </c>
      <c r="E386" s="4">
        <v>1001</v>
      </c>
      <c r="F386" t="s">
        <v>8218</v>
      </c>
      <c r="G386" t="s">
        <v>8223</v>
      </c>
      <c r="H386" t="s">
        <v>8403</v>
      </c>
      <c r="I386" t="s">
        <v>8245</v>
      </c>
      <c r="J386">
        <v>1391706084</v>
      </c>
      <c r="K386">
        <v>1389891684</v>
      </c>
      <c r="L386" t="b">
        <v>0</v>
      </c>
      <c r="M386">
        <v>19</v>
      </c>
      <c r="N386" t="b">
        <v>1</v>
      </c>
      <c r="O386" t="s">
        <v>8274</v>
      </c>
      <c r="P386" t="s">
        <v>8325</v>
      </c>
      <c r="Q386" t="s">
        <v>8329</v>
      </c>
      <c r="R386">
        <f t="shared" ref="R386:R449" si="42">IFERROR(ROUND(E386/M386,2),0)</f>
        <v>52.68</v>
      </c>
      <c r="S386" s="9">
        <f t="shared" ref="S386:S449" si="43">ROUND((E386/D386)*100,0)</f>
        <v>133</v>
      </c>
      <c r="T386" s="8">
        <f t="shared" ref="T386:T449" si="44">+(((K386/60)/60)/24)+DATE(1970,1,1)</f>
        <v>41655.709305555552</v>
      </c>
      <c r="U386" s="8">
        <f t="shared" ref="U386:U449" si="45">+(((J386/60)/60/24)+DATE(1970,1,1))</f>
        <v>41676.709305555552</v>
      </c>
      <c r="V386" s="14">
        <f t="shared" ref="V386:V449" si="46">+U386-T386</f>
        <v>21</v>
      </c>
      <c r="W386" s="10">
        <f t="shared" ref="W386:W449" si="47">+(E386-D386)/D386</f>
        <v>0.33466666666666667</v>
      </c>
      <c r="X386" s="21">
        <f t="shared" ref="X386:X449" si="48">YEAR(T386)</f>
        <v>2014</v>
      </c>
    </row>
    <row r="387" spans="1:24" ht="60" x14ac:dyDescent="0.25">
      <c r="A387">
        <v>2978</v>
      </c>
      <c r="B387" s="1" t="s">
        <v>2978</v>
      </c>
      <c r="C387" s="1" t="s">
        <v>7088</v>
      </c>
      <c r="D387" s="3">
        <v>750</v>
      </c>
      <c r="E387" s="4">
        <v>971</v>
      </c>
      <c r="F387" t="s">
        <v>8218</v>
      </c>
      <c r="G387" t="s">
        <v>8223</v>
      </c>
      <c r="H387" t="s">
        <v>8403</v>
      </c>
      <c r="I387" t="s">
        <v>8245</v>
      </c>
      <c r="J387">
        <v>1413784740</v>
      </c>
      <c r="K387">
        <v>1412954547</v>
      </c>
      <c r="L387" t="b">
        <v>0</v>
      </c>
      <c r="M387">
        <v>16</v>
      </c>
      <c r="N387" t="b">
        <v>1</v>
      </c>
      <c r="O387" t="s">
        <v>8269</v>
      </c>
      <c r="P387" t="s">
        <v>8321</v>
      </c>
      <c r="Q387" t="s">
        <v>8324</v>
      </c>
      <c r="R387">
        <f t="shared" si="42"/>
        <v>60.69</v>
      </c>
      <c r="S387" s="9">
        <f t="shared" si="43"/>
        <v>129</v>
      </c>
      <c r="T387" s="8">
        <f t="shared" si="44"/>
        <v>41922.640590277777</v>
      </c>
      <c r="U387" s="8">
        <f t="shared" si="45"/>
        <v>41932.249305555553</v>
      </c>
      <c r="V387" s="14">
        <f t="shared" si="46"/>
        <v>9.6087152777763549</v>
      </c>
      <c r="W387" s="10">
        <f t="shared" si="47"/>
        <v>0.29466666666666669</v>
      </c>
      <c r="X387" s="21">
        <f t="shared" si="48"/>
        <v>2014</v>
      </c>
    </row>
    <row r="388" spans="1:24" ht="45" x14ac:dyDescent="0.25">
      <c r="A388">
        <v>1394</v>
      </c>
      <c r="B388" s="1" t="s">
        <v>1395</v>
      </c>
      <c r="C388" s="1" t="s">
        <v>5504</v>
      </c>
      <c r="D388" s="3">
        <v>750</v>
      </c>
      <c r="E388" s="4">
        <v>916</v>
      </c>
      <c r="F388" t="s">
        <v>8218</v>
      </c>
      <c r="G388" t="s">
        <v>8223</v>
      </c>
      <c r="H388" t="s">
        <v>8403</v>
      </c>
      <c r="I388" t="s">
        <v>8245</v>
      </c>
      <c r="J388">
        <v>1488337200</v>
      </c>
      <c r="K388">
        <v>1484623726</v>
      </c>
      <c r="L388" t="b">
        <v>0</v>
      </c>
      <c r="M388">
        <v>17</v>
      </c>
      <c r="N388" t="b">
        <v>1</v>
      </c>
      <c r="O388" t="s">
        <v>8274</v>
      </c>
      <c r="P388" t="s">
        <v>8325</v>
      </c>
      <c r="Q388" t="s">
        <v>8329</v>
      </c>
      <c r="R388">
        <f t="shared" si="42"/>
        <v>53.88</v>
      </c>
      <c r="S388" s="9">
        <f t="shared" si="43"/>
        <v>122</v>
      </c>
      <c r="T388" s="8">
        <f t="shared" si="44"/>
        <v>42752.144976851851</v>
      </c>
      <c r="U388" s="8">
        <f t="shared" si="45"/>
        <v>42795.125</v>
      </c>
      <c r="V388" s="14">
        <f t="shared" si="46"/>
        <v>42.980023148149485</v>
      </c>
      <c r="W388" s="10">
        <f t="shared" si="47"/>
        <v>0.22133333333333333</v>
      </c>
      <c r="X388" s="21">
        <f t="shared" si="48"/>
        <v>2017</v>
      </c>
    </row>
    <row r="389" spans="1:24" ht="60" x14ac:dyDescent="0.25">
      <c r="A389">
        <v>2191</v>
      </c>
      <c r="B389" s="1" t="s">
        <v>2192</v>
      </c>
      <c r="C389" s="1" t="s">
        <v>6301</v>
      </c>
      <c r="D389" s="3">
        <v>750</v>
      </c>
      <c r="E389" s="4">
        <v>898</v>
      </c>
      <c r="F389" t="s">
        <v>8218</v>
      </c>
      <c r="G389" t="s">
        <v>8224</v>
      </c>
      <c r="H389" t="s">
        <v>8407</v>
      </c>
      <c r="I389" t="s">
        <v>8246</v>
      </c>
      <c r="J389">
        <v>1487102427</v>
      </c>
      <c r="K389">
        <v>1486065627</v>
      </c>
      <c r="L389" t="b">
        <v>0</v>
      </c>
      <c r="M389">
        <v>25</v>
      </c>
      <c r="N389" t="b">
        <v>1</v>
      </c>
      <c r="O389" t="s">
        <v>8295</v>
      </c>
      <c r="P389" t="s">
        <v>8314</v>
      </c>
      <c r="Q389" t="s">
        <v>8315</v>
      </c>
      <c r="R389">
        <f t="shared" si="42"/>
        <v>35.92</v>
      </c>
      <c r="S389" s="9">
        <f t="shared" si="43"/>
        <v>120</v>
      </c>
      <c r="T389" s="8">
        <f t="shared" si="44"/>
        <v>42768.833645833336</v>
      </c>
      <c r="U389" s="8">
        <f t="shared" si="45"/>
        <v>42780.833645833336</v>
      </c>
      <c r="V389" s="14">
        <f t="shared" si="46"/>
        <v>12</v>
      </c>
      <c r="W389" s="10">
        <f t="shared" si="47"/>
        <v>0.19733333333333333</v>
      </c>
      <c r="X389" s="21">
        <f t="shared" si="48"/>
        <v>2017</v>
      </c>
    </row>
    <row r="390" spans="1:24" ht="60" x14ac:dyDescent="0.25">
      <c r="A390">
        <v>3367</v>
      </c>
      <c r="B390" s="1" t="s">
        <v>3366</v>
      </c>
      <c r="C390" s="1" t="s">
        <v>7477</v>
      </c>
      <c r="D390" s="3">
        <v>750</v>
      </c>
      <c r="E390" s="4">
        <v>890</v>
      </c>
      <c r="F390" t="s">
        <v>8218</v>
      </c>
      <c r="G390" t="s">
        <v>8224</v>
      </c>
      <c r="H390" t="s">
        <v>8407</v>
      </c>
      <c r="I390" t="s">
        <v>8246</v>
      </c>
      <c r="J390">
        <v>1438467894</v>
      </c>
      <c r="K390">
        <v>1436307894</v>
      </c>
      <c r="L390" t="b">
        <v>0</v>
      </c>
      <c r="M390">
        <v>30</v>
      </c>
      <c r="N390" t="b">
        <v>1</v>
      </c>
      <c r="O390" t="s">
        <v>8269</v>
      </c>
      <c r="P390" t="s">
        <v>8321</v>
      </c>
      <c r="Q390" t="s">
        <v>8324</v>
      </c>
      <c r="R390">
        <f t="shared" si="42"/>
        <v>29.67</v>
      </c>
      <c r="S390" s="9">
        <f t="shared" si="43"/>
        <v>119</v>
      </c>
      <c r="T390" s="8">
        <f t="shared" si="44"/>
        <v>42192.933958333335</v>
      </c>
      <c r="U390" s="8">
        <f t="shared" si="45"/>
        <v>42217.933958333335</v>
      </c>
      <c r="V390" s="14">
        <f t="shared" si="46"/>
        <v>25</v>
      </c>
      <c r="W390" s="10">
        <f t="shared" si="47"/>
        <v>0.18666666666666668</v>
      </c>
      <c r="X390" s="21">
        <f t="shared" si="48"/>
        <v>2015</v>
      </c>
    </row>
    <row r="391" spans="1:24" ht="60" x14ac:dyDescent="0.25">
      <c r="A391">
        <v>2083</v>
      </c>
      <c r="B391" s="1" t="s">
        <v>2084</v>
      </c>
      <c r="C391" s="1" t="s">
        <v>6193</v>
      </c>
      <c r="D391" s="3">
        <v>750</v>
      </c>
      <c r="E391" s="4">
        <v>850</v>
      </c>
      <c r="F391" t="s">
        <v>8218</v>
      </c>
      <c r="G391" t="s">
        <v>8223</v>
      </c>
      <c r="H391" t="s">
        <v>8403</v>
      </c>
      <c r="I391" t="s">
        <v>8245</v>
      </c>
      <c r="J391">
        <v>1338830395</v>
      </c>
      <c r="K391">
        <v>1336238395</v>
      </c>
      <c r="L391" t="b">
        <v>0</v>
      </c>
      <c r="M391">
        <v>25</v>
      </c>
      <c r="N391" t="b">
        <v>1</v>
      </c>
      <c r="O391" t="s">
        <v>8277</v>
      </c>
      <c r="P391" t="s">
        <v>8325</v>
      </c>
      <c r="Q391" t="s">
        <v>8326</v>
      </c>
      <c r="R391">
        <f t="shared" si="42"/>
        <v>34</v>
      </c>
      <c r="S391" s="9">
        <f t="shared" si="43"/>
        <v>113</v>
      </c>
      <c r="T391" s="8">
        <f t="shared" si="44"/>
        <v>41034.72216435185</v>
      </c>
      <c r="U391" s="8">
        <f t="shared" si="45"/>
        <v>41064.72216435185</v>
      </c>
      <c r="V391" s="14">
        <f t="shared" si="46"/>
        <v>30</v>
      </c>
      <c r="W391" s="10">
        <f t="shared" si="47"/>
        <v>0.13333333333333333</v>
      </c>
      <c r="X391" s="21">
        <f t="shared" si="48"/>
        <v>2012</v>
      </c>
    </row>
    <row r="392" spans="1:24" ht="60" x14ac:dyDescent="0.25">
      <c r="A392">
        <v>2931</v>
      </c>
      <c r="B392" s="1" t="s">
        <v>2931</v>
      </c>
      <c r="C392" s="1" t="s">
        <v>7041</v>
      </c>
      <c r="D392" s="3">
        <v>750</v>
      </c>
      <c r="E392" s="4">
        <v>795</v>
      </c>
      <c r="F392" t="s">
        <v>8218</v>
      </c>
      <c r="G392" t="s">
        <v>8228</v>
      </c>
      <c r="H392" t="s">
        <v>8408</v>
      </c>
      <c r="I392" t="s">
        <v>8250</v>
      </c>
      <c r="J392">
        <v>1410761280</v>
      </c>
      <c r="K392">
        <v>1408604363</v>
      </c>
      <c r="L392" t="b">
        <v>0</v>
      </c>
      <c r="M392">
        <v>9</v>
      </c>
      <c r="N392" t="b">
        <v>1</v>
      </c>
      <c r="O392" t="s">
        <v>8303</v>
      </c>
      <c r="P392" t="s">
        <v>8321</v>
      </c>
      <c r="Q392" t="s">
        <v>8333</v>
      </c>
      <c r="R392">
        <f t="shared" si="42"/>
        <v>88.33</v>
      </c>
      <c r="S392" s="9">
        <f t="shared" si="43"/>
        <v>106</v>
      </c>
      <c r="T392" s="8">
        <f t="shared" si="44"/>
        <v>41872.291238425925</v>
      </c>
      <c r="U392" s="8">
        <f t="shared" si="45"/>
        <v>41897.255555555559</v>
      </c>
      <c r="V392" s="14">
        <f t="shared" si="46"/>
        <v>24.964317129633855</v>
      </c>
      <c r="W392" s="10">
        <f t="shared" si="47"/>
        <v>0.06</v>
      </c>
      <c r="X392" s="21">
        <f t="shared" si="48"/>
        <v>2014</v>
      </c>
    </row>
    <row r="393" spans="1:24" ht="45" x14ac:dyDescent="0.25">
      <c r="A393">
        <v>3649</v>
      </c>
      <c r="B393" s="1" t="s">
        <v>3647</v>
      </c>
      <c r="C393" s="1" t="s">
        <v>7759</v>
      </c>
      <c r="D393" s="3">
        <v>750</v>
      </c>
      <c r="E393" s="4">
        <v>780</v>
      </c>
      <c r="F393" t="s">
        <v>8218</v>
      </c>
      <c r="G393" t="s">
        <v>8228</v>
      </c>
      <c r="H393" t="s">
        <v>8408</v>
      </c>
      <c r="I393" t="s">
        <v>8250</v>
      </c>
      <c r="J393">
        <v>1402938394</v>
      </c>
      <c r="K393">
        <v>1400691994</v>
      </c>
      <c r="L393" t="b">
        <v>0</v>
      </c>
      <c r="M393">
        <v>8</v>
      </c>
      <c r="N393" t="b">
        <v>1</v>
      </c>
      <c r="O393" t="s">
        <v>8269</v>
      </c>
      <c r="P393" t="s">
        <v>8321</v>
      </c>
      <c r="Q393" t="s">
        <v>8324</v>
      </c>
      <c r="R393">
        <f t="shared" si="42"/>
        <v>97.5</v>
      </c>
      <c r="S393" s="9">
        <f t="shared" si="43"/>
        <v>104</v>
      </c>
      <c r="T393" s="8">
        <f t="shared" si="44"/>
        <v>41780.712893518517</v>
      </c>
      <c r="U393" s="8">
        <f t="shared" si="45"/>
        <v>41806.712893518517</v>
      </c>
      <c r="V393" s="14">
        <f t="shared" si="46"/>
        <v>26</v>
      </c>
      <c r="W393" s="10">
        <f t="shared" si="47"/>
        <v>0.04</v>
      </c>
      <c r="X393" s="21">
        <f t="shared" si="48"/>
        <v>2014</v>
      </c>
    </row>
    <row r="394" spans="1:24" ht="60" x14ac:dyDescent="0.25">
      <c r="A394">
        <v>1623</v>
      </c>
      <c r="B394" s="1" t="s">
        <v>1624</v>
      </c>
      <c r="C394" s="1" t="s">
        <v>5733</v>
      </c>
      <c r="D394" s="3">
        <v>750</v>
      </c>
      <c r="E394" s="4">
        <v>758</v>
      </c>
      <c r="F394" t="s">
        <v>8218</v>
      </c>
      <c r="G394" t="s">
        <v>8224</v>
      </c>
      <c r="H394" t="s">
        <v>8407</v>
      </c>
      <c r="I394" t="s">
        <v>8246</v>
      </c>
      <c r="J394">
        <v>1377621089</v>
      </c>
      <c r="K394">
        <v>1372437089</v>
      </c>
      <c r="L394" t="b">
        <v>0</v>
      </c>
      <c r="M394">
        <v>18</v>
      </c>
      <c r="N394" t="b">
        <v>1</v>
      </c>
      <c r="O394" t="s">
        <v>8274</v>
      </c>
      <c r="P394" t="s">
        <v>8325</v>
      </c>
      <c r="Q394" t="s">
        <v>8329</v>
      </c>
      <c r="R394">
        <f t="shared" si="42"/>
        <v>42.11</v>
      </c>
      <c r="S394" s="9">
        <f t="shared" si="43"/>
        <v>101</v>
      </c>
      <c r="T394" s="8">
        <f t="shared" si="44"/>
        <v>41453.688530092593</v>
      </c>
      <c r="U394" s="8">
        <f t="shared" si="45"/>
        <v>41513.688530092593</v>
      </c>
      <c r="V394" s="14">
        <f t="shared" si="46"/>
        <v>60</v>
      </c>
      <c r="W394" s="10">
        <f t="shared" si="47"/>
        <v>1.0666666666666666E-2</v>
      </c>
      <c r="X394" s="21">
        <f t="shared" si="48"/>
        <v>2013</v>
      </c>
    </row>
    <row r="395" spans="1:24" ht="45" x14ac:dyDescent="0.25">
      <c r="A395">
        <v>452</v>
      </c>
      <c r="B395" s="1" t="s">
        <v>453</v>
      </c>
      <c r="C395" s="1" t="s">
        <v>4562</v>
      </c>
      <c r="D395" s="3">
        <v>750</v>
      </c>
      <c r="E395" s="4">
        <v>480</v>
      </c>
      <c r="F395" t="s">
        <v>8220</v>
      </c>
      <c r="G395" t="s">
        <v>8223</v>
      </c>
      <c r="H395" t="s">
        <v>8403</v>
      </c>
      <c r="I395" t="s">
        <v>8245</v>
      </c>
      <c r="J395">
        <v>1431536015</v>
      </c>
      <c r="K395">
        <v>1428944015</v>
      </c>
      <c r="L395" t="b">
        <v>0</v>
      </c>
      <c r="M395">
        <v>12</v>
      </c>
      <c r="N395" t="b">
        <v>0</v>
      </c>
      <c r="O395" t="s">
        <v>8268</v>
      </c>
      <c r="P395" t="s">
        <v>8319</v>
      </c>
      <c r="Q395" t="s">
        <v>8337</v>
      </c>
      <c r="R395">
        <f t="shared" si="42"/>
        <v>40</v>
      </c>
      <c r="S395" s="9">
        <f t="shared" si="43"/>
        <v>64</v>
      </c>
      <c r="T395" s="8">
        <f t="shared" si="44"/>
        <v>42107.703877314809</v>
      </c>
      <c r="U395" s="8">
        <f t="shared" si="45"/>
        <v>42137.703877314809</v>
      </c>
      <c r="V395" s="14">
        <f t="shared" si="46"/>
        <v>30</v>
      </c>
      <c r="W395" s="10">
        <f t="shared" si="47"/>
        <v>-0.36</v>
      </c>
      <c r="X395" s="21">
        <f t="shared" si="48"/>
        <v>2015</v>
      </c>
    </row>
    <row r="396" spans="1:24" ht="45" x14ac:dyDescent="0.25">
      <c r="A396">
        <v>3116</v>
      </c>
      <c r="B396" s="1" t="s">
        <v>3116</v>
      </c>
      <c r="C396" s="1" t="s">
        <v>7226</v>
      </c>
      <c r="D396" s="3">
        <v>750</v>
      </c>
      <c r="E396" s="4">
        <v>430</v>
      </c>
      <c r="F396" t="s">
        <v>8220</v>
      </c>
      <c r="G396" t="s">
        <v>8223</v>
      </c>
      <c r="H396" t="s">
        <v>8403</v>
      </c>
      <c r="I396" t="s">
        <v>8245</v>
      </c>
      <c r="J396">
        <v>1427890925</v>
      </c>
      <c r="K396">
        <v>1426681325</v>
      </c>
      <c r="L396" t="b">
        <v>0</v>
      </c>
      <c r="M396">
        <v>10</v>
      </c>
      <c r="N396" t="b">
        <v>0</v>
      </c>
      <c r="O396" t="s">
        <v>8301</v>
      </c>
      <c r="P396" t="s">
        <v>8321</v>
      </c>
      <c r="Q396" t="s">
        <v>8322</v>
      </c>
      <c r="R396">
        <f t="shared" si="42"/>
        <v>43</v>
      </c>
      <c r="S396" s="9">
        <f t="shared" si="43"/>
        <v>57</v>
      </c>
      <c r="T396" s="8">
        <f t="shared" si="44"/>
        <v>42081.515335648146</v>
      </c>
      <c r="U396" s="8">
        <f t="shared" si="45"/>
        <v>42095.515335648146</v>
      </c>
      <c r="V396" s="14">
        <f t="shared" si="46"/>
        <v>14</v>
      </c>
      <c r="W396" s="10">
        <f t="shared" si="47"/>
        <v>-0.42666666666666669</v>
      </c>
      <c r="X396" s="21">
        <f t="shared" si="48"/>
        <v>2015</v>
      </c>
    </row>
    <row r="397" spans="1:24" ht="45" x14ac:dyDescent="0.25">
      <c r="A397">
        <v>899</v>
      </c>
      <c r="B397" s="1" t="s">
        <v>900</v>
      </c>
      <c r="C397" s="1" t="s">
        <v>5009</v>
      </c>
      <c r="D397" s="3">
        <v>750</v>
      </c>
      <c r="E397" s="4">
        <v>280</v>
      </c>
      <c r="F397" t="s">
        <v>8220</v>
      </c>
      <c r="G397" t="s">
        <v>8223</v>
      </c>
      <c r="H397" t="s">
        <v>8403</v>
      </c>
      <c r="I397" t="s">
        <v>8245</v>
      </c>
      <c r="J397">
        <v>1306549362</v>
      </c>
      <c r="K397">
        <v>1302661362</v>
      </c>
      <c r="L397" t="b">
        <v>0</v>
      </c>
      <c r="M397">
        <v>8</v>
      </c>
      <c r="N397" t="b">
        <v>0</v>
      </c>
      <c r="O397" t="s">
        <v>8277</v>
      </c>
      <c r="P397" t="s">
        <v>8325</v>
      </c>
      <c r="Q397" t="s">
        <v>8326</v>
      </c>
      <c r="R397">
        <f t="shared" si="42"/>
        <v>35</v>
      </c>
      <c r="S397" s="9">
        <f t="shared" si="43"/>
        <v>37</v>
      </c>
      <c r="T397" s="8">
        <f t="shared" si="44"/>
        <v>40646.099097222221</v>
      </c>
      <c r="U397" s="8">
        <f t="shared" si="45"/>
        <v>40691.099097222221</v>
      </c>
      <c r="V397" s="14">
        <f t="shared" si="46"/>
        <v>45</v>
      </c>
      <c r="W397" s="10">
        <f t="shared" si="47"/>
        <v>-0.62666666666666671</v>
      </c>
      <c r="X397" s="21">
        <f t="shared" si="48"/>
        <v>2011</v>
      </c>
    </row>
    <row r="398" spans="1:24" ht="60" x14ac:dyDescent="0.25">
      <c r="A398">
        <v>2882</v>
      </c>
      <c r="B398" s="1" t="s">
        <v>2882</v>
      </c>
      <c r="C398" s="1" t="s">
        <v>6992</v>
      </c>
      <c r="D398" s="3">
        <v>750</v>
      </c>
      <c r="E398" s="4">
        <v>252</v>
      </c>
      <c r="F398" t="s">
        <v>8220</v>
      </c>
      <c r="G398" t="s">
        <v>8223</v>
      </c>
      <c r="H398" t="s">
        <v>8403</v>
      </c>
      <c r="I398" t="s">
        <v>8245</v>
      </c>
      <c r="J398">
        <v>1462112318</v>
      </c>
      <c r="K398">
        <v>1459520318</v>
      </c>
      <c r="L398" t="b">
        <v>0</v>
      </c>
      <c r="M398">
        <v>4</v>
      </c>
      <c r="N398" t="b">
        <v>0</v>
      </c>
      <c r="O398" t="s">
        <v>8269</v>
      </c>
      <c r="P398" t="s">
        <v>8321</v>
      </c>
      <c r="Q398" t="s">
        <v>8324</v>
      </c>
      <c r="R398">
        <f t="shared" si="42"/>
        <v>63</v>
      </c>
      <c r="S398" s="9">
        <f t="shared" si="43"/>
        <v>34</v>
      </c>
      <c r="T398" s="8">
        <f t="shared" si="44"/>
        <v>42461.596273148149</v>
      </c>
      <c r="U398" s="8">
        <f t="shared" si="45"/>
        <v>42491.596273148149</v>
      </c>
      <c r="V398" s="14">
        <f t="shared" si="46"/>
        <v>30</v>
      </c>
      <c r="W398" s="10">
        <f t="shared" si="47"/>
        <v>-0.66400000000000003</v>
      </c>
      <c r="X398" s="21">
        <f t="shared" si="48"/>
        <v>2016</v>
      </c>
    </row>
    <row r="399" spans="1:24" ht="60" x14ac:dyDescent="0.25">
      <c r="A399">
        <v>1550</v>
      </c>
      <c r="B399" s="1" t="s">
        <v>1551</v>
      </c>
      <c r="C399" s="1" t="s">
        <v>5660</v>
      </c>
      <c r="D399" s="3">
        <v>750</v>
      </c>
      <c r="E399" s="4">
        <v>101</v>
      </c>
      <c r="F399" t="s">
        <v>8220</v>
      </c>
      <c r="G399" t="s">
        <v>8224</v>
      </c>
      <c r="H399" t="s">
        <v>8407</v>
      </c>
      <c r="I399" t="s">
        <v>8246</v>
      </c>
      <c r="J399">
        <v>1463050034</v>
      </c>
      <c r="K399">
        <v>1460458034</v>
      </c>
      <c r="L399" t="b">
        <v>0</v>
      </c>
      <c r="M399">
        <v>7</v>
      </c>
      <c r="N399" t="b">
        <v>0</v>
      </c>
      <c r="O399" t="s">
        <v>8287</v>
      </c>
      <c r="P399" t="s">
        <v>8311</v>
      </c>
      <c r="Q399" t="s">
        <v>8353</v>
      </c>
      <c r="R399">
        <f t="shared" si="42"/>
        <v>14.43</v>
      </c>
      <c r="S399" s="9">
        <f t="shared" si="43"/>
        <v>13</v>
      </c>
      <c r="T399" s="8">
        <f t="shared" si="44"/>
        <v>42472.449467592596</v>
      </c>
      <c r="U399" s="8">
        <f t="shared" si="45"/>
        <v>42502.449467592596</v>
      </c>
      <c r="V399" s="14">
        <f t="shared" si="46"/>
        <v>30</v>
      </c>
      <c r="W399" s="10">
        <f t="shared" si="47"/>
        <v>-0.86533333333333329</v>
      </c>
      <c r="X399" s="21">
        <f t="shared" si="48"/>
        <v>2016</v>
      </c>
    </row>
    <row r="400" spans="1:24" ht="60" x14ac:dyDescent="0.25">
      <c r="A400">
        <v>3908</v>
      </c>
      <c r="B400" s="1" t="s">
        <v>3905</v>
      </c>
      <c r="C400" s="1" t="s">
        <v>8016</v>
      </c>
      <c r="D400" s="3">
        <v>750</v>
      </c>
      <c r="E400" s="4">
        <v>65</v>
      </c>
      <c r="F400" t="s">
        <v>8220</v>
      </c>
      <c r="G400" t="s">
        <v>8223</v>
      </c>
      <c r="H400" t="s">
        <v>8403</v>
      </c>
      <c r="I400" t="s">
        <v>8245</v>
      </c>
      <c r="J400">
        <v>1406603696</v>
      </c>
      <c r="K400">
        <v>1405307696</v>
      </c>
      <c r="L400" t="b">
        <v>0</v>
      </c>
      <c r="M400">
        <v>4</v>
      </c>
      <c r="N400" t="b">
        <v>0</v>
      </c>
      <c r="O400" t="s">
        <v>8269</v>
      </c>
      <c r="P400" t="s">
        <v>8321</v>
      </c>
      <c r="Q400" t="s">
        <v>8324</v>
      </c>
      <c r="R400">
        <f t="shared" si="42"/>
        <v>16.25</v>
      </c>
      <c r="S400" s="9">
        <f t="shared" si="43"/>
        <v>9</v>
      </c>
      <c r="T400" s="8">
        <f t="shared" si="44"/>
        <v>41834.135370370372</v>
      </c>
      <c r="U400" s="8">
        <f t="shared" si="45"/>
        <v>41849.135370370372</v>
      </c>
      <c r="V400" s="14">
        <f t="shared" si="46"/>
        <v>15</v>
      </c>
      <c r="W400" s="10">
        <f t="shared" si="47"/>
        <v>-0.91333333333333333</v>
      </c>
      <c r="X400" s="21">
        <f t="shared" si="48"/>
        <v>2014</v>
      </c>
    </row>
    <row r="401" spans="1:24" ht="60" x14ac:dyDescent="0.25">
      <c r="A401">
        <v>3922</v>
      </c>
      <c r="B401" s="1" t="s">
        <v>3919</v>
      </c>
      <c r="C401" s="1" t="s">
        <v>8030</v>
      </c>
      <c r="D401" s="3">
        <v>750</v>
      </c>
      <c r="E401" s="4">
        <v>61</v>
      </c>
      <c r="F401" t="s">
        <v>8220</v>
      </c>
      <c r="G401" t="s">
        <v>8223</v>
      </c>
      <c r="H401" t="s">
        <v>8403</v>
      </c>
      <c r="I401" t="s">
        <v>8245</v>
      </c>
      <c r="J401">
        <v>1425337200</v>
      </c>
      <c r="K401">
        <v>1421432810</v>
      </c>
      <c r="L401" t="b">
        <v>0</v>
      </c>
      <c r="M401">
        <v>6</v>
      </c>
      <c r="N401" t="b">
        <v>0</v>
      </c>
      <c r="O401" t="s">
        <v>8269</v>
      </c>
      <c r="P401" t="s">
        <v>8321</v>
      </c>
      <c r="Q401" t="s">
        <v>8324</v>
      </c>
      <c r="R401">
        <f t="shared" si="42"/>
        <v>10.17</v>
      </c>
      <c r="S401" s="9">
        <f t="shared" si="43"/>
        <v>8</v>
      </c>
      <c r="T401" s="8">
        <f t="shared" si="44"/>
        <v>42020.768634259264</v>
      </c>
      <c r="U401" s="8">
        <f t="shared" si="45"/>
        <v>42065.958333333328</v>
      </c>
      <c r="V401" s="14">
        <f t="shared" si="46"/>
        <v>45.189699074064265</v>
      </c>
      <c r="W401" s="10">
        <f t="shared" si="47"/>
        <v>-0.91866666666666663</v>
      </c>
      <c r="X401" s="21">
        <f t="shared" si="48"/>
        <v>2015</v>
      </c>
    </row>
    <row r="402" spans="1:24" ht="45" x14ac:dyDescent="0.25">
      <c r="A402">
        <v>1558</v>
      </c>
      <c r="B402" s="1" t="s">
        <v>1559</v>
      </c>
      <c r="C402" s="1" t="s">
        <v>5668</v>
      </c>
      <c r="D402" s="3">
        <v>750</v>
      </c>
      <c r="E402" s="4">
        <v>35</v>
      </c>
      <c r="F402" t="s">
        <v>8220</v>
      </c>
      <c r="G402" t="s">
        <v>8224</v>
      </c>
      <c r="H402" t="s">
        <v>8407</v>
      </c>
      <c r="I402" t="s">
        <v>8246</v>
      </c>
      <c r="J402">
        <v>1440763920</v>
      </c>
      <c r="K402">
        <v>1435656759</v>
      </c>
      <c r="L402" t="b">
        <v>0</v>
      </c>
      <c r="M402">
        <v>3</v>
      </c>
      <c r="N402" t="b">
        <v>0</v>
      </c>
      <c r="O402" t="s">
        <v>8287</v>
      </c>
      <c r="P402" t="s">
        <v>8311</v>
      </c>
      <c r="Q402" t="s">
        <v>8353</v>
      </c>
      <c r="R402">
        <f t="shared" si="42"/>
        <v>11.67</v>
      </c>
      <c r="S402" s="9">
        <f t="shared" si="43"/>
        <v>5</v>
      </c>
      <c r="T402" s="8">
        <f t="shared" si="44"/>
        <v>42185.397673611107</v>
      </c>
      <c r="U402" s="8">
        <f t="shared" si="45"/>
        <v>42244.508333333331</v>
      </c>
      <c r="V402" s="14">
        <f t="shared" si="46"/>
        <v>59.110659722224227</v>
      </c>
      <c r="W402" s="10">
        <f t="shared" si="47"/>
        <v>-0.95333333333333337</v>
      </c>
      <c r="X402" s="21">
        <f t="shared" si="48"/>
        <v>2015</v>
      </c>
    </row>
    <row r="403" spans="1:24" ht="45" x14ac:dyDescent="0.25">
      <c r="A403">
        <v>1073</v>
      </c>
      <c r="B403" s="1" t="s">
        <v>1074</v>
      </c>
      <c r="C403" s="1" t="s">
        <v>5183</v>
      </c>
      <c r="D403" s="3">
        <v>750</v>
      </c>
      <c r="E403" s="4">
        <v>10</v>
      </c>
      <c r="F403" t="s">
        <v>8220</v>
      </c>
      <c r="G403" t="s">
        <v>8223</v>
      </c>
      <c r="H403" t="s">
        <v>8403</v>
      </c>
      <c r="I403" t="s">
        <v>8245</v>
      </c>
      <c r="J403">
        <v>1318806541</v>
      </c>
      <c r="K403">
        <v>1316214541</v>
      </c>
      <c r="L403" t="b">
        <v>0</v>
      </c>
      <c r="M403">
        <v>1</v>
      </c>
      <c r="N403" t="b">
        <v>0</v>
      </c>
      <c r="O403" t="s">
        <v>8280</v>
      </c>
      <c r="P403" t="s">
        <v>8314</v>
      </c>
      <c r="Q403" t="s">
        <v>8332</v>
      </c>
      <c r="R403">
        <f t="shared" si="42"/>
        <v>10</v>
      </c>
      <c r="S403" s="9">
        <f t="shared" si="43"/>
        <v>1</v>
      </c>
      <c r="T403" s="8">
        <f t="shared" si="44"/>
        <v>40802.964594907404</v>
      </c>
      <c r="U403" s="8">
        <f t="shared" si="45"/>
        <v>40832.964594907404</v>
      </c>
      <c r="V403" s="14">
        <f t="shared" si="46"/>
        <v>30</v>
      </c>
      <c r="W403" s="10">
        <f t="shared" si="47"/>
        <v>-0.98666666666666669</v>
      </c>
      <c r="X403" s="21">
        <f t="shared" si="48"/>
        <v>2011</v>
      </c>
    </row>
    <row r="404" spans="1:24" ht="60" x14ac:dyDescent="0.25">
      <c r="A404">
        <v>2901</v>
      </c>
      <c r="B404" s="1" t="s">
        <v>2901</v>
      </c>
      <c r="C404" s="1" t="s">
        <v>7011</v>
      </c>
      <c r="D404" s="3">
        <v>750</v>
      </c>
      <c r="E404" s="4">
        <v>6</v>
      </c>
      <c r="F404" t="s">
        <v>8220</v>
      </c>
      <c r="G404" t="s">
        <v>8223</v>
      </c>
      <c r="H404" t="s">
        <v>8403</v>
      </c>
      <c r="I404" t="s">
        <v>8245</v>
      </c>
      <c r="J404">
        <v>1423345339</v>
      </c>
      <c r="K404">
        <v>1418161339</v>
      </c>
      <c r="L404" t="b">
        <v>0</v>
      </c>
      <c r="M404">
        <v>2</v>
      </c>
      <c r="N404" t="b">
        <v>0</v>
      </c>
      <c r="O404" t="s">
        <v>8269</v>
      </c>
      <c r="P404" t="s">
        <v>8321</v>
      </c>
      <c r="Q404" t="s">
        <v>8324</v>
      </c>
      <c r="R404">
        <f t="shared" si="42"/>
        <v>3</v>
      </c>
      <c r="S404" s="9">
        <f t="shared" si="43"/>
        <v>1</v>
      </c>
      <c r="T404" s="8">
        <f t="shared" si="44"/>
        <v>41982.904386574075</v>
      </c>
      <c r="U404" s="8">
        <f t="shared" si="45"/>
        <v>42042.904386574075</v>
      </c>
      <c r="V404" s="14">
        <f t="shared" si="46"/>
        <v>60</v>
      </c>
      <c r="W404" s="10">
        <f t="shared" si="47"/>
        <v>-0.99199999999999999</v>
      </c>
      <c r="X404" s="21">
        <f t="shared" si="48"/>
        <v>2014</v>
      </c>
    </row>
    <row r="405" spans="1:24" ht="60" x14ac:dyDescent="0.25">
      <c r="A405">
        <v>558</v>
      </c>
      <c r="B405" s="1" t="s">
        <v>559</v>
      </c>
      <c r="C405" s="1" t="s">
        <v>4668</v>
      </c>
      <c r="D405" s="3">
        <v>750</v>
      </c>
      <c r="E405" s="4">
        <v>0</v>
      </c>
      <c r="F405" t="s">
        <v>8220</v>
      </c>
      <c r="G405" t="s">
        <v>8223</v>
      </c>
      <c r="H405" t="s">
        <v>8403</v>
      </c>
      <c r="I405" t="s">
        <v>8245</v>
      </c>
      <c r="J405">
        <v>1427227905</v>
      </c>
      <c r="K405">
        <v>1424639505</v>
      </c>
      <c r="L405" t="b">
        <v>0</v>
      </c>
      <c r="M405">
        <v>0</v>
      </c>
      <c r="N405" t="b">
        <v>0</v>
      </c>
      <c r="O405" t="s">
        <v>8270</v>
      </c>
      <c r="P405" t="s">
        <v>8306</v>
      </c>
      <c r="Q405" t="s">
        <v>8340</v>
      </c>
      <c r="R405">
        <f t="shared" si="42"/>
        <v>0</v>
      </c>
      <c r="S405" s="9">
        <f t="shared" si="43"/>
        <v>0</v>
      </c>
      <c r="T405" s="8">
        <f t="shared" si="44"/>
        <v>42057.883159722223</v>
      </c>
      <c r="U405" s="8">
        <f t="shared" si="45"/>
        <v>42087.841493055559</v>
      </c>
      <c r="V405" s="14">
        <f t="shared" si="46"/>
        <v>29.958333333335759</v>
      </c>
      <c r="W405" s="10">
        <f t="shared" si="47"/>
        <v>-1</v>
      </c>
      <c r="X405" s="21">
        <f t="shared" si="48"/>
        <v>2015</v>
      </c>
    </row>
    <row r="406" spans="1:24" ht="45" x14ac:dyDescent="0.25">
      <c r="A406">
        <v>1555</v>
      </c>
      <c r="B406" s="1" t="s">
        <v>1556</v>
      </c>
      <c r="C406" s="1" t="s">
        <v>5665</v>
      </c>
      <c r="D406" s="3">
        <v>750</v>
      </c>
      <c r="E406" s="4">
        <v>0</v>
      </c>
      <c r="F406" t="s">
        <v>8220</v>
      </c>
      <c r="G406" t="s">
        <v>8223</v>
      </c>
      <c r="H406" t="s">
        <v>8403</v>
      </c>
      <c r="I406" t="s">
        <v>8245</v>
      </c>
      <c r="J406">
        <v>1442509200</v>
      </c>
      <c r="K406">
        <v>1440513832</v>
      </c>
      <c r="L406" t="b">
        <v>0</v>
      </c>
      <c r="M406">
        <v>0</v>
      </c>
      <c r="N406" t="b">
        <v>0</v>
      </c>
      <c r="O406" t="s">
        <v>8287</v>
      </c>
      <c r="P406" t="s">
        <v>8311</v>
      </c>
      <c r="Q406" t="s">
        <v>8353</v>
      </c>
      <c r="R406">
        <f t="shared" si="42"/>
        <v>0</v>
      </c>
      <c r="S406" s="9">
        <f t="shared" si="43"/>
        <v>0</v>
      </c>
      <c r="T406" s="8">
        <f t="shared" si="44"/>
        <v>42241.613796296297</v>
      </c>
      <c r="U406" s="8">
        <f t="shared" si="45"/>
        <v>42264.708333333328</v>
      </c>
      <c r="V406" s="14">
        <f t="shared" si="46"/>
        <v>23.094537037031841</v>
      </c>
      <c r="W406" s="10">
        <f t="shared" si="47"/>
        <v>-1</v>
      </c>
      <c r="X406" s="21">
        <f t="shared" si="48"/>
        <v>2015</v>
      </c>
    </row>
    <row r="407" spans="1:24" ht="60" x14ac:dyDescent="0.25">
      <c r="A407">
        <v>3552</v>
      </c>
      <c r="B407" s="1" t="s">
        <v>3551</v>
      </c>
      <c r="C407" s="1" t="s">
        <v>7662</v>
      </c>
      <c r="D407" s="3">
        <v>773</v>
      </c>
      <c r="E407" s="4">
        <v>773</v>
      </c>
      <c r="F407" t="s">
        <v>8218</v>
      </c>
      <c r="G407" t="s">
        <v>8224</v>
      </c>
      <c r="H407" t="s">
        <v>8407</v>
      </c>
      <c r="I407" t="s">
        <v>8246</v>
      </c>
      <c r="J407">
        <v>1403964324</v>
      </c>
      <c r="K407">
        <v>1401372324</v>
      </c>
      <c r="L407" t="b">
        <v>0</v>
      </c>
      <c r="M407">
        <v>20</v>
      </c>
      <c r="N407" t="b">
        <v>1</v>
      </c>
      <c r="O407" t="s">
        <v>8269</v>
      </c>
      <c r="P407" t="s">
        <v>8321</v>
      </c>
      <c r="Q407" t="s">
        <v>8324</v>
      </c>
      <c r="R407">
        <f t="shared" si="42"/>
        <v>38.65</v>
      </c>
      <c r="S407" s="9">
        <f t="shared" si="43"/>
        <v>100</v>
      </c>
      <c r="T407" s="8">
        <f t="shared" si="44"/>
        <v>41788.587083333332</v>
      </c>
      <c r="U407" s="8">
        <f t="shared" si="45"/>
        <v>41818.587083333332</v>
      </c>
      <c r="V407" s="14">
        <f t="shared" si="46"/>
        <v>30</v>
      </c>
      <c r="W407" s="10">
        <f t="shared" si="47"/>
        <v>0</v>
      </c>
      <c r="X407" s="21">
        <f t="shared" si="48"/>
        <v>2014</v>
      </c>
    </row>
    <row r="408" spans="1:24" ht="60" x14ac:dyDescent="0.25">
      <c r="A408">
        <v>3135</v>
      </c>
      <c r="B408" s="1" t="s">
        <v>3135</v>
      </c>
      <c r="C408" s="1" t="s">
        <v>7245</v>
      </c>
      <c r="D408" s="3">
        <v>777</v>
      </c>
      <c r="E408" s="4">
        <v>162</v>
      </c>
      <c r="F408" t="s">
        <v>8221</v>
      </c>
      <c r="G408" t="s">
        <v>8223</v>
      </c>
      <c r="H408" t="s">
        <v>8403</v>
      </c>
      <c r="I408" t="s">
        <v>8245</v>
      </c>
      <c r="J408">
        <v>1491277121</v>
      </c>
      <c r="K408">
        <v>1489376321</v>
      </c>
      <c r="L408" t="b">
        <v>0</v>
      </c>
      <c r="M408">
        <v>7</v>
      </c>
      <c r="N408" t="b">
        <v>0</v>
      </c>
      <c r="O408" t="s">
        <v>8269</v>
      </c>
      <c r="P408" t="s">
        <v>8321</v>
      </c>
      <c r="Q408" t="s">
        <v>8324</v>
      </c>
      <c r="R408">
        <f t="shared" si="42"/>
        <v>23.14</v>
      </c>
      <c r="S408" s="9">
        <f t="shared" si="43"/>
        <v>21</v>
      </c>
      <c r="T408" s="8">
        <f t="shared" si="44"/>
        <v>42807.151863425926</v>
      </c>
      <c r="U408" s="8">
        <f t="shared" si="45"/>
        <v>42829.151863425926</v>
      </c>
      <c r="V408" s="14">
        <f t="shared" si="46"/>
        <v>22</v>
      </c>
      <c r="W408" s="10">
        <f t="shared" si="47"/>
        <v>-0.79150579150579148</v>
      </c>
      <c r="X408" s="21">
        <f t="shared" si="48"/>
        <v>2017</v>
      </c>
    </row>
    <row r="409" spans="1:24" ht="60" x14ac:dyDescent="0.25">
      <c r="A409">
        <v>609</v>
      </c>
      <c r="B409" s="1" t="s">
        <v>610</v>
      </c>
      <c r="C409" s="1" t="s">
        <v>4719</v>
      </c>
      <c r="D409" s="3">
        <v>780</v>
      </c>
      <c r="E409" s="4">
        <v>5</v>
      </c>
      <c r="F409" t="s">
        <v>8219</v>
      </c>
      <c r="G409" t="s">
        <v>8224</v>
      </c>
      <c r="H409" t="s">
        <v>8407</v>
      </c>
      <c r="I409" t="s">
        <v>8246</v>
      </c>
      <c r="J409">
        <v>1448761744</v>
      </c>
      <c r="K409">
        <v>1446166144</v>
      </c>
      <c r="L409" t="b">
        <v>0</v>
      </c>
      <c r="M409">
        <v>1</v>
      </c>
      <c r="N409" t="b">
        <v>0</v>
      </c>
      <c r="O409" t="s">
        <v>8270</v>
      </c>
      <c r="P409" t="s">
        <v>8306</v>
      </c>
      <c r="Q409" t="s">
        <v>8340</v>
      </c>
      <c r="R409">
        <f t="shared" si="42"/>
        <v>5</v>
      </c>
      <c r="S409" s="9">
        <f t="shared" si="43"/>
        <v>1</v>
      </c>
      <c r="T409" s="8">
        <f t="shared" si="44"/>
        <v>42307.034074074079</v>
      </c>
      <c r="U409" s="8">
        <f t="shared" si="45"/>
        <v>42337.075740740736</v>
      </c>
      <c r="V409" s="14">
        <f t="shared" si="46"/>
        <v>30.041666666656965</v>
      </c>
      <c r="W409" s="10">
        <f t="shared" si="47"/>
        <v>-0.99358974358974361</v>
      </c>
      <c r="X409" s="21">
        <f t="shared" si="48"/>
        <v>2015</v>
      </c>
    </row>
    <row r="410" spans="1:24" ht="60" x14ac:dyDescent="0.25">
      <c r="A410">
        <v>3314</v>
      </c>
      <c r="B410" s="1" t="s">
        <v>3314</v>
      </c>
      <c r="C410" s="1" t="s">
        <v>7424</v>
      </c>
      <c r="D410" s="3">
        <v>800</v>
      </c>
      <c r="E410" s="4">
        <v>1686</v>
      </c>
      <c r="F410" t="s">
        <v>8218</v>
      </c>
      <c r="G410" t="s">
        <v>8224</v>
      </c>
      <c r="H410" t="s">
        <v>8407</v>
      </c>
      <c r="I410" t="s">
        <v>8246</v>
      </c>
      <c r="J410">
        <v>1431115500</v>
      </c>
      <c r="K410">
        <v>1428733511</v>
      </c>
      <c r="L410" t="b">
        <v>0</v>
      </c>
      <c r="M410">
        <v>58</v>
      </c>
      <c r="N410" t="b">
        <v>1</v>
      </c>
      <c r="O410" t="s">
        <v>8269</v>
      </c>
      <c r="P410" t="s">
        <v>8321</v>
      </c>
      <c r="Q410" t="s">
        <v>8324</v>
      </c>
      <c r="R410">
        <f t="shared" si="42"/>
        <v>29.07</v>
      </c>
      <c r="S410" s="9">
        <f t="shared" si="43"/>
        <v>211</v>
      </c>
      <c r="T410" s="8">
        <f t="shared" si="44"/>
        <v>42105.267488425925</v>
      </c>
      <c r="U410" s="8">
        <f t="shared" si="45"/>
        <v>42132.836805555555</v>
      </c>
      <c r="V410" s="14">
        <f t="shared" si="46"/>
        <v>27.569317129629781</v>
      </c>
      <c r="W410" s="10">
        <f t="shared" si="47"/>
        <v>1.1074999999999999</v>
      </c>
      <c r="X410" s="21">
        <f t="shared" si="48"/>
        <v>2015</v>
      </c>
    </row>
    <row r="411" spans="1:24" ht="45" x14ac:dyDescent="0.25">
      <c r="A411">
        <v>823</v>
      </c>
      <c r="B411" s="1" t="s">
        <v>824</v>
      </c>
      <c r="C411" s="1" t="s">
        <v>4933</v>
      </c>
      <c r="D411" s="3">
        <v>800</v>
      </c>
      <c r="E411" s="4">
        <v>1436</v>
      </c>
      <c r="F411" t="s">
        <v>8218</v>
      </c>
      <c r="G411" t="s">
        <v>8223</v>
      </c>
      <c r="H411" t="s">
        <v>8403</v>
      </c>
      <c r="I411" t="s">
        <v>8245</v>
      </c>
      <c r="J411">
        <v>1427062852</v>
      </c>
      <c r="K411">
        <v>1424474452</v>
      </c>
      <c r="L411" t="b">
        <v>0</v>
      </c>
      <c r="M411">
        <v>33</v>
      </c>
      <c r="N411" t="b">
        <v>1</v>
      </c>
      <c r="O411" t="s">
        <v>8274</v>
      </c>
      <c r="P411" t="s">
        <v>8325</v>
      </c>
      <c r="Q411" t="s">
        <v>8329</v>
      </c>
      <c r="R411">
        <f t="shared" si="42"/>
        <v>43.52</v>
      </c>
      <c r="S411" s="9">
        <f t="shared" si="43"/>
        <v>180</v>
      </c>
      <c r="T411" s="8">
        <f t="shared" si="44"/>
        <v>42055.972824074073</v>
      </c>
      <c r="U411" s="8">
        <f t="shared" si="45"/>
        <v>42085.931157407409</v>
      </c>
      <c r="V411" s="14">
        <f t="shared" si="46"/>
        <v>29.958333333335759</v>
      </c>
      <c r="W411" s="10">
        <f t="shared" si="47"/>
        <v>0.79500000000000004</v>
      </c>
      <c r="X411" s="21">
        <f t="shared" si="48"/>
        <v>2015</v>
      </c>
    </row>
    <row r="412" spans="1:24" ht="45" x14ac:dyDescent="0.25">
      <c r="A412">
        <v>3449</v>
      </c>
      <c r="B412" s="1" t="s">
        <v>3448</v>
      </c>
      <c r="C412" s="1" t="s">
        <v>7559</v>
      </c>
      <c r="D412" s="3">
        <v>800</v>
      </c>
      <c r="E412" s="4">
        <v>1365</v>
      </c>
      <c r="F412" t="s">
        <v>8218</v>
      </c>
      <c r="G412" t="s">
        <v>8223</v>
      </c>
      <c r="H412" t="s">
        <v>8403</v>
      </c>
      <c r="I412" t="s">
        <v>8245</v>
      </c>
      <c r="J412">
        <v>1468036800</v>
      </c>
      <c r="K412">
        <v>1465607738</v>
      </c>
      <c r="L412" t="b">
        <v>0</v>
      </c>
      <c r="M412">
        <v>20</v>
      </c>
      <c r="N412" t="b">
        <v>1</v>
      </c>
      <c r="O412" t="s">
        <v>8269</v>
      </c>
      <c r="P412" t="s">
        <v>8321</v>
      </c>
      <c r="Q412" t="s">
        <v>8324</v>
      </c>
      <c r="R412">
        <f t="shared" si="42"/>
        <v>68.25</v>
      </c>
      <c r="S412" s="9">
        <f t="shared" si="43"/>
        <v>171</v>
      </c>
      <c r="T412" s="8">
        <f t="shared" si="44"/>
        <v>42532.052523148144</v>
      </c>
      <c r="U412" s="8">
        <f t="shared" si="45"/>
        <v>42560.166666666672</v>
      </c>
      <c r="V412" s="14">
        <f t="shared" si="46"/>
        <v>28.114143518527271</v>
      </c>
      <c r="W412" s="10">
        <f t="shared" si="47"/>
        <v>0.70625000000000004</v>
      </c>
      <c r="X412" s="21">
        <f t="shared" si="48"/>
        <v>2016</v>
      </c>
    </row>
    <row r="413" spans="1:24" ht="45" x14ac:dyDescent="0.25">
      <c r="A413">
        <v>2834</v>
      </c>
      <c r="B413" s="1" t="s">
        <v>2834</v>
      </c>
      <c r="C413" s="1" t="s">
        <v>6944</v>
      </c>
      <c r="D413" s="3">
        <v>800</v>
      </c>
      <c r="E413" s="4">
        <v>1360</v>
      </c>
      <c r="F413" t="s">
        <v>8218</v>
      </c>
      <c r="G413" t="s">
        <v>8224</v>
      </c>
      <c r="H413" t="s">
        <v>8407</v>
      </c>
      <c r="I413" t="s">
        <v>8246</v>
      </c>
      <c r="J413">
        <v>1422658930</v>
      </c>
      <c r="K413">
        <v>1421362930</v>
      </c>
      <c r="L413" t="b">
        <v>0</v>
      </c>
      <c r="M413">
        <v>21</v>
      </c>
      <c r="N413" t="b">
        <v>1</v>
      </c>
      <c r="O413" t="s">
        <v>8269</v>
      </c>
      <c r="P413" t="s">
        <v>8321</v>
      </c>
      <c r="Q413" t="s">
        <v>8324</v>
      </c>
      <c r="R413">
        <f t="shared" si="42"/>
        <v>64.760000000000005</v>
      </c>
      <c r="S413" s="9">
        <f t="shared" si="43"/>
        <v>170</v>
      </c>
      <c r="T413" s="8">
        <f t="shared" si="44"/>
        <v>42019.959837962961</v>
      </c>
      <c r="U413" s="8">
        <f t="shared" si="45"/>
        <v>42034.959837962961</v>
      </c>
      <c r="V413" s="14">
        <f t="shared" si="46"/>
        <v>15</v>
      </c>
      <c r="W413" s="10">
        <f t="shared" si="47"/>
        <v>0.7</v>
      </c>
      <c r="X413" s="21">
        <f t="shared" si="48"/>
        <v>2015</v>
      </c>
    </row>
    <row r="414" spans="1:24" ht="45" x14ac:dyDescent="0.25">
      <c r="A414">
        <v>3716</v>
      </c>
      <c r="B414" s="1" t="s">
        <v>3713</v>
      </c>
      <c r="C414" s="1" t="s">
        <v>7826</v>
      </c>
      <c r="D414" s="3">
        <v>800</v>
      </c>
      <c r="E414" s="4">
        <v>1246</v>
      </c>
      <c r="F414" t="s">
        <v>8218</v>
      </c>
      <c r="G414" t="s">
        <v>8223</v>
      </c>
      <c r="H414" t="s">
        <v>8403</v>
      </c>
      <c r="I414" t="s">
        <v>8245</v>
      </c>
      <c r="J414">
        <v>1453411109</v>
      </c>
      <c r="K414">
        <v>1450819109</v>
      </c>
      <c r="L414" t="b">
        <v>0</v>
      </c>
      <c r="M414">
        <v>24</v>
      </c>
      <c r="N414" t="b">
        <v>1</v>
      </c>
      <c r="O414" t="s">
        <v>8269</v>
      </c>
      <c r="P414" t="s">
        <v>8321</v>
      </c>
      <c r="Q414" t="s">
        <v>8324</v>
      </c>
      <c r="R414">
        <f t="shared" si="42"/>
        <v>51.92</v>
      </c>
      <c r="S414" s="9">
        <f t="shared" si="43"/>
        <v>156</v>
      </c>
      <c r="T414" s="8">
        <f t="shared" si="44"/>
        <v>42360.887835648144</v>
      </c>
      <c r="U414" s="8">
        <f t="shared" si="45"/>
        <v>42390.887835648144</v>
      </c>
      <c r="V414" s="14">
        <f t="shared" si="46"/>
        <v>30</v>
      </c>
      <c r="W414" s="10">
        <f t="shared" si="47"/>
        <v>0.5575</v>
      </c>
      <c r="X414" s="21">
        <f t="shared" si="48"/>
        <v>2015</v>
      </c>
    </row>
    <row r="415" spans="1:24" ht="45" x14ac:dyDescent="0.25">
      <c r="A415">
        <v>781</v>
      </c>
      <c r="B415" s="1" t="s">
        <v>782</v>
      </c>
      <c r="C415" s="1" t="s">
        <v>4891</v>
      </c>
      <c r="D415" s="3">
        <v>800</v>
      </c>
      <c r="E415" s="4">
        <v>1065.23</v>
      </c>
      <c r="F415" t="s">
        <v>8218</v>
      </c>
      <c r="G415" t="s">
        <v>8223</v>
      </c>
      <c r="H415" t="s">
        <v>8403</v>
      </c>
      <c r="I415" t="s">
        <v>8245</v>
      </c>
      <c r="J415">
        <v>1370649674</v>
      </c>
      <c r="K415">
        <v>1368057674</v>
      </c>
      <c r="L415" t="b">
        <v>0</v>
      </c>
      <c r="M415">
        <v>25</v>
      </c>
      <c r="N415" t="b">
        <v>1</v>
      </c>
      <c r="O415" t="s">
        <v>8274</v>
      </c>
      <c r="P415" t="s">
        <v>8325</v>
      </c>
      <c r="Q415" t="s">
        <v>8329</v>
      </c>
      <c r="R415">
        <f t="shared" si="42"/>
        <v>42.61</v>
      </c>
      <c r="S415" s="9">
        <f t="shared" si="43"/>
        <v>133</v>
      </c>
      <c r="T415" s="8">
        <f t="shared" si="44"/>
        <v>41403.000856481485</v>
      </c>
      <c r="U415" s="8">
        <f t="shared" si="45"/>
        <v>41433.000856481485</v>
      </c>
      <c r="V415" s="14">
        <f t="shared" si="46"/>
        <v>30</v>
      </c>
      <c r="W415" s="10">
        <f t="shared" si="47"/>
        <v>0.33153750000000004</v>
      </c>
      <c r="X415" s="21">
        <f t="shared" si="48"/>
        <v>2013</v>
      </c>
    </row>
    <row r="416" spans="1:24" ht="60" x14ac:dyDescent="0.25">
      <c r="A416">
        <v>646</v>
      </c>
      <c r="B416" s="1" t="s">
        <v>647</v>
      </c>
      <c r="C416" s="1" t="s">
        <v>4756</v>
      </c>
      <c r="D416" s="3">
        <v>800</v>
      </c>
      <c r="E416" s="4">
        <v>1055.01</v>
      </c>
      <c r="F416" t="s">
        <v>8218</v>
      </c>
      <c r="G416" t="s">
        <v>8223</v>
      </c>
      <c r="H416" t="s">
        <v>8403</v>
      </c>
      <c r="I416" t="s">
        <v>8245</v>
      </c>
      <c r="J416">
        <v>1407788867</v>
      </c>
      <c r="K416">
        <v>1405196867</v>
      </c>
      <c r="L416" t="b">
        <v>0</v>
      </c>
      <c r="M416">
        <v>27</v>
      </c>
      <c r="N416" t="b">
        <v>1</v>
      </c>
      <c r="O416" t="s">
        <v>8271</v>
      </c>
      <c r="P416" t="s">
        <v>8306</v>
      </c>
      <c r="Q416" t="s">
        <v>8308</v>
      </c>
      <c r="R416">
        <f t="shared" si="42"/>
        <v>39.07</v>
      </c>
      <c r="S416" s="9">
        <f t="shared" si="43"/>
        <v>132</v>
      </c>
      <c r="T416" s="8">
        <f t="shared" si="44"/>
        <v>41832.852627314816</v>
      </c>
      <c r="U416" s="8">
        <f t="shared" si="45"/>
        <v>41862.852627314816</v>
      </c>
      <c r="V416" s="14">
        <f t="shared" si="46"/>
        <v>30</v>
      </c>
      <c r="W416" s="10">
        <f t="shared" si="47"/>
        <v>0.3187625</v>
      </c>
      <c r="X416" s="21">
        <f t="shared" si="48"/>
        <v>2014</v>
      </c>
    </row>
    <row r="417" spans="1:24" ht="45" x14ac:dyDescent="0.25">
      <c r="A417">
        <v>2104</v>
      </c>
      <c r="B417" s="1" t="s">
        <v>2105</v>
      </c>
      <c r="C417" s="1" t="s">
        <v>6214</v>
      </c>
      <c r="D417" s="3">
        <v>800</v>
      </c>
      <c r="E417" s="4">
        <v>1036</v>
      </c>
      <c r="F417" t="s">
        <v>8218</v>
      </c>
      <c r="G417" t="s">
        <v>8223</v>
      </c>
      <c r="H417" t="s">
        <v>8403</v>
      </c>
      <c r="I417" t="s">
        <v>8245</v>
      </c>
      <c r="J417">
        <v>1369958400</v>
      </c>
      <c r="K417">
        <v>1367286434</v>
      </c>
      <c r="L417" t="b">
        <v>0</v>
      </c>
      <c r="M417">
        <v>37</v>
      </c>
      <c r="N417" t="b">
        <v>1</v>
      </c>
      <c r="O417" t="s">
        <v>8277</v>
      </c>
      <c r="P417" t="s">
        <v>8325</v>
      </c>
      <c r="Q417" t="s">
        <v>8326</v>
      </c>
      <c r="R417">
        <f t="shared" si="42"/>
        <v>28</v>
      </c>
      <c r="S417" s="9">
        <f t="shared" si="43"/>
        <v>130</v>
      </c>
      <c r="T417" s="8">
        <f t="shared" si="44"/>
        <v>41394.074467592596</v>
      </c>
      <c r="U417" s="8">
        <f t="shared" si="45"/>
        <v>41425</v>
      </c>
      <c r="V417" s="14">
        <f t="shared" si="46"/>
        <v>30.925532407403807</v>
      </c>
      <c r="W417" s="10">
        <f t="shared" si="47"/>
        <v>0.29499999999999998</v>
      </c>
      <c r="X417" s="21">
        <f t="shared" si="48"/>
        <v>2013</v>
      </c>
    </row>
    <row r="418" spans="1:24" ht="60" x14ac:dyDescent="0.25">
      <c r="A418">
        <v>3676</v>
      </c>
      <c r="B418" s="1" t="s">
        <v>3673</v>
      </c>
      <c r="C418" s="1" t="s">
        <v>7786</v>
      </c>
      <c r="D418" s="3">
        <v>800</v>
      </c>
      <c r="E418" s="4">
        <v>1030</v>
      </c>
      <c r="F418" t="s">
        <v>8218</v>
      </c>
      <c r="G418" t="s">
        <v>8223</v>
      </c>
      <c r="H418" t="s">
        <v>8403</v>
      </c>
      <c r="I418" t="s">
        <v>8245</v>
      </c>
      <c r="J418">
        <v>1410550484</v>
      </c>
      <c r="K418">
        <v>1408995284</v>
      </c>
      <c r="L418" t="b">
        <v>0</v>
      </c>
      <c r="M418">
        <v>16</v>
      </c>
      <c r="N418" t="b">
        <v>1</v>
      </c>
      <c r="O418" t="s">
        <v>8269</v>
      </c>
      <c r="P418" t="s">
        <v>8321</v>
      </c>
      <c r="Q418" t="s">
        <v>8324</v>
      </c>
      <c r="R418">
        <f t="shared" si="42"/>
        <v>64.38</v>
      </c>
      <c r="S418" s="9">
        <f t="shared" si="43"/>
        <v>129</v>
      </c>
      <c r="T418" s="8">
        <f t="shared" si="44"/>
        <v>41876.815787037034</v>
      </c>
      <c r="U418" s="8">
        <f t="shared" si="45"/>
        <v>41894.815787037034</v>
      </c>
      <c r="V418" s="14">
        <f t="shared" si="46"/>
        <v>18</v>
      </c>
      <c r="W418" s="10">
        <f t="shared" si="47"/>
        <v>0.28749999999999998</v>
      </c>
      <c r="X418" s="21">
        <f t="shared" si="48"/>
        <v>2014</v>
      </c>
    </row>
    <row r="419" spans="1:24" x14ac:dyDescent="0.25">
      <c r="A419">
        <v>1611</v>
      </c>
      <c r="B419" s="1" t="s">
        <v>1612</v>
      </c>
      <c r="C419" s="1" t="s">
        <v>5721</v>
      </c>
      <c r="D419" s="3">
        <v>800</v>
      </c>
      <c r="E419" s="4">
        <v>1001</v>
      </c>
      <c r="F419" t="s">
        <v>8218</v>
      </c>
      <c r="G419" t="s">
        <v>8223</v>
      </c>
      <c r="H419" t="s">
        <v>8403</v>
      </c>
      <c r="I419" t="s">
        <v>8245</v>
      </c>
      <c r="J419">
        <v>1370390432</v>
      </c>
      <c r="K419">
        <v>1368576032</v>
      </c>
      <c r="L419" t="b">
        <v>0</v>
      </c>
      <c r="M419">
        <v>27</v>
      </c>
      <c r="N419" t="b">
        <v>1</v>
      </c>
      <c r="O419" t="s">
        <v>8274</v>
      </c>
      <c r="P419" t="s">
        <v>8325</v>
      </c>
      <c r="Q419" t="s">
        <v>8329</v>
      </c>
      <c r="R419">
        <f t="shared" si="42"/>
        <v>37.07</v>
      </c>
      <c r="S419" s="9">
        <f t="shared" si="43"/>
        <v>125</v>
      </c>
      <c r="T419" s="8">
        <f t="shared" si="44"/>
        <v>41409.00037037037</v>
      </c>
      <c r="U419" s="8">
        <f t="shared" si="45"/>
        <v>41430.00037037037</v>
      </c>
      <c r="V419" s="14">
        <f t="shared" si="46"/>
        <v>21</v>
      </c>
      <c r="W419" s="10">
        <f t="shared" si="47"/>
        <v>0.25124999999999997</v>
      </c>
      <c r="X419" s="21">
        <f t="shared" si="48"/>
        <v>2013</v>
      </c>
    </row>
    <row r="420" spans="1:24" ht="60" x14ac:dyDescent="0.25">
      <c r="A420">
        <v>2669</v>
      </c>
      <c r="B420" s="1" t="s">
        <v>2669</v>
      </c>
      <c r="C420" s="1" t="s">
        <v>6779</v>
      </c>
      <c r="D420" s="3">
        <v>800</v>
      </c>
      <c r="E420" s="4">
        <v>1001</v>
      </c>
      <c r="F420" t="s">
        <v>8218</v>
      </c>
      <c r="G420" t="s">
        <v>8223</v>
      </c>
      <c r="H420" t="s">
        <v>8403</v>
      </c>
      <c r="I420" t="s">
        <v>8245</v>
      </c>
      <c r="J420">
        <v>1452387096</v>
      </c>
      <c r="K420">
        <v>1447203096</v>
      </c>
      <c r="L420" t="b">
        <v>0</v>
      </c>
      <c r="M420">
        <v>11</v>
      </c>
      <c r="N420" t="b">
        <v>1</v>
      </c>
      <c r="O420" t="s">
        <v>8300</v>
      </c>
      <c r="P420" t="s">
        <v>8306</v>
      </c>
      <c r="Q420" t="s">
        <v>8338</v>
      </c>
      <c r="R420">
        <f t="shared" si="42"/>
        <v>91</v>
      </c>
      <c r="S420" s="9">
        <f t="shared" si="43"/>
        <v>125</v>
      </c>
      <c r="T420" s="8">
        <f t="shared" si="44"/>
        <v>42319.035833333335</v>
      </c>
      <c r="U420" s="8">
        <f t="shared" si="45"/>
        <v>42379.035833333335</v>
      </c>
      <c r="V420" s="14">
        <f t="shared" si="46"/>
        <v>60</v>
      </c>
      <c r="W420" s="10">
        <f t="shared" si="47"/>
        <v>0.25124999999999997</v>
      </c>
      <c r="X420" s="21">
        <f t="shared" si="48"/>
        <v>2015</v>
      </c>
    </row>
    <row r="421" spans="1:24" ht="45" x14ac:dyDescent="0.25">
      <c r="A421">
        <v>2796</v>
      </c>
      <c r="B421" s="1" t="s">
        <v>2796</v>
      </c>
      <c r="C421" s="1" t="s">
        <v>6906</v>
      </c>
      <c r="D421" s="3">
        <v>800</v>
      </c>
      <c r="E421" s="4">
        <v>924</v>
      </c>
      <c r="F421" t="s">
        <v>8218</v>
      </c>
      <c r="G421" t="s">
        <v>8224</v>
      </c>
      <c r="H421" t="s">
        <v>8407</v>
      </c>
      <c r="I421" t="s">
        <v>8246</v>
      </c>
      <c r="J421">
        <v>1404564028</v>
      </c>
      <c r="K421">
        <v>1401972028</v>
      </c>
      <c r="L421" t="b">
        <v>0</v>
      </c>
      <c r="M421">
        <v>21</v>
      </c>
      <c r="N421" t="b">
        <v>1</v>
      </c>
      <c r="O421" t="s">
        <v>8269</v>
      </c>
      <c r="P421" t="s">
        <v>8321</v>
      </c>
      <c r="Q421" t="s">
        <v>8324</v>
      </c>
      <c r="R421">
        <f t="shared" si="42"/>
        <v>44</v>
      </c>
      <c r="S421" s="9">
        <f t="shared" si="43"/>
        <v>116</v>
      </c>
      <c r="T421" s="8">
        <f t="shared" si="44"/>
        <v>41795.528101851851</v>
      </c>
      <c r="U421" s="8">
        <f t="shared" si="45"/>
        <v>41825.528101851851</v>
      </c>
      <c r="V421" s="14">
        <f t="shared" si="46"/>
        <v>30</v>
      </c>
      <c r="W421" s="10">
        <f t="shared" si="47"/>
        <v>0.155</v>
      </c>
      <c r="X421" s="21">
        <f t="shared" si="48"/>
        <v>2014</v>
      </c>
    </row>
    <row r="422" spans="1:24" ht="45" x14ac:dyDescent="0.25">
      <c r="A422">
        <v>3836</v>
      </c>
      <c r="B422" s="1" t="s">
        <v>3833</v>
      </c>
      <c r="C422" s="1" t="s">
        <v>7945</v>
      </c>
      <c r="D422" s="3">
        <v>800</v>
      </c>
      <c r="E422" s="4">
        <v>900</v>
      </c>
      <c r="F422" t="s">
        <v>8218</v>
      </c>
      <c r="G422" t="s">
        <v>8223</v>
      </c>
      <c r="H422" t="s">
        <v>8403</v>
      </c>
      <c r="I422" t="s">
        <v>8245</v>
      </c>
      <c r="J422">
        <v>1470197340</v>
      </c>
      <c r="K422">
        <v>1467497652</v>
      </c>
      <c r="L422" t="b">
        <v>0</v>
      </c>
      <c r="M422">
        <v>14</v>
      </c>
      <c r="N422" t="b">
        <v>1</v>
      </c>
      <c r="O422" t="s">
        <v>8269</v>
      </c>
      <c r="P422" t="s">
        <v>8321</v>
      </c>
      <c r="Q422" t="s">
        <v>8324</v>
      </c>
      <c r="R422">
        <f t="shared" si="42"/>
        <v>64.290000000000006</v>
      </c>
      <c r="S422" s="9">
        <f t="shared" si="43"/>
        <v>113</v>
      </c>
      <c r="T422" s="8">
        <f t="shared" si="44"/>
        <v>42553.926527777774</v>
      </c>
      <c r="U422" s="8">
        <f t="shared" si="45"/>
        <v>42585.172916666663</v>
      </c>
      <c r="V422" s="14">
        <f t="shared" si="46"/>
        <v>31.24638888888876</v>
      </c>
      <c r="W422" s="10">
        <f t="shared" si="47"/>
        <v>0.125</v>
      </c>
      <c r="X422" s="21">
        <f t="shared" si="48"/>
        <v>2016</v>
      </c>
    </row>
    <row r="423" spans="1:24" ht="60" x14ac:dyDescent="0.25">
      <c r="A423">
        <v>2559</v>
      </c>
      <c r="B423" s="1" t="s">
        <v>2559</v>
      </c>
      <c r="C423" s="1" t="s">
        <v>6669</v>
      </c>
      <c r="D423" s="3">
        <v>800</v>
      </c>
      <c r="E423" s="4">
        <v>890</v>
      </c>
      <c r="F423" t="s">
        <v>8218</v>
      </c>
      <c r="G423" t="s">
        <v>8223</v>
      </c>
      <c r="H423" t="s">
        <v>8403</v>
      </c>
      <c r="I423" t="s">
        <v>8245</v>
      </c>
      <c r="J423">
        <v>1321385820</v>
      </c>
      <c r="K423">
        <v>1318539484</v>
      </c>
      <c r="L423" t="b">
        <v>0</v>
      </c>
      <c r="M423">
        <v>25</v>
      </c>
      <c r="N423" t="b">
        <v>1</v>
      </c>
      <c r="O423" t="s">
        <v>8298</v>
      </c>
      <c r="P423" t="s">
        <v>8325</v>
      </c>
      <c r="Q423" t="s">
        <v>8339</v>
      </c>
      <c r="R423">
        <f t="shared" si="42"/>
        <v>35.6</v>
      </c>
      <c r="S423" s="9">
        <f t="shared" si="43"/>
        <v>111</v>
      </c>
      <c r="T423" s="8">
        <f t="shared" si="44"/>
        <v>40829.873657407406</v>
      </c>
      <c r="U423" s="8">
        <f t="shared" si="45"/>
        <v>40862.817361111112</v>
      </c>
      <c r="V423" s="14">
        <f t="shared" si="46"/>
        <v>32.943703703705978</v>
      </c>
      <c r="W423" s="10">
        <f t="shared" si="47"/>
        <v>0.1125</v>
      </c>
      <c r="X423" s="21">
        <f t="shared" si="48"/>
        <v>2011</v>
      </c>
    </row>
    <row r="424" spans="1:24" ht="60" x14ac:dyDescent="0.25">
      <c r="A424">
        <v>3664</v>
      </c>
      <c r="B424" s="1" t="s">
        <v>3661</v>
      </c>
      <c r="C424" s="1" t="s">
        <v>7774</v>
      </c>
      <c r="D424" s="3">
        <v>800</v>
      </c>
      <c r="E424" s="4">
        <v>875</v>
      </c>
      <c r="F424" t="s">
        <v>8218</v>
      </c>
      <c r="G424" t="s">
        <v>8223</v>
      </c>
      <c r="H424" t="s">
        <v>8403</v>
      </c>
      <c r="I424" t="s">
        <v>8245</v>
      </c>
      <c r="J424">
        <v>1466056689</v>
      </c>
      <c r="K424">
        <v>1464847089</v>
      </c>
      <c r="L424" t="b">
        <v>0</v>
      </c>
      <c r="M424">
        <v>19</v>
      </c>
      <c r="N424" t="b">
        <v>1</v>
      </c>
      <c r="O424" t="s">
        <v>8269</v>
      </c>
      <c r="P424" t="s">
        <v>8321</v>
      </c>
      <c r="Q424" t="s">
        <v>8324</v>
      </c>
      <c r="R424">
        <f t="shared" si="42"/>
        <v>46.05</v>
      </c>
      <c r="S424" s="9">
        <f t="shared" si="43"/>
        <v>109</v>
      </c>
      <c r="T424" s="8">
        <f t="shared" si="44"/>
        <v>42523.248715277776</v>
      </c>
      <c r="U424" s="8">
        <f t="shared" si="45"/>
        <v>42537.248715277776</v>
      </c>
      <c r="V424" s="14">
        <f t="shared" si="46"/>
        <v>14</v>
      </c>
      <c r="W424" s="10">
        <f t="shared" si="47"/>
        <v>9.375E-2</v>
      </c>
      <c r="X424" s="21">
        <f t="shared" si="48"/>
        <v>2016</v>
      </c>
    </row>
    <row r="425" spans="1:24" ht="60" x14ac:dyDescent="0.25">
      <c r="A425">
        <v>3283</v>
      </c>
      <c r="B425" s="1" t="s">
        <v>3283</v>
      </c>
      <c r="C425" s="1" t="s">
        <v>7393</v>
      </c>
      <c r="D425" s="3">
        <v>800</v>
      </c>
      <c r="E425" s="4">
        <v>838</v>
      </c>
      <c r="F425" t="s">
        <v>8218</v>
      </c>
      <c r="G425" t="s">
        <v>8224</v>
      </c>
      <c r="H425" t="s">
        <v>8407</v>
      </c>
      <c r="I425" t="s">
        <v>8246</v>
      </c>
      <c r="J425">
        <v>1455138000</v>
      </c>
      <c r="K425">
        <v>1452448298</v>
      </c>
      <c r="L425" t="b">
        <v>0</v>
      </c>
      <c r="M425">
        <v>47</v>
      </c>
      <c r="N425" t="b">
        <v>1</v>
      </c>
      <c r="O425" t="s">
        <v>8269</v>
      </c>
      <c r="P425" t="s">
        <v>8321</v>
      </c>
      <c r="Q425" t="s">
        <v>8324</v>
      </c>
      <c r="R425">
        <f t="shared" si="42"/>
        <v>17.829999999999998</v>
      </c>
      <c r="S425" s="9">
        <f t="shared" si="43"/>
        <v>105</v>
      </c>
      <c r="T425" s="8">
        <f t="shared" si="44"/>
        <v>42379.74418981481</v>
      </c>
      <c r="U425" s="8">
        <f t="shared" si="45"/>
        <v>42410.875</v>
      </c>
      <c r="V425" s="14">
        <f t="shared" si="46"/>
        <v>31.130810185190057</v>
      </c>
      <c r="W425" s="10">
        <f t="shared" si="47"/>
        <v>4.7500000000000001E-2</v>
      </c>
      <c r="X425" s="21">
        <f t="shared" si="48"/>
        <v>2016</v>
      </c>
    </row>
    <row r="426" spans="1:24" ht="60" x14ac:dyDescent="0.25">
      <c r="A426">
        <v>1853</v>
      </c>
      <c r="B426" s="1" t="s">
        <v>1854</v>
      </c>
      <c r="C426" s="1" t="s">
        <v>5963</v>
      </c>
      <c r="D426" s="3">
        <v>800</v>
      </c>
      <c r="E426" s="4">
        <v>815</v>
      </c>
      <c r="F426" t="s">
        <v>8218</v>
      </c>
      <c r="G426" t="s">
        <v>8223</v>
      </c>
      <c r="H426" t="s">
        <v>8403</v>
      </c>
      <c r="I426" t="s">
        <v>8245</v>
      </c>
      <c r="J426">
        <v>1352860017</v>
      </c>
      <c r="K426">
        <v>1348536417</v>
      </c>
      <c r="L426" t="b">
        <v>0</v>
      </c>
      <c r="M426">
        <v>14</v>
      </c>
      <c r="N426" t="b">
        <v>1</v>
      </c>
      <c r="O426" t="s">
        <v>8274</v>
      </c>
      <c r="P426" t="s">
        <v>8325</v>
      </c>
      <c r="Q426" t="s">
        <v>8329</v>
      </c>
      <c r="R426">
        <f t="shared" si="42"/>
        <v>58.21</v>
      </c>
      <c r="S426" s="9">
        <f t="shared" si="43"/>
        <v>102</v>
      </c>
      <c r="T426" s="8">
        <f t="shared" si="44"/>
        <v>41177.060381944444</v>
      </c>
      <c r="U426" s="8">
        <f t="shared" si="45"/>
        <v>41227.102048611108</v>
      </c>
      <c r="V426" s="14">
        <f t="shared" si="46"/>
        <v>50.041666666664241</v>
      </c>
      <c r="W426" s="10">
        <f t="shared" si="47"/>
        <v>1.8749999999999999E-2</v>
      </c>
      <c r="X426" s="21">
        <f t="shared" si="48"/>
        <v>2012</v>
      </c>
    </row>
    <row r="427" spans="1:24" ht="45" x14ac:dyDescent="0.25">
      <c r="A427">
        <v>2300</v>
      </c>
      <c r="B427" s="1" t="s">
        <v>2301</v>
      </c>
      <c r="C427" s="1" t="s">
        <v>6410</v>
      </c>
      <c r="D427" s="3">
        <v>800</v>
      </c>
      <c r="E427" s="4">
        <v>810</v>
      </c>
      <c r="F427" t="s">
        <v>8218</v>
      </c>
      <c r="G427" t="s">
        <v>8223</v>
      </c>
      <c r="H427" t="s">
        <v>8403</v>
      </c>
      <c r="I427" t="s">
        <v>8245</v>
      </c>
      <c r="J427">
        <v>1340904416</v>
      </c>
      <c r="K427">
        <v>1339694816</v>
      </c>
      <c r="L427" t="b">
        <v>0</v>
      </c>
      <c r="M427">
        <v>7</v>
      </c>
      <c r="N427" t="b">
        <v>1</v>
      </c>
      <c r="O427" t="s">
        <v>8274</v>
      </c>
      <c r="P427" t="s">
        <v>8325</v>
      </c>
      <c r="Q427" t="s">
        <v>8329</v>
      </c>
      <c r="R427">
        <f t="shared" si="42"/>
        <v>115.71</v>
      </c>
      <c r="S427" s="9">
        <f t="shared" si="43"/>
        <v>101</v>
      </c>
      <c r="T427" s="8">
        <f t="shared" si="44"/>
        <v>41074.727037037039</v>
      </c>
      <c r="U427" s="8">
        <f t="shared" si="45"/>
        <v>41088.727037037039</v>
      </c>
      <c r="V427" s="14">
        <f t="shared" si="46"/>
        <v>14</v>
      </c>
      <c r="W427" s="10">
        <f t="shared" si="47"/>
        <v>1.2500000000000001E-2</v>
      </c>
      <c r="X427" s="21">
        <f t="shared" si="48"/>
        <v>2012</v>
      </c>
    </row>
    <row r="428" spans="1:24" ht="60" x14ac:dyDescent="0.25">
      <c r="A428">
        <v>3327</v>
      </c>
      <c r="B428" s="1" t="s">
        <v>3327</v>
      </c>
      <c r="C428" s="1" t="s">
        <v>7437</v>
      </c>
      <c r="D428" s="3">
        <v>800</v>
      </c>
      <c r="E428" s="4">
        <v>810</v>
      </c>
      <c r="F428" t="s">
        <v>8218</v>
      </c>
      <c r="G428" t="s">
        <v>8224</v>
      </c>
      <c r="H428" t="s">
        <v>8407</v>
      </c>
      <c r="I428" t="s">
        <v>8246</v>
      </c>
      <c r="J428">
        <v>1462697966</v>
      </c>
      <c r="K428">
        <v>1460105966</v>
      </c>
      <c r="L428" t="b">
        <v>0</v>
      </c>
      <c r="M428">
        <v>33</v>
      </c>
      <c r="N428" t="b">
        <v>1</v>
      </c>
      <c r="O428" t="s">
        <v>8269</v>
      </c>
      <c r="P428" t="s">
        <v>8321</v>
      </c>
      <c r="Q428" t="s">
        <v>8324</v>
      </c>
      <c r="R428">
        <f t="shared" si="42"/>
        <v>24.55</v>
      </c>
      <c r="S428" s="9">
        <f t="shared" si="43"/>
        <v>101</v>
      </c>
      <c r="T428" s="8">
        <f t="shared" si="44"/>
        <v>42468.374606481477</v>
      </c>
      <c r="U428" s="8">
        <f t="shared" si="45"/>
        <v>42498.374606481477</v>
      </c>
      <c r="V428" s="14">
        <f t="shared" si="46"/>
        <v>30</v>
      </c>
      <c r="W428" s="10">
        <f t="shared" si="47"/>
        <v>1.2500000000000001E-2</v>
      </c>
      <c r="X428" s="21">
        <f t="shared" si="48"/>
        <v>2016</v>
      </c>
    </row>
    <row r="429" spans="1:24" ht="60" x14ac:dyDescent="0.25">
      <c r="A429">
        <v>1947</v>
      </c>
      <c r="B429" s="1" t="s">
        <v>1948</v>
      </c>
      <c r="C429" s="1" t="s">
        <v>6057</v>
      </c>
      <c r="D429" s="3">
        <v>800</v>
      </c>
      <c r="E429" s="4">
        <v>805.07</v>
      </c>
      <c r="F429" t="s">
        <v>8218</v>
      </c>
      <c r="G429" t="s">
        <v>8223</v>
      </c>
      <c r="H429" t="s">
        <v>8403</v>
      </c>
      <c r="I429" t="s">
        <v>8245</v>
      </c>
      <c r="J429">
        <v>1258955940</v>
      </c>
      <c r="K429">
        <v>1255730520</v>
      </c>
      <c r="L429" t="b">
        <v>1</v>
      </c>
      <c r="M429">
        <v>23</v>
      </c>
      <c r="N429" t="b">
        <v>1</v>
      </c>
      <c r="O429" t="s">
        <v>8293</v>
      </c>
      <c r="P429" t="s">
        <v>8306</v>
      </c>
      <c r="Q429" t="s">
        <v>8307</v>
      </c>
      <c r="R429">
        <f t="shared" si="42"/>
        <v>35</v>
      </c>
      <c r="S429" s="9">
        <f t="shared" si="43"/>
        <v>101</v>
      </c>
      <c r="T429" s="8">
        <f t="shared" si="44"/>
        <v>40102.918055555558</v>
      </c>
      <c r="U429" s="8">
        <f t="shared" si="45"/>
        <v>40140.249305555553</v>
      </c>
      <c r="V429" s="14">
        <f t="shared" si="46"/>
        <v>37.331249999995634</v>
      </c>
      <c r="W429" s="10">
        <f t="shared" si="47"/>
        <v>6.3375000000000627E-3</v>
      </c>
      <c r="X429" s="21">
        <f t="shared" si="48"/>
        <v>2009</v>
      </c>
    </row>
    <row r="430" spans="1:24" ht="60" x14ac:dyDescent="0.25">
      <c r="A430">
        <v>3608</v>
      </c>
      <c r="B430" s="1" t="s">
        <v>3607</v>
      </c>
      <c r="C430" s="1" t="s">
        <v>7718</v>
      </c>
      <c r="D430" s="3">
        <v>800</v>
      </c>
      <c r="E430" s="4">
        <v>800</v>
      </c>
      <c r="F430" t="s">
        <v>8218</v>
      </c>
      <c r="G430" t="s">
        <v>8224</v>
      </c>
      <c r="H430" t="s">
        <v>8407</v>
      </c>
      <c r="I430" t="s">
        <v>8246</v>
      </c>
      <c r="J430">
        <v>1466172000</v>
      </c>
      <c r="K430">
        <v>1463418090</v>
      </c>
      <c r="L430" t="b">
        <v>0</v>
      </c>
      <c r="M430">
        <v>27</v>
      </c>
      <c r="N430" t="b">
        <v>1</v>
      </c>
      <c r="O430" t="s">
        <v>8269</v>
      </c>
      <c r="P430" t="s">
        <v>8321</v>
      </c>
      <c r="Q430" t="s">
        <v>8324</v>
      </c>
      <c r="R430">
        <f t="shared" si="42"/>
        <v>29.63</v>
      </c>
      <c r="S430" s="9">
        <f t="shared" si="43"/>
        <v>100</v>
      </c>
      <c r="T430" s="8">
        <f t="shared" si="44"/>
        <v>42506.709375000006</v>
      </c>
      <c r="U430" s="8">
        <f t="shared" si="45"/>
        <v>42538.583333333328</v>
      </c>
      <c r="V430" s="14">
        <f t="shared" si="46"/>
        <v>31.873958333322662</v>
      </c>
      <c r="W430" s="10">
        <f t="shared" si="47"/>
        <v>0</v>
      </c>
      <c r="X430" s="21">
        <f t="shared" si="48"/>
        <v>2016</v>
      </c>
    </row>
    <row r="431" spans="1:24" ht="30" x14ac:dyDescent="0.25">
      <c r="A431">
        <v>3891</v>
      </c>
      <c r="B431" s="1" t="s">
        <v>3888</v>
      </c>
      <c r="C431" s="1" t="s">
        <v>7999</v>
      </c>
      <c r="D431" s="3">
        <v>800</v>
      </c>
      <c r="E431" s="4">
        <v>260</v>
      </c>
      <c r="F431" t="s">
        <v>8220</v>
      </c>
      <c r="G431" t="s">
        <v>8223</v>
      </c>
      <c r="H431" t="s">
        <v>8403</v>
      </c>
      <c r="I431" t="s">
        <v>8245</v>
      </c>
      <c r="J431">
        <v>1427086740</v>
      </c>
      <c r="K431">
        <v>1424488244</v>
      </c>
      <c r="L431" t="b">
        <v>0</v>
      </c>
      <c r="M431">
        <v>7</v>
      </c>
      <c r="N431" t="b">
        <v>0</v>
      </c>
      <c r="O431" t="s">
        <v>8269</v>
      </c>
      <c r="P431" t="s">
        <v>8321</v>
      </c>
      <c r="Q431" t="s">
        <v>8324</v>
      </c>
      <c r="R431">
        <f t="shared" si="42"/>
        <v>37.14</v>
      </c>
      <c r="S431" s="9">
        <f t="shared" si="43"/>
        <v>33</v>
      </c>
      <c r="T431" s="8">
        <f t="shared" si="44"/>
        <v>42056.1324537037</v>
      </c>
      <c r="U431" s="8">
        <f t="shared" si="45"/>
        <v>42086.207638888889</v>
      </c>
      <c r="V431" s="14">
        <f t="shared" si="46"/>
        <v>30.075185185189184</v>
      </c>
      <c r="W431" s="10">
        <f t="shared" si="47"/>
        <v>-0.67500000000000004</v>
      </c>
      <c r="X431" s="21">
        <f t="shared" si="48"/>
        <v>2015</v>
      </c>
    </row>
    <row r="432" spans="1:24" ht="60" x14ac:dyDescent="0.25">
      <c r="A432">
        <v>472</v>
      </c>
      <c r="B432" s="1" t="s">
        <v>473</v>
      </c>
      <c r="C432" s="1" t="s">
        <v>4582</v>
      </c>
      <c r="D432" s="3">
        <v>800</v>
      </c>
      <c r="E432" s="4">
        <v>141</v>
      </c>
      <c r="F432" t="s">
        <v>8220</v>
      </c>
      <c r="G432" t="s">
        <v>8223</v>
      </c>
      <c r="H432" t="s">
        <v>8403</v>
      </c>
      <c r="I432" t="s">
        <v>8245</v>
      </c>
      <c r="J432">
        <v>1408831718</v>
      </c>
      <c r="K432">
        <v>1406239718</v>
      </c>
      <c r="L432" t="b">
        <v>0</v>
      </c>
      <c r="M432">
        <v>5</v>
      </c>
      <c r="N432" t="b">
        <v>0</v>
      </c>
      <c r="O432" t="s">
        <v>8268</v>
      </c>
      <c r="P432" t="s">
        <v>8319</v>
      </c>
      <c r="Q432" t="s">
        <v>8337</v>
      </c>
      <c r="R432">
        <f t="shared" si="42"/>
        <v>28.2</v>
      </c>
      <c r="S432" s="9">
        <f t="shared" si="43"/>
        <v>18</v>
      </c>
      <c r="T432" s="8">
        <f t="shared" si="44"/>
        <v>41844.922662037039</v>
      </c>
      <c r="U432" s="8">
        <f t="shared" si="45"/>
        <v>41874.922662037039</v>
      </c>
      <c r="V432" s="14">
        <f t="shared" si="46"/>
        <v>30</v>
      </c>
      <c r="W432" s="10">
        <f t="shared" si="47"/>
        <v>-0.82374999999999998</v>
      </c>
      <c r="X432" s="21">
        <f t="shared" si="48"/>
        <v>2014</v>
      </c>
    </row>
    <row r="433" spans="1:24" ht="60" x14ac:dyDescent="0.25">
      <c r="A433">
        <v>4024</v>
      </c>
      <c r="B433" s="1" t="s">
        <v>4020</v>
      </c>
      <c r="C433" s="1" t="s">
        <v>8129</v>
      </c>
      <c r="D433" s="3">
        <v>800</v>
      </c>
      <c r="E433" s="4">
        <v>10</v>
      </c>
      <c r="F433" t="s">
        <v>8220</v>
      </c>
      <c r="G433" t="s">
        <v>8223</v>
      </c>
      <c r="H433" t="s">
        <v>8403</v>
      </c>
      <c r="I433" t="s">
        <v>8245</v>
      </c>
      <c r="J433">
        <v>1441037097</v>
      </c>
      <c r="K433">
        <v>1438445097</v>
      </c>
      <c r="L433" t="b">
        <v>0</v>
      </c>
      <c r="M433">
        <v>1</v>
      </c>
      <c r="N433" t="b">
        <v>0</v>
      </c>
      <c r="O433" t="s">
        <v>8269</v>
      </c>
      <c r="P433" t="s">
        <v>8321</v>
      </c>
      <c r="Q433" t="s">
        <v>8324</v>
      </c>
      <c r="R433">
        <f t="shared" si="42"/>
        <v>10</v>
      </c>
      <c r="S433" s="9">
        <f t="shared" si="43"/>
        <v>1</v>
      </c>
      <c r="T433" s="8">
        <f t="shared" si="44"/>
        <v>42217.670104166667</v>
      </c>
      <c r="U433" s="8">
        <f t="shared" si="45"/>
        <v>42247.670104166667</v>
      </c>
      <c r="V433" s="14">
        <f t="shared" si="46"/>
        <v>30</v>
      </c>
      <c r="W433" s="10">
        <f t="shared" si="47"/>
        <v>-0.98750000000000004</v>
      </c>
      <c r="X433" s="21">
        <f t="shared" si="48"/>
        <v>2015</v>
      </c>
    </row>
    <row r="434" spans="1:24" ht="45" x14ac:dyDescent="0.25">
      <c r="A434">
        <v>2769</v>
      </c>
      <c r="B434" s="1" t="s">
        <v>2769</v>
      </c>
      <c r="C434" s="1" t="s">
        <v>6879</v>
      </c>
      <c r="D434" s="3">
        <v>800</v>
      </c>
      <c r="E434" s="4">
        <v>2</v>
      </c>
      <c r="F434" t="s">
        <v>8220</v>
      </c>
      <c r="G434" t="s">
        <v>8224</v>
      </c>
      <c r="H434" t="s">
        <v>8407</v>
      </c>
      <c r="I434" t="s">
        <v>8246</v>
      </c>
      <c r="J434">
        <v>1401997790</v>
      </c>
      <c r="K434">
        <v>1397677790</v>
      </c>
      <c r="L434" t="b">
        <v>0</v>
      </c>
      <c r="M434">
        <v>2</v>
      </c>
      <c r="N434" t="b">
        <v>0</v>
      </c>
      <c r="O434" t="s">
        <v>8302</v>
      </c>
      <c r="P434" t="s">
        <v>8309</v>
      </c>
      <c r="Q434" t="s">
        <v>8354</v>
      </c>
      <c r="R434">
        <f t="shared" si="42"/>
        <v>1</v>
      </c>
      <c r="S434" s="9">
        <f t="shared" si="43"/>
        <v>0</v>
      </c>
      <c r="T434" s="8">
        <f t="shared" si="44"/>
        <v>41745.826273148145</v>
      </c>
      <c r="U434" s="8">
        <f t="shared" si="45"/>
        <v>41795.826273148145</v>
      </c>
      <c r="V434" s="14">
        <f t="shared" si="46"/>
        <v>50</v>
      </c>
      <c r="W434" s="10">
        <f t="shared" si="47"/>
        <v>-0.99750000000000005</v>
      </c>
      <c r="X434" s="21">
        <f t="shared" si="48"/>
        <v>2014</v>
      </c>
    </row>
    <row r="435" spans="1:24" ht="60" x14ac:dyDescent="0.25">
      <c r="A435">
        <v>1598</v>
      </c>
      <c r="B435" s="1" t="s">
        <v>1599</v>
      </c>
      <c r="C435" s="1" t="s">
        <v>5708</v>
      </c>
      <c r="D435" s="3">
        <v>800</v>
      </c>
      <c r="E435" s="4">
        <v>1</v>
      </c>
      <c r="F435" t="s">
        <v>8220</v>
      </c>
      <c r="G435" t="s">
        <v>8223</v>
      </c>
      <c r="H435" t="s">
        <v>8403</v>
      </c>
      <c r="I435" t="s">
        <v>8245</v>
      </c>
      <c r="J435">
        <v>1437926458</v>
      </c>
      <c r="K435">
        <v>1432742458</v>
      </c>
      <c r="L435" t="b">
        <v>0</v>
      </c>
      <c r="M435">
        <v>1</v>
      </c>
      <c r="N435" t="b">
        <v>0</v>
      </c>
      <c r="O435" t="s">
        <v>8289</v>
      </c>
      <c r="P435" t="s">
        <v>8311</v>
      </c>
      <c r="Q435" t="s">
        <v>8349</v>
      </c>
      <c r="R435">
        <f t="shared" si="42"/>
        <v>1</v>
      </c>
      <c r="S435" s="9">
        <f t="shared" si="43"/>
        <v>0</v>
      </c>
      <c r="T435" s="8">
        <f t="shared" si="44"/>
        <v>42151.667337962965</v>
      </c>
      <c r="U435" s="8">
        <f t="shared" si="45"/>
        <v>42211.667337962965</v>
      </c>
      <c r="V435" s="14">
        <f t="shared" si="46"/>
        <v>60</v>
      </c>
      <c r="W435" s="10">
        <f t="shared" si="47"/>
        <v>-0.99875000000000003</v>
      </c>
      <c r="X435" s="21">
        <f t="shared" si="48"/>
        <v>2015</v>
      </c>
    </row>
    <row r="436" spans="1:24" ht="45" x14ac:dyDescent="0.25">
      <c r="A436">
        <v>2628</v>
      </c>
      <c r="B436" s="1" t="s">
        <v>2628</v>
      </c>
      <c r="C436" s="1" t="s">
        <v>6738</v>
      </c>
      <c r="D436" s="3">
        <v>839</v>
      </c>
      <c r="E436" s="4">
        <v>926</v>
      </c>
      <c r="F436" t="s">
        <v>8218</v>
      </c>
      <c r="G436" t="s">
        <v>8223</v>
      </c>
      <c r="H436" t="s">
        <v>8403</v>
      </c>
      <c r="I436" t="s">
        <v>8245</v>
      </c>
      <c r="J436">
        <v>1417389067</v>
      </c>
      <c r="K436">
        <v>1415661067</v>
      </c>
      <c r="L436" t="b">
        <v>0</v>
      </c>
      <c r="M436">
        <v>21</v>
      </c>
      <c r="N436" t="b">
        <v>1</v>
      </c>
      <c r="O436" t="s">
        <v>8299</v>
      </c>
      <c r="P436" t="s">
        <v>8306</v>
      </c>
      <c r="Q436" t="s">
        <v>8313</v>
      </c>
      <c r="R436">
        <f t="shared" si="42"/>
        <v>44.1</v>
      </c>
      <c r="S436" s="9">
        <f t="shared" si="43"/>
        <v>110</v>
      </c>
      <c r="T436" s="8">
        <f t="shared" si="44"/>
        <v>41953.966053240743</v>
      </c>
      <c r="U436" s="8">
        <f t="shared" si="45"/>
        <v>41973.966053240743</v>
      </c>
      <c r="V436" s="14">
        <f t="shared" si="46"/>
        <v>20</v>
      </c>
      <c r="W436" s="10">
        <f t="shared" si="47"/>
        <v>0.10369487485101311</v>
      </c>
      <c r="X436" s="21">
        <f t="shared" si="48"/>
        <v>2014</v>
      </c>
    </row>
    <row r="437" spans="1:24" ht="45" x14ac:dyDescent="0.25">
      <c r="A437">
        <v>3726</v>
      </c>
      <c r="B437" s="1" t="s">
        <v>3723</v>
      </c>
      <c r="C437" s="1" t="s">
        <v>7836</v>
      </c>
      <c r="D437" s="3">
        <v>850</v>
      </c>
      <c r="E437" s="4">
        <v>2879</v>
      </c>
      <c r="F437" t="s">
        <v>8218</v>
      </c>
      <c r="G437" t="s">
        <v>8223</v>
      </c>
      <c r="H437" t="s">
        <v>8403</v>
      </c>
      <c r="I437" t="s">
        <v>8245</v>
      </c>
      <c r="J437">
        <v>1461963600</v>
      </c>
      <c r="K437">
        <v>1459567371</v>
      </c>
      <c r="L437" t="b">
        <v>0</v>
      </c>
      <c r="M437">
        <v>46</v>
      </c>
      <c r="N437" t="b">
        <v>1</v>
      </c>
      <c r="O437" t="s">
        <v>8269</v>
      </c>
      <c r="P437" t="s">
        <v>8321</v>
      </c>
      <c r="Q437" t="s">
        <v>8324</v>
      </c>
      <c r="R437">
        <f t="shared" si="42"/>
        <v>62.59</v>
      </c>
      <c r="S437" s="9">
        <f t="shared" si="43"/>
        <v>339</v>
      </c>
      <c r="T437" s="8">
        <f t="shared" si="44"/>
        <v>42462.140868055561</v>
      </c>
      <c r="U437" s="8">
        <f t="shared" si="45"/>
        <v>42489.875</v>
      </c>
      <c r="V437" s="14">
        <f t="shared" si="46"/>
        <v>27.734131944438559</v>
      </c>
      <c r="W437" s="10">
        <f t="shared" si="47"/>
        <v>2.3870588235294119</v>
      </c>
      <c r="X437" s="21">
        <f t="shared" si="48"/>
        <v>2016</v>
      </c>
    </row>
    <row r="438" spans="1:24" ht="60" x14ac:dyDescent="0.25">
      <c r="A438">
        <v>19</v>
      </c>
      <c r="B438" s="1" t="s">
        <v>21</v>
      </c>
      <c r="C438" s="1" t="s">
        <v>4130</v>
      </c>
      <c r="D438" s="3">
        <v>850</v>
      </c>
      <c r="E438" s="4">
        <v>1235</v>
      </c>
      <c r="F438" t="s">
        <v>8218</v>
      </c>
      <c r="G438" t="s">
        <v>8223</v>
      </c>
      <c r="H438" t="s">
        <v>8403</v>
      </c>
      <c r="I438" t="s">
        <v>8245</v>
      </c>
      <c r="J438">
        <v>1437420934</v>
      </c>
      <c r="K438">
        <v>1434828934</v>
      </c>
      <c r="L438" t="b">
        <v>0</v>
      </c>
      <c r="M438">
        <v>22</v>
      </c>
      <c r="N438" t="b">
        <v>1</v>
      </c>
      <c r="O438" t="s">
        <v>8263</v>
      </c>
      <c r="P438" t="s">
        <v>8319</v>
      </c>
      <c r="Q438" t="s">
        <v>8330</v>
      </c>
      <c r="R438">
        <f t="shared" si="42"/>
        <v>56.14</v>
      </c>
      <c r="S438" s="9">
        <f t="shared" si="43"/>
        <v>145</v>
      </c>
      <c r="T438" s="8">
        <f t="shared" si="44"/>
        <v>42175.816365740742</v>
      </c>
      <c r="U438" s="8">
        <f t="shared" si="45"/>
        <v>42205.816365740742</v>
      </c>
      <c r="V438" s="14">
        <f t="shared" si="46"/>
        <v>30</v>
      </c>
      <c r="W438" s="10">
        <f t="shared" si="47"/>
        <v>0.45294117647058824</v>
      </c>
      <c r="X438" s="21">
        <f t="shared" si="48"/>
        <v>2015</v>
      </c>
    </row>
    <row r="439" spans="1:24" ht="60" x14ac:dyDescent="0.25">
      <c r="A439">
        <v>1296</v>
      </c>
      <c r="B439" s="1" t="s">
        <v>1297</v>
      </c>
      <c r="C439" s="1" t="s">
        <v>5406</v>
      </c>
      <c r="D439" s="3">
        <v>850</v>
      </c>
      <c r="E439" s="4">
        <v>1200</v>
      </c>
      <c r="F439" t="s">
        <v>8218</v>
      </c>
      <c r="G439" t="s">
        <v>8224</v>
      </c>
      <c r="H439" t="s">
        <v>8407</v>
      </c>
      <c r="I439" t="s">
        <v>8246</v>
      </c>
      <c r="J439">
        <v>1457914373</v>
      </c>
      <c r="K439">
        <v>1456189973</v>
      </c>
      <c r="L439" t="b">
        <v>0</v>
      </c>
      <c r="M439">
        <v>23</v>
      </c>
      <c r="N439" t="b">
        <v>1</v>
      </c>
      <c r="O439" t="s">
        <v>8269</v>
      </c>
      <c r="P439" t="s">
        <v>8321</v>
      </c>
      <c r="Q439" t="s">
        <v>8324</v>
      </c>
      <c r="R439">
        <f t="shared" si="42"/>
        <v>52.17</v>
      </c>
      <c r="S439" s="9">
        <f t="shared" si="43"/>
        <v>141</v>
      </c>
      <c r="T439" s="8">
        <f t="shared" si="44"/>
        <v>42423.050613425927</v>
      </c>
      <c r="U439" s="8">
        <f t="shared" si="45"/>
        <v>42443.008946759262</v>
      </c>
      <c r="V439" s="14">
        <f t="shared" si="46"/>
        <v>19.958333333335759</v>
      </c>
      <c r="W439" s="10">
        <f t="shared" si="47"/>
        <v>0.41176470588235292</v>
      </c>
      <c r="X439" s="21">
        <f t="shared" si="48"/>
        <v>2016</v>
      </c>
    </row>
    <row r="440" spans="1:24" ht="30" x14ac:dyDescent="0.25">
      <c r="A440">
        <v>2293</v>
      </c>
      <c r="B440" s="1" t="s">
        <v>2294</v>
      </c>
      <c r="C440" s="1" t="s">
        <v>6403</v>
      </c>
      <c r="D440" s="3">
        <v>850</v>
      </c>
      <c r="E440" s="4">
        <v>920</v>
      </c>
      <c r="F440" t="s">
        <v>8218</v>
      </c>
      <c r="G440" t="s">
        <v>8223</v>
      </c>
      <c r="H440" t="s">
        <v>8403</v>
      </c>
      <c r="I440" t="s">
        <v>8245</v>
      </c>
      <c r="J440">
        <v>1348545540</v>
      </c>
      <c r="K440">
        <v>1346345999</v>
      </c>
      <c r="L440" t="b">
        <v>0</v>
      </c>
      <c r="M440">
        <v>27</v>
      </c>
      <c r="N440" t="b">
        <v>1</v>
      </c>
      <c r="O440" t="s">
        <v>8274</v>
      </c>
      <c r="P440" t="s">
        <v>8325</v>
      </c>
      <c r="Q440" t="s">
        <v>8329</v>
      </c>
      <c r="R440">
        <f t="shared" si="42"/>
        <v>34.07</v>
      </c>
      <c r="S440" s="9">
        <f t="shared" si="43"/>
        <v>108</v>
      </c>
      <c r="T440" s="8">
        <f t="shared" si="44"/>
        <v>41151.708321759259</v>
      </c>
      <c r="U440" s="8">
        <f t="shared" si="45"/>
        <v>41177.165972222225</v>
      </c>
      <c r="V440" s="14">
        <f t="shared" si="46"/>
        <v>25.45765046296583</v>
      </c>
      <c r="W440" s="10">
        <f t="shared" si="47"/>
        <v>8.2352941176470587E-2</v>
      </c>
      <c r="X440" s="21">
        <f t="shared" si="48"/>
        <v>2012</v>
      </c>
    </row>
    <row r="441" spans="1:24" ht="60" x14ac:dyDescent="0.25">
      <c r="A441">
        <v>2837</v>
      </c>
      <c r="B441" s="1" t="s">
        <v>2837</v>
      </c>
      <c r="C441" s="1" t="s">
        <v>6947</v>
      </c>
      <c r="D441" s="3">
        <v>850</v>
      </c>
      <c r="E441" s="4">
        <v>850</v>
      </c>
      <c r="F441" t="s">
        <v>8218</v>
      </c>
      <c r="G441" t="s">
        <v>8228</v>
      </c>
      <c r="H441" t="s">
        <v>8408</v>
      </c>
      <c r="I441" t="s">
        <v>8250</v>
      </c>
      <c r="J441">
        <v>1449701284</v>
      </c>
      <c r="K441">
        <v>1446241684</v>
      </c>
      <c r="L441" t="b">
        <v>0</v>
      </c>
      <c r="M441">
        <v>21</v>
      </c>
      <c r="N441" t="b">
        <v>1</v>
      </c>
      <c r="O441" t="s">
        <v>8269</v>
      </c>
      <c r="P441" t="s">
        <v>8321</v>
      </c>
      <c r="Q441" t="s">
        <v>8324</v>
      </c>
      <c r="R441">
        <f t="shared" si="42"/>
        <v>40.479999999999997</v>
      </c>
      <c r="S441" s="9">
        <f t="shared" si="43"/>
        <v>100</v>
      </c>
      <c r="T441" s="8">
        <f t="shared" si="44"/>
        <v>42307.908379629633</v>
      </c>
      <c r="U441" s="8">
        <f t="shared" si="45"/>
        <v>42347.950046296297</v>
      </c>
      <c r="V441" s="14">
        <f t="shared" si="46"/>
        <v>40.041666666664241</v>
      </c>
      <c r="W441" s="10">
        <f t="shared" si="47"/>
        <v>0</v>
      </c>
      <c r="X441" s="21">
        <f t="shared" si="48"/>
        <v>2015</v>
      </c>
    </row>
    <row r="442" spans="1:24" ht="60" x14ac:dyDescent="0.25">
      <c r="A442">
        <v>3982</v>
      </c>
      <c r="B442" s="1" t="s">
        <v>3978</v>
      </c>
      <c r="C442" s="1" t="s">
        <v>8088</v>
      </c>
      <c r="D442" s="3">
        <v>850</v>
      </c>
      <c r="E442" s="4">
        <v>170</v>
      </c>
      <c r="F442" t="s">
        <v>8220</v>
      </c>
      <c r="G442" t="s">
        <v>8224</v>
      </c>
      <c r="H442" t="s">
        <v>8407</v>
      </c>
      <c r="I442" t="s">
        <v>8246</v>
      </c>
      <c r="J442">
        <v>1436297180</v>
      </c>
      <c r="K442">
        <v>1431113180</v>
      </c>
      <c r="L442" t="b">
        <v>0</v>
      </c>
      <c r="M442">
        <v>5</v>
      </c>
      <c r="N442" t="b">
        <v>0</v>
      </c>
      <c r="O442" t="s">
        <v>8269</v>
      </c>
      <c r="P442" t="s">
        <v>8321</v>
      </c>
      <c r="Q442" t="s">
        <v>8324</v>
      </c>
      <c r="R442">
        <f t="shared" si="42"/>
        <v>34</v>
      </c>
      <c r="S442" s="9">
        <f t="shared" si="43"/>
        <v>20</v>
      </c>
      <c r="T442" s="8">
        <f t="shared" si="44"/>
        <v>42132.809953703705</v>
      </c>
      <c r="U442" s="8">
        <f t="shared" si="45"/>
        <v>42192.809953703705</v>
      </c>
      <c r="V442" s="14">
        <f t="shared" si="46"/>
        <v>60</v>
      </c>
      <c r="W442" s="10">
        <f t="shared" si="47"/>
        <v>-0.8</v>
      </c>
      <c r="X442" s="21">
        <f t="shared" si="48"/>
        <v>2015</v>
      </c>
    </row>
    <row r="443" spans="1:24" ht="45" x14ac:dyDescent="0.25">
      <c r="A443">
        <v>3732</v>
      </c>
      <c r="B443" s="1" t="s">
        <v>3729</v>
      </c>
      <c r="C443" s="1" t="s">
        <v>7842</v>
      </c>
      <c r="D443" s="3">
        <v>850</v>
      </c>
      <c r="E443" s="4">
        <v>131</v>
      </c>
      <c r="F443" t="s">
        <v>8220</v>
      </c>
      <c r="G443" t="s">
        <v>8232</v>
      </c>
      <c r="H443" t="s">
        <v>8414</v>
      </c>
      <c r="I443" t="s">
        <v>8248</v>
      </c>
      <c r="J443">
        <v>1422100800</v>
      </c>
      <c r="K443">
        <v>1416932133</v>
      </c>
      <c r="L443" t="b">
        <v>0</v>
      </c>
      <c r="M443">
        <v>4</v>
      </c>
      <c r="N443" t="b">
        <v>0</v>
      </c>
      <c r="O443" t="s">
        <v>8269</v>
      </c>
      <c r="P443" t="s">
        <v>8321</v>
      </c>
      <c r="Q443" t="s">
        <v>8324</v>
      </c>
      <c r="R443">
        <f t="shared" si="42"/>
        <v>32.75</v>
      </c>
      <c r="S443" s="9">
        <f t="shared" si="43"/>
        <v>15</v>
      </c>
      <c r="T443" s="8">
        <f t="shared" si="44"/>
        <v>41968.677465277782</v>
      </c>
      <c r="U443" s="8">
        <f t="shared" si="45"/>
        <v>42028.5</v>
      </c>
      <c r="V443" s="14">
        <f t="shared" si="46"/>
        <v>59.822534722217824</v>
      </c>
      <c r="W443" s="10">
        <f t="shared" si="47"/>
        <v>-0.84588235294117642</v>
      </c>
      <c r="X443" s="21">
        <f t="shared" si="48"/>
        <v>2014</v>
      </c>
    </row>
    <row r="444" spans="1:24" ht="60" x14ac:dyDescent="0.25">
      <c r="A444">
        <v>947</v>
      </c>
      <c r="B444" s="1" t="s">
        <v>948</v>
      </c>
      <c r="C444" s="1" t="s">
        <v>5057</v>
      </c>
      <c r="D444" s="3">
        <v>850</v>
      </c>
      <c r="E444" s="4">
        <v>0</v>
      </c>
      <c r="F444" t="s">
        <v>8220</v>
      </c>
      <c r="G444" t="s">
        <v>8223</v>
      </c>
      <c r="H444" t="s">
        <v>8403</v>
      </c>
      <c r="I444" t="s">
        <v>8245</v>
      </c>
      <c r="J444">
        <v>1467312306</v>
      </c>
      <c r="K444">
        <v>1462128306</v>
      </c>
      <c r="L444" t="b">
        <v>0</v>
      </c>
      <c r="M444">
        <v>0</v>
      </c>
      <c r="N444" t="b">
        <v>0</v>
      </c>
      <c r="O444" t="s">
        <v>8271</v>
      </c>
      <c r="P444" t="s">
        <v>8306</v>
      </c>
      <c r="Q444" t="s">
        <v>8308</v>
      </c>
      <c r="R444">
        <f t="shared" si="42"/>
        <v>0</v>
      </c>
      <c r="S444" s="9">
        <f t="shared" si="43"/>
        <v>0</v>
      </c>
      <c r="T444" s="8">
        <f t="shared" si="44"/>
        <v>42491.781319444446</v>
      </c>
      <c r="U444" s="8">
        <f t="shared" si="45"/>
        <v>42551.781319444446</v>
      </c>
      <c r="V444" s="14">
        <f t="shared" si="46"/>
        <v>60</v>
      </c>
      <c r="W444" s="10">
        <f t="shared" si="47"/>
        <v>-1</v>
      </c>
      <c r="X444" s="21">
        <f t="shared" si="48"/>
        <v>2016</v>
      </c>
    </row>
    <row r="445" spans="1:24" ht="45" x14ac:dyDescent="0.25">
      <c r="A445">
        <v>2523</v>
      </c>
      <c r="B445" s="1" t="s">
        <v>2523</v>
      </c>
      <c r="C445" s="1" t="s">
        <v>6633</v>
      </c>
      <c r="D445" s="3">
        <v>900</v>
      </c>
      <c r="E445" s="4">
        <v>1408</v>
      </c>
      <c r="F445" t="s">
        <v>8218</v>
      </c>
      <c r="G445" t="s">
        <v>8223</v>
      </c>
      <c r="H445" t="s">
        <v>8403</v>
      </c>
      <c r="I445" t="s">
        <v>8245</v>
      </c>
      <c r="J445">
        <v>1416270292</v>
      </c>
      <c r="K445">
        <v>1413674692</v>
      </c>
      <c r="L445" t="b">
        <v>0</v>
      </c>
      <c r="M445">
        <v>26</v>
      </c>
      <c r="N445" t="b">
        <v>1</v>
      </c>
      <c r="O445" t="s">
        <v>8298</v>
      </c>
      <c r="P445" t="s">
        <v>8325</v>
      </c>
      <c r="Q445" t="s">
        <v>8339</v>
      </c>
      <c r="R445">
        <f t="shared" si="42"/>
        <v>54.15</v>
      </c>
      <c r="S445" s="9">
        <f t="shared" si="43"/>
        <v>156</v>
      </c>
      <c r="T445" s="8">
        <f t="shared" si="44"/>
        <v>41930.975601851853</v>
      </c>
      <c r="U445" s="8">
        <f t="shared" si="45"/>
        <v>41961.017268518524</v>
      </c>
      <c r="V445" s="14">
        <f t="shared" si="46"/>
        <v>30.041666666671517</v>
      </c>
      <c r="W445" s="10">
        <f t="shared" si="47"/>
        <v>0.56444444444444442</v>
      </c>
      <c r="X445" s="21">
        <f t="shared" si="48"/>
        <v>2014</v>
      </c>
    </row>
    <row r="446" spans="1:24" ht="60" x14ac:dyDescent="0.25">
      <c r="A446">
        <v>3026</v>
      </c>
      <c r="B446" s="1" t="s">
        <v>3026</v>
      </c>
      <c r="C446" s="1" t="s">
        <v>7136</v>
      </c>
      <c r="D446" s="3">
        <v>900</v>
      </c>
      <c r="E446" s="4">
        <v>1290</v>
      </c>
      <c r="F446" t="s">
        <v>8218</v>
      </c>
      <c r="G446" t="s">
        <v>8224</v>
      </c>
      <c r="H446" t="s">
        <v>8407</v>
      </c>
      <c r="I446" t="s">
        <v>8246</v>
      </c>
      <c r="J446">
        <v>1488538892</v>
      </c>
      <c r="K446">
        <v>1487329292</v>
      </c>
      <c r="L446" t="b">
        <v>0</v>
      </c>
      <c r="M446">
        <v>25</v>
      </c>
      <c r="N446" t="b">
        <v>1</v>
      </c>
      <c r="O446" t="s">
        <v>8301</v>
      </c>
      <c r="P446" t="s">
        <v>8321</v>
      </c>
      <c r="Q446" t="s">
        <v>8322</v>
      </c>
      <c r="R446">
        <f t="shared" si="42"/>
        <v>51.6</v>
      </c>
      <c r="S446" s="9">
        <f t="shared" si="43"/>
        <v>143</v>
      </c>
      <c r="T446" s="8">
        <f t="shared" si="44"/>
        <v>42783.459398148145</v>
      </c>
      <c r="U446" s="8">
        <f t="shared" si="45"/>
        <v>42797.459398148145</v>
      </c>
      <c r="V446" s="14">
        <f t="shared" si="46"/>
        <v>14</v>
      </c>
      <c r="W446" s="10">
        <f t="shared" si="47"/>
        <v>0.43333333333333335</v>
      </c>
      <c r="X446" s="21">
        <f t="shared" si="48"/>
        <v>2017</v>
      </c>
    </row>
    <row r="447" spans="1:24" ht="60" x14ac:dyDescent="0.25">
      <c r="A447">
        <v>1899</v>
      </c>
      <c r="B447" s="1" t="s">
        <v>1900</v>
      </c>
      <c r="C447" s="1" t="s">
        <v>6009</v>
      </c>
      <c r="D447" s="3">
        <v>900</v>
      </c>
      <c r="E447" s="4">
        <v>1200</v>
      </c>
      <c r="F447" t="s">
        <v>8218</v>
      </c>
      <c r="G447" t="s">
        <v>8223</v>
      </c>
      <c r="H447" t="s">
        <v>8403</v>
      </c>
      <c r="I447" t="s">
        <v>8245</v>
      </c>
      <c r="J447">
        <v>1427319366</v>
      </c>
      <c r="K447">
        <v>1424730966</v>
      </c>
      <c r="L447" t="b">
        <v>0</v>
      </c>
      <c r="M447">
        <v>42</v>
      </c>
      <c r="N447" t="b">
        <v>1</v>
      </c>
      <c r="O447" t="s">
        <v>8277</v>
      </c>
      <c r="P447" t="s">
        <v>8325</v>
      </c>
      <c r="Q447" t="s">
        <v>8326</v>
      </c>
      <c r="R447">
        <f t="shared" si="42"/>
        <v>28.57</v>
      </c>
      <c r="S447" s="9">
        <f t="shared" si="43"/>
        <v>133</v>
      </c>
      <c r="T447" s="8">
        <f t="shared" si="44"/>
        <v>42058.941736111112</v>
      </c>
      <c r="U447" s="8">
        <f t="shared" si="45"/>
        <v>42088.90006944444</v>
      </c>
      <c r="V447" s="14">
        <f t="shared" si="46"/>
        <v>29.958333333328483</v>
      </c>
      <c r="W447" s="10">
        <f t="shared" si="47"/>
        <v>0.33333333333333331</v>
      </c>
      <c r="X447" s="21">
        <f t="shared" si="48"/>
        <v>2015</v>
      </c>
    </row>
    <row r="448" spans="1:24" ht="60" x14ac:dyDescent="0.25">
      <c r="A448">
        <v>3565</v>
      </c>
      <c r="B448" s="1" t="s">
        <v>3564</v>
      </c>
      <c r="C448" s="1" t="s">
        <v>7675</v>
      </c>
      <c r="D448" s="3">
        <v>900</v>
      </c>
      <c r="E448" s="4">
        <v>1175</v>
      </c>
      <c r="F448" t="s">
        <v>8218</v>
      </c>
      <c r="G448" t="s">
        <v>8223</v>
      </c>
      <c r="H448" t="s">
        <v>8403</v>
      </c>
      <c r="I448" t="s">
        <v>8245</v>
      </c>
      <c r="J448">
        <v>1420048208</v>
      </c>
      <c r="K448">
        <v>1417456208</v>
      </c>
      <c r="L448" t="b">
        <v>0</v>
      </c>
      <c r="M448">
        <v>12</v>
      </c>
      <c r="N448" t="b">
        <v>1</v>
      </c>
      <c r="O448" t="s">
        <v>8269</v>
      </c>
      <c r="P448" t="s">
        <v>8321</v>
      </c>
      <c r="Q448" t="s">
        <v>8324</v>
      </c>
      <c r="R448">
        <f t="shared" si="42"/>
        <v>97.92</v>
      </c>
      <c r="S448" s="9">
        <f t="shared" si="43"/>
        <v>131</v>
      </c>
      <c r="T448" s="8">
        <f t="shared" si="44"/>
        <v>41974.743148148147</v>
      </c>
      <c r="U448" s="8">
        <f t="shared" si="45"/>
        <v>42004.743148148147</v>
      </c>
      <c r="V448" s="14">
        <f t="shared" si="46"/>
        <v>30</v>
      </c>
      <c r="W448" s="10">
        <f t="shared" si="47"/>
        <v>0.30555555555555558</v>
      </c>
      <c r="X448" s="21">
        <f t="shared" si="48"/>
        <v>2014</v>
      </c>
    </row>
    <row r="449" spans="1:24" ht="30" x14ac:dyDescent="0.25">
      <c r="A449">
        <v>2557</v>
      </c>
      <c r="B449" s="1" t="s">
        <v>2557</v>
      </c>
      <c r="C449" s="1" t="s">
        <v>6667</v>
      </c>
      <c r="D449" s="3">
        <v>900</v>
      </c>
      <c r="E449" s="4">
        <v>1066</v>
      </c>
      <c r="F449" t="s">
        <v>8218</v>
      </c>
      <c r="G449" t="s">
        <v>8224</v>
      </c>
      <c r="H449" t="s">
        <v>8407</v>
      </c>
      <c r="I449" t="s">
        <v>8246</v>
      </c>
      <c r="J449">
        <v>1400176386</v>
      </c>
      <c r="K449">
        <v>1397584386</v>
      </c>
      <c r="L449" t="b">
        <v>0</v>
      </c>
      <c r="M449">
        <v>36</v>
      </c>
      <c r="N449" t="b">
        <v>1</v>
      </c>
      <c r="O449" t="s">
        <v>8298</v>
      </c>
      <c r="P449" t="s">
        <v>8325</v>
      </c>
      <c r="Q449" t="s">
        <v>8339</v>
      </c>
      <c r="R449">
        <f t="shared" si="42"/>
        <v>29.61</v>
      </c>
      <c r="S449" s="9">
        <f t="shared" si="43"/>
        <v>118</v>
      </c>
      <c r="T449" s="8">
        <f t="shared" si="44"/>
        <v>41744.745208333334</v>
      </c>
      <c r="U449" s="8">
        <f t="shared" si="45"/>
        <v>41774.745208333334</v>
      </c>
      <c r="V449" s="14">
        <f t="shared" si="46"/>
        <v>30</v>
      </c>
      <c r="W449" s="10">
        <f t="shared" si="47"/>
        <v>0.18444444444444444</v>
      </c>
      <c r="X449" s="21">
        <f t="shared" si="48"/>
        <v>2014</v>
      </c>
    </row>
    <row r="450" spans="1:24" ht="60" x14ac:dyDescent="0.25">
      <c r="A450">
        <v>1206</v>
      </c>
      <c r="B450" s="1" t="s">
        <v>1207</v>
      </c>
      <c r="C450" s="1" t="s">
        <v>5316</v>
      </c>
      <c r="D450" s="3">
        <v>900</v>
      </c>
      <c r="E450" s="4">
        <v>1035</v>
      </c>
      <c r="F450" t="s">
        <v>8218</v>
      </c>
      <c r="G450" t="s">
        <v>8238</v>
      </c>
      <c r="H450" t="s">
        <v>8416</v>
      </c>
      <c r="I450" t="s">
        <v>8248</v>
      </c>
      <c r="J450">
        <v>1489238940</v>
      </c>
      <c r="K450">
        <v>1486406253</v>
      </c>
      <c r="L450" t="b">
        <v>0</v>
      </c>
      <c r="M450">
        <v>32</v>
      </c>
      <c r="N450" t="b">
        <v>1</v>
      </c>
      <c r="O450" t="s">
        <v>8283</v>
      </c>
      <c r="P450" t="s">
        <v>8311</v>
      </c>
      <c r="Q450" t="s">
        <v>8312</v>
      </c>
      <c r="R450">
        <f t="shared" ref="R450:R513" si="49">IFERROR(ROUND(E450/M450,2),0)</f>
        <v>32.340000000000003</v>
      </c>
      <c r="S450" s="9">
        <f t="shared" ref="S450:S513" si="50">ROUND((E450/D450)*100,0)</f>
        <v>115</v>
      </c>
      <c r="T450" s="8">
        <f t="shared" ref="T450:T513" si="51">+(((K450/60)/60)/24)+DATE(1970,1,1)</f>
        <v>42772.776076388895</v>
      </c>
      <c r="U450" s="8">
        <f t="shared" ref="U450:U513" si="52">+(((J450/60)/60/24)+DATE(1970,1,1))</f>
        <v>42805.561805555553</v>
      </c>
      <c r="V450" s="14">
        <f t="shared" ref="V450:V513" si="53">+U450-T450</f>
        <v>32.785729166658712</v>
      </c>
      <c r="W450" s="10">
        <f t="shared" ref="W450:W513" si="54">+(E450-D450)/D450</f>
        <v>0.15</v>
      </c>
      <c r="X450" s="21">
        <f t="shared" ref="X450:X513" si="55">YEAR(T450)</f>
        <v>2017</v>
      </c>
    </row>
    <row r="451" spans="1:24" ht="45" x14ac:dyDescent="0.25">
      <c r="A451">
        <v>3580</v>
      </c>
      <c r="B451" s="1" t="s">
        <v>3579</v>
      </c>
      <c r="C451" s="1" t="s">
        <v>7690</v>
      </c>
      <c r="D451" s="3">
        <v>900</v>
      </c>
      <c r="E451" s="4">
        <v>1025</v>
      </c>
      <c r="F451" t="s">
        <v>8218</v>
      </c>
      <c r="G451" t="s">
        <v>8223</v>
      </c>
      <c r="H451" t="s">
        <v>8403</v>
      </c>
      <c r="I451" t="s">
        <v>8245</v>
      </c>
      <c r="J451">
        <v>1425185940</v>
      </c>
      <c r="K451">
        <v>1421900022</v>
      </c>
      <c r="L451" t="b">
        <v>0</v>
      </c>
      <c r="M451">
        <v>27</v>
      </c>
      <c r="N451" t="b">
        <v>1</v>
      </c>
      <c r="O451" t="s">
        <v>8269</v>
      </c>
      <c r="P451" t="s">
        <v>8321</v>
      </c>
      <c r="Q451" t="s">
        <v>8324</v>
      </c>
      <c r="R451">
        <f t="shared" si="49"/>
        <v>37.96</v>
      </c>
      <c r="S451" s="9">
        <f t="shared" si="50"/>
        <v>114</v>
      </c>
      <c r="T451" s="8">
        <f t="shared" si="51"/>
        <v>42026.176180555558</v>
      </c>
      <c r="U451" s="8">
        <f t="shared" si="52"/>
        <v>42064.207638888889</v>
      </c>
      <c r="V451" s="14">
        <f t="shared" si="53"/>
        <v>38.031458333331102</v>
      </c>
      <c r="W451" s="10">
        <f t="shared" si="54"/>
        <v>0.1388888888888889</v>
      </c>
      <c r="X451" s="21">
        <f t="shared" si="55"/>
        <v>2015</v>
      </c>
    </row>
    <row r="452" spans="1:24" ht="60" x14ac:dyDescent="0.25">
      <c r="A452">
        <v>1840</v>
      </c>
      <c r="B452" s="1" t="s">
        <v>1841</v>
      </c>
      <c r="C452" s="1" t="s">
        <v>5950</v>
      </c>
      <c r="D452" s="3">
        <v>900</v>
      </c>
      <c r="E452" s="4">
        <v>980</v>
      </c>
      <c r="F452" t="s">
        <v>8218</v>
      </c>
      <c r="G452" t="s">
        <v>8223</v>
      </c>
      <c r="H452" t="s">
        <v>8403</v>
      </c>
      <c r="I452" t="s">
        <v>8245</v>
      </c>
      <c r="J452">
        <v>1367902740</v>
      </c>
      <c r="K452">
        <v>1366251510</v>
      </c>
      <c r="L452" t="b">
        <v>0</v>
      </c>
      <c r="M452">
        <v>13</v>
      </c>
      <c r="N452" t="b">
        <v>1</v>
      </c>
      <c r="O452" t="s">
        <v>8274</v>
      </c>
      <c r="P452" t="s">
        <v>8325</v>
      </c>
      <c r="Q452" t="s">
        <v>8329</v>
      </c>
      <c r="R452">
        <f t="shared" si="49"/>
        <v>75.38</v>
      </c>
      <c r="S452" s="9">
        <f t="shared" si="50"/>
        <v>109</v>
      </c>
      <c r="T452" s="8">
        <f t="shared" si="51"/>
        <v>41382.096180555556</v>
      </c>
      <c r="U452" s="8">
        <f t="shared" si="52"/>
        <v>41401.207638888889</v>
      </c>
      <c r="V452" s="14">
        <f t="shared" si="53"/>
        <v>19.111458333332848</v>
      </c>
      <c r="W452" s="10">
        <f t="shared" si="54"/>
        <v>8.8888888888888892E-2</v>
      </c>
      <c r="X452" s="21">
        <f t="shared" si="55"/>
        <v>2013</v>
      </c>
    </row>
    <row r="453" spans="1:24" ht="60" x14ac:dyDescent="0.25">
      <c r="A453">
        <v>3510</v>
      </c>
      <c r="B453" s="1" t="s">
        <v>3509</v>
      </c>
      <c r="C453" s="1" t="s">
        <v>7620</v>
      </c>
      <c r="D453" s="3">
        <v>900</v>
      </c>
      <c r="E453" s="4">
        <v>905</v>
      </c>
      <c r="F453" t="s">
        <v>8218</v>
      </c>
      <c r="G453" t="s">
        <v>8223</v>
      </c>
      <c r="H453" t="s">
        <v>8403</v>
      </c>
      <c r="I453" t="s">
        <v>8245</v>
      </c>
      <c r="J453">
        <v>1404312846</v>
      </c>
      <c r="K453">
        <v>1402584846</v>
      </c>
      <c r="L453" t="b">
        <v>0</v>
      </c>
      <c r="M453">
        <v>15</v>
      </c>
      <c r="N453" t="b">
        <v>1</v>
      </c>
      <c r="O453" t="s">
        <v>8269</v>
      </c>
      <c r="P453" t="s">
        <v>8321</v>
      </c>
      <c r="Q453" t="s">
        <v>8324</v>
      </c>
      <c r="R453">
        <f t="shared" si="49"/>
        <v>60.33</v>
      </c>
      <c r="S453" s="9">
        <f t="shared" si="50"/>
        <v>101</v>
      </c>
      <c r="T453" s="8">
        <f t="shared" si="51"/>
        <v>41802.62090277778</v>
      </c>
      <c r="U453" s="8">
        <f t="shared" si="52"/>
        <v>41822.62090277778</v>
      </c>
      <c r="V453" s="14">
        <f t="shared" si="53"/>
        <v>20</v>
      </c>
      <c r="W453" s="10">
        <f t="shared" si="54"/>
        <v>5.5555555555555558E-3</v>
      </c>
      <c r="X453" s="21">
        <f t="shared" si="55"/>
        <v>2014</v>
      </c>
    </row>
    <row r="454" spans="1:24" ht="60" x14ac:dyDescent="0.25">
      <c r="A454">
        <v>73</v>
      </c>
      <c r="B454" s="1" t="s">
        <v>75</v>
      </c>
      <c r="C454" s="1" t="s">
        <v>4184</v>
      </c>
      <c r="D454" s="3">
        <v>900</v>
      </c>
      <c r="E454" s="4">
        <v>900</v>
      </c>
      <c r="F454" t="s">
        <v>8218</v>
      </c>
      <c r="G454" t="s">
        <v>8223</v>
      </c>
      <c r="H454" t="s">
        <v>8403</v>
      </c>
      <c r="I454" t="s">
        <v>8245</v>
      </c>
      <c r="J454">
        <v>1304395140</v>
      </c>
      <c r="K454">
        <v>1297620584</v>
      </c>
      <c r="L454" t="b">
        <v>0</v>
      </c>
      <c r="M454">
        <v>18</v>
      </c>
      <c r="N454" t="b">
        <v>1</v>
      </c>
      <c r="O454" t="s">
        <v>8264</v>
      </c>
      <c r="P454" t="s">
        <v>8319</v>
      </c>
      <c r="Q454" t="s">
        <v>8341</v>
      </c>
      <c r="R454">
        <f t="shared" si="49"/>
        <v>50</v>
      </c>
      <c r="S454" s="9">
        <f t="shared" si="50"/>
        <v>100</v>
      </c>
      <c r="T454" s="8">
        <f t="shared" si="51"/>
        <v>40587.75675925926</v>
      </c>
      <c r="U454" s="8">
        <f t="shared" si="52"/>
        <v>40666.165972222225</v>
      </c>
      <c r="V454" s="14">
        <f t="shared" si="53"/>
        <v>78.409212962964375</v>
      </c>
      <c r="W454" s="10">
        <f t="shared" si="54"/>
        <v>0</v>
      </c>
      <c r="X454" s="21">
        <f t="shared" si="55"/>
        <v>2011</v>
      </c>
    </row>
    <row r="455" spans="1:24" ht="60" x14ac:dyDescent="0.25">
      <c r="A455">
        <v>930</v>
      </c>
      <c r="B455" s="1" t="s">
        <v>931</v>
      </c>
      <c r="C455" s="1" t="s">
        <v>5040</v>
      </c>
      <c r="D455" s="3">
        <v>900</v>
      </c>
      <c r="E455" s="4">
        <v>345</v>
      </c>
      <c r="F455" t="s">
        <v>8220</v>
      </c>
      <c r="G455" t="s">
        <v>8223</v>
      </c>
      <c r="H455" t="s">
        <v>8403</v>
      </c>
      <c r="I455" t="s">
        <v>8245</v>
      </c>
      <c r="J455">
        <v>1277501520</v>
      </c>
      <c r="K455">
        <v>1273874306</v>
      </c>
      <c r="L455" t="b">
        <v>0</v>
      </c>
      <c r="M455">
        <v>5</v>
      </c>
      <c r="N455" t="b">
        <v>0</v>
      </c>
      <c r="O455" t="s">
        <v>8276</v>
      </c>
      <c r="P455" t="s">
        <v>8325</v>
      </c>
      <c r="Q455" t="s">
        <v>8348</v>
      </c>
      <c r="R455">
        <f t="shared" si="49"/>
        <v>69</v>
      </c>
      <c r="S455" s="9">
        <f t="shared" si="50"/>
        <v>38</v>
      </c>
      <c r="T455" s="8">
        <f t="shared" si="51"/>
        <v>40312.915578703702</v>
      </c>
      <c r="U455" s="8">
        <f t="shared" si="52"/>
        <v>40354.897222222222</v>
      </c>
      <c r="V455" s="14">
        <f t="shared" si="53"/>
        <v>41.981643518520286</v>
      </c>
      <c r="W455" s="10">
        <f t="shared" si="54"/>
        <v>-0.6166666666666667</v>
      </c>
      <c r="X455" s="21">
        <f t="shared" si="55"/>
        <v>2010</v>
      </c>
    </row>
    <row r="456" spans="1:24" ht="60" x14ac:dyDescent="0.25">
      <c r="A456">
        <v>1446</v>
      </c>
      <c r="B456" s="1" t="s">
        <v>1447</v>
      </c>
      <c r="C456" s="1" t="s">
        <v>5556</v>
      </c>
      <c r="D456" s="3">
        <v>900</v>
      </c>
      <c r="E456" s="4">
        <v>0</v>
      </c>
      <c r="F456" t="s">
        <v>8220</v>
      </c>
      <c r="G456" t="s">
        <v>8236</v>
      </c>
      <c r="H456" t="s">
        <v>8410</v>
      </c>
      <c r="I456" t="s">
        <v>8248</v>
      </c>
      <c r="J456">
        <v>1461235478</v>
      </c>
      <c r="K456">
        <v>1459507478</v>
      </c>
      <c r="L456" t="b">
        <v>0</v>
      </c>
      <c r="M456">
        <v>0</v>
      </c>
      <c r="N456" t="b">
        <v>0</v>
      </c>
      <c r="O456" t="s">
        <v>8285</v>
      </c>
      <c r="P456" t="s">
        <v>8309</v>
      </c>
      <c r="Q456" t="s">
        <v>8346</v>
      </c>
      <c r="R456">
        <f t="shared" si="49"/>
        <v>0</v>
      </c>
      <c r="S456" s="9">
        <f t="shared" si="50"/>
        <v>0</v>
      </c>
      <c r="T456" s="8">
        <f t="shared" si="51"/>
        <v>42461.447662037041</v>
      </c>
      <c r="U456" s="8">
        <f t="shared" si="52"/>
        <v>42481.447662037041</v>
      </c>
      <c r="V456" s="14">
        <f t="shared" si="53"/>
        <v>20</v>
      </c>
      <c r="W456" s="10">
        <f t="shared" si="54"/>
        <v>-1</v>
      </c>
      <c r="X456" s="21">
        <f t="shared" si="55"/>
        <v>2016</v>
      </c>
    </row>
    <row r="457" spans="1:24" ht="60" x14ac:dyDescent="0.25">
      <c r="A457">
        <v>1242</v>
      </c>
      <c r="B457" s="1" t="s">
        <v>1243</v>
      </c>
      <c r="C457" s="1" t="s">
        <v>5352</v>
      </c>
      <c r="D457" s="3">
        <v>911</v>
      </c>
      <c r="E457" s="4">
        <v>5</v>
      </c>
      <c r="F457" t="s">
        <v>8219</v>
      </c>
      <c r="G457" t="s">
        <v>8223</v>
      </c>
      <c r="H457" t="s">
        <v>8403</v>
      </c>
      <c r="I457" t="s">
        <v>8245</v>
      </c>
      <c r="J457">
        <v>1315747080</v>
      </c>
      <c r="K457">
        <v>1314417502</v>
      </c>
      <c r="L457" t="b">
        <v>0</v>
      </c>
      <c r="M457">
        <v>1</v>
      </c>
      <c r="N457" t="b">
        <v>0</v>
      </c>
      <c r="O457" t="s">
        <v>8284</v>
      </c>
      <c r="P457" t="s">
        <v>8325</v>
      </c>
      <c r="Q457" t="s">
        <v>8352</v>
      </c>
      <c r="R457">
        <f t="shared" si="49"/>
        <v>5</v>
      </c>
      <c r="S457" s="9">
        <f t="shared" si="50"/>
        <v>1</v>
      </c>
      <c r="T457" s="8">
        <f t="shared" si="51"/>
        <v>40782.165532407409</v>
      </c>
      <c r="U457" s="8">
        <f t="shared" si="52"/>
        <v>40797.554166666669</v>
      </c>
      <c r="V457" s="14">
        <f t="shared" si="53"/>
        <v>15.388634259259561</v>
      </c>
      <c r="W457" s="10">
        <f t="shared" si="54"/>
        <v>-0.9945115257958288</v>
      </c>
      <c r="X457" s="21">
        <f t="shared" si="55"/>
        <v>2011</v>
      </c>
    </row>
    <row r="458" spans="1:24" ht="45" x14ac:dyDescent="0.25">
      <c r="A458">
        <v>2634</v>
      </c>
      <c r="B458" s="1" t="s">
        <v>2634</v>
      </c>
      <c r="C458" s="1" t="s">
        <v>6744</v>
      </c>
      <c r="D458" s="3">
        <v>930</v>
      </c>
      <c r="E458" s="4">
        <v>986</v>
      </c>
      <c r="F458" t="s">
        <v>8218</v>
      </c>
      <c r="G458" t="s">
        <v>8223</v>
      </c>
      <c r="H458" t="s">
        <v>8403</v>
      </c>
      <c r="I458" t="s">
        <v>8245</v>
      </c>
      <c r="J458">
        <v>1475163921</v>
      </c>
      <c r="K458">
        <v>1472571921</v>
      </c>
      <c r="L458" t="b">
        <v>0</v>
      </c>
      <c r="M458">
        <v>25</v>
      </c>
      <c r="N458" t="b">
        <v>1</v>
      </c>
      <c r="O458" t="s">
        <v>8299</v>
      </c>
      <c r="P458" t="s">
        <v>8306</v>
      </c>
      <c r="Q458" t="s">
        <v>8313</v>
      </c>
      <c r="R458">
        <f t="shared" si="49"/>
        <v>39.44</v>
      </c>
      <c r="S458" s="9">
        <f t="shared" si="50"/>
        <v>106</v>
      </c>
      <c r="T458" s="8">
        <f t="shared" si="51"/>
        <v>42612.656493055561</v>
      </c>
      <c r="U458" s="8">
        <f t="shared" si="52"/>
        <v>42642.656493055561</v>
      </c>
      <c r="V458" s="14">
        <f t="shared" si="53"/>
        <v>30</v>
      </c>
      <c r="W458" s="10">
        <f t="shared" si="54"/>
        <v>6.0215053763440864E-2</v>
      </c>
      <c r="X458" s="21">
        <f t="shared" si="55"/>
        <v>2016</v>
      </c>
    </row>
    <row r="459" spans="1:24" ht="60" x14ac:dyDescent="0.25">
      <c r="A459">
        <v>3532</v>
      </c>
      <c r="B459" s="1" t="s">
        <v>3531</v>
      </c>
      <c r="C459" s="1" t="s">
        <v>7642</v>
      </c>
      <c r="D459" s="3">
        <v>960</v>
      </c>
      <c r="E459" s="4">
        <v>1142</v>
      </c>
      <c r="F459" t="s">
        <v>8218</v>
      </c>
      <c r="G459" t="s">
        <v>8223</v>
      </c>
      <c r="H459" t="s">
        <v>8403</v>
      </c>
      <c r="I459" t="s">
        <v>8245</v>
      </c>
      <c r="J459">
        <v>1411012740</v>
      </c>
      <c r="K459">
        <v>1409667827</v>
      </c>
      <c r="L459" t="b">
        <v>0</v>
      </c>
      <c r="M459">
        <v>27</v>
      </c>
      <c r="N459" t="b">
        <v>1</v>
      </c>
      <c r="O459" t="s">
        <v>8269</v>
      </c>
      <c r="P459" t="s">
        <v>8321</v>
      </c>
      <c r="Q459" t="s">
        <v>8324</v>
      </c>
      <c r="R459">
        <f t="shared" si="49"/>
        <v>42.3</v>
      </c>
      <c r="S459" s="9">
        <f t="shared" si="50"/>
        <v>119</v>
      </c>
      <c r="T459" s="8">
        <f t="shared" si="51"/>
        <v>41884.599849537037</v>
      </c>
      <c r="U459" s="8">
        <f t="shared" si="52"/>
        <v>41900.165972222225</v>
      </c>
      <c r="V459" s="14">
        <f t="shared" si="53"/>
        <v>15.56612268518802</v>
      </c>
      <c r="W459" s="10">
        <f t="shared" si="54"/>
        <v>0.18958333333333333</v>
      </c>
      <c r="X459" s="21">
        <f t="shared" si="55"/>
        <v>2014</v>
      </c>
    </row>
    <row r="460" spans="1:24" ht="60" x14ac:dyDescent="0.25">
      <c r="A460">
        <v>3458</v>
      </c>
      <c r="B460" s="1" t="s">
        <v>3457</v>
      </c>
      <c r="C460" s="1" t="s">
        <v>7568</v>
      </c>
      <c r="D460" s="3">
        <v>978</v>
      </c>
      <c r="E460" s="4">
        <v>1216</v>
      </c>
      <c r="F460" t="s">
        <v>8218</v>
      </c>
      <c r="G460" t="s">
        <v>8223</v>
      </c>
      <c r="H460" t="s">
        <v>8403</v>
      </c>
      <c r="I460" t="s">
        <v>8245</v>
      </c>
      <c r="J460">
        <v>1422937620</v>
      </c>
      <c r="K460">
        <v>1420606303</v>
      </c>
      <c r="L460" t="b">
        <v>0</v>
      </c>
      <c r="M460">
        <v>27</v>
      </c>
      <c r="N460" t="b">
        <v>1</v>
      </c>
      <c r="O460" t="s">
        <v>8269</v>
      </c>
      <c r="P460" t="s">
        <v>8321</v>
      </c>
      <c r="Q460" t="s">
        <v>8324</v>
      </c>
      <c r="R460">
        <f t="shared" si="49"/>
        <v>45.04</v>
      </c>
      <c r="S460" s="9">
        <f t="shared" si="50"/>
        <v>124</v>
      </c>
      <c r="T460" s="8">
        <f t="shared" si="51"/>
        <v>42011.202581018515</v>
      </c>
      <c r="U460" s="8">
        <f t="shared" si="52"/>
        <v>42038.185416666667</v>
      </c>
      <c r="V460" s="14">
        <f t="shared" si="53"/>
        <v>26.982835648152104</v>
      </c>
      <c r="W460" s="10">
        <f t="shared" si="54"/>
        <v>0.24335378323108384</v>
      </c>
      <c r="X460" s="21">
        <f t="shared" si="55"/>
        <v>2015</v>
      </c>
    </row>
    <row r="461" spans="1:24" ht="60" x14ac:dyDescent="0.25">
      <c r="A461">
        <v>383</v>
      </c>
      <c r="B461" s="1" t="s">
        <v>384</v>
      </c>
      <c r="C461" s="1" t="s">
        <v>4493</v>
      </c>
      <c r="D461" s="3">
        <v>999</v>
      </c>
      <c r="E461" s="4">
        <v>2065</v>
      </c>
      <c r="F461" t="s">
        <v>8218</v>
      </c>
      <c r="G461" t="s">
        <v>8223</v>
      </c>
      <c r="H461" t="s">
        <v>8403</v>
      </c>
      <c r="I461" t="s">
        <v>8245</v>
      </c>
      <c r="J461">
        <v>1400467759</v>
      </c>
      <c r="K461">
        <v>1398480559</v>
      </c>
      <c r="L461" t="b">
        <v>0</v>
      </c>
      <c r="M461">
        <v>48</v>
      </c>
      <c r="N461" t="b">
        <v>1</v>
      </c>
      <c r="O461" t="s">
        <v>8267</v>
      </c>
      <c r="P461" t="s">
        <v>8319</v>
      </c>
      <c r="Q461" t="s">
        <v>8320</v>
      </c>
      <c r="R461">
        <f t="shared" si="49"/>
        <v>43.02</v>
      </c>
      <c r="S461" s="9">
        <f t="shared" si="50"/>
        <v>207</v>
      </c>
      <c r="T461" s="8">
        <f t="shared" si="51"/>
        <v>41755.117581018516</v>
      </c>
      <c r="U461" s="8">
        <f t="shared" si="52"/>
        <v>41778.117581018516</v>
      </c>
      <c r="V461" s="14">
        <f t="shared" si="53"/>
        <v>23</v>
      </c>
      <c r="W461" s="10">
        <f t="shared" si="54"/>
        <v>1.067067067067067</v>
      </c>
      <c r="X461" s="21">
        <f t="shared" si="55"/>
        <v>2014</v>
      </c>
    </row>
    <row r="462" spans="1:24" ht="45" x14ac:dyDescent="0.25">
      <c r="A462">
        <v>1883</v>
      </c>
      <c r="B462" s="1" t="s">
        <v>1884</v>
      </c>
      <c r="C462" s="1" t="s">
        <v>5993</v>
      </c>
      <c r="D462" s="3">
        <v>999</v>
      </c>
      <c r="E462" s="4">
        <v>1047</v>
      </c>
      <c r="F462" t="s">
        <v>8218</v>
      </c>
      <c r="G462" t="s">
        <v>8223</v>
      </c>
      <c r="H462" t="s">
        <v>8403</v>
      </c>
      <c r="I462" t="s">
        <v>8245</v>
      </c>
      <c r="J462">
        <v>1333921508</v>
      </c>
      <c r="K462">
        <v>1331333108</v>
      </c>
      <c r="L462" t="b">
        <v>0</v>
      </c>
      <c r="M462">
        <v>32</v>
      </c>
      <c r="N462" t="b">
        <v>1</v>
      </c>
      <c r="O462" t="s">
        <v>8277</v>
      </c>
      <c r="P462" t="s">
        <v>8325</v>
      </c>
      <c r="Q462" t="s">
        <v>8326</v>
      </c>
      <c r="R462">
        <f t="shared" si="49"/>
        <v>32.72</v>
      </c>
      <c r="S462" s="9">
        <f t="shared" si="50"/>
        <v>105</v>
      </c>
      <c r="T462" s="8">
        <f t="shared" si="51"/>
        <v>40977.948009259257</v>
      </c>
      <c r="U462" s="8">
        <f t="shared" si="52"/>
        <v>41007.906342592592</v>
      </c>
      <c r="V462" s="14">
        <f t="shared" si="53"/>
        <v>29.958333333335759</v>
      </c>
      <c r="W462" s="10">
        <f t="shared" si="54"/>
        <v>4.8048048048048048E-2</v>
      </c>
      <c r="X462" s="21">
        <f t="shared" si="55"/>
        <v>2012</v>
      </c>
    </row>
    <row r="463" spans="1:24" ht="60" x14ac:dyDescent="0.25">
      <c r="A463">
        <v>2259</v>
      </c>
      <c r="B463" s="1" t="s">
        <v>2260</v>
      </c>
      <c r="C463" s="1" t="s">
        <v>6369</v>
      </c>
      <c r="D463" s="3">
        <v>1000</v>
      </c>
      <c r="E463" s="4">
        <v>18671</v>
      </c>
      <c r="F463" t="s">
        <v>8218</v>
      </c>
      <c r="G463" t="s">
        <v>8224</v>
      </c>
      <c r="H463" t="s">
        <v>8407</v>
      </c>
      <c r="I463" t="s">
        <v>8246</v>
      </c>
      <c r="J463">
        <v>1481224736</v>
      </c>
      <c r="K463">
        <v>1480360736</v>
      </c>
      <c r="L463" t="b">
        <v>0</v>
      </c>
      <c r="M463">
        <v>206</v>
      </c>
      <c r="N463" t="b">
        <v>1</v>
      </c>
      <c r="O463" t="s">
        <v>8295</v>
      </c>
      <c r="P463" t="s">
        <v>8314</v>
      </c>
      <c r="Q463" t="s">
        <v>8315</v>
      </c>
      <c r="R463">
        <f t="shared" si="49"/>
        <v>90.64</v>
      </c>
      <c r="S463" s="9">
        <f t="shared" si="50"/>
        <v>1867</v>
      </c>
      <c r="T463" s="8">
        <f t="shared" si="51"/>
        <v>42702.804814814815</v>
      </c>
      <c r="U463" s="8">
        <f t="shared" si="52"/>
        <v>42712.804814814815</v>
      </c>
      <c r="V463" s="14">
        <f t="shared" si="53"/>
        <v>10</v>
      </c>
      <c r="W463" s="10">
        <f t="shared" si="54"/>
        <v>17.670999999999999</v>
      </c>
      <c r="X463" s="21">
        <f t="shared" si="55"/>
        <v>2016</v>
      </c>
    </row>
    <row r="464" spans="1:24" ht="45" x14ac:dyDescent="0.25">
      <c r="A464">
        <v>2272</v>
      </c>
      <c r="B464" s="1" t="s">
        <v>2273</v>
      </c>
      <c r="C464" s="1" t="s">
        <v>6382</v>
      </c>
      <c r="D464" s="3">
        <v>1000</v>
      </c>
      <c r="E464" s="4">
        <v>13566</v>
      </c>
      <c r="F464" t="s">
        <v>8218</v>
      </c>
      <c r="G464" t="s">
        <v>8223</v>
      </c>
      <c r="H464" t="s">
        <v>8403</v>
      </c>
      <c r="I464" t="s">
        <v>8245</v>
      </c>
      <c r="J464">
        <v>1449506836</v>
      </c>
      <c r="K464">
        <v>1446914836</v>
      </c>
      <c r="L464" t="b">
        <v>0</v>
      </c>
      <c r="M464">
        <v>944</v>
      </c>
      <c r="N464" t="b">
        <v>1</v>
      </c>
      <c r="O464" t="s">
        <v>8295</v>
      </c>
      <c r="P464" t="s">
        <v>8314</v>
      </c>
      <c r="Q464" t="s">
        <v>8315</v>
      </c>
      <c r="R464">
        <f t="shared" si="49"/>
        <v>14.37</v>
      </c>
      <c r="S464" s="9">
        <f t="shared" si="50"/>
        <v>1357</v>
      </c>
      <c r="T464" s="8">
        <f t="shared" si="51"/>
        <v>42315.699490740735</v>
      </c>
      <c r="U464" s="8">
        <f t="shared" si="52"/>
        <v>42345.699490740735</v>
      </c>
      <c r="V464" s="14">
        <f t="shared" si="53"/>
        <v>30</v>
      </c>
      <c r="W464" s="10">
        <f t="shared" si="54"/>
        <v>12.566000000000001</v>
      </c>
      <c r="X464" s="21">
        <f t="shared" si="55"/>
        <v>2015</v>
      </c>
    </row>
    <row r="465" spans="1:24" ht="60" x14ac:dyDescent="0.25">
      <c r="A465">
        <v>2228</v>
      </c>
      <c r="B465" s="1" t="s">
        <v>2229</v>
      </c>
      <c r="C465" s="1" t="s">
        <v>6338</v>
      </c>
      <c r="D465" s="3">
        <v>1000</v>
      </c>
      <c r="E465" s="4">
        <v>11744.9</v>
      </c>
      <c r="F465" t="s">
        <v>8218</v>
      </c>
      <c r="G465" t="s">
        <v>8235</v>
      </c>
      <c r="H465" t="s">
        <v>8412</v>
      </c>
      <c r="I465" t="s">
        <v>8248</v>
      </c>
      <c r="J465">
        <v>1439707236</v>
      </c>
      <c r="K465">
        <v>1437115236</v>
      </c>
      <c r="L465" t="b">
        <v>0</v>
      </c>
      <c r="M465">
        <v>144</v>
      </c>
      <c r="N465" t="b">
        <v>1</v>
      </c>
      <c r="O465" t="s">
        <v>8295</v>
      </c>
      <c r="P465" t="s">
        <v>8314</v>
      </c>
      <c r="Q465" t="s">
        <v>8315</v>
      </c>
      <c r="R465">
        <f t="shared" si="49"/>
        <v>81.56</v>
      </c>
      <c r="S465" s="9">
        <f t="shared" si="50"/>
        <v>1174</v>
      </c>
      <c r="T465" s="8">
        <f t="shared" si="51"/>
        <v>42202.278194444443</v>
      </c>
      <c r="U465" s="8">
        <f t="shared" si="52"/>
        <v>42232.278194444443</v>
      </c>
      <c r="V465" s="14">
        <f t="shared" si="53"/>
        <v>30</v>
      </c>
      <c r="W465" s="10">
        <f t="shared" si="54"/>
        <v>10.744899999999999</v>
      </c>
      <c r="X465" s="21">
        <f t="shared" si="55"/>
        <v>2015</v>
      </c>
    </row>
    <row r="466" spans="1:24" ht="60" x14ac:dyDescent="0.25">
      <c r="A466">
        <v>2241</v>
      </c>
      <c r="B466" s="1" t="s">
        <v>2242</v>
      </c>
      <c r="C466" s="1" t="s">
        <v>6351</v>
      </c>
      <c r="D466" s="3">
        <v>1000</v>
      </c>
      <c r="E466" s="4">
        <v>8064</v>
      </c>
      <c r="F466" t="s">
        <v>8218</v>
      </c>
      <c r="G466" t="s">
        <v>8224</v>
      </c>
      <c r="H466" t="s">
        <v>8407</v>
      </c>
      <c r="I466" t="s">
        <v>8246</v>
      </c>
      <c r="J466">
        <v>1488484300</v>
      </c>
      <c r="K466">
        <v>1485892300</v>
      </c>
      <c r="L466" t="b">
        <v>0</v>
      </c>
      <c r="M466">
        <v>163</v>
      </c>
      <c r="N466" t="b">
        <v>1</v>
      </c>
      <c r="O466" t="s">
        <v>8295</v>
      </c>
      <c r="P466" t="s">
        <v>8314</v>
      </c>
      <c r="Q466" t="s">
        <v>8315</v>
      </c>
      <c r="R466">
        <f t="shared" si="49"/>
        <v>49.47</v>
      </c>
      <c r="S466" s="9">
        <f t="shared" si="50"/>
        <v>806</v>
      </c>
      <c r="T466" s="8">
        <f t="shared" si="51"/>
        <v>42766.827546296292</v>
      </c>
      <c r="U466" s="8">
        <f t="shared" si="52"/>
        <v>42796.827546296292</v>
      </c>
      <c r="V466" s="14">
        <f t="shared" si="53"/>
        <v>30</v>
      </c>
      <c r="W466" s="10">
        <f t="shared" si="54"/>
        <v>7.0640000000000001</v>
      </c>
      <c r="X466" s="21">
        <f t="shared" si="55"/>
        <v>2017</v>
      </c>
    </row>
    <row r="467" spans="1:24" ht="60" x14ac:dyDescent="0.25">
      <c r="A467">
        <v>2261</v>
      </c>
      <c r="B467" s="1" t="s">
        <v>2262</v>
      </c>
      <c r="C467" s="1" t="s">
        <v>6371</v>
      </c>
      <c r="D467" s="3">
        <v>1000</v>
      </c>
      <c r="E467" s="4">
        <v>7795</v>
      </c>
      <c r="F467" t="s">
        <v>8218</v>
      </c>
      <c r="G467" t="s">
        <v>8225</v>
      </c>
      <c r="H467" t="s">
        <v>8404</v>
      </c>
      <c r="I467" t="s">
        <v>8247</v>
      </c>
      <c r="J467">
        <v>1487093020</v>
      </c>
      <c r="K467">
        <v>1485278620</v>
      </c>
      <c r="L467" t="b">
        <v>0</v>
      </c>
      <c r="M467">
        <v>210</v>
      </c>
      <c r="N467" t="b">
        <v>1</v>
      </c>
      <c r="O467" t="s">
        <v>8295</v>
      </c>
      <c r="P467" t="s">
        <v>8314</v>
      </c>
      <c r="Q467" t="s">
        <v>8315</v>
      </c>
      <c r="R467">
        <f t="shared" si="49"/>
        <v>37.119999999999997</v>
      </c>
      <c r="S467" s="9">
        <f t="shared" si="50"/>
        <v>780</v>
      </c>
      <c r="T467" s="8">
        <f t="shared" si="51"/>
        <v>42759.724768518514</v>
      </c>
      <c r="U467" s="8">
        <f t="shared" si="52"/>
        <v>42780.724768518514</v>
      </c>
      <c r="V467" s="14">
        <f t="shared" si="53"/>
        <v>21</v>
      </c>
      <c r="W467" s="10">
        <f t="shared" si="54"/>
        <v>6.7949999999999999</v>
      </c>
      <c r="X467" s="21">
        <f t="shared" si="55"/>
        <v>2017</v>
      </c>
    </row>
    <row r="468" spans="1:24" ht="60" x14ac:dyDescent="0.25">
      <c r="A468">
        <v>2080</v>
      </c>
      <c r="B468" s="1" t="s">
        <v>2081</v>
      </c>
      <c r="C468" s="1" t="s">
        <v>6190</v>
      </c>
      <c r="D468" s="3">
        <v>1000</v>
      </c>
      <c r="E468" s="4">
        <v>5078</v>
      </c>
      <c r="F468" t="s">
        <v>8218</v>
      </c>
      <c r="G468" t="s">
        <v>8223</v>
      </c>
      <c r="H468" t="s">
        <v>8403</v>
      </c>
      <c r="I468" t="s">
        <v>8245</v>
      </c>
      <c r="J468">
        <v>1447286300</v>
      </c>
      <c r="K468">
        <v>1444690700</v>
      </c>
      <c r="L468" t="b">
        <v>0</v>
      </c>
      <c r="M468">
        <v>50</v>
      </c>
      <c r="N468" t="b">
        <v>1</v>
      </c>
      <c r="O468" t="s">
        <v>8293</v>
      </c>
      <c r="P468" t="s">
        <v>8306</v>
      </c>
      <c r="Q468" t="s">
        <v>8307</v>
      </c>
      <c r="R468">
        <f t="shared" si="49"/>
        <v>101.56</v>
      </c>
      <c r="S468" s="9">
        <f t="shared" si="50"/>
        <v>508</v>
      </c>
      <c r="T468" s="8">
        <f t="shared" si="51"/>
        <v>42289.957175925927</v>
      </c>
      <c r="U468" s="8">
        <f t="shared" si="52"/>
        <v>42319.998842592591</v>
      </c>
      <c r="V468" s="14">
        <f t="shared" si="53"/>
        <v>30.041666666664241</v>
      </c>
      <c r="W468" s="10">
        <f t="shared" si="54"/>
        <v>4.0780000000000003</v>
      </c>
      <c r="X468" s="21">
        <f t="shared" si="55"/>
        <v>2015</v>
      </c>
    </row>
    <row r="469" spans="1:24" ht="60" x14ac:dyDescent="0.25">
      <c r="A469">
        <v>314</v>
      </c>
      <c r="B469" s="1" t="s">
        <v>315</v>
      </c>
      <c r="C469" s="1" t="s">
        <v>4424</v>
      </c>
      <c r="D469" s="3">
        <v>1000</v>
      </c>
      <c r="E469" s="4">
        <v>3851.5</v>
      </c>
      <c r="F469" t="s">
        <v>8218</v>
      </c>
      <c r="G469" t="s">
        <v>8223</v>
      </c>
      <c r="H469" t="s">
        <v>8403</v>
      </c>
      <c r="I469" t="s">
        <v>8245</v>
      </c>
      <c r="J469">
        <v>1362167988</v>
      </c>
      <c r="K469">
        <v>1359575988</v>
      </c>
      <c r="L469" t="b">
        <v>1</v>
      </c>
      <c r="M469">
        <v>120</v>
      </c>
      <c r="N469" t="b">
        <v>1</v>
      </c>
      <c r="O469" t="s">
        <v>8267</v>
      </c>
      <c r="P469" t="s">
        <v>8319</v>
      </c>
      <c r="Q469" t="s">
        <v>8320</v>
      </c>
      <c r="R469">
        <f t="shared" si="49"/>
        <v>32.1</v>
      </c>
      <c r="S469" s="9">
        <f t="shared" si="50"/>
        <v>385</v>
      </c>
      <c r="T469" s="8">
        <f t="shared" si="51"/>
        <v>41304.833194444444</v>
      </c>
      <c r="U469" s="8">
        <f t="shared" si="52"/>
        <v>41334.833194444444</v>
      </c>
      <c r="V469" s="14">
        <f t="shared" si="53"/>
        <v>30</v>
      </c>
      <c r="W469" s="10">
        <f t="shared" si="54"/>
        <v>2.8515000000000001</v>
      </c>
      <c r="X469" s="21">
        <f t="shared" si="55"/>
        <v>2013</v>
      </c>
    </row>
    <row r="470" spans="1:24" ht="30" x14ac:dyDescent="0.25">
      <c r="A470">
        <v>306</v>
      </c>
      <c r="B470" s="1" t="s">
        <v>307</v>
      </c>
      <c r="C470" s="1" t="s">
        <v>4416</v>
      </c>
      <c r="D470" s="3">
        <v>1000</v>
      </c>
      <c r="E470" s="4">
        <v>2929</v>
      </c>
      <c r="F470" t="s">
        <v>8218</v>
      </c>
      <c r="G470" t="s">
        <v>8223</v>
      </c>
      <c r="H470" t="s">
        <v>8403</v>
      </c>
      <c r="I470" t="s">
        <v>8245</v>
      </c>
      <c r="J470">
        <v>1363806333</v>
      </c>
      <c r="K470">
        <v>1362081933</v>
      </c>
      <c r="L470" t="b">
        <v>1</v>
      </c>
      <c r="M470">
        <v>80</v>
      </c>
      <c r="N470" t="b">
        <v>1</v>
      </c>
      <c r="O470" t="s">
        <v>8267</v>
      </c>
      <c r="P470" t="s">
        <v>8319</v>
      </c>
      <c r="Q470" t="s">
        <v>8320</v>
      </c>
      <c r="R470">
        <f t="shared" si="49"/>
        <v>36.61</v>
      </c>
      <c r="S470" s="9">
        <f t="shared" si="50"/>
        <v>293</v>
      </c>
      <c r="T470" s="8">
        <f t="shared" si="51"/>
        <v>41333.837187500001</v>
      </c>
      <c r="U470" s="8">
        <f t="shared" si="52"/>
        <v>41353.795520833337</v>
      </c>
      <c r="V470" s="14">
        <f t="shared" si="53"/>
        <v>19.958333333335759</v>
      </c>
      <c r="W470" s="10">
        <f t="shared" si="54"/>
        <v>1.929</v>
      </c>
      <c r="X470" s="21">
        <f t="shared" si="55"/>
        <v>2013</v>
      </c>
    </row>
    <row r="471" spans="1:24" ht="45" x14ac:dyDescent="0.25">
      <c r="A471">
        <v>3582</v>
      </c>
      <c r="B471" s="1" t="s">
        <v>3581</v>
      </c>
      <c r="C471" s="1" t="s">
        <v>7692</v>
      </c>
      <c r="D471" s="3">
        <v>1000</v>
      </c>
      <c r="E471" s="4">
        <v>2870</v>
      </c>
      <c r="F471" t="s">
        <v>8218</v>
      </c>
      <c r="G471" t="s">
        <v>8223</v>
      </c>
      <c r="H471" t="s">
        <v>8403</v>
      </c>
      <c r="I471" t="s">
        <v>8245</v>
      </c>
      <c r="J471">
        <v>1459822682</v>
      </c>
      <c r="K471">
        <v>1458613082</v>
      </c>
      <c r="L471" t="b">
        <v>0</v>
      </c>
      <c r="M471">
        <v>49</v>
      </c>
      <c r="N471" t="b">
        <v>1</v>
      </c>
      <c r="O471" t="s">
        <v>8269</v>
      </c>
      <c r="P471" t="s">
        <v>8321</v>
      </c>
      <c r="Q471" t="s">
        <v>8324</v>
      </c>
      <c r="R471">
        <f t="shared" si="49"/>
        <v>58.57</v>
      </c>
      <c r="S471" s="9">
        <f t="shared" si="50"/>
        <v>287</v>
      </c>
      <c r="T471" s="8">
        <f t="shared" si="51"/>
        <v>42451.095856481479</v>
      </c>
      <c r="U471" s="8">
        <f t="shared" si="52"/>
        <v>42465.095856481479</v>
      </c>
      <c r="V471" s="14">
        <f t="shared" si="53"/>
        <v>14</v>
      </c>
      <c r="W471" s="10">
        <f t="shared" si="54"/>
        <v>1.87</v>
      </c>
      <c r="X471" s="21">
        <f t="shared" si="55"/>
        <v>2016</v>
      </c>
    </row>
    <row r="472" spans="1:24" ht="45" x14ac:dyDescent="0.25">
      <c r="A472">
        <v>109</v>
      </c>
      <c r="B472" s="1" t="s">
        <v>111</v>
      </c>
      <c r="C472" s="1" t="s">
        <v>4220</v>
      </c>
      <c r="D472" s="3">
        <v>1000</v>
      </c>
      <c r="E472" s="4">
        <v>2195</v>
      </c>
      <c r="F472" t="s">
        <v>8218</v>
      </c>
      <c r="G472" t="s">
        <v>8223</v>
      </c>
      <c r="H472" t="s">
        <v>8403</v>
      </c>
      <c r="I472" t="s">
        <v>8245</v>
      </c>
      <c r="J472">
        <v>1298680630</v>
      </c>
      <c r="K472">
        <v>1296088630</v>
      </c>
      <c r="L472" t="b">
        <v>0</v>
      </c>
      <c r="M472">
        <v>47</v>
      </c>
      <c r="N472" t="b">
        <v>1</v>
      </c>
      <c r="O472" t="s">
        <v>8264</v>
      </c>
      <c r="P472" t="s">
        <v>8319</v>
      </c>
      <c r="Q472" t="s">
        <v>8341</v>
      </c>
      <c r="R472">
        <f t="shared" si="49"/>
        <v>46.7</v>
      </c>
      <c r="S472" s="9">
        <f t="shared" si="50"/>
        <v>220</v>
      </c>
      <c r="T472" s="8">
        <f t="shared" si="51"/>
        <v>40570.025810185187</v>
      </c>
      <c r="U472" s="8">
        <f t="shared" si="52"/>
        <v>40600.025810185187</v>
      </c>
      <c r="V472" s="14">
        <f t="shared" si="53"/>
        <v>30</v>
      </c>
      <c r="W472" s="10">
        <f t="shared" si="54"/>
        <v>1.1950000000000001</v>
      </c>
      <c r="X472" s="21">
        <f t="shared" si="55"/>
        <v>2011</v>
      </c>
    </row>
    <row r="473" spans="1:24" ht="45" x14ac:dyDescent="0.25">
      <c r="A473">
        <v>1283</v>
      </c>
      <c r="B473" s="1" t="s">
        <v>1284</v>
      </c>
      <c r="C473" s="1" t="s">
        <v>5393</v>
      </c>
      <c r="D473" s="3">
        <v>1000</v>
      </c>
      <c r="E473" s="4">
        <v>2110.5</v>
      </c>
      <c r="F473" t="s">
        <v>8218</v>
      </c>
      <c r="G473" t="s">
        <v>8223</v>
      </c>
      <c r="H473" t="s">
        <v>8403</v>
      </c>
      <c r="I473" t="s">
        <v>8245</v>
      </c>
      <c r="J473">
        <v>1362974400</v>
      </c>
      <c r="K473">
        <v>1360948389</v>
      </c>
      <c r="L473" t="b">
        <v>1</v>
      </c>
      <c r="M473">
        <v>22</v>
      </c>
      <c r="N473" t="b">
        <v>1</v>
      </c>
      <c r="O473" t="s">
        <v>8274</v>
      </c>
      <c r="P473" t="s">
        <v>8325</v>
      </c>
      <c r="Q473" t="s">
        <v>8329</v>
      </c>
      <c r="R473">
        <f t="shared" si="49"/>
        <v>95.93</v>
      </c>
      <c r="S473" s="9">
        <f t="shared" si="50"/>
        <v>211</v>
      </c>
      <c r="T473" s="8">
        <f t="shared" si="51"/>
        <v>41320.717465277776</v>
      </c>
      <c r="U473" s="8">
        <f t="shared" si="52"/>
        <v>41344.166666666664</v>
      </c>
      <c r="V473" s="14">
        <f t="shared" si="53"/>
        <v>23.449201388888469</v>
      </c>
      <c r="W473" s="10">
        <f t="shared" si="54"/>
        <v>1.1105</v>
      </c>
      <c r="X473" s="21">
        <f t="shared" si="55"/>
        <v>2013</v>
      </c>
    </row>
    <row r="474" spans="1:24" ht="45" x14ac:dyDescent="0.25">
      <c r="A474">
        <v>1839</v>
      </c>
      <c r="B474" s="1" t="s">
        <v>1840</v>
      </c>
      <c r="C474" s="1" t="s">
        <v>5949</v>
      </c>
      <c r="D474" s="3">
        <v>1000</v>
      </c>
      <c r="E474" s="4">
        <v>2053</v>
      </c>
      <c r="F474" t="s">
        <v>8218</v>
      </c>
      <c r="G474" t="s">
        <v>8223</v>
      </c>
      <c r="H474" t="s">
        <v>8403</v>
      </c>
      <c r="I474" t="s">
        <v>8245</v>
      </c>
      <c r="J474">
        <v>1475342382</v>
      </c>
      <c r="K474">
        <v>1472750382</v>
      </c>
      <c r="L474" t="b">
        <v>0</v>
      </c>
      <c r="M474">
        <v>45</v>
      </c>
      <c r="N474" t="b">
        <v>1</v>
      </c>
      <c r="O474" t="s">
        <v>8274</v>
      </c>
      <c r="P474" t="s">
        <v>8325</v>
      </c>
      <c r="Q474" t="s">
        <v>8329</v>
      </c>
      <c r="R474">
        <f t="shared" si="49"/>
        <v>45.62</v>
      </c>
      <c r="S474" s="9">
        <f t="shared" si="50"/>
        <v>205</v>
      </c>
      <c r="T474" s="8">
        <f t="shared" si="51"/>
        <v>42614.722013888888</v>
      </c>
      <c r="U474" s="8">
        <f t="shared" si="52"/>
        <v>42644.722013888888</v>
      </c>
      <c r="V474" s="14">
        <f t="shared" si="53"/>
        <v>30</v>
      </c>
      <c r="W474" s="10">
        <f t="shared" si="54"/>
        <v>1.0529999999999999</v>
      </c>
      <c r="X474" s="21">
        <f t="shared" si="55"/>
        <v>2016</v>
      </c>
    </row>
    <row r="475" spans="1:24" ht="60" x14ac:dyDescent="0.25">
      <c r="A475">
        <v>788</v>
      </c>
      <c r="B475" s="1" t="s">
        <v>789</v>
      </c>
      <c r="C475" s="1" t="s">
        <v>4898</v>
      </c>
      <c r="D475" s="3">
        <v>1000</v>
      </c>
      <c r="E475" s="4">
        <v>2035.05</v>
      </c>
      <c r="F475" t="s">
        <v>8218</v>
      </c>
      <c r="G475" t="s">
        <v>8223</v>
      </c>
      <c r="H475" t="s">
        <v>8403</v>
      </c>
      <c r="I475" t="s">
        <v>8245</v>
      </c>
      <c r="J475">
        <v>1341633540</v>
      </c>
      <c r="K475">
        <v>1338336588</v>
      </c>
      <c r="L475" t="b">
        <v>0</v>
      </c>
      <c r="M475">
        <v>34</v>
      </c>
      <c r="N475" t="b">
        <v>1</v>
      </c>
      <c r="O475" t="s">
        <v>8274</v>
      </c>
      <c r="P475" t="s">
        <v>8325</v>
      </c>
      <c r="Q475" t="s">
        <v>8329</v>
      </c>
      <c r="R475">
        <f t="shared" si="49"/>
        <v>59.85</v>
      </c>
      <c r="S475" s="9">
        <f t="shared" si="50"/>
        <v>204</v>
      </c>
      <c r="T475" s="8">
        <f t="shared" si="51"/>
        <v>41059.006805555553</v>
      </c>
      <c r="U475" s="8">
        <f t="shared" si="52"/>
        <v>41097.165972222225</v>
      </c>
      <c r="V475" s="14">
        <f t="shared" si="53"/>
        <v>38.159166666671808</v>
      </c>
      <c r="W475" s="10">
        <f t="shared" si="54"/>
        <v>1.03505</v>
      </c>
      <c r="X475" s="21">
        <f t="shared" si="55"/>
        <v>2012</v>
      </c>
    </row>
    <row r="476" spans="1:24" ht="60" x14ac:dyDescent="0.25">
      <c r="A476">
        <v>2619</v>
      </c>
      <c r="B476" s="1" t="s">
        <v>2619</v>
      </c>
      <c r="C476" s="1" t="s">
        <v>6729</v>
      </c>
      <c r="D476" s="3">
        <v>1000</v>
      </c>
      <c r="E476" s="4">
        <v>1884</v>
      </c>
      <c r="F476" t="s">
        <v>8218</v>
      </c>
      <c r="G476" t="s">
        <v>8223</v>
      </c>
      <c r="H476" t="s">
        <v>8403</v>
      </c>
      <c r="I476" t="s">
        <v>8245</v>
      </c>
      <c r="J476">
        <v>1445598000</v>
      </c>
      <c r="K476">
        <v>1443302004</v>
      </c>
      <c r="L476" t="b">
        <v>1</v>
      </c>
      <c r="M476">
        <v>53</v>
      </c>
      <c r="N476" t="b">
        <v>1</v>
      </c>
      <c r="O476" t="s">
        <v>8299</v>
      </c>
      <c r="P476" t="s">
        <v>8306</v>
      </c>
      <c r="Q476" t="s">
        <v>8313</v>
      </c>
      <c r="R476">
        <f t="shared" si="49"/>
        <v>35.549999999999997</v>
      </c>
      <c r="S476" s="9">
        <f t="shared" si="50"/>
        <v>188</v>
      </c>
      <c r="T476" s="8">
        <f t="shared" si="51"/>
        <v>42273.884305555555</v>
      </c>
      <c r="U476" s="8">
        <f t="shared" si="52"/>
        <v>42300.458333333328</v>
      </c>
      <c r="V476" s="14">
        <f t="shared" si="53"/>
        <v>26.574027777773154</v>
      </c>
      <c r="W476" s="10">
        <f t="shared" si="54"/>
        <v>0.88400000000000001</v>
      </c>
      <c r="X476" s="21">
        <f t="shared" si="55"/>
        <v>2015</v>
      </c>
    </row>
    <row r="477" spans="1:24" ht="60" x14ac:dyDescent="0.25">
      <c r="A477">
        <v>2636</v>
      </c>
      <c r="B477" s="1" t="s">
        <v>2636</v>
      </c>
      <c r="C477" s="1" t="s">
        <v>6746</v>
      </c>
      <c r="D477" s="3">
        <v>1000</v>
      </c>
      <c r="E477" s="4">
        <v>1873</v>
      </c>
      <c r="F477" t="s">
        <v>8218</v>
      </c>
      <c r="G477" t="s">
        <v>8223</v>
      </c>
      <c r="H477" t="s">
        <v>8403</v>
      </c>
      <c r="I477" t="s">
        <v>8245</v>
      </c>
      <c r="J477">
        <v>1476579600</v>
      </c>
      <c r="K477">
        <v>1474641914</v>
      </c>
      <c r="L477" t="b">
        <v>0</v>
      </c>
      <c r="M477">
        <v>50</v>
      </c>
      <c r="N477" t="b">
        <v>1</v>
      </c>
      <c r="O477" t="s">
        <v>8299</v>
      </c>
      <c r="P477" t="s">
        <v>8306</v>
      </c>
      <c r="Q477" t="s">
        <v>8313</v>
      </c>
      <c r="R477">
        <f t="shared" si="49"/>
        <v>37.46</v>
      </c>
      <c r="S477" s="9">
        <f t="shared" si="50"/>
        <v>187</v>
      </c>
      <c r="T477" s="8">
        <f t="shared" si="51"/>
        <v>42636.614745370374</v>
      </c>
      <c r="U477" s="8">
        <f t="shared" si="52"/>
        <v>42659.041666666672</v>
      </c>
      <c r="V477" s="14">
        <f t="shared" si="53"/>
        <v>22.426921296297223</v>
      </c>
      <c r="W477" s="10">
        <f t="shared" si="54"/>
        <v>0.873</v>
      </c>
      <c r="X477" s="21">
        <f t="shared" si="55"/>
        <v>2016</v>
      </c>
    </row>
    <row r="478" spans="1:24" ht="45" x14ac:dyDescent="0.25">
      <c r="A478">
        <v>2835</v>
      </c>
      <c r="B478" s="1" t="s">
        <v>2835</v>
      </c>
      <c r="C478" s="1" t="s">
        <v>6945</v>
      </c>
      <c r="D478" s="3">
        <v>1000</v>
      </c>
      <c r="E478" s="4">
        <v>1870.99</v>
      </c>
      <c r="F478" t="s">
        <v>8218</v>
      </c>
      <c r="G478" t="s">
        <v>8224</v>
      </c>
      <c r="H478" t="s">
        <v>8407</v>
      </c>
      <c r="I478" t="s">
        <v>8246</v>
      </c>
      <c r="J478">
        <v>1449273600</v>
      </c>
      <c r="K478">
        <v>1446742417</v>
      </c>
      <c r="L478" t="b">
        <v>0</v>
      </c>
      <c r="M478">
        <v>93</v>
      </c>
      <c r="N478" t="b">
        <v>1</v>
      </c>
      <c r="O478" t="s">
        <v>8269</v>
      </c>
      <c r="P478" t="s">
        <v>8321</v>
      </c>
      <c r="Q478" t="s">
        <v>8324</v>
      </c>
      <c r="R478">
        <f t="shared" si="49"/>
        <v>20.12</v>
      </c>
      <c r="S478" s="9">
        <f t="shared" si="50"/>
        <v>187</v>
      </c>
      <c r="T478" s="8">
        <f t="shared" si="51"/>
        <v>42313.703900462962</v>
      </c>
      <c r="U478" s="8">
        <f t="shared" si="52"/>
        <v>42343</v>
      </c>
      <c r="V478" s="14">
        <f t="shared" si="53"/>
        <v>29.296099537037662</v>
      </c>
      <c r="W478" s="10">
        <f t="shared" si="54"/>
        <v>0.87099000000000004</v>
      </c>
      <c r="X478" s="21">
        <f t="shared" si="55"/>
        <v>2015</v>
      </c>
    </row>
    <row r="479" spans="1:24" ht="45" x14ac:dyDescent="0.25">
      <c r="A479">
        <v>3707</v>
      </c>
      <c r="B479" s="1" t="s">
        <v>3704</v>
      </c>
      <c r="C479" s="1" t="s">
        <v>7817</v>
      </c>
      <c r="D479" s="3">
        <v>1000</v>
      </c>
      <c r="E479" s="4">
        <v>1860</v>
      </c>
      <c r="F479" t="s">
        <v>8218</v>
      </c>
      <c r="G479" t="s">
        <v>8223</v>
      </c>
      <c r="H479" t="s">
        <v>8403</v>
      </c>
      <c r="I479" t="s">
        <v>8245</v>
      </c>
      <c r="J479">
        <v>1469165160</v>
      </c>
      <c r="K479">
        <v>1467335378</v>
      </c>
      <c r="L479" t="b">
        <v>0</v>
      </c>
      <c r="M479">
        <v>23</v>
      </c>
      <c r="N479" t="b">
        <v>1</v>
      </c>
      <c r="O479" t="s">
        <v>8269</v>
      </c>
      <c r="P479" t="s">
        <v>8321</v>
      </c>
      <c r="Q479" t="s">
        <v>8324</v>
      </c>
      <c r="R479">
        <f t="shared" si="49"/>
        <v>80.87</v>
      </c>
      <c r="S479" s="9">
        <f t="shared" si="50"/>
        <v>186</v>
      </c>
      <c r="T479" s="8">
        <f t="shared" si="51"/>
        <v>42552.048356481479</v>
      </c>
      <c r="U479" s="8">
        <f t="shared" si="52"/>
        <v>42573.226388888885</v>
      </c>
      <c r="V479" s="14">
        <f t="shared" si="53"/>
        <v>21.178032407406135</v>
      </c>
      <c r="W479" s="10">
        <f t="shared" si="54"/>
        <v>0.86</v>
      </c>
      <c r="X479" s="21">
        <f t="shared" si="55"/>
        <v>2016</v>
      </c>
    </row>
    <row r="480" spans="1:24" ht="60" x14ac:dyDescent="0.25">
      <c r="A480">
        <v>3443</v>
      </c>
      <c r="B480" s="1" t="s">
        <v>3442</v>
      </c>
      <c r="C480" s="1" t="s">
        <v>7553</v>
      </c>
      <c r="D480" s="3">
        <v>1000</v>
      </c>
      <c r="E480" s="4">
        <v>1855</v>
      </c>
      <c r="F480" t="s">
        <v>8218</v>
      </c>
      <c r="G480" t="s">
        <v>8223</v>
      </c>
      <c r="H480" t="s">
        <v>8403</v>
      </c>
      <c r="I480" t="s">
        <v>8245</v>
      </c>
      <c r="J480">
        <v>1410266146</v>
      </c>
      <c r="K480">
        <v>1407674146</v>
      </c>
      <c r="L480" t="b">
        <v>0</v>
      </c>
      <c r="M480">
        <v>45</v>
      </c>
      <c r="N480" t="b">
        <v>1</v>
      </c>
      <c r="O480" t="s">
        <v>8269</v>
      </c>
      <c r="P480" t="s">
        <v>8321</v>
      </c>
      <c r="Q480" t="s">
        <v>8324</v>
      </c>
      <c r="R480">
        <f t="shared" si="49"/>
        <v>41.22</v>
      </c>
      <c r="S480" s="9">
        <f t="shared" si="50"/>
        <v>186</v>
      </c>
      <c r="T480" s="8">
        <f t="shared" si="51"/>
        <v>41861.524837962963</v>
      </c>
      <c r="U480" s="8">
        <f t="shared" si="52"/>
        <v>41891.524837962963</v>
      </c>
      <c r="V480" s="14">
        <f t="shared" si="53"/>
        <v>30</v>
      </c>
      <c r="W480" s="10">
        <f t="shared" si="54"/>
        <v>0.85499999999999998</v>
      </c>
      <c r="X480" s="21">
        <f t="shared" si="55"/>
        <v>2014</v>
      </c>
    </row>
    <row r="481" spans="1:24" ht="30" x14ac:dyDescent="0.25">
      <c r="A481">
        <v>2668</v>
      </c>
      <c r="B481" s="1" t="s">
        <v>2668</v>
      </c>
      <c r="C481" s="1" t="s">
        <v>6778</v>
      </c>
      <c r="D481" s="3">
        <v>1000</v>
      </c>
      <c r="E481" s="4">
        <v>1707</v>
      </c>
      <c r="F481" t="s">
        <v>8218</v>
      </c>
      <c r="G481" t="s">
        <v>8228</v>
      </c>
      <c r="H481" t="s">
        <v>8408</v>
      </c>
      <c r="I481" t="s">
        <v>8250</v>
      </c>
      <c r="J481">
        <v>1447079520</v>
      </c>
      <c r="K481">
        <v>1443449265</v>
      </c>
      <c r="L481" t="b">
        <v>0</v>
      </c>
      <c r="M481">
        <v>28</v>
      </c>
      <c r="N481" t="b">
        <v>1</v>
      </c>
      <c r="O481" t="s">
        <v>8300</v>
      </c>
      <c r="P481" t="s">
        <v>8306</v>
      </c>
      <c r="Q481" t="s">
        <v>8338</v>
      </c>
      <c r="R481">
        <f t="shared" si="49"/>
        <v>60.96</v>
      </c>
      <c r="S481" s="9">
        <f t="shared" si="50"/>
        <v>171</v>
      </c>
      <c r="T481" s="8">
        <f t="shared" si="51"/>
        <v>42275.588715277772</v>
      </c>
      <c r="U481" s="8">
        <f t="shared" si="52"/>
        <v>42317.60555555555</v>
      </c>
      <c r="V481" s="14">
        <f t="shared" si="53"/>
        <v>42.016840277778101</v>
      </c>
      <c r="W481" s="10">
        <f t="shared" si="54"/>
        <v>0.70699999999999996</v>
      </c>
      <c r="X481" s="21">
        <f t="shared" si="55"/>
        <v>2015</v>
      </c>
    </row>
    <row r="482" spans="1:24" ht="45" x14ac:dyDescent="0.25">
      <c r="A482">
        <v>35</v>
      </c>
      <c r="B482" s="1" t="s">
        <v>37</v>
      </c>
      <c r="C482" s="1" t="s">
        <v>4146</v>
      </c>
      <c r="D482" s="3">
        <v>1000</v>
      </c>
      <c r="E482" s="4">
        <v>1665</v>
      </c>
      <c r="F482" t="s">
        <v>8218</v>
      </c>
      <c r="G482" t="s">
        <v>8223</v>
      </c>
      <c r="H482" t="s">
        <v>8403</v>
      </c>
      <c r="I482" t="s">
        <v>8245</v>
      </c>
      <c r="J482">
        <v>1430179200</v>
      </c>
      <c r="K482">
        <v>1428130814</v>
      </c>
      <c r="L482" t="b">
        <v>0</v>
      </c>
      <c r="M482">
        <v>28</v>
      </c>
      <c r="N482" t="b">
        <v>1</v>
      </c>
      <c r="O482" t="s">
        <v>8263</v>
      </c>
      <c r="P482" t="s">
        <v>8319</v>
      </c>
      <c r="Q482" t="s">
        <v>8330</v>
      </c>
      <c r="R482">
        <f t="shared" si="49"/>
        <v>59.46</v>
      </c>
      <c r="S482" s="9">
        <f t="shared" si="50"/>
        <v>167</v>
      </c>
      <c r="T482" s="8">
        <f t="shared" si="51"/>
        <v>42098.291828703703</v>
      </c>
      <c r="U482" s="8">
        <f t="shared" si="52"/>
        <v>42122</v>
      </c>
      <c r="V482" s="14">
        <f t="shared" si="53"/>
        <v>23.708171296297223</v>
      </c>
      <c r="W482" s="10">
        <f t="shared" si="54"/>
        <v>0.66500000000000004</v>
      </c>
      <c r="X482" s="21">
        <f t="shared" si="55"/>
        <v>2015</v>
      </c>
    </row>
    <row r="483" spans="1:24" ht="60" x14ac:dyDescent="0.25">
      <c r="A483">
        <v>2969</v>
      </c>
      <c r="B483" s="1" t="s">
        <v>2969</v>
      </c>
      <c r="C483" s="1" t="s">
        <v>7079</v>
      </c>
      <c r="D483" s="3">
        <v>1000</v>
      </c>
      <c r="E483" s="4">
        <v>1625</v>
      </c>
      <c r="F483" t="s">
        <v>8218</v>
      </c>
      <c r="G483" t="s">
        <v>8228</v>
      </c>
      <c r="H483" t="s">
        <v>8408</v>
      </c>
      <c r="I483" t="s">
        <v>8250</v>
      </c>
      <c r="J483">
        <v>1430693460</v>
      </c>
      <c r="K483">
        <v>1428087153</v>
      </c>
      <c r="L483" t="b">
        <v>0</v>
      </c>
      <c r="M483">
        <v>17</v>
      </c>
      <c r="N483" t="b">
        <v>1</v>
      </c>
      <c r="O483" t="s">
        <v>8269</v>
      </c>
      <c r="P483" t="s">
        <v>8321</v>
      </c>
      <c r="Q483" t="s">
        <v>8324</v>
      </c>
      <c r="R483">
        <f t="shared" si="49"/>
        <v>95.59</v>
      </c>
      <c r="S483" s="9">
        <f t="shared" si="50"/>
        <v>163</v>
      </c>
      <c r="T483" s="8">
        <f t="shared" si="51"/>
        <v>42097.786493055552</v>
      </c>
      <c r="U483" s="8">
        <f t="shared" si="52"/>
        <v>42127.952083333337</v>
      </c>
      <c r="V483" s="14">
        <f t="shared" si="53"/>
        <v>30.165590277785668</v>
      </c>
      <c r="W483" s="10">
        <f t="shared" si="54"/>
        <v>0.625</v>
      </c>
      <c r="X483" s="21">
        <f t="shared" si="55"/>
        <v>2015</v>
      </c>
    </row>
    <row r="484" spans="1:24" ht="45" x14ac:dyDescent="0.25">
      <c r="A484">
        <v>3610</v>
      </c>
      <c r="B484" s="1" t="s">
        <v>3609</v>
      </c>
      <c r="C484" s="1" t="s">
        <v>7720</v>
      </c>
      <c r="D484" s="3">
        <v>1000</v>
      </c>
      <c r="E484" s="4">
        <v>1623</v>
      </c>
      <c r="F484" t="s">
        <v>8218</v>
      </c>
      <c r="G484" t="s">
        <v>8224</v>
      </c>
      <c r="H484" t="s">
        <v>8407</v>
      </c>
      <c r="I484" t="s">
        <v>8246</v>
      </c>
      <c r="J484">
        <v>1439806936</v>
      </c>
      <c r="K484">
        <v>1437214936</v>
      </c>
      <c r="L484" t="b">
        <v>0</v>
      </c>
      <c r="M484">
        <v>31</v>
      </c>
      <c r="N484" t="b">
        <v>1</v>
      </c>
      <c r="O484" t="s">
        <v>8269</v>
      </c>
      <c r="P484" t="s">
        <v>8321</v>
      </c>
      <c r="Q484" t="s">
        <v>8324</v>
      </c>
      <c r="R484">
        <f t="shared" si="49"/>
        <v>52.35</v>
      </c>
      <c r="S484" s="9">
        <f t="shared" si="50"/>
        <v>162</v>
      </c>
      <c r="T484" s="8">
        <f t="shared" si="51"/>
        <v>42203.432129629626</v>
      </c>
      <c r="U484" s="8">
        <f t="shared" si="52"/>
        <v>42233.432129629626</v>
      </c>
      <c r="V484" s="14">
        <f t="shared" si="53"/>
        <v>30</v>
      </c>
      <c r="W484" s="10">
        <f t="shared" si="54"/>
        <v>0.623</v>
      </c>
      <c r="X484" s="21">
        <f t="shared" si="55"/>
        <v>2015</v>
      </c>
    </row>
    <row r="485" spans="1:24" ht="45" x14ac:dyDescent="0.25">
      <c r="A485">
        <v>2179</v>
      </c>
      <c r="B485" s="1" t="s">
        <v>2180</v>
      </c>
      <c r="C485" s="1" t="s">
        <v>6289</v>
      </c>
      <c r="D485" s="3">
        <v>1000</v>
      </c>
      <c r="E485" s="4">
        <v>1614</v>
      </c>
      <c r="F485" t="s">
        <v>8218</v>
      </c>
      <c r="G485" t="s">
        <v>8223</v>
      </c>
      <c r="H485" t="s">
        <v>8403</v>
      </c>
      <c r="I485" t="s">
        <v>8245</v>
      </c>
      <c r="J485">
        <v>1428725192</v>
      </c>
      <c r="K485">
        <v>1426133192</v>
      </c>
      <c r="L485" t="b">
        <v>0</v>
      </c>
      <c r="M485">
        <v>21</v>
      </c>
      <c r="N485" t="b">
        <v>1</v>
      </c>
      <c r="O485" t="s">
        <v>8274</v>
      </c>
      <c r="P485" t="s">
        <v>8325</v>
      </c>
      <c r="Q485" t="s">
        <v>8329</v>
      </c>
      <c r="R485">
        <f t="shared" si="49"/>
        <v>76.86</v>
      </c>
      <c r="S485" s="9">
        <f t="shared" si="50"/>
        <v>161</v>
      </c>
      <c r="T485" s="8">
        <f t="shared" si="51"/>
        <v>42075.171203703707</v>
      </c>
      <c r="U485" s="8">
        <f t="shared" si="52"/>
        <v>42105.171203703707</v>
      </c>
      <c r="V485" s="14">
        <f t="shared" si="53"/>
        <v>30</v>
      </c>
      <c r="W485" s="10">
        <f t="shared" si="54"/>
        <v>0.61399999999999999</v>
      </c>
      <c r="X485" s="21">
        <f t="shared" si="55"/>
        <v>2015</v>
      </c>
    </row>
    <row r="486" spans="1:24" ht="45" x14ac:dyDescent="0.25">
      <c r="A486">
        <v>3231</v>
      </c>
      <c r="B486" s="1" t="s">
        <v>3231</v>
      </c>
      <c r="C486" s="1" t="s">
        <v>7341</v>
      </c>
      <c r="D486" s="3">
        <v>1000</v>
      </c>
      <c r="E486" s="4">
        <v>1610</v>
      </c>
      <c r="F486" t="s">
        <v>8218</v>
      </c>
      <c r="G486" t="s">
        <v>8223</v>
      </c>
      <c r="H486" t="s">
        <v>8403</v>
      </c>
      <c r="I486" t="s">
        <v>8245</v>
      </c>
      <c r="J486">
        <v>1460846347</v>
      </c>
      <c r="K486">
        <v>1458254347</v>
      </c>
      <c r="L486" t="b">
        <v>0</v>
      </c>
      <c r="M486">
        <v>28</v>
      </c>
      <c r="N486" t="b">
        <v>1</v>
      </c>
      <c r="O486" t="s">
        <v>8269</v>
      </c>
      <c r="P486" t="s">
        <v>8321</v>
      </c>
      <c r="Q486" t="s">
        <v>8324</v>
      </c>
      <c r="R486">
        <f t="shared" si="49"/>
        <v>57.5</v>
      </c>
      <c r="S486" s="9">
        <f t="shared" si="50"/>
        <v>161</v>
      </c>
      <c r="T486" s="8">
        <f t="shared" si="51"/>
        <v>42446.943831018521</v>
      </c>
      <c r="U486" s="8">
        <f t="shared" si="52"/>
        <v>42476.943831018521</v>
      </c>
      <c r="V486" s="14">
        <f t="shared" si="53"/>
        <v>30</v>
      </c>
      <c r="W486" s="10">
        <f t="shared" si="54"/>
        <v>0.61</v>
      </c>
      <c r="X486" s="21">
        <f t="shared" si="55"/>
        <v>2016</v>
      </c>
    </row>
    <row r="487" spans="1:24" ht="60" x14ac:dyDescent="0.25">
      <c r="A487">
        <v>2279</v>
      </c>
      <c r="B487" s="1" t="s">
        <v>2280</v>
      </c>
      <c r="C487" s="1" t="s">
        <v>6389</v>
      </c>
      <c r="D487" s="3">
        <v>1000</v>
      </c>
      <c r="E487" s="4">
        <v>1538</v>
      </c>
      <c r="F487" t="s">
        <v>8218</v>
      </c>
      <c r="G487" t="s">
        <v>8223</v>
      </c>
      <c r="H487" t="s">
        <v>8403</v>
      </c>
      <c r="I487" t="s">
        <v>8245</v>
      </c>
      <c r="J487">
        <v>1423022400</v>
      </c>
      <c r="K487">
        <v>1421436099</v>
      </c>
      <c r="L487" t="b">
        <v>0</v>
      </c>
      <c r="M487">
        <v>32</v>
      </c>
      <c r="N487" t="b">
        <v>1</v>
      </c>
      <c r="O487" t="s">
        <v>8295</v>
      </c>
      <c r="P487" t="s">
        <v>8314</v>
      </c>
      <c r="Q487" t="s">
        <v>8315</v>
      </c>
      <c r="R487">
        <f t="shared" si="49"/>
        <v>48.06</v>
      </c>
      <c r="S487" s="9">
        <f t="shared" si="50"/>
        <v>154</v>
      </c>
      <c r="T487" s="8">
        <f t="shared" si="51"/>
        <v>42020.806701388887</v>
      </c>
      <c r="U487" s="8">
        <f t="shared" si="52"/>
        <v>42039.166666666672</v>
      </c>
      <c r="V487" s="14">
        <f t="shared" si="53"/>
        <v>18.359965277784795</v>
      </c>
      <c r="W487" s="10">
        <f t="shared" si="54"/>
        <v>0.53800000000000003</v>
      </c>
      <c r="X487" s="21">
        <f t="shared" si="55"/>
        <v>2015</v>
      </c>
    </row>
    <row r="488" spans="1:24" ht="60" x14ac:dyDescent="0.25">
      <c r="A488">
        <v>3349</v>
      </c>
      <c r="B488" s="1" t="s">
        <v>3348</v>
      </c>
      <c r="C488" s="1" t="s">
        <v>7459</v>
      </c>
      <c r="D488" s="3">
        <v>1000</v>
      </c>
      <c r="E488" s="4">
        <v>1534</v>
      </c>
      <c r="F488" t="s">
        <v>8218</v>
      </c>
      <c r="G488" t="s">
        <v>8223</v>
      </c>
      <c r="H488" t="s">
        <v>8403</v>
      </c>
      <c r="I488" t="s">
        <v>8245</v>
      </c>
      <c r="J488">
        <v>1465837200</v>
      </c>
      <c r="K488">
        <v>1463971172</v>
      </c>
      <c r="L488" t="b">
        <v>0</v>
      </c>
      <c r="M488">
        <v>14</v>
      </c>
      <c r="N488" t="b">
        <v>1</v>
      </c>
      <c r="O488" t="s">
        <v>8269</v>
      </c>
      <c r="P488" t="s">
        <v>8321</v>
      </c>
      <c r="Q488" t="s">
        <v>8324</v>
      </c>
      <c r="R488">
        <f t="shared" si="49"/>
        <v>109.57</v>
      </c>
      <c r="S488" s="9">
        <f t="shared" si="50"/>
        <v>153</v>
      </c>
      <c r="T488" s="8">
        <f t="shared" si="51"/>
        <v>42513.110787037032</v>
      </c>
      <c r="U488" s="8">
        <f t="shared" si="52"/>
        <v>42534.708333333328</v>
      </c>
      <c r="V488" s="14">
        <f t="shared" si="53"/>
        <v>21.597546296296059</v>
      </c>
      <c r="W488" s="10">
        <f t="shared" si="54"/>
        <v>0.53400000000000003</v>
      </c>
      <c r="X488" s="21">
        <f t="shared" si="55"/>
        <v>2016</v>
      </c>
    </row>
    <row r="489" spans="1:24" ht="60" x14ac:dyDescent="0.25">
      <c r="A489">
        <v>3452</v>
      </c>
      <c r="B489" s="1" t="s">
        <v>3451</v>
      </c>
      <c r="C489" s="1" t="s">
        <v>7562</v>
      </c>
      <c r="D489" s="3">
        <v>1000</v>
      </c>
      <c r="E489" s="4">
        <v>1532</v>
      </c>
      <c r="F489" t="s">
        <v>8218</v>
      </c>
      <c r="G489" t="s">
        <v>8223</v>
      </c>
      <c r="H489" t="s">
        <v>8403</v>
      </c>
      <c r="I489" t="s">
        <v>8245</v>
      </c>
      <c r="J489">
        <v>1406087940</v>
      </c>
      <c r="K489">
        <v>1404141626</v>
      </c>
      <c r="L489" t="b">
        <v>0</v>
      </c>
      <c r="M489">
        <v>37</v>
      </c>
      <c r="N489" t="b">
        <v>1</v>
      </c>
      <c r="O489" t="s">
        <v>8269</v>
      </c>
      <c r="P489" t="s">
        <v>8321</v>
      </c>
      <c r="Q489" t="s">
        <v>8324</v>
      </c>
      <c r="R489">
        <f t="shared" si="49"/>
        <v>41.41</v>
      </c>
      <c r="S489" s="9">
        <f t="shared" si="50"/>
        <v>153</v>
      </c>
      <c r="T489" s="8">
        <f t="shared" si="51"/>
        <v>41820.639189814814</v>
      </c>
      <c r="U489" s="8">
        <f t="shared" si="52"/>
        <v>41843.165972222225</v>
      </c>
      <c r="V489" s="14">
        <f t="shared" si="53"/>
        <v>22.526782407410792</v>
      </c>
      <c r="W489" s="10">
        <f t="shared" si="54"/>
        <v>0.53200000000000003</v>
      </c>
      <c r="X489" s="21">
        <f t="shared" si="55"/>
        <v>2014</v>
      </c>
    </row>
    <row r="490" spans="1:24" ht="30" x14ac:dyDescent="0.25">
      <c r="A490">
        <v>3771</v>
      </c>
      <c r="B490" s="1" t="s">
        <v>3768</v>
      </c>
      <c r="C490" s="1" t="s">
        <v>7881</v>
      </c>
      <c r="D490" s="3">
        <v>1000</v>
      </c>
      <c r="E490" s="4">
        <v>1460</v>
      </c>
      <c r="F490" t="s">
        <v>8218</v>
      </c>
      <c r="G490" t="s">
        <v>8223</v>
      </c>
      <c r="H490" t="s">
        <v>8403</v>
      </c>
      <c r="I490" t="s">
        <v>8245</v>
      </c>
      <c r="J490">
        <v>1463529600</v>
      </c>
      <c r="K490">
        <v>1462307652</v>
      </c>
      <c r="L490" t="b">
        <v>0</v>
      </c>
      <c r="M490">
        <v>38</v>
      </c>
      <c r="N490" t="b">
        <v>1</v>
      </c>
      <c r="O490" t="s">
        <v>8303</v>
      </c>
      <c r="P490" t="s">
        <v>8321</v>
      </c>
      <c r="Q490" t="s">
        <v>8333</v>
      </c>
      <c r="R490">
        <f t="shared" si="49"/>
        <v>38.42</v>
      </c>
      <c r="S490" s="9">
        <f t="shared" si="50"/>
        <v>146</v>
      </c>
      <c r="T490" s="8">
        <f t="shared" si="51"/>
        <v>42493.857083333336</v>
      </c>
      <c r="U490" s="8">
        <f t="shared" si="52"/>
        <v>42508</v>
      </c>
      <c r="V490" s="14">
        <f t="shared" si="53"/>
        <v>14.14291666666395</v>
      </c>
      <c r="W490" s="10">
        <f t="shared" si="54"/>
        <v>0.46</v>
      </c>
      <c r="X490" s="21">
        <f t="shared" si="55"/>
        <v>2016</v>
      </c>
    </row>
    <row r="491" spans="1:24" ht="60" x14ac:dyDescent="0.25">
      <c r="A491">
        <v>266</v>
      </c>
      <c r="B491" s="1" t="s">
        <v>267</v>
      </c>
      <c r="C491" s="1" t="s">
        <v>4376</v>
      </c>
      <c r="D491" s="3">
        <v>1000</v>
      </c>
      <c r="E491" s="4">
        <v>1455</v>
      </c>
      <c r="F491" t="s">
        <v>8218</v>
      </c>
      <c r="G491" t="s">
        <v>8223</v>
      </c>
      <c r="H491" t="s">
        <v>8403</v>
      </c>
      <c r="I491" t="s">
        <v>8245</v>
      </c>
      <c r="J491">
        <v>1271994660</v>
      </c>
      <c r="K491">
        <v>1264565507</v>
      </c>
      <c r="L491" t="b">
        <v>1</v>
      </c>
      <c r="M491">
        <v>36</v>
      </c>
      <c r="N491" t="b">
        <v>1</v>
      </c>
      <c r="O491" t="s">
        <v>8267</v>
      </c>
      <c r="P491" t="s">
        <v>8319</v>
      </c>
      <c r="Q491" t="s">
        <v>8320</v>
      </c>
      <c r="R491">
        <f t="shared" si="49"/>
        <v>40.42</v>
      </c>
      <c r="S491" s="9">
        <f t="shared" si="50"/>
        <v>146</v>
      </c>
      <c r="T491" s="8">
        <f t="shared" si="51"/>
        <v>40205.174849537041</v>
      </c>
      <c r="U491" s="8">
        <f t="shared" si="52"/>
        <v>40291.160416666666</v>
      </c>
      <c r="V491" s="14">
        <f t="shared" si="53"/>
        <v>85.985567129624542</v>
      </c>
      <c r="W491" s="10">
        <f t="shared" si="54"/>
        <v>0.45500000000000002</v>
      </c>
      <c r="X491" s="21">
        <f t="shared" si="55"/>
        <v>2010</v>
      </c>
    </row>
    <row r="492" spans="1:24" ht="45" x14ac:dyDescent="0.25">
      <c r="A492">
        <v>1898</v>
      </c>
      <c r="B492" s="1" t="s">
        <v>1899</v>
      </c>
      <c r="C492" s="1" t="s">
        <v>6008</v>
      </c>
      <c r="D492" s="3">
        <v>1000</v>
      </c>
      <c r="E492" s="4">
        <v>1445</v>
      </c>
      <c r="F492" t="s">
        <v>8218</v>
      </c>
      <c r="G492" t="s">
        <v>8223</v>
      </c>
      <c r="H492" t="s">
        <v>8403</v>
      </c>
      <c r="I492" t="s">
        <v>8245</v>
      </c>
      <c r="J492">
        <v>1454349600</v>
      </c>
      <c r="K492">
        <v>1451277473</v>
      </c>
      <c r="L492" t="b">
        <v>0</v>
      </c>
      <c r="M492">
        <v>21</v>
      </c>
      <c r="N492" t="b">
        <v>1</v>
      </c>
      <c r="O492" t="s">
        <v>8277</v>
      </c>
      <c r="P492" t="s">
        <v>8325</v>
      </c>
      <c r="Q492" t="s">
        <v>8326</v>
      </c>
      <c r="R492">
        <f t="shared" si="49"/>
        <v>68.81</v>
      </c>
      <c r="S492" s="9">
        <f t="shared" si="50"/>
        <v>145</v>
      </c>
      <c r="T492" s="8">
        <f t="shared" si="51"/>
        <v>42366.192974537036</v>
      </c>
      <c r="U492" s="8">
        <f t="shared" si="52"/>
        <v>42401.75</v>
      </c>
      <c r="V492" s="14">
        <f t="shared" si="53"/>
        <v>35.557025462963793</v>
      </c>
      <c r="W492" s="10">
        <f t="shared" si="54"/>
        <v>0.44500000000000001</v>
      </c>
      <c r="X492" s="21">
        <f t="shared" si="55"/>
        <v>2015</v>
      </c>
    </row>
    <row r="493" spans="1:24" ht="60" x14ac:dyDescent="0.25">
      <c r="A493">
        <v>3669</v>
      </c>
      <c r="B493" s="1" t="s">
        <v>3666</v>
      </c>
      <c r="C493" s="1" t="s">
        <v>7779</v>
      </c>
      <c r="D493" s="3">
        <v>1000</v>
      </c>
      <c r="E493" s="4">
        <v>1382</v>
      </c>
      <c r="F493" t="s">
        <v>8218</v>
      </c>
      <c r="G493" t="s">
        <v>8224</v>
      </c>
      <c r="H493" t="s">
        <v>8407</v>
      </c>
      <c r="I493" t="s">
        <v>8246</v>
      </c>
      <c r="J493">
        <v>1434039137</v>
      </c>
      <c r="K493">
        <v>1431447137</v>
      </c>
      <c r="L493" t="b">
        <v>0</v>
      </c>
      <c r="M493">
        <v>17</v>
      </c>
      <c r="N493" t="b">
        <v>1</v>
      </c>
      <c r="O493" t="s">
        <v>8269</v>
      </c>
      <c r="P493" t="s">
        <v>8321</v>
      </c>
      <c r="Q493" t="s">
        <v>8324</v>
      </c>
      <c r="R493">
        <f t="shared" si="49"/>
        <v>81.290000000000006</v>
      </c>
      <c r="S493" s="9">
        <f t="shared" si="50"/>
        <v>138</v>
      </c>
      <c r="T493" s="8">
        <f t="shared" si="51"/>
        <v>42136.675196759257</v>
      </c>
      <c r="U493" s="8">
        <f t="shared" si="52"/>
        <v>42166.675196759257</v>
      </c>
      <c r="V493" s="14">
        <f t="shared" si="53"/>
        <v>30</v>
      </c>
      <c r="W493" s="10">
        <f t="shared" si="54"/>
        <v>0.38200000000000001</v>
      </c>
      <c r="X493" s="21">
        <f t="shared" si="55"/>
        <v>2015</v>
      </c>
    </row>
    <row r="494" spans="1:24" ht="30" x14ac:dyDescent="0.25">
      <c r="A494">
        <v>1675</v>
      </c>
      <c r="B494" s="1" t="s">
        <v>1676</v>
      </c>
      <c r="C494" s="1" t="s">
        <v>5785</v>
      </c>
      <c r="D494" s="3">
        <v>1000</v>
      </c>
      <c r="E494" s="4">
        <v>1374.16</v>
      </c>
      <c r="F494" t="s">
        <v>8218</v>
      </c>
      <c r="G494" t="s">
        <v>8223</v>
      </c>
      <c r="H494" t="s">
        <v>8403</v>
      </c>
      <c r="I494" t="s">
        <v>8245</v>
      </c>
      <c r="J494">
        <v>1318802580</v>
      </c>
      <c r="K494">
        <v>1316194540</v>
      </c>
      <c r="L494" t="b">
        <v>0</v>
      </c>
      <c r="M494">
        <v>34</v>
      </c>
      <c r="N494" t="b">
        <v>1</v>
      </c>
      <c r="O494" t="s">
        <v>8290</v>
      </c>
      <c r="P494" t="s">
        <v>8325</v>
      </c>
      <c r="Q494" t="s">
        <v>8336</v>
      </c>
      <c r="R494">
        <f t="shared" si="49"/>
        <v>40.42</v>
      </c>
      <c r="S494" s="9">
        <f t="shared" si="50"/>
        <v>137</v>
      </c>
      <c r="T494" s="8">
        <f t="shared" si="51"/>
        <v>40802.733101851853</v>
      </c>
      <c r="U494" s="8">
        <f t="shared" si="52"/>
        <v>40832.918749999997</v>
      </c>
      <c r="V494" s="14">
        <f t="shared" si="53"/>
        <v>30.185648148144537</v>
      </c>
      <c r="W494" s="10">
        <f t="shared" si="54"/>
        <v>0.3741600000000001</v>
      </c>
      <c r="X494" s="21">
        <f t="shared" si="55"/>
        <v>2011</v>
      </c>
    </row>
    <row r="495" spans="1:24" ht="60" x14ac:dyDescent="0.25">
      <c r="A495">
        <v>2102</v>
      </c>
      <c r="B495" s="1" t="s">
        <v>2103</v>
      </c>
      <c r="C495" s="1" t="s">
        <v>6212</v>
      </c>
      <c r="D495" s="3">
        <v>1000</v>
      </c>
      <c r="E495" s="4">
        <v>1360</v>
      </c>
      <c r="F495" t="s">
        <v>8218</v>
      </c>
      <c r="G495" t="s">
        <v>8223</v>
      </c>
      <c r="H495" t="s">
        <v>8403</v>
      </c>
      <c r="I495" t="s">
        <v>8245</v>
      </c>
      <c r="J495">
        <v>1304628648</v>
      </c>
      <c r="K495">
        <v>1302036648</v>
      </c>
      <c r="L495" t="b">
        <v>0</v>
      </c>
      <c r="M495">
        <v>38</v>
      </c>
      <c r="N495" t="b">
        <v>1</v>
      </c>
      <c r="O495" t="s">
        <v>8277</v>
      </c>
      <c r="P495" t="s">
        <v>8325</v>
      </c>
      <c r="Q495" t="s">
        <v>8326</v>
      </c>
      <c r="R495">
        <f t="shared" si="49"/>
        <v>35.79</v>
      </c>
      <c r="S495" s="9">
        <f t="shared" si="50"/>
        <v>136</v>
      </c>
      <c r="T495" s="8">
        <f t="shared" si="51"/>
        <v>40638.868611111109</v>
      </c>
      <c r="U495" s="8">
        <f t="shared" si="52"/>
        <v>40668.868611111109</v>
      </c>
      <c r="V495" s="14">
        <f t="shared" si="53"/>
        <v>30</v>
      </c>
      <c r="W495" s="10">
        <f t="shared" si="54"/>
        <v>0.36</v>
      </c>
      <c r="X495" s="21">
        <f t="shared" si="55"/>
        <v>2011</v>
      </c>
    </row>
    <row r="496" spans="1:24" ht="60" x14ac:dyDescent="0.25">
      <c r="A496">
        <v>1884</v>
      </c>
      <c r="B496" s="1" t="s">
        <v>1885</v>
      </c>
      <c r="C496" s="1" t="s">
        <v>5994</v>
      </c>
      <c r="D496" s="3">
        <v>1000</v>
      </c>
      <c r="E496" s="4">
        <v>1351</v>
      </c>
      <c r="F496" t="s">
        <v>8218</v>
      </c>
      <c r="G496" t="s">
        <v>8223</v>
      </c>
      <c r="H496" t="s">
        <v>8403</v>
      </c>
      <c r="I496" t="s">
        <v>8245</v>
      </c>
      <c r="J496">
        <v>1354017600</v>
      </c>
      <c r="K496">
        <v>1350967535</v>
      </c>
      <c r="L496" t="b">
        <v>0</v>
      </c>
      <c r="M496">
        <v>26</v>
      </c>
      <c r="N496" t="b">
        <v>1</v>
      </c>
      <c r="O496" t="s">
        <v>8277</v>
      </c>
      <c r="P496" t="s">
        <v>8325</v>
      </c>
      <c r="Q496" t="s">
        <v>8326</v>
      </c>
      <c r="R496">
        <f t="shared" si="49"/>
        <v>51.96</v>
      </c>
      <c r="S496" s="9">
        <f t="shared" si="50"/>
        <v>135</v>
      </c>
      <c r="T496" s="8">
        <f t="shared" si="51"/>
        <v>41205.198321759257</v>
      </c>
      <c r="U496" s="8">
        <f t="shared" si="52"/>
        <v>41240.5</v>
      </c>
      <c r="V496" s="14">
        <f t="shared" si="53"/>
        <v>35.301678240743058</v>
      </c>
      <c r="W496" s="10">
        <f t="shared" si="54"/>
        <v>0.35099999999999998</v>
      </c>
      <c r="X496" s="21">
        <f t="shared" si="55"/>
        <v>2012</v>
      </c>
    </row>
    <row r="497" spans="1:24" ht="30" x14ac:dyDescent="0.25">
      <c r="A497">
        <v>2118</v>
      </c>
      <c r="B497" s="1" t="s">
        <v>2119</v>
      </c>
      <c r="C497" s="1" t="s">
        <v>6228</v>
      </c>
      <c r="D497" s="3">
        <v>1000</v>
      </c>
      <c r="E497" s="4">
        <v>1346.11</v>
      </c>
      <c r="F497" t="s">
        <v>8218</v>
      </c>
      <c r="G497" t="s">
        <v>8223</v>
      </c>
      <c r="H497" t="s">
        <v>8403</v>
      </c>
      <c r="I497" t="s">
        <v>8245</v>
      </c>
      <c r="J497">
        <v>1311538136</v>
      </c>
      <c r="K497">
        <v>1308946136</v>
      </c>
      <c r="L497" t="b">
        <v>0</v>
      </c>
      <c r="M497">
        <v>17</v>
      </c>
      <c r="N497" t="b">
        <v>1</v>
      </c>
      <c r="O497" t="s">
        <v>8277</v>
      </c>
      <c r="P497" t="s">
        <v>8325</v>
      </c>
      <c r="Q497" t="s">
        <v>8326</v>
      </c>
      <c r="R497">
        <f t="shared" si="49"/>
        <v>79.180000000000007</v>
      </c>
      <c r="S497" s="9">
        <f t="shared" si="50"/>
        <v>135</v>
      </c>
      <c r="T497" s="8">
        <f t="shared" si="51"/>
        <v>40718.839537037034</v>
      </c>
      <c r="U497" s="8">
        <f t="shared" si="52"/>
        <v>40748.839537037034</v>
      </c>
      <c r="V497" s="14">
        <f t="shared" si="53"/>
        <v>30</v>
      </c>
      <c r="W497" s="10">
        <f t="shared" si="54"/>
        <v>0.34610999999999992</v>
      </c>
      <c r="X497" s="21">
        <f t="shared" si="55"/>
        <v>2011</v>
      </c>
    </row>
    <row r="498" spans="1:24" ht="45" x14ac:dyDescent="0.25">
      <c r="A498">
        <v>1353</v>
      </c>
      <c r="B498" s="1" t="s">
        <v>1354</v>
      </c>
      <c r="C498" s="1" t="s">
        <v>5463</v>
      </c>
      <c r="D498" s="3">
        <v>1000</v>
      </c>
      <c r="E498" s="4">
        <v>1336</v>
      </c>
      <c r="F498" t="s">
        <v>8218</v>
      </c>
      <c r="G498" t="s">
        <v>8223</v>
      </c>
      <c r="H498" t="s">
        <v>8403</v>
      </c>
      <c r="I498" t="s">
        <v>8245</v>
      </c>
      <c r="J498">
        <v>1362960000</v>
      </c>
      <c r="K498">
        <v>1359946188</v>
      </c>
      <c r="L498" t="b">
        <v>0</v>
      </c>
      <c r="M498">
        <v>42</v>
      </c>
      <c r="N498" t="b">
        <v>1</v>
      </c>
      <c r="O498" t="s">
        <v>8272</v>
      </c>
      <c r="P498" t="s">
        <v>8309</v>
      </c>
      <c r="Q498" t="s">
        <v>8331</v>
      </c>
      <c r="R498">
        <f t="shared" si="49"/>
        <v>31.81</v>
      </c>
      <c r="S498" s="9">
        <f t="shared" si="50"/>
        <v>134</v>
      </c>
      <c r="T498" s="8">
        <f t="shared" si="51"/>
        <v>41309.11791666667</v>
      </c>
      <c r="U498" s="8">
        <f t="shared" si="52"/>
        <v>41344</v>
      </c>
      <c r="V498" s="14">
        <f t="shared" si="53"/>
        <v>34.882083333330229</v>
      </c>
      <c r="W498" s="10">
        <f t="shared" si="54"/>
        <v>0.33600000000000002</v>
      </c>
      <c r="X498" s="21">
        <f t="shared" si="55"/>
        <v>2013</v>
      </c>
    </row>
    <row r="499" spans="1:24" ht="45" x14ac:dyDescent="0.25">
      <c r="A499">
        <v>2800</v>
      </c>
      <c r="B499" s="1" t="s">
        <v>2800</v>
      </c>
      <c r="C499" s="1" t="s">
        <v>6910</v>
      </c>
      <c r="D499" s="3">
        <v>1000</v>
      </c>
      <c r="E499" s="4">
        <v>1330</v>
      </c>
      <c r="F499" t="s">
        <v>8218</v>
      </c>
      <c r="G499" t="s">
        <v>8224</v>
      </c>
      <c r="H499" t="s">
        <v>8407</v>
      </c>
      <c r="I499" t="s">
        <v>8246</v>
      </c>
      <c r="J499">
        <v>1420377366</v>
      </c>
      <c r="K499">
        <v>1415193366</v>
      </c>
      <c r="L499" t="b">
        <v>0</v>
      </c>
      <c r="M499">
        <v>31</v>
      </c>
      <c r="N499" t="b">
        <v>1</v>
      </c>
      <c r="O499" t="s">
        <v>8269</v>
      </c>
      <c r="P499" t="s">
        <v>8321</v>
      </c>
      <c r="Q499" t="s">
        <v>8324</v>
      </c>
      <c r="R499">
        <f t="shared" si="49"/>
        <v>42.9</v>
      </c>
      <c r="S499" s="9">
        <f t="shared" si="50"/>
        <v>133</v>
      </c>
      <c r="T499" s="8">
        <f t="shared" si="51"/>
        <v>41948.552847222221</v>
      </c>
      <c r="U499" s="8">
        <f t="shared" si="52"/>
        <v>42008.552847222221</v>
      </c>
      <c r="V499" s="14">
        <f t="shared" si="53"/>
        <v>60</v>
      </c>
      <c r="W499" s="10">
        <f t="shared" si="54"/>
        <v>0.33</v>
      </c>
      <c r="X499" s="21">
        <f t="shared" si="55"/>
        <v>2014</v>
      </c>
    </row>
    <row r="500" spans="1:24" ht="45" x14ac:dyDescent="0.25">
      <c r="A500">
        <v>3751</v>
      </c>
      <c r="B500" s="1" t="s">
        <v>3748</v>
      </c>
      <c r="C500" s="1" t="s">
        <v>7861</v>
      </c>
      <c r="D500" s="3">
        <v>1000</v>
      </c>
      <c r="E500" s="4">
        <v>1326</v>
      </c>
      <c r="F500" t="s">
        <v>8218</v>
      </c>
      <c r="G500" t="s">
        <v>8223</v>
      </c>
      <c r="H500" t="s">
        <v>8403</v>
      </c>
      <c r="I500" t="s">
        <v>8245</v>
      </c>
      <c r="J500">
        <v>1459641073</v>
      </c>
      <c r="K500">
        <v>1454460673</v>
      </c>
      <c r="L500" t="b">
        <v>0</v>
      </c>
      <c r="M500">
        <v>11</v>
      </c>
      <c r="N500" t="b">
        <v>1</v>
      </c>
      <c r="O500" t="s">
        <v>8303</v>
      </c>
      <c r="P500" t="s">
        <v>8321</v>
      </c>
      <c r="Q500" t="s">
        <v>8333</v>
      </c>
      <c r="R500">
        <f t="shared" si="49"/>
        <v>120.55</v>
      </c>
      <c r="S500" s="9">
        <f t="shared" si="50"/>
        <v>133</v>
      </c>
      <c r="T500" s="8">
        <f t="shared" si="51"/>
        <v>42403.035567129627</v>
      </c>
      <c r="U500" s="8">
        <f t="shared" si="52"/>
        <v>42462.993900462956</v>
      </c>
      <c r="V500" s="14">
        <f t="shared" si="53"/>
        <v>59.958333333328483</v>
      </c>
      <c r="W500" s="10">
        <f t="shared" si="54"/>
        <v>0.32600000000000001</v>
      </c>
      <c r="X500" s="21">
        <f t="shared" si="55"/>
        <v>2016</v>
      </c>
    </row>
    <row r="501" spans="1:24" ht="45" x14ac:dyDescent="0.25">
      <c r="A501">
        <v>3232</v>
      </c>
      <c r="B501" s="1" t="s">
        <v>3232</v>
      </c>
      <c r="C501" s="1" t="s">
        <v>7342</v>
      </c>
      <c r="D501" s="3">
        <v>1000</v>
      </c>
      <c r="E501" s="4">
        <v>1312</v>
      </c>
      <c r="F501" t="s">
        <v>8218</v>
      </c>
      <c r="G501" t="s">
        <v>8223</v>
      </c>
      <c r="H501" t="s">
        <v>8403</v>
      </c>
      <c r="I501" t="s">
        <v>8245</v>
      </c>
      <c r="J501">
        <v>1462334340</v>
      </c>
      <c r="K501">
        <v>1459711917</v>
      </c>
      <c r="L501" t="b">
        <v>1</v>
      </c>
      <c r="M501">
        <v>26</v>
      </c>
      <c r="N501" t="b">
        <v>1</v>
      </c>
      <c r="O501" t="s">
        <v>8269</v>
      </c>
      <c r="P501" t="s">
        <v>8321</v>
      </c>
      <c r="Q501" t="s">
        <v>8324</v>
      </c>
      <c r="R501">
        <f t="shared" si="49"/>
        <v>50.46</v>
      </c>
      <c r="S501" s="9">
        <f t="shared" si="50"/>
        <v>131</v>
      </c>
      <c r="T501" s="8">
        <f t="shared" si="51"/>
        <v>42463.81385416667</v>
      </c>
      <c r="U501" s="8">
        <f t="shared" si="52"/>
        <v>42494.165972222225</v>
      </c>
      <c r="V501" s="14">
        <f t="shared" si="53"/>
        <v>30.352118055554456</v>
      </c>
      <c r="W501" s="10">
        <f t="shared" si="54"/>
        <v>0.312</v>
      </c>
      <c r="X501" s="21">
        <f t="shared" si="55"/>
        <v>2016</v>
      </c>
    </row>
    <row r="502" spans="1:24" ht="45" x14ac:dyDescent="0.25">
      <c r="A502">
        <v>410</v>
      </c>
      <c r="B502" s="1" t="s">
        <v>411</v>
      </c>
      <c r="C502" s="1" t="s">
        <v>4520</v>
      </c>
      <c r="D502" s="3">
        <v>1000</v>
      </c>
      <c r="E502" s="4">
        <v>1283</v>
      </c>
      <c r="F502" t="s">
        <v>8218</v>
      </c>
      <c r="G502" t="s">
        <v>8228</v>
      </c>
      <c r="H502" t="s">
        <v>8408</v>
      </c>
      <c r="I502" t="s">
        <v>8250</v>
      </c>
      <c r="J502">
        <v>1434670397</v>
      </c>
      <c r="K502">
        <v>1429486397</v>
      </c>
      <c r="L502" t="b">
        <v>0</v>
      </c>
      <c r="M502">
        <v>7</v>
      </c>
      <c r="N502" t="b">
        <v>1</v>
      </c>
      <c r="O502" t="s">
        <v>8267</v>
      </c>
      <c r="P502" t="s">
        <v>8319</v>
      </c>
      <c r="Q502" t="s">
        <v>8320</v>
      </c>
      <c r="R502">
        <f t="shared" si="49"/>
        <v>183.29</v>
      </c>
      <c r="S502" s="9">
        <f t="shared" si="50"/>
        <v>128</v>
      </c>
      <c r="T502" s="8">
        <f t="shared" si="51"/>
        <v>42113.981446759266</v>
      </c>
      <c r="U502" s="8">
        <f t="shared" si="52"/>
        <v>42173.981446759266</v>
      </c>
      <c r="V502" s="14">
        <f t="shared" si="53"/>
        <v>60</v>
      </c>
      <c r="W502" s="10">
        <f t="shared" si="54"/>
        <v>0.28299999999999997</v>
      </c>
      <c r="X502" s="21">
        <f t="shared" si="55"/>
        <v>2015</v>
      </c>
    </row>
    <row r="503" spans="1:24" ht="60" x14ac:dyDescent="0.25">
      <c r="A503">
        <v>2936</v>
      </c>
      <c r="B503" s="1" t="s">
        <v>2936</v>
      </c>
      <c r="C503" s="1" t="s">
        <v>7046</v>
      </c>
      <c r="D503" s="3">
        <v>1000</v>
      </c>
      <c r="E503" s="4">
        <v>1280</v>
      </c>
      <c r="F503" t="s">
        <v>8218</v>
      </c>
      <c r="G503" t="s">
        <v>8223</v>
      </c>
      <c r="H503" t="s">
        <v>8403</v>
      </c>
      <c r="I503" t="s">
        <v>8245</v>
      </c>
      <c r="J503">
        <v>1413176340</v>
      </c>
      <c r="K503">
        <v>1412091423</v>
      </c>
      <c r="L503" t="b">
        <v>0</v>
      </c>
      <c r="M503">
        <v>34</v>
      </c>
      <c r="N503" t="b">
        <v>1</v>
      </c>
      <c r="O503" t="s">
        <v>8303</v>
      </c>
      <c r="P503" t="s">
        <v>8321</v>
      </c>
      <c r="Q503" t="s">
        <v>8333</v>
      </c>
      <c r="R503">
        <f t="shared" si="49"/>
        <v>37.65</v>
      </c>
      <c r="S503" s="9">
        <f t="shared" si="50"/>
        <v>128</v>
      </c>
      <c r="T503" s="8">
        <f t="shared" si="51"/>
        <v>41912.650729166664</v>
      </c>
      <c r="U503" s="8">
        <f t="shared" si="52"/>
        <v>41925.207638888889</v>
      </c>
      <c r="V503" s="14">
        <f t="shared" si="53"/>
        <v>12.5569097222251</v>
      </c>
      <c r="W503" s="10">
        <f t="shared" si="54"/>
        <v>0.28000000000000003</v>
      </c>
      <c r="X503" s="21">
        <f t="shared" si="55"/>
        <v>2014</v>
      </c>
    </row>
    <row r="504" spans="1:24" x14ac:dyDescent="0.25">
      <c r="A504">
        <v>3531</v>
      </c>
      <c r="B504" s="1" t="s">
        <v>3530</v>
      </c>
      <c r="C504" s="1" t="s">
        <v>7641</v>
      </c>
      <c r="D504" s="3">
        <v>1000</v>
      </c>
      <c r="E504" s="4">
        <v>1280</v>
      </c>
      <c r="F504" t="s">
        <v>8218</v>
      </c>
      <c r="G504" t="s">
        <v>8223</v>
      </c>
      <c r="H504" t="s">
        <v>8403</v>
      </c>
      <c r="I504" t="s">
        <v>8245</v>
      </c>
      <c r="J504">
        <v>1467301334</v>
      </c>
      <c r="K504">
        <v>1464709334</v>
      </c>
      <c r="L504" t="b">
        <v>0</v>
      </c>
      <c r="M504">
        <v>26</v>
      </c>
      <c r="N504" t="b">
        <v>1</v>
      </c>
      <c r="O504" t="s">
        <v>8269</v>
      </c>
      <c r="P504" t="s">
        <v>8321</v>
      </c>
      <c r="Q504" t="s">
        <v>8324</v>
      </c>
      <c r="R504">
        <f t="shared" si="49"/>
        <v>49.23</v>
      </c>
      <c r="S504" s="9">
        <f t="shared" si="50"/>
        <v>128</v>
      </c>
      <c r="T504" s="8">
        <f t="shared" si="51"/>
        <v>42521.654328703706</v>
      </c>
      <c r="U504" s="8">
        <f t="shared" si="52"/>
        <v>42551.654328703706</v>
      </c>
      <c r="V504" s="14">
        <f t="shared" si="53"/>
        <v>30</v>
      </c>
      <c r="W504" s="10">
        <f t="shared" si="54"/>
        <v>0.28000000000000003</v>
      </c>
      <c r="X504" s="21">
        <f t="shared" si="55"/>
        <v>2016</v>
      </c>
    </row>
    <row r="505" spans="1:24" ht="60" x14ac:dyDescent="0.25">
      <c r="A505">
        <v>3490</v>
      </c>
      <c r="B505" s="1" t="s">
        <v>3489</v>
      </c>
      <c r="C505" s="1" t="s">
        <v>7600</v>
      </c>
      <c r="D505" s="3">
        <v>1000</v>
      </c>
      <c r="E505" s="4">
        <v>1275</v>
      </c>
      <c r="F505" t="s">
        <v>8218</v>
      </c>
      <c r="G505" t="s">
        <v>8223</v>
      </c>
      <c r="H505" t="s">
        <v>8403</v>
      </c>
      <c r="I505" t="s">
        <v>8245</v>
      </c>
      <c r="J505">
        <v>1460574924</v>
      </c>
      <c r="K505">
        <v>1457982924</v>
      </c>
      <c r="L505" t="b">
        <v>0</v>
      </c>
      <c r="M505">
        <v>27</v>
      </c>
      <c r="N505" t="b">
        <v>1</v>
      </c>
      <c r="O505" t="s">
        <v>8269</v>
      </c>
      <c r="P505" t="s">
        <v>8321</v>
      </c>
      <c r="Q505" t="s">
        <v>8324</v>
      </c>
      <c r="R505">
        <f t="shared" si="49"/>
        <v>47.22</v>
      </c>
      <c r="S505" s="9">
        <f t="shared" si="50"/>
        <v>128</v>
      </c>
      <c r="T505" s="8">
        <f t="shared" si="51"/>
        <v>42443.802361111113</v>
      </c>
      <c r="U505" s="8">
        <f t="shared" si="52"/>
        <v>42473.802361111113</v>
      </c>
      <c r="V505" s="14">
        <f t="shared" si="53"/>
        <v>30</v>
      </c>
      <c r="W505" s="10">
        <f t="shared" si="54"/>
        <v>0.27500000000000002</v>
      </c>
      <c r="X505" s="21">
        <f t="shared" si="55"/>
        <v>2016</v>
      </c>
    </row>
    <row r="506" spans="1:24" ht="60" x14ac:dyDescent="0.25">
      <c r="A506">
        <v>814</v>
      </c>
      <c r="B506" s="1" t="s">
        <v>815</v>
      </c>
      <c r="C506" s="1" t="s">
        <v>4924</v>
      </c>
      <c r="D506" s="3">
        <v>1000</v>
      </c>
      <c r="E506" s="4">
        <v>1273</v>
      </c>
      <c r="F506" t="s">
        <v>8218</v>
      </c>
      <c r="G506" t="s">
        <v>8223</v>
      </c>
      <c r="H506" t="s">
        <v>8403</v>
      </c>
      <c r="I506" t="s">
        <v>8245</v>
      </c>
      <c r="J506">
        <v>1306865040</v>
      </c>
      <c r="K506">
        <v>1305568201</v>
      </c>
      <c r="L506" t="b">
        <v>0</v>
      </c>
      <c r="M506">
        <v>28</v>
      </c>
      <c r="N506" t="b">
        <v>1</v>
      </c>
      <c r="O506" t="s">
        <v>8274</v>
      </c>
      <c r="P506" t="s">
        <v>8325</v>
      </c>
      <c r="Q506" t="s">
        <v>8329</v>
      </c>
      <c r="R506">
        <f t="shared" si="49"/>
        <v>45.46</v>
      </c>
      <c r="S506" s="9">
        <f t="shared" si="50"/>
        <v>127</v>
      </c>
      <c r="T506" s="8">
        <f t="shared" si="51"/>
        <v>40679.743067129632</v>
      </c>
      <c r="U506" s="8">
        <f t="shared" si="52"/>
        <v>40694.75277777778</v>
      </c>
      <c r="V506" s="14">
        <f t="shared" si="53"/>
        <v>15.00971064814803</v>
      </c>
      <c r="W506" s="10">
        <f t="shared" si="54"/>
        <v>0.27300000000000002</v>
      </c>
      <c r="X506" s="21">
        <f t="shared" si="55"/>
        <v>2011</v>
      </c>
    </row>
    <row r="507" spans="1:24" ht="60" x14ac:dyDescent="0.25">
      <c r="A507">
        <v>3032</v>
      </c>
      <c r="B507" s="1" t="s">
        <v>3032</v>
      </c>
      <c r="C507" s="1" t="s">
        <v>7142</v>
      </c>
      <c r="D507" s="3">
        <v>1000</v>
      </c>
      <c r="E507" s="4">
        <v>1272</v>
      </c>
      <c r="F507" t="s">
        <v>8218</v>
      </c>
      <c r="G507" t="s">
        <v>8223</v>
      </c>
      <c r="H507" t="s">
        <v>8403</v>
      </c>
      <c r="I507" t="s">
        <v>8245</v>
      </c>
      <c r="J507">
        <v>1441933459</v>
      </c>
      <c r="K507">
        <v>1439341459</v>
      </c>
      <c r="L507" t="b">
        <v>0</v>
      </c>
      <c r="M507">
        <v>25</v>
      </c>
      <c r="N507" t="b">
        <v>1</v>
      </c>
      <c r="O507" t="s">
        <v>8301</v>
      </c>
      <c r="P507" t="s">
        <v>8321</v>
      </c>
      <c r="Q507" t="s">
        <v>8322</v>
      </c>
      <c r="R507">
        <f t="shared" si="49"/>
        <v>50.88</v>
      </c>
      <c r="S507" s="9">
        <f t="shared" si="50"/>
        <v>127</v>
      </c>
      <c r="T507" s="8">
        <f t="shared" si="51"/>
        <v>42228.044664351852</v>
      </c>
      <c r="U507" s="8">
        <f t="shared" si="52"/>
        <v>42258.044664351852</v>
      </c>
      <c r="V507" s="14">
        <f t="shared" si="53"/>
        <v>30</v>
      </c>
      <c r="W507" s="10">
        <f t="shared" si="54"/>
        <v>0.27200000000000002</v>
      </c>
      <c r="X507" s="21">
        <f t="shared" si="55"/>
        <v>2015</v>
      </c>
    </row>
    <row r="508" spans="1:24" ht="30" x14ac:dyDescent="0.25">
      <c r="A508">
        <v>1930</v>
      </c>
      <c r="B508" s="1" t="s">
        <v>1931</v>
      </c>
      <c r="C508" s="1" t="s">
        <v>6040</v>
      </c>
      <c r="D508" s="3">
        <v>1000</v>
      </c>
      <c r="E508" s="4">
        <v>1270</v>
      </c>
      <c r="F508" t="s">
        <v>8218</v>
      </c>
      <c r="G508" t="s">
        <v>8223</v>
      </c>
      <c r="H508" t="s">
        <v>8403</v>
      </c>
      <c r="I508" t="s">
        <v>8245</v>
      </c>
      <c r="J508">
        <v>1373203482</v>
      </c>
      <c r="K508">
        <v>1368019482</v>
      </c>
      <c r="L508" t="b">
        <v>0</v>
      </c>
      <c r="M508">
        <v>26</v>
      </c>
      <c r="N508" t="b">
        <v>1</v>
      </c>
      <c r="O508" t="s">
        <v>8277</v>
      </c>
      <c r="P508" t="s">
        <v>8325</v>
      </c>
      <c r="Q508" t="s">
        <v>8326</v>
      </c>
      <c r="R508">
        <f t="shared" si="49"/>
        <v>48.85</v>
      </c>
      <c r="S508" s="9">
        <f t="shared" si="50"/>
        <v>127</v>
      </c>
      <c r="T508" s="8">
        <f t="shared" si="51"/>
        <v>41402.558819444443</v>
      </c>
      <c r="U508" s="8">
        <f t="shared" si="52"/>
        <v>41462.558819444443</v>
      </c>
      <c r="V508" s="14">
        <f t="shared" si="53"/>
        <v>60</v>
      </c>
      <c r="W508" s="10">
        <f t="shared" si="54"/>
        <v>0.27</v>
      </c>
      <c r="X508" s="21">
        <f t="shared" si="55"/>
        <v>2013</v>
      </c>
    </row>
    <row r="509" spans="1:24" ht="30" x14ac:dyDescent="0.25">
      <c r="A509">
        <v>3692</v>
      </c>
      <c r="B509" s="1" t="s">
        <v>3689</v>
      </c>
      <c r="C509" s="1" t="s">
        <v>7802</v>
      </c>
      <c r="D509" s="3">
        <v>1000</v>
      </c>
      <c r="E509" s="4">
        <v>1260</v>
      </c>
      <c r="F509" t="s">
        <v>8218</v>
      </c>
      <c r="G509" t="s">
        <v>8223</v>
      </c>
      <c r="H509" t="s">
        <v>8403</v>
      </c>
      <c r="I509" t="s">
        <v>8245</v>
      </c>
      <c r="J509">
        <v>1411084800</v>
      </c>
      <c r="K509">
        <v>1410304179</v>
      </c>
      <c r="L509" t="b">
        <v>0</v>
      </c>
      <c r="M509">
        <v>17</v>
      </c>
      <c r="N509" t="b">
        <v>1</v>
      </c>
      <c r="O509" t="s">
        <v>8269</v>
      </c>
      <c r="P509" t="s">
        <v>8321</v>
      </c>
      <c r="Q509" t="s">
        <v>8324</v>
      </c>
      <c r="R509">
        <f t="shared" si="49"/>
        <v>74.12</v>
      </c>
      <c r="S509" s="9">
        <f t="shared" si="50"/>
        <v>126</v>
      </c>
      <c r="T509" s="8">
        <f t="shared" si="51"/>
        <v>41891.96503472222</v>
      </c>
      <c r="U509" s="8">
        <f t="shared" si="52"/>
        <v>41901</v>
      </c>
      <c r="V509" s="14">
        <f t="shared" si="53"/>
        <v>9.0349652777804295</v>
      </c>
      <c r="W509" s="10">
        <f t="shared" si="54"/>
        <v>0.26</v>
      </c>
      <c r="X509" s="21">
        <f t="shared" si="55"/>
        <v>2014</v>
      </c>
    </row>
    <row r="510" spans="1:24" ht="60" x14ac:dyDescent="0.25">
      <c r="A510">
        <v>3323</v>
      </c>
      <c r="B510" s="1" t="s">
        <v>3323</v>
      </c>
      <c r="C510" s="1" t="s">
        <v>7433</v>
      </c>
      <c r="D510" s="3">
        <v>1000</v>
      </c>
      <c r="E510" s="4">
        <v>1259</v>
      </c>
      <c r="F510" t="s">
        <v>8218</v>
      </c>
      <c r="G510" t="s">
        <v>8224</v>
      </c>
      <c r="H510" t="s">
        <v>8407</v>
      </c>
      <c r="I510" t="s">
        <v>8246</v>
      </c>
      <c r="J510">
        <v>1474793208</v>
      </c>
      <c r="K510">
        <v>1472201208</v>
      </c>
      <c r="L510" t="b">
        <v>0</v>
      </c>
      <c r="M510">
        <v>49</v>
      </c>
      <c r="N510" t="b">
        <v>1</v>
      </c>
      <c r="O510" t="s">
        <v>8269</v>
      </c>
      <c r="P510" t="s">
        <v>8321</v>
      </c>
      <c r="Q510" t="s">
        <v>8324</v>
      </c>
      <c r="R510">
        <f t="shared" si="49"/>
        <v>25.69</v>
      </c>
      <c r="S510" s="9">
        <f t="shared" si="50"/>
        <v>126</v>
      </c>
      <c r="T510" s="8">
        <f t="shared" si="51"/>
        <v>42608.36583333333</v>
      </c>
      <c r="U510" s="8">
        <f t="shared" si="52"/>
        <v>42638.36583333333</v>
      </c>
      <c r="V510" s="14">
        <f t="shared" si="53"/>
        <v>30</v>
      </c>
      <c r="W510" s="10">
        <f t="shared" si="54"/>
        <v>0.25900000000000001</v>
      </c>
      <c r="X510" s="21">
        <f t="shared" si="55"/>
        <v>2016</v>
      </c>
    </row>
    <row r="511" spans="1:24" ht="60" x14ac:dyDescent="0.25">
      <c r="A511">
        <v>2962</v>
      </c>
      <c r="B511" s="1" t="s">
        <v>2962</v>
      </c>
      <c r="C511" s="1" t="s">
        <v>7072</v>
      </c>
      <c r="D511" s="3">
        <v>1000</v>
      </c>
      <c r="E511" s="4">
        <v>1218</v>
      </c>
      <c r="F511" t="s">
        <v>8218</v>
      </c>
      <c r="G511" t="s">
        <v>8223</v>
      </c>
      <c r="H511" t="s">
        <v>8403</v>
      </c>
      <c r="I511" t="s">
        <v>8245</v>
      </c>
      <c r="J511">
        <v>1425193140</v>
      </c>
      <c r="K511">
        <v>1422769906</v>
      </c>
      <c r="L511" t="b">
        <v>0</v>
      </c>
      <c r="M511">
        <v>20</v>
      </c>
      <c r="N511" t="b">
        <v>1</v>
      </c>
      <c r="O511" t="s">
        <v>8269</v>
      </c>
      <c r="P511" t="s">
        <v>8321</v>
      </c>
      <c r="Q511" t="s">
        <v>8324</v>
      </c>
      <c r="R511">
        <f t="shared" si="49"/>
        <v>60.9</v>
      </c>
      <c r="S511" s="9">
        <f t="shared" si="50"/>
        <v>122</v>
      </c>
      <c r="T511" s="8">
        <f t="shared" si="51"/>
        <v>42036.24428240741</v>
      </c>
      <c r="U511" s="8">
        <f t="shared" si="52"/>
        <v>42064.290972222225</v>
      </c>
      <c r="V511" s="14">
        <f t="shared" si="53"/>
        <v>28.046689814815181</v>
      </c>
      <c r="W511" s="10">
        <f t="shared" si="54"/>
        <v>0.218</v>
      </c>
      <c r="X511" s="21">
        <f t="shared" si="55"/>
        <v>2015</v>
      </c>
    </row>
    <row r="512" spans="1:24" ht="45" x14ac:dyDescent="0.25">
      <c r="A512">
        <v>416</v>
      </c>
      <c r="B512" s="1" t="s">
        <v>417</v>
      </c>
      <c r="C512" s="1" t="s">
        <v>4526</v>
      </c>
      <c r="D512" s="3">
        <v>1000</v>
      </c>
      <c r="E512" s="4">
        <v>1202.17</v>
      </c>
      <c r="F512" t="s">
        <v>8218</v>
      </c>
      <c r="G512" t="s">
        <v>8223</v>
      </c>
      <c r="H512" t="s">
        <v>8403</v>
      </c>
      <c r="I512" t="s">
        <v>8245</v>
      </c>
      <c r="J512">
        <v>1391851831</v>
      </c>
      <c r="K512">
        <v>1389259831</v>
      </c>
      <c r="L512" t="b">
        <v>0</v>
      </c>
      <c r="M512">
        <v>25</v>
      </c>
      <c r="N512" t="b">
        <v>1</v>
      </c>
      <c r="O512" t="s">
        <v>8267</v>
      </c>
      <c r="P512" t="s">
        <v>8319</v>
      </c>
      <c r="Q512" t="s">
        <v>8320</v>
      </c>
      <c r="R512">
        <f t="shared" si="49"/>
        <v>48.09</v>
      </c>
      <c r="S512" s="9">
        <f t="shared" si="50"/>
        <v>120</v>
      </c>
      <c r="T512" s="8">
        <f t="shared" si="51"/>
        <v>41648.396192129629</v>
      </c>
      <c r="U512" s="8">
        <f t="shared" si="52"/>
        <v>41678.396192129629</v>
      </c>
      <c r="V512" s="14">
        <f t="shared" si="53"/>
        <v>30</v>
      </c>
      <c r="W512" s="10">
        <f t="shared" si="54"/>
        <v>0.20217000000000007</v>
      </c>
      <c r="X512" s="21">
        <f t="shared" si="55"/>
        <v>2014</v>
      </c>
    </row>
    <row r="513" spans="1:24" ht="45" x14ac:dyDescent="0.25">
      <c r="A513">
        <v>2782</v>
      </c>
      <c r="B513" s="1" t="s">
        <v>2782</v>
      </c>
      <c r="C513" s="1" t="s">
        <v>6892</v>
      </c>
      <c r="D513" s="3">
        <v>1000</v>
      </c>
      <c r="E513" s="4">
        <v>1200</v>
      </c>
      <c r="F513" t="s">
        <v>8218</v>
      </c>
      <c r="G513" t="s">
        <v>8223</v>
      </c>
      <c r="H513" t="s">
        <v>8403</v>
      </c>
      <c r="I513" t="s">
        <v>8245</v>
      </c>
      <c r="J513">
        <v>1424149140</v>
      </c>
      <c r="K513">
        <v>1421964718</v>
      </c>
      <c r="L513" t="b">
        <v>0</v>
      </c>
      <c r="M513">
        <v>18</v>
      </c>
      <c r="N513" t="b">
        <v>1</v>
      </c>
      <c r="O513" t="s">
        <v>8269</v>
      </c>
      <c r="P513" t="s">
        <v>8321</v>
      </c>
      <c r="Q513" t="s">
        <v>8324</v>
      </c>
      <c r="R513">
        <f t="shared" si="49"/>
        <v>66.67</v>
      </c>
      <c r="S513" s="9">
        <f t="shared" si="50"/>
        <v>120</v>
      </c>
      <c r="T513" s="8">
        <f t="shared" si="51"/>
        <v>42026.924976851849</v>
      </c>
      <c r="U513" s="8">
        <f t="shared" si="52"/>
        <v>42052.207638888889</v>
      </c>
      <c r="V513" s="14">
        <f t="shared" si="53"/>
        <v>25.282662037039699</v>
      </c>
      <c r="W513" s="10">
        <f t="shared" si="54"/>
        <v>0.2</v>
      </c>
      <c r="X513" s="21">
        <f t="shared" si="55"/>
        <v>2015</v>
      </c>
    </row>
    <row r="514" spans="1:24" ht="60" x14ac:dyDescent="0.25">
      <c r="A514">
        <v>2787</v>
      </c>
      <c r="B514" s="1" t="s">
        <v>2787</v>
      </c>
      <c r="C514" s="1" t="s">
        <v>6897</v>
      </c>
      <c r="D514" s="3">
        <v>1000</v>
      </c>
      <c r="E514" s="4">
        <v>1197</v>
      </c>
      <c r="F514" t="s">
        <v>8218</v>
      </c>
      <c r="G514" t="s">
        <v>8223</v>
      </c>
      <c r="H514" t="s">
        <v>8403</v>
      </c>
      <c r="I514" t="s">
        <v>8245</v>
      </c>
      <c r="J514">
        <v>1405658752</v>
      </c>
      <c r="K514">
        <v>1403066752</v>
      </c>
      <c r="L514" t="b">
        <v>0</v>
      </c>
      <c r="M514">
        <v>38</v>
      </c>
      <c r="N514" t="b">
        <v>1</v>
      </c>
      <c r="O514" t="s">
        <v>8269</v>
      </c>
      <c r="P514" t="s">
        <v>8321</v>
      </c>
      <c r="Q514" t="s">
        <v>8324</v>
      </c>
      <c r="R514">
        <f t="shared" ref="R514:R577" si="56">IFERROR(ROUND(E514/M514,2),0)</f>
        <v>31.5</v>
      </c>
      <c r="S514" s="9">
        <f t="shared" ref="S514:S577" si="57">ROUND((E514/D514)*100,0)</f>
        <v>120</v>
      </c>
      <c r="T514" s="8">
        <f t="shared" ref="T514:T577" si="58">+(((K514/60)/60)/24)+DATE(1970,1,1)</f>
        <v>41808.198518518519</v>
      </c>
      <c r="U514" s="8">
        <f t="shared" ref="U514:U577" si="59">+(((J514/60)/60/24)+DATE(1970,1,1))</f>
        <v>41838.198518518519</v>
      </c>
      <c r="V514" s="14">
        <f t="shared" ref="V514:V577" si="60">+U514-T514</f>
        <v>30</v>
      </c>
      <c r="W514" s="10">
        <f t="shared" ref="W514:W577" si="61">+(E514-D514)/D514</f>
        <v>0.19700000000000001</v>
      </c>
      <c r="X514" s="21">
        <f t="shared" ref="X514:X577" si="62">YEAR(T514)</f>
        <v>2014</v>
      </c>
    </row>
    <row r="515" spans="1:24" ht="45" x14ac:dyDescent="0.25">
      <c r="A515">
        <v>2467</v>
      </c>
      <c r="B515" s="1" t="s">
        <v>2468</v>
      </c>
      <c r="C515" s="1" t="s">
        <v>6577</v>
      </c>
      <c r="D515" s="3">
        <v>1000</v>
      </c>
      <c r="E515" s="4">
        <v>1185</v>
      </c>
      <c r="F515" t="s">
        <v>8218</v>
      </c>
      <c r="G515" t="s">
        <v>8223</v>
      </c>
      <c r="H515" t="s">
        <v>8403</v>
      </c>
      <c r="I515" t="s">
        <v>8245</v>
      </c>
      <c r="J515">
        <v>1336669200</v>
      </c>
      <c r="K515">
        <v>1335473931</v>
      </c>
      <c r="L515" t="b">
        <v>0</v>
      </c>
      <c r="M515">
        <v>43</v>
      </c>
      <c r="N515" t="b">
        <v>1</v>
      </c>
      <c r="O515" t="s">
        <v>8277</v>
      </c>
      <c r="P515" t="s">
        <v>8325</v>
      </c>
      <c r="Q515" t="s">
        <v>8326</v>
      </c>
      <c r="R515">
        <f t="shared" si="56"/>
        <v>27.56</v>
      </c>
      <c r="S515" s="9">
        <f t="shared" si="57"/>
        <v>119</v>
      </c>
      <c r="T515" s="8">
        <f t="shared" si="58"/>
        <v>41025.874201388891</v>
      </c>
      <c r="U515" s="8">
        <f t="shared" si="59"/>
        <v>41039.708333333336</v>
      </c>
      <c r="V515" s="14">
        <f t="shared" si="60"/>
        <v>13.83413194444438</v>
      </c>
      <c r="W515" s="10">
        <f t="shared" si="61"/>
        <v>0.185</v>
      </c>
      <c r="X515" s="21">
        <f t="shared" si="62"/>
        <v>2012</v>
      </c>
    </row>
    <row r="516" spans="1:24" ht="45" x14ac:dyDescent="0.25">
      <c r="A516">
        <v>1624</v>
      </c>
      <c r="B516" s="1" t="s">
        <v>1625</v>
      </c>
      <c r="C516" s="1" t="s">
        <v>5734</v>
      </c>
      <c r="D516" s="3">
        <v>1000</v>
      </c>
      <c r="E516" s="4">
        <v>1180</v>
      </c>
      <c r="F516" t="s">
        <v>8218</v>
      </c>
      <c r="G516" t="s">
        <v>8223</v>
      </c>
      <c r="H516" t="s">
        <v>8403</v>
      </c>
      <c r="I516" t="s">
        <v>8245</v>
      </c>
      <c r="J516">
        <v>1357721335</v>
      </c>
      <c r="K516">
        <v>1354265335</v>
      </c>
      <c r="L516" t="b">
        <v>0</v>
      </c>
      <c r="M516">
        <v>25</v>
      </c>
      <c r="N516" t="b">
        <v>1</v>
      </c>
      <c r="O516" t="s">
        <v>8274</v>
      </c>
      <c r="P516" t="s">
        <v>8325</v>
      </c>
      <c r="Q516" t="s">
        <v>8329</v>
      </c>
      <c r="R516">
        <f t="shared" si="56"/>
        <v>47.2</v>
      </c>
      <c r="S516" s="9">
        <f t="shared" si="57"/>
        <v>118</v>
      </c>
      <c r="T516" s="8">
        <f t="shared" si="58"/>
        <v>41243.367303240739</v>
      </c>
      <c r="U516" s="8">
        <f t="shared" si="59"/>
        <v>41283.367303240739</v>
      </c>
      <c r="V516" s="14">
        <f t="shared" si="60"/>
        <v>40</v>
      </c>
      <c r="W516" s="10">
        <f t="shared" si="61"/>
        <v>0.18</v>
      </c>
      <c r="X516" s="21">
        <f t="shared" si="62"/>
        <v>2012</v>
      </c>
    </row>
    <row r="517" spans="1:24" ht="30" x14ac:dyDescent="0.25">
      <c r="A517">
        <v>1680</v>
      </c>
      <c r="B517" s="1" t="s">
        <v>1681</v>
      </c>
      <c r="C517" s="1" t="s">
        <v>5790</v>
      </c>
      <c r="D517" s="3">
        <v>1000</v>
      </c>
      <c r="E517" s="4">
        <v>1175</v>
      </c>
      <c r="F517" t="s">
        <v>8218</v>
      </c>
      <c r="G517" t="s">
        <v>8223</v>
      </c>
      <c r="H517" t="s">
        <v>8403</v>
      </c>
      <c r="I517" t="s">
        <v>8245</v>
      </c>
      <c r="J517">
        <v>1405188667</v>
      </c>
      <c r="K517">
        <v>1402596667</v>
      </c>
      <c r="L517" t="b">
        <v>0</v>
      </c>
      <c r="M517">
        <v>25</v>
      </c>
      <c r="N517" t="b">
        <v>1</v>
      </c>
      <c r="O517" t="s">
        <v>8290</v>
      </c>
      <c r="P517" t="s">
        <v>8325</v>
      </c>
      <c r="Q517" t="s">
        <v>8336</v>
      </c>
      <c r="R517">
        <f t="shared" si="56"/>
        <v>47</v>
      </c>
      <c r="S517" s="9">
        <f t="shared" si="57"/>
        <v>118</v>
      </c>
      <c r="T517" s="8">
        <f t="shared" si="58"/>
        <v>41802.757719907408</v>
      </c>
      <c r="U517" s="8">
        <f t="shared" si="59"/>
        <v>41832.757719907408</v>
      </c>
      <c r="V517" s="14">
        <f t="shared" si="60"/>
        <v>30</v>
      </c>
      <c r="W517" s="10">
        <f t="shared" si="61"/>
        <v>0.17499999999999999</v>
      </c>
      <c r="X517" s="21">
        <f t="shared" si="62"/>
        <v>2014</v>
      </c>
    </row>
    <row r="518" spans="1:24" ht="45" x14ac:dyDescent="0.25">
      <c r="A518">
        <v>3329</v>
      </c>
      <c r="B518" s="1" t="s">
        <v>3329</v>
      </c>
      <c r="C518" s="1" t="s">
        <v>7439</v>
      </c>
      <c r="D518" s="3">
        <v>1000</v>
      </c>
      <c r="E518" s="4">
        <v>1168</v>
      </c>
      <c r="F518" t="s">
        <v>8218</v>
      </c>
      <c r="G518" t="s">
        <v>8224</v>
      </c>
      <c r="H518" t="s">
        <v>8407</v>
      </c>
      <c r="I518" t="s">
        <v>8246</v>
      </c>
      <c r="J518">
        <v>1406502000</v>
      </c>
      <c r="K518">
        <v>1405583108</v>
      </c>
      <c r="L518" t="b">
        <v>0</v>
      </c>
      <c r="M518">
        <v>26</v>
      </c>
      <c r="N518" t="b">
        <v>1</v>
      </c>
      <c r="O518" t="s">
        <v>8269</v>
      </c>
      <c r="P518" t="s">
        <v>8321</v>
      </c>
      <c r="Q518" t="s">
        <v>8324</v>
      </c>
      <c r="R518">
        <f t="shared" si="56"/>
        <v>44.92</v>
      </c>
      <c r="S518" s="9">
        <f t="shared" si="57"/>
        <v>117</v>
      </c>
      <c r="T518" s="8">
        <f t="shared" si="58"/>
        <v>41837.323009259257</v>
      </c>
      <c r="U518" s="8">
        <f t="shared" si="59"/>
        <v>41847.958333333336</v>
      </c>
      <c r="V518" s="14">
        <f t="shared" si="60"/>
        <v>10.635324074079108</v>
      </c>
      <c r="W518" s="10">
        <f t="shared" si="61"/>
        <v>0.16800000000000001</v>
      </c>
      <c r="X518" s="21">
        <f t="shared" si="62"/>
        <v>2014</v>
      </c>
    </row>
    <row r="519" spans="1:24" ht="60" x14ac:dyDescent="0.25">
      <c r="A519">
        <v>2804</v>
      </c>
      <c r="B519" s="1" t="s">
        <v>2804</v>
      </c>
      <c r="C519" s="1" t="s">
        <v>6914</v>
      </c>
      <c r="D519" s="3">
        <v>1000</v>
      </c>
      <c r="E519" s="4">
        <v>1150</v>
      </c>
      <c r="F519" t="s">
        <v>8218</v>
      </c>
      <c r="G519" t="s">
        <v>8224</v>
      </c>
      <c r="H519" t="s">
        <v>8407</v>
      </c>
      <c r="I519" t="s">
        <v>8246</v>
      </c>
      <c r="J519">
        <v>1411987990</v>
      </c>
      <c r="K519">
        <v>1409395990</v>
      </c>
      <c r="L519" t="b">
        <v>0</v>
      </c>
      <c r="M519">
        <v>23</v>
      </c>
      <c r="N519" t="b">
        <v>1</v>
      </c>
      <c r="O519" t="s">
        <v>8269</v>
      </c>
      <c r="P519" t="s">
        <v>8321</v>
      </c>
      <c r="Q519" t="s">
        <v>8324</v>
      </c>
      <c r="R519">
        <f t="shared" si="56"/>
        <v>50</v>
      </c>
      <c r="S519" s="9">
        <f t="shared" si="57"/>
        <v>115</v>
      </c>
      <c r="T519" s="8">
        <f t="shared" si="58"/>
        <v>41881.453587962962</v>
      </c>
      <c r="U519" s="8">
        <f t="shared" si="59"/>
        <v>41911.453587962962</v>
      </c>
      <c r="V519" s="14">
        <f t="shared" si="60"/>
        <v>30</v>
      </c>
      <c r="W519" s="10">
        <f t="shared" si="61"/>
        <v>0.15</v>
      </c>
      <c r="X519" s="21">
        <f t="shared" si="62"/>
        <v>2014</v>
      </c>
    </row>
    <row r="520" spans="1:24" ht="60" x14ac:dyDescent="0.25">
      <c r="A520">
        <v>3784</v>
      </c>
      <c r="B520" s="1" t="s">
        <v>3781</v>
      </c>
      <c r="C520" s="1" t="s">
        <v>7894</v>
      </c>
      <c r="D520" s="3">
        <v>1000</v>
      </c>
      <c r="E520" s="4">
        <v>1150</v>
      </c>
      <c r="F520" t="s">
        <v>8218</v>
      </c>
      <c r="G520" t="s">
        <v>8228</v>
      </c>
      <c r="H520" t="s">
        <v>8408</v>
      </c>
      <c r="I520" t="s">
        <v>8250</v>
      </c>
      <c r="J520">
        <v>1468193532</v>
      </c>
      <c r="K520">
        <v>1465601532</v>
      </c>
      <c r="L520" t="b">
        <v>0</v>
      </c>
      <c r="M520">
        <v>10</v>
      </c>
      <c r="N520" t="b">
        <v>1</v>
      </c>
      <c r="O520" t="s">
        <v>8303</v>
      </c>
      <c r="P520" t="s">
        <v>8321</v>
      </c>
      <c r="Q520" t="s">
        <v>8333</v>
      </c>
      <c r="R520">
        <f t="shared" si="56"/>
        <v>115</v>
      </c>
      <c r="S520" s="9">
        <f t="shared" si="57"/>
        <v>115</v>
      </c>
      <c r="T520" s="8">
        <f t="shared" si="58"/>
        <v>42531.980694444443</v>
      </c>
      <c r="U520" s="8">
        <f t="shared" si="59"/>
        <v>42561.980694444443</v>
      </c>
      <c r="V520" s="14">
        <f t="shared" si="60"/>
        <v>30</v>
      </c>
      <c r="W520" s="10">
        <f t="shared" si="61"/>
        <v>0.15</v>
      </c>
      <c r="X520" s="21">
        <f t="shared" si="62"/>
        <v>2016</v>
      </c>
    </row>
    <row r="521" spans="1:24" ht="60" x14ac:dyDescent="0.25">
      <c r="A521">
        <v>1758</v>
      </c>
      <c r="B521" s="1" t="s">
        <v>1759</v>
      </c>
      <c r="C521" s="1" t="s">
        <v>5868</v>
      </c>
      <c r="D521" s="3">
        <v>1000</v>
      </c>
      <c r="E521" s="4">
        <v>1147</v>
      </c>
      <c r="F521" t="s">
        <v>8218</v>
      </c>
      <c r="G521" t="s">
        <v>8223</v>
      </c>
      <c r="H521" t="s">
        <v>8403</v>
      </c>
      <c r="I521" t="s">
        <v>8245</v>
      </c>
      <c r="J521">
        <v>1468536992</v>
      </c>
      <c r="K521">
        <v>1463352992</v>
      </c>
      <c r="L521" t="b">
        <v>0</v>
      </c>
      <c r="M521">
        <v>27</v>
      </c>
      <c r="N521" t="b">
        <v>1</v>
      </c>
      <c r="O521" t="s">
        <v>8283</v>
      </c>
      <c r="P521" t="s">
        <v>8311</v>
      </c>
      <c r="Q521" t="s">
        <v>8312</v>
      </c>
      <c r="R521">
        <f t="shared" si="56"/>
        <v>42.48</v>
      </c>
      <c r="S521" s="9">
        <f t="shared" si="57"/>
        <v>115</v>
      </c>
      <c r="T521" s="8">
        <f t="shared" si="58"/>
        <v>42505.955925925926</v>
      </c>
      <c r="U521" s="8">
        <f t="shared" si="59"/>
        <v>42565.955925925926</v>
      </c>
      <c r="V521" s="14">
        <f t="shared" si="60"/>
        <v>60</v>
      </c>
      <c r="W521" s="10">
        <f t="shared" si="61"/>
        <v>0.14699999999999999</v>
      </c>
      <c r="X521" s="21">
        <f t="shared" si="62"/>
        <v>2016</v>
      </c>
    </row>
    <row r="522" spans="1:24" ht="30" x14ac:dyDescent="0.25">
      <c r="A522">
        <v>1894</v>
      </c>
      <c r="B522" s="1" t="s">
        <v>1895</v>
      </c>
      <c r="C522" s="1" t="s">
        <v>6004</v>
      </c>
      <c r="D522" s="3">
        <v>1000</v>
      </c>
      <c r="E522" s="4">
        <v>1145</v>
      </c>
      <c r="F522" t="s">
        <v>8218</v>
      </c>
      <c r="G522" t="s">
        <v>8223</v>
      </c>
      <c r="H522" t="s">
        <v>8403</v>
      </c>
      <c r="I522" t="s">
        <v>8245</v>
      </c>
      <c r="J522">
        <v>1329082983</v>
      </c>
      <c r="K522">
        <v>1326404583</v>
      </c>
      <c r="L522" t="b">
        <v>0</v>
      </c>
      <c r="M522">
        <v>20</v>
      </c>
      <c r="N522" t="b">
        <v>1</v>
      </c>
      <c r="O522" t="s">
        <v>8277</v>
      </c>
      <c r="P522" t="s">
        <v>8325</v>
      </c>
      <c r="Q522" t="s">
        <v>8326</v>
      </c>
      <c r="R522">
        <f t="shared" si="56"/>
        <v>57.25</v>
      </c>
      <c r="S522" s="9">
        <f t="shared" si="57"/>
        <v>115</v>
      </c>
      <c r="T522" s="8">
        <f t="shared" si="58"/>
        <v>40920.904895833337</v>
      </c>
      <c r="U522" s="8">
        <f t="shared" si="59"/>
        <v>40951.904895833337</v>
      </c>
      <c r="V522" s="14">
        <f t="shared" si="60"/>
        <v>31</v>
      </c>
      <c r="W522" s="10">
        <f t="shared" si="61"/>
        <v>0.14499999999999999</v>
      </c>
      <c r="X522" s="21">
        <f t="shared" si="62"/>
        <v>2012</v>
      </c>
    </row>
    <row r="523" spans="1:24" ht="60" x14ac:dyDescent="0.25">
      <c r="A523">
        <v>2783</v>
      </c>
      <c r="B523" s="1" t="s">
        <v>2783</v>
      </c>
      <c r="C523" s="1" t="s">
        <v>6893</v>
      </c>
      <c r="D523" s="3">
        <v>1000</v>
      </c>
      <c r="E523" s="4">
        <v>1145</v>
      </c>
      <c r="F523" t="s">
        <v>8218</v>
      </c>
      <c r="G523" t="s">
        <v>8224</v>
      </c>
      <c r="H523" t="s">
        <v>8407</v>
      </c>
      <c r="I523" t="s">
        <v>8246</v>
      </c>
      <c r="J523">
        <v>1429793446</v>
      </c>
      <c r="K523">
        <v>1428583846</v>
      </c>
      <c r="L523" t="b">
        <v>0</v>
      </c>
      <c r="M523">
        <v>61</v>
      </c>
      <c r="N523" t="b">
        <v>1</v>
      </c>
      <c r="O523" t="s">
        <v>8269</v>
      </c>
      <c r="P523" t="s">
        <v>8321</v>
      </c>
      <c r="Q523" t="s">
        <v>8324</v>
      </c>
      <c r="R523">
        <f t="shared" si="56"/>
        <v>18.77</v>
      </c>
      <c r="S523" s="9">
        <f t="shared" si="57"/>
        <v>115</v>
      </c>
      <c r="T523" s="8">
        <f t="shared" si="58"/>
        <v>42103.535254629634</v>
      </c>
      <c r="U523" s="8">
        <f t="shared" si="59"/>
        <v>42117.535254629634</v>
      </c>
      <c r="V523" s="14">
        <f t="shared" si="60"/>
        <v>14</v>
      </c>
      <c r="W523" s="10">
        <f t="shared" si="61"/>
        <v>0.14499999999999999</v>
      </c>
      <c r="X523" s="21">
        <f t="shared" si="62"/>
        <v>2015</v>
      </c>
    </row>
    <row r="524" spans="1:24" ht="30" x14ac:dyDescent="0.25">
      <c r="A524">
        <v>1620</v>
      </c>
      <c r="B524" s="1" t="s">
        <v>1621</v>
      </c>
      <c r="C524" s="1" t="s">
        <v>5730</v>
      </c>
      <c r="D524" s="3">
        <v>1000</v>
      </c>
      <c r="E524" s="4">
        <v>1130</v>
      </c>
      <c r="F524" t="s">
        <v>8218</v>
      </c>
      <c r="G524" t="s">
        <v>8223</v>
      </c>
      <c r="H524" t="s">
        <v>8403</v>
      </c>
      <c r="I524" t="s">
        <v>8245</v>
      </c>
      <c r="J524">
        <v>1361606940</v>
      </c>
      <c r="K524">
        <v>1361002140</v>
      </c>
      <c r="L524" t="b">
        <v>0</v>
      </c>
      <c r="M524">
        <v>17</v>
      </c>
      <c r="N524" t="b">
        <v>1</v>
      </c>
      <c r="O524" t="s">
        <v>8274</v>
      </c>
      <c r="P524" t="s">
        <v>8325</v>
      </c>
      <c r="Q524" t="s">
        <v>8329</v>
      </c>
      <c r="R524">
        <f t="shared" si="56"/>
        <v>66.47</v>
      </c>
      <c r="S524" s="9">
        <f t="shared" si="57"/>
        <v>113</v>
      </c>
      <c r="T524" s="8">
        <f t="shared" si="58"/>
        <v>41321.339583333334</v>
      </c>
      <c r="U524" s="8">
        <f t="shared" si="59"/>
        <v>41328.339583333334</v>
      </c>
      <c r="V524" s="14">
        <f t="shared" si="60"/>
        <v>7</v>
      </c>
      <c r="W524" s="10">
        <f t="shared" si="61"/>
        <v>0.13</v>
      </c>
      <c r="X524" s="21">
        <f t="shared" si="62"/>
        <v>2013</v>
      </c>
    </row>
    <row r="525" spans="1:24" ht="60" x14ac:dyDescent="0.25">
      <c r="A525">
        <v>3619</v>
      </c>
      <c r="B525" s="1" t="s">
        <v>3617</v>
      </c>
      <c r="C525" s="1" t="s">
        <v>7729</v>
      </c>
      <c r="D525" s="3">
        <v>1000</v>
      </c>
      <c r="E525" s="4">
        <v>1130</v>
      </c>
      <c r="F525" t="s">
        <v>8218</v>
      </c>
      <c r="G525" t="s">
        <v>8223</v>
      </c>
      <c r="H525" t="s">
        <v>8403</v>
      </c>
      <c r="I525" t="s">
        <v>8245</v>
      </c>
      <c r="J525">
        <v>1479592800</v>
      </c>
      <c r="K525">
        <v>1476760226</v>
      </c>
      <c r="L525" t="b">
        <v>0</v>
      </c>
      <c r="M525">
        <v>17</v>
      </c>
      <c r="N525" t="b">
        <v>1</v>
      </c>
      <c r="O525" t="s">
        <v>8269</v>
      </c>
      <c r="P525" t="s">
        <v>8321</v>
      </c>
      <c r="Q525" t="s">
        <v>8324</v>
      </c>
      <c r="R525">
        <f t="shared" si="56"/>
        <v>66.47</v>
      </c>
      <c r="S525" s="9">
        <f t="shared" si="57"/>
        <v>113</v>
      </c>
      <c r="T525" s="8">
        <f t="shared" si="58"/>
        <v>42661.132245370376</v>
      </c>
      <c r="U525" s="8">
        <f t="shared" si="59"/>
        <v>42693.916666666672</v>
      </c>
      <c r="V525" s="14">
        <f t="shared" si="60"/>
        <v>32.784421296295477</v>
      </c>
      <c r="W525" s="10">
        <f t="shared" si="61"/>
        <v>0.13</v>
      </c>
      <c r="X525" s="21">
        <f t="shared" si="62"/>
        <v>2016</v>
      </c>
    </row>
    <row r="526" spans="1:24" ht="60" x14ac:dyDescent="0.25">
      <c r="A526">
        <v>3435</v>
      </c>
      <c r="B526" s="1" t="s">
        <v>3434</v>
      </c>
      <c r="C526" s="1" t="s">
        <v>7545</v>
      </c>
      <c r="D526" s="3">
        <v>1000</v>
      </c>
      <c r="E526" s="4">
        <v>1120</v>
      </c>
      <c r="F526" t="s">
        <v>8218</v>
      </c>
      <c r="G526" t="s">
        <v>8223</v>
      </c>
      <c r="H526" t="s">
        <v>8403</v>
      </c>
      <c r="I526" t="s">
        <v>8245</v>
      </c>
      <c r="J526">
        <v>1470538800</v>
      </c>
      <c r="K526">
        <v>1469112493</v>
      </c>
      <c r="L526" t="b">
        <v>0</v>
      </c>
      <c r="M526">
        <v>19</v>
      </c>
      <c r="N526" t="b">
        <v>1</v>
      </c>
      <c r="O526" t="s">
        <v>8269</v>
      </c>
      <c r="P526" t="s">
        <v>8321</v>
      </c>
      <c r="Q526" t="s">
        <v>8324</v>
      </c>
      <c r="R526">
        <f t="shared" si="56"/>
        <v>58.95</v>
      </c>
      <c r="S526" s="9">
        <f t="shared" si="57"/>
        <v>112</v>
      </c>
      <c r="T526" s="8">
        <f t="shared" si="58"/>
        <v>42572.61681712963</v>
      </c>
      <c r="U526" s="8">
        <f t="shared" si="59"/>
        <v>42589.125</v>
      </c>
      <c r="V526" s="14">
        <f t="shared" si="60"/>
        <v>16.508182870369637</v>
      </c>
      <c r="W526" s="10">
        <f t="shared" si="61"/>
        <v>0.12</v>
      </c>
      <c r="X526" s="21">
        <f t="shared" si="62"/>
        <v>2016</v>
      </c>
    </row>
    <row r="527" spans="1:24" ht="60" x14ac:dyDescent="0.25">
      <c r="A527">
        <v>3681</v>
      </c>
      <c r="B527" s="1" t="s">
        <v>3678</v>
      </c>
      <c r="C527" s="1" t="s">
        <v>7791</v>
      </c>
      <c r="D527" s="3">
        <v>1000</v>
      </c>
      <c r="E527" s="4">
        <v>1119</v>
      </c>
      <c r="F527" t="s">
        <v>8218</v>
      </c>
      <c r="G527" t="s">
        <v>8223</v>
      </c>
      <c r="H527" t="s">
        <v>8403</v>
      </c>
      <c r="I527" t="s">
        <v>8245</v>
      </c>
      <c r="J527">
        <v>1452872290</v>
      </c>
      <c r="K527">
        <v>1452008290</v>
      </c>
      <c r="L527" t="b">
        <v>0</v>
      </c>
      <c r="M527">
        <v>18</v>
      </c>
      <c r="N527" t="b">
        <v>1</v>
      </c>
      <c r="O527" t="s">
        <v>8269</v>
      </c>
      <c r="P527" t="s">
        <v>8321</v>
      </c>
      <c r="Q527" t="s">
        <v>8324</v>
      </c>
      <c r="R527">
        <f t="shared" si="56"/>
        <v>62.17</v>
      </c>
      <c r="S527" s="9">
        <f t="shared" si="57"/>
        <v>112</v>
      </c>
      <c r="T527" s="8">
        <f t="shared" si="58"/>
        <v>42374.651504629626</v>
      </c>
      <c r="U527" s="8">
        <f t="shared" si="59"/>
        <v>42384.651504629626</v>
      </c>
      <c r="V527" s="14">
        <f t="shared" si="60"/>
        <v>10</v>
      </c>
      <c r="W527" s="10">
        <f t="shared" si="61"/>
        <v>0.11899999999999999</v>
      </c>
      <c r="X527" s="21">
        <f t="shared" si="62"/>
        <v>2016</v>
      </c>
    </row>
    <row r="528" spans="1:24" ht="45" x14ac:dyDescent="0.25">
      <c r="A528">
        <v>3568</v>
      </c>
      <c r="B528" s="1" t="s">
        <v>3567</v>
      </c>
      <c r="C528" s="1" t="s">
        <v>7678</v>
      </c>
      <c r="D528" s="3">
        <v>1000</v>
      </c>
      <c r="E528" s="4">
        <v>1110</v>
      </c>
      <c r="F528" t="s">
        <v>8218</v>
      </c>
      <c r="G528" t="s">
        <v>8223</v>
      </c>
      <c r="H528" t="s">
        <v>8403</v>
      </c>
      <c r="I528" t="s">
        <v>8245</v>
      </c>
      <c r="J528">
        <v>1410975994</v>
      </c>
      <c r="K528">
        <v>1408383994</v>
      </c>
      <c r="L528" t="b">
        <v>0</v>
      </c>
      <c r="M528">
        <v>19</v>
      </c>
      <c r="N528" t="b">
        <v>1</v>
      </c>
      <c r="O528" t="s">
        <v>8269</v>
      </c>
      <c r="P528" t="s">
        <v>8321</v>
      </c>
      <c r="Q528" t="s">
        <v>8324</v>
      </c>
      <c r="R528">
        <f t="shared" si="56"/>
        <v>58.42</v>
      </c>
      <c r="S528" s="9">
        <f t="shared" si="57"/>
        <v>111</v>
      </c>
      <c r="T528" s="8">
        <f t="shared" si="58"/>
        <v>41869.740671296298</v>
      </c>
      <c r="U528" s="8">
        <f t="shared" si="59"/>
        <v>41899.740671296298</v>
      </c>
      <c r="V528" s="14">
        <f t="shared" si="60"/>
        <v>30</v>
      </c>
      <c r="W528" s="10">
        <f t="shared" si="61"/>
        <v>0.11</v>
      </c>
      <c r="X528" s="21">
        <f t="shared" si="62"/>
        <v>2014</v>
      </c>
    </row>
    <row r="529" spans="1:24" ht="60" x14ac:dyDescent="0.25">
      <c r="A529">
        <v>93</v>
      </c>
      <c r="B529" s="1" t="s">
        <v>95</v>
      </c>
      <c r="C529" s="1" t="s">
        <v>4204</v>
      </c>
      <c r="D529" s="3">
        <v>1000</v>
      </c>
      <c r="E529" s="4">
        <v>1106</v>
      </c>
      <c r="F529" t="s">
        <v>8218</v>
      </c>
      <c r="G529" t="s">
        <v>8223</v>
      </c>
      <c r="H529" t="s">
        <v>8403</v>
      </c>
      <c r="I529" t="s">
        <v>8245</v>
      </c>
      <c r="J529">
        <v>1341349200</v>
      </c>
      <c r="K529">
        <v>1338928537</v>
      </c>
      <c r="L529" t="b">
        <v>0</v>
      </c>
      <c r="M529">
        <v>15</v>
      </c>
      <c r="N529" t="b">
        <v>1</v>
      </c>
      <c r="O529" t="s">
        <v>8264</v>
      </c>
      <c r="P529" t="s">
        <v>8319</v>
      </c>
      <c r="Q529" t="s">
        <v>8341</v>
      </c>
      <c r="R529">
        <f t="shared" si="56"/>
        <v>73.73</v>
      </c>
      <c r="S529" s="9">
        <f t="shared" si="57"/>
        <v>111</v>
      </c>
      <c r="T529" s="8">
        <f t="shared" si="58"/>
        <v>41065.858067129629</v>
      </c>
      <c r="U529" s="8">
        <f t="shared" si="59"/>
        <v>41093.875</v>
      </c>
      <c r="V529" s="14">
        <f t="shared" si="60"/>
        <v>28.01693287037051</v>
      </c>
      <c r="W529" s="10">
        <f t="shared" si="61"/>
        <v>0.106</v>
      </c>
      <c r="X529" s="21">
        <f t="shared" si="62"/>
        <v>2012</v>
      </c>
    </row>
    <row r="530" spans="1:24" ht="45" x14ac:dyDescent="0.25">
      <c r="A530">
        <v>3598</v>
      </c>
      <c r="B530" s="1" t="s">
        <v>3597</v>
      </c>
      <c r="C530" s="1" t="s">
        <v>7708</v>
      </c>
      <c r="D530" s="3">
        <v>1000</v>
      </c>
      <c r="E530" s="4">
        <v>1101</v>
      </c>
      <c r="F530" t="s">
        <v>8218</v>
      </c>
      <c r="G530" t="s">
        <v>8223</v>
      </c>
      <c r="H530" t="s">
        <v>8403</v>
      </c>
      <c r="I530" t="s">
        <v>8245</v>
      </c>
      <c r="J530">
        <v>1409720340</v>
      </c>
      <c r="K530">
        <v>1408129822</v>
      </c>
      <c r="L530" t="b">
        <v>0</v>
      </c>
      <c r="M530">
        <v>27</v>
      </c>
      <c r="N530" t="b">
        <v>1</v>
      </c>
      <c r="O530" t="s">
        <v>8269</v>
      </c>
      <c r="P530" t="s">
        <v>8321</v>
      </c>
      <c r="Q530" t="s">
        <v>8324</v>
      </c>
      <c r="R530">
        <f t="shared" si="56"/>
        <v>40.78</v>
      </c>
      <c r="S530" s="9">
        <f t="shared" si="57"/>
        <v>110</v>
      </c>
      <c r="T530" s="8">
        <f t="shared" si="58"/>
        <v>41866.79886574074</v>
      </c>
      <c r="U530" s="8">
        <f t="shared" si="59"/>
        <v>41885.207638888889</v>
      </c>
      <c r="V530" s="14">
        <f t="shared" si="60"/>
        <v>18.408773148148612</v>
      </c>
      <c r="W530" s="10">
        <f t="shared" si="61"/>
        <v>0.10100000000000001</v>
      </c>
      <c r="X530" s="21">
        <f t="shared" si="62"/>
        <v>2014</v>
      </c>
    </row>
    <row r="531" spans="1:24" ht="45" x14ac:dyDescent="0.25">
      <c r="A531">
        <v>2537</v>
      </c>
      <c r="B531" s="1" t="s">
        <v>2537</v>
      </c>
      <c r="C531" s="1" t="s">
        <v>6647</v>
      </c>
      <c r="D531" s="3">
        <v>1000</v>
      </c>
      <c r="E531" s="4">
        <v>1100</v>
      </c>
      <c r="F531" t="s">
        <v>8218</v>
      </c>
      <c r="G531" t="s">
        <v>8223</v>
      </c>
      <c r="H531" t="s">
        <v>8403</v>
      </c>
      <c r="I531" t="s">
        <v>8245</v>
      </c>
      <c r="J531">
        <v>1312212855</v>
      </c>
      <c r="K531">
        <v>1307028855</v>
      </c>
      <c r="L531" t="b">
        <v>0</v>
      </c>
      <c r="M531">
        <v>11</v>
      </c>
      <c r="N531" t="b">
        <v>1</v>
      </c>
      <c r="O531" t="s">
        <v>8298</v>
      </c>
      <c r="P531" t="s">
        <v>8325</v>
      </c>
      <c r="Q531" t="s">
        <v>8339</v>
      </c>
      <c r="R531">
        <f t="shared" si="56"/>
        <v>100</v>
      </c>
      <c r="S531" s="9">
        <f t="shared" si="57"/>
        <v>110</v>
      </c>
      <c r="T531" s="8">
        <f t="shared" si="58"/>
        <v>40696.648784722223</v>
      </c>
      <c r="U531" s="8">
        <f t="shared" si="59"/>
        <v>40756.648784722223</v>
      </c>
      <c r="V531" s="14">
        <f t="shared" si="60"/>
        <v>60</v>
      </c>
      <c r="W531" s="10">
        <f t="shared" si="61"/>
        <v>0.1</v>
      </c>
      <c r="X531" s="21">
        <f t="shared" si="62"/>
        <v>2011</v>
      </c>
    </row>
    <row r="532" spans="1:24" ht="45" x14ac:dyDescent="0.25">
      <c r="A532">
        <v>1362</v>
      </c>
      <c r="B532" s="1" t="s">
        <v>1363</v>
      </c>
      <c r="C532" s="1" t="s">
        <v>5472</v>
      </c>
      <c r="D532" s="3">
        <v>1000</v>
      </c>
      <c r="E532" s="4">
        <v>1091</v>
      </c>
      <c r="F532" t="s">
        <v>8218</v>
      </c>
      <c r="G532" t="s">
        <v>8223</v>
      </c>
      <c r="H532" t="s">
        <v>8403</v>
      </c>
      <c r="I532" t="s">
        <v>8245</v>
      </c>
      <c r="J532">
        <v>1378592731</v>
      </c>
      <c r="K532">
        <v>1373408731</v>
      </c>
      <c r="L532" t="b">
        <v>0</v>
      </c>
      <c r="M532">
        <v>25</v>
      </c>
      <c r="N532" t="b">
        <v>1</v>
      </c>
      <c r="O532" t="s">
        <v>8272</v>
      </c>
      <c r="P532" t="s">
        <v>8309</v>
      </c>
      <c r="Q532" t="s">
        <v>8331</v>
      </c>
      <c r="R532">
        <f t="shared" si="56"/>
        <v>43.64</v>
      </c>
      <c r="S532" s="9">
        <f t="shared" si="57"/>
        <v>109</v>
      </c>
      <c r="T532" s="8">
        <f t="shared" si="58"/>
        <v>41464.934386574074</v>
      </c>
      <c r="U532" s="8">
        <f t="shared" si="59"/>
        <v>41524.934386574074</v>
      </c>
      <c r="V532" s="14">
        <f t="shared" si="60"/>
        <v>60</v>
      </c>
      <c r="W532" s="10">
        <f t="shared" si="61"/>
        <v>9.0999999999999998E-2</v>
      </c>
      <c r="X532" s="21">
        <f t="shared" si="62"/>
        <v>2013</v>
      </c>
    </row>
    <row r="533" spans="1:24" ht="60" x14ac:dyDescent="0.25">
      <c r="A533">
        <v>3567</v>
      </c>
      <c r="B533" s="1" t="s">
        <v>3566</v>
      </c>
      <c r="C533" s="1" t="s">
        <v>7677</v>
      </c>
      <c r="D533" s="3">
        <v>1000</v>
      </c>
      <c r="E533" s="4">
        <v>1088</v>
      </c>
      <c r="F533" t="s">
        <v>8218</v>
      </c>
      <c r="G533" t="s">
        <v>8224</v>
      </c>
      <c r="H533" t="s">
        <v>8407</v>
      </c>
      <c r="I533" t="s">
        <v>8246</v>
      </c>
      <c r="J533">
        <v>1433964444</v>
      </c>
      <c r="K533">
        <v>1431372444</v>
      </c>
      <c r="L533" t="b">
        <v>0</v>
      </c>
      <c r="M533">
        <v>41</v>
      </c>
      <c r="N533" t="b">
        <v>1</v>
      </c>
      <c r="O533" t="s">
        <v>8269</v>
      </c>
      <c r="P533" t="s">
        <v>8321</v>
      </c>
      <c r="Q533" t="s">
        <v>8324</v>
      </c>
      <c r="R533">
        <f t="shared" si="56"/>
        <v>26.54</v>
      </c>
      <c r="S533" s="9">
        <f t="shared" si="57"/>
        <v>109</v>
      </c>
      <c r="T533" s="8">
        <f t="shared" si="58"/>
        <v>42135.810694444444</v>
      </c>
      <c r="U533" s="8">
        <f t="shared" si="59"/>
        <v>42165.810694444444</v>
      </c>
      <c r="V533" s="14">
        <f t="shared" si="60"/>
        <v>30</v>
      </c>
      <c r="W533" s="10">
        <f t="shared" si="61"/>
        <v>8.7999999999999995E-2</v>
      </c>
      <c r="X533" s="21">
        <f t="shared" si="62"/>
        <v>2015</v>
      </c>
    </row>
    <row r="534" spans="1:24" ht="45" x14ac:dyDescent="0.25">
      <c r="A534">
        <v>3709</v>
      </c>
      <c r="B534" s="1" t="s">
        <v>3706</v>
      </c>
      <c r="C534" s="1" t="s">
        <v>7819</v>
      </c>
      <c r="D534" s="3">
        <v>1000</v>
      </c>
      <c r="E534" s="4">
        <v>1082.5</v>
      </c>
      <c r="F534" t="s">
        <v>8218</v>
      </c>
      <c r="G534" t="s">
        <v>8224</v>
      </c>
      <c r="H534" t="s">
        <v>8407</v>
      </c>
      <c r="I534" t="s">
        <v>8246</v>
      </c>
      <c r="J534">
        <v>1403715546</v>
      </c>
      <c r="K534">
        <v>1401123546</v>
      </c>
      <c r="L534" t="b">
        <v>0</v>
      </c>
      <c r="M534">
        <v>35</v>
      </c>
      <c r="N534" t="b">
        <v>1</v>
      </c>
      <c r="O534" t="s">
        <v>8269</v>
      </c>
      <c r="P534" t="s">
        <v>8321</v>
      </c>
      <c r="Q534" t="s">
        <v>8324</v>
      </c>
      <c r="R534">
        <f t="shared" si="56"/>
        <v>30.93</v>
      </c>
      <c r="S534" s="9">
        <f t="shared" si="57"/>
        <v>108</v>
      </c>
      <c r="T534" s="8">
        <f t="shared" si="58"/>
        <v>41785.707708333335</v>
      </c>
      <c r="U534" s="8">
        <f t="shared" si="59"/>
        <v>41815.707708333335</v>
      </c>
      <c r="V534" s="14">
        <f t="shared" si="60"/>
        <v>30</v>
      </c>
      <c r="W534" s="10">
        <f t="shared" si="61"/>
        <v>8.2500000000000004E-2</v>
      </c>
      <c r="X534" s="21">
        <f t="shared" si="62"/>
        <v>2014</v>
      </c>
    </row>
    <row r="535" spans="1:24" ht="60" x14ac:dyDescent="0.25">
      <c r="A535">
        <v>3446</v>
      </c>
      <c r="B535" s="1" t="s">
        <v>3445</v>
      </c>
      <c r="C535" s="1" t="s">
        <v>7556</v>
      </c>
      <c r="D535" s="3">
        <v>1000</v>
      </c>
      <c r="E535" s="4">
        <v>1082</v>
      </c>
      <c r="F535" t="s">
        <v>8218</v>
      </c>
      <c r="G535" t="s">
        <v>8224</v>
      </c>
      <c r="H535" t="s">
        <v>8407</v>
      </c>
      <c r="I535" t="s">
        <v>8246</v>
      </c>
      <c r="J535">
        <v>1423138800</v>
      </c>
      <c r="K535">
        <v>1421092725</v>
      </c>
      <c r="L535" t="b">
        <v>0</v>
      </c>
      <c r="M535">
        <v>25</v>
      </c>
      <c r="N535" t="b">
        <v>1</v>
      </c>
      <c r="O535" t="s">
        <v>8269</v>
      </c>
      <c r="P535" t="s">
        <v>8321</v>
      </c>
      <c r="Q535" t="s">
        <v>8324</v>
      </c>
      <c r="R535">
        <f t="shared" si="56"/>
        <v>43.28</v>
      </c>
      <c r="S535" s="9">
        <f t="shared" si="57"/>
        <v>108</v>
      </c>
      <c r="T535" s="8">
        <f t="shared" si="58"/>
        <v>42016.832465277781</v>
      </c>
      <c r="U535" s="8">
        <f t="shared" si="59"/>
        <v>42040.513888888891</v>
      </c>
      <c r="V535" s="14">
        <f t="shared" si="60"/>
        <v>23.681423611109494</v>
      </c>
      <c r="W535" s="10">
        <f t="shared" si="61"/>
        <v>8.2000000000000003E-2</v>
      </c>
      <c r="X535" s="21">
        <f t="shared" si="62"/>
        <v>2015</v>
      </c>
    </row>
    <row r="536" spans="1:24" ht="45" x14ac:dyDescent="0.25">
      <c r="A536">
        <v>1663</v>
      </c>
      <c r="B536" s="1" t="s">
        <v>1664</v>
      </c>
      <c r="C536" s="1" t="s">
        <v>5773</v>
      </c>
      <c r="D536" s="3">
        <v>1000</v>
      </c>
      <c r="E536" s="4">
        <v>1080</v>
      </c>
      <c r="F536" t="s">
        <v>8218</v>
      </c>
      <c r="G536" t="s">
        <v>8223</v>
      </c>
      <c r="H536" t="s">
        <v>8403</v>
      </c>
      <c r="I536" t="s">
        <v>8245</v>
      </c>
      <c r="J536">
        <v>1422750707</v>
      </c>
      <c r="K536">
        <v>1420158707</v>
      </c>
      <c r="L536" t="b">
        <v>0</v>
      </c>
      <c r="M536">
        <v>32</v>
      </c>
      <c r="N536" t="b">
        <v>1</v>
      </c>
      <c r="O536" t="s">
        <v>8290</v>
      </c>
      <c r="P536" t="s">
        <v>8325</v>
      </c>
      <c r="Q536" t="s">
        <v>8336</v>
      </c>
      <c r="R536">
        <f t="shared" si="56"/>
        <v>33.75</v>
      </c>
      <c r="S536" s="9">
        <f t="shared" si="57"/>
        <v>108</v>
      </c>
      <c r="T536" s="8">
        <f t="shared" si="58"/>
        <v>42006.02207175926</v>
      </c>
      <c r="U536" s="8">
        <f t="shared" si="59"/>
        <v>42036.02207175926</v>
      </c>
      <c r="V536" s="14">
        <f t="shared" si="60"/>
        <v>30</v>
      </c>
      <c r="W536" s="10">
        <f t="shared" si="61"/>
        <v>0.08</v>
      </c>
      <c r="X536" s="21">
        <f t="shared" si="62"/>
        <v>2015</v>
      </c>
    </row>
    <row r="537" spans="1:24" ht="30" x14ac:dyDescent="0.25">
      <c r="A537">
        <v>3447</v>
      </c>
      <c r="B537" s="1" t="s">
        <v>3446</v>
      </c>
      <c r="C537" s="1" t="s">
        <v>7557</v>
      </c>
      <c r="D537" s="3">
        <v>1000</v>
      </c>
      <c r="E537" s="4">
        <v>1078</v>
      </c>
      <c r="F537" t="s">
        <v>8218</v>
      </c>
      <c r="G537" t="s">
        <v>8223</v>
      </c>
      <c r="H537" t="s">
        <v>8403</v>
      </c>
      <c r="I537" t="s">
        <v>8245</v>
      </c>
      <c r="J537">
        <v>1458332412</v>
      </c>
      <c r="K537">
        <v>1454448012</v>
      </c>
      <c r="L537" t="b">
        <v>0</v>
      </c>
      <c r="M537">
        <v>14</v>
      </c>
      <c r="N537" t="b">
        <v>1</v>
      </c>
      <c r="O537" t="s">
        <v>8269</v>
      </c>
      <c r="P537" t="s">
        <v>8321</v>
      </c>
      <c r="Q537" t="s">
        <v>8324</v>
      </c>
      <c r="R537">
        <f t="shared" si="56"/>
        <v>77</v>
      </c>
      <c r="S537" s="9">
        <f t="shared" si="57"/>
        <v>108</v>
      </c>
      <c r="T537" s="8">
        <f t="shared" si="58"/>
        <v>42402.889027777783</v>
      </c>
      <c r="U537" s="8">
        <f t="shared" si="59"/>
        <v>42447.847361111111</v>
      </c>
      <c r="V537" s="14">
        <f t="shared" si="60"/>
        <v>44.958333333328483</v>
      </c>
      <c r="W537" s="10">
        <f t="shared" si="61"/>
        <v>7.8E-2</v>
      </c>
      <c r="X537" s="21">
        <f t="shared" si="62"/>
        <v>2016</v>
      </c>
    </row>
    <row r="538" spans="1:24" ht="60" x14ac:dyDescent="0.25">
      <c r="A538">
        <v>3307</v>
      </c>
      <c r="B538" s="1" t="s">
        <v>3307</v>
      </c>
      <c r="C538" s="1" t="s">
        <v>7417</v>
      </c>
      <c r="D538" s="3">
        <v>1000</v>
      </c>
      <c r="E538" s="4">
        <v>1066.8</v>
      </c>
      <c r="F538" t="s">
        <v>8218</v>
      </c>
      <c r="G538" t="s">
        <v>8223</v>
      </c>
      <c r="H538" t="s">
        <v>8403</v>
      </c>
      <c r="I538" t="s">
        <v>8245</v>
      </c>
      <c r="J538">
        <v>1463275339</v>
      </c>
      <c r="K538">
        <v>1460683339</v>
      </c>
      <c r="L538" t="b">
        <v>0</v>
      </c>
      <c r="M538">
        <v>20</v>
      </c>
      <c r="N538" t="b">
        <v>1</v>
      </c>
      <c r="O538" t="s">
        <v>8269</v>
      </c>
      <c r="P538" t="s">
        <v>8321</v>
      </c>
      <c r="Q538" t="s">
        <v>8324</v>
      </c>
      <c r="R538">
        <f t="shared" si="56"/>
        <v>53.34</v>
      </c>
      <c r="S538" s="9">
        <f t="shared" si="57"/>
        <v>107</v>
      </c>
      <c r="T538" s="8">
        <f t="shared" si="58"/>
        <v>42475.057164351849</v>
      </c>
      <c r="U538" s="8">
        <f t="shared" si="59"/>
        <v>42505.057164351849</v>
      </c>
      <c r="V538" s="14">
        <f t="shared" si="60"/>
        <v>30</v>
      </c>
      <c r="W538" s="10">
        <f t="shared" si="61"/>
        <v>6.6799999999999957E-2</v>
      </c>
      <c r="X538" s="21">
        <f t="shared" si="62"/>
        <v>2016</v>
      </c>
    </row>
    <row r="539" spans="1:24" ht="45" x14ac:dyDescent="0.25">
      <c r="A539">
        <v>3819</v>
      </c>
      <c r="B539" s="1" t="s">
        <v>3816</v>
      </c>
      <c r="C539" s="1" t="s">
        <v>7817</v>
      </c>
      <c r="D539" s="3">
        <v>1000</v>
      </c>
      <c r="E539" s="4">
        <v>1064</v>
      </c>
      <c r="F539" t="s">
        <v>8218</v>
      </c>
      <c r="G539" t="s">
        <v>8223</v>
      </c>
      <c r="H539" t="s">
        <v>8403</v>
      </c>
      <c r="I539" t="s">
        <v>8245</v>
      </c>
      <c r="J539">
        <v>1437166920</v>
      </c>
      <c r="K539">
        <v>1435554104</v>
      </c>
      <c r="L539" t="b">
        <v>0</v>
      </c>
      <c r="M539">
        <v>26</v>
      </c>
      <c r="N539" t="b">
        <v>1</v>
      </c>
      <c r="O539" t="s">
        <v>8269</v>
      </c>
      <c r="P539" t="s">
        <v>8321</v>
      </c>
      <c r="Q539" t="s">
        <v>8324</v>
      </c>
      <c r="R539">
        <f t="shared" si="56"/>
        <v>40.92</v>
      </c>
      <c r="S539" s="9">
        <f t="shared" si="57"/>
        <v>106</v>
      </c>
      <c r="T539" s="8">
        <f t="shared" si="58"/>
        <v>42184.209537037037</v>
      </c>
      <c r="U539" s="8">
        <f t="shared" si="59"/>
        <v>42202.876388888893</v>
      </c>
      <c r="V539" s="14">
        <f t="shared" si="60"/>
        <v>18.666851851856336</v>
      </c>
      <c r="W539" s="10">
        <f t="shared" si="61"/>
        <v>6.4000000000000001E-2</v>
      </c>
      <c r="X539" s="21">
        <f t="shared" si="62"/>
        <v>2015</v>
      </c>
    </row>
    <row r="540" spans="1:24" ht="60" x14ac:dyDescent="0.25">
      <c r="A540">
        <v>3500</v>
      </c>
      <c r="B540" s="1" t="s">
        <v>3499</v>
      </c>
      <c r="C540" s="1" t="s">
        <v>7610</v>
      </c>
      <c r="D540" s="3">
        <v>1000</v>
      </c>
      <c r="E540" s="4">
        <v>1063</v>
      </c>
      <c r="F540" t="s">
        <v>8218</v>
      </c>
      <c r="G540" t="s">
        <v>8223</v>
      </c>
      <c r="H540" t="s">
        <v>8403</v>
      </c>
      <c r="I540" t="s">
        <v>8245</v>
      </c>
      <c r="J540">
        <v>1457326740</v>
      </c>
      <c r="K540">
        <v>1455919438</v>
      </c>
      <c r="L540" t="b">
        <v>0</v>
      </c>
      <c r="M540">
        <v>42</v>
      </c>
      <c r="N540" t="b">
        <v>1</v>
      </c>
      <c r="O540" t="s">
        <v>8269</v>
      </c>
      <c r="P540" t="s">
        <v>8321</v>
      </c>
      <c r="Q540" t="s">
        <v>8324</v>
      </c>
      <c r="R540">
        <f t="shared" si="56"/>
        <v>25.31</v>
      </c>
      <c r="S540" s="9">
        <f t="shared" si="57"/>
        <v>106</v>
      </c>
      <c r="T540" s="8">
        <f t="shared" si="58"/>
        <v>42419.91942129629</v>
      </c>
      <c r="U540" s="8">
        <f t="shared" si="59"/>
        <v>42436.207638888889</v>
      </c>
      <c r="V540" s="14">
        <f t="shared" si="60"/>
        <v>16.288217592598812</v>
      </c>
      <c r="W540" s="10">
        <f t="shared" si="61"/>
        <v>6.3E-2</v>
      </c>
      <c r="X540" s="21">
        <f t="shared" si="62"/>
        <v>2016</v>
      </c>
    </row>
    <row r="541" spans="1:24" ht="45" x14ac:dyDescent="0.25">
      <c r="A541">
        <v>2498</v>
      </c>
      <c r="B541" s="1" t="s">
        <v>2498</v>
      </c>
      <c r="C541" s="1" t="s">
        <v>6608</v>
      </c>
      <c r="D541" s="3">
        <v>1000</v>
      </c>
      <c r="E541" s="4">
        <v>1056</v>
      </c>
      <c r="F541" t="s">
        <v>8218</v>
      </c>
      <c r="G541" t="s">
        <v>8223</v>
      </c>
      <c r="H541" t="s">
        <v>8403</v>
      </c>
      <c r="I541" t="s">
        <v>8245</v>
      </c>
      <c r="J541">
        <v>1422400387</v>
      </c>
      <c r="K541">
        <v>1421190787</v>
      </c>
      <c r="L541" t="b">
        <v>0</v>
      </c>
      <c r="M541">
        <v>20</v>
      </c>
      <c r="N541" t="b">
        <v>1</v>
      </c>
      <c r="O541" t="s">
        <v>8277</v>
      </c>
      <c r="P541" t="s">
        <v>8325</v>
      </c>
      <c r="Q541" t="s">
        <v>8326</v>
      </c>
      <c r="R541">
        <f t="shared" si="56"/>
        <v>52.8</v>
      </c>
      <c r="S541" s="9">
        <f t="shared" si="57"/>
        <v>106</v>
      </c>
      <c r="T541" s="8">
        <f t="shared" si="58"/>
        <v>42017.967442129629</v>
      </c>
      <c r="U541" s="8">
        <f t="shared" si="59"/>
        <v>42031.967442129629</v>
      </c>
      <c r="V541" s="14">
        <f t="shared" si="60"/>
        <v>14</v>
      </c>
      <c r="W541" s="10">
        <f t="shared" si="61"/>
        <v>5.6000000000000001E-2</v>
      </c>
      <c r="X541" s="21">
        <f t="shared" si="62"/>
        <v>2015</v>
      </c>
    </row>
    <row r="542" spans="1:24" ht="30" x14ac:dyDescent="0.25">
      <c r="A542">
        <v>1638</v>
      </c>
      <c r="B542" s="1" t="s">
        <v>1639</v>
      </c>
      <c r="C542" s="1" t="s">
        <v>5748</v>
      </c>
      <c r="D542" s="3">
        <v>1000</v>
      </c>
      <c r="E542" s="4">
        <v>1050</v>
      </c>
      <c r="F542" t="s">
        <v>8218</v>
      </c>
      <c r="G542" t="s">
        <v>8223</v>
      </c>
      <c r="H542" t="s">
        <v>8403</v>
      </c>
      <c r="I542" t="s">
        <v>8245</v>
      </c>
      <c r="J542">
        <v>1362086700</v>
      </c>
      <c r="K542">
        <v>1358180968</v>
      </c>
      <c r="L542" t="b">
        <v>0</v>
      </c>
      <c r="M542">
        <v>27</v>
      </c>
      <c r="N542" t="b">
        <v>1</v>
      </c>
      <c r="O542" t="s">
        <v>8274</v>
      </c>
      <c r="P542" t="s">
        <v>8325</v>
      </c>
      <c r="Q542" t="s">
        <v>8329</v>
      </c>
      <c r="R542">
        <f t="shared" si="56"/>
        <v>38.89</v>
      </c>
      <c r="S542" s="9">
        <f t="shared" si="57"/>
        <v>105</v>
      </c>
      <c r="T542" s="8">
        <f t="shared" si="58"/>
        <v>41288.68712962963</v>
      </c>
      <c r="U542" s="8">
        <f t="shared" si="59"/>
        <v>41333.892361111109</v>
      </c>
      <c r="V542" s="14">
        <f t="shared" si="60"/>
        <v>45.205231481479132</v>
      </c>
      <c r="W542" s="10">
        <f t="shared" si="61"/>
        <v>0.05</v>
      </c>
      <c r="X542" s="21">
        <f t="shared" si="62"/>
        <v>2013</v>
      </c>
    </row>
    <row r="543" spans="1:24" ht="45" x14ac:dyDescent="0.25">
      <c r="A543">
        <v>3368</v>
      </c>
      <c r="B543" s="1" t="s">
        <v>3367</v>
      </c>
      <c r="C543" s="1" t="s">
        <v>7478</v>
      </c>
      <c r="D543" s="3">
        <v>1000</v>
      </c>
      <c r="E543" s="4">
        <v>1046</v>
      </c>
      <c r="F543" t="s">
        <v>8218</v>
      </c>
      <c r="G543" t="s">
        <v>8223</v>
      </c>
      <c r="H543" t="s">
        <v>8403</v>
      </c>
      <c r="I543" t="s">
        <v>8245</v>
      </c>
      <c r="J543">
        <v>1420088400</v>
      </c>
      <c r="K543">
        <v>1416977259</v>
      </c>
      <c r="L543" t="b">
        <v>0</v>
      </c>
      <c r="M543">
        <v>23</v>
      </c>
      <c r="N543" t="b">
        <v>1</v>
      </c>
      <c r="O543" t="s">
        <v>8269</v>
      </c>
      <c r="P543" t="s">
        <v>8321</v>
      </c>
      <c r="Q543" t="s">
        <v>8324</v>
      </c>
      <c r="R543">
        <f t="shared" si="56"/>
        <v>45.48</v>
      </c>
      <c r="S543" s="9">
        <f t="shared" si="57"/>
        <v>105</v>
      </c>
      <c r="T543" s="8">
        <f t="shared" si="58"/>
        <v>41969.199756944443</v>
      </c>
      <c r="U543" s="8">
        <f t="shared" si="59"/>
        <v>42005.208333333328</v>
      </c>
      <c r="V543" s="14">
        <f t="shared" si="60"/>
        <v>36.008576388885558</v>
      </c>
      <c r="W543" s="10">
        <f t="shared" si="61"/>
        <v>4.5999999999999999E-2</v>
      </c>
      <c r="X543" s="21">
        <f t="shared" si="62"/>
        <v>2014</v>
      </c>
    </row>
    <row r="544" spans="1:24" ht="45" x14ac:dyDescent="0.25">
      <c r="A544">
        <v>310</v>
      </c>
      <c r="B544" s="1" t="s">
        <v>311</v>
      </c>
      <c r="C544" s="1" t="s">
        <v>4420</v>
      </c>
      <c r="D544" s="3">
        <v>1000</v>
      </c>
      <c r="E544" s="4">
        <v>1041.29</v>
      </c>
      <c r="F544" t="s">
        <v>8218</v>
      </c>
      <c r="G544" t="s">
        <v>8223</v>
      </c>
      <c r="H544" t="s">
        <v>8403</v>
      </c>
      <c r="I544" t="s">
        <v>8245</v>
      </c>
      <c r="J544">
        <v>1319076000</v>
      </c>
      <c r="K544">
        <v>1317788623</v>
      </c>
      <c r="L544" t="b">
        <v>1</v>
      </c>
      <c r="M544">
        <v>36</v>
      </c>
      <c r="N544" t="b">
        <v>1</v>
      </c>
      <c r="O544" t="s">
        <v>8267</v>
      </c>
      <c r="P544" t="s">
        <v>8319</v>
      </c>
      <c r="Q544" t="s">
        <v>8320</v>
      </c>
      <c r="R544">
        <f t="shared" si="56"/>
        <v>28.92</v>
      </c>
      <c r="S544" s="9">
        <f t="shared" si="57"/>
        <v>104</v>
      </c>
      <c r="T544" s="8">
        <f t="shared" si="58"/>
        <v>40821.183136574073</v>
      </c>
      <c r="U544" s="8">
        <f t="shared" si="59"/>
        <v>40836.083333333336</v>
      </c>
      <c r="V544" s="14">
        <f t="shared" si="60"/>
        <v>14.900196759263054</v>
      </c>
      <c r="W544" s="10">
        <f t="shared" si="61"/>
        <v>4.1289999999999966E-2</v>
      </c>
      <c r="X544" s="21">
        <f t="shared" si="62"/>
        <v>2011</v>
      </c>
    </row>
    <row r="545" spans="1:24" ht="45" x14ac:dyDescent="0.25">
      <c r="A545">
        <v>780</v>
      </c>
      <c r="B545" s="1" t="s">
        <v>781</v>
      </c>
      <c r="C545" s="1" t="s">
        <v>4890</v>
      </c>
      <c r="D545" s="3">
        <v>1000</v>
      </c>
      <c r="E545" s="4">
        <v>1040</v>
      </c>
      <c r="F545" t="s">
        <v>8218</v>
      </c>
      <c r="G545" t="s">
        <v>8223</v>
      </c>
      <c r="H545" t="s">
        <v>8403</v>
      </c>
      <c r="I545" t="s">
        <v>8245</v>
      </c>
      <c r="J545">
        <v>1304439025</v>
      </c>
      <c r="K545">
        <v>1301847025</v>
      </c>
      <c r="L545" t="b">
        <v>0</v>
      </c>
      <c r="M545">
        <v>27</v>
      </c>
      <c r="N545" t="b">
        <v>1</v>
      </c>
      <c r="O545" t="s">
        <v>8274</v>
      </c>
      <c r="P545" t="s">
        <v>8325</v>
      </c>
      <c r="Q545" t="s">
        <v>8329</v>
      </c>
      <c r="R545">
        <f t="shared" si="56"/>
        <v>38.520000000000003</v>
      </c>
      <c r="S545" s="9">
        <f t="shared" si="57"/>
        <v>104</v>
      </c>
      <c r="T545" s="8">
        <f t="shared" si="58"/>
        <v>40636.673900462964</v>
      </c>
      <c r="U545" s="8">
        <f t="shared" si="59"/>
        <v>40666.673900462964</v>
      </c>
      <c r="V545" s="14">
        <f t="shared" si="60"/>
        <v>30</v>
      </c>
      <c r="W545" s="10">
        <f t="shared" si="61"/>
        <v>0.04</v>
      </c>
      <c r="X545" s="21">
        <f t="shared" si="62"/>
        <v>2011</v>
      </c>
    </row>
    <row r="546" spans="1:24" ht="45" x14ac:dyDescent="0.25">
      <c r="A546">
        <v>811</v>
      </c>
      <c r="B546" s="1" t="s">
        <v>812</v>
      </c>
      <c r="C546" s="1" t="s">
        <v>4921</v>
      </c>
      <c r="D546" s="3">
        <v>1000</v>
      </c>
      <c r="E546" s="4">
        <v>1040</v>
      </c>
      <c r="F546" t="s">
        <v>8218</v>
      </c>
      <c r="G546" t="s">
        <v>8223</v>
      </c>
      <c r="H546" t="s">
        <v>8403</v>
      </c>
      <c r="I546" t="s">
        <v>8245</v>
      </c>
      <c r="J546">
        <v>1373475120</v>
      </c>
      <c r="K546">
        <v>1371569202</v>
      </c>
      <c r="L546" t="b">
        <v>0</v>
      </c>
      <c r="M546">
        <v>12</v>
      </c>
      <c r="N546" t="b">
        <v>1</v>
      </c>
      <c r="O546" t="s">
        <v>8274</v>
      </c>
      <c r="P546" t="s">
        <v>8325</v>
      </c>
      <c r="Q546" t="s">
        <v>8329</v>
      </c>
      <c r="R546">
        <f t="shared" si="56"/>
        <v>86.67</v>
      </c>
      <c r="S546" s="9">
        <f t="shared" si="57"/>
        <v>104</v>
      </c>
      <c r="T546" s="8">
        <f t="shared" si="58"/>
        <v>41443.643541666665</v>
      </c>
      <c r="U546" s="8">
        <f t="shared" si="59"/>
        <v>41465.702777777777</v>
      </c>
      <c r="V546" s="14">
        <f t="shared" si="60"/>
        <v>22.059236111112114</v>
      </c>
      <c r="W546" s="10">
        <f t="shared" si="61"/>
        <v>0.04</v>
      </c>
      <c r="X546" s="21">
        <f t="shared" si="62"/>
        <v>2013</v>
      </c>
    </row>
    <row r="547" spans="1:24" ht="45" x14ac:dyDescent="0.25">
      <c r="A547">
        <v>3372</v>
      </c>
      <c r="B547" s="1" t="s">
        <v>3371</v>
      </c>
      <c r="C547" s="1" t="s">
        <v>7482</v>
      </c>
      <c r="D547" s="3">
        <v>1000</v>
      </c>
      <c r="E547" s="4">
        <v>1035</v>
      </c>
      <c r="F547" t="s">
        <v>8218</v>
      </c>
      <c r="G547" t="s">
        <v>8223</v>
      </c>
      <c r="H547" t="s">
        <v>8403</v>
      </c>
      <c r="I547" t="s">
        <v>8245</v>
      </c>
      <c r="J547">
        <v>1408942740</v>
      </c>
      <c r="K547">
        <v>1407157756</v>
      </c>
      <c r="L547" t="b">
        <v>0</v>
      </c>
      <c r="M547">
        <v>27</v>
      </c>
      <c r="N547" t="b">
        <v>1</v>
      </c>
      <c r="O547" t="s">
        <v>8269</v>
      </c>
      <c r="P547" t="s">
        <v>8321</v>
      </c>
      <c r="Q547" t="s">
        <v>8324</v>
      </c>
      <c r="R547">
        <f t="shared" si="56"/>
        <v>38.33</v>
      </c>
      <c r="S547" s="9">
        <f t="shared" si="57"/>
        <v>104</v>
      </c>
      <c r="T547" s="8">
        <f t="shared" si="58"/>
        <v>41855.548101851848</v>
      </c>
      <c r="U547" s="8">
        <f t="shared" si="59"/>
        <v>41876.207638888889</v>
      </c>
      <c r="V547" s="14">
        <f t="shared" si="60"/>
        <v>20.659537037041446</v>
      </c>
      <c r="W547" s="10">
        <f t="shared" si="61"/>
        <v>3.5000000000000003E-2</v>
      </c>
      <c r="X547" s="21">
        <f t="shared" si="62"/>
        <v>2014</v>
      </c>
    </row>
    <row r="548" spans="1:24" ht="60" x14ac:dyDescent="0.25">
      <c r="A548">
        <v>3559</v>
      </c>
      <c r="B548" s="1" t="s">
        <v>3558</v>
      </c>
      <c r="C548" s="1" t="s">
        <v>7669</v>
      </c>
      <c r="D548" s="3">
        <v>1000</v>
      </c>
      <c r="E548" s="4">
        <v>1035</v>
      </c>
      <c r="F548" t="s">
        <v>8218</v>
      </c>
      <c r="G548" t="s">
        <v>8225</v>
      </c>
      <c r="H548" t="s">
        <v>8404</v>
      </c>
      <c r="I548" t="s">
        <v>8247</v>
      </c>
      <c r="J548">
        <v>1438333080</v>
      </c>
      <c r="K548">
        <v>1436408308</v>
      </c>
      <c r="L548" t="b">
        <v>0</v>
      </c>
      <c r="M548">
        <v>24</v>
      </c>
      <c r="N548" t="b">
        <v>1</v>
      </c>
      <c r="O548" t="s">
        <v>8269</v>
      </c>
      <c r="P548" t="s">
        <v>8321</v>
      </c>
      <c r="Q548" t="s">
        <v>8324</v>
      </c>
      <c r="R548">
        <f t="shared" si="56"/>
        <v>43.13</v>
      </c>
      <c r="S548" s="9">
        <f t="shared" si="57"/>
        <v>104</v>
      </c>
      <c r="T548" s="8">
        <f t="shared" si="58"/>
        <v>42194.096157407403</v>
      </c>
      <c r="U548" s="8">
        <f t="shared" si="59"/>
        <v>42216.373611111107</v>
      </c>
      <c r="V548" s="14">
        <f t="shared" si="60"/>
        <v>22.277453703703941</v>
      </c>
      <c r="W548" s="10">
        <f t="shared" si="61"/>
        <v>3.5000000000000003E-2</v>
      </c>
      <c r="X548" s="21">
        <f t="shared" si="62"/>
        <v>2015</v>
      </c>
    </row>
    <row r="549" spans="1:24" ht="60" x14ac:dyDescent="0.25">
      <c r="A549">
        <v>3668</v>
      </c>
      <c r="B549" s="1" t="s">
        <v>3665</v>
      </c>
      <c r="C549" s="1" t="s">
        <v>7778</v>
      </c>
      <c r="D549" s="3">
        <v>1000</v>
      </c>
      <c r="E549" s="4">
        <v>1035</v>
      </c>
      <c r="F549" t="s">
        <v>8218</v>
      </c>
      <c r="G549" t="s">
        <v>8223</v>
      </c>
      <c r="H549" t="s">
        <v>8403</v>
      </c>
      <c r="I549" t="s">
        <v>8245</v>
      </c>
      <c r="J549">
        <v>1437676380</v>
      </c>
      <c r="K549">
        <v>1435670452</v>
      </c>
      <c r="L549" t="b">
        <v>0</v>
      </c>
      <c r="M549">
        <v>28</v>
      </c>
      <c r="N549" t="b">
        <v>1</v>
      </c>
      <c r="O549" t="s">
        <v>8269</v>
      </c>
      <c r="P549" t="s">
        <v>8321</v>
      </c>
      <c r="Q549" t="s">
        <v>8324</v>
      </c>
      <c r="R549">
        <f t="shared" si="56"/>
        <v>36.96</v>
      </c>
      <c r="S549" s="9">
        <f t="shared" si="57"/>
        <v>104</v>
      </c>
      <c r="T549" s="8">
        <f t="shared" si="58"/>
        <v>42185.556157407409</v>
      </c>
      <c r="U549" s="8">
        <f t="shared" si="59"/>
        <v>42208.772916666669</v>
      </c>
      <c r="V549" s="14">
        <f t="shared" si="60"/>
        <v>23.216759259259561</v>
      </c>
      <c r="W549" s="10">
        <f t="shared" si="61"/>
        <v>3.5000000000000003E-2</v>
      </c>
      <c r="X549" s="21">
        <f t="shared" si="62"/>
        <v>2015</v>
      </c>
    </row>
    <row r="550" spans="1:24" ht="45" x14ac:dyDescent="0.25">
      <c r="A550">
        <v>2470</v>
      </c>
      <c r="B550" s="1" t="s">
        <v>2471</v>
      </c>
      <c r="C550" s="1" t="s">
        <v>6580</v>
      </c>
      <c r="D550" s="3">
        <v>1000</v>
      </c>
      <c r="E550" s="4">
        <v>1031.6400000000001</v>
      </c>
      <c r="F550" t="s">
        <v>8218</v>
      </c>
      <c r="G550" t="s">
        <v>8223</v>
      </c>
      <c r="H550" t="s">
        <v>8403</v>
      </c>
      <c r="I550" t="s">
        <v>8245</v>
      </c>
      <c r="J550">
        <v>1337824055</v>
      </c>
      <c r="K550">
        <v>1335232055</v>
      </c>
      <c r="L550" t="b">
        <v>0</v>
      </c>
      <c r="M550">
        <v>36</v>
      </c>
      <c r="N550" t="b">
        <v>1</v>
      </c>
      <c r="O550" t="s">
        <v>8277</v>
      </c>
      <c r="P550" t="s">
        <v>8325</v>
      </c>
      <c r="Q550" t="s">
        <v>8326</v>
      </c>
      <c r="R550">
        <f t="shared" si="56"/>
        <v>28.66</v>
      </c>
      <c r="S550" s="9">
        <f t="shared" si="57"/>
        <v>103</v>
      </c>
      <c r="T550" s="8">
        <f t="shared" si="58"/>
        <v>41023.07471064815</v>
      </c>
      <c r="U550" s="8">
        <f t="shared" si="59"/>
        <v>41053.07471064815</v>
      </c>
      <c r="V550" s="14">
        <f t="shared" si="60"/>
        <v>30</v>
      </c>
      <c r="W550" s="10">
        <f t="shared" si="61"/>
        <v>3.1640000000000099E-2</v>
      </c>
      <c r="X550" s="21">
        <f t="shared" si="62"/>
        <v>2012</v>
      </c>
    </row>
    <row r="551" spans="1:24" ht="45" x14ac:dyDescent="0.25">
      <c r="A551">
        <v>1831</v>
      </c>
      <c r="B551" s="1" t="s">
        <v>1832</v>
      </c>
      <c r="C551" s="1" t="s">
        <v>5941</v>
      </c>
      <c r="D551" s="3">
        <v>1000</v>
      </c>
      <c r="E551" s="4">
        <v>1030</v>
      </c>
      <c r="F551" t="s">
        <v>8218</v>
      </c>
      <c r="G551" t="s">
        <v>8223</v>
      </c>
      <c r="H551" t="s">
        <v>8403</v>
      </c>
      <c r="I551" t="s">
        <v>8245</v>
      </c>
      <c r="J551">
        <v>1336866863</v>
      </c>
      <c r="K551">
        <v>1335570863</v>
      </c>
      <c r="L551" t="b">
        <v>0</v>
      </c>
      <c r="M551">
        <v>14</v>
      </c>
      <c r="N551" t="b">
        <v>1</v>
      </c>
      <c r="O551" t="s">
        <v>8274</v>
      </c>
      <c r="P551" t="s">
        <v>8325</v>
      </c>
      <c r="Q551" t="s">
        <v>8329</v>
      </c>
      <c r="R551">
        <f t="shared" si="56"/>
        <v>73.569999999999993</v>
      </c>
      <c r="S551" s="9">
        <f t="shared" si="57"/>
        <v>103</v>
      </c>
      <c r="T551" s="8">
        <f t="shared" si="58"/>
        <v>41026.996099537035</v>
      </c>
      <c r="U551" s="8">
        <f t="shared" si="59"/>
        <v>41041.996099537035</v>
      </c>
      <c r="V551" s="14">
        <f t="shared" si="60"/>
        <v>15</v>
      </c>
      <c r="W551" s="10">
        <f t="shared" si="61"/>
        <v>0.03</v>
      </c>
      <c r="X551" s="21">
        <f t="shared" si="62"/>
        <v>2012</v>
      </c>
    </row>
    <row r="552" spans="1:24" ht="60" x14ac:dyDescent="0.25">
      <c r="A552">
        <v>1670</v>
      </c>
      <c r="B552" s="1" t="s">
        <v>1671</v>
      </c>
      <c r="C552" s="1" t="s">
        <v>5780</v>
      </c>
      <c r="D552" s="3">
        <v>1000</v>
      </c>
      <c r="E552" s="4">
        <v>1026</v>
      </c>
      <c r="F552" t="s">
        <v>8218</v>
      </c>
      <c r="G552" t="s">
        <v>8223</v>
      </c>
      <c r="H552" t="s">
        <v>8403</v>
      </c>
      <c r="I552" t="s">
        <v>8245</v>
      </c>
      <c r="J552">
        <v>1278302400</v>
      </c>
      <c r="K552">
        <v>1273961999</v>
      </c>
      <c r="L552" t="b">
        <v>0</v>
      </c>
      <c r="M552">
        <v>23</v>
      </c>
      <c r="N552" t="b">
        <v>1</v>
      </c>
      <c r="O552" t="s">
        <v>8290</v>
      </c>
      <c r="P552" t="s">
        <v>8325</v>
      </c>
      <c r="Q552" t="s">
        <v>8336</v>
      </c>
      <c r="R552">
        <f t="shared" si="56"/>
        <v>44.61</v>
      </c>
      <c r="S552" s="9">
        <f t="shared" si="57"/>
        <v>103</v>
      </c>
      <c r="T552" s="8">
        <f t="shared" si="58"/>
        <v>40313.930543981485</v>
      </c>
      <c r="U552" s="8">
        <f t="shared" si="59"/>
        <v>40364.166666666664</v>
      </c>
      <c r="V552" s="14">
        <f t="shared" si="60"/>
        <v>50.236122685178998</v>
      </c>
      <c r="W552" s="10">
        <f t="shared" si="61"/>
        <v>2.5999999999999999E-2</v>
      </c>
      <c r="X552" s="21">
        <f t="shared" si="62"/>
        <v>2010</v>
      </c>
    </row>
    <row r="553" spans="1:24" ht="60" x14ac:dyDescent="0.25">
      <c r="A553">
        <v>784</v>
      </c>
      <c r="B553" s="1" t="s">
        <v>785</v>
      </c>
      <c r="C553" s="1" t="s">
        <v>4894</v>
      </c>
      <c r="D553" s="3">
        <v>1000</v>
      </c>
      <c r="E553" s="4">
        <v>1025</v>
      </c>
      <c r="F553" t="s">
        <v>8218</v>
      </c>
      <c r="G553" t="s">
        <v>8223</v>
      </c>
      <c r="H553" t="s">
        <v>8403</v>
      </c>
      <c r="I553" t="s">
        <v>8245</v>
      </c>
      <c r="J553">
        <v>1395023719</v>
      </c>
      <c r="K553">
        <v>1391571319</v>
      </c>
      <c r="L553" t="b">
        <v>0</v>
      </c>
      <c r="M553">
        <v>10</v>
      </c>
      <c r="N553" t="b">
        <v>1</v>
      </c>
      <c r="O553" t="s">
        <v>8274</v>
      </c>
      <c r="P553" t="s">
        <v>8325</v>
      </c>
      <c r="Q553" t="s">
        <v>8329</v>
      </c>
      <c r="R553">
        <f t="shared" si="56"/>
        <v>102.5</v>
      </c>
      <c r="S553" s="9">
        <f t="shared" si="57"/>
        <v>103</v>
      </c>
      <c r="T553" s="8">
        <f t="shared" si="58"/>
        <v>41675.149525462963</v>
      </c>
      <c r="U553" s="8">
        <f t="shared" si="59"/>
        <v>41715.107858796298</v>
      </c>
      <c r="V553" s="14">
        <f t="shared" si="60"/>
        <v>39.958333333335759</v>
      </c>
      <c r="W553" s="10">
        <f t="shared" si="61"/>
        <v>2.5000000000000001E-2</v>
      </c>
      <c r="X553" s="21">
        <f t="shared" si="62"/>
        <v>2014</v>
      </c>
    </row>
    <row r="554" spans="1:24" ht="60" x14ac:dyDescent="0.25">
      <c r="A554">
        <v>1037</v>
      </c>
      <c r="B554" s="1" t="s">
        <v>1038</v>
      </c>
      <c r="C554" s="1" t="s">
        <v>5147</v>
      </c>
      <c r="D554" s="3">
        <v>1000</v>
      </c>
      <c r="E554" s="4">
        <v>1021</v>
      </c>
      <c r="F554" t="s">
        <v>8218</v>
      </c>
      <c r="G554" t="s">
        <v>8223</v>
      </c>
      <c r="H554" t="s">
        <v>8403</v>
      </c>
      <c r="I554" t="s">
        <v>8245</v>
      </c>
      <c r="J554">
        <v>1431925200</v>
      </c>
      <c r="K554">
        <v>1429991062</v>
      </c>
      <c r="L554" t="b">
        <v>0</v>
      </c>
      <c r="M554">
        <v>21</v>
      </c>
      <c r="N554" t="b">
        <v>1</v>
      </c>
      <c r="O554" t="s">
        <v>8278</v>
      </c>
      <c r="P554" t="s">
        <v>8325</v>
      </c>
      <c r="Q554" t="s">
        <v>8327</v>
      </c>
      <c r="R554">
        <f t="shared" si="56"/>
        <v>48.62</v>
      </c>
      <c r="S554" s="9">
        <f t="shared" si="57"/>
        <v>102</v>
      </c>
      <c r="T554" s="8">
        <f t="shared" si="58"/>
        <v>42119.822476851856</v>
      </c>
      <c r="U554" s="8">
        <f t="shared" si="59"/>
        <v>42142.208333333328</v>
      </c>
      <c r="V554" s="14">
        <f t="shared" si="60"/>
        <v>22.385856481472729</v>
      </c>
      <c r="W554" s="10">
        <f t="shared" si="61"/>
        <v>2.1000000000000001E-2</v>
      </c>
      <c r="X554" s="21">
        <f t="shared" si="62"/>
        <v>2015</v>
      </c>
    </row>
    <row r="555" spans="1:24" ht="60" x14ac:dyDescent="0.25">
      <c r="A555">
        <v>3549</v>
      </c>
      <c r="B555" s="1" t="s">
        <v>3548</v>
      </c>
      <c r="C555" s="1" t="s">
        <v>7659</v>
      </c>
      <c r="D555" s="3">
        <v>1000</v>
      </c>
      <c r="E555" s="4">
        <v>1020</v>
      </c>
      <c r="F555" t="s">
        <v>8218</v>
      </c>
      <c r="G555" t="s">
        <v>8224</v>
      </c>
      <c r="H555" t="s">
        <v>8407</v>
      </c>
      <c r="I555" t="s">
        <v>8246</v>
      </c>
      <c r="J555">
        <v>1441358873</v>
      </c>
      <c r="K555">
        <v>1438939673</v>
      </c>
      <c r="L555" t="b">
        <v>0</v>
      </c>
      <c r="M555">
        <v>42</v>
      </c>
      <c r="N555" t="b">
        <v>1</v>
      </c>
      <c r="O555" t="s">
        <v>8269</v>
      </c>
      <c r="P555" t="s">
        <v>8321</v>
      </c>
      <c r="Q555" t="s">
        <v>8324</v>
      </c>
      <c r="R555">
        <f t="shared" si="56"/>
        <v>24.29</v>
      </c>
      <c r="S555" s="9">
        <f t="shared" si="57"/>
        <v>102</v>
      </c>
      <c r="T555" s="8">
        <f t="shared" si="58"/>
        <v>42223.394363425927</v>
      </c>
      <c r="U555" s="8">
        <f t="shared" si="59"/>
        <v>42251.394363425927</v>
      </c>
      <c r="V555" s="14">
        <f t="shared" si="60"/>
        <v>28</v>
      </c>
      <c r="W555" s="10">
        <f t="shared" si="61"/>
        <v>0.02</v>
      </c>
      <c r="X555" s="21">
        <f t="shared" si="62"/>
        <v>2015</v>
      </c>
    </row>
    <row r="556" spans="1:24" ht="60" x14ac:dyDescent="0.25">
      <c r="A556">
        <v>2208</v>
      </c>
      <c r="B556" s="1" t="s">
        <v>2209</v>
      </c>
      <c r="C556" s="1" t="s">
        <v>6318</v>
      </c>
      <c r="D556" s="3">
        <v>1000</v>
      </c>
      <c r="E556" s="4">
        <v>1016</v>
      </c>
      <c r="F556" t="s">
        <v>8218</v>
      </c>
      <c r="G556" t="s">
        <v>8223</v>
      </c>
      <c r="H556" t="s">
        <v>8403</v>
      </c>
      <c r="I556" t="s">
        <v>8245</v>
      </c>
      <c r="J556">
        <v>1333771200</v>
      </c>
      <c r="K556">
        <v>1328649026</v>
      </c>
      <c r="L556" t="b">
        <v>0</v>
      </c>
      <c r="M556">
        <v>24</v>
      </c>
      <c r="N556" t="b">
        <v>1</v>
      </c>
      <c r="O556" t="s">
        <v>8278</v>
      </c>
      <c r="P556" t="s">
        <v>8325</v>
      </c>
      <c r="Q556" t="s">
        <v>8327</v>
      </c>
      <c r="R556">
        <f t="shared" si="56"/>
        <v>42.33</v>
      </c>
      <c r="S556" s="9">
        <f t="shared" si="57"/>
        <v>102</v>
      </c>
      <c r="T556" s="8">
        <f t="shared" si="58"/>
        <v>40946.882245370369</v>
      </c>
      <c r="U556" s="8">
        <f t="shared" si="59"/>
        <v>41006.166666666664</v>
      </c>
      <c r="V556" s="14">
        <f t="shared" si="60"/>
        <v>59.284421296295477</v>
      </c>
      <c r="W556" s="10">
        <f t="shared" si="61"/>
        <v>1.6E-2</v>
      </c>
      <c r="X556" s="21">
        <f t="shared" si="62"/>
        <v>2012</v>
      </c>
    </row>
    <row r="557" spans="1:24" ht="60" x14ac:dyDescent="0.25">
      <c r="A557">
        <v>1613</v>
      </c>
      <c r="B557" s="1" t="s">
        <v>1614</v>
      </c>
      <c r="C557" s="1" t="s">
        <v>5723</v>
      </c>
      <c r="D557" s="3">
        <v>1000</v>
      </c>
      <c r="E557" s="4">
        <v>1015</v>
      </c>
      <c r="F557" t="s">
        <v>8218</v>
      </c>
      <c r="G557" t="s">
        <v>8223</v>
      </c>
      <c r="H557" t="s">
        <v>8403</v>
      </c>
      <c r="I557" t="s">
        <v>8245</v>
      </c>
      <c r="J557">
        <v>1342921202</v>
      </c>
      <c r="K557">
        <v>1340329202</v>
      </c>
      <c r="L557" t="b">
        <v>0</v>
      </c>
      <c r="M557">
        <v>26</v>
      </c>
      <c r="N557" t="b">
        <v>1</v>
      </c>
      <c r="O557" t="s">
        <v>8274</v>
      </c>
      <c r="P557" t="s">
        <v>8325</v>
      </c>
      <c r="Q557" t="s">
        <v>8329</v>
      </c>
      <c r="R557">
        <f t="shared" si="56"/>
        <v>39.04</v>
      </c>
      <c r="S557" s="9">
        <f t="shared" si="57"/>
        <v>102</v>
      </c>
      <c r="T557" s="8">
        <f t="shared" si="58"/>
        <v>41082.069467592592</v>
      </c>
      <c r="U557" s="8">
        <f t="shared" si="59"/>
        <v>41112.069467592592</v>
      </c>
      <c r="V557" s="14">
        <f t="shared" si="60"/>
        <v>30</v>
      </c>
      <c r="W557" s="10">
        <f t="shared" si="61"/>
        <v>1.4999999999999999E-2</v>
      </c>
      <c r="X557" s="21">
        <f t="shared" si="62"/>
        <v>2012</v>
      </c>
    </row>
    <row r="558" spans="1:24" ht="45" x14ac:dyDescent="0.25">
      <c r="A558">
        <v>2219</v>
      </c>
      <c r="B558" s="1" t="s">
        <v>2220</v>
      </c>
      <c r="C558" s="1" t="s">
        <v>6329</v>
      </c>
      <c r="D558" s="3">
        <v>1000</v>
      </c>
      <c r="E558" s="4">
        <v>1015</v>
      </c>
      <c r="F558" t="s">
        <v>8218</v>
      </c>
      <c r="G558" t="s">
        <v>8223</v>
      </c>
      <c r="H558" t="s">
        <v>8403</v>
      </c>
      <c r="I558" t="s">
        <v>8245</v>
      </c>
      <c r="J558">
        <v>1440004512</v>
      </c>
      <c r="K558">
        <v>1437412512</v>
      </c>
      <c r="L558" t="b">
        <v>0</v>
      </c>
      <c r="M558">
        <v>19</v>
      </c>
      <c r="N558" t="b">
        <v>1</v>
      </c>
      <c r="O558" t="s">
        <v>8278</v>
      </c>
      <c r="P558" t="s">
        <v>8325</v>
      </c>
      <c r="Q558" t="s">
        <v>8327</v>
      </c>
      <c r="R558">
        <f t="shared" si="56"/>
        <v>53.42</v>
      </c>
      <c r="S558" s="9">
        <f t="shared" si="57"/>
        <v>102</v>
      </c>
      <c r="T558" s="8">
        <f t="shared" si="58"/>
        <v>42205.718888888892</v>
      </c>
      <c r="U558" s="8">
        <f t="shared" si="59"/>
        <v>42235.718888888892</v>
      </c>
      <c r="V558" s="14">
        <f t="shared" si="60"/>
        <v>30</v>
      </c>
      <c r="W558" s="10">
        <f t="shared" si="61"/>
        <v>1.4999999999999999E-2</v>
      </c>
      <c r="X558" s="21">
        <f t="shared" si="62"/>
        <v>2015</v>
      </c>
    </row>
    <row r="559" spans="1:24" ht="60" x14ac:dyDescent="0.25">
      <c r="A559">
        <v>1211</v>
      </c>
      <c r="B559" s="1" t="s">
        <v>1212</v>
      </c>
      <c r="C559" s="1" t="s">
        <v>5321</v>
      </c>
      <c r="D559" s="3">
        <v>1000</v>
      </c>
      <c r="E559" s="4">
        <v>1011</v>
      </c>
      <c r="F559" t="s">
        <v>8218</v>
      </c>
      <c r="G559" t="s">
        <v>8228</v>
      </c>
      <c r="H559" t="s">
        <v>8408</v>
      </c>
      <c r="I559" t="s">
        <v>8250</v>
      </c>
      <c r="J559">
        <v>1465505261</v>
      </c>
      <c r="K559">
        <v>1464209261</v>
      </c>
      <c r="L559" t="b">
        <v>0</v>
      </c>
      <c r="M559">
        <v>6</v>
      </c>
      <c r="N559" t="b">
        <v>1</v>
      </c>
      <c r="O559" t="s">
        <v>8283</v>
      </c>
      <c r="P559" t="s">
        <v>8311</v>
      </c>
      <c r="Q559" t="s">
        <v>8312</v>
      </c>
      <c r="R559">
        <f t="shared" si="56"/>
        <v>168.5</v>
      </c>
      <c r="S559" s="9">
        <f t="shared" si="57"/>
        <v>101</v>
      </c>
      <c r="T559" s="8">
        <f t="shared" si="58"/>
        <v>42515.866446759261</v>
      </c>
      <c r="U559" s="8">
        <f t="shared" si="59"/>
        <v>42530.866446759261</v>
      </c>
      <c r="V559" s="14">
        <f t="shared" si="60"/>
        <v>15</v>
      </c>
      <c r="W559" s="10">
        <f t="shared" si="61"/>
        <v>1.0999999999999999E-2</v>
      </c>
      <c r="X559" s="21">
        <f t="shared" si="62"/>
        <v>2016</v>
      </c>
    </row>
    <row r="560" spans="1:24" ht="30" x14ac:dyDescent="0.25">
      <c r="A560">
        <v>2297</v>
      </c>
      <c r="B560" s="1" t="s">
        <v>2298</v>
      </c>
      <c r="C560" s="1" t="s">
        <v>6407</v>
      </c>
      <c r="D560" s="3">
        <v>1000</v>
      </c>
      <c r="E560" s="4">
        <v>1006</v>
      </c>
      <c r="F560" t="s">
        <v>8218</v>
      </c>
      <c r="G560" t="s">
        <v>8223</v>
      </c>
      <c r="H560" t="s">
        <v>8403</v>
      </c>
      <c r="I560" t="s">
        <v>8245</v>
      </c>
      <c r="J560">
        <v>1331697540</v>
      </c>
      <c r="K560">
        <v>1328749249</v>
      </c>
      <c r="L560" t="b">
        <v>0</v>
      </c>
      <c r="M560">
        <v>19</v>
      </c>
      <c r="N560" t="b">
        <v>1</v>
      </c>
      <c r="O560" t="s">
        <v>8274</v>
      </c>
      <c r="P560" t="s">
        <v>8325</v>
      </c>
      <c r="Q560" t="s">
        <v>8329</v>
      </c>
      <c r="R560">
        <f t="shared" si="56"/>
        <v>52.95</v>
      </c>
      <c r="S560" s="9">
        <f t="shared" si="57"/>
        <v>101</v>
      </c>
      <c r="T560" s="8">
        <f t="shared" si="58"/>
        <v>40948.042233796295</v>
      </c>
      <c r="U560" s="8">
        <f t="shared" si="59"/>
        <v>40982.165972222225</v>
      </c>
      <c r="V560" s="14">
        <f t="shared" si="60"/>
        <v>34.123738425929332</v>
      </c>
      <c r="W560" s="10">
        <f t="shared" si="61"/>
        <v>6.0000000000000001E-3</v>
      </c>
      <c r="X560" s="21">
        <f t="shared" si="62"/>
        <v>2012</v>
      </c>
    </row>
    <row r="561" spans="1:24" ht="45" x14ac:dyDescent="0.25">
      <c r="A561">
        <v>3038</v>
      </c>
      <c r="B561" s="1" t="s">
        <v>3038</v>
      </c>
      <c r="C561" s="1" t="s">
        <v>7148</v>
      </c>
      <c r="D561" s="3">
        <v>1000</v>
      </c>
      <c r="E561" s="4">
        <v>1005</v>
      </c>
      <c r="F561" t="s">
        <v>8218</v>
      </c>
      <c r="G561" t="s">
        <v>8223</v>
      </c>
      <c r="H561" t="s">
        <v>8403</v>
      </c>
      <c r="I561" t="s">
        <v>8245</v>
      </c>
      <c r="J561">
        <v>1457071397</v>
      </c>
      <c r="K561">
        <v>1451887397</v>
      </c>
      <c r="L561" t="b">
        <v>0</v>
      </c>
      <c r="M561">
        <v>27</v>
      </c>
      <c r="N561" t="b">
        <v>1</v>
      </c>
      <c r="O561" t="s">
        <v>8301</v>
      </c>
      <c r="P561" t="s">
        <v>8321</v>
      </c>
      <c r="Q561" t="s">
        <v>8322</v>
      </c>
      <c r="R561">
        <f t="shared" si="56"/>
        <v>37.22</v>
      </c>
      <c r="S561" s="9">
        <f t="shared" si="57"/>
        <v>101</v>
      </c>
      <c r="T561" s="8">
        <f t="shared" si="58"/>
        <v>42373.252280092594</v>
      </c>
      <c r="U561" s="8">
        <f t="shared" si="59"/>
        <v>42433.252280092594</v>
      </c>
      <c r="V561" s="14">
        <f t="shared" si="60"/>
        <v>60</v>
      </c>
      <c r="W561" s="10">
        <f t="shared" si="61"/>
        <v>5.0000000000000001E-3</v>
      </c>
      <c r="X561" s="21">
        <f t="shared" si="62"/>
        <v>2016</v>
      </c>
    </row>
    <row r="562" spans="1:24" ht="45" x14ac:dyDescent="0.25">
      <c r="A562">
        <v>3564</v>
      </c>
      <c r="B562" s="1" t="s">
        <v>3563</v>
      </c>
      <c r="C562" s="1" t="s">
        <v>7674</v>
      </c>
      <c r="D562" s="3">
        <v>1000</v>
      </c>
      <c r="E562" s="4">
        <v>1005</v>
      </c>
      <c r="F562" t="s">
        <v>8218</v>
      </c>
      <c r="G562" t="s">
        <v>8224</v>
      </c>
      <c r="H562" t="s">
        <v>8407</v>
      </c>
      <c r="I562" t="s">
        <v>8246</v>
      </c>
      <c r="J562">
        <v>1444060800</v>
      </c>
      <c r="K562">
        <v>1440082649</v>
      </c>
      <c r="L562" t="b">
        <v>0</v>
      </c>
      <c r="M562">
        <v>17</v>
      </c>
      <c r="N562" t="b">
        <v>1</v>
      </c>
      <c r="O562" t="s">
        <v>8269</v>
      </c>
      <c r="P562" t="s">
        <v>8321</v>
      </c>
      <c r="Q562" t="s">
        <v>8324</v>
      </c>
      <c r="R562">
        <f t="shared" si="56"/>
        <v>59.12</v>
      </c>
      <c r="S562" s="9">
        <f t="shared" si="57"/>
        <v>101</v>
      </c>
      <c r="T562" s="8">
        <f t="shared" si="58"/>
        <v>42236.623252314821</v>
      </c>
      <c r="U562" s="8">
        <f t="shared" si="59"/>
        <v>42282.666666666672</v>
      </c>
      <c r="V562" s="14">
        <f t="shared" si="60"/>
        <v>46.043414351850515</v>
      </c>
      <c r="W562" s="10">
        <f t="shared" si="61"/>
        <v>5.0000000000000001E-3</v>
      </c>
      <c r="X562" s="21">
        <f t="shared" si="62"/>
        <v>2015</v>
      </c>
    </row>
    <row r="563" spans="1:24" x14ac:dyDescent="0.25">
      <c r="A563">
        <v>2993</v>
      </c>
      <c r="B563" s="1" t="s">
        <v>2993</v>
      </c>
      <c r="C563" s="1" t="s">
        <v>7103</v>
      </c>
      <c r="D563" s="3">
        <v>1000</v>
      </c>
      <c r="E563" s="4">
        <v>1003</v>
      </c>
      <c r="F563" t="s">
        <v>8218</v>
      </c>
      <c r="G563" t="s">
        <v>8223</v>
      </c>
      <c r="H563" t="s">
        <v>8403</v>
      </c>
      <c r="I563" t="s">
        <v>8245</v>
      </c>
      <c r="J563">
        <v>1455998867</v>
      </c>
      <c r="K563">
        <v>1453406867</v>
      </c>
      <c r="L563" t="b">
        <v>0</v>
      </c>
      <c r="M563">
        <v>22</v>
      </c>
      <c r="N563" t="b">
        <v>1</v>
      </c>
      <c r="O563" t="s">
        <v>8301</v>
      </c>
      <c r="P563" t="s">
        <v>8321</v>
      </c>
      <c r="Q563" t="s">
        <v>8322</v>
      </c>
      <c r="R563">
        <f t="shared" si="56"/>
        <v>45.59</v>
      </c>
      <c r="S563" s="9">
        <f t="shared" si="57"/>
        <v>100</v>
      </c>
      <c r="T563" s="8">
        <f t="shared" si="58"/>
        <v>42390.838738425926</v>
      </c>
      <c r="U563" s="8">
        <f t="shared" si="59"/>
        <v>42420.838738425926</v>
      </c>
      <c r="V563" s="14">
        <f t="shared" si="60"/>
        <v>30</v>
      </c>
      <c r="W563" s="10">
        <f t="shared" si="61"/>
        <v>3.0000000000000001E-3</v>
      </c>
      <c r="X563" s="21">
        <f t="shared" si="62"/>
        <v>2016</v>
      </c>
    </row>
    <row r="564" spans="1:24" ht="60" x14ac:dyDescent="0.25">
      <c r="A564">
        <v>1838</v>
      </c>
      <c r="B564" s="1" t="s">
        <v>1839</v>
      </c>
      <c r="C564" s="1" t="s">
        <v>5948</v>
      </c>
      <c r="D564" s="3">
        <v>1000</v>
      </c>
      <c r="E564" s="4">
        <v>1001.49</v>
      </c>
      <c r="F564" t="s">
        <v>8218</v>
      </c>
      <c r="G564" t="s">
        <v>8223</v>
      </c>
      <c r="H564" t="s">
        <v>8403</v>
      </c>
      <c r="I564" t="s">
        <v>8245</v>
      </c>
      <c r="J564">
        <v>1317438000</v>
      </c>
      <c r="K564">
        <v>1314989557</v>
      </c>
      <c r="L564" t="b">
        <v>0</v>
      </c>
      <c r="M564">
        <v>28</v>
      </c>
      <c r="N564" t="b">
        <v>1</v>
      </c>
      <c r="O564" t="s">
        <v>8274</v>
      </c>
      <c r="P564" t="s">
        <v>8325</v>
      </c>
      <c r="Q564" t="s">
        <v>8329</v>
      </c>
      <c r="R564">
        <f t="shared" si="56"/>
        <v>35.770000000000003</v>
      </c>
      <c r="S564" s="9">
        <f t="shared" si="57"/>
        <v>100</v>
      </c>
      <c r="T564" s="8">
        <f t="shared" si="58"/>
        <v>40788.786539351851</v>
      </c>
      <c r="U564" s="8">
        <f t="shared" si="59"/>
        <v>40817.125</v>
      </c>
      <c r="V564" s="14">
        <f t="shared" si="60"/>
        <v>28.338460648148612</v>
      </c>
      <c r="W564" s="10">
        <f t="shared" si="61"/>
        <v>1.4900000000000091E-3</v>
      </c>
      <c r="X564" s="21">
        <f t="shared" si="62"/>
        <v>2011</v>
      </c>
    </row>
    <row r="565" spans="1:24" ht="60" x14ac:dyDescent="0.25">
      <c r="A565">
        <v>2288</v>
      </c>
      <c r="B565" s="1" t="s">
        <v>2289</v>
      </c>
      <c r="C565" s="1" t="s">
        <v>6398</v>
      </c>
      <c r="D565" s="3">
        <v>1000</v>
      </c>
      <c r="E565" s="4">
        <v>1001</v>
      </c>
      <c r="F565" t="s">
        <v>8218</v>
      </c>
      <c r="G565" t="s">
        <v>8223</v>
      </c>
      <c r="H565" t="s">
        <v>8403</v>
      </c>
      <c r="I565" t="s">
        <v>8245</v>
      </c>
      <c r="J565">
        <v>1340733600</v>
      </c>
      <c r="K565">
        <v>1339098689</v>
      </c>
      <c r="L565" t="b">
        <v>0</v>
      </c>
      <c r="M565">
        <v>25</v>
      </c>
      <c r="N565" t="b">
        <v>1</v>
      </c>
      <c r="O565" t="s">
        <v>8274</v>
      </c>
      <c r="P565" t="s">
        <v>8325</v>
      </c>
      <c r="Q565" t="s">
        <v>8329</v>
      </c>
      <c r="R565">
        <f t="shared" si="56"/>
        <v>40.04</v>
      </c>
      <c r="S565" s="9">
        <f t="shared" si="57"/>
        <v>100</v>
      </c>
      <c r="T565" s="8">
        <f t="shared" si="58"/>
        <v>41067.827418981484</v>
      </c>
      <c r="U565" s="8">
        <f t="shared" si="59"/>
        <v>41086.75</v>
      </c>
      <c r="V565" s="14">
        <f t="shared" si="60"/>
        <v>18.922581018516212</v>
      </c>
      <c r="W565" s="10">
        <f t="shared" si="61"/>
        <v>1E-3</v>
      </c>
      <c r="X565" s="21">
        <f t="shared" si="62"/>
        <v>2012</v>
      </c>
    </row>
    <row r="566" spans="1:24" ht="60" x14ac:dyDescent="0.25">
      <c r="A566">
        <v>2482</v>
      </c>
      <c r="B566" s="1" t="s">
        <v>2482</v>
      </c>
      <c r="C566" s="1" t="s">
        <v>6592</v>
      </c>
      <c r="D566" s="3">
        <v>1000</v>
      </c>
      <c r="E566" s="4">
        <v>1001</v>
      </c>
      <c r="F566" t="s">
        <v>8218</v>
      </c>
      <c r="G566" t="s">
        <v>8223</v>
      </c>
      <c r="H566" t="s">
        <v>8403</v>
      </c>
      <c r="I566" t="s">
        <v>8245</v>
      </c>
      <c r="J566">
        <v>1312224383</v>
      </c>
      <c r="K566">
        <v>1308336383</v>
      </c>
      <c r="L566" t="b">
        <v>0</v>
      </c>
      <c r="M566">
        <v>25</v>
      </c>
      <c r="N566" t="b">
        <v>1</v>
      </c>
      <c r="O566" t="s">
        <v>8277</v>
      </c>
      <c r="P566" t="s">
        <v>8325</v>
      </c>
      <c r="Q566" t="s">
        <v>8326</v>
      </c>
      <c r="R566">
        <f t="shared" si="56"/>
        <v>40.04</v>
      </c>
      <c r="S566" s="9">
        <f t="shared" si="57"/>
        <v>100</v>
      </c>
      <c r="T566" s="8">
        <f t="shared" si="58"/>
        <v>40711.782210648147</v>
      </c>
      <c r="U566" s="8">
        <f t="shared" si="59"/>
        <v>40756.782210648147</v>
      </c>
      <c r="V566" s="14">
        <f t="shared" si="60"/>
        <v>45</v>
      </c>
      <c r="W566" s="10">
        <f t="shared" si="61"/>
        <v>1E-3</v>
      </c>
      <c r="X566" s="21">
        <f t="shared" si="62"/>
        <v>2011</v>
      </c>
    </row>
    <row r="567" spans="1:24" ht="30" x14ac:dyDescent="0.25">
      <c r="A567">
        <v>3622</v>
      </c>
      <c r="B567" s="1" t="s">
        <v>3620</v>
      </c>
      <c r="C567" s="1" t="s">
        <v>7732</v>
      </c>
      <c r="D567" s="3">
        <v>1000</v>
      </c>
      <c r="E567" s="4">
        <v>1000.99</v>
      </c>
      <c r="F567" t="s">
        <v>8218</v>
      </c>
      <c r="G567" t="s">
        <v>8223</v>
      </c>
      <c r="H567" t="s">
        <v>8403</v>
      </c>
      <c r="I567" t="s">
        <v>8245</v>
      </c>
      <c r="J567">
        <v>1411874580</v>
      </c>
      <c r="K567">
        <v>1409030371</v>
      </c>
      <c r="L567" t="b">
        <v>0</v>
      </c>
      <c r="M567">
        <v>21</v>
      </c>
      <c r="N567" t="b">
        <v>1</v>
      </c>
      <c r="O567" t="s">
        <v>8269</v>
      </c>
      <c r="P567" t="s">
        <v>8321</v>
      </c>
      <c r="Q567" t="s">
        <v>8324</v>
      </c>
      <c r="R567">
        <f t="shared" si="56"/>
        <v>47.67</v>
      </c>
      <c r="S567" s="9">
        <f t="shared" si="57"/>
        <v>100</v>
      </c>
      <c r="T567" s="8">
        <f t="shared" si="58"/>
        <v>41877.221886574072</v>
      </c>
      <c r="U567" s="8">
        <f t="shared" si="59"/>
        <v>41910.140972222223</v>
      </c>
      <c r="V567" s="14">
        <f t="shared" si="60"/>
        <v>32.91908564815094</v>
      </c>
      <c r="W567" s="10">
        <f t="shared" si="61"/>
        <v>9.900000000000091E-4</v>
      </c>
      <c r="X567" s="21">
        <f t="shared" si="62"/>
        <v>2014</v>
      </c>
    </row>
    <row r="568" spans="1:24" ht="30" x14ac:dyDescent="0.25">
      <c r="A568">
        <v>3815</v>
      </c>
      <c r="B568" s="1" t="s">
        <v>3812</v>
      </c>
      <c r="C568" s="1" t="s">
        <v>7925</v>
      </c>
      <c r="D568" s="3">
        <v>1000</v>
      </c>
      <c r="E568" s="4">
        <v>1000.01</v>
      </c>
      <c r="F568" t="s">
        <v>8218</v>
      </c>
      <c r="G568" t="s">
        <v>8224</v>
      </c>
      <c r="H568" t="s">
        <v>8407</v>
      </c>
      <c r="I568" t="s">
        <v>8246</v>
      </c>
      <c r="J568">
        <v>1440111600</v>
      </c>
      <c r="K568">
        <v>1437545657</v>
      </c>
      <c r="L568" t="b">
        <v>0</v>
      </c>
      <c r="M568">
        <v>20</v>
      </c>
      <c r="N568" t="b">
        <v>1</v>
      </c>
      <c r="O568" t="s">
        <v>8269</v>
      </c>
      <c r="P568" t="s">
        <v>8321</v>
      </c>
      <c r="Q568" t="s">
        <v>8324</v>
      </c>
      <c r="R568">
        <f t="shared" si="56"/>
        <v>50</v>
      </c>
      <c r="S568" s="9">
        <f t="shared" si="57"/>
        <v>100</v>
      </c>
      <c r="T568" s="8">
        <f t="shared" si="58"/>
        <v>42207.259918981479</v>
      </c>
      <c r="U568" s="8">
        <f t="shared" si="59"/>
        <v>42236.958333333328</v>
      </c>
      <c r="V568" s="14">
        <f t="shared" si="60"/>
        <v>29.698414351849351</v>
      </c>
      <c r="W568" s="10">
        <f t="shared" si="61"/>
        <v>9.9999999999909054E-6</v>
      </c>
      <c r="X568" s="21">
        <f t="shared" si="62"/>
        <v>2015</v>
      </c>
    </row>
    <row r="569" spans="1:24" ht="45" x14ac:dyDescent="0.25">
      <c r="A569">
        <v>390</v>
      </c>
      <c r="B569" s="1" t="s">
        <v>391</v>
      </c>
      <c r="C569" s="1" t="s">
        <v>4500</v>
      </c>
      <c r="D569" s="3">
        <v>1000</v>
      </c>
      <c r="E569" s="4">
        <v>1000</v>
      </c>
      <c r="F569" t="s">
        <v>8218</v>
      </c>
      <c r="G569" t="s">
        <v>8223</v>
      </c>
      <c r="H569" t="s">
        <v>8403</v>
      </c>
      <c r="I569" t="s">
        <v>8245</v>
      </c>
      <c r="J569">
        <v>1431046372</v>
      </c>
      <c r="K569">
        <v>1429318372</v>
      </c>
      <c r="L569" t="b">
        <v>0</v>
      </c>
      <c r="M569">
        <v>14</v>
      </c>
      <c r="N569" t="b">
        <v>1</v>
      </c>
      <c r="O569" t="s">
        <v>8267</v>
      </c>
      <c r="P569" t="s">
        <v>8319</v>
      </c>
      <c r="Q569" t="s">
        <v>8320</v>
      </c>
      <c r="R569">
        <f t="shared" si="56"/>
        <v>71.430000000000007</v>
      </c>
      <c r="S569" s="9">
        <f t="shared" si="57"/>
        <v>100</v>
      </c>
      <c r="T569" s="8">
        <f t="shared" si="58"/>
        <v>42112.036712962959</v>
      </c>
      <c r="U569" s="8">
        <f t="shared" si="59"/>
        <v>42132.036712962959</v>
      </c>
      <c r="V569" s="14">
        <f t="shared" si="60"/>
        <v>20</v>
      </c>
      <c r="W569" s="10">
        <f t="shared" si="61"/>
        <v>0</v>
      </c>
      <c r="X569" s="21">
        <f t="shared" si="62"/>
        <v>2015</v>
      </c>
    </row>
    <row r="570" spans="1:24" ht="90" x14ac:dyDescent="0.25">
      <c r="A570">
        <v>1845</v>
      </c>
      <c r="B570" s="1" t="s">
        <v>1846</v>
      </c>
      <c r="C570" s="1" t="s">
        <v>5955</v>
      </c>
      <c r="D570" s="3">
        <v>1000</v>
      </c>
      <c r="E570" s="4">
        <v>1000</v>
      </c>
      <c r="F570" t="s">
        <v>8218</v>
      </c>
      <c r="G570" t="s">
        <v>8223</v>
      </c>
      <c r="H570" t="s">
        <v>8403</v>
      </c>
      <c r="I570" t="s">
        <v>8245</v>
      </c>
      <c r="J570">
        <v>1466139300</v>
      </c>
      <c r="K570">
        <v>1464854398</v>
      </c>
      <c r="L570" t="b">
        <v>0</v>
      </c>
      <c r="M570">
        <v>19</v>
      </c>
      <c r="N570" t="b">
        <v>1</v>
      </c>
      <c r="O570" t="s">
        <v>8274</v>
      </c>
      <c r="P570" t="s">
        <v>8325</v>
      </c>
      <c r="Q570" t="s">
        <v>8329</v>
      </c>
      <c r="R570">
        <f t="shared" si="56"/>
        <v>52.63</v>
      </c>
      <c r="S570" s="9">
        <f t="shared" si="57"/>
        <v>100</v>
      </c>
      <c r="T570" s="8">
        <f t="shared" si="58"/>
        <v>42523.333310185189</v>
      </c>
      <c r="U570" s="8">
        <f t="shared" si="59"/>
        <v>42538.204861111109</v>
      </c>
      <c r="V570" s="14">
        <f t="shared" si="60"/>
        <v>14.871550925920019</v>
      </c>
      <c r="W570" s="10">
        <f t="shared" si="61"/>
        <v>0</v>
      </c>
      <c r="X570" s="21">
        <f t="shared" si="62"/>
        <v>2016</v>
      </c>
    </row>
    <row r="571" spans="1:24" ht="45" x14ac:dyDescent="0.25">
      <c r="A571">
        <v>2172</v>
      </c>
      <c r="B571" s="1" t="s">
        <v>2173</v>
      </c>
      <c r="C571" s="1" t="s">
        <v>6282</v>
      </c>
      <c r="D571" s="3">
        <v>1000</v>
      </c>
      <c r="E571" s="4">
        <v>1000</v>
      </c>
      <c r="F571" t="s">
        <v>8218</v>
      </c>
      <c r="G571" t="s">
        <v>8223</v>
      </c>
      <c r="H571" t="s">
        <v>8403</v>
      </c>
      <c r="I571" t="s">
        <v>8245</v>
      </c>
      <c r="J571">
        <v>1429365320</v>
      </c>
      <c r="K571">
        <v>1426773320</v>
      </c>
      <c r="L571" t="b">
        <v>0</v>
      </c>
      <c r="M571">
        <v>13</v>
      </c>
      <c r="N571" t="b">
        <v>1</v>
      </c>
      <c r="O571" t="s">
        <v>8274</v>
      </c>
      <c r="P571" t="s">
        <v>8325</v>
      </c>
      <c r="Q571" t="s">
        <v>8329</v>
      </c>
      <c r="R571">
        <f t="shared" si="56"/>
        <v>76.92</v>
      </c>
      <c r="S571" s="9">
        <f t="shared" si="57"/>
        <v>100</v>
      </c>
      <c r="T571" s="8">
        <f t="shared" si="58"/>
        <v>42082.580092592587</v>
      </c>
      <c r="U571" s="8">
        <f t="shared" si="59"/>
        <v>42112.580092592587</v>
      </c>
      <c r="V571" s="14">
        <f t="shared" si="60"/>
        <v>30</v>
      </c>
      <c r="W571" s="10">
        <f t="shared" si="61"/>
        <v>0</v>
      </c>
      <c r="X571" s="21">
        <f t="shared" si="62"/>
        <v>2015</v>
      </c>
    </row>
    <row r="572" spans="1:24" ht="60" x14ac:dyDescent="0.25">
      <c r="A572">
        <v>2821</v>
      </c>
      <c r="B572" s="1" t="s">
        <v>2821</v>
      </c>
      <c r="C572" s="1" t="s">
        <v>6931</v>
      </c>
      <c r="D572" s="3">
        <v>1000</v>
      </c>
      <c r="E572" s="4">
        <v>1000</v>
      </c>
      <c r="F572" t="s">
        <v>8218</v>
      </c>
      <c r="G572" t="s">
        <v>8224</v>
      </c>
      <c r="H572" t="s">
        <v>8407</v>
      </c>
      <c r="I572" t="s">
        <v>8246</v>
      </c>
      <c r="J572">
        <v>1411510135</v>
      </c>
      <c r="K572">
        <v>1408918135</v>
      </c>
      <c r="L572" t="b">
        <v>0</v>
      </c>
      <c r="M572">
        <v>35</v>
      </c>
      <c r="N572" t="b">
        <v>1</v>
      </c>
      <c r="O572" t="s">
        <v>8269</v>
      </c>
      <c r="P572" t="s">
        <v>8321</v>
      </c>
      <c r="Q572" t="s">
        <v>8324</v>
      </c>
      <c r="R572">
        <f t="shared" si="56"/>
        <v>28.57</v>
      </c>
      <c r="S572" s="9">
        <f t="shared" si="57"/>
        <v>100</v>
      </c>
      <c r="T572" s="8">
        <f t="shared" si="58"/>
        <v>41875.922858796301</v>
      </c>
      <c r="U572" s="8">
        <f t="shared" si="59"/>
        <v>41905.922858796301</v>
      </c>
      <c r="V572" s="14">
        <f t="shared" si="60"/>
        <v>30</v>
      </c>
      <c r="W572" s="10">
        <f t="shared" si="61"/>
        <v>0</v>
      </c>
      <c r="X572" s="21">
        <f t="shared" si="62"/>
        <v>2014</v>
      </c>
    </row>
    <row r="573" spans="1:24" ht="30" x14ac:dyDescent="0.25">
      <c r="A573">
        <v>2928</v>
      </c>
      <c r="B573" s="1" t="s">
        <v>2928</v>
      </c>
      <c r="C573" s="1" t="s">
        <v>7038</v>
      </c>
      <c r="D573" s="3">
        <v>1000</v>
      </c>
      <c r="E573" s="4">
        <v>1000</v>
      </c>
      <c r="F573" t="s">
        <v>8218</v>
      </c>
      <c r="G573" t="s">
        <v>8223</v>
      </c>
      <c r="H573" t="s">
        <v>8403</v>
      </c>
      <c r="I573" t="s">
        <v>8245</v>
      </c>
      <c r="J573">
        <v>1457135846</v>
      </c>
      <c r="K573">
        <v>1454543846</v>
      </c>
      <c r="L573" t="b">
        <v>0</v>
      </c>
      <c r="M573">
        <v>24</v>
      </c>
      <c r="N573" t="b">
        <v>1</v>
      </c>
      <c r="O573" t="s">
        <v>8303</v>
      </c>
      <c r="P573" t="s">
        <v>8321</v>
      </c>
      <c r="Q573" t="s">
        <v>8333</v>
      </c>
      <c r="R573">
        <f t="shared" si="56"/>
        <v>41.67</v>
      </c>
      <c r="S573" s="9">
        <f t="shared" si="57"/>
        <v>100</v>
      </c>
      <c r="T573" s="8">
        <f t="shared" si="58"/>
        <v>42403.998217592598</v>
      </c>
      <c r="U573" s="8">
        <f t="shared" si="59"/>
        <v>42433.998217592598</v>
      </c>
      <c r="V573" s="14">
        <f t="shared" si="60"/>
        <v>30</v>
      </c>
      <c r="W573" s="10">
        <f t="shared" si="61"/>
        <v>0</v>
      </c>
      <c r="X573" s="21">
        <f t="shared" si="62"/>
        <v>2016</v>
      </c>
    </row>
    <row r="574" spans="1:24" ht="60" x14ac:dyDescent="0.25">
      <c r="A574">
        <v>2988</v>
      </c>
      <c r="B574" s="1" t="s">
        <v>2988</v>
      </c>
      <c r="C574" s="1" t="s">
        <v>7098</v>
      </c>
      <c r="D574" s="3">
        <v>1000</v>
      </c>
      <c r="E574" s="4">
        <v>1000</v>
      </c>
      <c r="F574" t="s">
        <v>8218</v>
      </c>
      <c r="G574" t="s">
        <v>8224</v>
      </c>
      <c r="H574" t="s">
        <v>8407</v>
      </c>
      <c r="I574" t="s">
        <v>8246</v>
      </c>
      <c r="J574">
        <v>1466412081</v>
      </c>
      <c r="K574">
        <v>1463820081</v>
      </c>
      <c r="L574" t="b">
        <v>0</v>
      </c>
      <c r="M574">
        <v>28</v>
      </c>
      <c r="N574" t="b">
        <v>1</v>
      </c>
      <c r="O574" t="s">
        <v>8301</v>
      </c>
      <c r="P574" t="s">
        <v>8321</v>
      </c>
      <c r="Q574" t="s">
        <v>8322</v>
      </c>
      <c r="R574">
        <f t="shared" si="56"/>
        <v>35.71</v>
      </c>
      <c r="S574" s="9">
        <f t="shared" si="57"/>
        <v>100</v>
      </c>
      <c r="T574" s="8">
        <f t="shared" si="58"/>
        <v>42511.362048611118</v>
      </c>
      <c r="U574" s="8">
        <f t="shared" si="59"/>
        <v>42541.362048611118</v>
      </c>
      <c r="V574" s="14">
        <f t="shared" si="60"/>
        <v>30</v>
      </c>
      <c r="W574" s="10">
        <f t="shared" si="61"/>
        <v>0</v>
      </c>
      <c r="X574" s="21">
        <f t="shared" si="62"/>
        <v>2016</v>
      </c>
    </row>
    <row r="575" spans="1:24" ht="60" x14ac:dyDescent="0.25">
      <c r="A575">
        <v>3185</v>
      </c>
      <c r="B575" s="1" t="s">
        <v>3185</v>
      </c>
      <c r="C575" s="1" t="s">
        <v>7295</v>
      </c>
      <c r="D575" s="3">
        <v>1000</v>
      </c>
      <c r="E575" s="4">
        <v>1000</v>
      </c>
      <c r="F575" t="s">
        <v>8218</v>
      </c>
      <c r="G575" t="s">
        <v>8224</v>
      </c>
      <c r="H575" t="s">
        <v>8407</v>
      </c>
      <c r="I575" t="s">
        <v>8246</v>
      </c>
      <c r="J575">
        <v>1405553241</v>
      </c>
      <c r="K575">
        <v>1404948441</v>
      </c>
      <c r="L575" t="b">
        <v>1</v>
      </c>
      <c r="M575">
        <v>24</v>
      </c>
      <c r="N575" t="b">
        <v>1</v>
      </c>
      <c r="O575" t="s">
        <v>8269</v>
      </c>
      <c r="P575" t="s">
        <v>8321</v>
      </c>
      <c r="Q575" t="s">
        <v>8324</v>
      </c>
      <c r="R575">
        <f t="shared" si="56"/>
        <v>41.67</v>
      </c>
      <c r="S575" s="9">
        <f t="shared" si="57"/>
        <v>100</v>
      </c>
      <c r="T575" s="8">
        <f t="shared" si="58"/>
        <v>41829.977326388893</v>
      </c>
      <c r="U575" s="8">
        <f t="shared" si="59"/>
        <v>41836.977326388893</v>
      </c>
      <c r="V575" s="14">
        <f t="shared" si="60"/>
        <v>7</v>
      </c>
      <c r="W575" s="10">
        <f t="shared" si="61"/>
        <v>0</v>
      </c>
      <c r="X575" s="21">
        <f t="shared" si="62"/>
        <v>2014</v>
      </c>
    </row>
    <row r="576" spans="1:24" ht="60" x14ac:dyDescent="0.25">
      <c r="A576">
        <v>3504</v>
      </c>
      <c r="B576" s="1" t="s">
        <v>3503</v>
      </c>
      <c r="C576" s="1" t="s">
        <v>7614</v>
      </c>
      <c r="D576" s="3">
        <v>1000</v>
      </c>
      <c r="E576" s="4">
        <v>1000</v>
      </c>
      <c r="F576" t="s">
        <v>8218</v>
      </c>
      <c r="G576" t="s">
        <v>8223</v>
      </c>
      <c r="H576" t="s">
        <v>8403</v>
      </c>
      <c r="I576" t="s">
        <v>8245</v>
      </c>
      <c r="J576">
        <v>1447959491</v>
      </c>
      <c r="K576">
        <v>1445363891</v>
      </c>
      <c r="L576" t="b">
        <v>0</v>
      </c>
      <c r="M576">
        <v>8</v>
      </c>
      <c r="N576" t="b">
        <v>1</v>
      </c>
      <c r="O576" t="s">
        <v>8269</v>
      </c>
      <c r="P576" t="s">
        <v>8321</v>
      </c>
      <c r="Q576" t="s">
        <v>8324</v>
      </c>
      <c r="R576">
        <f t="shared" si="56"/>
        <v>125</v>
      </c>
      <c r="S576" s="9">
        <f t="shared" si="57"/>
        <v>100</v>
      </c>
      <c r="T576" s="8">
        <f t="shared" si="58"/>
        <v>42297.748738425929</v>
      </c>
      <c r="U576" s="8">
        <f t="shared" si="59"/>
        <v>42327.790405092594</v>
      </c>
      <c r="V576" s="14">
        <f t="shared" si="60"/>
        <v>30.041666666664241</v>
      </c>
      <c r="W576" s="10">
        <f t="shared" si="61"/>
        <v>0</v>
      </c>
      <c r="X576" s="21">
        <f t="shared" si="62"/>
        <v>2015</v>
      </c>
    </row>
    <row r="577" spans="1:24" ht="60" x14ac:dyDescent="0.25">
      <c r="A577">
        <v>3512</v>
      </c>
      <c r="B577" s="1" t="s">
        <v>3511</v>
      </c>
      <c r="C577" s="1" t="s">
        <v>7622</v>
      </c>
      <c r="D577" s="3">
        <v>1000</v>
      </c>
      <c r="E577" s="4">
        <v>1000</v>
      </c>
      <c r="F577" t="s">
        <v>8218</v>
      </c>
      <c r="G577" t="s">
        <v>8224</v>
      </c>
      <c r="H577" t="s">
        <v>8407</v>
      </c>
      <c r="I577" t="s">
        <v>8246</v>
      </c>
      <c r="J577">
        <v>1429789992</v>
      </c>
      <c r="K577">
        <v>1424609592</v>
      </c>
      <c r="L577" t="b">
        <v>0</v>
      </c>
      <c r="M577">
        <v>17</v>
      </c>
      <c r="N577" t="b">
        <v>1</v>
      </c>
      <c r="O577" t="s">
        <v>8269</v>
      </c>
      <c r="P577" t="s">
        <v>8321</v>
      </c>
      <c r="Q577" t="s">
        <v>8324</v>
      </c>
      <c r="R577">
        <f t="shared" si="56"/>
        <v>58.82</v>
      </c>
      <c r="S577" s="9">
        <f t="shared" si="57"/>
        <v>100</v>
      </c>
      <c r="T577" s="8">
        <f t="shared" si="58"/>
        <v>42057.536944444444</v>
      </c>
      <c r="U577" s="8">
        <f t="shared" si="59"/>
        <v>42117.49527777778</v>
      </c>
      <c r="V577" s="14">
        <f t="shared" si="60"/>
        <v>59.958333333335759</v>
      </c>
      <c r="W577" s="10">
        <f t="shared" si="61"/>
        <v>0</v>
      </c>
      <c r="X577" s="21">
        <f t="shared" si="62"/>
        <v>2015</v>
      </c>
    </row>
    <row r="578" spans="1:24" ht="45" x14ac:dyDescent="0.25">
      <c r="A578">
        <v>3808</v>
      </c>
      <c r="B578" s="1" t="s">
        <v>3805</v>
      </c>
      <c r="C578" s="1" t="s">
        <v>7918</v>
      </c>
      <c r="D578" s="3">
        <v>1000</v>
      </c>
      <c r="E578" s="4">
        <v>1000</v>
      </c>
      <c r="F578" t="s">
        <v>8218</v>
      </c>
      <c r="G578" t="s">
        <v>8224</v>
      </c>
      <c r="H578" t="s">
        <v>8407</v>
      </c>
      <c r="I578" t="s">
        <v>8246</v>
      </c>
      <c r="J578">
        <v>1429955619</v>
      </c>
      <c r="K578">
        <v>1424775219</v>
      </c>
      <c r="L578" t="b">
        <v>0</v>
      </c>
      <c r="M578">
        <v>24</v>
      </c>
      <c r="N578" t="b">
        <v>1</v>
      </c>
      <c r="O578" t="s">
        <v>8269</v>
      </c>
      <c r="P578" t="s">
        <v>8321</v>
      </c>
      <c r="Q578" t="s">
        <v>8324</v>
      </c>
      <c r="R578">
        <f t="shared" ref="R578:R641" si="63">IFERROR(ROUND(E578/M578,2),0)</f>
        <v>41.67</v>
      </c>
      <c r="S578" s="9">
        <f t="shared" ref="S578:S641" si="64">ROUND((E578/D578)*100,0)</f>
        <v>100</v>
      </c>
      <c r="T578" s="8">
        <f t="shared" ref="T578:T641" si="65">+(((K578/60)/60)/24)+DATE(1970,1,1)</f>
        <v>42059.453923611116</v>
      </c>
      <c r="U578" s="8">
        <f t="shared" ref="U578:U641" si="66">+(((J578/60)/60/24)+DATE(1970,1,1))</f>
        <v>42119.412256944444</v>
      </c>
      <c r="V578" s="14">
        <f t="shared" ref="V578:V641" si="67">+U578-T578</f>
        <v>59.958333333328483</v>
      </c>
      <c r="W578" s="10">
        <f t="shared" ref="W578:W641" si="68">+(E578-D578)/D578</f>
        <v>0</v>
      </c>
      <c r="X578" s="21">
        <f t="shared" ref="X578:X641" si="69">YEAR(T578)</f>
        <v>2015</v>
      </c>
    </row>
    <row r="579" spans="1:24" ht="45" x14ac:dyDescent="0.25">
      <c r="A579">
        <v>885</v>
      </c>
      <c r="B579" s="1" t="s">
        <v>886</v>
      </c>
      <c r="C579" s="1" t="s">
        <v>4995</v>
      </c>
      <c r="D579" s="3">
        <v>1000</v>
      </c>
      <c r="E579" s="4">
        <v>750</v>
      </c>
      <c r="F579" t="s">
        <v>8220</v>
      </c>
      <c r="G579" t="s">
        <v>8223</v>
      </c>
      <c r="H579" t="s">
        <v>8403</v>
      </c>
      <c r="I579" t="s">
        <v>8245</v>
      </c>
      <c r="J579">
        <v>1483137311</v>
      </c>
      <c r="K579">
        <v>1481322911</v>
      </c>
      <c r="L579" t="b">
        <v>0</v>
      </c>
      <c r="M579">
        <v>21</v>
      </c>
      <c r="N579" t="b">
        <v>0</v>
      </c>
      <c r="O579" t="s">
        <v>8277</v>
      </c>
      <c r="P579" t="s">
        <v>8325</v>
      </c>
      <c r="Q579" t="s">
        <v>8326</v>
      </c>
      <c r="R579">
        <f t="shared" si="63"/>
        <v>35.71</v>
      </c>
      <c r="S579" s="9">
        <f t="shared" si="64"/>
        <v>75</v>
      </c>
      <c r="T579" s="8">
        <f t="shared" si="65"/>
        <v>42713.941099537042</v>
      </c>
      <c r="U579" s="8">
        <f t="shared" si="66"/>
        <v>42734.941099537042</v>
      </c>
      <c r="V579" s="14">
        <f t="shared" si="67"/>
        <v>21</v>
      </c>
      <c r="W579" s="10">
        <f t="shared" si="68"/>
        <v>-0.25</v>
      </c>
      <c r="X579" s="21">
        <f t="shared" si="69"/>
        <v>2016</v>
      </c>
    </row>
    <row r="580" spans="1:24" ht="45" x14ac:dyDescent="0.25">
      <c r="A580">
        <v>2915</v>
      </c>
      <c r="B580" s="1" t="s">
        <v>2915</v>
      </c>
      <c r="C580" s="1" t="s">
        <v>7025</v>
      </c>
      <c r="D580" s="3">
        <v>1000</v>
      </c>
      <c r="E580" s="4">
        <v>611</v>
      </c>
      <c r="F580" t="s">
        <v>8220</v>
      </c>
      <c r="G580" t="s">
        <v>8224</v>
      </c>
      <c r="H580" t="s">
        <v>8407</v>
      </c>
      <c r="I580" t="s">
        <v>8246</v>
      </c>
      <c r="J580">
        <v>1458117190</v>
      </c>
      <c r="K580">
        <v>1455528790</v>
      </c>
      <c r="L580" t="b">
        <v>0</v>
      </c>
      <c r="M580">
        <v>3</v>
      </c>
      <c r="N580" t="b">
        <v>0</v>
      </c>
      <c r="O580" t="s">
        <v>8269</v>
      </c>
      <c r="P580" t="s">
        <v>8321</v>
      </c>
      <c r="Q580" t="s">
        <v>8324</v>
      </c>
      <c r="R580">
        <f t="shared" si="63"/>
        <v>203.67</v>
      </c>
      <c r="S580" s="9">
        <f t="shared" si="64"/>
        <v>61</v>
      </c>
      <c r="T580" s="8">
        <f t="shared" si="65"/>
        <v>42415.398032407407</v>
      </c>
      <c r="U580" s="8">
        <f t="shared" si="66"/>
        <v>42445.356365740736</v>
      </c>
      <c r="V580" s="14">
        <f t="shared" si="67"/>
        <v>29.958333333328483</v>
      </c>
      <c r="W580" s="10">
        <f t="shared" si="68"/>
        <v>-0.38900000000000001</v>
      </c>
      <c r="X580" s="21">
        <f t="shared" si="69"/>
        <v>2016</v>
      </c>
    </row>
    <row r="581" spans="1:24" ht="45" x14ac:dyDescent="0.25">
      <c r="A581">
        <v>2854</v>
      </c>
      <c r="B581" s="1" t="s">
        <v>2854</v>
      </c>
      <c r="C581" s="1" t="s">
        <v>6964</v>
      </c>
      <c r="D581" s="3">
        <v>1000</v>
      </c>
      <c r="E581" s="4">
        <v>417</v>
      </c>
      <c r="F581" t="s">
        <v>8220</v>
      </c>
      <c r="G581" t="s">
        <v>8224</v>
      </c>
      <c r="H581" t="s">
        <v>8407</v>
      </c>
      <c r="I581" t="s">
        <v>8246</v>
      </c>
      <c r="J581">
        <v>1431018719</v>
      </c>
      <c r="K581">
        <v>1429290719</v>
      </c>
      <c r="L581" t="b">
        <v>0</v>
      </c>
      <c r="M581">
        <v>14</v>
      </c>
      <c r="N581" t="b">
        <v>0</v>
      </c>
      <c r="O581" t="s">
        <v>8269</v>
      </c>
      <c r="P581" t="s">
        <v>8321</v>
      </c>
      <c r="Q581" t="s">
        <v>8324</v>
      </c>
      <c r="R581">
        <f t="shared" si="63"/>
        <v>29.79</v>
      </c>
      <c r="S581" s="9">
        <f t="shared" si="64"/>
        <v>42</v>
      </c>
      <c r="T581" s="8">
        <f t="shared" si="65"/>
        <v>42111.71665509259</v>
      </c>
      <c r="U581" s="8">
        <f t="shared" si="66"/>
        <v>42131.71665509259</v>
      </c>
      <c r="V581" s="14">
        <f t="shared" si="67"/>
        <v>20</v>
      </c>
      <c r="W581" s="10">
        <f t="shared" si="68"/>
        <v>-0.58299999999999996</v>
      </c>
      <c r="X581" s="21">
        <f t="shared" si="69"/>
        <v>2015</v>
      </c>
    </row>
    <row r="582" spans="1:24" ht="60" x14ac:dyDescent="0.25">
      <c r="A582">
        <v>234</v>
      </c>
      <c r="B582" s="1" t="s">
        <v>236</v>
      </c>
      <c r="C582" s="1" t="s">
        <v>4344</v>
      </c>
      <c r="D582" s="3">
        <v>1000</v>
      </c>
      <c r="E582" s="4">
        <v>401</v>
      </c>
      <c r="F582" t="s">
        <v>8220</v>
      </c>
      <c r="G582" t="s">
        <v>8223</v>
      </c>
      <c r="H582" t="s">
        <v>8403</v>
      </c>
      <c r="I582" t="s">
        <v>8245</v>
      </c>
      <c r="J582">
        <v>1434847859</v>
      </c>
      <c r="K582">
        <v>1431391859</v>
      </c>
      <c r="L582" t="b">
        <v>0</v>
      </c>
      <c r="M582">
        <v>5</v>
      </c>
      <c r="N582" t="b">
        <v>0</v>
      </c>
      <c r="O582" t="s">
        <v>8266</v>
      </c>
      <c r="P582" t="s">
        <v>8319</v>
      </c>
      <c r="Q582" t="s">
        <v>8323</v>
      </c>
      <c r="R582">
        <f t="shared" si="63"/>
        <v>80.2</v>
      </c>
      <c r="S582" s="9">
        <f t="shared" si="64"/>
        <v>40</v>
      </c>
      <c r="T582" s="8">
        <f t="shared" si="65"/>
        <v>42136.035405092596</v>
      </c>
      <c r="U582" s="8">
        <f t="shared" si="66"/>
        <v>42176.035405092596</v>
      </c>
      <c r="V582" s="14">
        <f t="shared" si="67"/>
        <v>40</v>
      </c>
      <c r="W582" s="10">
        <f t="shared" si="68"/>
        <v>-0.59899999999999998</v>
      </c>
      <c r="X582" s="21">
        <f t="shared" si="69"/>
        <v>2015</v>
      </c>
    </row>
    <row r="583" spans="1:24" ht="60" x14ac:dyDescent="0.25">
      <c r="A583">
        <v>3974</v>
      </c>
      <c r="B583" s="1" t="s">
        <v>3971</v>
      </c>
      <c r="C583" s="1" t="s">
        <v>8081</v>
      </c>
      <c r="D583" s="3">
        <v>1000</v>
      </c>
      <c r="E583" s="4">
        <v>320</v>
      </c>
      <c r="F583" t="s">
        <v>8220</v>
      </c>
      <c r="G583" t="s">
        <v>8224</v>
      </c>
      <c r="H583" t="s">
        <v>8407</v>
      </c>
      <c r="I583" t="s">
        <v>8246</v>
      </c>
      <c r="J583">
        <v>1464872848</v>
      </c>
      <c r="K583">
        <v>1462280848</v>
      </c>
      <c r="L583" t="b">
        <v>0</v>
      </c>
      <c r="M583">
        <v>11</v>
      </c>
      <c r="N583" t="b">
        <v>0</v>
      </c>
      <c r="O583" t="s">
        <v>8269</v>
      </c>
      <c r="P583" t="s">
        <v>8321</v>
      </c>
      <c r="Q583" t="s">
        <v>8324</v>
      </c>
      <c r="R583">
        <f t="shared" si="63"/>
        <v>29.09</v>
      </c>
      <c r="S583" s="9">
        <f t="shared" si="64"/>
        <v>32</v>
      </c>
      <c r="T583" s="8">
        <f t="shared" si="65"/>
        <v>42493.546851851846</v>
      </c>
      <c r="U583" s="8">
        <f t="shared" si="66"/>
        <v>42523.546851851846</v>
      </c>
      <c r="V583" s="14">
        <f t="shared" si="67"/>
        <v>30</v>
      </c>
      <c r="W583" s="10">
        <f t="shared" si="68"/>
        <v>-0.68</v>
      </c>
      <c r="X583" s="21">
        <f t="shared" si="69"/>
        <v>2016</v>
      </c>
    </row>
    <row r="584" spans="1:24" ht="60" x14ac:dyDescent="0.25">
      <c r="A584">
        <v>1546</v>
      </c>
      <c r="B584" s="1" t="s">
        <v>1547</v>
      </c>
      <c r="C584" s="1" t="s">
        <v>5656</v>
      </c>
      <c r="D584" s="3">
        <v>1000</v>
      </c>
      <c r="E584" s="4">
        <v>289</v>
      </c>
      <c r="F584" t="s">
        <v>8220</v>
      </c>
      <c r="G584" t="s">
        <v>8224</v>
      </c>
      <c r="H584" t="s">
        <v>8407</v>
      </c>
      <c r="I584" t="s">
        <v>8246</v>
      </c>
      <c r="J584">
        <v>1410930399</v>
      </c>
      <c r="K584">
        <v>1405746399</v>
      </c>
      <c r="L584" t="b">
        <v>0</v>
      </c>
      <c r="M584">
        <v>11</v>
      </c>
      <c r="N584" t="b">
        <v>0</v>
      </c>
      <c r="O584" t="s">
        <v>8287</v>
      </c>
      <c r="P584" t="s">
        <v>8311</v>
      </c>
      <c r="Q584" t="s">
        <v>8353</v>
      </c>
      <c r="R584">
        <f t="shared" si="63"/>
        <v>26.27</v>
      </c>
      <c r="S584" s="9">
        <f t="shared" si="64"/>
        <v>29</v>
      </c>
      <c r="T584" s="8">
        <f t="shared" si="65"/>
        <v>41839.212951388887</v>
      </c>
      <c r="U584" s="8">
        <f t="shared" si="66"/>
        <v>41899.212951388887</v>
      </c>
      <c r="V584" s="14">
        <f t="shared" si="67"/>
        <v>60</v>
      </c>
      <c r="W584" s="10">
        <f t="shared" si="68"/>
        <v>-0.71099999999999997</v>
      </c>
      <c r="X584" s="21">
        <f t="shared" si="69"/>
        <v>2014</v>
      </c>
    </row>
    <row r="585" spans="1:24" ht="45" x14ac:dyDescent="0.25">
      <c r="A585">
        <v>239</v>
      </c>
      <c r="B585" s="1" t="s">
        <v>241</v>
      </c>
      <c r="C585" s="1" t="s">
        <v>4349</v>
      </c>
      <c r="D585" s="3">
        <v>1000</v>
      </c>
      <c r="E585" s="4">
        <v>250</v>
      </c>
      <c r="F585" t="s">
        <v>8220</v>
      </c>
      <c r="G585" t="s">
        <v>8225</v>
      </c>
      <c r="H585" t="s">
        <v>8404</v>
      </c>
      <c r="I585" t="s">
        <v>8247</v>
      </c>
      <c r="J585">
        <v>1446984000</v>
      </c>
      <c r="K585">
        <v>1445308730</v>
      </c>
      <c r="L585" t="b">
        <v>0</v>
      </c>
      <c r="M585">
        <v>5</v>
      </c>
      <c r="N585" t="b">
        <v>0</v>
      </c>
      <c r="O585" t="s">
        <v>8266</v>
      </c>
      <c r="P585" t="s">
        <v>8319</v>
      </c>
      <c r="Q585" t="s">
        <v>8323</v>
      </c>
      <c r="R585">
        <f t="shared" si="63"/>
        <v>50</v>
      </c>
      <c r="S585" s="9">
        <f t="shared" si="64"/>
        <v>25</v>
      </c>
      <c r="T585" s="8">
        <f t="shared" si="65"/>
        <v>42297.110300925924</v>
      </c>
      <c r="U585" s="8">
        <f t="shared" si="66"/>
        <v>42316.5</v>
      </c>
      <c r="V585" s="14">
        <f t="shared" si="67"/>
        <v>19.389699074075907</v>
      </c>
      <c r="W585" s="10">
        <f t="shared" si="68"/>
        <v>-0.75</v>
      </c>
      <c r="X585" s="21">
        <f t="shared" si="69"/>
        <v>2015</v>
      </c>
    </row>
    <row r="586" spans="1:24" ht="45" x14ac:dyDescent="0.25">
      <c r="A586">
        <v>3203</v>
      </c>
      <c r="B586" s="1" t="s">
        <v>3203</v>
      </c>
      <c r="C586" s="1" t="s">
        <v>7313</v>
      </c>
      <c r="D586" s="3">
        <v>1000</v>
      </c>
      <c r="E586" s="4">
        <v>250</v>
      </c>
      <c r="F586" t="s">
        <v>8220</v>
      </c>
      <c r="G586" t="s">
        <v>8223</v>
      </c>
      <c r="H586" t="s">
        <v>8403</v>
      </c>
      <c r="I586" t="s">
        <v>8245</v>
      </c>
      <c r="J586">
        <v>1443224622</v>
      </c>
      <c r="K586">
        <v>1440632622</v>
      </c>
      <c r="L586" t="b">
        <v>0</v>
      </c>
      <c r="M586">
        <v>6</v>
      </c>
      <c r="N586" t="b">
        <v>0</v>
      </c>
      <c r="O586" t="s">
        <v>8303</v>
      </c>
      <c r="P586" t="s">
        <v>8321</v>
      </c>
      <c r="Q586" t="s">
        <v>8333</v>
      </c>
      <c r="R586">
        <f t="shared" si="63"/>
        <v>41.67</v>
      </c>
      <c r="S586" s="9">
        <f t="shared" si="64"/>
        <v>25</v>
      </c>
      <c r="T586" s="8">
        <f t="shared" si="65"/>
        <v>42242.988680555558</v>
      </c>
      <c r="U586" s="8">
        <f t="shared" si="66"/>
        <v>42272.988680555558</v>
      </c>
      <c r="V586" s="14">
        <f t="shared" si="67"/>
        <v>30</v>
      </c>
      <c r="W586" s="10">
        <f t="shared" si="68"/>
        <v>-0.75</v>
      </c>
      <c r="X586" s="21">
        <f t="shared" si="69"/>
        <v>2015</v>
      </c>
    </row>
    <row r="587" spans="1:24" ht="60" x14ac:dyDescent="0.25">
      <c r="A587">
        <v>3134</v>
      </c>
      <c r="B587" s="1" t="s">
        <v>3134</v>
      </c>
      <c r="C587" s="1" t="s">
        <v>7244</v>
      </c>
      <c r="D587" s="3">
        <v>1000</v>
      </c>
      <c r="E587" s="4">
        <v>225</v>
      </c>
      <c r="F587" t="s">
        <v>8221</v>
      </c>
      <c r="G587" t="s">
        <v>8224</v>
      </c>
      <c r="H587" t="s">
        <v>8407</v>
      </c>
      <c r="I587" t="s">
        <v>8246</v>
      </c>
      <c r="J587">
        <v>1490631419</v>
      </c>
      <c r="K587">
        <v>1488820619</v>
      </c>
      <c r="L587" t="b">
        <v>0</v>
      </c>
      <c r="M587">
        <v>12</v>
      </c>
      <c r="N587" t="b">
        <v>0</v>
      </c>
      <c r="O587" t="s">
        <v>8269</v>
      </c>
      <c r="P587" t="s">
        <v>8321</v>
      </c>
      <c r="Q587" t="s">
        <v>8324</v>
      </c>
      <c r="R587">
        <f t="shared" si="63"/>
        <v>18.75</v>
      </c>
      <c r="S587" s="9">
        <f t="shared" si="64"/>
        <v>23</v>
      </c>
      <c r="T587" s="8">
        <f t="shared" si="65"/>
        <v>42800.720127314817</v>
      </c>
      <c r="U587" s="8">
        <f t="shared" si="66"/>
        <v>42821.678460648152</v>
      </c>
      <c r="V587" s="14">
        <f t="shared" si="67"/>
        <v>20.958333333335759</v>
      </c>
      <c r="W587" s="10">
        <f t="shared" si="68"/>
        <v>-0.77500000000000002</v>
      </c>
      <c r="X587" s="21">
        <f t="shared" si="69"/>
        <v>2017</v>
      </c>
    </row>
    <row r="588" spans="1:24" ht="45" x14ac:dyDescent="0.25">
      <c r="A588">
        <v>3972</v>
      </c>
      <c r="B588" s="1" t="s">
        <v>3969</v>
      </c>
      <c r="C588" s="1" t="s">
        <v>8079</v>
      </c>
      <c r="D588" s="3">
        <v>1000</v>
      </c>
      <c r="E588" s="4">
        <v>211</v>
      </c>
      <c r="F588" t="s">
        <v>8220</v>
      </c>
      <c r="G588" t="s">
        <v>8223</v>
      </c>
      <c r="H588" t="s">
        <v>8403</v>
      </c>
      <c r="I588" t="s">
        <v>8245</v>
      </c>
      <c r="J588">
        <v>1423186634</v>
      </c>
      <c r="K588">
        <v>1418002634</v>
      </c>
      <c r="L588" t="b">
        <v>0</v>
      </c>
      <c r="M588">
        <v>8</v>
      </c>
      <c r="N588" t="b">
        <v>0</v>
      </c>
      <c r="O588" t="s">
        <v>8269</v>
      </c>
      <c r="P588" t="s">
        <v>8321</v>
      </c>
      <c r="Q588" t="s">
        <v>8324</v>
      </c>
      <c r="R588">
        <f t="shared" si="63"/>
        <v>26.38</v>
      </c>
      <c r="S588" s="9">
        <f t="shared" si="64"/>
        <v>21</v>
      </c>
      <c r="T588" s="8">
        <f t="shared" si="65"/>
        <v>41981.067523148144</v>
      </c>
      <c r="U588" s="8">
        <f t="shared" si="66"/>
        <v>42041.067523148144</v>
      </c>
      <c r="V588" s="14">
        <f t="shared" si="67"/>
        <v>60</v>
      </c>
      <c r="W588" s="10">
        <f t="shared" si="68"/>
        <v>-0.78900000000000003</v>
      </c>
      <c r="X588" s="21">
        <f t="shared" si="69"/>
        <v>2014</v>
      </c>
    </row>
    <row r="589" spans="1:24" ht="45" x14ac:dyDescent="0.25">
      <c r="A589">
        <v>1594</v>
      </c>
      <c r="B589" s="1" t="s">
        <v>1595</v>
      </c>
      <c r="C589" s="1" t="s">
        <v>5704</v>
      </c>
      <c r="D589" s="3">
        <v>1000</v>
      </c>
      <c r="E589" s="4">
        <v>205</v>
      </c>
      <c r="F589" t="s">
        <v>8220</v>
      </c>
      <c r="G589" t="s">
        <v>8223</v>
      </c>
      <c r="H589" t="s">
        <v>8403</v>
      </c>
      <c r="I589" t="s">
        <v>8245</v>
      </c>
      <c r="J589">
        <v>1463329260</v>
      </c>
      <c r="K589">
        <v>1458147982</v>
      </c>
      <c r="L589" t="b">
        <v>0</v>
      </c>
      <c r="M589">
        <v>10</v>
      </c>
      <c r="N589" t="b">
        <v>0</v>
      </c>
      <c r="O589" t="s">
        <v>8289</v>
      </c>
      <c r="P589" t="s">
        <v>8311</v>
      </c>
      <c r="Q589" t="s">
        <v>8349</v>
      </c>
      <c r="R589">
        <f t="shared" si="63"/>
        <v>20.5</v>
      </c>
      <c r="S589" s="9">
        <f t="shared" si="64"/>
        <v>21</v>
      </c>
      <c r="T589" s="8">
        <f t="shared" si="65"/>
        <v>42445.712754629625</v>
      </c>
      <c r="U589" s="8">
        <f t="shared" si="66"/>
        <v>42505.681249999994</v>
      </c>
      <c r="V589" s="14">
        <f t="shared" si="67"/>
        <v>59.968495370369055</v>
      </c>
      <c r="W589" s="10">
        <f t="shared" si="68"/>
        <v>-0.79500000000000004</v>
      </c>
      <c r="X589" s="21">
        <f t="shared" si="69"/>
        <v>2016</v>
      </c>
    </row>
    <row r="590" spans="1:24" ht="30" x14ac:dyDescent="0.25">
      <c r="A590">
        <v>179</v>
      </c>
      <c r="B590" s="1" t="s">
        <v>181</v>
      </c>
      <c r="C590" s="1" t="s">
        <v>4289</v>
      </c>
      <c r="D590" s="3">
        <v>1000</v>
      </c>
      <c r="E590" s="4">
        <v>200</v>
      </c>
      <c r="F590" t="s">
        <v>8220</v>
      </c>
      <c r="G590" t="s">
        <v>8223</v>
      </c>
      <c r="H590" t="s">
        <v>8403</v>
      </c>
      <c r="I590" t="s">
        <v>8245</v>
      </c>
      <c r="J590">
        <v>1457056555</v>
      </c>
      <c r="K590">
        <v>1454464555</v>
      </c>
      <c r="L590" t="b">
        <v>0</v>
      </c>
      <c r="M590">
        <v>2</v>
      </c>
      <c r="N590" t="b">
        <v>0</v>
      </c>
      <c r="O590" t="s">
        <v>8266</v>
      </c>
      <c r="P590" t="s">
        <v>8319</v>
      </c>
      <c r="Q590" t="s">
        <v>8323</v>
      </c>
      <c r="R590">
        <f t="shared" si="63"/>
        <v>100</v>
      </c>
      <c r="S590" s="9">
        <f t="shared" si="64"/>
        <v>20</v>
      </c>
      <c r="T590" s="8">
        <f t="shared" si="65"/>
        <v>42403.080497685187</v>
      </c>
      <c r="U590" s="8">
        <f t="shared" si="66"/>
        <v>42433.080497685187</v>
      </c>
      <c r="V590" s="14">
        <f t="shared" si="67"/>
        <v>30</v>
      </c>
      <c r="W590" s="10">
        <f t="shared" si="68"/>
        <v>-0.8</v>
      </c>
      <c r="X590" s="21">
        <f t="shared" si="69"/>
        <v>2016</v>
      </c>
    </row>
    <row r="591" spans="1:24" ht="60" x14ac:dyDescent="0.25">
      <c r="A591">
        <v>1238</v>
      </c>
      <c r="B591" s="1" t="s">
        <v>1239</v>
      </c>
      <c r="C591" s="1" t="s">
        <v>5348</v>
      </c>
      <c r="D591" s="3">
        <v>1000</v>
      </c>
      <c r="E591" s="4">
        <v>178</v>
      </c>
      <c r="F591" t="s">
        <v>8219</v>
      </c>
      <c r="G591" t="s">
        <v>8223</v>
      </c>
      <c r="H591" t="s">
        <v>8403</v>
      </c>
      <c r="I591" t="s">
        <v>8245</v>
      </c>
      <c r="J591">
        <v>1312641536</v>
      </c>
      <c r="K591">
        <v>1310049536</v>
      </c>
      <c r="L591" t="b">
        <v>0</v>
      </c>
      <c r="M591">
        <v>3</v>
      </c>
      <c r="N591" t="b">
        <v>0</v>
      </c>
      <c r="O591" t="s">
        <v>8284</v>
      </c>
      <c r="P591" t="s">
        <v>8325</v>
      </c>
      <c r="Q591" t="s">
        <v>8352</v>
      </c>
      <c r="R591">
        <f t="shared" si="63"/>
        <v>59.33</v>
      </c>
      <c r="S591" s="9">
        <f t="shared" si="64"/>
        <v>18</v>
      </c>
      <c r="T591" s="8">
        <f t="shared" si="65"/>
        <v>40731.61037037037</v>
      </c>
      <c r="U591" s="8">
        <f t="shared" si="66"/>
        <v>40761.61037037037</v>
      </c>
      <c r="V591" s="14">
        <f t="shared" si="67"/>
        <v>30</v>
      </c>
      <c r="W591" s="10">
        <f t="shared" si="68"/>
        <v>-0.82199999999999995</v>
      </c>
      <c r="X591" s="21">
        <f t="shared" si="69"/>
        <v>2011</v>
      </c>
    </row>
    <row r="592" spans="1:24" ht="45" x14ac:dyDescent="0.25">
      <c r="A592">
        <v>4070</v>
      </c>
      <c r="B592" s="1" t="s">
        <v>4066</v>
      </c>
      <c r="C592" s="1" t="s">
        <v>8173</v>
      </c>
      <c r="D592" s="3">
        <v>1000</v>
      </c>
      <c r="E592" s="4">
        <v>165</v>
      </c>
      <c r="F592" t="s">
        <v>8220</v>
      </c>
      <c r="G592" t="s">
        <v>8223</v>
      </c>
      <c r="H592" t="s">
        <v>8403</v>
      </c>
      <c r="I592" t="s">
        <v>8245</v>
      </c>
      <c r="J592">
        <v>1425178800</v>
      </c>
      <c r="K592">
        <v>1422374420</v>
      </c>
      <c r="L592" t="b">
        <v>0</v>
      </c>
      <c r="M592">
        <v>6</v>
      </c>
      <c r="N592" t="b">
        <v>0</v>
      </c>
      <c r="O592" t="s">
        <v>8269</v>
      </c>
      <c r="P592" t="s">
        <v>8321</v>
      </c>
      <c r="Q592" t="s">
        <v>8324</v>
      </c>
      <c r="R592">
        <f t="shared" si="63"/>
        <v>27.5</v>
      </c>
      <c r="S592" s="9">
        <f t="shared" si="64"/>
        <v>17</v>
      </c>
      <c r="T592" s="8">
        <f t="shared" si="65"/>
        <v>42031.666898148149</v>
      </c>
      <c r="U592" s="8">
        <f t="shared" si="66"/>
        <v>42064.125</v>
      </c>
      <c r="V592" s="14">
        <f t="shared" si="67"/>
        <v>32.458101851851097</v>
      </c>
      <c r="W592" s="10">
        <f t="shared" si="68"/>
        <v>-0.83499999999999996</v>
      </c>
      <c r="X592" s="21">
        <f t="shared" si="69"/>
        <v>2015</v>
      </c>
    </row>
    <row r="593" spans="1:24" ht="45" x14ac:dyDescent="0.25">
      <c r="A593">
        <v>3907</v>
      </c>
      <c r="B593" s="1" t="s">
        <v>3904</v>
      </c>
      <c r="C593" s="1" t="s">
        <v>8015</v>
      </c>
      <c r="D593" s="3">
        <v>1000</v>
      </c>
      <c r="E593" s="4">
        <v>153</v>
      </c>
      <c r="F593" t="s">
        <v>8220</v>
      </c>
      <c r="G593" t="s">
        <v>8223</v>
      </c>
      <c r="H593" t="s">
        <v>8403</v>
      </c>
      <c r="I593" t="s">
        <v>8245</v>
      </c>
      <c r="J593">
        <v>1414354080</v>
      </c>
      <c r="K593">
        <v>1411587606</v>
      </c>
      <c r="L593" t="b">
        <v>0</v>
      </c>
      <c r="M593">
        <v>4</v>
      </c>
      <c r="N593" t="b">
        <v>0</v>
      </c>
      <c r="O593" t="s">
        <v>8269</v>
      </c>
      <c r="P593" t="s">
        <v>8321</v>
      </c>
      <c r="Q593" t="s">
        <v>8324</v>
      </c>
      <c r="R593">
        <f t="shared" si="63"/>
        <v>38.25</v>
      </c>
      <c r="S593" s="9">
        <f t="shared" si="64"/>
        <v>15</v>
      </c>
      <c r="T593" s="8">
        <f t="shared" si="65"/>
        <v>41906.819513888891</v>
      </c>
      <c r="U593" s="8">
        <f t="shared" si="66"/>
        <v>41938.838888888888</v>
      </c>
      <c r="V593" s="14">
        <f t="shared" si="67"/>
        <v>32.019374999996217</v>
      </c>
      <c r="W593" s="10">
        <f t="shared" si="68"/>
        <v>-0.84699999999999998</v>
      </c>
      <c r="X593" s="21">
        <f t="shared" si="69"/>
        <v>2014</v>
      </c>
    </row>
    <row r="594" spans="1:24" ht="60" x14ac:dyDescent="0.25">
      <c r="A594">
        <v>3069</v>
      </c>
      <c r="B594" s="1" t="s">
        <v>3069</v>
      </c>
      <c r="C594" s="1" t="s">
        <v>7179</v>
      </c>
      <c r="D594" s="3">
        <v>1000</v>
      </c>
      <c r="E594" s="4">
        <v>141</v>
      </c>
      <c r="F594" t="s">
        <v>8220</v>
      </c>
      <c r="G594" t="s">
        <v>8223</v>
      </c>
      <c r="H594" t="s">
        <v>8403</v>
      </c>
      <c r="I594" t="s">
        <v>8245</v>
      </c>
      <c r="J594">
        <v>1418587234</v>
      </c>
      <c r="K594">
        <v>1415995234</v>
      </c>
      <c r="L594" t="b">
        <v>0</v>
      </c>
      <c r="M594">
        <v>7</v>
      </c>
      <c r="N594" t="b">
        <v>0</v>
      </c>
      <c r="O594" t="s">
        <v>8301</v>
      </c>
      <c r="P594" t="s">
        <v>8321</v>
      </c>
      <c r="Q594" t="s">
        <v>8322</v>
      </c>
      <c r="R594">
        <f t="shared" si="63"/>
        <v>20.14</v>
      </c>
      <c r="S594" s="9">
        <f t="shared" si="64"/>
        <v>14</v>
      </c>
      <c r="T594" s="8">
        <f t="shared" si="65"/>
        <v>41957.833726851852</v>
      </c>
      <c r="U594" s="8">
        <f t="shared" si="66"/>
        <v>41987.833726851852</v>
      </c>
      <c r="V594" s="14">
        <f t="shared" si="67"/>
        <v>30</v>
      </c>
      <c r="W594" s="10">
        <f t="shared" si="68"/>
        <v>-0.85899999999999999</v>
      </c>
      <c r="X594" s="21">
        <f t="shared" si="69"/>
        <v>2014</v>
      </c>
    </row>
    <row r="595" spans="1:24" ht="60" x14ac:dyDescent="0.25">
      <c r="A595">
        <v>222</v>
      </c>
      <c r="B595" s="1" t="s">
        <v>224</v>
      </c>
      <c r="C595" s="1" t="s">
        <v>4332</v>
      </c>
      <c r="D595" s="3">
        <v>1000</v>
      </c>
      <c r="E595" s="4">
        <v>130</v>
      </c>
      <c r="F595" t="s">
        <v>8220</v>
      </c>
      <c r="G595" t="s">
        <v>8223</v>
      </c>
      <c r="H595" t="s">
        <v>8403</v>
      </c>
      <c r="I595" t="s">
        <v>8245</v>
      </c>
      <c r="J595">
        <v>1427423940</v>
      </c>
      <c r="K595">
        <v>1422383318</v>
      </c>
      <c r="L595" t="b">
        <v>0</v>
      </c>
      <c r="M595">
        <v>2</v>
      </c>
      <c r="N595" t="b">
        <v>0</v>
      </c>
      <c r="O595" t="s">
        <v>8266</v>
      </c>
      <c r="P595" t="s">
        <v>8319</v>
      </c>
      <c r="Q595" t="s">
        <v>8323</v>
      </c>
      <c r="R595">
        <f t="shared" si="63"/>
        <v>65</v>
      </c>
      <c r="S595" s="9">
        <f t="shared" si="64"/>
        <v>13</v>
      </c>
      <c r="T595" s="8">
        <f t="shared" si="65"/>
        <v>42031.769884259258</v>
      </c>
      <c r="U595" s="8">
        <f t="shared" si="66"/>
        <v>42090.110416666663</v>
      </c>
      <c r="V595" s="14">
        <f t="shared" si="67"/>
        <v>58.34053240740468</v>
      </c>
      <c r="W595" s="10">
        <f t="shared" si="68"/>
        <v>-0.87</v>
      </c>
      <c r="X595" s="21">
        <f t="shared" si="69"/>
        <v>2015</v>
      </c>
    </row>
    <row r="596" spans="1:24" ht="45" x14ac:dyDescent="0.25">
      <c r="A596">
        <v>2138</v>
      </c>
      <c r="B596" s="1" t="s">
        <v>2139</v>
      </c>
      <c r="C596" s="1" t="s">
        <v>6248</v>
      </c>
      <c r="D596" s="3">
        <v>1000</v>
      </c>
      <c r="E596" s="4">
        <v>128</v>
      </c>
      <c r="F596" t="s">
        <v>8220</v>
      </c>
      <c r="G596" t="s">
        <v>8224</v>
      </c>
      <c r="H596" t="s">
        <v>8407</v>
      </c>
      <c r="I596" t="s">
        <v>8246</v>
      </c>
      <c r="J596">
        <v>1383959939</v>
      </c>
      <c r="K596">
        <v>1381364339</v>
      </c>
      <c r="L596" t="b">
        <v>0</v>
      </c>
      <c r="M596">
        <v>12</v>
      </c>
      <c r="N596" t="b">
        <v>0</v>
      </c>
      <c r="O596" t="s">
        <v>8280</v>
      </c>
      <c r="P596" t="s">
        <v>8314</v>
      </c>
      <c r="Q596" t="s">
        <v>8332</v>
      </c>
      <c r="R596">
        <f t="shared" si="63"/>
        <v>10.67</v>
      </c>
      <c r="S596" s="9">
        <f t="shared" si="64"/>
        <v>13</v>
      </c>
      <c r="T596" s="8">
        <f t="shared" si="65"/>
        <v>41557.013182870374</v>
      </c>
      <c r="U596" s="8">
        <f t="shared" si="66"/>
        <v>41587.054849537039</v>
      </c>
      <c r="V596" s="14">
        <f t="shared" si="67"/>
        <v>30.041666666664241</v>
      </c>
      <c r="W596" s="10">
        <f t="shared" si="68"/>
        <v>-0.872</v>
      </c>
      <c r="X596" s="21">
        <f t="shared" si="69"/>
        <v>2013</v>
      </c>
    </row>
    <row r="597" spans="1:24" ht="60" x14ac:dyDescent="0.25">
      <c r="A597">
        <v>1233</v>
      </c>
      <c r="B597" s="1" t="s">
        <v>1234</v>
      </c>
      <c r="C597" s="1" t="s">
        <v>5343</v>
      </c>
      <c r="D597" s="3">
        <v>1000</v>
      </c>
      <c r="E597" s="4">
        <v>116</v>
      </c>
      <c r="F597" t="s">
        <v>8219</v>
      </c>
      <c r="G597" t="s">
        <v>8223</v>
      </c>
      <c r="H597" t="s">
        <v>8403</v>
      </c>
      <c r="I597" t="s">
        <v>8245</v>
      </c>
      <c r="J597">
        <v>1329864374</v>
      </c>
      <c r="K597">
        <v>1328049974</v>
      </c>
      <c r="L597" t="b">
        <v>0</v>
      </c>
      <c r="M597">
        <v>6</v>
      </c>
      <c r="N597" t="b">
        <v>0</v>
      </c>
      <c r="O597" t="s">
        <v>8284</v>
      </c>
      <c r="P597" t="s">
        <v>8325</v>
      </c>
      <c r="Q597" t="s">
        <v>8352</v>
      </c>
      <c r="R597">
        <f t="shared" si="63"/>
        <v>19.329999999999998</v>
      </c>
      <c r="S597" s="9">
        <f t="shared" si="64"/>
        <v>12</v>
      </c>
      <c r="T597" s="8">
        <f t="shared" si="65"/>
        <v>40939.948773148149</v>
      </c>
      <c r="U597" s="8">
        <f t="shared" si="66"/>
        <v>40960.948773148149</v>
      </c>
      <c r="V597" s="14">
        <f t="shared" si="67"/>
        <v>21</v>
      </c>
      <c r="W597" s="10">
        <f t="shared" si="68"/>
        <v>-0.88400000000000001</v>
      </c>
      <c r="X597" s="21">
        <f t="shared" si="69"/>
        <v>2012</v>
      </c>
    </row>
    <row r="598" spans="1:24" ht="45" x14ac:dyDescent="0.25">
      <c r="A598">
        <v>1735</v>
      </c>
      <c r="B598" s="1" t="s">
        <v>1736</v>
      </c>
      <c r="C598" s="1" t="s">
        <v>5845</v>
      </c>
      <c r="D598" s="3">
        <v>1000</v>
      </c>
      <c r="E598" s="4">
        <v>110</v>
      </c>
      <c r="F598" t="s">
        <v>8220</v>
      </c>
      <c r="G598" t="s">
        <v>8223</v>
      </c>
      <c r="H598" t="s">
        <v>8403</v>
      </c>
      <c r="I598" t="s">
        <v>8245</v>
      </c>
      <c r="J598">
        <v>1470598345</v>
      </c>
      <c r="K598">
        <v>1468006345</v>
      </c>
      <c r="L598" t="b">
        <v>0</v>
      </c>
      <c r="M598">
        <v>2</v>
      </c>
      <c r="N598" t="b">
        <v>0</v>
      </c>
      <c r="O598" t="s">
        <v>8291</v>
      </c>
      <c r="P598" t="s">
        <v>8325</v>
      </c>
      <c r="Q598" t="s">
        <v>8328</v>
      </c>
      <c r="R598">
        <f t="shared" si="63"/>
        <v>55</v>
      </c>
      <c r="S598" s="9">
        <f t="shared" si="64"/>
        <v>11</v>
      </c>
      <c r="T598" s="8">
        <f t="shared" si="65"/>
        <v>42559.814178240747</v>
      </c>
      <c r="U598" s="8">
        <f t="shared" si="66"/>
        <v>42589.814178240747</v>
      </c>
      <c r="V598" s="14">
        <f t="shared" si="67"/>
        <v>30</v>
      </c>
      <c r="W598" s="10">
        <f t="shared" si="68"/>
        <v>-0.89</v>
      </c>
      <c r="X598" s="21">
        <f t="shared" si="69"/>
        <v>2016</v>
      </c>
    </row>
    <row r="599" spans="1:24" ht="60" x14ac:dyDescent="0.25">
      <c r="A599">
        <v>2759</v>
      </c>
      <c r="B599" s="1" t="s">
        <v>2759</v>
      </c>
      <c r="C599" s="1" t="s">
        <v>6869</v>
      </c>
      <c r="D599" s="3">
        <v>1000</v>
      </c>
      <c r="E599" s="4">
        <v>105</v>
      </c>
      <c r="F599" t="s">
        <v>8220</v>
      </c>
      <c r="G599" t="s">
        <v>8225</v>
      </c>
      <c r="H599" t="s">
        <v>8404</v>
      </c>
      <c r="I599" t="s">
        <v>8247</v>
      </c>
      <c r="J599">
        <v>1468658866</v>
      </c>
      <c r="K599">
        <v>1464943666</v>
      </c>
      <c r="L599" t="b">
        <v>0</v>
      </c>
      <c r="M599">
        <v>2</v>
      </c>
      <c r="N599" t="b">
        <v>0</v>
      </c>
      <c r="O599" t="s">
        <v>8302</v>
      </c>
      <c r="P599" t="s">
        <v>8309</v>
      </c>
      <c r="Q599" t="s">
        <v>8354</v>
      </c>
      <c r="R599">
        <f t="shared" si="63"/>
        <v>52.5</v>
      </c>
      <c r="S599" s="9">
        <f t="shared" si="64"/>
        <v>11</v>
      </c>
      <c r="T599" s="8">
        <f t="shared" si="65"/>
        <v>42524.36650462963</v>
      </c>
      <c r="U599" s="8">
        <f t="shared" si="66"/>
        <v>42567.36650462963</v>
      </c>
      <c r="V599" s="14">
        <f t="shared" si="67"/>
        <v>43</v>
      </c>
      <c r="W599" s="10">
        <f t="shared" si="68"/>
        <v>-0.89500000000000002</v>
      </c>
      <c r="X599" s="21">
        <f t="shared" si="69"/>
        <v>2016</v>
      </c>
    </row>
    <row r="600" spans="1:24" ht="45" x14ac:dyDescent="0.25">
      <c r="A600">
        <v>3730</v>
      </c>
      <c r="B600" s="1" t="s">
        <v>3727</v>
      </c>
      <c r="C600" s="1" t="s">
        <v>7840</v>
      </c>
      <c r="D600" s="3">
        <v>1000</v>
      </c>
      <c r="E600" s="4">
        <v>100</v>
      </c>
      <c r="F600" t="s">
        <v>8220</v>
      </c>
      <c r="G600" t="s">
        <v>8223</v>
      </c>
      <c r="H600" t="s">
        <v>8403</v>
      </c>
      <c r="I600" t="s">
        <v>8245</v>
      </c>
      <c r="J600">
        <v>1439828159</v>
      </c>
      <c r="K600">
        <v>1437236159</v>
      </c>
      <c r="L600" t="b">
        <v>0</v>
      </c>
      <c r="M600">
        <v>1</v>
      </c>
      <c r="N600" t="b">
        <v>0</v>
      </c>
      <c r="O600" t="s">
        <v>8269</v>
      </c>
      <c r="P600" t="s">
        <v>8321</v>
      </c>
      <c r="Q600" t="s">
        <v>8324</v>
      </c>
      <c r="R600">
        <f t="shared" si="63"/>
        <v>100</v>
      </c>
      <c r="S600" s="9">
        <f t="shared" si="64"/>
        <v>10</v>
      </c>
      <c r="T600" s="8">
        <f t="shared" si="65"/>
        <v>42203.677766203706</v>
      </c>
      <c r="U600" s="8">
        <f t="shared" si="66"/>
        <v>42233.677766203706</v>
      </c>
      <c r="V600" s="14">
        <f t="shared" si="67"/>
        <v>30</v>
      </c>
      <c r="W600" s="10">
        <f t="shared" si="68"/>
        <v>-0.9</v>
      </c>
      <c r="X600" s="21">
        <f t="shared" si="69"/>
        <v>2015</v>
      </c>
    </row>
    <row r="601" spans="1:24" ht="45" x14ac:dyDescent="0.25">
      <c r="A601">
        <v>4103</v>
      </c>
      <c r="B601" s="1" t="s">
        <v>4099</v>
      </c>
      <c r="C601" s="1" t="s">
        <v>8206</v>
      </c>
      <c r="D601" s="3">
        <v>1000</v>
      </c>
      <c r="E601" s="4">
        <v>100</v>
      </c>
      <c r="F601" t="s">
        <v>8220</v>
      </c>
      <c r="G601" t="s">
        <v>8223</v>
      </c>
      <c r="H601" t="s">
        <v>8403</v>
      </c>
      <c r="I601" t="s">
        <v>8245</v>
      </c>
      <c r="J601">
        <v>1440613920</v>
      </c>
      <c r="K601">
        <v>1435953566</v>
      </c>
      <c r="L601" t="b">
        <v>0</v>
      </c>
      <c r="M601">
        <v>6</v>
      </c>
      <c r="N601" t="b">
        <v>0</v>
      </c>
      <c r="O601" t="s">
        <v>8269</v>
      </c>
      <c r="P601" t="s">
        <v>8321</v>
      </c>
      <c r="Q601" t="s">
        <v>8324</v>
      </c>
      <c r="R601">
        <f t="shared" si="63"/>
        <v>16.670000000000002</v>
      </c>
      <c r="S601" s="9">
        <f t="shared" si="64"/>
        <v>10</v>
      </c>
      <c r="T601" s="8">
        <f t="shared" si="65"/>
        <v>42188.83293981482</v>
      </c>
      <c r="U601" s="8">
        <f t="shared" si="66"/>
        <v>42242.772222222222</v>
      </c>
      <c r="V601" s="14">
        <f t="shared" si="67"/>
        <v>53.939282407402061</v>
      </c>
      <c r="W601" s="10">
        <f t="shared" si="68"/>
        <v>-0.9</v>
      </c>
      <c r="X601" s="21">
        <f t="shared" si="69"/>
        <v>2015</v>
      </c>
    </row>
    <row r="602" spans="1:24" ht="30" x14ac:dyDescent="0.25">
      <c r="A602">
        <v>1582</v>
      </c>
      <c r="B602" s="1" t="s">
        <v>1583</v>
      </c>
      <c r="C602" s="1" t="s">
        <v>5692</v>
      </c>
      <c r="D602" s="3">
        <v>1000</v>
      </c>
      <c r="E602" s="4">
        <v>93</v>
      </c>
      <c r="F602" t="s">
        <v>8220</v>
      </c>
      <c r="G602" t="s">
        <v>8223</v>
      </c>
      <c r="H602" t="s">
        <v>8403</v>
      </c>
      <c r="I602" t="s">
        <v>8245</v>
      </c>
      <c r="J602">
        <v>1445894400</v>
      </c>
      <c r="K602">
        <v>1440961053</v>
      </c>
      <c r="L602" t="b">
        <v>0</v>
      </c>
      <c r="M602">
        <v>3</v>
      </c>
      <c r="N602" t="b">
        <v>0</v>
      </c>
      <c r="O602" t="s">
        <v>8289</v>
      </c>
      <c r="P602" t="s">
        <v>8311</v>
      </c>
      <c r="Q602" t="s">
        <v>8349</v>
      </c>
      <c r="R602">
        <f t="shared" si="63"/>
        <v>31</v>
      </c>
      <c r="S602" s="9">
        <f t="shared" si="64"/>
        <v>9</v>
      </c>
      <c r="T602" s="8">
        <f t="shared" si="65"/>
        <v>42246.789965277778</v>
      </c>
      <c r="U602" s="8">
        <f t="shared" si="66"/>
        <v>42303.888888888891</v>
      </c>
      <c r="V602" s="14">
        <f t="shared" si="67"/>
        <v>57.098923611112696</v>
      </c>
      <c r="W602" s="10">
        <f t="shared" si="68"/>
        <v>-0.90700000000000003</v>
      </c>
      <c r="X602" s="21">
        <f t="shared" si="69"/>
        <v>2015</v>
      </c>
    </row>
    <row r="603" spans="1:24" ht="45" x14ac:dyDescent="0.25">
      <c r="A603">
        <v>1117</v>
      </c>
      <c r="B603" s="1" t="s">
        <v>1118</v>
      </c>
      <c r="C603" s="1" t="s">
        <v>5227</v>
      </c>
      <c r="D603" s="3">
        <v>1000</v>
      </c>
      <c r="E603" s="4">
        <v>83</v>
      </c>
      <c r="F603" t="s">
        <v>8220</v>
      </c>
      <c r="G603" t="s">
        <v>8235</v>
      </c>
      <c r="H603" t="s">
        <v>8412</v>
      </c>
      <c r="I603" t="s">
        <v>8248</v>
      </c>
      <c r="J603">
        <v>1451053313</v>
      </c>
      <c r="K603">
        <v>1448461313</v>
      </c>
      <c r="L603" t="b">
        <v>0</v>
      </c>
      <c r="M603">
        <v>8</v>
      </c>
      <c r="N603" t="b">
        <v>0</v>
      </c>
      <c r="O603" t="s">
        <v>8280</v>
      </c>
      <c r="P603" t="s">
        <v>8314</v>
      </c>
      <c r="Q603" t="s">
        <v>8332</v>
      </c>
      <c r="R603">
        <f t="shared" si="63"/>
        <v>10.38</v>
      </c>
      <c r="S603" s="9">
        <f t="shared" si="64"/>
        <v>8</v>
      </c>
      <c r="T603" s="8">
        <f t="shared" si="65"/>
        <v>42333.598530092597</v>
      </c>
      <c r="U603" s="8">
        <f t="shared" si="66"/>
        <v>42363.598530092597</v>
      </c>
      <c r="V603" s="14">
        <f t="shared" si="67"/>
        <v>30</v>
      </c>
      <c r="W603" s="10">
        <f t="shared" si="68"/>
        <v>-0.91700000000000004</v>
      </c>
      <c r="X603" s="21">
        <f t="shared" si="69"/>
        <v>2015</v>
      </c>
    </row>
    <row r="604" spans="1:24" ht="60" x14ac:dyDescent="0.25">
      <c r="A604">
        <v>2325</v>
      </c>
      <c r="B604" s="1" t="s">
        <v>2326</v>
      </c>
      <c r="C604" s="1" t="s">
        <v>6435</v>
      </c>
      <c r="D604" s="3">
        <v>1000</v>
      </c>
      <c r="E604" s="4">
        <v>80</v>
      </c>
      <c r="F604" t="s">
        <v>8221</v>
      </c>
      <c r="G604" t="s">
        <v>8223</v>
      </c>
      <c r="H604" t="s">
        <v>8403</v>
      </c>
      <c r="I604" t="s">
        <v>8245</v>
      </c>
      <c r="J604">
        <v>1490830331</v>
      </c>
      <c r="K604">
        <v>1488241931</v>
      </c>
      <c r="L604" t="b">
        <v>0</v>
      </c>
      <c r="M604">
        <v>7</v>
      </c>
      <c r="N604" t="b">
        <v>0</v>
      </c>
      <c r="O604" t="s">
        <v>8296</v>
      </c>
      <c r="P604" t="s">
        <v>8317</v>
      </c>
      <c r="Q604" t="s">
        <v>8318</v>
      </c>
      <c r="R604">
        <f t="shared" si="63"/>
        <v>11.43</v>
      </c>
      <c r="S604" s="9">
        <f t="shared" si="64"/>
        <v>8</v>
      </c>
      <c r="T604" s="8">
        <f t="shared" si="65"/>
        <v>42794.022349537037</v>
      </c>
      <c r="U604" s="8">
        <f t="shared" si="66"/>
        <v>42823.980682870373</v>
      </c>
      <c r="V604" s="14">
        <f t="shared" si="67"/>
        <v>29.958333333335759</v>
      </c>
      <c r="W604" s="10">
        <f t="shared" si="68"/>
        <v>-0.92</v>
      </c>
      <c r="X604" s="21">
        <f t="shared" si="69"/>
        <v>2017</v>
      </c>
    </row>
    <row r="605" spans="1:24" ht="60" x14ac:dyDescent="0.25">
      <c r="A605">
        <v>1995</v>
      </c>
      <c r="B605" s="1" t="s">
        <v>1996</v>
      </c>
      <c r="C605" s="1" t="s">
        <v>6105</v>
      </c>
      <c r="D605" s="3">
        <v>1000</v>
      </c>
      <c r="E605" s="4">
        <v>78</v>
      </c>
      <c r="F605" t="s">
        <v>8220</v>
      </c>
      <c r="G605" t="s">
        <v>8228</v>
      </c>
      <c r="H605" t="s">
        <v>8408</v>
      </c>
      <c r="I605" t="s">
        <v>8250</v>
      </c>
      <c r="J605">
        <v>1437082736</v>
      </c>
      <c r="K605">
        <v>1435354736</v>
      </c>
      <c r="L605" t="b">
        <v>0</v>
      </c>
      <c r="M605">
        <v>3</v>
      </c>
      <c r="N605" t="b">
        <v>0</v>
      </c>
      <c r="O605" t="s">
        <v>8294</v>
      </c>
      <c r="P605" t="s">
        <v>8311</v>
      </c>
      <c r="Q605" t="s">
        <v>8351</v>
      </c>
      <c r="R605">
        <f t="shared" si="63"/>
        <v>26</v>
      </c>
      <c r="S605" s="9">
        <f t="shared" si="64"/>
        <v>8</v>
      </c>
      <c r="T605" s="8">
        <f t="shared" si="65"/>
        <v>42181.902037037042</v>
      </c>
      <c r="U605" s="8">
        <f t="shared" si="66"/>
        <v>42201.902037037042</v>
      </c>
      <c r="V605" s="14">
        <f t="shared" si="67"/>
        <v>20</v>
      </c>
      <c r="W605" s="10">
        <f t="shared" si="68"/>
        <v>-0.92200000000000004</v>
      </c>
      <c r="X605" s="21">
        <f t="shared" si="69"/>
        <v>2015</v>
      </c>
    </row>
    <row r="606" spans="1:24" ht="60" x14ac:dyDescent="0.25">
      <c r="A606">
        <v>888</v>
      </c>
      <c r="B606" s="1" t="s">
        <v>889</v>
      </c>
      <c r="C606" s="1" t="s">
        <v>4998</v>
      </c>
      <c r="D606" s="3">
        <v>1000</v>
      </c>
      <c r="E606" s="4">
        <v>72</v>
      </c>
      <c r="F606" t="s">
        <v>8220</v>
      </c>
      <c r="G606" t="s">
        <v>8223</v>
      </c>
      <c r="H606" t="s">
        <v>8403</v>
      </c>
      <c r="I606" t="s">
        <v>8245</v>
      </c>
      <c r="J606">
        <v>1314856800</v>
      </c>
      <c r="K606">
        <v>1311789885</v>
      </c>
      <c r="L606" t="b">
        <v>0</v>
      </c>
      <c r="M606">
        <v>4</v>
      </c>
      <c r="N606" t="b">
        <v>0</v>
      </c>
      <c r="O606" t="s">
        <v>8277</v>
      </c>
      <c r="P606" t="s">
        <v>8325</v>
      </c>
      <c r="Q606" t="s">
        <v>8326</v>
      </c>
      <c r="R606">
        <f t="shared" si="63"/>
        <v>18</v>
      </c>
      <c r="S606" s="9">
        <f t="shared" si="64"/>
        <v>7</v>
      </c>
      <c r="T606" s="8">
        <f t="shared" si="65"/>
        <v>40751.753298611111</v>
      </c>
      <c r="U606" s="8">
        <f t="shared" si="66"/>
        <v>40787.25</v>
      </c>
      <c r="V606" s="14">
        <f t="shared" si="67"/>
        <v>35.496701388889051</v>
      </c>
      <c r="W606" s="10">
        <f t="shared" si="68"/>
        <v>-0.92800000000000005</v>
      </c>
      <c r="X606" s="21">
        <f t="shared" si="69"/>
        <v>2011</v>
      </c>
    </row>
    <row r="607" spans="1:24" ht="60" x14ac:dyDescent="0.25">
      <c r="A607">
        <v>1408</v>
      </c>
      <c r="B607" s="1" t="s">
        <v>1409</v>
      </c>
      <c r="C607" s="1" t="s">
        <v>5518</v>
      </c>
      <c r="D607" s="3">
        <v>1000</v>
      </c>
      <c r="E607" s="4">
        <v>72</v>
      </c>
      <c r="F607" t="s">
        <v>8220</v>
      </c>
      <c r="G607" t="s">
        <v>8224</v>
      </c>
      <c r="H607" t="s">
        <v>8407</v>
      </c>
      <c r="I607" t="s">
        <v>8246</v>
      </c>
      <c r="J607">
        <v>1447451756</v>
      </c>
      <c r="K607">
        <v>1444856156</v>
      </c>
      <c r="L607" t="b">
        <v>0</v>
      </c>
      <c r="M607">
        <v>6</v>
      </c>
      <c r="N607" t="b">
        <v>0</v>
      </c>
      <c r="O607" t="s">
        <v>8285</v>
      </c>
      <c r="P607" t="s">
        <v>8309</v>
      </c>
      <c r="Q607" t="s">
        <v>8346</v>
      </c>
      <c r="R607">
        <f t="shared" si="63"/>
        <v>12</v>
      </c>
      <c r="S607" s="9">
        <f t="shared" si="64"/>
        <v>7</v>
      </c>
      <c r="T607" s="8">
        <f t="shared" si="65"/>
        <v>42291.872175925921</v>
      </c>
      <c r="U607" s="8">
        <f t="shared" si="66"/>
        <v>42321.913842592592</v>
      </c>
      <c r="V607" s="14">
        <f t="shared" si="67"/>
        <v>30.041666666671517</v>
      </c>
      <c r="W607" s="10">
        <f t="shared" si="68"/>
        <v>-0.92800000000000005</v>
      </c>
      <c r="X607" s="21">
        <f t="shared" si="69"/>
        <v>2015</v>
      </c>
    </row>
    <row r="608" spans="1:24" ht="60" x14ac:dyDescent="0.25">
      <c r="A608">
        <v>4008</v>
      </c>
      <c r="B608" s="1" t="s">
        <v>4004</v>
      </c>
      <c r="C608" s="1" t="s">
        <v>8113</v>
      </c>
      <c r="D608" s="3">
        <v>1000</v>
      </c>
      <c r="E608" s="4">
        <v>60</v>
      </c>
      <c r="F608" t="s">
        <v>8220</v>
      </c>
      <c r="G608" t="s">
        <v>8224</v>
      </c>
      <c r="H608" t="s">
        <v>8407</v>
      </c>
      <c r="I608" t="s">
        <v>8246</v>
      </c>
      <c r="J608">
        <v>1437606507</v>
      </c>
      <c r="K608">
        <v>1435014507</v>
      </c>
      <c r="L608" t="b">
        <v>0</v>
      </c>
      <c r="M608">
        <v>4</v>
      </c>
      <c r="N608" t="b">
        <v>0</v>
      </c>
      <c r="O608" t="s">
        <v>8269</v>
      </c>
      <c r="P608" t="s">
        <v>8321</v>
      </c>
      <c r="Q608" t="s">
        <v>8324</v>
      </c>
      <c r="R608">
        <f t="shared" si="63"/>
        <v>15</v>
      </c>
      <c r="S608" s="9">
        <f t="shared" si="64"/>
        <v>6</v>
      </c>
      <c r="T608" s="8">
        <f t="shared" si="65"/>
        <v>42177.964201388888</v>
      </c>
      <c r="U608" s="8">
        <f t="shared" si="66"/>
        <v>42207.964201388888</v>
      </c>
      <c r="V608" s="14">
        <f t="shared" si="67"/>
        <v>30</v>
      </c>
      <c r="W608" s="10">
        <f t="shared" si="68"/>
        <v>-0.94</v>
      </c>
      <c r="X608" s="21">
        <f t="shared" si="69"/>
        <v>2015</v>
      </c>
    </row>
    <row r="609" spans="1:24" ht="75" x14ac:dyDescent="0.25">
      <c r="A609">
        <v>3640</v>
      </c>
      <c r="B609" s="1" t="s">
        <v>3638</v>
      </c>
      <c r="C609" s="1" t="s">
        <v>7750</v>
      </c>
      <c r="D609" s="3">
        <v>1000</v>
      </c>
      <c r="E609" s="4">
        <v>55</v>
      </c>
      <c r="F609" t="s">
        <v>8220</v>
      </c>
      <c r="G609" t="s">
        <v>8223</v>
      </c>
      <c r="H609" t="s">
        <v>8403</v>
      </c>
      <c r="I609" t="s">
        <v>8245</v>
      </c>
      <c r="J609">
        <v>1431283530</v>
      </c>
      <c r="K609">
        <v>1428691530</v>
      </c>
      <c r="L609" t="b">
        <v>0</v>
      </c>
      <c r="M609">
        <v>3</v>
      </c>
      <c r="N609" t="b">
        <v>0</v>
      </c>
      <c r="O609" t="s">
        <v>8303</v>
      </c>
      <c r="P609" t="s">
        <v>8321</v>
      </c>
      <c r="Q609" t="s">
        <v>8333</v>
      </c>
      <c r="R609">
        <f t="shared" si="63"/>
        <v>18.329999999999998</v>
      </c>
      <c r="S609" s="9">
        <f t="shared" si="64"/>
        <v>6</v>
      </c>
      <c r="T609" s="8">
        <f t="shared" si="65"/>
        <v>42104.781597222223</v>
      </c>
      <c r="U609" s="8">
        <f t="shared" si="66"/>
        <v>42134.781597222223</v>
      </c>
      <c r="V609" s="14">
        <f t="shared" si="67"/>
        <v>30</v>
      </c>
      <c r="W609" s="10">
        <f t="shared" si="68"/>
        <v>-0.94499999999999995</v>
      </c>
      <c r="X609" s="21">
        <f t="shared" si="69"/>
        <v>2015</v>
      </c>
    </row>
    <row r="610" spans="1:24" ht="45" x14ac:dyDescent="0.25">
      <c r="A610">
        <v>444</v>
      </c>
      <c r="B610" s="1" t="s">
        <v>445</v>
      </c>
      <c r="C610" s="1" t="s">
        <v>4554</v>
      </c>
      <c r="D610" s="3">
        <v>1000</v>
      </c>
      <c r="E610" s="4">
        <v>50</v>
      </c>
      <c r="F610" t="s">
        <v>8220</v>
      </c>
      <c r="G610" t="s">
        <v>8223</v>
      </c>
      <c r="H610" t="s">
        <v>8403</v>
      </c>
      <c r="I610" t="s">
        <v>8245</v>
      </c>
      <c r="J610">
        <v>1329342361</v>
      </c>
      <c r="K610">
        <v>1324158361</v>
      </c>
      <c r="L610" t="b">
        <v>0</v>
      </c>
      <c r="M610">
        <v>1</v>
      </c>
      <c r="N610" t="b">
        <v>0</v>
      </c>
      <c r="O610" t="s">
        <v>8268</v>
      </c>
      <c r="P610" t="s">
        <v>8319</v>
      </c>
      <c r="Q610" t="s">
        <v>8337</v>
      </c>
      <c r="R610">
        <f t="shared" si="63"/>
        <v>50</v>
      </c>
      <c r="S610" s="9">
        <f t="shared" si="64"/>
        <v>5</v>
      </c>
      <c r="T610" s="8">
        <f t="shared" si="65"/>
        <v>40894.906956018516</v>
      </c>
      <c r="U610" s="8">
        <f t="shared" si="66"/>
        <v>40954.906956018516</v>
      </c>
      <c r="V610" s="14">
        <f t="shared" si="67"/>
        <v>60</v>
      </c>
      <c r="W610" s="10">
        <f t="shared" si="68"/>
        <v>-0.95</v>
      </c>
      <c r="X610" s="21">
        <f t="shared" si="69"/>
        <v>2011</v>
      </c>
    </row>
    <row r="611" spans="1:24" ht="60" x14ac:dyDescent="0.25">
      <c r="A611">
        <v>1135</v>
      </c>
      <c r="B611" s="1" t="s">
        <v>1136</v>
      </c>
      <c r="C611" s="1" t="s">
        <v>5245</v>
      </c>
      <c r="D611" s="3">
        <v>1000</v>
      </c>
      <c r="E611" s="4">
        <v>50</v>
      </c>
      <c r="F611" t="s">
        <v>8220</v>
      </c>
      <c r="G611" t="s">
        <v>8235</v>
      </c>
      <c r="H611" t="s">
        <v>8412</v>
      </c>
      <c r="I611" t="s">
        <v>8248</v>
      </c>
      <c r="J611">
        <v>1470527094</v>
      </c>
      <c r="K611">
        <v>1467935094</v>
      </c>
      <c r="L611" t="b">
        <v>0</v>
      </c>
      <c r="M611">
        <v>1</v>
      </c>
      <c r="N611" t="b">
        <v>0</v>
      </c>
      <c r="O611" t="s">
        <v>8281</v>
      </c>
      <c r="P611" t="s">
        <v>8314</v>
      </c>
      <c r="Q611" t="s">
        <v>8342</v>
      </c>
      <c r="R611">
        <f t="shared" si="63"/>
        <v>50</v>
      </c>
      <c r="S611" s="9">
        <f t="shared" si="64"/>
        <v>5</v>
      </c>
      <c r="T611" s="8">
        <f t="shared" si="65"/>
        <v>42558.989513888882</v>
      </c>
      <c r="U611" s="8">
        <f t="shared" si="66"/>
        <v>42588.989513888882</v>
      </c>
      <c r="V611" s="14">
        <f t="shared" si="67"/>
        <v>30</v>
      </c>
      <c r="W611" s="10">
        <f t="shared" si="68"/>
        <v>-0.95</v>
      </c>
      <c r="X611" s="21">
        <f t="shared" si="69"/>
        <v>2016</v>
      </c>
    </row>
    <row r="612" spans="1:24" ht="60" x14ac:dyDescent="0.25">
      <c r="A612">
        <v>3895</v>
      </c>
      <c r="B612" s="1" t="s">
        <v>3892</v>
      </c>
      <c r="C612" s="1" t="s">
        <v>8003</v>
      </c>
      <c r="D612" s="3">
        <v>1000</v>
      </c>
      <c r="E612" s="4">
        <v>50</v>
      </c>
      <c r="F612" t="s">
        <v>8220</v>
      </c>
      <c r="G612" t="s">
        <v>8223</v>
      </c>
      <c r="H612" t="s">
        <v>8403</v>
      </c>
      <c r="I612" t="s">
        <v>8245</v>
      </c>
      <c r="J612">
        <v>1425103218</v>
      </c>
      <c r="K612">
        <v>1422424818</v>
      </c>
      <c r="L612" t="b">
        <v>0</v>
      </c>
      <c r="M612">
        <v>1</v>
      </c>
      <c r="N612" t="b">
        <v>0</v>
      </c>
      <c r="O612" t="s">
        <v>8269</v>
      </c>
      <c r="P612" t="s">
        <v>8321</v>
      </c>
      <c r="Q612" t="s">
        <v>8324</v>
      </c>
      <c r="R612">
        <f t="shared" si="63"/>
        <v>50</v>
      </c>
      <c r="S612" s="9">
        <f t="shared" si="64"/>
        <v>5</v>
      </c>
      <c r="T612" s="8">
        <f t="shared" si="65"/>
        <v>42032.250208333338</v>
      </c>
      <c r="U612" s="8">
        <f t="shared" si="66"/>
        <v>42063.250208333338</v>
      </c>
      <c r="V612" s="14">
        <f t="shared" si="67"/>
        <v>31</v>
      </c>
      <c r="W612" s="10">
        <f t="shared" si="68"/>
        <v>-0.95</v>
      </c>
      <c r="X612" s="21">
        <f t="shared" si="69"/>
        <v>2015</v>
      </c>
    </row>
    <row r="613" spans="1:24" ht="60" x14ac:dyDescent="0.25">
      <c r="A613">
        <v>4086</v>
      </c>
      <c r="B613" s="1" t="s">
        <v>4082</v>
      </c>
      <c r="C613" s="1" t="s">
        <v>8189</v>
      </c>
      <c r="D613" s="3">
        <v>1000</v>
      </c>
      <c r="E613" s="4">
        <v>47</v>
      </c>
      <c r="F613" t="s">
        <v>8220</v>
      </c>
      <c r="G613" t="s">
        <v>8223</v>
      </c>
      <c r="H613" t="s">
        <v>8403</v>
      </c>
      <c r="I613" t="s">
        <v>8245</v>
      </c>
      <c r="J613">
        <v>1448078400</v>
      </c>
      <c r="K613">
        <v>1445985299</v>
      </c>
      <c r="L613" t="b">
        <v>0</v>
      </c>
      <c r="M613">
        <v>5</v>
      </c>
      <c r="N613" t="b">
        <v>0</v>
      </c>
      <c r="O613" t="s">
        <v>8269</v>
      </c>
      <c r="P613" t="s">
        <v>8321</v>
      </c>
      <c r="Q613" t="s">
        <v>8324</v>
      </c>
      <c r="R613">
        <f t="shared" si="63"/>
        <v>9.4</v>
      </c>
      <c r="S613" s="9">
        <f t="shared" si="64"/>
        <v>5</v>
      </c>
      <c r="T613" s="8">
        <f t="shared" si="65"/>
        <v>42304.940960648149</v>
      </c>
      <c r="U613" s="8">
        <f t="shared" si="66"/>
        <v>42329.166666666672</v>
      </c>
      <c r="V613" s="14">
        <f t="shared" si="67"/>
        <v>24.225706018522033</v>
      </c>
      <c r="W613" s="10">
        <f t="shared" si="68"/>
        <v>-0.95299999999999996</v>
      </c>
      <c r="X613" s="21">
        <f t="shared" si="69"/>
        <v>2015</v>
      </c>
    </row>
    <row r="614" spans="1:24" ht="45" x14ac:dyDescent="0.25">
      <c r="A614">
        <v>1075</v>
      </c>
      <c r="B614" s="1" t="s">
        <v>1076</v>
      </c>
      <c r="C614" s="1" t="s">
        <v>5185</v>
      </c>
      <c r="D614" s="3">
        <v>1000</v>
      </c>
      <c r="E614" s="4">
        <v>45</v>
      </c>
      <c r="F614" t="s">
        <v>8220</v>
      </c>
      <c r="G614" t="s">
        <v>8223</v>
      </c>
      <c r="H614" t="s">
        <v>8403</v>
      </c>
      <c r="I614" t="s">
        <v>8245</v>
      </c>
      <c r="J614">
        <v>1336340516</v>
      </c>
      <c r="K614">
        <v>1333748516</v>
      </c>
      <c r="L614" t="b">
        <v>0</v>
      </c>
      <c r="M614">
        <v>3</v>
      </c>
      <c r="N614" t="b">
        <v>0</v>
      </c>
      <c r="O614" t="s">
        <v>8280</v>
      </c>
      <c r="P614" t="s">
        <v>8314</v>
      </c>
      <c r="Q614" t="s">
        <v>8332</v>
      </c>
      <c r="R614">
        <f t="shared" si="63"/>
        <v>15</v>
      </c>
      <c r="S614" s="9">
        <f t="shared" si="64"/>
        <v>5</v>
      </c>
      <c r="T614" s="8">
        <f t="shared" si="65"/>
        <v>41005.904120370367</v>
      </c>
      <c r="U614" s="8">
        <f t="shared" si="66"/>
        <v>41035.904120370367</v>
      </c>
      <c r="V614" s="14">
        <f t="shared" si="67"/>
        <v>30</v>
      </c>
      <c r="W614" s="10">
        <f t="shared" si="68"/>
        <v>-0.95499999999999996</v>
      </c>
      <c r="X614" s="21">
        <f t="shared" si="69"/>
        <v>2012</v>
      </c>
    </row>
    <row r="615" spans="1:24" ht="60" x14ac:dyDescent="0.25">
      <c r="A615">
        <v>1428</v>
      </c>
      <c r="B615" s="1" t="s">
        <v>1429</v>
      </c>
      <c r="C615" s="1" t="s">
        <v>5538</v>
      </c>
      <c r="D615" s="3">
        <v>1000</v>
      </c>
      <c r="E615" s="4">
        <v>45</v>
      </c>
      <c r="F615" t="s">
        <v>8220</v>
      </c>
      <c r="G615" t="s">
        <v>8226</v>
      </c>
      <c r="H615" t="s">
        <v>8405</v>
      </c>
      <c r="I615" t="s">
        <v>8248</v>
      </c>
      <c r="J615">
        <v>1459584417</v>
      </c>
      <c r="K615">
        <v>1456996017</v>
      </c>
      <c r="L615" t="b">
        <v>0</v>
      </c>
      <c r="M615">
        <v>3</v>
      </c>
      <c r="N615" t="b">
        <v>0</v>
      </c>
      <c r="O615" t="s">
        <v>8285</v>
      </c>
      <c r="P615" t="s">
        <v>8309</v>
      </c>
      <c r="Q615" t="s">
        <v>8346</v>
      </c>
      <c r="R615">
        <f t="shared" si="63"/>
        <v>15</v>
      </c>
      <c r="S615" s="9">
        <f t="shared" si="64"/>
        <v>5</v>
      </c>
      <c r="T615" s="8">
        <f t="shared" si="65"/>
        <v>42432.379826388889</v>
      </c>
      <c r="U615" s="8">
        <f t="shared" si="66"/>
        <v>42462.338159722218</v>
      </c>
      <c r="V615" s="14">
        <f t="shared" si="67"/>
        <v>29.958333333328483</v>
      </c>
      <c r="W615" s="10">
        <f t="shared" si="68"/>
        <v>-0.95499999999999996</v>
      </c>
      <c r="X615" s="21">
        <f t="shared" si="69"/>
        <v>2016</v>
      </c>
    </row>
    <row r="616" spans="1:24" ht="60" x14ac:dyDescent="0.25">
      <c r="A616">
        <v>1182</v>
      </c>
      <c r="B616" s="1" t="s">
        <v>1183</v>
      </c>
      <c r="C616" s="1" t="s">
        <v>5292</v>
      </c>
      <c r="D616" s="3">
        <v>1000</v>
      </c>
      <c r="E616" s="4">
        <v>42</v>
      </c>
      <c r="F616" t="s">
        <v>8220</v>
      </c>
      <c r="G616" t="s">
        <v>8223</v>
      </c>
      <c r="H616" t="s">
        <v>8403</v>
      </c>
      <c r="I616" t="s">
        <v>8245</v>
      </c>
      <c r="J616">
        <v>1484239320</v>
      </c>
      <c r="K616">
        <v>1482609088</v>
      </c>
      <c r="L616" t="b">
        <v>0</v>
      </c>
      <c r="M616">
        <v>4</v>
      </c>
      <c r="N616" t="b">
        <v>0</v>
      </c>
      <c r="O616" t="s">
        <v>8282</v>
      </c>
      <c r="P616" t="s">
        <v>8317</v>
      </c>
      <c r="Q616" t="s">
        <v>8343</v>
      </c>
      <c r="R616">
        <f t="shared" si="63"/>
        <v>10.5</v>
      </c>
      <c r="S616" s="9">
        <f t="shared" si="64"/>
        <v>4</v>
      </c>
      <c r="T616" s="8">
        <f t="shared" si="65"/>
        <v>42728.827407407407</v>
      </c>
      <c r="U616" s="8">
        <f t="shared" si="66"/>
        <v>42747.695833333331</v>
      </c>
      <c r="V616" s="14">
        <f t="shared" si="67"/>
        <v>18.868425925924385</v>
      </c>
      <c r="W616" s="10">
        <f t="shared" si="68"/>
        <v>-0.95799999999999996</v>
      </c>
      <c r="X616" s="21">
        <f t="shared" si="69"/>
        <v>2016</v>
      </c>
    </row>
    <row r="617" spans="1:24" ht="60" x14ac:dyDescent="0.25">
      <c r="A617">
        <v>3106</v>
      </c>
      <c r="B617" s="1" t="s">
        <v>3106</v>
      </c>
      <c r="C617" s="1" t="s">
        <v>7216</v>
      </c>
      <c r="D617" s="3">
        <v>1000</v>
      </c>
      <c r="E617" s="4">
        <v>41</v>
      </c>
      <c r="F617" t="s">
        <v>8220</v>
      </c>
      <c r="G617" t="s">
        <v>8224</v>
      </c>
      <c r="H617" t="s">
        <v>8407</v>
      </c>
      <c r="I617" t="s">
        <v>8246</v>
      </c>
      <c r="J617">
        <v>1442440800</v>
      </c>
      <c r="K617">
        <v>1440497876</v>
      </c>
      <c r="L617" t="b">
        <v>0</v>
      </c>
      <c r="M617">
        <v>4</v>
      </c>
      <c r="N617" t="b">
        <v>0</v>
      </c>
      <c r="O617" t="s">
        <v>8301</v>
      </c>
      <c r="P617" t="s">
        <v>8321</v>
      </c>
      <c r="Q617" t="s">
        <v>8322</v>
      </c>
      <c r="R617">
        <f t="shared" si="63"/>
        <v>10.25</v>
      </c>
      <c r="S617" s="9">
        <f t="shared" si="64"/>
        <v>4</v>
      </c>
      <c r="T617" s="8">
        <f t="shared" si="65"/>
        <v>42241.429120370376</v>
      </c>
      <c r="U617" s="8">
        <f t="shared" si="66"/>
        <v>42263.916666666672</v>
      </c>
      <c r="V617" s="14">
        <f t="shared" si="67"/>
        <v>22.487546296295477</v>
      </c>
      <c r="W617" s="10">
        <f t="shared" si="68"/>
        <v>-0.95899999999999996</v>
      </c>
      <c r="X617" s="21">
        <f t="shared" si="69"/>
        <v>2015</v>
      </c>
    </row>
    <row r="618" spans="1:24" ht="30" x14ac:dyDescent="0.25">
      <c r="A618">
        <v>3850</v>
      </c>
      <c r="B618" s="1" t="s">
        <v>3847</v>
      </c>
      <c r="C618" s="1" t="s">
        <v>7959</v>
      </c>
      <c r="D618" s="3">
        <v>1000</v>
      </c>
      <c r="E618" s="4">
        <v>38</v>
      </c>
      <c r="F618" t="s">
        <v>8220</v>
      </c>
      <c r="G618" t="s">
        <v>8223</v>
      </c>
      <c r="H618" t="s">
        <v>8403</v>
      </c>
      <c r="I618" t="s">
        <v>8245</v>
      </c>
      <c r="J618">
        <v>1420081143</v>
      </c>
      <c r="K618">
        <v>1417489143</v>
      </c>
      <c r="L618" t="b">
        <v>1</v>
      </c>
      <c r="M618">
        <v>4</v>
      </c>
      <c r="N618" t="b">
        <v>0</v>
      </c>
      <c r="O618" t="s">
        <v>8269</v>
      </c>
      <c r="P618" t="s">
        <v>8321</v>
      </c>
      <c r="Q618" t="s">
        <v>8324</v>
      </c>
      <c r="R618">
        <f t="shared" si="63"/>
        <v>9.5</v>
      </c>
      <c r="S618" s="9">
        <f t="shared" si="64"/>
        <v>4</v>
      </c>
      <c r="T618" s="8">
        <f t="shared" si="65"/>
        <v>41975.124340277776</v>
      </c>
      <c r="U618" s="8">
        <f t="shared" si="66"/>
        <v>42005.124340277776</v>
      </c>
      <c r="V618" s="14">
        <f t="shared" si="67"/>
        <v>30</v>
      </c>
      <c r="W618" s="10">
        <f t="shared" si="68"/>
        <v>-0.96199999999999997</v>
      </c>
      <c r="X618" s="21">
        <f t="shared" si="69"/>
        <v>2014</v>
      </c>
    </row>
    <row r="619" spans="1:24" ht="45" x14ac:dyDescent="0.25">
      <c r="A619">
        <v>4090</v>
      </c>
      <c r="B619" s="1" t="s">
        <v>4086</v>
      </c>
      <c r="C619" s="1" t="s">
        <v>8193</v>
      </c>
      <c r="D619" s="3">
        <v>1000</v>
      </c>
      <c r="E619" s="4">
        <v>32</v>
      </c>
      <c r="F619" t="s">
        <v>8220</v>
      </c>
      <c r="G619" t="s">
        <v>8223</v>
      </c>
      <c r="H619" t="s">
        <v>8403</v>
      </c>
      <c r="I619" t="s">
        <v>8245</v>
      </c>
      <c r="J619">
        <v>1438959600</v>
      </c>
      <c r="K619">
        <v>1437754137</v>
      </c>
      <c r="L619" t="b">
        <v>0</v>
      </c>
      <c r="M619">
        <v>3</v>
      </c>
      <c r="N619" t="b">
        <v>0</v>
      </c>
      <c r="O619" t="s">
        <v>8269</v>
      </c>
      <c r="P619" t="s">
        <v>8321</v>
      </c>
      <c r="Q619" t="s">
        <v>8324</v>
      </c>
      <c r="R619">
        <f t="shared" si="63"/>
        <v>10.67</v>
      </c>
      <c r="S619" s="9">
        <f t="shared" si="64"/>
        <v>3</v>
      </c>
      <c r="T619" s="8">
        <f t="shared" si="65"/>
        <v>42209.67288194444</v>
      </c>
      <c r="U619" s="8">
        <f t="shared" si="66"/>
        <v>42223.625</v>
      </c>
      <c r="V619" s="14">
        <f t="shared" si="67"/>
        <v>13.952118055560277</v>
      </c>
      <c r="W619" s="10">
        <f t="shared" si="68"/>
        <v>-0.96799999999999997</v>
      </c>
      <c r="X619" s="21">
        <f t="shared" si="69"/>
        <v>2015</v>
      </c>
    </row>
    <row r="620" spans="1:24" ht="60" x14ac:dyDescent="0.25">
      <c r="A620">
        <v>2949</v>
      </c>
      <c r="B620" s="1" t="s">
        <v>2949</v>
      </c>
      <c r="C620" s="1" t="s">
        <v>7059</v>
      </c>
      <c r="D620" s="3">
        <v>1000</v>
      </c>
      <c r="E620" s="4">
        <v>25</v>
      </c>
      <c r="F620" t="s">
        <v>8220</v>
      </c>
      <c r="G620" t="s">
        <v>8223</v>
      </c>
      <c r="H620" t="s">
        <v>8403</v>
      </c>
      <c r="I620" t="s">
        <v>8245</v>
      </c>
      <c r="J620">
        <v>1447965917</v>
      </c>
      <c r="K620">
        <v>1445370317</v>
      </c>
      <c r="L620" t="b">
        <v>0</v>
      </c>
      <c r="M620">
        <v>2</v>
      </c>
      <c r="N620" t="b">
        <v>0</v>
      </c>
      <c r="O620" t="s">
        <v>8301</v>
      </c>
      <c r="P620" t="s">
        <v>8321</v>
      </c>
      <c r="Q620" t="s">
        <v>8322</v>
      </c>
      <c r="R620">
        <f t="shared" si="63"/>
        <v>12.5</v>
      </c>
      <c r="S620" s="9">
        <f t="shared" si="64"/>
        <v>3</v>
      </c>
      <c r="T620" s="8">
        <f t="shared" si="65"/>
        <v>42297.823113425926</v>
      </c>
      <c r="U620" s="8">
        <f t="shared" si="66"/>
        <v>42327.864780092597</v>
      </c>
      <c r="V620" s="14">
        <f t="shared" si="67"/>
        <v>30.041666666671517</v>
      </c>
      <c r="W620" s="10">
        <f t="shared" si="68"/>
        <v>-0.97499999999999998</v>
      </c>
      <c r="X620" s="21">
        <f t="shared" si="69"/>
        <v>2015</v>
      </c>
    </row>
    <row r="621" spans="1:24" ht="75" x14ac:dyDescent="0.25">
      <c r="A621">
        <v>3855</v>
      </c>
      <c r="B621" s="1" t="s">
        <v>3852</v>
      </c>
      <c r="C621" s="1" t="s">
        <v>7964</v>
      </c>
      <c r="D621" s="3">
        <v>1000</v>
      </c>
      <c r="E621" s="4">
        <v>25</v>
      </c>
      <c r="F621" t="s">
        <v>8220</v>
      </c>
      <c r="G621" t="s">
        <v>8223</v>
      </c>
      <c r="H621" t="s">
        <v>8403</v>
      </c>
      <c r="I621" t="s">
        <v>8245</v>
      </c>
      <c r="J621">
        <v>1427408271</v>
      </c>
      <c r="K621">
        <v>1424819871</v>
      </c>
      <c r="L621" t="b">
        <v>0</v>
      </c>
      <c r="M621">
        <v>1</v>
      </c>
      <c r="N621" t="b">
        <v>0</v>
      </c>
      <c r="O621" t="s">
        <v>8269</v>
      </c>
      <c r="P621" t="s">
        <v>8321</v>
      </c>
      <c r="Q621" t="s">
        <v>8324</v>
      </c>
      <c r="R621">
        <f t="shared" si="63"/>
        <v>25</v>
      </c>
      <c r="S621" s="9">
        <f t="shared" si="64"/>
        <v>3</v>
      </c>
      <c r="T621" s="8">
        <f t="shared" si="65"/>
        <v>42059.970729166671</v>
      </c>
      <c r="U621" s="8">
        <f t="shared" si="66"/>
        <v>42089.929062499999</v>
      </c>
      <c r="V621" s="14">
        <f t="shared" si="67"/>
        <v>29.958333333328483</v>
      </c>
      <c r="W621" s="10">
        <f t="shared" si="68"/>
        <v>-0.97499999999999998</v>
      </c>
      <c r="X621" s="21">
        <f t="shared" si="69"/>
        <v>2015</v>
      </c>
    </row>
    <row r="622" spans="1:24" ht="45" x14ac:dyDescent="0.25">
      <c r="A622">
        <v>430</v>
      </c>
      <c r="B622" s="1" t="s">
        <v>431</v>
      </c>
      <c r="C622" s="1" t="s">
        <v>4540</v>
      </c>
      <c r="D622" s="3">
        <v>1000</v>
      </c>
      <c r="E622" s="4">
        <v>24</v>
      </c>
      <c r="F622" t="s">
        <v>8220</v>
      </c>
      <c r="G622" t="s">
        <v>8223</v>
      </c>
      <c r="H622" t="s">
        <v>8403</v>
      </c>
      <c r="I622" t="s">
        <v>8245</v>
      </c>
      <c r="J622">
        <v>1378866867</v>
      </c>
      <c r="K622">
        <v>1377570867</v>
      </c>
      <c r="L622" t="b">
        <v>0</v>
      </c>
      <c r="M622">
        <v>5</v>
      </c>
      <c r="N622" t="b">
        <v>0</v>
      </c>
      <c r="O622" t="s">
        <v>8268</v>
      </c>
      <c r="P622" t="s">
        <v>8319</v>
      </c>
      <c r="Q622" t="s">
        <v>8337</v>
      </c>
      <c r="R622">
        <f t="shared" si="63"/>
        <v>4.8</v>
      </c>
      <c r="S622" s="9">
        <f t="shared" si="64"/>
        <v>2</v>
      </c>
      <c r="T622" s="8">
        <f t="shared" si="65"/>
        <v>41513.107256944444</v>
      </c>
      <c r="U622" s="8">
        <f t="shared" si="66"/>
        <v>41528.107256944444</v>
      </c>
      <c r="V622" s="14">
        <f t="shared" si="67"/>
        <v>15</v>
      </c>
      <c r="W622" s="10">
        <f t="shared" si="68"/>
        <v>-0.97599999999999998</v>
      </c>
      <c r="X622" s="21">
        <f t="shared" si="69"/>
        <v>2013</v>
      </c>
    </row>
    <row r="623" spans="1:24" ht="60" x14ac:dyDescent="0.25">
      <c r="A623">
        <v>2133</v>
      </c>
      <c r="B623" s="1" t="s">
        <v>2134</v>
      </c>
      <c r="C623" s="1" t="s">
        <v>6243</v>
      </c>
      <c r="D623" s="3">
        <v>1000</v>
      </c>
      <c r="E623" s="4">
        <v>16</v>
      </c>
      <c r="F623" t="s">
        <v>8220</v>
      </c>
      <c r="G623" t="s">
        <v>8223</v>
      </c>
      <c r="H623" t="s">
        <v>8403</v>
      </c>
      <c r="I623" t="s">
        <v>8245</v>
      </c>
      <c r="J623">
        <v>1303628340</v>
      </c>
      <c r="K623">
        <v>1300328399</v>
      </c>
      <c r="L623" t="b">
        <v>0</v>
      </c>
      <c r="M623">
        <v>3</v>
      </c>
      <c r="N623" t="b">
        <v>0</v>
      </c>
      <c r="O623" t="s">
        <v>8280</v>
      </c>
      <c r="P623" t="s">
        <v>8314</v>
      </c>
      <c r="Q623" t="s">
        <v>8332</v>
      </c>
      <c r="R623">
        <f t="shared" si="63"/>
        <v>5.33</v>
      </c>
      <c r="S623" s="9">
        <f t="shared" si="64"/>
        <v>2</v>
      </c>
      <c r="T623" s="8">
        <f t="shared" si="65"/>
        <v>40619.097210648149</v>
      </c>
      <c r="U623" s="8">
        <f t="shared" si="66"/>
        <v>40657.290972222225</v>
      </c>
      <c r="V623" s="14">
        <f t="shared" si="67"/>
        <v>38.193761574075324</v>
      </c>
      <c r="W623" s="10">
        <f t="shared" si="68"/>
        <v>-0.98399999999999999</v>
      </c>
      <c r="X623" s="21">
        <f t="shared" si="69"/>
        <v>2011</v>
      </c>
    </row>
    <row r="624" spans="1:24" ht="45" x14ac:dyDescent="0.25">
      <c r="A624">
        <v>2347</v>
      </c>
      <c r="B624" s="1" t="s">
        <v>2348</v>
      </c>
      <c r="C624" s="1" t="s">
        <v>6457</v>
      </c>
      <c r="D624" s="3">
        <v>1000</v>
      </c>
      <c r="E624" s="4">
        <v>15</v>
      </c>
      <c r="F624" t="s">
        <v>8219</v>
      </c>
      <c r="G624" t="s">
        <v>8223</v>
      </c>
      <c r="H624" t="s">
        <v>8403</v>
      </c>
      <c r="I624" t="s">
        <v>8245</v>
      </c>
      <c r="J624">
        <v>1472135676</v>
      </c>
      <c r="K624">
        <v>1469543676</v>
      </c>
      <c r="L624" t="b">
        <v>0</v>
      </c>
      <c r="M624">
        <v>1</v>
      </c>
      <c r="N624" t="b">
        <v>0</v>
      </c>
      <c r="O624" t="s">
        <v>8270</v>
      </c>
      <c r="P624" t="s">
        <v>8306</v>
      </c>
      <c r="Q624" t="s">
        <v>8340</v>
      </c>
      <c r="R624">
        <f t="shared" si="63"/>
        <v>15</v>
      </c>
      <c r="S624" s="9">
        <f t="shared" si="64"/>
        <v>2</v>
      </c>
      <c r="T624" s="8">
        <f t="shared" si="65"/>
        <v>42577.607361111113</v>
      </c>
      <c r="U624" s="8">
        <f t="shared" si="66"/>
        <v>42607.607361111113</v>
      </c>
      <c r="V624" s="14">
        <f t="shared" si="67"/>
        <v>30</v>
      </c>
      <c r="W624" s="10">
        <f t="shared" si="68"/>
        <v>-0.98499999999999999</v>
      </c>
      <c r="X624" s="21">
        <f t="shared" si="69"/>
        <v>2016</v>
      </c>
    </row>
    <row r="625" spans="1:24" ht="60" x14ac:dyDescent="0.25">
      <c r="A625">
        <v>1902</v>
      </c>
      <c r="B625" s="1" t="s">
        <v>1903</v>
      </c>
      <c r="C625" s="1" t="s">
        <v>6012</v>
      </c>
      <c r="D625" s="3">
        <v>1000</v>
      </c>
      <c r="E625" s="4">
        <v>12</v>
      </c>
      <c r="F625" t="s">
        <v>8220</v>
      </c>
      <c r="G625" t="s">
        <v>8232</v>
      </c>
      <c r="H625" t="s">
        <v>8414</v>
      </c>
      <c r="I625" t="s">
        <v>8248</v>
      </c>
      <c r="J625">
        <v>1425495447</v>
      </c>
      <c r="K625">
        <v>1422903447</v>
      </c>
      <c r="L625" t="b">
        <v>0</v>
      </c>
      <c r="M625">
        <v>3</v>
      </c>
      <c r="N625" t="b">
        <v>0</v>
      </c>
      <c r="O625" t="s">
        <v>8292</v>
      </c>
      <c r="P625" t="s">
        <v>8306</v>
      </c>
      <c r="Q625" t="s">
        <v>8316</v>
      </c>
      <c r="R625">
        <f t="shared" si="63"/>
        <v>4</v>
      </c>
      <c r="S625" s="9">
        <f t="shared" si="64"/>
        <v>1</v>
      </c>
      <c r="T625" s="8">
        <f t="shared" si="65"/>
        <v>42037.789895833332</v>
      </c>
      <c r="U625" s="8">
        <f t="shared" si="66"/>
        <v>42067.789895833332</v>
      </c>
      <c r="V625" s="14">
        <f t="shared" si="67"/>
        <v>30</v>
      </c>
      <c r="W625" s="10">
        <f t="shared" si="68"/>
        <v>-0.98799999999999999</v>
      </c>
      <c r="X625" s="21">
        <f t="shared" si="69"/>
        <v>2015</v>
      </c>
    </row>
    <row r="626" spans="1:24" ht="45" x14ac:dyDescent="0.25">
      <c r="A626">
        <v>584</v>
      </c>
      <c r="B626" s="1" t="s">
        <v>585</v>
      </c>
      <c r="C626" s="1" t="s">
        <v>4694</v>
      </c>
      <c r="D626" s="3">
        <v>1000</v>
      </c>
      <c r="E626" s="4">
        <v>10</v>
      </c>
      <c r="F626" t="s">
        <v>8220</v>
      </c>
      <c r="G626" t="s">
        <v>8223</v>
      </c>
      <c r="H626" t="s">
        <v>8403</v>
      </c>
      <c r="I626" t="s">
        <v>8245</v>
      </c>
      <c r="J626">
        <v>1426522316</v>
      </c>
      <c r="K626">
        <v>1423933916</v>
      </c>
      <c r="L626" t="b">
        <v>0</v>
      </c>
      <c r="M626">
        <v>2</v>
      </c>
      <c r="N626" t="b">
        <v>0</v>
      </c>
      <c r="O626" t="s">
        <v>8270</v>
      </c>
      <c r="P626" t="s">
        <v>8306</v>
      </c>
      <c r="Q626" t="s">
        <v>8340</v>
      </c>
      <c r="R626">
        <f t="shared" si="63"/>
        <v>5</v>
      </c>
      <c r="S626" s="9">
        <f t="shared" si="64"/>
        <v>1</v>
      </c>
      <c r="T626" s="8">
        <f t="shared" si="65"/>
        <v>42049.716620370367</v>
      </c>
      <c r="U626" s="8">
        <f t="shared" si="66"/>
        <v>42079.674953703703</v>
      </c>
      <c r="V626" s="14">
        <f t="shared" si="67"/>
        <v>29.958333333335759</v>
      </c>
      <c r="W626" s="10">
        <f t="shared" si="68"/>
        <v>-0.99</v>
      </c>
      <c r="X626" s="21">
        <f t="shared" si="69"/>
        <v>2015</v>
      </c>
    </row>
    <row r="627" spans="1:24" ht="60" x14ac:dyDescent="0.25">
      <c r="A627">
        <v>2841</v>
      </c>
      <c r="B627" s="1" t="s">
        <v>2841</v>
      </c>
      <c r="C627" s="1" t="s">
        <v>6951</v>
      </c>
      <c r="D627" s="3">
        <v>1000</v>
      </c>
      <c r="E627" s="4">
        <v>10</v>
      </c>
      <c r="F627" t="s">
        <v>8220</v>
      </c>
      <c r="G627" t="s">
        <v>8224</v>
      </c>
      <c r="H627" t="s">
        <v>8407</v>
      </c>
      <c r="I627" t="s">
        <v>8246</v>
      </c>
      <c r="J627">
        <v>1450032297</v>
      </c>
      <c r="K627">
        <v>1444844697</v>
      </c>
      <c r="L627" t="b">
        <v>0</v>
      </c>
      <c r="M627">
        <v>1</v>
      </c>
      <c r="N627" t="b">
        <v>0</v>
      </c>
      <c r="O627" t="s">
        <v>8269</v>
      </c>
      <c r="P627" t="s">
        <v>8321</v>
      </c>
      <c r="Q627" t="s">
        <v>8324</v>
      </c>
      <c r="R627">
        <f t="shared" si="63"/>
        <v>10</v>
      </c>
      <c r="S627" s="9">
        <f t="shared" si="64"/>
        <v>1</v>
      </c>
      <c r="T627" s="8">
        <f t="shared" si="65"/>
        <v>42291.739548611105</v>
      </c>
      <c r="U627" s="8">
        <f t="shared" si="66"/>
        <v>42351.781215277777</v>
      </c>
      <c r="V627" s="14">
        <f t="shared" si="67"/>
        <v>60.041666666671517</v>
      </c>
      <c r="W627" s="10">
        <f t="shared" si="68"/>
        <v>-0.99</v>
      </c>
      <c r="X627" s="21">
        <f t="shared" si="69"/>
        <v>2015</v>
      </c>
    </row>
    <row r="628" spans="1:24" ht="60" x14ac:dyDescent="0.25">
      <c r="A628">
        <v>2384</v>
      </c>
      <c r="B628" s="1" t="s">
        <v>2385</v>
      </c>
      <c r="C628" s="1" t="s">
        <v>6494</v>
      </c>
      <c r="D628" s="3">
        <v>1000</v>
      </c>
      <c r="E628" s="4">
        <v>8</v>
      </c>
      <c r="F628" t="s">
        <v>8219</v>
      </c>
      <c r="G628" t="s">
        <v>8223</v>
      </c>
      <c r="H628" t="s">
        <v>8403</v>
      </c>
      <c r="I628" t="s">
        <v>8245</v>
      </c>
      <c r="J628">
        <v>1415932643</v>
      </c>
      <c r="K628">
        <v>1413337043</v>
      </c>
      <c r="L628" t="b">
        <v>0</v>
      </c>
      <c r="M628">
        <v>8</v>
      </c>
      <c r="N628" t="b">
        <v>0</v>
      </c>
      <c r="O628" t="s">
        <v>8270</v>
      </c>
      <c r="P628" t="s">
        <v>8306</v>
      </c>
      <c r="Q628" t="s">
        <v>8340</v>
      </c>
      <c r="R628">
        <f t="shared" si="63"/>
        <v>1</v>
      </c>
      <c r="S628" s="9">
        <f t="shared" si="64"/>
        <v>1</v>
      </c>
      <c r="T628" s="8">
        <f t="shared" si="65"/>
        <v>41927.067627314813</v>
      </c>
      <c r="U628" s="8">
        <f t="shared" si="66"/>
        <v>41957.109293981484</v>
      </c>
      <c r="V628" s="14">
        <f t="shared" si="67"/>
        <v>30.041666666671517</v>
      </c>
      <c r="W628" s="10">
        <f t="shared" si="68"/>
        <v>-0.99199999999999999</v>
      </c>
      <c r="X628" s="21">
        <f t="shared" si="69"/>
        <v>2014</v>
      </c>
    </row>
    <row r="629" spans="1:24" ht="60" x14ac:dyDescent="0.25">
      <c r="A629">
        <v>1113</v>
      </c>
      <c r="B629" s="1" t="s">
        <v>1114</v>
      </c>
      <c r="C629" s="1" t="s">
        <v>5223</v>
      </c>
      <c r="D629" s="3">
        <v>1000</v>
      </c>
      <c r="E629" s="4">
        <v>5</v>
      </c>
      <c r="F629" t="s">
        <v>8220</v>
      </c>
      <c r="G629" t="s">
        <v>8224</v>
      </c>
      <c r="H629" t="s">
        <v>8407</v>
      </c>
      <c r="I629" t="s">
        <v>8246</v>
      </c>
      <c r="J629">
        <v>1408058820</v>
      </c>
      <c r="K629">
        <v>1405466820</v>
      </c>
      <c r="L629" t="b">
        <v>0</v>
      </c>
      <c r="M629">
        <v>1</v>
      </c>
      <c r="N629" t="b">
        <v>0</v>
      </c>
      <c r="O629" t="s">
        <v>8280</v>
      </c>
      <c r="P629" t="s">
        <v>8314</v>
      </c>
      <c r="Q629" t="s">
        <v>8332</v>
      </c>
      <c r="R629">
        <f t="shared" si="63"/>
        <v>5</v>
      </c>
      <c r="S629" s="9">
        <f t="shared" si="64"/>
        <v>1</v>
      </c>
      <c r="T629" s="8">
        <f t="shared" si="65"/>
        <v>41835.977083333331</v>
      </c>
      <c r="U629" s="8">
        <f t="shared" si="66"/>
        <v>41865.977083333331</v>
      </c>
      <c r="V629" s="14">
        <f t="shared" si="67"/>
        <v>30</v>
      </c>
      <c r="W629" s="10">
        <f t="shared" si="68"/>
        <v>-0.995</v>
      </c>
      <c r="X629" s="21">
        <f t="shared" si="69"/>
        <v>2014</v>
      </c>
    </row>
    <row r="630" spans="1:24" ht="60" x14ac:dyDescent="0.25">
      <c r="A630">
        <v>1581</v>
      </c>
      <c r="B630" s="1" t="s">
        <v>1582</v>
      </c>
      <c r="C630" s="1" t="s">
        <v>5691</v>
      </c>
      <c r="D630" s="3">
        <v>1000</v>
      </c>
      <c r="E630" s="4">
        <v>5</v>
      </c>
      <c r="F630" t="s">
        <v>8220</v>
      </c>
      <c r="G630" t="s">
        <v>8224</v>
      </c>
      <c r="H630" t="s">
        <v>8407</v>
      </c>
      <c r="I630" t="s">
        <v>8246</v>
      </c>
      <c r="J630">
        <v>1450521990</v>
      </c>
      <c r="K630">
        <v>1447757190</v>
      </c>
      <c r="L630" t="b">
        <v>0</v>
      </c>
      <c r="M630">
        <v>1</v>
      </c>
      <c r="N630" t="b">
        <v>0</v>
      </c>
      <c r="O630" t="s">
        <v>8289</v>
      </c>
      <c r="P630" t="s">
        <v>8311</v>
      </c>
      <c r="Q630" t="s">
        <v>8349</v>
      </c>
      <c r="R630">
        <f t="shared" si="63"/>
        <v>5</v>
      </c>
      <c r="S630" s="9">
        <f t="shared" si="64"/>
        <v>1</v>
      </c>
      <c r="T630" s="8">
        <f t="shared" si="65"/>
        <v>42325.448958333334</v>
      </c>
      <c r="U630" s="8">
        <f t="shared" si="66"/>
        <v>42357.448958333334</v>
      </c>
      <c r="V630" s="14">
        <f t="shared" si="67"/>
        <v>32</v>
      </c>
      <c r="W630" s="10">
        <f t="shared" si="68"/>
        <v>-0.995</v>
      </c>
      <c r="X630" s="21">
        <f t="shared" si="69"/>
        <v>2015</v>
      </c>
    </row>
    <row r="631" spans="1:24" ht="45" x14ac:dyDescent="0.25">
      <c r="A631">
        <v>2583</v>
      </c>
      <c r="B631" s="1" t="s">
        <v>2583</v>
      </c>
      <c r="C631" s="1" t="s">
        <v>6693</v>
      </c>
      <c r="D631" s="3">
        <v>1000</v>
      </c>
      <c r="E631" s="4">
        <v>5</v>
      </c>
      <c r="F631" t="s">
        <v>8220</v>
      </c>
      <c r="G631" t="s">
        <v>8223</v>
      </c>
      <c r="H631" t="s">
        <v>8403</v>
      </c>
      <c r="I631" t="s">
        <v>8245</v>
      </c>
      <c r="J631">
        <v>1426526880</v>
      </c>
      <c r="K631">
        <v>1421346480</v>
      </c>
      <c r="L631" t="b">
        <v>0</v>
      </c>
      <c r="M631">
        <v>5</v>
      </c>
      <c r="N631" t="b">
        <v>0</v>
      </c>
      <c r="O631" t="s">
        <v>8282</v>
      </c>
      <c r="P631" t="s">
        <v>8317</v>
      </c>
      <c r="Q631" t="s">
        <v>8343</v>
      </c>
      <c r="R631">
        <f t="shared" si="63"/>
        <v>1</v>
      </c>
      <c r="S631" s="9">
        <f t="shared" si="64"/>
        <v>1</v>
      </c>
      <c r="T631" s="8">
        <f t="shared" si="65"/>
        <v>42019.76944444445</v>
      </c>
      <c r="U631" s="8">
        <f t="shared" si="66"/>
        <v>42079.727777777778</v>
      </c>
      <c r="V631" s="14">
        <f t="shared" si="67"/>
        <v>59.958333333328483</v>
      </c>
      <c r="W631" s="10">
        <f t="shared" si="68"/>
        <v>-0.995</v>
      </c>
      <c r="X631" s="21">
        <f t="shared" si="69"/>
        <v>2015</v>
      </c>
    </row>
    <row r="632" spans="1:24" ht="60" x14ac:dyDescent="0.25">
      <c r="A632">
        <v>4072</v>
      </c>
      <c r="B632" s="1" t="s">
        <v>4068</v>
      </c>
      <c r="C632" s="1" t="s">
        <v>8175</v>
      </c>
      <c r="D632" s="3">
        <v>1000</v>
      </c>
      <c r="E632" s="4">
        <v>4</v>
      </c>
      <c r="F632" t="s">
        <v>8220</v>
      </c>
      <c r="G632" t="s">
        <v>8224</v>
      </c>
      <c r="H632" t="s">
        <v>8407</v>
      </c>
      <c r="I632" t="s">
        <v>8246</v>
      </c>
      <c r="J632">
        <v>1408646111</v>
      </c>
      <c r="K632">
        <v>1403462111</v>
      </c>
      <c r="L632" t="b">
        <v>0</v>
      </c>
      <c r="M632">
        <v>2</v>
      </c>
      <c r="N632" t="b">
        <v>0</v>
      </c>
      <c r="O632" t="s">
        <v>8269</v>
      </c>
      <c r="P632" t="s">
        <v>8321</v>
      </c>
      <c r="Q632" t="s">
        <v>8324</v>
      </c>
      <c r="R632">
        <f t="shared" si="63"/>
        <v>2</v>
      </c>
      <c r="S632" s="9">
        <f t="shared" si="64"/>
        <v>0</v>
      </c>
      <c r="T632" s="8">
        <f t="shared" si="65"/>
        <v>41812.77443287037</v>
      </c>
      <c r="U632" s="8">
        <f t="shared" si="66"/>
        <v>41872.77443287037</v>
      </c>
      <c r="V632" s="14">
        <f t="shared" si="67"/>
        <v>60</v>
      </c>
      <c r="W632" s="10">
        <f t="shared" si="68"/>
        <v>-0.996</v>
      </c>
      <c r="X632" s="21">
        <f t="shared" si="69"/>
        <v>2014</v>
      </c>
    </row>
    <row r="633" spans="1:24" x14ac:dyDescent="0.25">
      <c r="A633">
        <v>1128</v>
      </c>
      <c r="B633" s="1" t="s">
        <v>1129</v>
      </c>
      <c r="C633" s="1" t="s">
        <v>5238</v>
      </c>
      <c r="D633" s="3">
        <v>1000</v>
      </c>
      <c r="E633" s="4">
        <v>1</v>
      </c>
      <c r="F633" t="s">
        <v>8220</v>
      </c>
      <c r="G633" t="s">
        <v>8224</v>
      </c>
      <c r="H633" t="s">
        <v>8407</v>
      </c>
      <c r="I633" t="s">
        <v>8246</v>
      </c>
      <c r="J633">
        <v>1407425717</v>
      </c>
      <c r="K633">
        <v>1404833717</v>
      </c>
      <c r="L633" t="b">
        <v>0</v>
      </c>
      <c r="M633">
        <v>1</v>
      </c>
      <c r="N633" t="b">
        <v>0</v>
      </c>
      <c r="O633" t="s">
        <v>8281</v>
      </c>
      <c r="P633" t="s">
        <v>8314</v>
      </c>
      <c r="Q633" t="s">
        <v>8342</v>
      </c>
      <c r="R633">
        <f t="shared" si="63"/>
        <v>1</v>
      </c>
      <c r="S633" s="9">
        <f t="shared" si="64"/>
        <v>0</v>
      </c>
      <c r="T633" s="8">
        <f t="shared" si="65"/>
        <v>41828.649502314816</v>
      </c>
      <c r="U633" s="8">
        <f t="shared" si="66"/>
        <v>41858.649502314816</v>
      </c>
      <c r="V633" s="14">
        <f t="shared" si="67"/>
        <v>30</v>
      </c>
      <c r="W633" s="10">
        <f t="shared" si="68"/>
        <v>-0.999</v>
      </c>
      <c r="X633" s="21">
        <f t="shared" si="69"/>
        <v>2014</v>
      </c>
    </row>
    <row r="634" spans="1:24" ht="45" x14ac:dyDescent="0.25">
      <c r="A634">
        <v>1739</v>
      </c>
      <c r="B634" s="1" t="s">
        <v>1740</v>
      </c>
      <c r="C634" s="1" t="s">
        <v>5849</v>
      </c>
      <c r="D634" s="3">
        <v>1000</v>
      </c>
      <c r="E634" s="4">
        <v>1</v>
      </c>
      <c r="F634" t="s">
        <v>8220</v>
      </c>
      <c r="G634" t="s">
        <v>8223</v>
      </c>
      <c r="H634" t="s">
        <v>8403</v>
      </c>
      <c r="I634" t="s">
        <v>8245</v>
      </c>
      <c r="J634">
        <v>1462391932</v>
      </c>
      <c r="K634">
        <v>1457297932</v>
      </c>
      <c r="L634" t="b">
        <v>0</v>
      </c>
      <c r="M634">
        <v>1</v>
      </c>
      <c r="N634" t="b">
        <v>0</v>
      </c>
      <c r="O634" t="s">
        <v>8291</v>
      </c>
      <c r="P634" t="s">
        <v>8325</v>
      </c>
      <c r="Q634" t="s">
        <v>8328</v>
      </c>
      <c r="R634">
        <f t="shared" si="63"/>
        <v>1</v>
      </c>
      <c r="S634" s="9">
        <f t="shared" si="64"/>
        <v>0</v>
      </c>
      <c r="T634" s="8">
        <f t="shared" si="65"/>
        <v>42435.874212962968</v>
      </c>
      <c r="U634" s="8">
        <f t="shared" si="66"/>
        <v>42494.832546296297</v>
      </c>
      <c r="V634" s="14">
        <f t="shared" si="67"/>
        <v>58.958333333328483</v>
      </c>
      <c r="W634" s="10">
        <f t="shared" si="68"/>
        <v>-0.999</v>
      </c>
      <c r="X634" s="21">
        <f t="shared" si="69"/>
        <v>2016</v>
      </c>
    </row>
    <row r="635" spans="1:24" ht="60" x14ac:dyDescent="0.25">
      <c r="A635">
        <v>2344</v>
      </c>
      <c r="B635" s="1" t="s">
        <v>2345</v>
      </c>
      <c r="C635" s="1" t="s">
        <v>6454</v>
      </c>
      <c r="D635" s="3">
        <v>1000</v>
      </c>
      <c r="E635" s="4">
        <v>1</v>
      </c>
      <c r="F635" t="s">
        <v>8219</v>
      </c>
      <c r="G635" t="s">
        <v>8228</v>
      </c>
      <c r="H635" t="s">
        <v>8408</v>
      </c>
      <c r="I635" t="s">
        <v>8250</v>
      </c>
      <c r="J635">
        <v>1466789269</v>
      </c>
      <c r="K635">
        <v>1464197269</v>
      </c>
      <c r="L635" t="b">
        <v>0</v>
      </c>
      <c r="M635">
        <v>1</v>
      </c>
      <c r="N635" t="b">
        <v>0</v>
      </c>
      <c r="O635" t="s">
        <v>8270</v>
      </c>
      <c r="P635" t="s">
        <v>8306</v>
      </c>
      <c r="Q635" t="s">
        <v>8340</v>
      </c>
      <c r="R635">
        <f t="shared" si="63"/>
        <v>1</v>
      </c>
      <c r="S635" s="9">
        <f t="shared" si="64"/>
        <v>0</v>
      </c>
      <c r="T635" s="8">
        <f t="shared" si="65"/>
        <v>42515.727650462963</v>
      </c>
      <c r="U635" s="8">
        <f t="shared" si="66"/>
        <v>42545.727650462963</v>
      </c>
      <c r="V635" s="14">
        <f t="shared" si="67"/>
        <v>30</v>
      </c>
      <c r="W635" s="10">
        <f t="shared" si="68"/>
        <v>-0.999</v>
      </c>
      <c r="X635" s="21">
        <f t="shared" si="69"/>
        <v>2016</v>
      </c>
    </row>
    <row r="636" spans="1:24" ht="45" x14ac:dyDescent="0.25">
      <c r="A636">
        <v>3117</v>
      </c>
      <c r="B636" s="1" t="s">
        <v>3117</v>
      </c>
      <c r="C636" s="1" t="s">
        <v>7227</v>
      </c>
      <c r="D636" s="3">
        <v>1000</v>
      </c>
      <c r="E636" s="4">
        <v>1</v>
      </c>
      <c r="F636" t="s">
        <v>8220</v>
      </c>
      <c r="G636" t="s">
        <v>8224</v>
      </c>
      <c r="H636" t="s">
        <v>8407</v>
      </c>
      <c r="I636" t="s">
        <v>8246</v>
      </c>
      <c r="J636">
        <v>1464354720</v>
      </c>
      <c r="K636">
        <v>1463648360</v>
      </c>
      <c r="L636" t="b">
        <v>0</v>
      </c>
      <c r="M636">
        <v>1</v>
      </c>
      <c r="N636" t="b">
        <v>0</v>
      </c>
      <c r="O636" t="s">
        <v>8301</v>
      </c>
      <c r="P636" t="s">
        <v>8321</v>
      </c>
      <c r="Q636" t="s">
        <v>8322</v>
      </c>
      <c r="R636">
        <f t="shared" si="63"/>
        <v>1</v>
      </c>
      <c r="S636" s="9">
        <f t="shared" si="64"/>
        <v>0</v>
      </c>
      <c r="T636" s="8">
        <f t="shared" si="65"/>
        <v>42509.374537037031</v>
      </c>
      <c r="U636" s="8">
        <f t="shared" si="66"/>
        <v>42517.55</v>
      </c>
      <c r="V636" s="14">
        <f t="shared" si="67"/>
        <v>8.1754629629722331</v>
      </c>
      <c r="W636" s="10">
        <f t="shared" si="68"/>
        <v>-0.999</v>
      </c>
      <c r="X636" s="21">
        <f t="shared" si="69"/>
        <v>2016</v>
      </c>
    </row>
    <row r="637" spans="1:24" ht="60" x14ac:dyDescent="0.25">
      <c r="A637">
        <v>3645</v>
      </c>
      <c r="B637" s="1" t="s">
        <v>3643</v>
      </c>
      <c r="C637" s="1" t="s">
        <v>7755</v>
      </c>
      <c r="D637" s="3">
        <v>1000</v>
      </c>
      <c r="E637" s="4">
        <v>1</v>
      </c>
      <c r="F637" t="s">
        <v>8220</v>
      </c>
      <c r="G637" t="s">
        <v>8228</v>
      </c>
      <c r="H637" t="s">
        <v>8408</v>
      </c>
      <c r="I637" t="s">
        <v>8250</v>
      </c>
      <c r="J637">
        <v>1479773838</v>
      </c>
      <c r="K637">
        <v>1477178238</v>
      </c>
      <c r="L637" t="b">
        <v>0</v>
      </c>
      <c r="M637">
        <v>1</v>
      </c>
      <c r="N637" t="b">
        <v>0</v>
      </c>
      <c r="O637" t="s">
        <v>8303</v>
      </c>
      <c r="P637" t="s">
        <v>8321</v>
      </c>
      <c r="Q637" t="s">
        <v>8333</v>
      </c>
      <c r="R637">
        <f t="shared" si="63"/>
        <v>1</v>
      </c>
      <c r="S637" s="9">
        <f t="shared" si="64"/>
        <v>0</v>
      </c>
      <c r="T637" s="8">
        <f t="shared" si="65"/>
        <v>42665.970347222217</v>
      </c>
      <c r="U637" s="8">
        <f t="shared" si="66"/>
        <v>42696.012013888889</v>
      </c>
      <c r="V637" s="14">
        <f t="shared" si="67"/>
        <v>30.041666666671517</v>
      </c>
      <c r="W637" s="10">
        <f t="shared" si="68"/>
        <v>-0.999</v>
      </c>
      <c r="X637" s="21">
        <f t="shared" si="69"/>
        <v>2016</v>
      </c>
    </row>
    <row r="638" spans="1:24" ht="60" x14ac:dyDescent="0.25">
      <c r="A638">
        <v>182</v>
      </c>
      <c r="B638" s="1" t="s">
        <v>184</v>
      </c>
      <c r="C638" s="1" t="s">
        <v>4292</v>
      </c>
      <c r="D638" s="3">
        <v>1000</v>
      </c>
      <c r="E638" s="4">
        <v>0</v>
      </c>
      <c r="F638" t="s">
        <v>8220</v>
      </c>
      <c r="G638" t="s">
        <v>8223</v>
      </c>
      <c r="H638" t="s">
        <v>8403</v>
      </c>
      <c r="I638" t="s">
        <v>8245</v>
      </c>
      <c r="J638">
        <v>1483748232</v>
      </c>
      <c r="K638">
        <v>1481156232</v>
      </c>
      <c r="L638" t="b">
        <v>0</v>
      </c>
      <c r="M638">
        <v>0</v>
      </c>
      <c r="N638" t="b">
        <v>0</v>
      </c>
      <c r="O638" t="s">
        <v>8266</v>
      </c>
      <c r="P638" t="s">
        <v>8319</v>
      </c>
      <c r="Q638" t="s">
        <v>8323</v>
      </c>
      <c r="R638">
        <f t="shared" si="63"/>
        <v>0</v>
      </c>
      <c r="S638" s="9">
        <f t="shared" si="64"/>
        <v>0</v>
      </c>
      <c r="T638" s="8">
        <f t="shared" si="65"/>
        <v>42712.011944444443</v>
      </c>
      <c r="U638" s="8">
        <f t="shared" si="66"/>
        <v>42742.011944444443</v>
      </c>
      <c r="V638" s="14">
        <f t="shared" si="67"/>
        <v>30</v>
      </c>
      <c r="W638" s="10">
        <f t="shared" si="68"/>
        <v>-1</v>
      </c>
      <c r="X638" s="21">
        <f t="shared" si="69"/>
        <v>2016</v>
      </c>
    </row>
    <row r="639" spans="1:24" ht="60" x14ac:dyDescent="0.25">
      <c r="A639">
        <v>193</v>
      </c>
      <c r="B639" s="1" t="s">
        <v>195</v>
      </c>
      <c r="C639" s="1" t="s">
        <v>4303</v>
      </c>
      <c r="D639" s="3">
        <v>1000</v>
      </c>
      <c r="E639" s="4">
        <v>0</v>
      </c>
      <c r="F639" t="s">
        <v>8220</v>
      </c>
      <c r="G639" t="s">
        <v>8224</v>
      </c>
      <c r="H639" t="s">
        <v>8407</v>
      </c>
      <c r="I639" t="s">
        <v>8246</v>
      </c>
      <c r="J639">
        <v>1417217166</v>
      </c>
      <c r="K639">
        <v>1412029566</v>
      </c>
      <c r="L639" t="b">
        <v>0</v>
      </c>
      <c r="M639">
        <v>0</v>
      </c>
      <c r="N639" t="b">
        <v>0</v>
      </c>
      <c r="O639" t="s">
        <v>8266</v>
      </c>
      <c r="P639" t="s">
        <v>8319</v>
      </c>
      <c r="Q639" t="s">
        <v>8323</v>
      </c>
      <c r="R639">
        <f t="shared" si="63"/>
        <v>0</v>
      </c>
      <c r="S639" s="9">
        <f t="shared" si="64"/>
        <v>0</v>
      </c>
      <c r="T639" s="8">
        <f t="shared" si="65"/>
        <v>41911.934791666667</v>
      </c>
      <c r="U639" s="8">
        <f t="shared" si="66"/>
        <v>41971.976458333331</v>
      </c>
      <c r="V639" s="14">
        <f t="shared" si="67"/>
        <v>60.041666666664241</v>
      </c>
      <c r="W639" s="10">
        <f t="shared" si="68"/>
        <v>-1</v>
      </c>
      <c r="X639" s="21">
        <f t="shared" si="69"/>
        <v>2014</v>
      </c>
    </row>
    <row r="640" spans="1:24" ht="45" x14ac:dyDescent="0.25">
      <c r="A640">
        <v>436</v>
      </c>
      <c r="B640" s="1" t="s">
        <v>437</v>
      </c>
      <c r="C640" s="1" t="s">
        <v>4546</v>
      </c>
      <c r="D640" s="3">
        <v>1000</v>
      </c>
      <c r="E640" s="4">
        <v>0</v>
      </c>
      <c r="F640" t="s">
        <v>8220</v>
      </c>
      <c r="G640" t="s">
        <v>8223</v>
      </c>
      <c r="H640" t="s">
        <v>8403</v>
      </c>
      <c r="I640" t="s">
        <v>8245</v>
      </c>
      <c r="J640">
        <v>1375260113</v>
      </c>
      <c r="K640">
        <v>1372668113</v>
      </c>
      <c r="L640" t="b">
        <v>0</v>
      </c>
      <c r="M640">
        <v>0</v>
      </c>
      <c r="N640" t="b">
        <v>0</v>
      </c>
      <c r="O640" t="s">
        <v>8268</v>
      </c>
      <c r="P640" t="s">
        <v>8319</v>
      </c>
      <c r="Q640" t="s">
        <v>8337</v>
      </c>
      <c r="R640">
        <f t="shared" si="63"/>
        <v>0</v>
      </c>
      <c r="S640" s="9">
        <f t="shared" si="64"/>
        <v>0</v>
      </c>
      <c r="T640" s="8">
        <f t="shared" si="65"/>
        <v>41456.36241898148</v>
      </c>
      <c r="U640" s="8">
        <f t="shared" si="66"/>
        <v>41486.36241898148</v>
      </c>
      <c r="V640" s="14">
        <f t="shared" si="67"/>
        <v>30</v>
      </c>
      <c r="W640" s="10">
        <f t="shared" si="68"/>
        <v>-1</v>
      </c>
      <c r="X640" s="21">
        <f t="shared" si="69"/>
        <v>2013</v>
      </c>
    </row>
    <row r="641" spans="1:24" x14ac:dyDescent="0.25">
      <c r="A641">
        <v>490</v>
      </c>
      <c r="B641" s="1" t="s">
        <v>491</v>
      </c>
      <c r="C641" s="1" t="s">
        <v>4600</v>
      </c>
      <c r="D641" s="3">
        <v>1000</v>
      </c>
      <c r="E641" s="4">
        <v>0</v>
      </c>
      <c r="F641" t="s">
        <v>8220</v>
      </c>
      <c r="G641" t="s">
        <v>8223</v>
      </c>
      <c r="H641" t="s">
        <v>8403</v>
      </c>
      <c r="I641" t="s">
        <v>8245</v>
      </c>
      <c r="J641">
        <v>1345677285</v>
      </c>
      <c r="K641">
        <v>1343085285</v>
      </c>
      <c r="L641" t="b">
        <v>0</v>
      </c>
      <c r="M641">
        <v>0</v>
      </c>
      <c r="N641" t="b">
        <v>0</v>
      </c>
      <c r="O641" t="s">
        <v>8268</v>
      </c>
      <c r="P641" t="s">
        <v>8319</v>
      </c>
      <c r="Q641" t="s">
        <v>8337</v>
      </c>
      <c r="R641">
        <f t="shared" si="63"/>
        <v>0</v>
      </c>
      <c r="S641" s="9">
        <f t="shared" si="64"/>
        <v>0</v>
      </c>
      <c r="T641" s="8">
        <f t="shared" si="65"/>
        <v>41113.968576388892</v>
      </c>
      <c r="U641" s="8">
        <f t="shared" si="66"/>
        <v>41143.968576388892</v>
      </c>
      <c r="V641" s="14">
        <f t="shared" si="67"/>
        <v>30</v>
      </c>
      <c r="W641" s="10">
        <f t="shared" si="68"/>
        <v>-1</v>
      </c>
      <c r="X641" s="21">
        <f t="shared" si="69"/>
        <v>2012</v>
      </c>
    </row>
    <row r="642" spans="1:24" ht="60" x14ac:dyDescent="0.25">
      <c r="A642">
        <v>887</v>
      </c>
      <c r="B642" s="1" t="s">
        <v>888</v>
      </c>
      <c r="C642" s="1" t="s">
        <v>4997</v>
      </c>
      <c r="D642" s="3">
        <v>1000</v>
      </c>
      <c r="E642" s="4">
        <v>0</v>
      </c>
      <c r="F642" t="s">
        <v>8220</v>
      </c>
      <c r="G642" t="s">
        <v>8223</v>
      </c>
      <c r="H642" t="s">
        <v>8403</v>
      </c>
      <c r="I642" t="s">
        <v>8245</v>
      </c>
      <c r="J642">
        <v>1338159655</v>
      </c>
      <c r="K642">
        <v>1335567655</v>
      </c>
      <c r="L642" t="b">
        <v>0</v>
      </c>
      <c r="M642">
        <v>0</v>
      </c>
      <c r="N642" t="b">
        <v>0</v>
      </c>
      <c r="O642" t="s">
        <v>8277</v>
      </c>
      <c r="P642" t="s">
        <v>8325</v>
      </c>
      <c r="Q642" t="s">
        <v>8326</v>
      </c>
      <c r="R642">
        <f t="shared" ref="R642:R705" si="70">IFERROR(ROUND(E642/M642,2),0)</f>
        <v>0</v>
      </c>
      <c r="S642" s="9">
        <f t="shared" ref="S642:S705" si="71">ROUND((E642/D642)*100,0)</f>
        <v>0</v>
      </c>
      <c r="T642" s="8">
        <f t="shared" ref="T642:T705" si="72">+(((K642/60)/60)/24)+DATE(1970,1,1)</f>
        <v>41026.958969907406</v>
      </c>
      <c r="U642" s="8">
        <f t="shared" ref="U642:U705" si="73">+(((J642/60)/60/24)+DATE(1970,1,1))</f>
        <v>41056.958969907406</v>
      </c>
      <c r="V642" s="14">
        <f t="shared" ref="V642:V705" si="74">+U642-T642</f>
        <v>30</v>
      </c>
      <c r="W642" s="10">
        <f t="shared" ref="W642:W705" si="75">+(E642-D642)/D642</f>
        <v>-1</v>
      </c>
      <c r="X642" s="21">
        <f t="shared" ref="X642:X705" si="76">YEAR(T642)</f>
        <v>2012</v>
      </c>
    </row>
    <row r="643" spans="1:24" ht="60" x14ac:dyDescent="0.25">
      <c r="A643">
        <v>1063</v>
      </c>
      <c r="B643" s="1" t="s">
        <v>1064</v>
      </c>
      <c r="C643" s="1" t="s">
        <v>5173</v>
      </c>
      <c r="D643" s="3">
        <v>1000</v>
      </c>
      <c r="E643" s="4">
        <v>0</v>
      </c>
      <c r="F643" t="s">
        <v>8219</v>
      </c>
      <c r="G643" t="s">
        <v>8223</v>
      </c>
      <c r="H643" t="s">
        <v>8403</v>
      </c>
      <c r="I643" t="s">
        <v>8245</v>
      </c>
      <c r="J643">
        <v>1472604262</v>
      </c>
      <c r="K643">
        <v>1470012262</v>
      </c>
      <c r="L643" t="b">
        <v>0</v>
      </c>
      <c r="M643">
        <v>0</v>
      </c>
      <c r="N643" t="b">
        <v>0</v>
      </c>
      <c r="O643" t="s">
        <v>8279</v>
      </c>
      <c r="P643" t="s">
        <v>8344</v>
      </c>
      <c r="Q643" t="s">
        <v>8345</v>
      </c>
      <c r="R643">
        <f t="shared" si="70"/>
        <v>0</v>
      </c>
      <c r="S643" s="9">
        <f t="shared" si="71"/>
        <v>0</v>
      </c>
      <c r="T643" s="8">
        <f t="shared" si="72"/>
        <v>42583.030810185184</v>
      </c>
      <c r="U643" s="8">
        <f t="shared" si="73"/>
        <v>42613.030810185184</v>
      </c>
      <c r="V643" s="14">
        <f t="shared" si="74"/>
        <v>30</v>
      </c>
      <c r="W643" s="10">
        <f t="shared" si="75"/>
        <v>-1</v>
      </c>
      <c r="X643" s="21">
        <f t="shared" si="76"/>
        <v>2016</v>
      </c>
    </row>
    <row r="644" spans="1:24" ht="60" x14ac:dyDescent="0.25">
      <c r="A644">
        <v>1426</v>
      </c>
      <c r="B644" s="1" t="s">
        <v>1427</v>
      </c>
      <c r="C644" s="1" t="s">
        <v>5536</v>
      </c>
      <c r="D644" s="3">
        <v>1000</v>
      </c>
      <c r="E644" s="4">
        <v>0</v>
      </c>
      <c r="F644" t="s">
        <v>8220</v>
      </c>
      <c r="G644" t="s">
        <v>8235</v>
      </c>
      <c r="H644" t="s">
        <v>8412</v>
      </c>
      <c r="I644" t="s">
        <v>8248</v>
      </c>
      <c r="J644">
        <v>1440408120</v>
      </c>
      <c r="K644">
        <v>1435224120</v>
      </c>
      <c r="L644" t="b">
        <v>0</v>
      </c>
      <c r="M644">
        <v>0</v>
      </c>
      <c r="N644" t="b">
        <v>0</v>
      </c>
      <c r="O644" t="s">
        <v>8285</v>
      </c>
      <c r="P644" t="s">
        <v>8309</v>
      </c>
      <c r="Q644" t="s">
        <v>8346</v>
      </c>
      <c r="R644">
        <f t="shared" si="70"/>
        <v>0</v>
      </c>
      <c r="S644" s="9">
        <f t="shared" si="71"/>
        <v>0</v>
      </c>
      <c r="T644" s="8">
        <f t="shared" si="72"/>
        <v>42180.390277777777</v>
      </c>
      <c r="U644" s="8">
        <f t="shared" si="73"/>
        <v>42240.390277777777</v>
      </c>
      <c r="V644" s="14">
        <f t="shared" si="74"/>
        <v>60</v>
      </c>
      <c r="W644" s="10">
        <f t="shared" si="75"/>
        <v>-1</v>
      </c>
      <c r="X644" s="21">
        <f t="shared" si="76"/>
        <v>2015</v>
      </c>
    </row>
    <row r="645" spans="1:24" ht="45" x14ac:dyDescent="0.25">
      <c r="A645">
        <v>1544</v>
      </c>
      <c r="B645" s="1" t="s">
        <v>1545</v>
      </c>
      <c r="C645" s="1" t="s">
        <v>5654</v>
      </c>
      <c r="D645" s="3">
        <v>1000</v>
      </c>
      <c r="E645" s="4">
        <v>0</v>
      </c>
      <c r="F645" t="s">
        <v>8220</v>
      </c>
      <c r="G645" t="s">
        <v>8223</v>
      </c>
      <c r="H645" t="s">
        <v>8403</v>
      </c>
      <c r="I645" t="s">
        <v>8245</v>
      </c>
      <c r="J645">
        <v>1427847480</v>
      </c>
      <c r="K645">
        <v>1424222024</v>
      </c>
      <c r="L645" t="b">
        <v>0</v>
      </c>
      <c r="M645">
        <v>0</v>
      </c>
      <c r="N645" t="b">
        <v>0</v>
      </c>
      <c r="O645" t="s">
        <v>8287</v>
      </c>
      <c r="P645" t="s">
        <v>8311</v>
      </c>
      <c r="Q645" t="s">
        <v>8353</v>
      </c>
      <c r="R645">
        <f t="shared" si="70"/>
        <v>0</v>
      </c>
      <c r="S645" s="9">
        <f t="shared" si="71"/>
        <v>0</v>
      </c>
      <c r="T645" s="8">
        <f t="shared" si="72"/>
        <v>42053.051203703704</v>
      </c>
      <c r="U645" s="8">
        <f t="shared" si="73"/>
        <v>42095.012499999997</v>
      </c>
      <c r="V645" s="14">
        <f t="shared" si="74"/>
        <v>41.961296296292858</v>
      </c>
      <c r="W645" s="10">
        <f t="shared" si="75"/>
        <v>-1</v>
      </c>
      <c r="X645" s="21">
        <f t="shared" si="76"/>
        <v>2015</v>
      </c>
    </row>
    <row r="646" spans="1:24" ht="30" x14ac:dyDescent="0.25">
      <c r="A646">
        <v>1731</v>
      </c>
      <c r="B646" s="1" t="s">
        <v>1732</v>
      </c>
      <c r="C646" s="1" t="s">
        <v>5841</v>
      </c>
      <c r="D646" s="3">
        <v>1000</v>
      </c>
      <c r="E646" s="4">
        <v>0</v>
      </c>
      <c r="F646" t="s">
        <v>8220</v>
      </c>
      <c r="G646" t="s">
        <v>8223</v>
      </c>
      <c r="H646" t="s">
        <v>8403</v>
      </c>
      <c r="I646" t="s">
        <v>8245</v>
      </c>
      <c r="J646">
        <v>1434034800</v>
      </c>
      <c r="K646">
        <v>1432849552</v>
      </c>
      <c r="L646" t="b">
        <v>0</v>
      </c>
      <c r="M646">
        <v>0</v>
      </c>
      <c r="N646" t="b">
        <v>0</v>
      </c>
      <c r="O646" t="s">
        <v>8291</v>
      </c>
      <c r="P646" t="s">
        <v>8325</v>
      </c>
      <c r="Q646" t="s">
        <v>8328</v>
      </c>
      <c r="R646">
        <f t="shared" si="70"/>
        <v>0</v>
      </c>
      <c r="S646" s="9">
        <f t="shared" si="71"/>
        <v>0</v>
      </c>
      <c r="T646" s="8">
        <f t="shared" si="72"/>
        <v>42152.906851851847</v>
      </c>
      <c r="U646" s="8">
        <f t="shared" si="73"/>
        <v>42166.625</v>
      </c>
      <c r="V646" s="14">
        <f t="shared" si="74"/>
        <v>13.718148148152977</v>
      </c>
      <c r="W646" s="10">
        <f t="shared" si="75"/>
        <v>-1</v>
      </c>
      <c r="X646" s="21">
        <f t="shared" si="76"/>
        <v>2015</v>
      </c>
    </row>
    <row r="647" spans="1:24" ht="60" x14ac:dyDescent="0.25">
      <c r="A647">
        <v>2353</v>
      </c>
      <c r="B647" s="1" t="s">
        <v>2354</v>
      </c>
      <c r="C647" s="1" t="s">
        <v>6463</v>
      </c>
      <c r="D647" s="3">
        <v>1000</v>
      </c>
      <c r="E647" s="4">
        <v>0</v>
      </c>
      <c r="F647" t="s">
        <v>8219</v>
      </c>
      <c r="G647" t="s">
        <v>8223</v>
      </c>
      <c r="H647" t="s">
        <v>8403</v>
      </c>
      <c r="I647" t="s">
        <v>8245</v>
      </c>
      <c r="J647">
        <v>1429632822</v>
      </c>
      <c r="K647">
        <v>1428596022</v>
      </c>
      <c r="L647" t="b">
        <v>0</v>
      </c>
      <c r="M647">
        <v>0</v>
      </c>
      <c r="N647" t="b">
        <v>0</v>
      </c>
      <c r="O647" t="s">
        <v>8270</v>
      </c>
      <c r="P647" t="s">
        <v>8306</v>
      </c>
      <c r="Q647" t="s">
        <v>8340</v>
      </c>
      <c r="R647">
        <f t="shared" si="70"/>
        <v>0</v>
      </c>
      <c r="S647" s="9">
        <f t="shared" si="71"/>
        <v>0</v>
      </c>
      <c r="T647" s="8">
        <f t="shared" si="72"/>
        <v>42103.676180555558</v>
      </c>
      <c r="U647" s="8">
        <f t="shared" si="73"/>
        <v>42115.676180555558</v>
      </c>
      <c r="V647" s="14">
        <f t="shared" si="74"/>
        <v>12</v>
      </c>
      <c r="W647" s="10">
        <f t="shared" si="75"/>
        <v>-1</v>
      </c>
      <c r="X647" s="21">
        <f t="shared" si="76"/>
        <v>2015</v>
      </c>
    </row>
    <row r="648" spans="1:24" ht="60" x14ac:dyDescent="0.25">
      <c r="A648">
        <v>2365</v>
      </c>
      <c r="B648" s="1" t="s">
        <v>2366</v>
      </c>
      <c r="C648" s="1" t="s">
        <v>6475</v>
      </c>
      <c r="D648" s="3">
        <v>1000</v>
      </c>
      <c r="E648" s="4">
        <v>0</v>
      </c>
      <c r="F648" t="s">
        <v>8219</v>
      </c>
      <c r="G648" t="s">
        <v>8236</v>
      </c>
      <c r="H648" t="s">
        <v>8410</v>
      </c>
      <c r="I648" t="s">
        <v>8248</v>
      </c>
      <c r="J648">
        <v>1453071600</v>
      </c>
      <c r="K648">
        <v>1449596425</v>
      </c>
      <c r="L648" t="b">
        <v>0</v>
      </c>
      <c r="M648">
        <v>0</v>
      </c>
      <c r="N648" t="b">
        <v>0</v>
      </c>
      <c r="O648" t="s">
        <v>8270</v>
      </c>
      <c r="P648" t="s">
        <v>8306</v>
      </c>
      <c r="Q648" t="s">
        <v>8340</v>
      </c>
      <c r="R648">
        <f t="shared" si="70"/>
        <v>0</v>
      </c>
      <c r="S648" s="9">
        <f t="shared" si="71"/>
        <v>0</v>
      </c>
      <c r="T648" s="8">
        <f t="shared" si="72"/>
        <v>42346.736400462964</v>
      </c>
      <c r="U648" s="8">
        <f t="shared" si="73"/>
        <v>42386.958333333328</v>
      </c>
      <c r="V648" s="14">
        <f t="shared" si="74"/>
        <v>40.221932870364981</v>
      </c>
      <c r="W648" s="10">
        <f t="shared" si="75"/>
        <v>-1</v>
      </c>
      <c r="X648" s="21">
        <f t="shared" si="76"/>
        <v>2015</v>
      </c>
    </row>
    <row r="649" spans="1:24" ht="60" x14ac:dyDescent="0.25">
      <c r="A649">
        <v>2417</v>
      </c>
      <c r="B649" s="1" t="s">
        <v>2418</v>
      </c>
      <c r="C649" s="1" t="s">
        <v>6527</v>
      </c>
      <c r="D649" s="3">
        <v>1000</v>
      </c>
      <c r="E649" s="4">
        <v>0</v>
      </c>
      <c r="F649" t="s">
        <v>8220</v>
      </c>
      <c r="G649" t="s">
        <v>8223</v>
      </c>
      <c r="H649" t="s">
        <v>8403</v>
      </c>
      <c r="I649" t="s">
        <v>8245</v>
      </c>
      <c r="J649">
        <v>1407705187</v>
      </c>
      <c r="K649">
        <v>1405113187</v>
      </c>
      <c r="L649" t="b">
        <v>0</v>
      </c>
      <c r="M649">
        <v>0</v>
      </c>
      <c r="N649" t="b">
        <v>0</v>
      </c>
      <c r="O649" t="s">
        <v>8282</v>
      </c>
      <c r="P649" t="s">
        <v>8317</v>
      </c>
      <c r="Q649" t="s">
        <v>8343</v>
      </c>
      <c r="R649">
        <f t="shared" si="70"/>
        <v>0</v>
      </c>
      <c r="S649" s="9">
        <f t="shared" si="71"/>
        <v>0</v>
      </c>
      <c r="T649" s="8">
        <f t="shared" si="72"/>
        <v>41831.884108796294</v>
      </c>
      <c r="U649" s="8">
        <f t="shared" si="73"/>
        <v>41861.884108796294</v>
      </c>
      <c r="V649" s="14">
        <f t="shared" si="74"/>
        <v>30</v>
      </c>
      <c r="W649" s="10">
        <f t="shared" si="75"/>
        <v>-1</v>
      </c>
      <c r="X649" s="21">
        <f t="shared" si="76"/>
        <v>2014</v>
      </c>
    </row>
    <row r="650" spans="1:24" ht="60" x14ac:dyDescent="0.25">
      <c r="A650">
        <v>2858</v>
      </c>
      <c r="B650" s="1" t="s">
        <v>2858</v>
      </c>
      <c r="C650" s="1" t="s">
        <v>6968</v>
      </c>
      <c r="D650" s="3">
        <v>1000</v>
      </c>
      <c r="E650" s="4">
        <v>0</v>
      </c>
      <c r="F650" t="s">
        <v>8220</v>
      </c>
      <c r="G650" t="s">
        <v>8232</v>
      </c>
      <c r="H650" t="s">
        <v>8414</v>
      </c>
      <c r="I650" t="s">
        <v>8248</v>
      </c>
      <c r="J650">
        <v>1417778880</v>
      </c>
      <c r="K650">
        <v>1415711095</v>
      </c>
      <c r="L650" t="b">
        <v>0</v>
      </c>
      <c r="M650">
        <v>0</v>
      </c>
      <c r="N650" t="b">
        <v>0</v>
      </c>
      <c r="O650" t="s">
        <v>8269</v>
      </c>
      <c r="P650" t="s">
        <v>8321</v>
      </c>
      <c r="Q650" t="s">
        <v>8324</v>
      </c>
      <c r="R650">
        <f t="shared" si="70"/>
        <v>0</v>
      </c>
      <c r="S650" s="9">
        <f t="shared" si="71"/>
        <v>0</v>
      </c>
      <c r="T650" s="8">
        <f t="shared" si="72"/>
        <v>41954.545081018514</v>
      </c>
      <c r="U650" s="8">
        <f t="shared" si="73"/>
        <v>41978.477777777778</v>
      </c>
      <c r="V650" s="14">
        <f t="shared" si="74"/>
        <v>23.932696759264218</v>
      </c>
      <c r="W650" s="10">
        <f t="shared" si="75"/>
        <v>-1</v>
      </c>
      <c r="X650" s="21">
        <f t="shared" si="76"/>
        <v>2014</v>
      </c>
    </row>
    <row r="651" spans="1:24" ht="60" x14ac:dyDescent="0.25">
      <c r="A651">
        <v>3892</v>
      </c>
      <c r="B651" s="1" t="s">
        <v>3889</v>
      </c>
      <c r="C651" s="1" t="s">
        <v>8000</v>
      </c>
      <c r="D651" s="3">
        <v>1000</v>
      </c>
      <c r="E651" s="4">
        <v>0</v>
      </c>
      <c r="F651" t="s">
        <v>8220</v>
      </c>
      <c r="G651" t="s">
        <v>8223</v>
      </c>
      <c r="H651" t="s">
        <v>8403</v>
      </c>
      <c r="I651" t="s">
        <v>8245</v>
      </c>
      <c r="J651">
        <v>1408863600</v>
      </c>
      <c r="K651">
        <v>1408203557</v>
      </c>
      <c r="L651" t="b">
        <v>0</v>
      </c>
      <c r="M651">
        <v>0</v>
      </c>
      <c r="N651" t="b">
        <v>0</v>
      </c>
      <c r="O651" t="s">
        <v>8269</v>
      </c>
      <c r="P651" t="s">
        <v>8321</v>
      </c>
      <c r="Q651" t="s">
        <v>8324</v>
      </c>
      <c r="R651">
        <f t="shared" si="70"/>
        <v>0</v>
      </c>
      <c r="S651" s="9">
        <f t="shared" si="71"/>
        <v>0</v>
      </c>
      <c r="T651" s="8">
        <f t="shared" si="72"/>
        <v>41867.652280092596</v>
      </c>
      <c r="U651" s="8">
        <f t="shared" si="73"/>
        <v>41875.291666666664</v>
      </c>
      <c r="V651" s="14">
        <f t="shared" si="74"/>
        <v>7.6393865740683395</v>
      </c>
      <c r="W651" s="10">
        <f t="shared" si="75"/>
        <v>-1</v>
      </c>
      <c r="X651" s="21">
        <f t="shared" si="76"/>
        <v>2014</v>
      </c>
    </row>
    <row r="652" spans="1:24" ht="45" x14ac:dyDescent="0.25">
      <c r="A652">
        <v>464</v>
      </c>
      <c r="B652" s="1" t="s">
        <v>465</v>
      </c>
      <c r="C652" s="1" t="s">
        <v>4574</v>
      </c>
      <c r="D652" s="3">
        <v>1010</v>
      </c>
      <c r="E652" s="4">
        <v>1</v>
      </c>
      <c r="F652" t="s">
        <v>8220</v>
      </c>
      <c r="G652" t="s">
        <v>8235</v>
      </c>
      <c r="H652" t="s">
        <v>8412</v>
      </c>
      <c r="I652" t="s">
        <v>8248</v>
      </c>
      <c r="J652">
        <v>1463602935</v>
      </c>
      <c r="K652">
        <v>1461874935</v>
      </c>
      <c r="L652" t="b">
        <v>0</v>
      </c>
      <c r="M652">
        <v>1</v>
      </c>
      <c r="N652" t="b">
        <v>0</v>
      </c>
      <c r="O652" t="s">
        <v>8268</v>
      </c>
      <c r="P652" t="s">
        <v>8319</v>
      </c>
      <c r="Q652" t="s">
        <v>8337</v>
      </c>
      <c r="R652">
        <f t="shared" si="70"/>
        <v>1</v>
      </c>
      <c r="S652" s="9">
        <f t="shared" si="71"/>
        <v>0</v>
      </c>
      <c r="T652" s="8">
        <f t="shared" si="72"/>
        <v>42488.848784722228</v>
      </c>
      <c r="U652" s="8">
        <f t="shared" si="73"/>
        <v>42508.848784722228</v>
      </c>
      <c r="V652" s="14">
        <f t="shared" si="74"/>
        <v>20</v>
      </c>
      <c r="W652" s="10">
        <f t="shared" si="75"/>
        <v>-0.99900990099009901</v>
      </c>
      <c r="X652" s="21">
        <f t="shared" si="76"/>
        <v>2016</v>
      </c>
    </row>
    <row r="653" spans="1:24" ht="60" x14ac:dyDescent="0.25">
      <c r="A653">
        <v>3703</v>
      </c>
      <c r="B653" s="1" t="s">
        <v>3700</v>
      </c>
      <c r="C653" s="1" t="s">
        <v>7813</v>
      </c>
      <c r="D653" s="3">
        <v>1050</v>
      </c>
      <c r="E653" s="4">
        <v>1296</v>
      </c>
      <c r="F653" t="s">
        <v>8218</v>
      </c>
      <c r="G653" t="s">
        <v>8223</v>
      </c>
      <c r="H653" t="s">
        <v>8403</v>
      </c>
      <c r="I653" t="s">
        <v>8245</v>
      </c>
      <c r="J653">
        <v>1471071540</v>
      </c>
      <c r="K653">
        <v>1467720388</v>
      </c>
      <c r="L653" t="b">
        <v>0</v>
      </c>
      <c r="M653">
        <v>30</v>
      </c>
      <c r="N653" t="b">
        <v>1</v>
      </c>
      <c r="O653" t="s">
        <v>8269</v>
      </c>
      <c r="P653" t="s">
        <v>8321</v>
      </c>
      <c r="Q653" t="s">
        <v>8324</v>
      </c>
      <c r="R653">
        <f t="shared" si="70"/>
        <v>43.2</v>
      </c>
      <c r="S653" s="9">
        <f t="shared" si="71"/>
        <v>123</v>
      </c>
      <c r="T653" s="8">
        <f t="shared" si="72"/>
        <v>42556.504490740743</v>
      </c>
      <c r="U653" s="8">
        <f t="shared" si="73"/>
        <v>42595.290972222225</v>
      </c>
      <c r="V653" s="14">
        <f t="shared" si="74"/>
        <v>38.786481481482042</v>
      </c>
      <c r="W653" s="10">
        <f t="shared" si="75"/>
        <v>0.23428571428571429</v>
      </c>
      <c r="X653" s="21">
        <f t="shared" si="76"/>
        <v>2016</v>
      </c>
    </row>
    <row r="654" spans="1:24" ht="45" x14ac:dyDescent="0.25">
      <c r="A654">
        <v>3317</v>
      </c>
      <c r="B654" s="1" t="s">
        <v>3317</v>
      </c>
      <c r="C654" s="1" t="s">
        <v>7427</v>
      </c>
      <c r="D654" s="3">
        <v>1050</v>
      </c>
      <c r="E654" s="4">
        <v>1115</v>
      </c>
      <c r="F654" t="s">
        <v>8218</v>
      </c>
      <c r="G654" t="s">
        <v>8223</v>
      </c>
      <c r="H654" t="s">
        <v>8403</v>
      </c>
      <c r="I654" t="s">
        <v>8245</v>
      </c>
      <c r="J654">
        <v>1465347424</v>
      </c>
      <c r="K654">
        <v>1462755424</v>
      </c>
      <c r="L654" t="b">
        <v>0</v>
      </c>
      <c r="M654">
        <v>18</v>
      </c>
      <c r="N654" t="b">
        <v>1</v>
      </c>
      <c r="O654" t="s">
        <v>8269</v>
      </c>
      <c r="P654" t="s">
        <v>8321</v>
      </c>
      <c r="Q654" t="s">
        <v>8324</v>
      </c>
      <c r="R654">
        <f t="shared" si="70"/>
        <v>61.94</v>
      </c>
      <c r="S654" s="9">
        <f t="shared" si="71"/>
        <v>106</v>
      </c>
      <c r="T654" s="8">
        <f t="shared" si="72"/>
        <v>42499.039629629624</v>
      </c>
      <c r="U654" s="8">
        <f t="shared" si="73"/>
        <v>42529.039629629624</v>
      </c>
      <c r="V654" s="14">
        <f t="shared" si="74"/>
        <v>30</v>
      </c>
      <c r="W654" s="10">
        <f t="shared" si="75"/>
        <v>6.1904761904761907E-2</v>
      </c>
      <c r="X654" s="21">
        <f t="shared" si="76"/>
        <v>2016</v>
      </c>
    </row>
    <row r="655" spans="1:24" ht="45" x14ac:dyDescent="0.25">
      <c r="A655">
        <v>2632</v>
      </c>
      <c r="B655" s="1" t="s">
        <v>2632</v>
      </c>
      <c r="C655" s="1" t="s">
        <v>6742</v>
      </c>
      <c r="D655" s="3">
        <v>1070</v>
      </c>
      <c r="E655" s="4">
        <v>1466</v>
      </c>
      <c r="F655" t="s">
        <v>8218</v>
      </c>
      <c r="G655" t="s">
        <v>8223</v>
      </c>
      <c r="H655" t="s">
        <v>8403</v>
      </c>
      <c r="I655" t="s">
        <v>8245</v>
      </c>
      <c r="J655">
        <v>1464485339</v>
      </c>
      <c r="K655">
        <v>1462325339</v>
      </c>
      <c r="L655" t="b">
        <v>0</v>
      </c>
      <c r="M655">
        <v>42</v>
      </c>
      <c r="N655" t="b">
        <v>1</v>
      </c>
      <c r="O655" t="s">
        <v>8299</v>
      </c>
      <c r="P655" t="s">
        <v>8306</v>
      </c>
      <c r="Q655" t="s">
        <v>8313</v>
      </c>
      <c r="R655">
        <f t="shared" si="70"/>
        <v>34.9</v>
      </c>
      <c r="S655" s="9">
        <f t="shared" si="71"/>
        <v>137</v>
      </c>
      <c r="T655" s="8">
        <f t="shared" si="72"/>
        <v>42494.061793981484</v>
      </c>
      <c r="U655" s="8">
        <f t="shared" si="73"/>
        <v>42519.061793981484</v>
      </c>
      <c r="V655" s="14">
        <f t="shared" si="74"/>
        <v>25</v>
      </c>
      <c r="W655" s="10">
        <f t="shared" si="75"/>
        <v>0.37009345794392523</v>
      </c>
      <c r="X655" s="21">
        <f t="shared" si="76"/>
        <v>2016</v>
      </c>
    </row>
    <row r="656" spans="1:24" ht="60" x14ac:dyDescent="0.25">
      <c r="A656">
        <v>2739</v>
      </c>
      <c r="B656" s="1" t="s">
        <v>2739</v>
      </c>
      <c r="C656" s="1" t="s">
        <v>6849</v>
      </c>
      <c r="D656" s="3">
        <v>1100</v>
      </c>
      <c r="E656" s="4">
        <v>4225</v>
      </c>
      <c r="F656" t="s">
        <v>8218</v>
      </c>
      <c r="G656" t="s">
        <v>8224</v>
      </c>
      <c r="H656" t="s">
        <v>8407</v>
      </c>
      <c r="I656" t="s">
        <v>8246</v>
      </c>
      <c r="J656">
        <v>1399324717</v>
      </c>
      <c r="K656">
        <v>1395436717</v>
      </c>
      <c r="L656" t="b">
        <v>0</v>
      </c>
      <c r="M656">
        <v>191</v>
      </c>
      <c r="N656" t="b">
        <v>1</v>
      </c>
      <c r="O656" t="s">
        <v>8293</v>
      </c>
      <c r="P656" t="s">
        <v>8306</v>
      </c>
      <c r="Q656" t="s">
        <v>8307</v>
      </c>
      <c r="R656">
        <f t="shared" si="70"/>
        <v>22.12</v>
      </c>
      <c r="S656" s="9">
        <f t="shared" si="71"/>
        <v>384</v>
      </c>
      <c r="T656" s="8">
        <f t="shared" si="72"/>
        <v>41719.887928240743</v>
      </c>
      <c r="U656" s="8">
        <f t="shared" si="73"/>
        <v>41764.887928240743</v>
      </c>
      <c r="V656" s="14">
        <f t="shared" si="74"/>
        <v>45</v>
      </c>
      <c r="W656" s="10">
        <f t="shared" si="75"/>
        <v>2.8409090909090908</v>
      </c>
      <c r="X656" s="21">
        <f t="shared" si="76"/>
        <v>2014</v>
      </c>
    </row>
    <row r="657" spans="1:24" ht="45" x14ac:dyDescent="0.25">
      <c r="A657">
        <v>846</v>
      </c>
      <c r="B657" s="1" t="s">
        <v>847</v>
      </c>
      <c r="C657" s="1" t="s">
        <v>4956</v>
      </c>
      <c r="D657" s="3">
        <v>1100</v>
      </c>
      <c r="E657" s="4">
        <v>1342.01</v>
      </c>
      <c r="F657" t="s">
        <v>8218</v>
      </c>
      <c r="G657" t="s">
        <v>8224</v>
      </c>
      <c r="H657" t="s">
        <v>8407</v>
      </c>
      <c r="I657" t="s">
        <v>8246</v>
      </c>
      <c r="J657">
        <v>1394460000</v>
      </c>
      <c r="K657">
        <v>1393233855</v>
      </c>
      <c r="L657" t="b">
        <v>0</v>
      </c>
      <c r="M657">
        <v>47</v>
      </c>
      <c r="N657" t="b">
        <v>1</v>
      </c>
      <c r="O657" t="s">
        <v>8275</v>
      </c>
      <c r="P657" t="s">
        <v>8325</v>
      </c>
      <c r="Q657" t="s">
        <v>8334</v>
      </c>
      <c r="R657">
        <f t="shared" si="70"/>
        <v>28.55</v>
      </c>
      <c r="S657" s="9">
        <f t="shared" si="71"/>
        <v>122</v>
      </c>
      <c r="T657" s="8">
        <f t="shared" si="72"/>
        <v>41694.391840277778</v>
      </c>
      <c r="U657" s="8">
        <f t="shared" si="73"/>
        <v>41708.583333333336</v>
      </c>
      <c r="V657" s="14">
        <f t="shared" si="74"/>
        <v>14.191493055557657</v>
      </c>
      <c r="W657" s="10">
        <f t="shared" si="75"/>
        <v>0.2200090909090909</v>
      </c>
      <c r="X657" s="21">
        <f t="shared" si="76"/>
        <v>2014</v>
      </c>
    </row>
    <row r="658" spans="1:24" ht="60" x14ac:dyDescent="0.25">
      <c r="A658">
        <v>1654</v>
      </c>
      <c r="B658" s="1" t="s">
        <v>1655</v>
      </c>
      <c r="C658" s="1" t="s">
        <v>5764</v>
      </c>
      <c r="D658" s="3">
        <v>1100</v>
      </c>
      <c r="E658" s="4">
        <v>1319</v>
      </c>
      <c r="F658" t="s">
        <v>8218</v>
      </c>
      <c r="G658" t="s">
        <v>8223</v>
      </c>
      <c r="H658" t="s">
        <v>8403</v>
      </c>
      <c r="I658" t="s">
        <v>8245</v>
      </c>
      <c r="J658">
        <v>1334784160</v>
      </c>
      <c r="K658">
        <v>1332192160</v>
      </c>
      <c r="L658" t="b">
        <v>0</v>
      </c>
      <c r="M658">
        <v>34</v>
      </c>
      <c r="N658" t="b">
        <v>1</v>
      </c>
      <c r="O658" t="s">
        <v>8290</v>
      </c>
      <c r="P658" t="s">
        <v>8325</v>
      </c>
      <c r="Q658" t="s">
        <v>8336</v>
      </c>
      <c r="R658">
        <f t="shared" si="70"/>
        <v>38.79</v>
      </c>
      <c r="S658" s="9">
        <f t="shared" si="71"/>
        <v>120</v>
      </c>
      <c r="T658" s="8">
        <f t="shared" si="72"/>
        <v>40987.890740740739</v>
      </c>
      <c r="U658" s="8">
        <f t="shared" si="73"/>
        <v>41017.890740740739</v>
      </c>
      <c r="V658" s="14">
        <f t="shared" si="74"/>
        <v>30</v>
      </c>
      <c r="W658" s="10">
        <f t="shared" si="75"/>
        <v>0.1990909090909091</v>
      </c>
      <c r="X658" s="21">
        <f t="shared" si="76"/>
        <v>2012</v>
      </c>
    </row>
    <row r="659" spans="1:24" ht="45" x14ac:dyDescent="0.25">
      <c r="A659">
        <v>2483</v>
      </c>
      <c r="B659" s="1" t="s">
        <v>2483</v>
      </c>
      <c r="C659" s="1" t="s">
        <v>6593</v>
      </c>
      <c r="D659" s="3">
        <v>1100</v>
      </c>
      <c r="E659" s="4">
        <v>1251</v>
      </c>
      <c r="F659" t="s">
        <v>8218</v>
      </c>
      <c r="G659" t="s">
        <v>8223</v>
      </c>
      <c r="H659" t="s">
        <v>8403</v>
      </c>
      <c r="I659" t="s">
        <v>8245</v>
      </c>
      <c r="J659">
        <v>1335891603</v>
      </c>
      <c r="K659">
        <v>1330711203</v>
      </c>
      <c r="L659" t="b">
        <v>0</v>
      </c>
      <c r="M659">
        <v>19</v>
      </c>
      <c r="N659" t="b">
        <v>1</v>
      </c>
      <c r="O659" t="s">
        <v>8277</v>
      </c>
      <c r="P659" t="s">
        <v>8325</v>
      </c>
      <c r="Q659" t="s">
        <v>8326</v>
      </c>
      <c r="R659">
        <f t="shared" si="70"/>
        <v>65.84</v>
      </c>
      <c r="S659" s="9">
        <f t="shared" si="71"/>
        <v>114</v>
      </c>
      <c r="T659" s="8">
        <f t="shared" si="72"/>
        <v>40970.750034722223</v>
      </c>
      <c r="U659" s="8">
        <f t="shared" si="73"/>
        <v>41030.708368055559</v>
      </c>
      <c r="V659" s="14">
        <f t="shared" si="74"/>
        <v>59.958333333335759</v>
      </c>
      <c r="W659" s="10">
        <f t="shared" si="75"/>
        <v>0.13727272727272727</v>
      </c>
      <c r="X659" s="21">
        <f t="shared" si="76"/>
        <v>2012</v>
      </c>
    </row>
    <row r="660" spans="1:24" ht="45" x14ac:dyDescent="0.25">
      <c r="A660">
        <v>3596</v>
      </c>
      <c r="B660" s="1" t="s">
        <v>3595</v>
      </c>
      <c r="C660" s="1" t="s">
        <v>7706</v>
      </c>
      <c r="D660" s="3">
        <v>1100</v>
      </c>
      <c r="E660" s="4">
        <v>1185</v>
      </c>
      <c r="F660" t="s">
        <v>8218</v>
      </c>
      <c r="G660" t="s">
        <v>8228</v>
      </c>
      <c r="H660" t="s">
        <v>8408</v>
      </c>
      <c r="I660" t="s">
        <v>8250</v>
      </c>
      <c r="J660">
        <v>1409072982</v>
      </c>
      <c r="K660">
        <v>1407258582</v>
      </c>
      <c r="L660" t="b">
        <v>0</v>
      </c>
      <c r="M660">
        <v>15</v>
      </c>
      <c r="N660" t="b">
        <v>1</v>
      </c>
      <c r="O660" t="s">
        <v>8269</v>
      </c>
      <c r="P660" t="s">
        <v>8321</v>
      </c>
      <c r="Q660" t="s">
        <v>8324</v>
      </c>
      <c r="R660">
        <f t="shared" si="70"/>
        <v>79</v>
      </c>
      <c r="S660" s="9">
        <f t="shared" si="71"/>
        <v>108</v>
      </c>
      <c r="T660" s="8">
        <f t="shared" si="72"/>
        <v>41856.715069444443</v>
      </c>
      <c r="U660" s="8">
        <f t="shared" si="73"/>
        <v>41877.715069444443</v>
      </c>
      <c r="V660" s="14">
        <f t="shared" si="74"/>
        <v>21</v>
      </c>
      <c r="W660" s="10">
        <f t="shared" si="75"/>
        <v>7.7272727272727271E-2</v>
      </c>
      <c r="X660" s="21">
        <f t="shared" si="76"/>
        <v>2014</v>
      </c>
    </row>
    <row r="661" spans="1:24" ht="60" x14ac:dyDescent="0.25">
      <c r="A661">
        <v>2206</v>
      </c>
      <c r="B661" s="1" t="s">
        <v>2207</v>
      </c>
      <c r="C661" s="1" t="s">
        <v>6316</v>
      </c>
      <c r="D661" s="3">
        <v>1100</v>
      </c>
      <c r="E661" s="4">
        <v>1130</v>
      </c>
      <c r="F661" t="s">
        <v>8218</v>
      </c>
      <c r="G661" t="s">
        <v>8223</v>
      </c>
      <c r="H661" t="s">
        <v>8403</v>
      </c>
      <c r="I661" t="s">
        <v>8245</v>
      </c>
      <c r="J661">
        <v>1334556624</v>
      </c>
      <c r="K661">
        <v>1333001424</v>
      </c>
      <c r="L661" t="b">
        <v>0</v>
      </c>
      <c r="M661">
        <v>34</v>
      </c>
      <c r="N661" t="b">
        <v>1</v>
      </c>
      <c r="O661" t="s">
        <v>8278</v>
      </c>
      <c r="P661" t="s">
        <v>8325</v>
      </c>
      <c r="Q661" t="s">
        <v>8327</v>
      </c>
      <c r="R661">
        <f t="shared" si="70"/>
        <v>33.24</v>
      </c>
      <c r="S661" s="9">
        <f t="shared" si="71"/>
        <v>103</v>
      </c>
      <c r="T661" s="8">
        <f t="shared" si="72"/>
        <v>40997.257222222222</v>
      </c>
      <c r="U661" s="8">
        <f t="shared" si="73"/>
        <v>41015.257222222222</v>
      </c>
      <c r="V661" s="14">
        <f t="shared" si="74"/>
        <v>18</v>
      </c>
      <c r="W661" s="10">
        <f t="shared" si="75"/>
        <v>2.7272727272727271E-2</v>
      </c>
      <c r="X661" s="21">
        <f t="shared" si="76"/>
        <v>2012</v>
      </c>
    </row>
    <row r="662" spans="1:24" ht="60" x14ac:dyDescent="0.25">
      <c r="A662">
        <v>3546</v>
      </c>
      <c r="B662" s="1" t="s">
        <v>3545</v>
      </c>
      <c r="C662" s="1" t="s">
        <v>7656</v>
      </c>
      <c r="D662" s="3">
        <v>1100</v>
      </c>
      <c r="E662" s="4">
        <v>1125</v>
      </c>
      <c r="F662" t="s">
        <v>8218</v>
      </c>
      <c r="G662" t="s">
        <v>8223</v>
      </c>
      <c r="H662" t="s">
        <v>8403</v>
      </c>
      <c r="I662" t="s">
        <v>8245</v>
      </c>
      <c r="J662">
        <v>1427860740</v>
      </c>
      <c r="K662">
        <v>1426002684</v>
      </c>
      <c r="L662" t="b">
        <v>0</v>
      </c>
      <c r="M662">
        <v>19</v>
      </c>
      <c r="N662" t="b">
        <v>1</v>
      </c>
      <c r="O662" t="s">
        <v>8269</v>
      </c>
      <c r="P662" t="s">
        <v>8321</v>
      </c>
      <c r="Q662" t="s">
        <v>8324</v>
      </c>
      <c r="R662">
        <f t="shared" si="70"/>
        <v>59.21</v>
      </c>
      <c r="S662" s="9">
        <f t="shared" si="71"/>
        <v>102</v>
      </c>
      <c r="T662" s="8">
        <f t="shared" si="72"/>
        <v>42073.660694444443</v>
      </c>
      <c r="U662" s="8">
        <f t="shared" si="73"/>
        <v>42095.165972222225</v>
      </c>
      <c r="V662" s="14">
        <f t="shared" si="74"/>
        <v>21.505277777781885</v>
      </c>
      <c r="W662" s="10">
        <f t="shared" si="75"/>
        <v>2.2727272727272728E-2</v>
      </c>
      <c r="X662" s="21">
        <f t="shared" si="76"/>
        <v>2015</v>
      </c>
    </row>
    <row r="663" spans="1:24" ht="45" x14ac:dyDescent="0.25">
      <c r="A663">
        <v>3769</v>
      </c>
      <c r="B663" s="1" t="s">
        <v>3766</v>
      </c>
      <c r="C663" s="1" t="s">
        <v>7879</v>
      </c>
      <c r="D663" s="3">
        <v>1100</v>
      </c>
      <c r="E663" s="4">
        <v>1100</v>
      </c>
      <c r="F663" t="s">
        <v>8218</v>
      </c>
      <c r="G663" t="s">
        <v>8223</v>
      </c>
      <c r="H663" t="s">
        <v>8403</v>
      </c>
      <c r="I663" t="s">
        <v>8245</v>
      </c>
      <c r="J663">
        <v>1460730079</v>
      </c>
      <c r="K663">
        <v>1458138079</v>
      </c>
      <c r="L663" t="b">
        <v>0</v>
      </c>
      <c r="M663">
        <v>15</v>
      </c>
      <c r="N663" t="b">
        <v>1</v>
      </c>
      <c r="O663" t="s">
        <v>8303</v>
      </c>
      <c r="P663" t="s">
        <v>8321</v>
      </c>
      <c r="Q663" t="s">
        <v>8333</v>
      </c>
      <c r="R663">
        <f t="shared" si="70"/>
        <v>73.33</v>
      </c>
      <c r="S663" s="9">
        <f t="shared" si="71"/>
        <v>100</v>
      </c>
      <c r="T663" s="8">
        <f t="shared" si="72"/>
        <v>42445.598136574074</v>
      </c>
      <c r="U663" s="8">
        <f t="shared" si="73"/>
        <v>42475.598136574074</v>
      </c>
      <c r="V663" s="14">
        <f t="shared" si="74"/>
        <v>30</v>
      </c>
      <c r="W663" s="10">
        <f t="shared" si="75"/>
        <v>0</v>
      </c>
      <c r="X663" s="21">
        <f t="shared" si="76"/>
        <v>2016</v>
      </c>
    </row>
    <row r="664" spans="1:24" ht="60" x14ac:dyDescent="0.25">
      <c r="A664">
        <v>2124</v>
      </c>
      <c r="B664" s="1" t="s">
        <v>2125</v>
      </c>
      <c r="C664" s="1" t="s">
        <v>6234</v>
      </c>
      <c r="D664" s="3">
        <v>1100</v>
      </c>
      <c r="E664" s="4">
        <v>115</v>
      </c>
      <c r="F664" t="s">
        <v>8220</v>
      </c>
      <c r="G664" t="s">
        <v>8223</v>
      </c>
      <c r="H664" t="s">
        <v>8403</v>
      </c>
      <c r="I664" t="s">
        <v>8245</v>
      </c>
      <c r="J664">
        <v>1291093200</v>
      </c>
      <c r="K664">
        <v>1286930435</v>
      </c>
      <c r="L664" t="b">
        <v>0</v>
      </c>
      <c r="M664">
        <v>5</v>
      </c>
      <c r="N664" t="b">
        <v>0</v>
      </c>
      <c r="O664" t="s">
        <v>8280</v>
      </c>
      <c r="P664" t="s">
        <v>8314</v>
      </c>
      <c r="Q664" t="s">
        <v>8332</v>
      </c>
      <c r="R664">
        <f t="shared" si="70"/>
        <v>23</v>
      </c>
      <c r="S664" s="9">
        <f t="shared" si="71"/>
        <v>10</v>
      </c>
      <c r="T664" s="8">
        <f t="shared" si="72"/>
        <v>40464.028182870366</v>
      </c>
      <c r="U664" s="8">
        <f t="shared" si="73"/>
        <v>40512.208333333336</v>
      </c>
      <c r="V664" s="14">
        <f t="shared" si="74"/>
        <v>48.180150462969323</v>
      </c>
      <c r="W664" s="10">
        <f t="shared" si="75"/>
        <v>-0.8954545454545455</v>
      </c>
      <c r="X664" s="21">
        <f t="shared" si="76"/>
        <v>2010</v>
      </c>
    </row>
    <row r="665" spans="1:24" x14ac:dyDescent="0.25">
      <c r="A665">
        <v>1059</v>
      </c>
      <c r="B665" s="1" t="s">
        <v>1060</v>
      </c>
      <c r="C665" s="1" t="s">
        <v>5169</v>
      </c>
      <c r="D665" s="3">
        <v>1100</v>
      </c>
      <c r="E665" s="4">
        <v>0</v>
      </c>
      <c r="F665" t="s">
        <v>8219</v>
      </c>
      <c r="G665" t="s">
        <v>8223</v>
      </c>
      <c r="H665" t="s">
        <v>8403</v>
      </c>
      <c r="I665" t="s">
        <v>8245</v>
      </c>
      <c r="J665">
        <v>1426269456</v>
      </c>
      <c r="K665">
        <v>1423681056</v>
      </c>
      <c r="L665" t="b">
        <v>0</v>
      </c>
      <c r="M665">
        <v>0</v>
      </c>
      <c r="N665" t="b">
        <v>0</v>
      </c>
      <c r="O665" t="s">
        <v>8279</v>
      </c>
      <c r="P665" t="s">
        <v>8344</v>
      </c>
      <c r="Q665" t="s">
        <v>8345</v>
      </c>
      <c r="R665">
        <f t="shared" si="70"/>
        <v>0</v>
      </c>
      <c r="S665" s="9">
        <f t="shared" si="71"/>
        <v>0</v>
      </c>
      <c r="T665" s="8">
        <f t="shared" si="72"/>
        <v>42046.79</v>
      </c>
      <c r="U665" s="8">
        <f t="shared" si="73"/>
        <v>42076.748333333337</v>
      </c>
      <c r="V665" s="14">
        <f t="shared" si="74"/>
        <v>29.958333333335759</v>
      </c>
      <c r="W665" s="10">
        <f t="shared" si="75"/>
        <v>-1</v>
      </c>
      <c r="X665" s="21">
        <f t="shared" si="76"/>
        <v>2015</v>
      </c>
    </row>
    <row r="666" spans="1:24" ht="60" x14ac:dyDescent="0.25">
      <c r="A666">
        <v>1087</v>
      </c>
      <c r="B666" s="1" t="s">
        <v>1088</v>
      </c>
      <c r="C666" s="1" t="s">
        <v>5197</v>
      </c>
      <c r="D666" s="3">
        <v>1100</v>
      </c>
      <c r="E666" s="4">
        <v>0</v>
      </c>
      <c r="F666" t="s">
        <v>8220</v>
      </c>
      <c r="G666" t="s">
        <v>8223</v>
      </c>
      <c r="H666" t="s">
        <v>8403</v>
      </c>
      <c r="I666" t="s">
        <v>8245</v>
      </c>
      <c r="J666">
        <v>1402852087</v>
      </c>
      <c r="K666">
        <v>1400260087</v>
      </c>
      <c r="L666" t="b">
        <v>0</v>
      </c>
      <c r="M666">
        <v>0</v>
      </c>
      <c r="N666" t="b">
        <v>0</v>
      </c>
      <c r="O666" t="s">
        <v>8280</v>
      </c>
      <c r="P666" t="s">
        <v>8314</v>
      </c>
      <c r="Q666" t="s">
        <v>8332</v>
      </c>
      <c r="R666">
        <f t="shared" si="70"/>
        <v>0</v>
      </c>
      <c r="S666" s="9">
        <f t="shared" si="71"/>
        <v>0</v>
      </c>
      <c r="T666" s="8">
        <f t="shared" si="72"/>
        <v>41775.713969907411</v>
      </c>
      <c r="U666" s="8">
        <f t="shared" si="73"/>
        <v>41805.713969907411</v>
      </c>
      <c r="V666" s="14">
        <f t="shared" si="74"/>
        <v>30</v>
      </c>
      <c r="W666" s="10">
        <f t="shared" si="75"/>
        <v>-1</v>
      </c>
      <c r="X666" s="21">
        <f t="shared" si="76"/>
        <v>2014</v>
      </c>
    </row>
    <row r="667" spans="1:24" ht="45" x14ac:dyDescent="0.25">
      <c r="A667">
        <v>173</v>
      </c>
      <c r="B667" s="1" t="s">
        <v>175</v>
      </c>
      <c r="C667" s="1" t="s">
        <v>4283</v>
      </c>
      <c r="D667" s="3">
        <v>1110</v>
      </c>
      <c r="E667" s="4">
        <v>0</v>
      </c>
      <c r="F667" t="s">
        <v>8220</v>
      </c>
      <c r="G667" t="s">
        <v>8224</v>
      </c>
      <c r="H667" t="s">
        <v>8407</v>
      </c>
      <c r="I667" t="s">
        <v>8246</v>
      </c>
      <c r="J667">
        <v>1425131108</v>
      </c>
      <c r="K667">
        <v>1422539108</v>
      </c>
      <c r="L667" t="b">
        <v>0</v>
      </c>
      <c r="M667">
        <v>0</v>
      </c>
      <c r="N667" t="b">
        <v>0</v>
      </c>
      <c r="O667" t="s">
        <v>8266</v>
      </c>
      <c r="P667" t="s">
        <v>8319</v>
      </c>
      <c r="Q667" t="s">
        <v>8323</v>
      </c>
      <c r="R667">
        <f t="shared" si="70"/>
        <v>0</v>
      </c>
      <c r="S667" s="9">
        <f t="shared" si="71"/>
        <v>0</v>
      </c>
      <c r="T667" s="8">
        <f t="shared" si="72"/>
        <v>42033.573009259257</v>
      </c>
      <c r="U667" s="8">
        <f t="shared" si="73"/>
        <v>42063.573009259257</v>
      </c>
      <c r="V667" s="14">
        <f t="shared" si="74"/>
        <v>30</v>
      </c>
      <c r="W667" s="10">
        <f t="shared" si="75"/>
        <v>-1</v>
      </c>
      <c r="X667" s="21">
        <f t="shared" si="76"/>
        <v>2015</v>
      </c>
    </row>
    <row r="668" spans="1:24" ht="30" x14ac:dyDescent="0.25">
      <c r="A668">
        <v>528</v>
      </c>
      <c r="B668" s="1" t="s">
        <v>529</v>
      </c>
      <c r="C668" s="1" t="s">
        <v>4638</v>
      </c>
      <c r="D668" s="3">
        <v>1150</v>
      </c>
      <c r="E668" s="4">
        <v>1330</v>
      </c>
      <c r="F668" t="s">
        <v>8218</v>
      </c>
      <c r="G668" t="s">
        <v>8223</v>
      </c>
      <c r="H668" t="s">
        <v>8403</v>
      </c>
      <c r="I668" t="s">
        <v>8245</v>
      </c>
      <c r="J668">
        <v>1434921600</v>
      </c>
      <c r="K668">
        <v>1433109907</v>
      </c>
      <c r="L668" t="b">
        <v>0</v>
      </c>
      <c r="M668">
        <v>30</v>
      </c>
      <c r="N668" t="b">
        <v>1</v>
      </c>
      <c r="O668" t="s">
        <v>8269</v>
      </c>
      <c r="P668" t="s">
        <v>8321</v>
      </c>
      <c r="Q668" t="s">
        <v>8324</v>
      </c>
      <c r="R668">
        <f t="shared" si="70"/>
        <v>44.33</v>
      </c>
      <c r="S668" s="9">
        <f t="shared" si="71"/>
        <v>116</v>
      </c>
      <c r="T668" s="8">
        <f t="shared" si="72"/>
        <v>42155.920219907406</v>
      </c>
      <c r="U668" s="8">
        <f t="shared" si="73"/>
        <v>42176.888888888891</v>
      </c>
      <c r="V668" s="14">
        <f t="shared" si="74"/>
        <v>20.96866898148437</v>
      </c>
      <c r="W668" s="10">
        <f t="shared" si="75"/>
        <v>0.15652173913043479</v>
      </c>
      <c r="X668" s="21">
        <f t="shared" si="76"/>
        <v>2015</v>
      </c>
    </row>
    <row r="669" spans="1:24" ht="45" x14ac:dyDescent="0.25">
      <c r="A669">
        <v>2512</v>
      </c>
      <c r="B669" s="1" t="s">
        <v>2512</v>
      </c>
      <c r="C669" s="1" t="s">
        <v>6622</v>
      </c>
      <c r="D669" s="3">
        <v>1150</v>
      </c>
      <c r="E669" s="4">
        <v>0</v>
      </c>
      <c r="F669" t="s">
        <v>8220</v>
      </c>
      <c r="G669" t="s">
        <v>8223</v>
      </c>
      <c r="H669" t="s">
        <v>8403</v>
      </c>
      <c r="I669" t="s">
        <v>8245</v>
      </c>
      <c r="J669">
        <v>1418504561</v>
      </c>
      <c r="K669">
        <v>1417208561</v>
      </c>
      <c r="L669" t="b">
        <v>0</v>
      </c>
      <c r="M669">
        <v>0</v>
      </c>
      <c r="N669" t="b">
        <v>0</v>
      </c>
      <c r="O669" t="s">
        <v>8297</v>
      </c>
      <c r="P669" t="s">
        <v>8317</v>
      </c>
      <c r="Q669" t="s">
        <v>8355</v>
      </c>
      <c r="R669">
        <f t="shared" si="70"/>
        <v>0</v>
      </c>
      <c r="S669" s="9">
        <f t="shared" si="71"/>
        <v>0</v>
      </c>
      <c r="T669" s="8">
        <f t="shared" si="72"/>
        <v>41971.876863425925</v>
      </c>
      <c r="U669" s="8">
        <f t="shared" si="73"/>
        <v>41986.876863425925</v>
      </c>
      <c r="V669" s="14">
        <f t="shared" si="74"/>
        <v>15</v>
      </c>
      <c r="W669" s="10">
        <f t="shared" si="75"/>
        <v>-1</v>
      </c>
      <c r="X669" s="21">
        <f t="shared" si="76"/>
        <v>2014</v>
      </c>
    </row>
    <row r="670" spans="1:24" ht="60" x14ac:dyDescent="0.25">
      <c r="A670">
        <v>2189</v>
      </c>
      <c r="B670" s="1" t="s">
        <v>2190</v>
      </c>
      <c r="C670" s="1" t="s">
        <v>6299</v>
      </c>
      <c r="D670" s="3">
        <v>1200</v>
      </c>
      <c r="E670" s="4">
        <v>6039</v>
      </c>
      <c r="F670" t="s">
        <v>8218</v>
      </c>
      <c r="G670" t="s">
        <v>8224</v>
      </c>
      <c r="H670" t="s">
        <v>8407</v>
      </c>
      <c r="I670" t="s">
        <v>8246</v>
      </c>
      <c r="J670">
        <v>1461276000</v>
      </c>
      <c r="K670">
        <v>1460055300</v>
      </c>
      <c r="L670" t="b">
        <v>0</v>
      </c>
      <c r="M670">
        <v>88</v>
      </c>
      <c r="N670" t="b">
        <v>1</v>
      </c>
      <c r="O670" t="s">
        <v>8295</v>
      </c>
      <c r="P670" t="s">
        <v>8314</v>
      </c>
      <c r="Q670" t="s">
        <v>8315</v>
      </c>
      <c r="R670">
        <f t="shared" si="70"/>
        <v>68.63</v>
      </c>
      <c r="S670" s="9">
        <f t="shared" si="71"/>
        <v>503</v>
      </c>
      <c r="T670" s="8">
        <f t="shared" si="72"/>
        <v>42467.788194444445</v>
      </c>
      <c r="U670" s="8">
        <f t="shared" si="73"/>
        <v>42481.916666666672</v>
      </c>
      <c r="V670" s="14">
        <f t="shared" si="74"/>
        <v>14.128472222226264</v>
      </c>
      <c r="W670" s="10">
        <f t="shared" si="75"/>
        <v>4.0324999999999998</v>
      </c>
      <c r="X670" s="21">
        <f t="shared" si="76"/>
        <v>2016</v>
      </c>
    </row>
    <row r="671" spans="1:24" ht="45" x14ac:dyDescent="0.25">
      <c r="A671">
        <v>1752</v>
      </c>
      <c r="B671" s="1" t="s">
        <v>1753</v>
      </c>
      <c r="C671" s="1" t="s">
        <v>5862</v>
      </c>
      <c r="D671" s="3">
        <v>1200</v>
      </c>
      <c r="E671" s="4">
        <v>3122</v>
      </c>
      <c r="F671" t="s">
        <v>8218</v>
      </c>
      <c r="G671" t="s">
        <v>8224</v>
      </c>
      <c r="H671" t="s">
        <v>8407</v>
      </c>
      <c r="I671" t="s">
        <v>8246</v>
      </c>
      <c r="J671">
        <v>1476425082</v>
      </c>
      <c r="K671">
        <v>1473833082</v>
      </c>
      <c r="L671" t="b">
        <v>0</v>
      </c>
      <c r="M671">
        <v>90</v>
      </c>
      <c r="N671" t="b">
        <v>1</v>
      </c>
      <c r="O671" t="s">
        <v>8283</v>
      </c>
      <c r="P671" t="s">
        <v>8311</v>
      </c>
      <c r="Q671" t="s">
        <v>8312</v>
      </c>
      <c r="R671">
        <f t="shared" si="70"/>
        <v>34.69</v>
      </c>
      <c r="S671" s="9">
        <f t="shared" si="71"/>
        <v>260</v>
      </c>
      <c r="T671" s="8">
        <f t="shared" si="72"/>
        <v>42627.253263888888</v>
      </c>
      <c r="U671" s="8">
        <f t="shared" si="73"/>
        <v>42657.253263888888</v>
      </c>
      <c r="V671" s="14">
        <f t="shared" si="74"/>
        <v>30</v>
      </c>
      <c r="W671" s="10">
        <f t="shared" si="75"/>
        <v>1.6016666666666666</v>
      </c>
      <c r="X671" s="21">
        <f t="shared" si="76"/>
        <v>2016</v>
      </c>
    </row>
    <row r="672" spans="1:24" ht="60" x14ac:dyDescent="0.25">
      <c r="A672">
        <v>1507</v>
      </c>
      <c r="B672" s="1" t="s">
        <v>1508</v>
      </c>
      <c r="C672" s="1" t="s">
        <v>5617</v>
      </c>
      <c r="D672" s="3">
        <v>1200</v>
      </c>
      <c r="E672" s="4">
        <v>2580</v>
      </c>
      <c r="F672" t="s">
        <v>8218</v>
      </c>
      <c r="G672" t="s">
        <v>8223</v>
      </c>
      <c r="H672" t="s">
        <v>8403</v>
      </c>
      <c r="I672" t="s">
        <v>8245</v>
      </c>
      <c r="J672">
        <v>1273911000</v>
      </c>
      <c r="K672">
        <v>1268822909</v>
      </c>
      <c r="L672" t="b">
        <v>1</v>
      </c>
      <c r="M672">
        <v>33</v>
      </c>
      <c r="N672" t="b">
        <v>1</v>
      </c>
      <c r="O672" t="s">
        <v>8283</v>
      </c>
      <c r="P672" t="s">
        <v>8311</v>
      </c>
      <c r="Q672" t="s">
        <v>8312</v>
      </c>
      <c r="R672">
        <f t="shared" si="70"/>
        <v>78.180000000000007</v>
      </c>
      <c r="S672" s="9">
        <f t="shared" si="71"/>
        <v>215</v>
      </c>
      <c r="T672" s="8">
        <f t="shared" si="72"/>
        <v>40254.450335648151</v>
      </c>
      <c r="U672" s="8">
        <f t="shared" si="73"/>
        <v>40313.340277777781</v>
      </c>
      <c r="V672" s="14">
        <f t="shared" si="74"/>
        <v>58.889942129630072</v>
      </c>
      <c r="W672" s="10">
        <f t="shared" si="75"/>
        <v>1.1499999999999999</v>
      </c>
      <c r="X672" s="21">
        <f t="shared" si="76"/>
        <v>2010</v>
      </c>
    </row>
    <row r="673" spans="1:24" ht="60" x14ac:dyDescent="0.25">
      <c r="A673">
        <v>64</v>
      </c>
      <c r="B673" s="1" t="s">
        <v>66</v>
      </c>
      <c r="C673" s="1" t="s">
        <v>4175</v>
      </c>
      <c r="D673" s="3">
        <v>1200</v>
      </c>
      <c r="E673" s="4">
        <v>2080</v>
      </c>
      <c r="F673" t="s">
        <v>8218</v>
      </c>
      <c r="G673" t="s">
        <v>8223</v>
      </c>
      <c r="H673" t="s">
        <v>8403</v>
      </c>
      <c r="I673" t="s">
        <v>8245</v>
      </c>
      <c r="J673">
        <v>1373243181</v>
      </c>
      <c r="K673">
        <v>1370651181</v>
      </c>
      <c r="L673" t="b">
        <v>0</v>
      </c>
      <c r="M673">
        <v>24</v>
      </c>
      <c r="N673" t="b">
        <v>1</v>
      </c>
      <c r="O673" t="s">
        <v>8264</v>
      </c>
      <c r="P673" t="s">
        <v>8319</v>
      </c>
      <c r="Q673" t="s">
        <v>8341</v>
      </c>
      <c r="R673">
        <f t="shared" si="70"/>
        <v>86.67</v>
      </c>
      <c r="S673" s="9">
        <f t="shared" si="71"/>
        <v>173</v>
      </c>
      <c r="T673" s="8">
        <f t="shared" si="72"/>
        <v>41433.01829861111</v>
      </c>
      <c r="U673" s="8">
        <f t="shared" si="73"/>
        <v>41463.01829861111</v>
      </c>
      <c r="V673" s="14">
        <f t="shared" si="74"/>
        <v>30</v>
      </c>
      <c r="W673" s="10">
        <f t="shared" si="75"/>
        <v>0.73333333333333328</v>
      </c>
      <c r="X673" s="21">
        <f t="shared" si="76"/>
        <v>2013</v>
      </c>
    </row>
    <row r="674" spans="1:24" ht="60" x14ac:dyDescent="0.25">
      <c r="A674">
        <v>2314</v>
      </c>
      <c r="B674" s="1" t="s">
        <v>2315</v>
      </c>
      <c r="C674" s="1" t="s">
        <v>6424</v>
      </c>
      <c r="D674" s="3">
        <v>1200</v>
      </c>
      <c r="E674" s="4">
        <v>1883.64</v>
      </c>
      <c r="F674" t="s">
        <v>8218</v>
      </c>
      <c r="G674" t="s">
        <v>8223</v>
      </c>
      <c r="H674" t="s">
        <v>8403</v>
      </c>
      <c r="I674" t="s">
        <v>8245</v>
      </c>
      <c r="J674">
        <v>1339074857</v>
      </c>
      <c r="K674">
        <v>1336482857</v>
      </c>
      <c r="L674" t="b">
        <v>1</v>
      </c>
      <c r="M674">
        <v>50</v>
      </c>
      <c r="N674" t="b">
        <v>1</v>
      </c>
      <c r="O674" t="s">
        <v>8277</v>
      </c>
      <c r="P674" t="s">
        <v>8325</v>
      </c>
      <c r="Q674" t="s">
        <v>8326</v>
      </c>
      <c r="R674">
        <f t="shared" si="70"/>
        <v>37.67</v>
      </c>
      <c r="S674" s="9">
        <f t="shared" si="71"/>
        <v>157</v>
      </c>
      <c r="T674" s="8">
        <f t="shared" si="72"/>
        <v>41037.551585648151</v>
      </c>
      <c r="U674" s="8">
        <f t="shared" si="73"/>
        <v>41067.551585648151</v>
      </c>
      <c r="V674" s="14">
        <f t="shared" si="74"/>
        <v>30</v>
      </c>
      <c r="W674" s="10">
        <f t="shared" si="75"/>
        <v>0.5697000000000001</v>
      </c>
      <c r="X674" s="21">
        <f t="shared" si="76"/>
        <v>2012</v>
      </c>
    </row>
    <row r="675" spans="1:24" ht="60" x14ac:dyDescent="0.25">
      <c r="A675">
        <v>2117</v>
      </c>
      <c r="B675" s="1" t="s">
        <v>2118</v>
      </c>
      <c r="C675" s="1" t="s">
        <v>6227</v>
      </c>
      <c r="D675" s="3">
        <v>1200</v>
      </c>
      <c r="E675" s="4">
        <v>1773</v>
      </c>
      <c r="F675" t="s">
        <v>8218</v>
      </c>
      <c r="G675" t="s">
        <v>8223</v>
      </c>
      <c r="H675" t="s">
        <v>8403</v>
      </c>
      <c r="I675" t="s">
        <v>8245</v>
      </c>
      <c r="J675">
        <v>1445921940</v>
      </c>
      <c r="K675">
        <v>1444699549</v>
      </c>
      <c r="L675" t="b">
        <v>0</v>
      </c>
      <c r="M675">
        <v>35</v>
      </c>
      <c r="N675" t="b">
        <v>1</v>
      </c>
      <c r="O675" t="s">
        <v>8277</v>
      </c>
      <c r="P675" t="s">
        <v>8325</v>
      </c>
      <c r="Q675" t="s">
        <v>8326</v>
      </c>
      <c r="R675">
        <f t="shared" si="70"/>
        <v>50.66</v>
      </c>
      <c r="S675" s="9">
        <f t="shared" si="71"/>
        <v>148</v>
      </c>
      <c r="T675" s="8">
        <f t="shared" si="72"/>
        <v>42290.059594907405</v>
      </c>
      <c r="U675" s="8">
        <f t="shared" si="73"/>
        <v>42304.207638888889</v>
      </c>
      <c r="V675" s="14">
        <f t="shared" si="74"/>
        <v>14.148043981484079</v>
      </c>
      <c r="W675" s="10">
        <f t="shared" si="75"/>
        <v>0.47749999999999998</v>
      </c>
      <c r="X675" s="21">
        <f t="shared" si="76"/>
        <v>2015</v>
      </c>
    </row>
    <row r="676" spans="1:24" ht="60" x14ac:dyDescent="0.25">
      <c r="A676">
        <v>858</v>
      </c>
      <c r="B676" s="1" t="s">
        <v>859</v>
      </c>
      <c r="C676" s="1" t="s">
        <v>4968</v>
      </c>
      <c r="D676" s="3">
        <v>1200</v>
      </c>
      <c r="E676" s="4">
        <v>1728.07</v>
      </c>
      <c r="F676" t="s">
        <v>8218</v>
      </c>
      <c r="G676" t="s">
        <v>8224</v>
      </c>
      <c r="H676" t="s">
        <v>8407</v>
      </c>
      <c r="I676" t="s">
        <v>8246</v>
      </c>
      <c r="J676">
        <v>1429138740</v>
      </c>
      <c r="K676">
        <v>1426528418</v>
      </c>
      <c r="L676" t="b">
        <v>0</v>
      </c>
      <c r="M676">
        <v>76</v>
      </c>
      <c r="N676" t="b">
        <v>1</v>
      </c>
      <c r="O676" t="s">
        <v>8275</v>
      </c>
      <c r="P676" t="s">
        <v>8325</v>
      </c>
      <c r="Q676" t="s">
        <v>8334</v>
      </c>
      <c r="R676">
        <f t="shared" si="70"/>
        <v>22.74</v>
      </c>
      <c r="S676" s="9">
        <f t="shared" si="71"/>
        <v>144</v>
      </c>
      <c r="T676" s="8">
        <f t="shared" si="72"/>
        <v>42079.745578703703</v>
      </c>
      <c r="U676" s="8">
        <f t="shared" si="73"/>
        <v>42109.957638888889</v>
      </c>
      <c r="V676" s="14">
        <f t="shared" si="74"/>
        <v>30.212060185185692</v>
      </c>
      <c r="W676" s="10">
        <f t="shared" si="75"/>
        <v>0.44005833333333327</v>
      </c>
      <c r="X676" s="21">
        <f t="shared" si="76"/>
        <v>2015</v>
      </c>
    </row>
    <row r="677" spans="1:24" ht="30" x14ac:dyDescent="0.25">
      <c r="A677">
        <v>3439</v>
      </c>
      <c r="B677" s="1" t="s">
        <v>3438</v>
      </c>
      <c r="C677" s="1" t="s">
        <v>7549</v>
      </c>
      <c r="D677" s="3">
        <v>1200</v>
      </c>
      <c r="E677" s="4">
        <v>1616.14</v>
      </c>
      <c r="F677" t="s">
        <v>8218</v>
      </c>
      <c r="G677" t="s">
        <v>8223</v>
      </c>
      <c r="H677" t="s">
        <v>8403</v>
      </c>
      <c r="I677" t="s">
        <v>8245</v>
      </c>
      <c r="J677">
        <v>1453179540</v>
      </c>
      <c r="K677">
        <v>1452030730</v>
      </c>
      <c r="L677" t="b">
        <v>0</v>
      </c>
      <c r="M677">
        <v>18</v>
      </c>
      <c r="N677" t="b">
        <v>1</v>
      </c>
      <c r="O677" t="s">
        <v>8269</v>
      </c>
      <c r="P677" t="s">
        <v>8321</v>
      </c>
      <c r="Q677" t="s">
        <v>8324</v>
      </c>
      <c r="R677">
        <f t="shared" si="70"/>
        <v>89.79</v>
      </c>
      <c r="S677" s="9">
        <f t="shared" si="71"/>
        <v>135</v>
      </c>
      <c r="T677" s="8">
        <f t="shared" si="72"/>
        <v>42374.911226851851</v>
      </c>
      <c r="U677" s="8">
        <f t="shared" si="73"/>
        <v>42388.207638888889</v>
      </c>
      <c r="V677" s="14">
        <f t="shared" si="74"/>
        <v>13.296412037037953</v>
      </c>
      <c r="W677" s="10">
        <f t="shared" si="75"/>
        <v>0.34678333333333344</v>
      </c>
      <c r="X677" s="21">
        <f t="shared" si="76"/>
        <v>2016</v>
      </c>
    </row>
    <row r="678" spans="1:24" ht="60" x14ac:dyDescent="0.25">
      <c r="A678">
        <v>529</v>
      </c>
      <c r="B678" s="1" t="s">
        <v>530</v>
      </c>
      <c r="C678" s="1" t="s">
        <v>4639</v>
      </c>
      <c r="D678" s="3">
        <v>1200</v>
      </c>
      <c r="E678" s="4">
        <v>1565</v>
      </c>
      <c r="F678" t="s">
        <v>8218</v>
      </c>
      <c r="G678" t="s">
        <v>8228</v>
      </c>
      <c r="H678" t="s">
        <v>8408</v>
      </c>
      <c r="I678" t="s">
        <v>8250</v>
      </c>
      <c r="J678">
        <v>1484110800</v>
      </c>
      <c r="K678">
        <v>1482281094</v>
      </c>
      <c r="L678" t="b">
        <v>0</v>
      </c>
      <c r="M678">
        <v>18</v>
      </c>
      <c r="N678" t="b">
        <v>1</v>
      </c>
      <c r="O678" t="s">
        <v>8269</v>
      </c>
      <c r="P678" t="s">
        <v>8321</v>
      </c>
      <c r="Q678" t="s">
        <v>8324</v>
      </c>
      <c r="R678">
        <f t="shared" si="70"/>
        <v>86.94</v>
      </c>
      <c r="S678" s="9">
        <f t="shared" si="71"/>
        <v>130</v>
      </c>
      <c r="T678" s="8">
        <f t="shared" si="72"/>
        <v>42725.031180555554</v>
      </c>
      <c r="U678" s="8">
        <f t="shared" si="73"/>
        <v>42746.208333333328</v>
      </c>
      <c r="V678" s="14">
        <f t="shared" si="74"/>
        <v>21.177152777774609</v>
      </c>
      <c r="W678" s="10">
        <f t="shared" si="75"/>
        <v>0.30416666666666664</v>
      </c>
      <c r="X678" s="21">
        <f t="shared" si="76"/>
        <v>2016</v>
      </c>
    </row>
    <row r="679" spans="1:24" ht="60" x14ac:dyDescent="0.25">
      <c r="A679">
        <v>1354</v>
      </c>
      <c r="B679" s="1" t="s">
        <v>1355</v>
      </c>
      <c r="C679" s="1" t="s">
        <v>5464</v>
      </c>
      <c r="D679" s="3">
        <v>1200</v>
      </c>
      <c r="E679" s="4">
        <v>1563</v>
      </c>
      <c r="F679" t="s">
        <v>8218</v>
      </c>
      <c r="G679" t="s">
        <v>8224</v>
      </c>
      <c r="H679" t="s">
        <v>8407</v>
      </c>
      <c r="I679" t="s">
        <v>8246</v>
      </c>
      <c r="J679">
        <v>1465672979</v>
      </c>
      <c r="K679">
        <v>1463080979</v>
      </c>
      <c r="L679" t="b">
        <v>0</v>
      </c>
      <c r="M679">
        <v>64</v>
      </c>
      <c r="N679" t="b">
        <v>1</v>
      </c>
      <c r="O679" t="s">
        <v>8272</v>
      </c>
      <c r="P679" t="s">
        <v>8309</v>
      </c>
      <c r="Q679" t="s">
        <v>8331</v>
      </c>
      <c r="R679">
        <f t="shared" si="70"/>
        <v>24.42</v>
      </c>
      <c r="S679" s="9">
        <f t="shared" si="71"/>
        <v>130</v>
      </c>
      <c r="T679" s="8">
        <f t="shared" si="72"/>
        <v>42502.807627314818</v>
      </c>
      <c r="U679" s="8">
        <f t="shared" si="73"/>
        <v>42532.807627314818</v>
      </c>
      <c r="V679" s="14">
        <f t="shared" si="74"/>
        <v>30</v>
      </c>
      <c r="W679" s="10">
        <f t="shared" si="75"/>
        <v>0.30249999999999999</v>
      </c>
      <c r="X679" s="21">
        <f t="shared" si="76"/>
        <v>2016</v>
      </c>
    </row>
    <row r="680" spans="1:24" ht="45" x14ac:dyDescent="0.25">
      <c r="A680">
        <v>3783</v>
      </c>
      <c r="B680" s="1" t="s">
        <v>3780</v>
      </c>
      <c r="C680" s="1" t="s">
        <v>7893</v>
      </c>
      <c r="D680" s="3">
        <v>1200</v>
      </c>
      <c r="E680" s="4">
        <v>1547</v>
      </c>
      <c r="F680" t="s">
        <v>8218</v>
      </c>
      <c r="G680" t="s">
        <v>8223</v>
      </c>
      <c r="H680" t="s">
        <v>8403</v>
      </c>
      <c r="I680" t="s">
        <v>8245</v>
      </c>
      <c r="J680">
        <v>1458057600</v>
      </c>
      <c r="K680">
        <v>1455938520</v>
      </c>
      <c r="L680" t="b">
        <v>0</v>
      </c>
      <c r="M680">
        <v>24</v>
      </c>
      <c r="N680" t="b">
        <v>1</v>
      </c>
      <c r="O680" t="s">
        <v>8303</v>
      </c>
      <c r="P680" t="s">
        <v>8321</v>
      </c>
      <c r="Q680" t="s">
        <v>8333</v>
      </c>
      <c r="R680">
        <f t="shared" si="70"/>
        <v>64.459999999999994</v>
      </c>
      <c r="S680" s="9">
        <f t="shared" si="71"/>
        <v>129</v>
      </c>
      <c r="T680" s="8">
        <f t="shared" si="72"/>
        <v>42420.140277777777</v>
      </c>
      <c r="U680" s="8">
        <f t="shared" si="73"/>
        <v>42444.666666666672</v>
      </c>
      <c r="V680" s="14">
        <f t="shared" si="74"/>
        <v>24.526388888894871</v>
      </c>
      <c r="W680" s="10">
        <f t="shared" si="75"/>
        <v>0.28916666666666668</v>
      </c>
      <c r="X680" s="21">
        <f t="shared" si="76"/>
        <v>2016</v>
      </c>
    </row>
    <row r="681" spans="1:24" ht="60" x14ac:dyDescent="0.25">
      <c r="A681">
        <v>85</v>
      </c>
      <c r="B681" s="1" t="s">
        <v>87</v>
      </c>
      <c r="C681" s="1" t="s">
        <v>4196</v>
      </c>
      <c r="D681" s="3">
        <v>1200</v>
      </c>
      <c r="E681" s="4">
        <v>1506</v>
      </c>
      <c r="F681" t="s">
        <v>8218</v>
      </c>
      <c r="G681" t="s">
        <v>8223</v>
      </c>
      <c r="H681" t="s">
        <v>8403</v>
      </c>
      <c r="I681" t="s">
        <v>8245</v>
      </c>
      <c r="J681">
        <v>1316746837</v>
      </c>
      <c r="K681">
        <v>1314154837</v>
      </c>
      <c r="L681" t="b">
        <v>0</v>
      </c>
      <c r="M681">
        <v>21</v>
      </c>
      <c r="N681" t="b">
        <v>1</v>
      </c>
      <c r="O681" t="s">
        <v>8264</v>
      </c>
      <c r="P681" t="s">
        <v>8319</v>
      </c>
      <c r="Q681" t="s">
        <v>8341</v>
      </c>
      <c r="R681">
        <f t="shared" si="70"/>
        <v>71.709999999999994</v>
      </c>
      <c r="S681" s="9">
        <f t="shared" si="71"/>
        <v>126</v>
      </c>
      <c r="T681" s="8">
        <f t="shared" si="72"/>
        <v>40779.125428240739</v>
      </c>
      <c r="U681" s="8">
        <f t="shared" si="73"/>
        <v>40809.125428240739</v>
      </c>
      <c r="V681" s="14">
        <f t="shared" si="74"/>
        <v>30</v>
      </c>
      <c r="W681" s="10">
        <f t="shared" si="75"/>
        <v>0.255</v>
      </c>
      <c r="X681" s="21">
        <f t="shared" si="76"/>
        <v>2011</v>
      </c>
    </row>
    <row r="682" spans="1:24" ht="60" x14ac:dyDescent="0.25">
      <c r="A682">
        <v>2295</v>
      </c>
      <c r="B682" s="1" t="s">
        <v>2296</v>
      </c>
      <c r="C682" s="1" t="s">
        <v>6405</v>
      </c>
      <c r="D682" s="3">
        <v>1200</v>
      </c>
      <c r="E682" s="4">
        <v>1503</v>
      </c>
      <c r="F682" t="s">
        <v>8218</v>
      </c>
      <c r="G682" t="s">
        <v>8223</v>
      </c>
      <c r="H682" t="s">
        <v>8403</v>
      </c>
      <c r="I682" t="s">
        <v>8245</v>
      </c>
      <c r="J682">
        <v>1359240856</v>
      </c>
      <c r="K682">
        <v>1356648856</v>
      </c>
      <c r="L682" t="b">
        <v>0</v>
      </c>
      <c r="M682">
        <v>34</v>
      </c>
      <c r="N682" t="b">
        <v>1</v>
      </c>
      <c r="O682" t="s">
        <v>8274</v>
      </c>
      <c r="P682" t="s">
        <v>8325</v>
      </c>
      <c r="Q682" t="s">
        <v>8329</v>
      </c>
      <c r="R682">
        <f t="shared" si="70"/>
        <v>44.21</v>
      </c>
      <c r="S682" s="9">
        <f t="shared" si="71"/>
        <v>125</v>
      </c>
      <c r="T682" s="8">
        <f t="shared" si="72"/>
        <v>41270.954351851848</v>
      </c>
      <c r="U682" s="8">
        <f t="shared" si="73"/>
        <v>41300.954351851848</v>
      </c>
      <c r="V682" s="14">
        <f t="shared" si="74"/>
        <v>30</v>
      </c>
      <c r="W682" s="10">
        <f t="shared" si="75"/>
        <v>0.2525</v>
      </c>
      <c r="X682" s="21">
        <f t="shared" si="76"/>
        <v>2012</v>
      </c>
    </row>
    <row r="683" spans="1:24" ht="60" x14ac:dyDescent="0.25">
      <c r="A683">
        <v>3227</v>
      </c>
      <c r="B683" s="1" t="s">
        <v>3227</v>
      </c>
      <c r="C683" s="1" t="s">
        <v>7337</v>
      </c>
      <c r="D683" s="3">
        <v>1200</v>
      </c>
      <c r="E683" s="4">
        <v>1500</v>
      </c>
      <c r="F683" t="s">
        <v>8218</v>
      </c>
      <c r="G683" t="s">
        <v>8224</v>
      </c>
      <c r="H683" t="s">
        <v>8407</v>
      </c>
      <c r="I683" t="s">
        <v>8246</v>
      </c>
      <c r="J683">
        <v>1484687436</v>
      </c>
      <c r="K683">
        <v>1482095436</v>
      </c>
      <c r="L683" t="b">
        <v>0</v>
      </c>
      <c r="M683">
        <v>30</v>
      </c>
      <c r="N683" t="b">
        <v>1</v>
      </c>
      <c r="O683" t="s">
        <v>8269</v>
      </c>
      <c r="P683" t="s">
        <v>8321</v>
      </c>
      <c r="Q683" t="s">
        <v>8324</v>
      </c>
      <c r="R683">
        <f t="shared" si="70"/>
        <v>50</v>
      </c>
      <c r="S683" s="9">
        <f t="shared" si="71"/>
        <v>125</v>
      </c>
      <c r="T683" s="8">
        <f t="shared" si="72"/>
        <v>42722.882361111115</v>
      </c>
      <c r="U683" s="8">
        <f t="shared" si="73"/>
        <v>42752.882361111115</v>
      </c>
      <c r="V683" s="14">
        <f t="shared" si="74"/>
        <v>30</v>
      </c>
      <c r="W683" s="10">
        <f t="shared" si="75"/>
        <v>0.25</v>
      </c>
      <c r="X683" s="21">
        <f t="shared" si="76"/>
        <v>2016</v>
      </c>
    </row>
    <row r="684" spans="1:24" ht="45" x14ac:dyDescent="0.25">
      <c r="A684">
        <v>3180</v>
      </c>
      <c r="B684" s="1" t="s">
        <v>3180</v>
      </c>
      <c r="C684" s="1" t="s">
        <v>7290</v>
      </c>
      <c r="D684" s="3">
        <v>1200</v>
      </c>
      <c r="E684" s="4">
        <v>1437</v>
      </c>
      <c r="F684" t="s">
        <v>8218</v>
      </c>
      <c r="G684" t="s">
        <v>8224</v>
      </c>
      <c r="H684" t="s">
        <v>8407</v>
      </c>
      <c r="I684" t="s">
        <v>8246</v>
      </c>
      <c r="J684">
        <v>1403258049</v>
      </c>
      <c r="K684">
        <v>1400666049</v>
      </c>
      <c r="L684" t="b">
        <v>1</v>
      </c>
      <c r="M684">
        <v>45</v>
      </c>
      <c r="N684" t="b">
        <v>1</v>
      </c>
      <c r="O684" t="s">
        <v>8269</v>
      </c>
      <c r="P684" t="s">
        <v>8321</v>
      </c>
      <c r="Q684" t="s">
        <v>8324</v>
      </c>
      <c r="R684">
        <f t="shared" si="70"/>
        <v>31.93</v>
      </c>
      <c r="S684" s="9">
        <f t="shared" si="71"/>
        <v>120</v>
      </c>
      <c r="T684" s="8">
        <f t="shared" si="72"/>
        <v>41780.412604166668</v>
      </c>
      <c r="U684" s="8">
        <f t="shared" si="73"/>
        <v>41810.412604166668</v>
      </c>
      <c r="V684" s="14">
        <f t="shared" si="74"/>
        <v>30</v>
      </c>
      <c r="W684" s="10">
        <f t="shared" si="75"/>
        <v>0.19750000000000001</v>
      </c>
      <c r="X684" s="21">
        <f t="shared" si="76"/>
        <v>2014</v>
      </c>
    </row>
    <row r="685" spans="1:24" ht="60" x14ac:dyDescent="0.25">
      <c r="A685">
        <v>3833</v>
      </c>
      <c r="B685" s="1" t="s">
        <v>3830</v>
      </c>
      <c r="C685" s="1" t="s">
        <v>7942</v>
      </c>
      <c r="D685" s="3">
        <v>1200</v>
      </c>
      <c r="E685" s="4">
        <v>1400</v>
      </c>
      <c r="F685" t="s">
        <v>8218</v>
      </c>
      <c r="G685" t="s">
        <v>8228</v>
      </c>
      <c r="H685" t="s">
        <v>8408</v>
      </c>
      <c r="I685" t="s">
        <v>8250</v>
      </c>
      <c r="J685">
        <v>1417460940</v>
      </c>
      <c r="K685">
        <v>1416516972</v>
      </c>
      <c r="L685" t="b">
        <v>0</v>
      </c>
      <c r="M685">
        <v>20</v>
      </c>
      <c r="N685" t="b">
        <v>1</v>
      </c>
      <c r="O685" t="s">
        <v>8269</v>
      </c>
      <c r="P685" t="s">
        <v>8321</v>
      </c>
      <c r="Q685" t="s">
        <v>8324</v>
      </c>
      <c r="R685">
        <f t="shared" si="70"/>
        <v>70</v>
      </c>
      <c r="S685" s="9">
        <f t="shared" si="71"/>
        <v>117</v>
      </c>
      <c r="T685" s="8">
        <f t="shared" si="72"/>
        <v>41963.872361111105</v>
      </c>
      <c r="U685" s="8">
        <f t="shared" si="73"/>
        <v>41974.797916666663</v>
      </c>
      <c r="V685" s="14">
        <f t="shared" si="74"/>
        <v>10.925555555557366</v>
      </c>
      <c r="W685" s="10">
        <f t="shared" si="75"/>
        <v>0.16666666666666666</v>
      </c>
      <c r="X685" s="21">
        <f t="shared" si="76"/>
        <v>2014</v>
      </c>
    </row>
    <row r="686" spans="1:24" ht="60" x14ac:dyDescent="0.25">
      <c r="A686">
        <v>787</v>
      </c>
      <c r="B686" s="1" t="s">
        <v>788</v>
      </c>
      <c r="C686" s="1" t="s">
        <v>4897</v>
      </c>
      <c r="D686" s="3">
        <v>1200</v>
      </c>
      <c r="E686" s="4">
        <v>1370</v>
      </c>
      <c r="F686" t="s">
        <v>8218</v>
      </c>
      <c r="G686" t="s">
        <v>8223</v>
      </c>
      <c r="H686" t="s">
        <v>8403</v>
      </c>
      <c r="I686" t="s">
        <v>8245</v>
      </c>
      <c r="J686">
        <v>1383318226</v>
      </c>
      <c r="K686">
        <v>1380726226</v>
      </c>
      <c r="L686" t="b">
        <v>0</v>
      </c>
      <c r="M686">
        <v>17</v>
      </c>
      <c r="N686" t="b">
        <v>1</v>
      </c>
      <c r="O686" t="s">
        <v>8274</v>
      </c>
      <c r="P686" t="s">
        <v>8325</v>
      </c>
      <c r="Q686" t="s">
        <v>8329</v>
      </c>
      <c r="R686">
        <f t="shared" si="70"/>
        <v>80.59</v>
      </c>
      <c r="S686" s="9">
        <f t="shared" si="71"/>
        <v>114</v>
      </c>
      <c r="T686" s="8">
        <f t="shared" si="72"/>
        <v>41549.627615740741</v>
      </c>
      <c r="U686" s="8">
        <f t="shared" si="73"/>
        <v>41579.627615740741</v>
      </c>
      <c r="V686" s="14">
        <f t="shared" si="74"/>
        <v>30</v>
      </c>
      <c r="W686" s="10">
        <f t="shared" si="75"/>
        <v>0.14166666666666666</v>
      </c>
      <c r="X686" s="21">
        <f t="shared" si="76"/>
        <v>2013</v>
      </c>
    </row>
    <row r="687" spans="1:24" ht="60" x14ac:dyDescent="0.25">
      <c r="A687">
        <v>2469</v>
      </c>
      <c r="B687" s="1" t="s">
        <v>2470</v>
      </c>
      <c r="C687" s="1" t="s">
        <v>6579</v>
      </c>
      <c r="D687" s="3">
        <v>1200</v>
      </c>
      <c r="E687" s="4">
        <v>1364</v>
      </c>
      <c r="F687" t="s">
        <v>8218</v>
      </c>
      <c r="G687" t="s">
        <v>8223</v>
      </c>
      <c r="H687" t="s">
        <v>8403</v>
      </c>
      <c r="I687" t="s">
        <v>8245</v>
      </c>
      <c r="J687">
        <v>1297160329</v>
      </c>
      <c r="K687">
        <v>1295000329</v>
      </c>
      <c r="L687" t="b">
        <v>0</v>
      </c>
      <c r="M687">
        <v>47</v>
      </c>
      <c r="N687" t="b">
        <v>1</v>
      </c>
      <c r="O687" t="s">
        <v>8277</v>
      </c>
      <c r="P687" t="s">
        <v>8325</v>
      </c>
      <c r="Q687" t="s">
        <v>8326</v>
      </c>
      <c r="R687">
        <f t="shared" si="70"/>
        <v>29.02</v>
      </c>
      <c r="S687" s="9">
        <f t="shared" si="71"/>
        <v>114</v>
      </c>
      <c r="T687" s="8">
        <f t="shared" si="72"/>
        <v>40557.429733796293</v>
      </c>
      <c r="U687" s="8">
        <f t="shared" si="73"/>
        <v>40582.429733796293</v>
      </c>
      <c r="V687" s="14">
        <f t="shared" si="74"/>
        <v>25</v>
      </c>
      <c r="W687" s="10">
        <f t="shared" si="75"/>
        <v>0.13666666666666666</v>
      </c>
      <c r="X687" s="21">
        <f t="shared" si="76"/>
        <v>2011</v>
      </c>
    </row>
    <row r="688" spans="1:24" ht="45" x14ac:dyDescent="0.25">
      <c r="A688">
        <v>1741</v>
      </c>
      <c r="B688" s="1" t="s">
        <v>1742</v>
      </c>
      <c r="C688" s="1" t="s">
        <v>5851</v>
      </c>
      <c r="D688" s="3">
        <v>1200</v>
      </c>
      <c r="E688" s="4">
        <v>1330</v>
      </c>
      <c r="F688" t="s">
        <v>8218</v>
      </c>
      <c r="G688" t="s">
        <v>8224</v>
      </c>
      <c r="H688" t="s">
        <v>8407</v>
      </c>
      <c r="I688" t="s">
        <v>8246</v>
      </c>
      <c r="J688">
        <v>1433948671</v>
      </c>
      <c r="K688">
        <v>1430060671</v>
      </c>
      <c r="L688" t="b">
        <v>0</v>
      </c>
      <c r="M688">
        <v>52</v>
      </c>
      <c r="N688" t="b">
        <v>1</v>
      </c>
      <c r="O688" t="s">
        <v>8283</v>
      </c>
      <c r="P688" t="s">
        <v>8311</v>
      </c>
      <c r="Q688" t="s">
        <v>8312</v>
      </c>
      <c r="R688">
        <f t="shared" si="70"/>
        <v>25.58</v>
      </c>
      <c r="S688" s="9">
        <f t="shared" si="71"/>
        <v>111</v>
      </c>
      <c r="T688" s="8">
        <f t="shared" si="72"/>
        <v>42120.628136574072</v>
      </c>
      <c r="U688" s="8">
        <f t="shared" si="73"/>
        <v>42165.628136574072</v>
      </c>
      <c r="V688" s="14">
        <f t="shared" si="74"/>
        <v>45</v>
      </c>
      <c r="W688" s="10">
        <f t="shared" si="75"/>
        <v>0.10833333333333334</v>
      </c>
      <c r="X688" s="21">
        <f t="shared" si="76"/>
        <v>2015</v>
      </c>
    </row>
    <row r="689" spans="1:24" ht="60" x14ac:dyDescent="0.25">
      <c r="A689">
        <v>3541</v>
      </c>
      <c r="B689" s="1" t="s">
        <v>3540</v>
      </c>
      <c r="C689" s="1" t="s">
        <v>7651</v>
      </c>
      <c r="D689" s="3">
        <v>1200</v>
      </c>
      <c r="E689" s="4">
        <v>1260</v>
      </c>
      <c r="F689" t="s">
        <v>8218</v>
      </c>
      <c r="G689" t="s">
        <v>8224</v>
      </c>
      <c r="H689" t="s">
        <v>8407</v>
      </c>
      <c r="I689" t="s">
        <v>8246</v>
      </c>
      <c r="J689">
        <v>1441042275</v>
      </c>
      <c r="K689">
        <v>1438882275</v>
      </c>
      <c r="L689" t="b">
        <v>0</v>
      </c>
      <c r="M689">
        <v>32</v>
      </c>
      <c r="N689" t="b">
        <v>1</v>
      </c>
      <c r="O689" t="s">
        <v>8269</v>
      </c>
      <c r="P689" t="s">
        <v>8321</v>
      </c>
      <c r="Q689" t="s">
        <v>8324</v>
      </c>
      <c r="R689">
        <f t="shared" si="70"/>
        <v>39.380000000000003</v>
      </c>
      <c r="S689" s="9">
        <f t="shared" si="71"/>
        <v>105</v>
      </c>
      <c r="T689" s="8">
        <f t="shared" si="72"/>
        <v>42222.730034722219</v>
      </c>
      <c r="U689" s="8">
        <f t="shared" si="73"/>
        <v>42247.730034722219</v>
      </c>
      <c r="V689" s="14">
        <f t="shared" si="74"/>
        <v>25</v>
      </c>
      <c r="W689" s="10">
        <f t="shared" si="75"/>
        <v>0.05</v>
      </c>
      <c r="X689" s="21">
        <f t="shared" si="76"/>
        <v>2015</v>
      </c>
    </row>
    <row r="690" spans="1:24" ht="60" x14ac:dyDescent="0.25">
      <c r="A690">
        <v>3832</v>
      </c>
      <c r="B690" s="1" t="s">
        <v>3829</v>
      </c>
      <c r="C690" s="1" t="s">
        <v>7941</v>
      </c>
      <c r="D690" s="3">
        <v>1200</v>
      </c>
      <c r="E690" s="4">
        <v>1256</v>
      </c>
      <c r="F690" t="s">
        <v>8218</v>
      </c>
      <c r="G690" t="s">
        <v>8223</v>
      </c>
      <c r="H690" t="s">
        <v>8403</v>
      </c>
      <c r="I690" t="s">
        <v>8245</v>
      </c>
      <c r="J690">
        <v>1455936335</v>
      </c>
      <c r="K690">
        <v>1452048335</v>
      </c>
      <c r="L690" t="b">
        <v>0</v>
      </c>
      <c r="M690">
        <v>9</v>
      </c>
      <c r="N690" t="b">
        <v>1</v>
      </c>
      <c r="O690" t="s">
        <v>8269</v>
      </c>
      <c r="P690" t="s">
        <v>8321</v>
      </c>
      <c r="Q690" t="s">
        <v>8324</v>
      </c>
      <c r="R690">
        <f t="shared" si="70"/>
        <v>139.56</v>
      </c>
      <c r="S690" s="9">
        <f t="shared" si="71"/>
        <v>105</v>
      </c>
      <c r="T690" s="8">
        <f t="shared" si="72"/>
        <v>42375.114988425921</v>
      </c>
      <c r="U690" s="8">
        <f t="shared" si="73"/>
        <v>42420.114988425921</v>
      </c>
      <c r="V690" s="14">
        <f t="shared" si="74"/>
        <v>45</v>
      </c>
      <c r="W690" s="10">
        <f t="shared" si="75"/>
        <v>4.6666666666666669E-2</v>
      </c>
      <c r="X690" s="21">
        <f t="shared" si="76"/>
        <v>2016</v>
      </c>
    </row>
    <row r="691" spans="1:24" ht="45" x14ac:dyDescent="0.25">
      <c r="A691">
        <v>3226</v>
      </c>
      <c r="B691" s="1" t="s">
        <v>3226</v>
      </c>
      <c r="C691" s="1" t="s">
        <v>7336</v>
      </c>
      <c r="D691" s="3">
        <v>1200</v>
      </c>
      <c r="E691" s="4">
        <v>1250</v>
      </c>
      <c r="F691" t="s">
        <v>8218</v>
      </c>
      <c r="G691" t="s">
        <v>8224</v>
      </c>
      <c r="H691" t="s">
        <v>8407</v>
      </c>
      <c r="I691" t="s">
        <v>8246</v>
      </c>
      <c r="J691">
        <v>1446213612</v>
      </c>
      <c r="K691">
        <v>1443621612</v>
      </c>
      <c r="L691" t="b">
        <v>1</v>
      </c>
      <c r="M691">
        <v>21</v>
      </c>
      <c r="N691" t="b">
        <v>1</v>
      </c>
      <c r="O691" t="s">
        <v>8269</v>
      </c>
      <c r="P691" t="s">
        <v>8321</v>
      </c>
      <c r="Q691" t="s">
        <v>8324</v>
      </c>
      <c r="R691">
        <f t="shared" si="70"/>
        <v>59.52</v>
      </c>
      <c r="S691" s="9">
        <f t="shared" si="71"/>
        <v>104</v>
      </c>
      <c r="T691" s="8">
        <f t="shared" si="72"/>
        <v>42277.583472222221</v>
      </c>
      <c r="U691" s="8">
        <f t="shared" si="73"/>
        <v>42307.583472222221</v>
      </c>
      <c r="V691" s="14">
        <f t="shared" si="74"/>
        <v>30</v>
      </c>
      <c r="W691" s="10">
        <f t="shared" si="75"/>
        <v>4.1666666666666664E-2</v>
      </c>
      <c r="X691" s="21">
        <f t="shared" si="76"/>
        <v>2015</v>
      </c>
    </row>
    <row r="692" spans="1:24" ht="45" x14ac:dyDescent="0.25">
      <c r="A692">
        <v>3399</v>
      </c>
      <c r="B692" s="1" t="s">
        <v>3398</v>
      </c>
      <c r="C692" s="1" t="s">
        <v>7509</v>
      </c>
      <c r="D692" s="3">
        <v>1200</v>
      </c>
      <c r="E692" s="4">
        <v>1245</v>
      </c>
      <c r="F692" t="s">
        <v>8218</v>
      </c>
      <c r="G692" t="s">
        <v>8224</v>
      </c>
      <c r="H692" t="s">
        <v>8407</v>
      </c>
      <c r="I692" t="s">
        <v>8246</v>
      </c>
      <c r="J692">
        <v>1424556325</v>
      </c>
      <c r="K692">
        <v>1421964325</v>
      </c>
      <c r="L692" t="b">
        <v>0</v>
      </c>
      <c r="M692">
        <v>46</v>
      </c>
      <c r="N692" t="b">
        <v>1</v>
      </c>
      <c r="O692" t="s">
        <v>8269</v>
      </c>
      <c r="P692" t="s">
        <v>8321</v>
      </c>
      <c r="Q692" t="s">
        <v>8324</v>
      </c>
      <c r="R692">
        <f t="shared" si="70"/>
        <v>27.07</v>
      </c>
      <c r="S692" s="9">
        <f t="shared" si="71"/>
        <v>104</v>
      </c>
      <c r="T692" s="8">
        <f t="shared" si="72"/>
        <v>42026.920428240745</v>
      </c>
      <c r="U692" s="8">
        <f t="shared" si="73"/>
        <v>42056.920428240745</v>
      </c>
      <c r="V692" s="14">
        <f t="shared" si="74"/>
        <v>30</v>
      </c>
      <c r="W692" s="10">
        <f t="shared" si="75"/>
        <v>3.7499999999999999E-2</v>
      </c>
      <c r="X692" s="21">
        <f t="shared" si="76"/>
        <v>2015</v>
      </c>
    </row>
    <row r="693" spans="1:24" ht="45" x14ac:dyDescent="0.25">
      <c r="A693">
        <v>1886</v>
      </c>
      <c r="B693" s="1" t="s">
        <v>1887</v>
      </c>
      <c r="C693" s="1" t="s">
        <v>5996</v>
      </c>
      <c r="D693" s="3">
        <v>1200</v>
      </c>
      <c r="E693" s="4">
        <v>1225</v>
      </c>
      <c r="F693" t="s">
        <v>8218</v>
      </c>
      <c r="G693" t="s">
        <v>8223</v>
      </c>
      <c r="H693" t="s">
        <v>8403</v>
      </c>
      <c r="I693" t="s">
        <v>8245</v>
      </c>
      <c r="J693">
        <v>1415832338</v>
      </c>
      <c r="K693">
        <v>1413236738</v>
      </c>
      <c r="L693" t="b">
        <v>0</v>
      </c>
      <c r="M693">
        <v>29</v>
      </c>
      <c r="N693" t="b">
        <v>1</v>
      </c>
      <c r="O693" t="s">
        <v>8277</v>
      </c>
      <c r="P693" t="s">
        <v>8325</v>
      </c>
      <c r="Q693" t="s">
        <v>8326</v>
      </c>
      <c r="R693">
        <f t="shared" si="70"/>
        <v>42.24</v>
      </c>
      <c r="S693" s="9">
        <f t="shared" si="71"/>
        <v>102</v>
      </c>
      <c r="T693" s="8">
        <f t="shared" si="72"/>
        <v>41925.906689814816</v>
      </c>
      <c r="U693" s="8">
        <f t="shared" si="73"/>
        <v>41955.94835648148</v>
      </c>
      <c r="V693" s="14">
        <f t="shared" si="74"/>
        <v>30.041666666664241</v>
      </c>
      <c r="W693" s="10">
        <f t="shared" si="75"/>
        <v>2.0833333333333332E-2</v>
      </c>
      <c r="X693" s="21">
        <f t="shared" si="76"/>
        <v>2014</v>
      </c>
    </row>
    <row r="694" spans="1:24" ht="45" x14ac:dyDescent="0.25">
      <c r="A694">
        <v>1608</v>
      </c>
      <c r="B694" s="1" t="s">
        <v>1609</v>
      </c>
      <c r="C694" s="1" t="s">
        <v>5718</v>
      </c>
      <c r="D694" s="3">
        <v>1200</v>
      </c>
      <c r="E694" s="4">
        <v>1215</v>
      </c>
      <c r="F694" t="s">
        <v>8218</v>
      </c>
      <c r="G694" t="s">
        <v>8223</v>
      </c>
      <c r="H694" t="s">
        <v>8403</v>
      </c>
      <c r="I694" t="s">
        <v>8245</v>
      </c>
      <c r="J694">
        <v>1388553960</v>
      </c>
      <c r="K694">
        <v>1385754986</v>
      </c>
      <c r="L694" t="b">
        <v>0</v>
      </c>
      <c r="M694">
        <v>23</v>
      </c>
      <c r="N694" t="b">
        <v>1</v>
      </c>
      <c r="O694" t="s">
        <v>8274</v>
      </c>
      <c r="P694" t="s">
        <v>8325</v>
      </c>
      <c r="Q694" t="s">
        <v>8329</v>
      </c>
      <c r="R694">
        <f t="shared" si="70"/>
        <v>52.83</v>
      </c>
      <c r="S694" s="9">
        <f t="shared" si="71"/>
        <v>101</v>
      </c>
      <c r="T694" s="8">
        <f t="shared" si="72"/>
        <v>41607.83085648148</v>
      </c>
      <c r="U694" s="8">
        <f t="shared" si="73"/>
        <v>41640.226388888892</v>
      </c>
      <c r="V694" s="14">
        <f t="shared" si="74"/>
        <v>32.395532407412247</v>
      </c>
      <c r="W694" s="10">
        <f t="shared" si="75"/>
        <v>1.2500000000000001E-2</v>
      </c>
      <c r="X694" s="21">
        <f t="shared" si="76"/>
        <v>2013</v>
      </c>
    </row>
    <row r="695" spans="1:24" ht="45" x14ac:dyDescent="0.25">
      <c r="A695">
        <v>857</v>
      </c>
      <c r="B695" s="1" t="s">
        <v>858</v>
      </c>
      <c r="C695" s="1" t="s">
        <v>4967</v>
      </c>
      <c r="D695" s="3">
        <v>1200</v>
      </c>
      <c r="E695" s="4">
        <v>1200</v>
      </c>
      <c r="F695" t="s">
        <v>8218</v>
      </c>
      <c r="G695" t="s">
        <v>8226</v>
      </c>
      <c r="H695" t="s">
        <v>8405</v>
      </c>
      <c r="I695" t="s">
        <v>8248</v>
      </c>
      <c r="J695">
        <v>1448463431</v>
      </c>
      <c r="K695">
        <v>1444831031</v>
      </c>
      <c r="L695" t="b">
        <v>0</v>
      </c>
      <c r="M695">
        <v>24</v>
      </c>
      <c r="N695" t="b">
        <v>1</v>
      </c>
      <c r="O695" t="s">
        <v>8275</v>
      </c>
      <c r="P695" t="s">
        <v>8325</v>
      </c>
      <c r="Q695" t="s">
        <v>8334</v>
      </c>
      <c r="R695">
        <f t="shared" si="70"/>
        <v>50</v>
      </c>
      <c r="S695" s="9">
        <f t="shared" si="71"/>
        <v>100</v>
      </c>
      <c r="T695" s="8">
        <f t="shared" si="72"/>
        <v>42291.581377314811</v>
      </c>
      <c r="U695" s="8">
        <f t="shared" si="73"/>
        <v>42333.623043981483</v>
      </c>
      <c r="V695" s="14">
        <f t="shared" si="74"/>
        <v>42.041666666671517</v>
      </c>
      <c r="W695" s="10">
        <f t="shared" si="75"/>
        <v>0</v>
      </c>
      <c r="X695" s="21">
        <f t="shared" si="76"/>
        <v>2015</v>
      </c>
    </row>
    <row r="696" spans="1:24" ht="45" x14ac:dyDescent="0.25">
      <c r="A696">
        <v>1642</v>
      </c>
      <c r="B696" s="1" t="s">
        <v>1643</v>
      </c>
      <c r="C696" s="1" t="s">
        <v>5752</v>
      </c>
      <c r="D696" s="3">
        <v>1200</v>
      </c>
      <c r="E696" s="4">
        <v>1200</v>
      </c>
      <c r="F696" t="s">
        <v>8218</v>
      </c>
      <c r="G696" t="s">
        <v>8223</v>
      </c>
      <c r="H696" t="s">
        <v>8403</v>
      </c>
      <c r="I696" t="s">
        <v>8245</v>
      </c>
      <c r="J696">
        <v>1308011727</v>
      </c>
      <c r="K696">
        <v>1306283727</v>
      </c>
      <c r="L696" t="b">
        <v>0</v>
      </c>
      <c r="M696">
        <v>28</v>
      </c>
      <c r="N696" t="b">
        <v>1</v>
      </c>
      <c r="O696" t="s">
        <v>8290</v>
      </c>
      <c r="P696" t="s">
        <v>8325</v>
      </c>
      <c r="Q696" t="s">
        <v>8336</v>
      </c>
      <c r="R696">
        <f t="shared" si="70"/>
        <v>42.86</v>
      </c>
      <c r="S696" s="9">
        <f t="shared" si="71"/>
        <v>100</v>
      </c>
      <c r="T696" s="8">
        <f t="shared" si="72"/>
        <v>40688.024618055555</v>
      </c>
      <c r="U696" s="8">
        <f t="shared" si="73"/>
        <v>40708.024618055555</v>
      </c>
      <c r="V696" s="14">
        <f t="shared" si="74"/>
        <v>20</v>
      </c>
      <c r="W696" s="10">
        <f t="shared" si="75"/>
        <v>0</v>
      </c>
      <c r="X696" s="21">
        <f t="shared" si="76"/>
        <v>2011</v>
      </c>
    </row>
    <row r="697" spans="1:24" ht="30" x14ac:dyDescent="0.25">
      <c r="A697">
        <v>3666</v>
      </c>
      <c r="B697" s="1" t="s">
        <v>3663</v>
      </c>
      <c r="C697" s="1" t="s">
        <v>7776</v>
      </c>
      <c r="D697" s="3">
        <v>1200</v>
      </c>
      <c r="E697" s="4">
        <v>1200</v>
      </c>
      <c r="F697" t="s">
        <v>8218</v>
      </c>
      <c r="G697" t="s">
        <v>8223</v>
      </c>
      <c r="H697" t="s">
        <v>8403</v>
      </c>
      <c r="I697" t="s">
        <v>8245</v>
      </c>
      <c r="J697">
        <v>1406185200</v>
      </c>
      <c r="K697">
        <v>1404337382</v>
      </c>
      <c r="L697" t="b">
        <v>0</v>
      </c>
      <c r="M697">
        <v>38</v>
      </c>
      <c r="N697" t="b">
        <v>1</v>
      </c>
      <c r="O697" t="s">
        <v>8269</v>
      </c>
      <c r="P697" t="s">
        <v>8321</v>
      </c>
      <c r="Q697" t="s">
        <v>8324</v>
      </c>
      <c r="R697">
        <f t="shared" si="70"/>
        <v>31.58</v>
      </c>
      <c r="S697" s="9">
        <f t="shared" si="71"/>
        <v>100</v>
      </c>
      <c r="T697" s="8">
        <f t="shared" si="72"/>
        <v>41822.90488425926</v>
      </c>
      <c r="U697" s="8">
        <f t="shared" si="73"/>
        <v>41844.291666666664</v>
      </c>
      <c r="V697" s="14">
        <f t="shared" si="74"/>
        <v>21.386782407404098</v>
      </c>
      <c r="W697" s="10">
        <f t="shared" si="75"/>
        <v>0</v>
      </c>
      <c r="X697" s="21">
        <f t="shared" si="76"/>
        <v>2014</v>
      </c>
    </row>
    <row r="698" spans="1:24" ht="45" x14ac:dyDescent="0.25">
      <c r="A698">
        <v>2955</v>
      </c>
      <c r="B698" s="1" t="s">
        <v>2955</v>
      </c>
      <c r="C698" s="1" t="s">
        <v>7065</v>
      </c>
      <c r="D698" s="3">
        <v>1200</v>
      </c>
      <c r="E698" s="4">
        <v>715</v>
      </c>
      <c r="F698" t="s">
        <v>8219</v>
      </c>
      <c r="G698" t="s">
        <v>8223</v>
      </c>
      <c r="H698" t="s">
        <v>8403</v>
      </c>
      <c r="I698" t="s">
        <v>8245</v>
      </c>
      <c r="J698">
        <v>1434476849</v>
      </c>
      <c r="K698">
        <v>1431884849</v>
      </c>
      <c r="L698" t="b">
        <v>0</v>
      </c>
      <c r="M698">
        <v>11</v>
      </c>
      <c r="N698" t="b">
        <v>0</v>
      </c>
      <c r="O698" t="s">
        <v>8301</v>
      </c>
      <c r="P698" t="s">
        <v>8321</v>
      </c>
      <c r="Q698" t="s">
        <v>8322</v>
      </c>
      <c r="R698">
        <f t="shared" si="70"/>
        <v>65</v>
      </c>
      <c r="S698" s="9">
        <f t="shared" si="71"/>
        <v>60</v>
      </c>
      <c r="T698" s="8">
        <f t="shared" si="72"/>
        <v>42141.741307870368</v>
      </c>
      <c r="U698" s="8">
        <f t="shared" si="73"/>
        <v>42171.741307870368</v>
      </c>
      <c r="V698" s="14">
        <f t="shared" si="74"/>
        <v>30</v>
      </c>
      <c r="W698" s="10">
        <f t="shared" si="75"/>
        <v>-0.40416666666666667</v>
      </c>
      <c r="X698" s="21">
        <f t="shared" si="76"/>
        <v>2015</v>
      </c>
    </row>
    <row r="699" spans="1:24" ht="60" x14ac:dyDescent="0.25">
      <c r="A699">
        <v>4001</v>
      </c>
      <c r="B699" s="1" t="s">
        <v>3997</v>
      </c>
      <c r="C699" s="1" t="s">
        <v>8107</v>
      </c>
      <c r="D699" s="3">
        <v>1200</v>
      </c>
      <c r="E699" s="4">
        <v>453</v>
      </c>
      <c r="F699" t="s">
        <v>8220</v>
      </c>
      <c r="G699" t="s">
        <v>8224</v>
      </c>
      <c r="H699" t="s">
        <v>8407</v>
      </c>
      <c r="I699" t="s">
        <v>8246</v>
      </c>
      <c r="J699">
        <v>1488394800</v>
      </c>
      <c r="K699">
        <v>1486681708</v>
      </c>
      <c r="L699" t="b">
        <v>0</v>
      </c>
      <c r="M699">
        <v>14</v>
      </c>
      <c r="N699" t="b">
        <v>0</v>
      </c>
      <c r="O699" t="s">
        <v>8269</v>
      </c>
      <c r="P699" t="s">
        <v>8321</v>
      </c>
      <c r="Q699" t="s">
        <v>8324</v>
      </c>
      <c r="R699">
        <f t="shared" si="70"/>
        <v>32.36</v>
      </c>
      <c r="S699" s="9">
        <f t="shared" si="71"/>
        <v>38</v>
      </c>
      <c r="T699" s="8">
        <f t="shared" si="72"/>
        <v>42775.964212962965</v>
      </c>
      <c r="U699" s="8">
        <f t="shared" si="73"/>
        <v>42795.791666666672</v>
      </c>
      <c r="V699" s="14">
        <f t="shared" si="74"/>
        <v>19.827453703706851</v>
      </c>
      <c r="W699" s="10">
        <f t="shared" si="75"/>
        <v>-0.62250000000000005</v>
      </c>
      <c r="X699" s="21">
        <f t="shared" si="76"/>
        <v>2017</v>
      </c>
    </row>
    <row r="700" spans="1:24" ht="45" x14ac:dyDescent="0.25">
      <c r="A700">
        <v>180</v>
      </c>
      <c r="B700" s="1" t="s">
        <v>182</v>
      </c>
      <c r="C700" s="1" t="s">
        <v>4290</v>
      </c>
      <c r="D700" s="3">
        <v>1200</v>
      </c>
      <c r="E700" s="4">
        <v>401</v>
      </c>
      <c r="F700" t="s">
        <v>8220</v>
      </c>
      <c r="G700" t="s">
        <v>8224</v>
      </c>
      <c r="H700" t="s">
        <v>8407</v>
      </c>
      <c r="I700" t="s">
        <v>8246</v>
      </c>
      <c r="J700">
        <v>1428951600</v>
      </c>
      <c r="K700">
        <v>1425512843</v>
      </c>
      <c r="L700" t="b">
        <v>0</v>
      </c>
      <c r="M700">
        <v>13</v>
      </c>
      <c r="N700" t="b">
        <v>0</v>
      </c>
      <c r="O700" t="s">
        <v>8266</v>
      </c>
      <c r="P700" t="s">
        <v>8319</v>
      </c>
      <c r="Q700" t="s">
        <v>8323</v>
      </c>
      <c r="R700">
        <f t="shared" si="70"/>
        <v>30.85</v>
      </c>
      <c r="S700" s="9">
        <f t="shared" si="71"/>
        <v>33</v>
      </c>
      <c r="T700" s="8">
        <f t="shared" si="72"/>
        <v>42067.991238425922</v>
      </c>
      <c r="U700" s="8">
        <f t="shared" si="73"/>
        <v>42107.791666666672</v>
      </c>
      <c r="V700" s="14">
        <f t="shared" si="74"/>
        <v>39.80042824074917</v>
      </c>
      <c r="W700" s="10">
        <f t="shared" si="75"/>
        <v>-0.66583333333333339</v>
      </c>
      <c r="X700" s="21">
        <f t="shared" si="76"/>
        <v>2015</v>
      </c>
    </row>
    <row r="701" spans="1:24" ht="60" x14ac:dyDescent="0.25">
      <c r="A701">
        <v>3959</v>
      </c>
      <c r="B701" s="1" t="s">
        <v>3956</v>
      </c>
      <c r="C701" s="1" t="s">
        <v>8066</v>
      </c>
      <c r="D701" s="3">
        <v>1200</v>
      </c>
      <c r="E701" s="4">
        <v>292</v>
      </c>
      <c r="F701" t="s">
        <v>8220</v>
      </c>
      <c r="G701" t="s">
        <v>8223</v>
      </c>
      <c r="H701" t="s">
        <v>8403</v>
      </c>
      <c r="I701" t="s">
        <v>8245</v>
      </c>
      <c r="J701">
        <v>1411930556</v>
      </c>
      <c r="K701">
        <v>1409338556</v>
      </c>
      <c r="L701" t="b">
        <v>0</v>
      </c>
      <c r="M701">
        <v>12</v>
      </c>
      <c r="N701" t="b">
        <v>0</v>
      </c>
      <c r="O701" t="s">
        <v>8269</v>
      </c>
      <c r="P701" t="s">
        <v>8321</v>
      </c>
      <c r="Q701" t="s">
        <v>8324</v>
      </c>
      <c r="R701">
        <f t="shared" si="70"/>
        <v>24.33</v>
      </c>
      <c r="S701" s="9">
        <f t="shared" si="71"/>
        <v>24</v>
      </c>
      <c r="T701" s="8">
        <f t="shared" si="72"/>
        <v>41880.788842592592</v>
      </c>
      <c r="U701" s="8">
        <f t="shared" si="73"/>
        <v>41910.788842592592</v>
      </c>
      <c r="V701" s="14">
        <f t="shared" si="74"/>
        <v>30</v>
      </c>
      <c r="W701" s="10">
        <f t="shared" si="75"/>
        <v>-0.75666666666666671</v>
      </c>
      <c r="X701" s="21">
        <f t="shared" si="76"/>
        <v>2014</v>
      </c>
    </row>
    <row r="702" spans="1:24" ht="45" x14ac:dyDescent="0.25">
      <c r="A702">
        <v>2403</v>
      </c>
      <c r="B702" s="1" t="s">
        <v>2404</v>
      </c>
      <c r="C702" s="1" t="s">
        <v>6513</v>
      </c>
      <c r="D702" s="3">
        <v>1200</v>
      </c>
      <c r="E702" s="4">
        <v>202</v>
      </c>
      <c r="F702" t="s">
        <v>8220</v>
      </c>
      <c r="G702" t="s">
        <v>8224</v>
      </c>
      <c r="H702" t="s">
        <v>8407</v>
      </c>
      <c r="I702" t="s">
        <v>8246</v>
      </c>
      <c r="J702">
        <v>1459368658</v>
      </c>
      <c r="K702">
        <v>1454188258</v>
      </c>
      <c r="L702" t="b">
        <v>0</v>
      </c>
      <c r="M702">
        <v>12</v>
      </c>
      <c r="N702" t="b">
        <v>0</v>
      </c>
      <c r="O702" t="s">
        <v>8282</v>
      </c>
      <c r="P702" t="s">
        <v>8317</v>
      </c>
      <c r="Q702" t="s">
        <v>8343</v>
      </c>
      <c r="R702">
        <f t="shared" si="70"/>
        <v>16.829999999999998</v>
      </c>
      <c r="S702" s="9">
        <f t="shared" si="71"/>
        <v>17</v>
      </c>
      <c r="T702" s="8">
        <f t="shared" si="72"/>
        <v>42399.882615740738</v>
      </c>
      <c r="U702" s="8">
        <f t="shared" si="73"/>
        <v>42459.840949074074</v>
      </c>
      <c r="V702" s="14">
        <f t="shared" si="74"/>
        <v>59.958333333335759</v>
      </c>
      <c r="W702" s="10">
        <f t="shared" si="75"/>
        <v>-0.83166666666666667</v>
      </c>
      <c r="X702" s="21">
        <f t="shared" si="76"/>
        <v>2016</v>
      </c>
    </row>
    <row r="703" spans="1:24" ht="45" x14ac:dyDescent="0.25">
      <c r="A703">
        <v>1491</v>
      </c>
      <c r="B703" s="1" t="s">
        <v>1492</v>
      </c>
      <c r="C703" s="1" t="s">
        <v>5601</v>
      </c>
      <c r="D703" s="3">
        <v>1200</v>
      </c>
      <c r="E703" s="4">
        <v>100</v>
      </c>
      <c r="F703" t="s">
        <v>8220</v>
      </c>
      <c r="G703" t="s">
        <v>8223</v>
      </c>
      <c r="H703" t="s">
        <v>8403</v>
      </c>
      <c r="I703" t="s">
        <v>8245</v>
      </c>
      <c r="J703">
        <v>1424014680</v>
      </c>
      <c r="K703">
        <v>1418922443</v>
      </c>
      <c r="L703" t="b">
        <v>0</v>
      </c>
      <c r="M703">
        <v>1</v>
      </c>
      <c r="N703" t="b">
        <v>0</v>
      </c>
      <c r="O703" t="s">
        <v>8273</v>
      </c>
      <c r="P703" t="s">
        <v>8309</v>
      </c>
      <c r="Q703" t="s">
        <v>8350</v>
      </c>
      <c r="R703">
        <f t="shared" si="70"/>
        <v>100</v>
      </c>
      <c r="S703" s="9">
        <f t="shared" si="71"/>
        <v>8</v>
      </c>
      <c r="T703" s="8">
        <f t="shared" si="72"/>
        <v>41991.713460648149</v>
      </c>
      <c r="U703" s="8">
        <f t="shared" si="73"/>
        <v>42050.651388888888</v>
      </c>
      <c r="V703" s="14">
        <f t="shared" si="74"/>
        <v>58.937928240738984</v>
      </c>
      <c r="W703" s="10">
        <f t="shared" si="75"/>
        <v>-0.91666666666666663</v>
      </c>
      <c r="X703" s="21">
        <f t="shared" si="76"/>
        <v>2014</v>
      </c>
    </row>
    <row r="704" spans="1:24" ht="60" x14ac:dyDescent="0.25">
      <c r="A704">
        <v>1819</v>
      </c>
      <c r="B704" s="1" t="s">
        <v>1820</v>
      </c>
      <c r="C704" s="1" t="s">
        <v>5929</v>
      </c>
      <c r="D704" s="3">
        <v>1200</v>
      </c>
      <c r="E704" s="4">
        <v>25</v>
      </c>
      <c r="F704" t="s">
        <v>8220</v>
      </c>
      <c r="G704" t="s">
        <v>8223</v>
      </c>
      <c r="H704" t="s">
        <v>8403</v>
      </c>
      <c r="I704" t="s">
        <v>8245</v>
      </c>
      <c r="J704">
        <v>1406743396</v>
      </c>
      <c r="K704">
        <v>1404151396</v>
      </c>
      <c r="L704" t="b">
        <v>0</v>
      </c>
      <c r="M704">
        <v>4</v>
      </c>
      <c r="N704" t="b">
        <v>0</v>
      </c>
      <c r="O704" t="s">
        <v>8283</v>
      </c>
      <c r="P704" t="s">
        <v>8311</v>
      </c>
      <c r="Q704" t="s">
        <v>8312</v>
      </c>
      <c r="R704">
        <f t="shared" si="70"/>
        <v>6.25</v>
      </c>
      <c r="S704" s="9">
        <f t="shared" si="71"/>
        <v>2</v>
      </c>
      <c r="T704" s="8">
        <f t="shared" si="72"/>
        <v>41820.752268518518</v>
      </c>
      <c r="U704" s="8">
        <f t="shared" si="73"/>
        <v>41850.752268518518</v>
      </c>
      <c r="V704" s="14">
        <f t="shared" si="74"/>
        <v>30</v>
      </c>
      <c r="W704" s="10">
        <f t="shared" si="75"/>
        <v>-0.97916666666666663</v>
      </c>
      <c r="X704" s="21">
        <f t="shared" si="76"/>
        <v>2014</v>
      </c>
    </row>
    <row r="705" spans="1:24" x14ac:dyDescent="0.25">
      <c r="A705">
        <v>131</v>
      </c>
      <c r="B705" s="1" t="s">
        <v>133</v>
      </c>
      <c r="C705" s="1" t="s">
        <v>4242</v>
      </c>
      <c r="D705" s="3">
        <v>1200</v>
      </c>
      <c r="E705" s="4">
        <v>0</v>
      </c>
      <c r="F705" t="s">
        <v>8219</v>
      </c>
      <c r="G705" t="s">
        <v>8223</v>
      </c>
      <c r="H705" t="s">
        <v>8403</v>
      </c>
      <c r="I705" t="s">
        <v>8245</v>
      </c>
      <c r="J705">
        <v>1467763200</v>
      </c>
      <c r="K705">
        <v>1466453161</v>
      </c>
      <c r="L705" t="b">
        <v>0</v>
      </c>
      <c r="M705">
        <v>0</v>
      </c>
      <c r="N705" t="b">
        <v>0</v>
      </c>
      <c r="O705" t="s">
        <v>8265</v>
      </c>
      <c r="P705" t="s">
        <v>8319</v>
      </c>
      <c r="Q705" t="s">
        <v>8335</v>
      </c>
      <c r="R705">
        <f t="shared" si="70"/>
        <v>0</v>
      </c>
      <c r="S705" s="9">
        <f t="shared" si="71"/>
        <v>0</v>
      </c>
      <c r="T705" s="8">
        <f t="shared" si="72"/>
        <v>42541.837511574078</v>
      </c>
      <c r="U705" s="8">
        <f t="shared" si="73"/>
        <v>42557</v>
      </c>
      <c r="V705" s="14">
        <f t="shared" si="74"/>
        <v>15.162488425921765</v>
      </c>
      <c r="W705" s="10">
        <f t="shared" si="75"/>
        <v>-1</v>
      </c>
      <c r="X705" s="21">
        <f t="shared" si="76"/>
        <v>2016</v>
      </c>
    </row>
    <row r="706" spans="1:24" ht="45" x14ac:dyDescent="0.25">
      <c r="A706">
        <v>710</v>
      </c>
      <c r="B706" s="1" t="s">
        <v>711</v>
      </c>
      <c r="C706" s="1" t="s">
        <v>4820</v>
      </c>
      <c r="D706" s="3">
        <v>1200</v>
      </c>
      <c r="E706" s="4">
        <v>0</v>
      </c>
      <c r="F706" t="s">
        <v>8220</v>
      </c>
      <c r="G706" t="s">
        <v>8228</v>
      </c>
      <c r="H706" t="s">
        <v>8408</v>
      </c>
      <c r="I706" t="s">
        <v>8250</v>
      </c>
      <c r="J706">
        <v>1408495440</v>
      </c>
      <c r="K706">
        <v>1405640302</v>
      </c>
      <c r="L706" t="b">
        <v>0</v>
      </c>
      <c r="M706">
        <v>0</v>
      </c>
      <c r="N706" t="b">
        <v>0</v>
      </c>
      <c r="O706" t="s">
        <v>8271</v>
      </c>
      <c r="P706" t="s">
        <v>8306</v>
      </c>
      <c r="Q706" t="s">
        <v>8308</v>
      </c>
      <c r="R706">
        <f t="shared" ref="R706:R769" si="77">IFERROR(ROUND(E706/M706,2),0)</f>
        <v>0</v>
      </c>
      <c r="S706" s="9">
        <f t="shared" ref="S706:S769" si="78">ROUND((E706/D706)*100,0)</f>
        <v>0</v>
      </c>
      <c r="T706" s="8">
        <f t="shared" ref="T706:T769" si="79">+(((K706/60)/60)/24)+DATE(1970,1,1)</f>
        <v>41837.984976851854</v>
      </c>
      <c r="U706" s="8">
        <f t="shared" ref="U706:U769" si="80">+(((J706/60)/60/24)+DATE(1970,1,1))</f>
        <v>41871.030555555553</v>
      </c>
      <c r="V706" s="14">
        <f t="shared" ref="V706:V769" si="81">+U706-T706</f>
        <v>33.045578703698993</v>
      </c>
      <c r="W706" s="10">
        <f t="shared" ref="W706:W769" si="82">+(E706-D706)/D706</f>
        <v>-1</v>
      </c>
      <c r="X706" s="21">
        <f t="shared" ref="X706:X769" si="83">YEAR(T706)</f>
        <v>2014</v>
      </c>
    </row>
    <row r="707" spans="1:24" ht="60" x14ac:dyDescent="0.25">
      <c r="A707">
        <v>1584</v>
      </c>
      <c r="B707" s="1" t="s">
        <v>1585</v>
      </c>
      <c r="C707" s="1" t="s">
        <v>5694</v>
      </c>
      <c r="D707" s="3">
        <v>1200</v>
      </c>
      <c r="E707" s="4">
        <v>0</v>
      </c>
      <c r="F707" t="s">
        <v>8220</v>
      </c>
      <c r="G707" t="s">
        <v>8223</v>
      </c>
      <c r="H707" t="s">
        <v>8403</v>
      </c>
      <c r="I707" t="s">
        <v>8245</v>
      </c>
      <c r="J707">
        <v>1401464101</v>
      </c>
      <c r="K707">
        <v>1400600101</v>
      </c>
      <c r="L707" t="b">
        <v>0</v>
      </c>
      <c r="M707">
        <v>0</v>
      </c>
      <c r="N707" t="b">
        <v>0</v>
      </c>
      <c r="O707" t="s">
        <v>8289</v>
      </c>
      <c r="P707" t="s">
        <v>8311</v>
      </c>
      <c r="Q707" t="s">
        <v>8349</v>
      </c>
      <c r="R707">
        <f t="shared" si="77"/>
        <v>0</v>
      </c>
      <c r="S707" s="9">
        <f t="shared" si="78"/>
        <v>0</v>
      </c>
      <c r="T707" s="8">
        <f t="shared" si="79"/>
        <v>41779.649317129632</v>
      </c>
      <c r="U707" s="8">
        <f t="shared" si="80"/>
        <v>41789.649317129632</v>
      </c>
      <c r="V707" s="14">
        <f t="shared" si="81"/>
        <v>10</v>
      </c>
      <c r="W707" s="10">
        <f t="shared" si="82"/>
        <v>-1</v>
      </c>
      <c r="X707" s="21">
        <f t="shared" si="83"/>
        <v>2014</v>
      </c>
    </row>
    <row r="708" spans="1:24" ht="45" x14ac:dyDescent="0.25">
      <c r="A708">
        <v>1589</v>
      </c>
      <c r="B708" s="1" t="s">
        <v>1590</v>
      </c>
      <c r="C708" s="1" t="s">
        <v>5699</v>
      </c>
      <c r="D708" s="3">
        <v>1200</v>
      </c>
      <c r="E708" s="4">
        <v>0</v>
      </c>
      <c r="F708" t="s">
        <v>8220</v>
      </c>
      <c r="G708" t="s">
        <v>8223</v>
      </c>
      <c r="H708" t="s">
        <v>8403</v>
      </c>
      <c r="I708" t="s">
        <v>8245</v>
      </c>
      <c r="J708">
        <v>1444433886</v>
      </c>
      <c r="K708">
        <v>1441841886</v>
      </c>
      <c r="L708" t="b">
        <v>0</v>
      </c>
      <c r="M708">
        <v>0</v>
      </c>
      <c r="N708" t="b">
        <v>0</v>
      </c>
      <c r="O708" t="s">
        <v>8289</v>
      </c>
      <c r="P708" t="s">
        <v>8311</v>
      </c>
      <c r="Q708" t="s">
        <v>8349</v>
      </c>
      <c r="R708">
        <f t="shared" si="77"/>
        <v>0</v>
      </c>
      <c r="S708" s="9">
        <f t="shared" si="78"/>
        <v>0</v>
      </c>
      <c r="T708" s="8">
        <f t="shared" si="79"/>
        <v>42256.984791666662</v>
      </c>
      <c r="U708" s="8">
        <f t="shared" si="80"/>
        <v>42286.984791666662</v>
      </c>
      <c r="V708" s="14">
        <f t="shared" si="81"/>
        <v>30</v>
      </c>
      <c r="W708" s="10">
        <f t="shared" si="82"/>
        <v>-1</v>
      </c>
      <c r="X708" s="21">
        <f t="shared" si="83"/>
        <v>2015</v>
      </c>
    </row>
    <row r="709" spans="1:24" ht="60" x14ac:dyDescent="0.25">
      <c r="A709">
        <v>2843</v>
      </c>
      <c r="B709" s="1" t="s">
        <v>2843</v>
      </c>
      <c r="C709" s="1" t="s">
        <v>6953</v>
      </c>
      <c r="D709" s="3">
        <v>1200</v>
      </c>
      <c r="E709" s="4">
        <v>0</v>
      </c>
      <c r="F709" t="s">
        <v>8220</v>
      </c>
      <c r="G709" t="s">
        <v>8223</v>
      </c>
      <c r="H709" t="s">
        <v>8403</v>
      </c>
      <c r="I709" t="s">
        <v>8245</v>
      </c>
      <c r="J709">
        <v>1465790400</v>
      </c>
      <c r="K709">
        <v>1462210950</v>
      </c>
      <c r="L709" t="b">
        <v>0</v>
      </c>
      <c r="M709">
        <v>0</v>
      </c>
      <c r="N709" t="b">
        <v>0</v>
      </c>
      <c r="O709" t="s">
        <v>8269</v>
      </c>
      <c r="P709" t="s">
        <v>8321</v>
      </c>
      <c r="Q709" t="s">
        <v>8324</v>
      </c>
      <c r="R709">
        <f t="shared" si="77"/>
        <v>0</v>
      </c>
      <c r="S709" s="9">
        <f t="shared" si="78"/>
        <v>0</v>
      </c>
      <c r="T709" s="8">
        <f t="shared" si="79"/>
        <v>42492.737847222219</v>
      </c>
      <c r="U709" s="8">
        <f t="shared" si="80"/>
        <v>42534.166666666672</v>
      </c>
      <c r="V709" s="14">
        <f t="shared" si="81"/>
        <v>41.428819444452529</v>
      </c>
      <c r="W709" s="10">
        <f t="shared" si="82"/>
        <v>-1</v>
      </c>
      <c r="X709" s="21">
        <f t="shared" si="83"/>
        <v>2016</v>
      </c>
    </row>
    <row r="710" spans="1:24" ht="60" x14ac:dyDescent="0.25">
      <c r="A710">
        <v>3744</v>
      </c>
      <c r="B710" s="1" t="s">
        <v>3741</v>
      </c>
      <c r="C710" s="1" t="s">
        <v>7854</v>
      </c>
      <c r="D710" s="3">
        <v>1200</v>
      </c>
      <c r="E710" s="4">
        <v>0</v>
      </c>
      <c r="F710" t="s">
        <v>8220</v>
      </c>
      <c r="G710" t="s">
        <v>8223</v>
      </c>
      <c r="H710" t="s">
        <v>8403</v>
      </c>
      <c r="I710" t="s">
        <v>8245</v>
      </c>
      <c r="J710">
        <v>1404532740</v>
      </c>
      <c r="K710">
        <v>1401823952</v>
      </c>
      <c r="L710" t="b">
        <v>0</v>
      </c>
      <c r="M710">
        <v>0</v>
      </c>
      <c r="N710" t="b">
        <v>0</v>
      </c>
      <c r="O710" t="s">
        <v>8269</v>
      </c>
      <c r="P710" t="s">
        <v>8321</v>
      </c>
      <c r="Q710" t="s">
        <v>8324</v>
      </c>
      <c r="R710">
        <f t="shared" si="77"/>
        <v>0</v>
      </c>
      <c r="S710" s="9">
        <f t="shared" si="78"/>
        <v>0</v>
      </c>
      <c r="T710" s="8">
        <f t="shared" si="79"/>
        <v>41793.814259259263</v>
      </c>
      <c r="U710" s="8">
        <f t="shared" si="80"/>
        <v>41825.165972222225</v>
      </c>
      <c r="V710" s="14">
        <f t="shared" si="81"/>
        <v>31.351712962961756</v>
      </c>
      <c r="W710" s="10">
        <f t="shared" si="82"/>
        <v>-1</v>
      </c>
      <c r="X710" s="21">
        <f t="shared" si="83"/>
        <v>2014</v>
      </c>
    </row>
    <row r="711" spans="1:24" ht="45" x14ac:dyDescent="0.25">
      <c r="A711">
        <v>3942</v>
      </c>
      <c r="B711" s="1" t="s">
        <v>3939</v>
      </c>
      <c r="C711" s="1" t="s">
        <v>8050</v>
      </c>
      <c r="D711" s="3">
        <v>1200</v>
      </c>
      <c r="E711" s="4">
        <v>0</v>
      </c>
      <c r="F711" t="s">
        <v>8220</v>
      </c>
      <c r="G711" t="s">
        <v>8223</v>
      </c>
      <c r="H711" t="s">
        <v>8403</v>
      </c>
      <c r="I711" t="s">
        <v>8245</v>
      </c>
      <c r="J711">
        <v>1434490914</v>
      </c>
      <c r="K711">
        <v>1429306914</v>
      </c>
      <c r="L711" t="b">
        <v>0</v>
      </c>
      <c r="M711">
        <v>0</v>
      </c>
      <c r="N711" t="b">
        <v>0</v>
      </c>
      <c r="O711" t="s">
        <v>8269</v>
      </c>
      <c r="P711" t="s">
        <v>8321</v>
      </c>
      <c r="Q711" t="s">
        <v>8324</v>
      </c>
      <c r="R711">
        <f t="shared" si="77"/>
        <v>0</v>
      </c>
      <c r="S711" s="9">
        <f t="shared" si="78"/>
        <v>0</v>
      </c>
      <c r="T711" s="8">
        <f t="shared" si="79"/>
        <v>42111.904097222221</v>
      </c>
      <c r="U711" s="8">
        <f t="shared" si="80"/>
        <v>42171.904097222221</v>
      </c>
      <c r="V711" s="14">
        <f t="shared" si="81"/>
        <v>60</v>
      </c>
      <c r="W711" s="10">
        <f t="shared" si="82"/>
        <v>-1</v>
      </c>
      <c r="X711" s="21">
        <f t="shared" si="83"/>
        <v>2015</v>
      </c>
    </row>
    <row r="712" spans="1:24" ht="45" x14ac:dyDescent="0.25">
      <c r="A712">
        <v>26</v>
      </c>
      <c r="B712" s="1" t="s">
        <v>28</v>
      </c>
      <c r="C712" s="1" t="s">
        <v>4137</v>
      </c>
      <c r="D712" s="3">
        <v>1250</v>
      </c>
      <c r="E712" s="4">
        <v>1940</v>
      </c>
      <c r="F712" t="s">
        <v>8218</v>
      </c>
      <c r="G712" t="s">
        <v>8223</v>
      </c>
      <c r="H712" t="s">
        <v>8403</v>
      </c>
      <c r="I712" t="s">
        <v>8245</v>
      </c>
      <c r="J712">
        <v>1408278144</v>
      </c>
      <c r="K712">
        <v>1404822144</v>
      </c>
      <c r="L712" t="b">
        <v>0</v>
      </c>
      <c r="M712">
        <v>19</v>
      </c>
      <c r="N712" t="b">
        <v>1</v>
      </c>
      <c r="O712" t="s">
        <v>8263</v>
      </c>
      <c r="P712" t="s">
        <v>8319</v>
      </c>
      <c r="Q712" t="s">
        <v>8330</v>
      </c>
      <c r="R712">
        <f t="shared" si="77"/>
        <v>102.11</v>
      </c>
      <c r="S712" s="9">
        <f t="shared" si="78"/>
        <v>155</v>
      </c>
      <c r="T712" s="8">
        <f t="shared" si="79"/>
        <v>41828.515555555554</v>
      </c>
      <c r="U712" s="8">
        <f t="shared" si="80"/>
        <v>41868.515555555554</v>
      </c>
      <c r="V712" s="14">
        <f t="shared" si="81"/>
        <v>40</v>
      </c>
      <c r="W712" s="10">
        <f t="shared" si="82"/>
        <v>0.55200000000000005</v>
      </c>
      <c r="X712" s="21">
        <f t="shared" si="83"/>
        <v>2014</v>
      </c>
    </row>
    <row r="713" spans="1:24" ht="45" x14ac:dyDescent="0.25">
      <c r="A713">
        <v>2558</v>
      </c>
      <c r="B713" s="1" t="s">
        <v>2558</v>
      </c>
      <c r="C713" s="1" t="s">
        <v>6668</v>
      </c>
      <c r="D713" s="3">
        <v>1250</v>
      </c>
      <c r="E713" s="4">
        <v>1361</v>
      </c>
      <c r="F713" t="s">
        <v>8218</v>
      </c>
      <c r="G713" t="s">
        <v>8225</v>
      </c>
      <c r="H713" t="s">
        <v>8404</v>
      </c>
      <c r="I713" t="s">
        <v>8247</v>
      </c>
      <c r="J713">
        <v>1430488740</v>
      </c>
      <c r="K713">
        <v>1427747906</v>
      </c>
      <c r="L713" t="b">
        <v>0</v>
      </c>
      <c r="M713">
        <v>18</v>
      </c>
      <c r="N713" t="b">
        <v>1</v>
      </c>
      <c r="O713" t="s">
        <v>8298</v>
      </c>
      <c r="P713" t="s">
        <v>8325</v>
      </c>
      <c r="Q713" t="s">
        <v>8339</v>
      </c>
      <c r="R713">
        <f t="shared" si="77"/>
        <v>75.61</v>
      </c>
      <c r="S713" s="9">
        <f t="shared" si="78"/>
        <v>109</v>
      </c>
      <c r="T713" s="8">
        <f t="shared" si="79"/>
        <v>42093.860023148154</v>
      </c>
      <c r="U713" s="8">
        <f t="shared" si="80"/>
        <v>42125.582638888889</v>
      </c>
      <c r="V713" s="14">
        <f t="shared" si="81"/>
        <v>31.722615740734909</v>
      </c>
      <c r="W713" s="10">
        <f t="shared" si="82"/>
        <v>8.8800000000000004E-2</v>
      </c>
      <c r="X713" s="21">
        <f t="shared" si="83"/>
        <v>2015</v>
      </c>
    </row>
    <row r="714" spans="1:24" ht="45" x14ac:dyDescent="0.25">
      <c r="A714">
        <v>3762</v>
      </c>
      <c r="B714" s="1" t="s">
        <v>3759</v>
      </c>
      <c r="C714" s="1" t="s">
        <v>7872</v>
      </c>
      <c r="D714" s="3">
        <v>1250</v>
      </c>
      <c r="E714" s="4">
        <v>1328</v>
      </c>
      <c r="F714" t="s">
        <v>8218</v>
      </c>
      <c r="G714" t="s">
        <v>8224</v>
      </c>
      <c r="H714" t="s">
        <v>8407</v>
      </c>
      <c r="I714" t="s">
        <v>8246</v>
      </c>
      <c r="J714">
        <v>1438543889</v>
      </c>
      <c r="K714">
        <v>1436383889</v>
      </c>
      <c r="L714" t="b">
        <v>0</v>
      </c>
      <c r="M714">
        <v>28</v>
      </c>
      <c r="N714" t="b">
        <v>1</v>
      </c>
      <c r="O714" t="s">
        <v>8303</v>
      </c>
      <c r="P714" t="s">
        <v>8321</v>
      </c>
      <c r="Q714" t="s">
        <v>8333</v>
      </c>
      <c r="R714">
        <f t="shared" si="77"/>
        <v>47.43</v>
      </c>
      <c r="S714" s="9">
        <f t="shared" si="78"/>
        <v>106</v>
      </c>
      <c r="T714" s="8">
        <f t="shared" si="79"/>
        <v>42193.813530092593</v>
      </c>
      <c r="U714" s="8">
        <f t="shared" si="80"/>
        <v>42218.813530092593</v>
      </c>
      <c r="V714" s="14">
        <f t="shared" si="81"/>
        <v>25</v>
      </c>
      <c r="W714" s="10">
        <f t="shared" si="82"/>
        <v>6.2399999999999997E-2</v>
      </c>
      <c r="X714" s="21">
        <f t="shared" si="83"/>
        <v>2015</v>
      </c>
    </row>
    <row r="715" spans="1:24" ht="45" x14ac:dyDescent="0.25">
      <c r="A715">
        <v>2781</v>
      </c>
      <c r="B715" s="1" t="s">
        <v>2781</v>
      </c>
      <c r="C715" s="1" t="s">
        <v>6891</v>
      </c>
      <c r="D715" s="3">
        <v>1250</v>
      </c>
      <c r="E715" s="4">
        <v>1316</v>
      </c>
      <c r="F715" t="s">
        <v>8218</v>
      </c>
      <c r="G715" t="s">
        <v>8223</v>
      </c>
      <c r="H715" t="s">
        <v>8403</v>
      </c>
      <c r="I715" t="s">
        <v>8245</v>
      </c>
      <c r="J715">
        <v>1423724400</v>
      </c>
      <c r="K715">
        <v>1421274954</v>
      </c>
      <c r="L715" t="b">
        <v>0</v>
      </c>
      <c r="M715">
        <v>28</v>
      </c>
      <c r="N715" t="b">
        <v>1</v>
      </c>
      <c r="O715" t="s">
        <v>8269</v>
      </c>
      <c r="P715" t="s">
        <v>8321</v>
      </c>
      <c r="Q715" t="s">
        <v>8324</v>
      </c>
      <c r="R715">
        <f t="shared" si="77"/>
        <v>47</v>
      </c>
      <c r="S715" s="9">
        <f t="shared" si="78"/>
        <v>105</v>
      </c>
      <c r="T715" s="8">
        <f t="shared" si="79"/>
        <v>42018.94159722222</v>
      </c>
      <c r="U715" s="8">
        <f t="shared" si="80"/>
        <v>42047.291666666672</v>
      </c>
      <c r="V715" s="14">
        <f t="shared" si="81"/>
        <v>28.350069444451947</v>
      </c>
      <c r="W715" s="10">
        <f t="shared" si="82"/>
        <v>5.28E-2</v>
      </c>
      <c r="X715" s="21">
        <f t="shared" si="83"/>
        <v>2015</v>
      </c>
    </row>
    <row r="716" spans="1:24" ht="60" x14ac:dyDescent="0.25">
      <c r="A716">
        <v>3149</v>
      </c>
      <c r="B716" s="1" t="s">
        <v>3149</v>
      </c>
      <c r="C716" s="1" t="s">
        <v>7259</v>
      </c>
      <c r="D716" s="3">
        <v>1250</v>
      </c>
      <c r="E716" s="4">
        <v>1300</v>
      </c>
      <c r="F716" t="s">
        <v>8218</v>
      </c>
      <c r="G716" t="s">
        <v>8223</v>
      </c>
      <c r="H716" t="s">
        <v>8403</v>
      </c>
      <c r="I716" t="s">
        <v>8245</v>
      </c>
      <c r="J716">
        <v>1354845600</v>
      </c>
      <c r="K716">
        <v>1352766300</v>
      </c>
      <c r="L716" t="b">
        <v>1</v>
      </c>
      <c r="M716">
        <v>25</v>
      </c>
      <c r="N716" t="b">
        <v>1</v>
      </c>
      <c r="O716" t="s">
        <v>8269</v>
      </c>
      <c r="P716" t="s">
        <v>8321</v>
      </c>
      <c r="Q716" t="s">
        <v>8324</v>
      </c>
      <c r="R716">
        <f t="shared" si="77"/>
        <v>52</v>
      </c>
      <c r="S716" s="9">
        <f t="shared" si="78"/>
        <v>104</v>
      </c>
      <c r="T716" s="8">
        <f t="shared" si="79"/>
        <v>41226.017361111109</v>
      </c>
      <c r="U716" s="8">
        <f t="shared" si="80"/>
        <v>41250.083333333336</v>
      </c>
      <c r="V716" s="14">
        <f t="shared" si="81"/>
        <v>24.065972222226264</v>
      </c>
      <c r="W716" s="10">
        <f t="shared" si="82"/>
        <v>0.04</v>
      </c>
      <c r="X716" s="21">
        <f t="shared" si="83"/>
        <v>2012</v>
      </c>
    </row>
    <row r="717" spans="1:24" ht="45" x14ac:dyDescent="0.25">
      <c r="A717">
        <v>3613</v>
      </c>
      <c r="B717" s="1" t="s">
        <v>3612</v>
      </c>
      <c r="C717" s="1" t="s">
        <v>7723</v>
      </c>
      <c r="D717" s="3">
        <v>1250</v>
      </c>
      <c r="E717" s="4">
        <v>1250</v>
      </c>
      <c r="F717" t="s">
        <v>8218</v>
      </c>
      <c r="G717" t="s">
        <v>8223</v>
      </c>
      <c r="H717" t="s">
        <v>8403</v>
      </c>
      <c r="I717" t="s">
        <v>8245</v>
      </c>
      <c r="J717">
        <v>1403964574</v>
      </c>
      <c r="K717">
        <v>1401372574</v>
      </c>
      <c r="L717" t="b">
        <v>0</v>
      </c>
      <c r="M717">
        <v>20</v>
      </c>
      <c r="N717" t="b">
        <v>1</v>
      </c>
      <c r="O717" t="s">
        <v>8269</v>
      </c>
      <c r="P717" t="s">
        <v>8321</v>
      </c>
      <c r="Q717" t="s">
        <v>8324</v>
      </c>
      <c r="R717">
        <f t="shared" si="77"/>
        <v>62.5</v>
      </c>
      <c r="S717" s="9">
        <f t="shared" si="78"/>
        <v>100</v>
      </c>
      <c r="T717" s="8">
        <f t="shared" si="79"/>
        <v>41788.58997685185</v>
      </c>
      <c r="U717" s="8">
        <f t="shared" si="80"/>
        <v>41818.58997685185</v>
      </c>
      <c r="V717" s="14">
        <f t="shared" si="81"/>
        <v>30</v>
      </c>
      <c r="W717" s="10">
        <f t="shared" si="82"/>
        <v>0</v>
      </c>
      <c r="X717" s="21">
        <f t="shared" si="83"/>
        <v>2014</v>
      </c>
    </row>
    <row r="718" spans="1:24" ht="45" x14ac:dyDescent="0.25">
      <c r="A718">
        <v>1728</v>
      </c>
      <c r="B718" s="1" t="s">
        <v>1729</v>
      </c>
      <c r="C718" s="1" t="s">
        <v>5838</v>
      </c>
      <c r="D718" s="3">
        <v>1250</v>
      </c>
      <c r="E718" s="4">
        <v>855</v>
      </c>
      <c r="F718" t="s">
        <v>8220</v>
      </c>
      <c r="G718" t="s">
        <v>8223</v>
      </c>
      <c r="H718" t="s">
        <v>8403</v>
      </c>
      <c r="I718" t="s">
        <v>8245</v>
      </c>
      <c r="J718">
        <v>1445439674</v>
      </c>
      <c r="K718">
        <v>1442847674</v>
      </c>
      <c r="L718" t="b">
        <v>0</v>
      </c>
      <c r="M718">
        <v>7</v>
      </c>
      <c r="N718" t="b">
        <v>0</v>
      </c>
      <c r="O718" t="s">
        <v>8291</v>
      </c>
      <c r="P718" t="s">
        <v>8325</v>
      </c>
      <c r="Q718" t="s">
        <v>8328</v>
      </c>
      <c r="R718">
        <f t="shared" si="77"/>
        <v>122.14</v>
      </c>
      <c r="S718" s="9">
        <f t="shared" si="78"/>
        <v>68</v>
      </c>
      <c r="T718" s="8">
        <f t="shared" si="79"/>
        <v>42268.625856481478</v>
      </c>
      <c r="U718" s="8">
        <f t="shared" si="80"/>
        <v>42298.625856481478</v>
      </c>
      <c r="V718" s="14">
        <f t="shared" si="81"/>
        <v>30</v>
      </c>
      <c r="W718" s="10">
        <f t="shared" si="82"/>
        <v>-0.316</v>
      </c>
      <c r="X718" s="21">
        <f t="shared" si="83"/>
        <v>2015</v>
      </c>
    </row>
    <row r="719" spans="1:24" ht="45" x14ac:dyDescent="0.25">
      <c r="A719">
        <v>3998</v>
      </c>
      <c r="B719" s="1" t="s">
        <v>3994</v>
      </c>
      <c r="C719" s="1" t="s">
        <v>8104</v>
      </c>
      <c r="D719" s="3">
        <v>1250</v>
      </c>
      <c r="E719" s="4">
        <v>715</v>
      </c>
      <c r="F719" t="s">
        <v>8220</v>
      </c>
      <c r="G719" t="s">
        <v>8223</v>
      </c>
      <c r="H719" t="s">
        <v>8403</v>
      </c>
      <c r="I719" t="s">
        <v>8245</v>
      </c>
      <c r="J719">
        <v>1427580426</v>
      </c>
      <c r="K719">
        <v>1424992026</v>
      </c>
      <c r="L719" t="b">
        <v>0</v>
      </c>
      <c r="M719">
        <v>12</v>
      </c>
      <c r="N719" t="b">
        <v>0</v>
      </c>
      <c r="O719" t="s">
        <v>8269</v>
      </c>
      <c r="P719" t="s">
        <v>8321</v>
      </c>
      <c r="Q719" t="s">
        <v>8324</v>
      </c>
      <c r="R719">
        <f t="shared" si="77"/>
        <v>59.58</v>
      </c>
      <c r="S719" s="9">
        <f t="shared" si="78"/>
        <v>57</v>
      </c>
      <c r="T719" s="8">
        <f t="shared" si="79"/>
        <v>42061.963263888887</v>
      </c>
      <c r="U719" s="8">
        <f t="shared" si="80"/>
        <v>42091.921597222223</v>
      </c>
      <c r="V719" s="14">
        <f t="shared" si="81"/>
        <v>29.958333333335759</v>
      </c>
      <c r="W719" s="10">
        <f t="shared" si="82"/>
        <v>-0.42799999999999999</v>
      </c>
      <c r="X719" s="21">
        <f t="shared" si="83"/>
        <v>2015</v>
      </c>
    </row>
    <row r="720" spans="1:24" ht="45" x14ac:dyDescent="0.25">
      <c r="A720">
        <v>4069</v>
      </c>
      <c r="B720" s="1" t="s">
        <v>4065</v>
      </c>
      <c r="C720" s="1" t="s">
        <v>8172</v>
      </c>
      <c r="D720" s="3">
        <v>1250</v>
      </c>
      <c r="E720" s="4">
        <v>430</v>
      </c>
      <c r="F720" t="s">
        <v>8220</v>
      </c>
      <c r="G720" t="s">
        <v>8224</v>
      </c>
      <c r="H720" t="s">
        <v>8407</v>
      </c>
      <c r="I720" t="s">
        <v>8246</v>
      </c>
      <c r="J720">
        <v>1425124800</v>
      </c>
      <c r="K720">
        <v>1421596356</v>
      </c>
      <c r="L720" t="b">
        <v>0</v>
      </c>
      <c r="M720">
        <v>13</v>
      </c>
      <c r="N720" t="b">
        <v>0</v>
      </c>
      <c r="O720" t="s">
        <v>8269</v>
      </c>
      <c r="P720" t="s">
        <v>8321</v>
      </c>
      <c r="Q720" t="s">
        <v>8324</v>
      </c>
      <c r="R720">
        <f t="shared" si="77"/>
        <v>33.08</v>
      </c>
      <c r="S720" s="9">
        <f t="shared" si="78"/>
        <v>34</v>
      </c>
      <c r="T720" s="8">
        <f t="shared" si="79"/>
        <v>42022.661527777775</v>
      </c>
      <c r="U720" s="8">
        <f t="shared" si="80"/>
        <v>42063.5</v>
      </c>
      <c r="V720" s="14">
        <f t="shared" si="81"/>
        <v>40.838472222225391</v>
      </c>
      <c r="W720" s="10">
        <f t="shared" si="82"/>
        <v>-0.65600000000000003</v>
      </c>
      <c r="X720" s="21">
        <f t="shared" si="83"/>
        <v>2015</v>
      </c>
    </row>
    <row r="721" spans="1:24" ht="60" x14ac:dyDescent="0.25">
      <c r="A721">
        <v>4002</v>
      </c>
      <c r="B721" s="1" t="s">
        <v>3998</v>
      </c>
      <c r="C721" s="1" t="s">
        <v>8108</v>
      </c>
      <c r="D721" s="3">
        <v>1250</v>
      </c>
      <c r="E721" s="4">
        <v>23</v>
      </c>
      <c r="F721" t="s">
        <v>8220</v>
      </c>
      <c r="G721" t="s">
        <v>8223</v>
      </c>
      <c r="H721" t="s">
        <v>8403</v>
      </c>
      <c r="I721" t="s">
        <v>8245</v>
      </c>
      <c r="J721">
        <v>1411779761</v>
      </c>
      <c r="K721">
        <v>1409187761</v>
      </c>
      <c r="L721" t="b">
        <v>0</v>
      </c>
      <c r="M721">
        <v>4</v>
      </c>
      <c r="N721" t="b">
        <v>0</v>
      </c>
      <c r="O721" t="s">
        <v>8269</v>
      </c>
      <c r="P721" t="s">
        <v>8321</v>
      </c>
      <c r="Q721" t="s">
        <v>8324</v>
      </c>
      <c r="R721">
        <f t="shared" si="77"/>
        <v>5.75</v>
      </c>
      <c r="S721" s="9">
        <f t="shared" si="78"/>
        <v>2</v>
      </c>
      <c r="T721" s="8">
        <f t="shared" si="79"/>
        <v>41879.043530092589</v>
      </c>
      <c r="U721" s="8">
        <f t="shared" si="80"/>
        <v>41909.043530092589</v>
      </c>
      <c r="V721" s="14">
        <f t="shared" si="81"/>
        <v>30</v>
      </c>
      <c r="W721" s="10">
        <f t="shared" si="82"/>
        <v>-0.98160000000000003</v>
      </c>
      <c r="X721" s="21">
        <f t="shared" si="83"/>
        <v>2014</v>
      </c>
    </row>
    <row r="722" spans="1:24" ht="60" x14ac:dyDescent="0.25">
      <c r="A722">
        <v>3129</v>
      </c>
      <c r="B722" s="1" t="s">
        <v>3129</v>
      </c>
      <c r="C722" s="1" t="s">
        <v>7239</v>
      </c>
      <c r="D722" s="3">
        <v>1250</v>
      </c>
      <c r="E722" s="4">
        <v>10</v>
      </c>
      <c r="F722" t="s">
        <v>8221</v>
      </c>
      <c r="G722" t="s">
        <v>8223</v>
      </c>
      <c r="H722" t="s">
        <v>8403</v>
      </c>
      <c r="I722" t="s">
        <v>8245</v>
      </c>
      <c r="J722">
        <v>1492542819</v>
      </c>
      <c r="K722">
        <v>1489090419</v>
      </c>
      <c r="L722" t="b">
        <v>0</v>
      </c>
      <c r="M722">
        <v>1</v>
      </c>
      <c r="N722" t="b">
        <v>0</v>
      </c>
      <c r="O722" t="s">
        <v>8269</v>
      </c>
      <c r="P722" t="s">
        <v>8321</v>
      </c>
      <c r="Q722" t="s">
        <v>8324</v>
      </c>
      <c r="R722">
        <f t="shared" si="77"/>
        <v>10</v>
      </c>
      <c r="S722" s="9">
        <f t="shared" si="78"/>
        <v>1</v>
      </c>
      <c r="T722" s="8">
        <f t="shared" si="79"/>
        <v>42803.842812499999</v>
      </c>
      <c r="U722" s="8">
        <f t="shared" si="80"/>
        <v>42843.801145833335</v>
      </c>
      <c r="V722" s="14">
        <f t="shared" si="81"/>
        <v>39.958333333335759</v>
      </c>
      <c r="W722" s="10">
        <f t="shared" si="82"/>
        <v>-0.99199999999999999</v>
      </c>
      <c r="X722" s="21">
        <f t="shared" si="83"/>
        <v>2017</v>
      </c>
    </row>
    <row r="723" spans="1:24" ht="30" x14ac:dyDescent="0.25">
      <c r="A723">
        <v>3710</v>
      </c>
      <c r="B723" s="1" t="s">
        <v>3707</v>
      </c>
      <c r="C723" s="1" t="s">
        <v>7820</v>
      </c>
      <c r="D723" s="3">
        <v>1300</v>
      </c>
      <c r="E723" s="4">
        <v>1835</v>
      </c>
      <c r="F723" t="s">
        <v>8218</v>
      </c>
      <c r="G723" t="s">
        <v>8223</v>
      </c>
      <c r="H723" t="s">
        <v>8403</v>
      </c>
      <c r="I723" t="s">
        <v>8245</v>
      </c>
      <c r="J723">
        <v>1428068988</v>
      </c>
      <c r="K723">
        <v>1425908988</v>
      </c>
      <c r="L723" t="b">
        <v>0</v>
      </c>
      <c r="M723">
        <v>27</v>
      </c>
      <c r="N723" t="b">
        <v>1</v>
      </c>
      <c r="O723" t="s">
        <v>8269</v>
      </c>
      <c r="P723" t="s">
        <v>8321</v>
      </c>
      <c r="Q723" t="s">
        <v>8324</v>
      </c>
      <c r="R723">
        <f t="shared" si="77"/>
        <v>67.959999999999994</v>
      </c>
      <c r="S723" s="9">
        <f t="shared" si="78"/>
        <v>141</v>
      </c>
      <c r="T723" s="8">
        <f t="shared" si="79"/>
        <v>42072.576249999998</v>
      </c>
      <c r="U723" s="8">
        <f t="shared" si="80"/>
        <v>42097.576249999998</v>
      </c>
      <c r="V723" s="14">
        <f t="shared" si="81"/>
        <v>25</v>
      </c>
      <c r="W723" s="10">
        <f t="shared" si="82"/>
        <v>0.41153846153846152</v>
      </c>
      <c r="X723" s="21">
        <f t="shared" si="83"/>
        <v>2015</v>
      </c>
    </row>
    <row r="724" spans="1:24" ht="45" x14ac:dyDescent="0.25">
      <c r="A724">
        <v>110</v>
      </c>
      <c r="B724" s="1" t="s">
        <v>112</v>
      </c>
      <c r="C724" s="1" t="s">
        <v>4221</v>
      </c>
      <c r="D724" s="3">
        <v>1300</v>
      </c>
      <c r="E724" s="4">
        <v>1700</v>
      </c>
      <c r="F724" t="s">
        <v>8218</v>
      </c>
      <c r="G724" t="s">
        <v>8223</v>
      </c>
      <c r="H724" t="s">
        <v>8403</v>
      </c>
      <c r="I724" t="s">
        <v>8245</v>
      </c>
      <c r="J724">
        <v>1384408740</v>
      </c>
      <c r="K724">
        <v>1381445253</v>
      </c>
      <c r="L724" t="b">
        <v>0</v>
      </c>
      <c r="M724">
        <v>26</v>
      </c>
      <c r="N724" t="b">
        <v>1</v>
      </c>
      <c r="O724" t="s">
        <v>8264</v>
      </c>
      <c r="P724" t="s">
        <v>8319</v>
      </c>
      <c r="Q724" t="s">
        <v>8341</v>
      </c>
      <c r="R724">
        <f t="shared" si="77"/>
        <v>65.38</v>
      </c>
      <c r="S724" s="9">
        <f t="shared" si="78"/>
        <v>131</v>
      </c>
      <c r="T724" s="8">
        <f t="shared" si="79"/>
        <v>41557.949687500004</v>
      </c>
      <c r="U724" s="8">
        <f t="shared" si="80"/>
        <v>41592.249305555553</v>
      </c>
      <c r="V724" s="14">
        <f t="shared" si="81"/>
        <v>34.299618055549217</v>
      </c>
      <c r="W724" s="10">
        <f t="shared" si="82"/>
        <v>0.30769230769230771</v>
      </c>
      <c r="X724" s="21">
        <f t="shared" si="83"/>
        <v>2013</v>
      </c>
    </row>
    <row r="725" spans="1:24" ht="45" x14ac:dyDescent="0.25">
      <c r="A725">
        <v>79</v>
      </c>
      <c r="B725" s="1" t="s">
        <v>81</v>
      </c>
      <c r="C725" s="1" t="s">
        <v>4190</v>
      </c>
      <c r="D725" s="3">
        <v>1300</v>
      </c>
      <c r="E725" s="4">
        <v>1651</v>
      </c>
      <c r="F725" t="s">
        <v>8218</v>
      </c>
      <c r="G725" t="s">
        <v>8224</v>
      </c>
      <c r="H725" t="s">
        <v>8407</v>
      </c>
      <c r="I725" t="s">
        <v>8246</v>
      </c>
      <c r="J725">
        <v>1398451093</v>
      </c>
      <c r="K725">
        <v>1395859093</v>
      </c>
      <c r="L725" t="b">
        <v>0</v>
      </c>
      <c r="M725">
        <v>41</v>
      </c>
      <c r="N725" t="b">
        <v>1</v>
      </c>
      <c r="O725" t="s">
        <v>8264</v>
      </c>
      <c r="P725" t="s">
        <v>8319</v>
      </c>
      <c r="Q725" t="s">
        <v>8341</v>
      </c>
      <c r="R725">
        <f t="shared" si="77"/>
        <v>40.270000000000003</v>
      </c>
      <c r="S725" s="9">
        <f t="shared" si="78"/>
        <v>127</v>
      </c>
      <c r="T725" s="8">
        <f t="shared" si="79"/>
        <v>41724.776539351849</v>
      </c>
      <c r="U725" s="8">
        <f t="shared" si="80"/>
        <v>41754.776539351849</v>
      </c>
      <c r="V725" s="14">
        <f t="shared" si="81"/>
        <v>30</v>
      </c>
      <c r="W725" s="10">
        <f t="shared" si="82"/>
        <v>0.27</v>
      </c>
      <c r="X725" s="21">
        <f t="shared" si="83"/>
        <v>2014</v>
      </c>
    </row>
    <row r="726" spans="1:24" ht="60" x14ac:dyDescent="0.25">
      <c r="A726">
        <v>1377</v>
      </c>
      <c r="B726" s="1" t="s">
        <v>1378</v>
      </c>
      <c r="C726" s="1" t="s">
        <v>5487</v>
      </c>
      <c r="D726" s="3">
        <v>1300</v>
      </c>
      <c r="E726" s="4">
        <v>1510</v>
      </c>
      <c r="F726" t="s">
        <v>8218</v>
      </c>
      <c r="G726" t="s">
        <v>8223</v>
      </c>
      <c r="H726" t="s">
        <v>8403</v>
      </c>
      <c r="I726" t="s">
        <v>8245</v>
      </c>
      <c r="J726">
        <v>1486095060</v>
      </c>
      <c r="K726">
        <v>1484198170</v>
      </c>
      <c r="L726" t="b">
        <v>0</v>
      </c>
      <c r="M726">
        <v>31</v>
      </c>
      <c r="N726" t="b">
        <v>1</v>
      </c>
      <c r="O726" t="s">
        <v>8274</v>
      </c>
      <c r="P726" t="s">
        <v>8325</v>
      </c>
      <c r="Q726" t="s">
        <v>8329</v>
      </c>
      <c r="R726">
        <f t="shared" si="77"/>
        <v>48.71</v>
      </c>
      <c r="S726" s="9">
        <f t="shared" si="78"/>
        <v>116</v>
      </c>
      <c r="T726" s="8">
        <f t="shared" si="79"/>
        <v>42747.219560185185</v>
      </c>
      <c r="U726" s="8">
        <f t="shared" si="80"/>
        <v>42769.174305555556</v>
      </c>
      <c r="V726" s="14">
        <f t="shared" si="81"/>
        <v>21.954745370370802</v>
      </c>
      <c r="W726" s="10">
        <f t="shared" si="82"/>
        <v>0.16153846153846155</v>
      </c>
      <c r="X726" s="21">
        <f t="shared" si="83"/>
        <v>2017</v>
      </c>
    </row>
    <row r="727" spans="1:24" ht="60" x14ac:dyDescent="0.25">
      <c r="A727">
        <v>828</v>
      </c>
      <c r="B727" s="1" t="s">
        <v>829</v>
      </c>
      <c r="C727" s="1" t="s">
        <v>4938</v>
      </c>
      <c r="D727" s="3">
        <v>1300</v>
      </c>
      <c r="E727" s="4">
        <v>1391</v>
      </c>
      <c r="F727" t="s">
        <v>8218</v>
      </c>
      <c r="G727" t="s">
        <v>8223</v>
      </c>
      <c r="H727" t="s">
        <v>8403</v>
      </c>
      <c r="I727" t="s">
        <v>8245</v>
      </c>
      <c r="J727">
        <v>1340641440</v>
      </c>
      <c r="K727">
        <v>1339549982</v>
      </c>
      <c r="L727" t="b">
        <v>0</v>
      </c>
      <c r="M727">
        <v>38</v>
      </c>
      <c r="N727" t="b">
        <v>1</v>
      </c>
      <c r="O727" t="s">
        <v>8274</v>
      </c>
      <c r="P727" t="s">
        <v>8325</v>
      </c>
      <c r="Q727" t="s">
        <v>8329</v>
      </c>
      <c r="R727">
        <f t="shared" si="77"/>
        <v>36.61</v>
      </c>
      <c r="S727" s="9">
        <f t="shared" si="78"/>
        <v>107</v>
      </c>
      <c r="T727" s="8">
        <f t="shared" si="79"/>
        <v>41073.050717592596</v>
      </c>
      <c r="U727" s="8">
        <f t="shared" si="80"/>
        <v>41085.683333333334</v>
      </c>
      <c r="V727" s="14">
        <f t="shared" si="81"/>
        <v>12.632615740738402</v>
      </c>
      <c r="W727" s="10">
        <f t="shared" si="82"/>
        <v>7.0000000000000007E-2</v>
      </c>
      <c r="X727" s="21">
        <f t="shared" si="83"/>
        <v>2012</v>
      </c>
    </row>
    <row r="728" spans="1:24" ht="45" x14ac:dyDescent="0.25">
      <c r="A728">
        <v>103</v>
      </c>
      <c r="B728" s="1" t="s">
        <v>105</v>
      </c>
      <c r="C728" s="1" t="s">
        <v>4214</v>
      </c>
      <c r="D728" s="3">
        <v>1300</v>
      </c>
      <c r="E728" s="4">
        <v>1367</v>
      </c>
      <c r="F728" t="s">
        <v>8218</v>
      </c>
      <c r="G728" t="s">
        <v>8224</v>
      </c>
      <c r="H728" t="s">
        <v>8407</v>
      </c>
      <c r="I728" t="s">
        <v>8246</v>
      </c>
      <c r="J728">
        <v>1394220030</v>
      </c>
      <c r="K728">
        <v>1392232830</v>
      </c>
      <c r="L728" t="b">
        <v>0</v>
      </c>
      <c r="M728">
        <v>49</v>
      </c>
      <c r="N728" t="b">
        <v>1</v>
      </c>
      <c r="O728" t="s">
        <v>8264</v>
      </c>
      <c r="P728" t="s">
        <v>8319</v>
      </c>
      <c r="Q728" t="s">
        <v>8341</v>
      </c>
      <c r="R728">
        <f t="shared" si="77"/>
        <v>27.9</v>
      </c>
      <c r="S728" s="9">
        <f t="shared" si="78"/>
        <v>105</v>
      </c>
      <c r="T728" s="8">
        <f t="shared" si="79"/>
        <v>41682.805902777778</v>
      </c>
      <c r="U728" s="8">
        <f t="shared" si="80"/>
        <v>41705.805902777778</v>
      </c>
      <c r="V728" s="14">
        <f t="shared" si="81"/>
        <v>23</v>
      </c>
      <c r="W728" s="10">
        <f t="shared" si="82"/>
        <v>5.153846153846154E-2</v>
      </c>
      <c r="X728" s="21">
        <f t="shared" si="83"/>
        <v>2014</v>
      </c>
    </row>
    <row r="729" spans="1:24" ht="60" x14ac:dyDescent="0.25">
      <c r="A729">
        <v>1851</v>
      </c>
      <c r="B729" s="1" t="s">
        <v>1852</v>
      </c>
      <c r="C729" s="1" t="s">
        <v>5961</v>
      </c>
      <c r="D729" s="3">
        <v>1300</v>
      </c>
      <c r="E729" s="4">
        <v>1301</v>
      </c>
      <c r="F729" t="s">
        <v>8218</v>
      </c>
      <c r="G729" t="s">
        <v>8223</v>
      </c>
      <c r="H729" t="s">
        <v>8403</v>
      </c>
      <c r="I729" t="s">
        <v>8245</v>
      </c>
      <c r="J729">
        <v>1406509200</v>
      </c>
      <c r="K729">
        <v>1404769538</v>
      </c>
      <c r="L729" t="b">
        <v>0</v>
      </c>
      <c r="M729">
        <v>26</v>
      </c>
      <c r="N729" t="b">
        <v>1</v>
      </c>
      <c r="O729" t="s">
        <v>8274</v>
      </c>
      <c r="P729" t="s">
        <v>8325</v>
      </c>
      <c r="Q729" t="s">
        <v>8329</v>
      </c>
      <c r="R729">
        <f t="shared" si="77"/>
        <v>50.04</v>
      </c>
      <c r="S729" s="9">
        <f t="shared" si="78"/>
        <v>100</v>
      </c>
      <c r="T729" s="8">
        <f t="shared" si="79"/>
        <v>41827.906689814816</v>
      </c>
      <c r="U729" s="8">
        <f t="shared" si="80"/>
        <v>41848.041666666664</v>
      </c>
      <c r="V729" s="14">
        <f t="shared" si="81"/>
        <v>20.134976851848478</v>
      </c>
      <c r="W729" s="10">
        <f t="shared" si="82"/>
        <v>7.6923076923076923E-4</v>
      </c>
      <c r="X729" s="21">
        <f t="shared" si="83"/>
        <v>2014</v>
      </c>
    </row>
    <row r="730" spans="1:24" ht="60" x14ac:dyDescent="0.25">
      <c r="A730">
        <v>3976</v>
      </c>
      <c r="B730" s="1" t="s">
        <v>3973</v>
      </c>
      <c r="C730" s="1" t="s">
        <v>8083</v>
      </c>
      <c r="D730" s="3">
        <v>1300</v>
      </c>
      <c r="E730" s="4">
        <v>620</v>
      </c>
      <c r="F730" t="s">
        <v>8220</v>
      </c>
      <c r="G730" t="s">
        <v>8223</v>
      </c>
      <c r="H730" t="s">
        <v>8403</v>
      </c>
      <c r="I730" t="s">
        <v>8245</v>
      </c>
      <c r="J730">
        <v>1406876400</v>
      </c>
      <c r="K730">
        <v>1405024561</v>
      </c>
      <c r="L730" t="b">
        <v>0</v>
      </c>
      <c r="M730">
        <v>10</v>
      </c>
      <c r="N730" t="b">
        <v>0</v>
      </c>
      <c r="O730" t="s">
        <v>8269</v>
      </c>
      <c r="P730" t="s">
        <v>8321</v>
      </c>
      <c r="Q730" t="s">
        <v>8324</v>
      </c>
      <c r="R730">
        <f t="shared" si="77"/>
        <v>62</v>
      </c>
      <c r="S730" s="9">
        <f t="shared" si="78"/>
        <v>48</v>
      </c>
      <c r="T730" s="8">
        <f t="shared" si="79"/>
        <v>41830.858344907407</v>
      </c>
      <c r="U730" s="8">
        <f t="shared" si="80"/>
        <v>41852.291666666664</v>
      </c>
      <c r="V730" s="14">
        <f t="shared" si="81"/>
        <v>21.433321759257524</v>
      </c>
      <c r="W730" s="10">
        <f t="shared" si="82"/>
        <v>-0.52307692307692311</v>
      </c>
      <c r="X730" s="21">
        <f t="shared" si="83"/>
        <v>2014</v>
      </c>
    </row>
    <row r="731" spans="1:24" ht="60" x14ac:dyDescent="0.25">
      <c r="A731">
        <v>1033</v>
      </c>
      <c r="B731" s="1" t="s">
        <v>1034</v>
      </c>
      <c r="C731" s="1" t="s">
        <v>5143</v>
      </c>
      <c r="D731" s="3">
        <v>1328</v>
      </c>
      <c r="E731" s="4">
        <v>1366</v>
      </c>
      <c r="F731" t="s">
        <v>8218</v>
      </c>
      <c r="G731" t="s">
        <v>8224</v>
      </c>
      <c r="H731" t="s">
        <v>8407</v>
      </c>
      <c r="I731" t="s">
        <v>8246</v>
      </c>
      <c r="J731">
        <v>1481564080</v>
      </c>
      <c r="K731">
        <v>1479144880</v>
      </c>
      <c r="L731" t="b">
        <v>0</v>
      </c>
      <c r="M731">
        <v>27</v>
      </c>
      <c r="N731" t="b">
        <v>1</v>
      </c>
      <c r="O731" t="s">
        <v>8278</v>
      </c>
      <c r="P731" t="s">
        <v>8325</v>
      </c>
      <c r="Q731" t="s">
        <v>8327</v>
      </c>
      <c r="R731">
        <f t="shared" si="77"/>
        <v>50.59</v>
      </c>
      <c r="S731" s="9">
        <f t="shared" si="78"/>
        <v>103</v>
      </c>
      <c r="T731" s="8">
        <f t="shared" si="79"/>
        <v>42688.732407407413</v>
      </c>
      <c r="U731" s="8">
        <f t="shared" si="80"/>
        <v>42716.732407407413</v>
      </c>
      <c r="V731" s="14">
        <f t="shared" si="81"/>
        <v>28</v>
      </c>
      <c r="W731" s="10">
        <f t="shared" si="82"/>
        <v>2.86144578313253E-2</v>
      </c>
      <c r="X731" s="21">
        <f t="shared" si="83"/>
        <v>2016</v>
      </c>
    </row>
    <row r="732" spans="1:24" ht="60" x14ac:dyDescent="0.25">
      <c r="A732">
        <v>2999</v>
      </c>
      <c r="B732" s="1" t="s">
        <v>2999</v>
      </c>
      <c r="C732" s="1" t="s">
        <v>7109</v>
      </c>
      <c r="D732" s="3">
        <v>1350</v>
      </c>
      <c r="E732" s="4">
        <v>1605</v>
      </c>
      <c r="F732" t="s">
        <v>8218</v>
      </c>
      <c r="G732" t="s">
        <v>8223</v>
      </c>
      <c r="H732" t="s">
        <v>8403</v>
      </c>
      <c r="I732" t="s">
        <v>8245</v>
      </c>
      <c r="J732">
        <v>1488333600</v>
      </c>
      <c r="K732">
        <v>1487094360</v>
      </c>
      <c r="L732" t="b">
        <v>0</v>
      </c>
      <c r="M732">
        <v>20</v>
      </c>
      <c r="N732" t="b">
        <v>1</v>
      </c>
      <c r="O732" t="s">
        <v>8301</v>
      </c>
      <c r="P732" t="s">
        <v>8321</v>
      </c>
      <c r="Q732" t="s">
        <v>8322</v>
      </c>
      <c r="R732">
        <f t="shared" si="77"/>
        <v>80.25</v>
      </c>
      <c r="S732" s="9">
        <f t="shared" si="78"/>
        <v>119</v>
      </c>
      <c r="T732" s="8">
        <f t="shared" si="79"/>
        <v>42780.740277777775</v>
      </c>
      <c r="U732" s="8">
        <f t="shared" si="80"/>
        <v>42795.083333333328</v>
      </c>
      <c r="V732" s="14">
        <f t="shared" si="81"/>
        <v>14.343055555553292</v>
      </c>
      <c r="W732" s="10">
        <f t="shared" si="82"/>
        <v>0.18888888888888888</v>
      </c>
      <c r="X732" s="21">
        <f t="shared" si="83"/>
        <v>2017</v>
      </c>
    </row>
    <row r="733" spans="1:24" ht="60" x14ac:dyDescent="0.25">
      <c r="A733">
        <v>2043</v>
      </c>
      <c r="B733" s="1" t="s">
        <v>2044</v>
      </c>
      <c r="C733" s="1" t="s">
        <v>6153</v>
      </c>
      <c r="D733" s="3">
        <v>1385</v>
      </c>
      <c r="E733" s="4">
        <v>7011</v>
      </c>
      <c r="F733" t="s">
        <v>8218</v>
      </c>
      <c r="G733" t="s">
        <v>8223</v>
      </c>
      <c r="H733" t="s">
        <v>8403</v>
      </c>
      <c r="I733" t="s">
        <v>8245</v>
      </c>
      <c r="J733">
        <v>1481432340</v>
      </c>
      <c r="K733">
        <v>1476764077</v>
      </c>
      <c r="L733" t="b">
        <v>0</v>
      </c>
      <c r="M733">
        <v>193</v>
      </c>
      <c r="N733" t="b">
        <v>1</v>
      </c>
      <c r="O733" t="s">
        <v>8293</v>
      </c>
      <c r="P733" t="s">
        <v>8306</v>
      </c>
      <c r="Q733" t="s">
        <v>8307</v>
      </c>
      <c r="R733">
        <f t="shared" si="77"/>
        <v>36.33</v>
      </c>
      <c r="S733" s="9">
        <f t="shared" si="78"/>
        <v>506</v>
      </c>
      <c r="T733" s="8">
        <f t="shared" si="79"/>
        <v>42661.176817129628</v>
      </c>
      <c r="U733" s="8">
        <f t="shared" si="80"/>
        <v>42715.207638888889</v>
      </c>
      <c r="V733" s="14">
        <f t="shared" si="81"/>
        <v>54.030821759261016</v>
      </c>
      <c r="W733" s="10">
        <f t="shared" si="82"/>
        <v>4.0620938628158845</v>
      </c>
      <c r="X733" s="21">
        <f t="shared" si="83"/>
        <v>2016</v>
      </c>
    </row>
    <row r="734" spans="1:24" ht="60" x14ac:dyDescent="0.25">
      <c r="A734">
        <v>3522</v>
      </c>
      <c r="B734" s="1" t="s">
        <v>3521</v>
      </c>
      <c r="C734" s="1" t="s">
        <v>7632</v>
      </c>
      <c r="D734" s="3">
        <v>1395</v>
      </c>
      <c r="E734" s="4">
        <v>1395</v>
      </c>
      <c r="F734" t="s">
        <v>8218</v>
      </c>
      <c r="G734" t="s">
        <v>8224</v>
      </c>
      <c r="H734" t="s">
        <v>8407</v>
      </c>
      <c r="I734" t="s">
        <v>8246</v>
      </c>
      <c r="J734">
        <v>1442311560</v>
      </c>
      <c r="K734">
        <v>1439924246</v>
      </c>
      <c r="L734" t="b">
        <v>0</v>
      </c>
      <c r="M734">
        <v>34</v>
      </c>
      <c r="N734" t="b">
        <v>1</v>
      </c>
      <c r="O734" t="s">
        <v>8269</v>
      </c>
      <c r="P734" t="s">
        <v>8321</v>
      </c>
      <c r="Q734" t="s">
        <v>8324</v>
      </c>
      <c r="R734">
        <f t="shared" si="77"/>
        <v>41.03</v>
      </c>
      <c r="S734" s="9">
        <f t="shared" si="78"/>
        <v>100</v>
      </c>
      <c r="T734" s="8">
        <f t="shared" si="79"/>
        <v>42234.789884259255</v>
      </c>
      <c r="U734" s="8">
        <f t="shared" si="80"/>
        <v>42262.420833333337</v>
      </c>
      <c r="V734" s="14">
        <f t="shared" si="81"/>
        <v>27.630949074082309</v>
      </c>
      <c r="W734" s="10">
        <f t="shared" si="82"/>
        <v>0</v>
      </c>
      <c r="X734" s="21">
        <f t="shared" si="83"/>
        <v>2015</v>
      </c>
    </row>
    <row r="735" spans="1:24" ht="60" x14ac:dyDescent="0.25">
      <c r="A735">
        <v>742</v>
      </c>
      <c r="B735" s="1" t="s">
        <v>743</v>
      </c>
      <c r="C735" s="1" t="s">
        <v>4852</v>
      </c>
      <c r="D735" s="3">
        <v>1400</v>
      </c>
      <c r="E735" s="4">
        <v>1550</v>
      </c>
      <c r="F735" t="s">
        <v>8218</v>
      </c>
      <c r="G735" t="s">
        <v>8223</v>
      </c>
      <c r="H735" t="s">
        <v>8403</v>
      </c>
      <c r="I735" t="s">
        <v>8245</v>
      </c>
      <c r="J735">
        <v>1395435712</v>
      </c>
      <c r="K735">
        <v>1392847312</v>
      </c>
      <c r="L735" t="b">
        <v>0</v>
      </c>
      <c r="M735">
        <v>23</v>
      </c>
      <c r="N735" t="b">
        <v>1</v>
      </c>
      <c r="O735" t="s">
        <v>8272</v>
      </c>
      <c r="P735" t="s">
        <v>8309</v>
      </c>
      <c r="Q735" t="s">
        <v>8331</v>
      </c>
      <c r="R735">
        <f t="shared" si="77"/>
        <v>67.39</v>
      </c>
      <c r="S735" s="9">
        <f t="shared" si="78"/>
        <v>111</v>
      </c>
      <c r="T735" s="8">
        <f t="shared" si="79"/>
        <v>41689.917962962965</v>
      </c>
      <c r="U735" s="8">
        <f t="shared" si="80"/>
        <v>41719.876296296294</v>
      </c>
      <c r="V735" s="14">
        <f t="shared" si="81"/>
        <v>29.958333333328483</v>
      </c>
      <c r="W735" s="10">
        <f t="shared" si="82"/>
        <v>0.10714285714285714</v>
      </c>
      <c r="X735" s="21">
        <f t="shared" si="83"/>
        <v>2014</v>
      </c>
    </row>
    <row r="736" spans="1:24" ht="60" x14ac:dyDescent="0.25">
      <c r="A736">
        <v>415</v>
      </c>
      <c r="B736" s="1" t="s">
        <v>416</v>
      </c>
      <c r="C736" s="1" t="s">
        <v>4525</v>
      </c>
      <c r="D736" s="3">
        <v>1400</v>
      </c>
      <c r="E736" s="4">
        <v>1430.06</v>
      </c>
      <c r="F736" t="s">
        <v>8218</v>
      </c>
      <c r="G736" t="s">
        <v>8228</v>
      </c>
      <c r="H736" t="s">
        <v>8408</v>
      </c>
      <c r="I736" t="s">
        <v>8250</v>
      </c>
      <c r="J736">
        <v>1413547200</v>
      </c>
      <c r="K736">
        <v>1411417602</v>
      </c>
      <c r="L736" t="b">
        <v>0</v>
      </c>
      <c r="M736">
        <v>21</v>
      </c>
      <c r="N736" t="b">
        <v>1</v>
      </c>
      <c r="O736" t="s">
        <v>8267</v>
      </c>
      <c r="P736" t="s">
        <v>8319</v>
      </c>
      <c r="Q736" t="s">
        <v>8320</v>
      </c>
      <c r="R736">
        <f t="shared" si="77"/>
        <v>68.099999999999994</v>
      </c>
      <c r="S736" s="9">
        <f t="shared" si="78"/>
        <v>102</v>
      </c>
      <c r="T736" s="8">
        <f t="shared" si="79"/>
        <v>41904.851875</v>
      </c>
      <c r="U736" s="8">
        <f t="shared" si="80"/>
        <v>41929.5</v>
      </c>
      <c r="V736" s="14">
        <f t="shared" si="81"/>
        <v>24.648124999999709</v>
      </c>
      <c r="W736" s="10">
        <f t="shared" si="82"/>
        <v>2.1471428571428534E-2</v>
      </c>
      <c r="X736" s="21">
        <f t="shared" si="83"/>
        <v>2014</v>
      </c>
    </row>
    <row r="737" spans="1:24" ht="60" x14ac:dyDescent="0.25">
      <c r="A737">
        <v>3962</v>
      </c>
      <c r="B737" s="1" t="s">
        <v>3959</v>
      </c>
      <c r="C737" s="1" t="s">
        <v>8069</v>
      </c>
      <c r="D737" s="3">
        <v>1400</v>
      </c>
      <c r="E737" s="4">
        <v>45</v>
      </c>
      <c r="F737" t="s">
        <v>8220</v>
      </c>
      <c r="G737" t="s">
        <v>8224</v>
      </c>
      <c r="H737" t="s">
        <v>8407</v>
      </c>
      <c r="I737" t="s">
        <v>8246</v>
      </c>
      <c r="J737">
        <v>1448722494</v>
      </c>
      <c r="K737">
        <v>1446562494</v>
      </c>
      <c r="L737" t="b">
        <v>0</v>
      </c>
      <c r="M737">
        <v>3</v>
      </c>
      <c r="N737" t="b">
        <v>0</v>
      </c>
      <c r="O737" t="s">
        <v>8269</v>
      </c>
      <c r="P737" t="s">
        <v>8321</v>
      </c>
      <c r="Q737" t="s">
        <v>8324</v>
      </c>
      <c r="R737">
        <f t="shared" si="77"/>
        <v>15</v>
      </c>
      <c r="S737" s="9">
        <f t="shared" si="78"/>
        <v>3</v>
      </c>
      <c r="T737" s="8">
        <f t="shared" si="79"/>
        <v>42311.621458333335</v>
      </c>
      <c r="U737" s="8">
        <f t="shared" si="80"/>
        <v>42336.621458333335</v>
      </c>
      <c r="V737" s="14">
        <f t="shared" si="81"/>
        <v>25</v>
      </c>
      <c r="W737" s="10">
        <f t="shared" si="82"/>
        <v>-0.96785714285714286</v>
      </c>
      <c r="X737" s="21">
        <f t="shared" si="83"/>
        <v>2015</v>
      </c>
    </row>
    <row r="738" spans="1:24" ht="45" x14ac:dyDescent="0.25">
      <c r="A738">
        <v>936</v>
      </c>
      <c r="B738" s="1" t="s">
        <v>937</v>
      </c>
      <c r="C738" s="1" t="s">
        <v>5046</v>
      </c>
      <c r="D738" s="3">
        <v>1400</v>
      </c>
      <c r="E738" s="4">
        <v>0</v>
      </c>
      <c r="F738" t="s">
        <v>8220</v>
      </c>
      <c r="G738" t="s">
        <v>8223</v>
      </c>
      <c r="H738" t="s">
        <v>8403</v>
      </c>
      <c r="I738" t="s">
        <v>8245</v>
      </c>
      <c r="J738">
        <v>1326916800</v>
      </c>
      <c r="K738">
        <v>1323131689</v>
      </c>
      <c r="L738" t="b">
        <v>0</v>
      </c>
      <c r="M738">
        <v>0</v>
      </c>
      <c r="N738" t="b">
        <v>0</v>
      </c>
      <c r="O738" t="s">
        <v>8276</v>
      </c>
      <c r="P738" t="s">
        <v>8325</v>
      </c>
      <c r="Q738" t="s">
        <v>8348</v>
      </c>
      <c r="R738">
        <f t="shared" si="77"/>
        <v>0</v>
      </c>
      <c r="S738" s="9">
        <f t="shared" si="78"/>
        <v>0</v>
      </c>
      <c r="T738" s="8">
        <f t="shared" si="79"/>
        <v>40883.024178240739</v>
      </c>
      <c r="U738" s="8">
        <f t="shared" si="80"/>
        <v>40926.833333333336</v>
      </c>
      <c r="V738" s="14">
        <f t="shared" si="81"/>
        <v>43.809155092596484</v>
      </c>
      <c r="W738" s="10">
        <f t="shared" si="82"/>
        <v>-1</v>
      </c>
      <c r="X738" s="21">
        <f t="shared" si="83"/>
        <v>2011</v>
      </c>
    </row>
    <row r="739" spans="1:24" ht="45" x14ac:dyDescent="0.25">
      <c r="A739">
        <v>855</v>
      </c>
      <c r="B739" s="1" t="s">
        <v>856</v>
      </c>
      <c r="C739" s="1" t="s">
        <v>4965</v>
      </c>
      <c r="D739" s="3">
        <v>1450</v>
      </c>
      <c r="E739" s="4">
        <v>1500</v>
      </c>
      <c r="F739" t="s">
        <v>8218</v>
      </c>
      <c r="G739" t="s">
        <v>8223</v>
      </c>
      <c r="H739" t="s">
        <v>8403</v>
      </c>
      <c r="I739" t="s">
        <v>8245</v>
      </c>
      <c r="J739">
        <v>1469329217</v>
      </c>
      <c r="K739">
        <v>1466737217</v>
      </c>
      <c r="L739" t="b">
        <v>0</v>
      </c>
      <c r="M739">
        <v>47</v>
      </c>
      <c r="N739" t="b">
        <v>1</v>
      </c>
      <c r="O739" t="s">
        <v>8275</v>
      </c>
      <c r="P739" t="s">
        <v>8325</v>
      </c>
      <c r="Q739" t="s">
        <v>8334</v>
      </c>
      <c r="R739">
        <f t="shared" si="77"/>
        <v>31.91</v>
      </c>
      <c r="S739" s="9">
        <f t="shared" si="78"/>
        <v>103</v>
      </c>
      <c r="T739" s="8">
        <f t="shared" si="79"/>
        <v>42545.125196759262</v>
      </c>
      <c r="U739" s="8">
        <f t="shared" si="80"/>
        <v>42575.125196759262</v>
      </c>
      <c r="V739" s="14">
        <f t="shared" si="81"/>
        <v>30</v>
      </c>
      <c r="W739" s="10">
        <f t="shared" si="82"/>
        <v>3.4482758620689655E-2</v>
      </c>
      <c r="X739" s="21">
        <f t="shared" si="83"/>
        <v>2016</v>
      </c>
    </row>
    <row r="740" spans="1:24" ht="60" x14ac:dyDescent="0.25">
      <c r="A740">
        <v>1344</v>
      </c>
      <c r="B740" s="1" t="s">
        <v>1345</v>
      </c>
      <c r="C740" s="1" t="s">
        <v>5454</v>
      </c>
      <c r="D740" s="3">
        <v>1500</v>
      </c>
      <c r="E740" s="4">
        <v>5666</v>
      </c>
      <c r="F740" t="s">
        <v>8218</v>
      </c>
      <c r="G740" t="s">
        <v>8228</v>
      </c>
      <c r="H740" t="s">
        <v>8408</v>
      </c>
      <c r="I740" t="s">
        <v>8250</v>
      </c>
      <c r="J740">
        <v>1467313039</v>
      </c>
      <c r="K740">
        <v>1464807439</v>
      </c>
      <c r="L740" t="b">
        <v>0</v>
      </c>
      <c r="M740">
        <v>139</v>
      </c>
      <c r="N740" t="b">
        <v>1</v>
      </c>
      <c r="O740" t="s">
        <v>8272</v>
      </c>
      <c r="P740" t="s">
        <v>8309</v>
      </c>
      <c r="Q740" t="s">
        <v>8331</v>
      </c>
      <c r="R740">
        <f t="shared" si="77"/>
        <v>40.76</v>
      </c>
      <c r="S740" s="9">
        <f t="shared" si="78"/>
        <v>378</v>
      </c>
      <c r="T740" s="8">
        <f t="shared" si="79"/>
        <v>42522.789803240739</v>
      </c>
      <c r="U740" s="8">
        <f t="shared" si="80"/>
        <v>42551.789803240739</v>
      </c>
      <c r="V740" s="14">
        <f t="shared" si="81"/>
        <v>29</v>
      </c>
      <c r="W740" s="10">
        <f t="shared" si="82"/>
        <v>2.7773333333333334</v>
      </c>
      <c r="X740" s="21">
        <f t="shared" si="83"/>
        <v>2016</v>
      </c>
    </row>
    <row r="741" spans="1:24" ht="45" x14ac:dyDescent="0.25">
      <c r="A741">
        <v>2266</v>
      </c>
      <c r="B741" s="1" t="s">
        <v>2267</v>
      </c>
      <c r="C741" s="1" t="s">
        <v>6376</v>
      </c>
      <c r="D741" s="3">
        <v>1500</v>
      </c>
      <c r="E741" s="4">
        <v>4804</v>
      </c>
      <c r="F741" t="s">
        <v>8218</v>
      </c>
      <c r="G741" t="s">
        <v>8223</v>
      </c>
      <c r="H741" t="s">
        <v>8403</v>
      </c>
      <c r="I741" t="s">
        <v>8245</v>
      </c>
      <c r="J741">
        <v>1461722400</v>
      </c>
      <c r="K741">
        <v>1460235592</v>
      </c>
      <c r="L741" t="b">
        <v>0</v>
      </c>
      <c r="M741">
        <v>194</v>
      </c>
      <c r="N741" t="b">
        <v>1</v>
      </c>
      <c r="O741" t="s">
        <v>8295</v>
      </c>
      <c r="P741" t="s">
        <v>8314</v>
      </c>
      <c r="Q741" t="s">
        <v>8315</v>
      </c>
      <c r="R741">
        <f t="shared" si="77"/>
        <v>24.76</v>
      </c>
      <c r="S741" s="9">
        <f t="shared" si="78"/>
        <v>320</v>
      </c>
      <c r="T741" s="8">
        <f t="shared" si="79"/>
        <v>42469.874907407408</v>
      </c>
      <c r="U741" s="8">
        <f t="shared" si="80"/>
        <v>42487.083333333328</v>
      </c>
      <c r="V741" s="14">
        <f t="shared" si="81"/>
        <v>17.208425925920892</v>
      </c>
      <c r="W741" s="10">
        <f t="shared" si="82"/>
        <v>2.2026666666666666</v>
      </c>
      <c r="X741" s="21">
        <f t="shared" si="83"/>
        <v>2016</v>
      </c>
    </row>
    <row r="742" spans="1:24" ht="45" x14ac:dyDescent="0.25">
      <c r="A742">
        <v>108</v>
      </c>
      <c r="B742" s="1" t="s">
        <v>110</v>
      </c>
      <c r="C742" s="1" t="s">
        <v>4219</v>
      </c>
      <c r="D742" s="3">
        <v>1500</v>
      </c>
      <c r="E742" s="4">
        <v>3700</v>
      </c>
      <c r="F742" t="s">
        <v>8218</v>
      </c>
      <c r="G742" t="s">
        <v>8223</v>
      </c>
      <c r="H742" t="s">
        <v>8403</v>
      </c>
      <c r="I742" t="s">
        <v>8245</v>
      </c>
      <c r="J742">
        <v>1370011370</v>
      </c>
      <c r="K742">
        <v>1364827370</v>
      </c>
      <c r="L742" t="b">
        <v>0</v>
      </c>
      <c r="M742">
        <v>47</v>
      </c>
      <c r="N742" t="b">
        <v>1</v>
      </c>
      <c r="O742" t="s">
        <v>8264</v>
      </c>
      <c r="P742" t="s">
        <v>8319</v>
      </c>
      <c r="Q742" t="s">
        <v>8341</v>
      </c>
      <c r="R742">
        <f t="shared" si="77"/>
        <v>78.72</v>
      </c>
      <c r="S742" s="9">
        <f t="shared" si="78"/>
        <v>247</v>
      </c>
      <c r="T742" s="8">
        <f t="shared" si="79"/>
        <v>41365.613078703704</v>
      </c>
      <c r="U742" s="8">
        <f t="shared" si="80"/>
        <v>41425.613078703704</v>
      </c>
      <c r="V742" s="14">
        <f t="shared" si="81"/>
        <v>60</v>
      </c>
      <c r="W742" s="10">
        <f t="shared" si="82"/>
        <v>1.4666666666666666</v>
      </c>
      <c r="X742" s="21">
        <f t="shared" si="83"/>
        <v>2013</v>
      </c>
    </row>
    <row r="743" spans="1:24" ht="45" x14ac:dyDescent="0.25">
      <c r="A743">
        <v>831</v>
      </c>
      <c r="B743" s="1" t="s">
        <v>832</v>
      </c>
      <c r="C743" s="1" t="s">
        <v>4941</v>
      </c>
      <c r="D743" s="3">
        <v>1500</v>
      </c>
      <c r="E743" s="4">
        <v>3500</v>
      </c>
      <c r="F743" t="s">
        <v>8218</v>
      </c>
      <c r="G743" t="s">
        <v>8223</v>
      </c>
      <c r="H743" t="s">
        <v>8403</v>
      </c>
      <c r="I743" t="s">
        <v>8245</v>
      </c>
      <c r="J743">
        <v>1335540694</v>
      </c>
      <c r="K743">
        <v>1332948694</v>
      </c>
      <c r="L743" t="b">
        <v>0</v>
      </c>
      <c r="M743">
        <v>20</v>
      </c>
      <c r="N743" t="b">
        <v>1</v>
      </c>
      <c r="O743" t="s">
        <v>8274</v>
      </c>
      <c r="P743" t="s">
        <v>8325</v>
      </c>
      <c r="Q743" t="s">
        <v>8329</v>
      </c>
      <c r="R743">
        <f t="shared" si="77"/>
        <v>175</v>
      </c>
      <c r="S743" s="9">
        <f t="shared" si="78"/>
        <v>233</v>
      </c>
      <c r="T743" s="8">
        <f t="shared" si="79"/>
        <v>40996.646921296298</v>
      </c>
      <c r="U743" s="8">
        <f t="shared" si="80"/>
        <v>41026.646921296298</v>
      </c>
      <c r="V743" s="14">
        <f t="shared" si="81"/>
        <v>30</v>
      </c>
      <c r="W743" s="10">
        <f t="shared" si="82"/>
        <v>1.3333333333333333</v>
      </c>
      <c r="X743" s="21">
        <f t="shared" si="83"/>
        <v>2012</v>
      </c>
    </row>
    <row r="744" spans="1:24" ht="45" x14ac:dyDescent="0.25">
      <c r="A744">
        <v>2115</v>
      </c>
      <c r="B744" s="1" t="s">
        <v>2116</v>
      </c>
      <c r="C744" s="1" t="s">
        <v>6225</v>
      </c>
      <c r="D744" s="3">
        <v>1500</v>
      </c>
      <c r="E744" s="4">
        <v>3385</v>
      </c>
      <c r="F744" t="s">
        <v>8218</v>
      </c>
      <c r="G744" t="s">
        <v>8223</v>
      </c>
      <c r="H744" t="s">
        <v>8403</v>
      </c>
      <c r="I744" t="s">
        <v>8245</v>
      </c>
      <c r="J744">
        <v>1298167001</v>
      </c>
      <c r="K744">
        <v>1295575001</v>
      </c>
      <c r="L744" t="b">
        <v>0</v>
      </c>
      <c r="M744">
        <v>36</v>
      </c>
      <c r="N744" t="b">
        <v>1</v>
      </c>
      <c r="O744" t="s">
        <v>8277</v>
      </c>
      <c r="P744" t="s">
        <v>8325</v>
      </c>
      <c r="Q744" t="s">
        <v>8326</v>
      </c>
      <c r="R744">
        <f t="shared" si="77"/>
        <v>94.03</v>
      </c>
      <c r="S744" s="9">
        <f t="shared" si="78"/>
        <v>226</v>
      </c>
      <c r="T744" s="8">
        <f t="shared" si="79"/>
        <v>40564.081030092595</v>
      </c>
      <c r="U744" s="8">
        <f t="shared" si="80"/>
        <v>40594.081030092595</v>
      </c>
      <c r="V744" s="14">
        <f t="shared" si="81"/>
        <v>30</v>
      </c>
      <c r="W744" s="10">
        <f t="shared" si="82"/>
        <v>1.2566666666666666</v>
      </c>
      <c r="X744" s="21">
        <f t="shared" si="83"/>
        <v>2011</v>
      </c>
    </row>
    <row r="745" spans="1:24" ht="60" x14ac:dyDescent="0.25">
      <c r="A745">
        <v>1926</v>
      </c>
      <c r="B745" s="1" t="s">
        <v>1927</v>
      </c>
      <c r="C745" s="1" t="s">
        <v>6036</v>
      </c>
      <c r="D745" s="3">
        <v>1500</v>
      </c>
      <c r="E745" s="4">
        <v>2930.69</v>
      </c>
      <c r="F745" t="s">
        <v>8218</v>
      </c>
      <c r="G745" t="s">
        <v>8223</v>
      </c>
      <c r="H745" t="s">
        <v>8403</v>
      </c>
      <c r="I745" t="s">
        <v>8245</v>
      </c>
      <c r="J745">
        <v>1288657560</v>
      </c>
      <c r="K745">
        <v>1286319256</v>
      </c>
      <c r="L745" t="b">
        <v>0</v>
      </c>
      <c r="M745">
        <v>107</v>
      </c>
      <c r="N745" t="b">
        <v>1</v>
      </c>
      <c r="O745" t="s">
        <v>8277</v>
      </c>
      <c r="P745" t="s">
        <v>8325</v>
      </c>
      <c r="Q745" t="s">
        <v>8326</v>
      </c>
      <c r="R745">
        <f t="shared" si="77"/>
        <v>27.39</v>
      </c>
      <c r="S745" s="9">
        <f t="shared" si="78"/>
        <v>195</v>
      </c>
      <c r="T745" s="8">
        <f t="shared" si="79"/>
        <v>40456.954351851848</v>
      </c>
      <c r="U745" s="8">
        <f t="shared" si="80"/>
        <v>40484.018055555556</v>
      </c>
      <c r="V745" s="14">
        <f t="shared" si="81"/>
        <v>27.063703703708597</v>
      </c>
      <c r="W745" s="10">
        <f t="shared" si="82"/>
        <v>0.95379333333333338</v>
      </c>
      <c r="X745" s="21">
        <f t="shared" si="83"/>
        <v>2010</v>
      </c>
    </row>
    <row r="746" spans="1:24" ht="60" x14ac:dyDescent="0.25">
      <c r="A746">
        <v>2020</v>
      </c>
      <c r="B746" s="1" t="s">
        <v>2021</v>
      </c>
      <c r="C746" s="1" t="s">
        <v>6130</v>
      </c>
      <c r="D746" s="3">
        <v>1500</v>
      </c>
      <c r="E746" s="4">
        <v>2885</v>
      </c>
      <c r="F746" t="s">
        <v>8218</v>
      </c>
      <c r="G746" t="s">
        <v>8223</v>
      </c>
      <c r="H746" t="s">
        <v>8403</v>
      </c>
      <c r="I746" t="s">
        <v>8245</v>
      </c>
      <c r="J746">
        <v>1400108640</v>
      </c>
      <c r="K746">
        <v>1396923624</v>
      </c>
      <c r="L746" t="b">
        <v>1</v>
      </c>
      <c r="M746">
        <v>122</v>
      </c>
      <c r="N746" t="b">
        <v>1</v>
      </c>
      <c r="O746" t="s">
        <v>8293</v>
      </c>
      <c r="P746" t="s">
        <v>8306</v>
      </c>
      <c r="Q746" t="s">
        <v>8307</v>
      </c>
      <c r="R746">
        <f t="shared" si="77"/>
        <v>23.65</v>
      </c>
      <c r="S746" s="9">
        <f t="shared" si="78"/>
        <v>192</v>
      </c>
      <c r="T746" s="8">
        <f t="shared" si="79"/>
        <v>41737.097499999996</v>
      </c>
      <c r="U746" s="8">
        <f t="shared" si="80"/>
        <v>41773.961111111108</v>
      </c>
      <c r="V746" s="14">
        <f t="shared" si="81"/>
        <v>36.863611111111823</v>
      </c>
      <c r="W746" s="10">
        <f t="shared" si="82"/>
        <v>0.92333333333333334</v>
      </c>
      <c r="X746" s="21">
        <f t="shared" si="83"/>
        <v>2014</v>
      </c>
    </row>
    <row r="747" spans="1:24" ht="60" x14ac:dyDescent="0.25">
      <c r="A747">
        <v>1374</v>
      </c>
      <c r="B747" s="1" t="s">
        <v>1375</v>
      </c>
      <c r="C747" s="1" t="s">
        <v>5484</v>
      </c>
      <c r="D747" s="3">
        <v>1500</v>
      </c>
      <c r="E747" s="4">
        <v>2842</v>
      </c>
      <c r="F747" t="s">
        <v>8218</v>
      </c>
      <c r="G747" t="s">
        <v>8223</v>
      </c>
      <c r="H747" t="s">
        <v>8403</v>
      </c>
      <c r="I747" t="s">
        <v>8245</v>
      </c>
      <c r="J747">
        <v>1458874388</v>
      </c>
      <c r="K747">
        <v>1456285988</v>
      </c>
      <c r="L747" t="b">
        <v>0</v>
      </c>
      <c r="M747">
        <v>66</v>
      </c>
      <c r="N747" t="b">
        <v>1</v>
      </c>
      <c r="O747" t="s">
        <v>8274</v>
      </c>
      <c r="P747" t="s">
        <v>8325</v>
      </c>
      <c r="Q747" t="s">
        <v>8329</v>
      </c>
      <c r="R747">
        <f t="shared" si="77"/>
        <v>43.06</v>
      </c>
      <c r="S747" s="9">
        <f t="shared" si="78"/>
        <v>189</v>
      </c>
      <c r="T747" s="8">
        <f t="shared" si="79"/>
        <v>42424.161898148144</v>
      </c>
      <c r="U747" s="8">
        <f t="shared" si="80"/>
        <v>42454.12023148148</v>
      </c>
      <c r="V747" s="14">
        <f t="shared" si="81"/>
        <v>29.958333333335759</v>
      </c>
      <c r="W747" s="10">
        <f t="shared" si="82"/>
        <v>0.89466666666666672</v>
      </c>
      <c r="X747" s="21">
        <f t="shared" si="83"/>
        <v>2016</v>
      </c>
    </row>
    <row r="748" spans="1:24" ht="45" x14ac:dyDescent="0.25">
      <c r="A748">
        <v>2456</v>
      </c>
      <c r="B748" s="1" t="s">
        <v>2457</v>
      </c>
      <c r="C748" s="1" t="s">
        <v>6566</v>
      </c>
      <c r="D748" s="3">
        <v>1500</v>
      </c>
      <c r="E748" s="4">
        <v>2713</v>
      </c>
      <c r="F748" t="s">
        <v>8218</v>
      </c>
      <c r="G748" t="s">
        <v>8223</v>
      </c>
      <c r="H748" t="s">
        <v>8403</v>
      </c>
      <c r="I748" t="s">
        <v>8245</v>
      </c>
      <c r="J748">
        <v>1488063839</v>
      </c>
      <c r="K748">
        <v>1485471839</v>
      </c>
      <c r="L748" t="b">
        <v>0</v>
      </c>
      <c r="M748">
        <v>67</v>
      </c>
      <c r="N748" t="b">
        <v>1</v>
      </c>
      <c r="O748" t="s">
        <v>8296</v>
      </c>
      <c r="P748" t="s">
        <v>8317</v>
      </c>
      <c r="Q748" t="s">
        <v>8318</v>
      </c>
      <c r="R748">
        <f t="shared" si="77"/>
        <v>40.49</v>
      </c>
      <c r="S748" s="9">
        <f t="shared" si="78"/>
        <v>181</v>
      </c>
      <c r="T748" s="8">
        <f t="shared" si="79"/>
        <v>42761.961099537039</v>
      </c>
      <c r="U748" s="8">
        <f t="shared" si="80"/>
        <v>42791.961099537039</v>
      </c>
      <c r="V748" s="14">
        <f t="shared" si="81"/>
        <v>30</v>
      </c>
      <c r="W748" s="10">
        <f t="shared" si="82"/>
        <v>0.80866666666666664</v>
      </c>
      <c r="X748" s="21">
        <f t="shared" si="83"/>
        <v>2017</v>
      </c>
    </row>
    <row r="749" spans="1:24" ht="60" x14ac:dyDescent="0.25">
      <c r="A749">
        <v>3306</v>
      </c>
      <c r="B749" s="1" t="s">
        <v>3306</v>
      </c>
      <c r="C749" s="1" t="s">
        <v>7416</v>
      </c>
      <c r="D749" s="3">
        <v>1500</v>
      </c>
      <c r="E749" s="4">
        <v>2630</v>
      </c>
      <c r="F749" t="s">
        <v>8218</v>
      </c>
      <c r="G749" t="s">
        <v>8223</v>
      </c>
      <c r="H749" t="s">
        <v>8403</v>
      </c>
      <c r="I749" t="s">
        <v>8245</v>
      </c>
      <c r="J749">
        <v>1465527600</v>
      </c>
      <c r="K749">
        <v>1462252542</v>
      </c>
      <c r="L749" t="b">
        <v>0</v>
      </c>
      <c r="M749">
        <v>54</v>
      </c>
      <c r="N749" t="b">
        <v>1</v>
      </c>
      <c r="O749" t="s">
        <v>8269</v>
      </c>
      <c r="P749" t="s">
        <v>8321</v>
      </c>
      <c r="Q749" t="s">
        <v>8324</v>
      </c>
      <c r="R749">
        <f t="shared" si="77"/>
        <v>48.7</v>
      </c>
      <c r="S749" s="9">
        <f t="shared" si="78"/>
        <v>175</v>
      </c>
      <c r="T749" s="8">
        <f t="shared" si="79"/>
        <v>42493.219236111108</v>
      </c>
      <c r="U749" s="8">
        <f t="shared" si="80"/>
        <v>42531.125</v>
      </c>
      <c r="V749" s="14">
        <f t="shared" si="81"/>
        <v>37.90576388889167</v>
      </c>
      <c r="W749" s="10">
        <f t="shared" si="82"/>
        <v>0.7533333333333333</v>
      </c>
      <c r="X749" s="21">
        <f t="shared" si="83"/>
        <v>2016</v>
      </c>
    </row>
    <row r="750" spans="1:24" ht="60" x14ac:dyDescent="0.25">
      <c r="A750">
        <v>3654</v>
      </c>
      <c r="B750" s="1" t="s">
        <v>3651</v>
      </c>
      <c r="C750" s="1" t="s">
        <v>7764</v>
      </c>
      <c r="D750" s="3">
        <v>1500</v>
      </c>
      <c r="E750" s="4">
        <v>2616</v>
      </c>
      <c r="F750" t="s">
        <v>8218</v>
      </c>
      <c r="G750" t="s">
        <v>8224</v>
      </c>
      <c r="H750" t="s">
        <v>8407</v>
      </c>
      <c r="I750" t="s">
        <v>8246</v>
      </c>
      <c r="J750">
        <v>1459702800</v>
      </c>
      <c r="K750">
        <v>1457690386</v>
      </c>
      <c r="L750" t="b">
        <v>0</v>
      </c>
      <c r="M750">
        <v>38</v>
      </c>
      <c r="N750" t="b">
        <v>1</v>
      </c>
      <c r="O750" t="s">
        <v>8269</v>
      </c>
      <c r="P750" t="s">
        <v>8321</v>
      </c>
      <c r="Q750" t="s">
        <v>8324</v>
      </c>
      <c r="R750">
        <f t="shared" si="77"/>
        <v>68.84</v>
      </c>
      <c r="S750" s="9">
        <f t="shared" si="78"/>
        <v>174</v>
      </c>
      <c r="T750" s="8">
        <f t="shared" si="79"/>
        <v>42440.416504629626</v>
      </c>
      <c r="U750" s="8">
        <f t="shared" si="80"/>
        <v>42463.708333333328</v>
      </c>
      <c r="V750" s="14">
        <f t="shared" si="81"/>
        <v>23.291828703702777</v>
      </c>
      <c r="W750" s="10">
        <f t="shared" si="82"/>
        <v>0.74399999999999999</v>
      </c>
      <c r="X750" s="21">
        <f t="shared" si="83"/>
        <v>2016</v>
      </c>
    </row>
    <row r="751" spans="1:24" ht="30" x14ac:dyDescent="0.25">
      <c r="A751">
        <v>1360</v>
      </c>
      <c r="B751" s="1" t="s">
        <v>1361</v>
      </c>
      <c r="C751" s="1" t="s">
        <v>5470</v>
      </c>
      <c r="D751" s="3">
        <v>1500</v>
      </c>
      <c r="E751" s="4">
        <v>2598</v>
      </c>
      <c r="F751" t="s">
        <v>8218</v>
      </c>
      <c r="G751" t="s">
        <v>8223</v>
      </c>
      <c r="H751" t="s">
        <v>8403</v>
      </c>
      <c r="I751" t="s">
        <v>8245</v>
      </c>
      <c r="J751">
        <v>1343943420</v>
      </c>
      <c r="K751">
        <v>1341524220</v>
      </c>
      <c r="L751" t="b">
        <v>0</v>
      </c>
      <c r="M751">
        <v>81</v>
      </c>
      <c r="N751" t="b">
        <v>1</v>
      </c>
      <c r="O751" t="s">
        <v>8272</v>
      </c>
      <c r="P751" t="s">
        <v>8309</v>
      </c>
      <c r="Q751" t="s">
        <v>8331</v>
      </c>
      <c r="R751">
        <f t="shared" si="77"/>
        <v>32.07</v>
      </c>
      <c r="S751" s="9">
        <f t="shared" si="78"/>
        <v>173</v>
      </c>
      <c r="T751" s="8">
        <f t="shared" si="79"/>
        <v>41095.900694444441</v>
      </c>
      <c r="U751" s="8">
        <f t="shared" si="80"/>
        <v>41123.900694444441</v>
      </c>
      <c r="V751" s="14">
        <f t="shared" si="81"/>
        <v>28</v>
      </c>
      <c r="W751" s="10">
        <f t="shared" si="82"/>
        <v>0.73199999999999998</v>
      </c>
      <c r="X751" s="21">
        <f t="shared" si="83"/>
        <v>2012</v>
      </c>
    </row>
    <row r="752" spans="1:24" ht="60" x14ac:dyDescent="0.25">
      <c r="A752">
        <v>3178</v>
      </c>
      <c r="B752" s="1" t="s">
        <v>3178</v>
      </c>
      <c r="C752" s="1" t="s">
        <v>7288</v>
      </c>
      <c r="D752" s="3">
        <v>1500</v>
      </c>
      <c r="E752" s="4">
        <v>2576</v>
      </c>
      <c r="F752" t="s">
        <v>8218</v>
      </c>
      <c r="G752" t="s">
        <v>8224</v>
      </c>
      <c r="H752" t="s">
        <v>8407</v>
      </c>
      <c r="I752" t="s">
        <v>8246</v>
      </c>
      <c r="J752">
        <v>1405521075</v>
      </c>
      <c r="K752">
        <v>1402929075</v>
      </c>
      <c r="L752" t="b">
        <v>1</v>
      </c>
      <c r="M752">
        <v>78</v>
      </c>
      <c r="N752" t="b">
        <v>1</v>
      </c>
      <c r="O752" t="s">
        <v>8269</v>
      </c>
      <c r="P752" t="s">
        <v>8321</v>
      </c>
      <c r="Q752" t="s">
        <v>8324</v>
      </c>
      <c r="R752">
        <f t="shared" si="77"/>
        <v>33.03</v>
      </c>
      <c r="S752" s="9">
        <f t="shared" si="78"/>
        <v>172</v>
      </c>
      <c r="T752" s="8">
        <f t="shared" si="79"/>
        <v>41806.605034722219</v>
      </c>
      <c r="U752" s="8">
        <f t="shared" si="80"/>
        <v>41836.605034722219</v>
      </c>
      <c r="V752" s="14">
        <f t="shared" si="81"/>
        <v>30</v>
      </c>
      <c r="W752" s="10">
        <f t="shared" si="82"/>
        <v>0.71733333333333338</v>
      </c>
      <c r="X752" s="21">
        <f t="shared" si="83"/>
        <v>2014</v>
      </c>
    </row>
    <row r="753" spans="1:24" ht="60" x14ac:dyDescent="0.25">
      <c r="A753">
        <v>3603</v>
      </c>
      <c r="B753" s="1" t="s">
        <v>3602</v>
      </c>
      <c r="C753" s="1" t="s">
        <v>7713</v>
      </c>
      <c r="D753" s="3">
        <v>1500</v>
      </c>
      <c r="E753" s="4">
        <v>2560</v>
      </c>
      <c r="F753" t="s">
        <v>8218</v>
      </c>
      <c r="G753" t="s">
        <v>8223</v>
      </c>
      <c r="H753" t="s">
        <v>8403</v>
      </c>
      <c r="I753" t="s">
        <v>8245</v>
      </c>
      <c r="J753">
        <v>1446759880</v>
      </c>
      <c r="K753">
        <v>1444164280</v>
      </c>
      <c r="L753" t="b">
        <v>0</v>
      </c>
      <c r="M753">
        <v>57</v>
      </c>
      <c r="N753" t="b">
        <v>1</v>
      </c>
      <c r="O753" t="s">
        <v>8269</v>
      </c>
      <c r="P753" t="s">
        <v>8321</v>
      </c>
      <c r="Q753" t="s">
        <v>8324</v>
      </c>
      <c r="R753">
        <f t="shared" si="77"/>
        <v>44.91</v>
      </c>
      <c r="S753" s="9">
        <f t="shared" si="78"/>
        <v>171</v>
      </c>
      <c r="T753" s="8">
        <f t="shared" si="79"/>
        <v>42283.864351851851</v>
      </c>
      <c r="U753" s="8">
        <f t="shared" si="80"/>
        <v>42313.906018518523</v>
      </c>
      <c r="V753" s="14">
        <f t="shared" si="81"/>
        <v>30.041666666671517</v>
      </c>
      <c r="W753" s="10">
        <f t="shared" si="82"/>
        <v>0.70666666666666667</v>
      </c>
      <c r="X753" s="21">
        <f t="shared" si="83"/>
        <v>2015</v>
      </c>
    </row>
    <row r="754" spans="1:24" ht="45" x14ac:dyDescent="0.25">
      <c r="A754">
        <v>1829</v>
      </c>
      <c r="B754" s="1" t="s">
        <v>1830</v>
      </c>
      <c r="C754" s="1" t="s">
        <v>5939</v>
      </c>
      <c r="D754" s="3">
        <v>1500</v>
      </c>
      <c r="E754" s="4">
        <v>2500.25</v>
      </c>
      <c r="F754" t="s">
        <v>8218</v>
      </c>
      <c r="G754" t="s">
        <v>8223</v>
      </c>
      <c r="H754" t="s">
        <v>8403</v>
      </c>
      <c r="I754" t="s">
        <v>8245</v>
      </c>
      <c r="J754">
        <v>1295647200</v>
      </c>
      <c r="K754">
        <v>1291428371</v>
      </c>
      <c r="L754" t="b">
        <v>0</v>
      </c>
      <c r="M754">
        <v>33</v>
      </c>
      <c r="N754" t="b">
        <v>1</v>
      </c>
      <c r="O754" t="s">
        <v>8274</v>
      </c>
      <c r="P754" t="s">
        <v>8325</v>
      </c>
      <c r="Q754" t="s">
        <v>8329</v>
      </c>
      <c r="R754">
        <f t="shared" si="77"/>
        <v>75.77</v>
      </c>
      <c r="S754" s="9">
        <f t="shared" si="78"/>
        <v>167</v>
      </c>
      <c r="T754" s="8">
        <f t="shared" si="79"/>
        <v>40516.087627314817</v>
      </c>
      <c r="U754" s="8">
        <f t="shared" si="80"/>
        <v>40564.916666666664</v>
      </c>
      <c r="V754" s="14">
        <f t="shared" si="81"/>
        <v>48.829039351847314</v>
      </c>
      <c r="W754" s="10">
        <f t="shared" si="82"/>
        <v>0.66683333333333328</v>
      </c>
      <c r="X754" s="21">
        <f t="shared" si="83"/>
        <v>2010</v>
      </c>
    </row>
    <row r="755" spans="1:24" ht="30" x14ac:dyDescent="0.25">
      <c r="A755">
        <v>813</v>
      </c>
      <c r="B755" s="1" t="s">
        <v>814</v>
      </c>
      <c r="C755" s="1" t="s">
        <v>4923</v>
      </c>
      <c r="D755" s="3">
        <v>1500</v>
      </c>
      <c r="E755" s="4">
        <v>2399.94</v>
      </c>
      <c r="F755" t="s">
        <v>8218</v>
      </c>
      <c r="G755" t="s">
        <v>8223</v>
      </c>
      <c r="H755" t="s">
        <v>8403</v>
      </c>
      <c r="I755" t="s">
        <v>8245</v>
      </c>
      <c r="J755">
        <v>1342825365</v>
      </c>
      <c r="K755">
        <v>1340233365</v>
      </c>
      <c r="L755" t="b">
        <v>0</v>
      </c>
      <c r="M755">
        <v>96</v>
      </c>
      <c r="N755" t="b">
        <v>1</v>
      </c>
      <c r="O755" t="s">
        <v>8274</v>
      </c>
      <c r="P755" t="s">
        <v>8325</v>
      </c>
      <c r="Q755" t="s">
        <v>8329</v>
      </c>
      <c r="R755">
        <f t="shared" si="77"/>
        <v>25</v>
      </c>
      <c r="S755" s="9">
        <f t="shared" si="78"/>
        <v>160</v>
      </c>
      <c r="T755" s="8">
        <f t="shared" si="79"/>
        <v>41080.960243055553</v>
      </c>
      <c r="U755" s="8">
        <f t="shared" si="80"/>
        <v>41110.960243055553</v>
      </c>
      <c r="V755" s="14">
        <f t="shared" si="81"/>
        <v>30</v>
      </c>
      <c r="W755" s="10">
        <f t="shared" si="82"/>
        <v>0.59996000000000005</v>
      </c>
      <c r="X755" s="21">
        <f t="shared" si="83"/>
        <v>2012</v>
      </c>
    </row>
    <row r="756" spans="1:24" ht="60" x14ac:dyDescent="0.25">
      <c r="A756">
        <v>3010</v>
      </c>
      <c r="B756" s="1" t="s">
        <v>3010</v>
      </c>
      <c r="C756" s="1" t="s">
        <v>7120</v>
      </c>
      <c r="D756" s="3">
        <v>1500</v>
      </c>
      <c r="E756" s="4">
        <v>2370</v>
      </c>
      <c r="F756" t="s">
        <v>8218</v>
      </c>
      <c r="G756" t="s">
        <v>8223</v>
      </c>
      <c r="H756" t="s">
        <v>8403</v>
      </c>
      <c r="I756" t="s">
        <v>8245</v>
      </c>
      <c r="J756">
        <v>1424548719</v>
      </c>
      <c r="K756">
        <v>1419364719</v>
      </c>
      <c r="L756" t="b">
        <v>0</v>
      </c>
      <c r="M756">
        <v>15</v>
      </c>
      <c r="N756" t="b">
        <v>1</v>
      </c>
      <c r="O756" t="s">
        <v>8301</v>
      </c>
      <c r="P756" t="s">
        <v>8321</v>
      </c>
      <c r="Q756" t="s">
        <v>8322</v>
      </c>
      <c r="R756">
        <f t="shared" si="77"/>
        <v>158</v>
      </c>
      <c r="S756" s="9">
        <f t="shared" si="78"/>
        <v>158</v>
      </c>
      <c r="T756" s="8">
        <f t="shared" si="79"/>
        <v>41996.832395833335</v>
      </c>
      <c r="U756" s="8">
        <f t="shared" si="80"/>
        <v>42056.832395833335</v>
      </c>
      <c r="V756" s="14">
        <f t="shared" si="81"/>
        <v>60</v>
      </c>
      <c r="W756" s="10">
        <f t="shared" si="82"/>
        <v>0.57999999999999996</v>
      </c>
      <c r="X756" s="21">
        <f t="shared" si="83"/>
        <v>2014</v>
      </c>
    </row>
    <row r="757" spans="1:24" ht="45" x14ac:dyDescent="0.25">
      <c r="A757">
        <v>2553</v>
      </c>
      <c r="B757" s="1" t="s">
        <v>2553</v>
      </c>
      <c r="C757" s="1" t="s">
        <v>6663</v>
      </c>
      <c r="D757" s="3">
        <v>1500</v>
      </c>
      <c r="E757" s="4">
        <v>2333</v>
      </c>
      <c r="F757" t="s">
        <v>8218</v>
      </c>
      <c r="G757" t="s">
        <v>8223</v>
      </c>
      <c r="H757" t="s">
        <v>8403</v>
      </c>
      <c r="I757" t="s">
        <v>8245</v>
      </c>
      <c r="J757">
        <v>1348202807</v>
      </c>
      <c r="K757">
        <v>1343018807</v>
      </c>
      <c r="L757" t="b">
        <v>0</v>
      </c>
      <c r="M757">
        <v>60</v>
      </c>
      <c r="N757" t="b">
        <v>1</v>
      </c>
      <c r="O757" t="s">
        <v>8298</v>
      </c>
      <c r="P757" t="s">
        <v>8325</v>
      </c>
      <c r="Q757" t="s">
        <v>8339</v>
      </c>
      <c r="R757">
        <f t="shared" si="77"/>
        <v>38.880000000000003</v>
      </c>
      <c r="S757" s="9">
        <f t="shared" si="78"/>
        <v>156</v>
      </c>
      <c r="T757" s="8">
        <f t="shared" si="79"/>
        <v>41113.199155092596</v>
      </c>
      <c r="U757" s="8">
        <f t="shared" si="80"/>
        <v>41173.199155092596</v>
      </c>
      <c r="V757" s="14">
        <f t="shared" si="81"/>
        <v>60</v>
      </c>
      <c r="W757" s="10">
        <f t="shared" si="82"/>
        <v>0.55533333333333335</v>
      </c>
      <c r="X757" s="21">
        <f t="shared" si="83"/>
        <v>2012</v>
      </c>
    </row>
    <row r="758" spans="1:24" ht="45" x14ac:dyDescent="0.25">
      <c r="A758">
        <v>800</v>
      </c>
      <c r="B758" s="1" t="s">
        <v>801</v>
      </c>
      <c r="C758" s="1" t="s">
        <v>4910</v>
      </c>
      <c r="D758" s="3">
        <v>1500</v>
      </c>
      <c r="E758" s="4">
        <v>2282</v>
      </c>
      <c r="F758" t="s">
        <v>8218</v>
      </c>
      <c r="G758" t="s">
        <v>8224</v>
      </c>
      <c r="H758" t="s">
        <v>8407</v>
      </c>
      <c r="I758" t="s">
        <v>8246</v>
      </c>
      <c r="J758">
        <v>1410431054</v>
      </c>
      <c r="K758">
        <v>1407839054</v>
      </c>
      <c r="L758" t="b">
        <v>0</v>
      </c>
      <c r="M758">
        <v>56</v>
      </c>
      <c r="N758" t="b">
        <v>1</v>
      </c>
      <c r="O758" t="s">
        <v>8274</v>
      </c>
      <c r="P758" t="s">
        <v>8325</v>
      </c>
      <c r="Q758" t="s">
        <v>8329</v>
      </c>
      <c r="R758">
        <f t="shared" si="77"/>
        <v>40.75</v>
      </c>
      <c r="S758" s="9">
        <f t="shared" si="78"/>
        <v>152</v>
      </c>
      <c r="T758" s="8">
        <f t="shared" si="79"/>
        <v>41863.433495370373</v>
      </c>
      <c r="U758" s="8">
        <f t="shared" si="80"/>
        <v>41893.433495370373</v>
      </c>
      <c r="V758" s="14">
        <f t="shared" si="81"/>
        <v>30</v>
      </c>
      <c r="W758" s="10">
        <f t="shared" si="82"/>
        <v>0.52133333333333332</v>
      </c>
      <c r="X758" s="21">
        <f t="shared" si="83"/>
        <v>2014</v>
      </c>
    </row>
    <row r="759" spans="1:24" ht="60" x14ac:dyDescent="0.25">
      <c r="A759">
        <v>783</v>
      </c>
      <c r="B759" s="1" t="s">
        <v>784</v>
      </c>
      <c r="C759" s="1" t="s">
        <v>4893</v>
      </c>
      <c r="D759" s="3">
        <v>1500</v>
      </c>
      <c r="E759" s="4">
        <v>2222</v>
      </c>
      <c r="F759" t="s">
        <v>8218</v>
      </c>
      <c r="G759" t="s">
        <v>8223</v>
      </c>
      <c r="H759" t="s">
        <v>8403</v>
      </c>
      <c r="I759" t="s">
        <v>8245</v>
      </c>
      <c r="J759">
        <v>1335564000</v>
      </c>
      <c r="K759">
        <v>1332182049</v>
      </c>
      <c r="L759" t="b">
        <v>0</v>
      </c>
      <c r="M759">
        <v>35</v>
      </c>
      <c r="N759" t="b">
        <v>1</v>
      </c>
      <c r="O759" t="s">
        <v>8274</v>
      </c>
      <c r="P759" t="s">
        <v>8325</v>
      </c>
      <c r="Q759" t="s">
        <v>8329</v>
      </c>
      <c r="R759">
        <f t="shared" si="77"/>
        <v>63.49</v>
      </c>
      <c r="S759" s="9">
        <f t="shared" si="78"/>
        <v>148</v>
      </c>
      <c r="T759" s="8">
        <f t="shared" si="79"/>
        <v>40987.773715277777</v>
      </c>
      <c r="U759" s="8">
        <f t="shared" si="80"/>
        <v>41026.916666666664</v>
      </c>
      <c r="V759" s="14">
        <f t="shared" si="81"/>
        <v>39.142951388887013</v>
      </c>
      <c r="W759" s="10">
        <f t="shared" si="82"/>
        <v>0.48133333333333334</v>
      </c>
      <c r="X759" s="21">
        <f t="shared" si="83"/>
        <v>2012</v>
      </c>
    </row>
    <row r="760" spans="1:24" ht="45" x14ac:dyDescent="0.25">
      <c r="A760">
        <v>1038</v>
      </c>
      <c r="B760" s="1" t="s">
        <v>1039</v>
      </c>
      <c r="C760" s="1" t="s">
        <v>5148</v>
      </c>
      <c r="D760" s="3">
        <v>1500</v>
      </c>
      <c r="E760" s="4">
        <v>2180</v>
      </c>
      <c r="F760" t="s">
        <v>8218</v>
      </c>
      <c r="G760" t="s">
        <v>8223</v>
      </c>
      <c r="H760" t="s">
        <v>8403</v>
      </c>
      <c r="I760" t="s">
        <v>8245</v>
      </c>
      <c r="J760">
        <v>1458362023</v>
      </c>
      <c r="K760">
        <v>1455773623</v>
      </c>
      <c r="L760" t="b">
        <v>0</v>
      </c>
      <c r="M760">
        <v>61</v>
      </c>
      <c r="N760" t="b">
        <v>1</v>
      </c>
      <c r="O760" t="s">
        <v>8278</v>
      </c>
      <c r="P760" t="s">
        <v>8325</v>
      </c>
      <c r="Q760" t="s">
        <v>8327</v>
      </c>
      <c r="R760">
        <f t="shared" si="77"/>
        <v>35.74</v>
      </c>
      <c r="S760" s="9">
        <f t="shared" si="78"/>
        <v>145</v>
      </c>
      <c r="T760" s="8">
        <f t="shared" si="79"/>
        <v>42418.231747685189</v>
      </c>
      <c r="U760" s="8">
        <f t="shared" si="80"/>
        <v>42448.190081018518</v>
      </c>
      <c r="V760" s="14">
        <f t="shared" si="81"/>
        <v>29.958333333328483</v>
      </c>
      <c r="W760" s="10">
        <f t="shared" si="82"/>
        <v>0.45333333333333331</v>
      </c>
      <c r="X760" s="21">
        <f t="shared" si="83"/>
        <v>2016</v>
      </c>
    </row>
    <row r="761" spans="1:24" ht="60" x14ac:dyDescent="0.25">
      <c r="A761">
        <v>3296</v>
      </c>
      <c r="B761" s="1" t="s">
        <v>3296</v>
      </c>
      <c r="C761" s="1" t="s">
        <v>7406</v>
      </c>
      <c r="D761" s="3">
        <v>1500</v>
      </c>
      <c r="E761" s="4">
        <v>2161</v>
      </c>
      <c r="F761" t="s">
        <v>8218</v>
      </c>
      <c r="G761" t="s">
        <v>8224</v>
      </c>
      <c r="H761" t="s">
        <v>8407</v>
      </c>
      <c r="I761" t="s">
        <v>8246</v>
      </c>
      <c r="J761">
        <v>1448229600</v>
      </c>
      <c r="K761">
        <v>1446401372</v>
      </c>
      <c r="L761" t="b">
        <v>0</v>
      </c>
      <c r="M761">
        <v>47</v>
      </c>
      <c r="N761" t="b">
        <v>1</v>
      </c>
      <c r="O761" t="s">
        <v>8269</v>
      </c>
      <c r="P761" t="s">
        <v>8321</v>
      </c>
      <c r="Q761" t="s">
        <v>8324</v>
      </c>
      <c r="R761">
        <f t="shared" si="77"/>
        <v>45.98</v>
      </c>
      <c r="S761" s="9">
        <f t="shared" si="78"/>
        <v>144</v>
      </c>
      <c r="T761" s="8">
        <f t="shared" si="79"/>
        <v>42309.756620370375</v>
      </c>
      <c r="U761" s="8">
        <f t="shared" si="80"/>
        <v>42330.916666666672</v>
      </c>
      <c r="V761" s="14">
        <f t="shared" si="81"/>
        <v>21.160046296296059</v>
      </c>
      <c r="W761" s="10">
        <f t="shared" si="82"/>
        <v>0.44066666666666665</v>
      </c>
      <c r="X761" s="21">
        <f t="shared" si="83"/>
        <v>2015</v>
      </c>
    </row>
    <row r="762" spans="1:24" ht="45" x14ac:dyDescent="0.25">
      <c r="A762">
        <v>1655</v>
      </c>
      <c r="B762" s="1" t="s">
        <v>1656</v>
      </c>
      <c r="C762" s="1" t="s">
        <v>5765</v>
      </c>
      <c r="D762" s="3">
        <v>1500</v>
      </c>
      <c r="E762" s="4">
        <v>2143</v>
      </c>
      <c r="F762" t="s">
        <v>8218</v>
      </c>
      <c r="G762" t="s">
        <v>8223</v>
      </c>
      <c r="H762" t="s">
        <v>8403</v>
      </c>
      <c r="I762" t="s">
        <v>8245</v>
      </c>
      <c r="J762">
        <v>1333648820</v>
      </c>
      <c r="K762">
        <v>1331060420</v>
      </c>
      <c r="L762" t="b">
        <v>0</v>
      </c>
      <c r="M762">
        <v>48</v>
      </c>
      <c r="N762" t="b">
        <v>1</v>
      </c>
      <c r="O762" t="s">
        <v>8290</v>
      </c>
      <c r="P762" t="s">
        <v>8325</v>
      </c>
      <c r="Q762" t="s">
        <v>8336</v>
      </c>
      <c r="R762">
        <f t="shared" si="77"/>
        <v>44.65</v>
      </c>
      <c r="S762" s="9">
        <f t="shared" si="78"/>
        <v>143</v>
      </c>
      <c r="T762" s="8">
        <f t="shared" si="79"/>
        <v>40974.791898148149</v>
      </c>
      <c r="U762" s="8">
        <f t="shared" si="80"/>
        <v>41004.750231481477</v>
      </c>
      <c r="V762" s="14">
        <f t="shared" si="81"/>
        <v>29.958333333328483</v>
      </c>
      <c r="W762" s="10">
        <f t="shared" si="82"/>
        <v>0.42866666666666664</v>
      </c>
      <c r="X762" s="21">
        <f t="shared" si="83"/>
        <v>2012</v>
      </c>
    </row>
    <row r="763" spans="1:24" ht="45" x14ac:dyDescent="0.25">
      <c r="A763">
        <v>3480</v>
      </c>
      <c r="B763" s="1" t="s">
        <v>3479</v>
      </c>
      <c r="C763" s="1" t="s">
        <v>7590</v>
      </c>
      <c r="D763" s="3">
        <v>1500</v>
      </c>
      <c r="E763" s="4">
        <v>2140</v>
      </c>
      <c r="F763" t="s">
        <v>8218</v>
      </c>
      <c r="G763" t="s">
        <v>8223</v>
      </c>
      <c r="H763" t="s">
        <v>8403</v>
      </c>
      <c r="I763" t="s">
        <v>8245</v>
      </c>
      <c r="J763">
        <v>1436562000</v>
      </c>
      <c r="K763">
        <v>1434440227</v>
      </c>
      <c r="L763" t="b">
        <v>0</v>
      </c>
      <c r="M763">
        <v>13</v>
      </c>
      <c r="N763" t="b">
        <v>1</v>
      </c>
      <c r="O763" t="s">
        <v>8269</v>
      </c>
      <c r="P763" t="s">
        <v>8321</v>
      </c>
      <c r="Q763" t="s">
        <v>8324</v>
      </c>
      <c r="R763">
        <f t="shared" si="77"/>
        <v>164.62</v>
      </c>
      <c r="S763" s="9">
        <f t="shared" si="78"/>
        <v>143</v>
      </c>
      <c r="T763" s="8">
        <f t="shared" si="79"/>
        <v>42171.317442129628</v>
      </c>
      <c r="U763" s="8">
        <f t="shared" si="80"/>
        <v>42195.875</v>
      </c>
      <c r="V763" s="14">
        <f t="shared" si="81"/>
        <v>24.557557870371966</v>
      </c>
      <c r="W763" s="10">
        <f t="shared" si="82"/>
        <v>0.42666666666666669</v>
      </c>
      <c r="X763" s="21">
        <f t="shared" si="83"/>
        <v>2015</v>
      </c>
    </row>
    <row r="764" spans="1:24" ht="60" x14ac:dyDescent="0.25">
      <c r="A764">
        <v>3814</v>
      </c>
      <c r="B764" s="1" t="s">
        <v>3811</v>
      </c>
      <c r="C764" s="1" t="s">
        <v>7924</v>
      </c>
      <c r="D764" s="3">
        <v>1500</v>
      </c>
      <c r="E764" s="4">
        <v>2102</v>
      </c>
      <c r="F764" t="s">
        <v>8218</v>
      </c>
      <c r="G764" t="s">
        <v>8223</v>
      </c>
      <c r="H764" t="s">
        <v>8403</v>
      </c>
      <c r="I764" t="s">
        <v>8245</v>
      </c>
      <c r="J764">
        <v>1427860740</v>
      </c>
      <c r="K764">
        <v>1424727712</v>
      </c>
      <c r="L764" t="b">
        <v>0</v>
      </c>
      <c r="M764">
        <v>34</v>
      </c>
      <c r="N764" t="b">
        <v>1</v>
      </c>
      <c r="O764" t="s">
        <v>8269</v>
      </c>
      <c r="P764" t="s">
        <v>8321</v>
      </c>
      <c r="Q764" t="s">
        <v>8324</v>
      </c>
      <c r="R764">
        <f t="shared" si="77"/>
        <v>61.82</v>
      </c>
      <c r="S764" s="9">
        <f t="shared" si="78"/>
        <v>140</v>
      </c>
      <c r="T764" s="8">
        <f t="shared" si="79"/>
        <v>42058.904074074075</v>
      </c>
      <c r="U764" s="8">
        <f t="shared" si="80"/>
        <v>42095.165972222225</v>
      </c>
      <c r="V764" s="14">
        <f t="shared" si="81"/>
        <v>36.261898148150067</v>
      </c>
      <c r="W764" s="10">
        <f t="shared" si="82"/>
        <v>0.40133333333333332</v>
      </c>
      <c r="X764" s="21">
        <f t="shared" si="83"/>
        <v>2015</v>
      </c>
    </row>
    <row r="765" spans="1:24" ht="45" x14ac:dyDescent="0.25">
      <c r="A765">
        <v>817</v>
      </c>
      <c r="B765" s="1" t="s">
        <v>818</v>
      </c>
      <c r="C765" s="1" t="s">
        <v>4927</v>
      </c>
      <c r="D765" s="3">
        <v>1500</v>
      </c>
      <c r="E765" s="4">
        <v>2056.66</v>
      </c>
      <c r="F765" t="s">
        <v>8218</v>
      </c>
      <c r="G765" t="s">
        <v>8223</v>
      </c>
      <c r="H765" t="s">
        <v>8403</v>
      </c>
      <c r="I765" t="s">
        <v>8245</v>
      </c>
      <c r="J765">
        <v>1331441940</v>
      </c>
      <c r="K765">
        <v>1326810211</v>
      </c>
      <c r="L765" t="b">
        <v>0</v>
      </c>
      <c r="M765">
        <v>23</v>
      </c>
      <c r="N765" t="b">
        <v>1</v>
      </c>
      <c r="O765" t="s">
        <v>8274</v>
      </c>
      <c r="P765" t="s">
        <v>8325</v>
      </c>
      <c r="Q765" t="s">
        <v>8329</v>
      </c>
      <c r="R765">
        <f t="shared" si="77"/>
        <v>89.42</v>
      </c>
      <c r="S765" s="9">
        <f t="shared" si="78"/>
        <v>137</v>
      </c>
      <c r="T765" s="8">
        <f t="shared" si="79"/>
        <v>40925.599664351852</v>
      </c>
      <c r="U765" s="8">
        <f t="shared" si="80"/>
        <v>40979.207638888889</v>
      </c>
      <c r="V765" s="14">
        <f t="shared" si="81"/>
        <v>53.60797453703708</v>
      </c>
      <c r="W765" s="10">
        <f t="shared" si="82"/>
        <v>0.37110666666666658</v>
      </c>
      <c r="X765" s="21">
        <f t="shared" si="83"/>
        <v>2012</v>
      </c>
    </row>
    <row r="766" spans="1:24" ht="30" x14ac:dyDescent="0.25">
      <c r="A766">
        <v>1921</v>
      </c>
      <c r="B766" s="1" t="s">
        <v>1922</v>
      </c>
      <c r="C766" s="1" t="s">
        <v>6031</v>
      </c>
      <c r="D766" s="3">
        <v>1500</v>
      </c>
      <c r="E766" s="4">
        <v>2052</v>
      </c>
      <c r="F766" t="s">
        <v>8218</v>
      </c>
      <c r="G766" t="s">
        <v>8223</v>
      </c>
      <c r="H766" t="s">
        <v>8403</v>
      </c>
      <c r="I766" t="s">
        <v>8245</v>
      </c>
      <c r="J766">
        <v>1342243143</v>
      </c>
      <c r="K766">
        <v>1339651143</v>
      </c>
      <c r="L766" t="b">
        <v>0</v>
      </c>
      <c r="M766">
        <v>38</v>
      </c>
      <c r="N766" t="b">
        <v>1</v>
      </c>
      <c r="O766" t="s">
        <v>8277</v>
      </c>
      <c r="P766" t="s">
        <v>8325</v>
      </c>
      <c r="Q766" t="s">
        <v>8326</v>
      </c>
      <c r="R766">
        <f t="shared" si="77"/>
        <v>54</v>
      </c>
      <c r="S766" s="9">
        <f t="shared" si="78"/>
        <v>137</v>
      </c>
      <c r="T766" s="8">
        <f t="shared" si="79"/>
        <v>41074.221562500003</v>
      </c>
      <c r="U766" s="8">
        <f t="shared" si="80"/>
        <v>41104.221562500003</v>
      </c>
      <c r="V766" s="14">
        <f t="shared" si="81"/>
        <v>30</v>
      </c>
      <c r="W766" s="10">
        <f t="shared" si="82"/>
        <v>0.36799999999999999</v>
      </c>
      <c r="X766" s="21">
        <f t="shared" si="83"/>
        <v>2012</v>
      </c>
    </row>
    <row r="767" spans="1:24" ht="45" x14ac:dyDescent="0.25">
      <c r="A767">
        <v>3159</v>
      </c>
      <c r="B767" s="1" t="s">
        <v>3159</v>
      </c>
      <c r="C767" s="1" t="s">
        <v>7269</v>
      </c>
      <c r="D767" s="3">
        <v>1500</v>
      </c>
      <c r="E767" s="4">
        <v>2002.22</v>
      </c>
      <c r="F767" t="s">
        <v>8218</v>
      </c>
      <c r="G767" t="s">
        <v>8223</v>
      </c>
      <c r="H767" t="s">
        <v>8403</v>
      </c>
      <c r="I767" t="s">
        <v>8245</v>
      </c>
      <c r="J767">
        <v>1326927600</v>
      </c>
      <c r="K767">
        <v>1323221761</v>
      </c>
      <c r="L767" t="b">
        <v>1</v>
      </c>
      <c r="M767">
        <v>52</v>
      </c>
      <c r="N767" t="b">
        <v>1</v>
      </c>
      <c r="O767" t="s">
        <v>8269</v>
      </c>
      <c r="P767" t="s">
        <v>8321</v>
      </c>
      <c r="Q767" t="s">
        <v>8324</v>
      </c>
      <c r="R767">
        <f t="shared" si="77"/>
        <v>38.5</v>
      </c>
      <c r="S767" s="9">
        <f t="shared" si="78"/>
        <v>133</v>
      </c>
      <c r="T767" s="8">
        <f t="shared" si="79"/>
        <v>40884.066678240742</v>
      </c>
      <c r="U767" s="8">
        <f t="shared" si="80"/>
        <v>40926.958333333336</v>
      </c>
      <c r="V767" s="14">
        <f t="shared" si="81"/>
        <v>42.891655092593282</v>
      </c>
      <c r="W767" s="10">
        <f t="shared" si="82"/>
        <v>0.33481333333333335</v>
      </c>
      <c r="X767" s="21">
        <f t="shared" si="83"/>
        <v>2011</v>
      </c>
    </row>
    <row r="768" spans="1:24" ht="60" x14ac:dyDescent="0.25">
      <c r="A768">
        <v>1619</v>
      </c>
      <c r="B768" s="1" t="s">
        <v>1620</v>
      </c>
      <c r="C768" s="1" t="s">
        <v>5729</v>
      </c>
      <c r="D768" s="3">
        <v>1500</v>
      </c>
      <c r="E768" s="4">
        <v>2000</v>
      </c>
      <c r="F768" t="s">
        <v>8218</v>
      </c>
      <c r="G768" t="s">
        <v>8223</v>
      </c>
      <c r="H768" t="s">
        <v>8403</v>
      </c>
      <c r="I768" t="s">
        <v>8245</v>
      </c>
      <c r="J768">
        <v>1410755286</v>
      </c>
      <c r="K768">
        <v>1408940886</v>
      </c>
      <c r="L768" t="b">
        <v>0</v>
      </c>
      <c r="M768">
        <v>23</v>
      </c>
      <c r="N768" t="b">
        <v>1</v>
      </c>
      <c r="O768" t="s">
        <v>8274</v>
      </c>
      <c r="P768" t="s">
        <v>8325</v>
      </c>
      <c r="Q768" t="s">
        <v>8329</v>
      </c>
      <c r="R768">
        <f t="shared" si="77"/>
        <v>86.96</v>
      </c>
      <c r="S768" s="9">
        <f t="shared" si="78"/>
        <v>133</v>
      </c>
      <c r="T768" s="8">
        <f t="shared" si="79"/>
        <v>41876.18618055556</v>
      </c>
      <c r="U768" s="8">
        <f t="shared" si="80"/>
        <v>41897.18618055556</v>
      </c>
      <c r="V768" s="14">
        <f t="shared" si="81"/>
        <v>21</v>
      </c>
      <c r="W768" s="10">
        <f t="shared" si="82"/>
        <v>0.33333333333333331</v>
      </c>
      <c r="X768" s="21">
        <f t="shared" si="83"/>
        <v>2014</v>
      </c>
    </row>
    <row r="769" spans="1:24" ht="30" x14ac:dyDescent="0.25">
      <c r="A769">
        <v>2937</v>
      </c>
      <c r="B769" s="1" t="s">
        <v>2937</v>
      </c>
      <c r="C769" s="1" t="s">
        <v>7047</v>
      </c>
      <c r="D769" s="3">
        <v>1500</v>
      </c>
      <c r="E769" s="4">
        <v>2000</v>
      </c>
      <c r="F769" t="s">
        <v>8218</v>
      </c>
      <c r="G769" t="s">
        <v>8224</v>
      </c>
      <c r="H769" t="s">
        <v>8407</v>
      </c>
      <c r="I769" t="s">
        <v>8246</v>
      </c>
      <c r="J769">
        <v>1405249113</v>
      </c>
      <c r="K769">
        <v>1402657113</v>
      </c>
      <c r="L769" t="b">
        <v>0</v>
      </c>
      <c r="M769">
        <v>55</v>
      </c>
      <c r="N769" t="b">
        <v>1</v>
      </c>
      <c r="O769" t="s">
        <v>8303</v>
      </c>
      <c r="P769" t="s">
        <v>8321</v>
      </c>
      <c r="Q769" t="s">
        <v>8333</v>
      </c>
      <c r="R769">
        <f t="shared" si="77"/>
        <v>36.36</v>
      </c>
      <c r="S769" s="9">
        <f t="shared" si="78"/>
        <v>133</v>
      </c>
      <c r="T769" s="8">
        <f t="shared" si="79"/>
        <v>41803.457326388889</v>
      </c>
      <c r="U769" s="8">
        <f t="shared" si="80"/>
        <v>41833.457326388889</v>
      </c>
      <c r="V769" s="14">
        <f t="shared" si="81"/>
        <v>30</v>
      </c>
      <c r="W769" s="10">
        <f t="shared" si="82"/>
        <v>0.33333333333333331</v>
      </c>
      <c r="X769" s="21">
        <f t="shared" si="83"/>
        <v>2014</v>
      </c>
    </row>
    <row r="770" spans="1:24" ht="45" x14ac:dyDescent="0.25">
      <c r="A770">
        <v>2204</v>
      </c>
      <c r="B770" s="1" t="s">
        <v>2205</v>
      </c>
      <c r="C770" s="1" t="s">
        <v>6314</v>
      </c>
      <c r="D770" s="3">
        <v>1500</v>
      </c>
      <c r="E770" s="4">
        <v>1993</v>
      </c>
      <c r="F770" t="s">
        <v>8218</v>
      </c>
      <c r="G770" t="s">
        <v>8223</v>
      </c>
      <c r="H770" t="s">
        <v>8403</v>
      </c>
      <c r="I770" t="s">
        <v>8245</v>
      </c>
      <c r="J770">
        <v>1362814119</v>
      </c>
      <c r="K770">
        <v>1360222119</v>
      </c>
      <c r="L770" t="b">
        <v>0</v>
      </c>
      <c r="M770">
        <v>73</v>
      </c>
      <c r="N770" t="b">
        <v>1</v>
      </c>
      <c r="O770" t="s">
        <v>8278</v>
      </c>
      <c r="P770" t="s">
        <v>8325</v>
      </c>
      <c r="Q770" t="s">
        <v>8327</v>
      </c>
      <c r="R770">
        <f t="shared" ref="R770:R833" si="84">IFERROR(ROUND(E770/M770,2),0)</f>
        <v>27.3</v>
      </c>
      <c r="S770" s="9">
        <f t="shared" ref="S770:S833" si="85">ROUND((E770/D770)*100,0)</f>
        <v>133</v>
      </c>
      <c r="T770" s="8">
        <f t="shared" ref="T770:T833" si="86">+(((K770/60)/60)/24)+DATE(1970,1,1)</f>
        <v>41312.311562499999</v>
      </c>
      <c r="U770" s="8">
        <f t="shared" ref="U770:U833" si="87">+(((J770/60)/60/24)+DATE(1970,1,1))</f>
        <v>41342.311562499999</v>
      </c>
      <c r="V770" s="14">
        <f t="shared" ref="V770:V833" si="88">+U770-T770</f>
        <v>30</v>
      </c>
      <c r="W770" s="10">
        <f t="shared" ref="W770:W833" si="89">+(E770-D770)/D770</f>
        <v>0.32866666666666666</v>
      </c>
      <c r="X770" s="21">
        <f t="shared" ref="X770:X833" si="90">YEAR(T770)</f>
        <v>2013</v>
      </c>
    </row>
    <row r="771" spans="1:24" ht="60" x14ac:dyDescent="0.25">
      <c r="A771">
        <v>2622</v>
      </c>
      <c r="B771" s="1" t="s">
        <v>2622</v>
      </c>
      <c r="C771" s="1" t="s">
        <v>6732</v>
      </c>
      <c r="D771" s="3">
        <v>1500</v>
      </c>
      <c r="E771" s="4">
        <v>1967.76</v>
      </c>
      <c r="F771" t="s">
        <v>8218</v>
      </c>
      <c r="G771" t="s">
        <v>8236</v>
      </c>
      <c r="H771" t="s">
        <v>8410</v>
      </c>
      <c r="I771" t="s">
        <v>8248</v>
      </c>
      <c r="J771">
        <v>1483120216</v>
      </c>
      <c r="K771">
        <v>1479232216</v>
      </c>
      <c r="L771" t="b">
        <v>0</v>
      </c>
      <c r="M771">
        <v>74</v>
      </c>
      <c r="N771" t="b">
        <v>1</v>
      </c>
      <c r="O771" t="s">
        <v>8299</v>
      </c>
      <c r="P771" t="s">
        <v>8306</v>
      </c>
      <c r="Q771" t="s">
        <v>8313</v>
      </c>
      <c r="R771">
        <f t="shared" si="84"/>
        <v>26.59</v>
      </c>
      <c r="S771" s="9">
        <f t="shared" si="85"/>
        <v>131</v>
      </c>
      <c r="T771" s="8">
        <f t="shared" si="86"/>
        <v>42689.74324074074</v>
      </c>
      <c r="U771" s="8">
        <f t="shared" si="87"/>
        <v>42734.74324074074</v>
      </c>
      <c r="V771" s="14">
        <f t="shared" si="88"/>
        <v>45</v>
      </c>
      <c r="W771" s="10">
        <f t="shared" si="89"/>
        <v>0.31184000000000001</v>
      </c>
      <c r="X771" s="21">
        <f t="shared" si="90"/>
        <v>2016</v>
      </c>
    </row>
    <row r="772" spans="1:24" ht="30" x14ac:dyDescent="0.25">
      <c r="A772">
        <v>3271</v>
      </c>
      <c r="B772" s="1" t="s">
        <v>3271</v>
      </c>
      <c r="C772" s="1" t="s">
        <v>7381</v>
      </c>
      <c r="D772" s="3">
        <v>1500</v>
      </c>
      <c r="E772" s="4">
        <v>1950</v>
      </c>
      <c r="F772" t="s">
        <v>8218</v>
      </c>
      <c r="G772" t="s">
        <v>8224</v>
      </c>
      <c r="H772" t="s">
        <v>8407</v>
      </c>
      <c r="I772" t="s">
        <v>8246</v>
      </c>
      <c r="J772">
        <v>1414927775</v>
      </c>
      <c r="K772">
        <v>1412332175</v>
      </c>
      <c r="L772" t="b">
        <v>1</v>
      </c>
      <c r="M772">
        <v>51</v>
      </c>
      <c r="N772" t="b">
        <v>1</v>
      </c>
      <c r="O772" t="s">
        <v>8269</v>
      </c>
      <c r="P772" t="s">
        <v>8321</v>
      </c>
      <c r="Q772" t="s">
        <v>8324</v>
      </c>
      <c r="R772">
        <f t="shared" si="84"/>
        <v>38.24</v>
      </c>
      <c r="S772" s="9">
        <f t="shared" si="85"/>
        <v>130</v>
      </c>
      <c r="T772" s="8">
        <f t="shared" si="86"/>
        <v>41915.437210648146</v>
      </c>
      <c r="U772" s="8">
        <f t="shared" si="87"/>
        <v>41945.478877314818</v>
      </c>
      <c r="V772" s="14">
        <f t="shared" si="88"/>
        <v>30.041666666671517</v>
      </c>
      <c r="W772" s="10">
        <f t="shared" si="89"/>
        <v>0.3</v>
      </c>
      <c r="X772" s="21">
        <f t="shared" si="90"/>
        <v>2014</v>
      </c>
    </row>
    <row r="773" spans="1:24" ht="60" x14ac:dyDescent="0.25">
      <c r="A773">
        <v>3042</v>
      </c>
      <c r="B773" s="1" t="s">
        <v>3042</v>
      </c>
      <c r="C773" s="1" t="s">
        <v>7152</v>
      </c>
      <c r="D773" s="3">
        <v>1500</v>
      </c>
      <c r="E773" s="4">
        <v>1920</v>
      </c>
      <c r="F773" t="s">
        <v>8218</v>
      </c>
      <c r="G773" t="s">
        <v>8224</v>
      </c>
      <c r="H773" t="s">
        <v>8407</v>
      </c>
      <c r="I773" t="s">
        <v>8246</v>
      </c>
      <c r="J773">
        <v>1444149047</v>
      </c>
      <c r="K773">
        <v>1441557047</v>
      </c>
      <c r="L773" t="b">
        <v>0</v>
      </c>
      <c r="M773">
        <v>37</v>
      </c>
      <c r="N773" t="b">
        <v>1</v>
      </c>
      <c r="O773" t="s">
        <v>8301</v>
      </c>
      <c r="P773" t="s">
        <v>8321</v>
      </c>
      <c r="Q773" t="s">
        <v>8322</v>
      </c>
      <c r="R773">
        <f t="shared" si="84"/>
        <v>51.89</v>
      </c>
      <c r="S773" s="9">
        <f t="shared" si="85"/>
        <v>128</v>
      </c>
      <c r="T773" s="8">
        <f t="shared" si="86"/>
        <v>42253.688043981485</v>
      </c>
      <c r="U773" s="8">
        <f t="shared" si="87"/>
        <v>42283.688043981485</v>
      </c>
      <c r="V773" s="14">
        <f t="shared" si="88"/>
        <v>30</v>
      </c>
      <c r="W773" s="10">
        <f t="shared" si="89"/>
        <v>0.28000000000000003</v>
      </c>
      <c r="X773" s="21">
        <f t="shared" si="90"/>
        <v>2015</v>
      </c>
    </row>
    <row r="774" spans="1:24" ht="45" x14ac:dyDescent="0.25">
      <c r="A774">
        <v>3479</v>
      </c>
      <c r="B774" s="1" t="s">
        <v>3478</v>
      </c>
      <c r="C774" s="1" t="s">
        <v>7589</v>
      </c>
      <c r="D774" s="3">
        <v>1500</v>
      </c>
      <c r="E774" s="4">
        <v>1918</v>
      </c>
      <c r="F774" t="s">
        <v>8218</v>
      </c>
      <c r="G774" t="s">
        <v>8224</v>
      </c>
      <c r="H774" t="s">
        <v>8407</v>
      </c>
      <c r="I774" t="s">
        <v>8246</v>
      </c>
      <c r="J774">
        <v>1403382680</v>
      </c>
      <c r="K774">
        <v>1400790680</v>
      </c>
      <c r="L774" t="b">
        <v>0</v>
      </c>
      <c r="M774">
        <v>56</v>
      </c>
      <c r="N774" t="b">
        <v>1</v>
      </c>
      <c r="O774" t="s">
        <v>8269</v>
      </c>
      <c r="P774" t="s">
        <v>8321</v>
      </c>
      <c r="Q774" t="s">
        <v>8324</v>
      </c>
      <c r="R774">
        <f t="shared" si="84"/>
        <v>34.25</v>
      </c>
      <c r="S774" s="9">
        <f t="shared" si="85"/>
        <v>128</v>
      </c>
      <c r="T774" s="8">
        <f t="shared" si="86"/>
        <v>41781.855092592588</v>
      </c>
      <c r="U774" s="8">
        <f t="shared" si="87"/>
        <v>41811.855092592588</v>
      </c>
      <c r="V774" s="14">
        <f t="shared" si="88"/>
        <v>30</v>
      </c>
      <c r="W774" s="10">
        <f t="shared" si="89"/>
        <v>0.27866666666666667</v>
      </c>
      <c r="X774" s="21">
        <f t="shared" si="90"/>
        <v>2014</v>
      </c>
    </row>
    <row r="775" spans="1:24" ht="45" x14ac:dyDescent="0.25">
      <c r="A775">
        <v>2495</v>
      </c>
      <c r="B775" s="1" t="s">
        <v>2495</v>
      </c>
      <c r="C775" s="1" t="s">
        <v>6605</v>
      </c>
      <c r="D775" s="3">
        <v>1500</v>
      </c>
      <c r="E775" s="4">
        <v>1913.05</v>
      </c>
      <c r="F775" t="s">
        <v>8218</v>
      </c>
      <c r="G775" t="s">
        <v>8223</v>
      </c>
      <c r="H775" t="s">
        <v>8403</v>
      </c>
      <c r="I775" t="s">
        <v>8245</v>
      </c>
      <c r="J775">
        <v>1339022575</v>
      </c>
      <c r="K775">
        <v>1336430575</v>
      </c>
      <c r="L775" t="b">
        <v>0</v>
      </c>
      <c r="M775">
        <v>42</v>
      </c>
      <c r="N775" t="b">
        <v>1</v>
      </c>
      <c r="O775" t="s">
        <v>8277</v>
      </c>
      <c r="P775" t="s">
        <v>8325</v>
      </c>
      <c r="Q775" t="s">
        <v>8326</v>
      </c>
      <c r="R775">
        <f t="shared" si="84"/>
        <v>45.55</v>
      </c>
      <c r="S775" s="9">
        <f t="shared" si="85"/>
        <v>128</v>
      </c>
      <c r="T775" s="8">
        <f t="shared" si="86"/>
        <v>41036.946469907409</v>
      </c>
      <c r="U775" s="8">
        <f t="shared" si="87"/>
        <v>41066.946469907409</v>
      </c>
      <c r="V775" s="14">
        <f t="shared" si="88"/>
        <v>30</v>
      </c>
      <c r="W775" s="10">
        <f t="shared" si="89"/>
        <v>0.27536666666666665</v>
      </c>
      <c r="X775" s="21">
        <f t="shared" si="90"/>
        <v>2012</v>
      </c>
    </row>
    <row r="776" spans="1:24" ht="60" x14ac:dyDescent="0.25">
      <c r="A776">
        <v>1470</v>
      </c>
      <c r="B776" s="1" t="s">
        <v>1471</v>
      </c>
      <c r="C776" s="1" t="s">
        <v>5580</v>
      </c>
      <c r="D776" s="3">
        <v>1500</v>
      </c>
      <c r="E776" s="4">
        <v>1877</v>
      </c>
      <c r="F776" t="s">
        <v>8218</v>
      </c>
      <c r="G776" t="s">
        <v>8223</v>
      </c>
      <c r="H776" t="s">
        <v>8403</v>
      </c>
      <c r="I776" t="s">
        <v>8245</v>
      </c>
      <c r="J776">
        <v>1356724263</v>
      </c>
      <c r="K776">
        <v>1354909863</v>
      </c>
      <c r="L776" t="b">
        <v>1</v>
      </c>
      <c r="M776">
        <v>81</v>
      </c>
      <c r="N776" t="b">
        <v>1</v>
      </c>
      <c r="O776" t="s">
        <v>8286</v>
      </c>
      <c r="P776" t="s">
        <v>8309</v>
      </c>
      <c r="Q776" t="s">
        <v>8310</v>
      </c>
      <c r="R776">
        <f t="shared" si="84"/>
        <v>23.17</v>
      </c>
      <c r="S776" s="9">
        <f t="shared" si="85"/>
        <v>125</v>
      </c>
      <c r="T776" s="8">
        <f t="shared" si="86"/>
        <v>41250.827118055553</v>
      </c>
      <c r="U776" s="8">
        <f t="shared" si="87"/>
        <v>41271.827118055553</v>
      </c>
      <c r="V776" s="14">
        <f t="shared" si="88"/>
        <v>21</v>
      </c>
      <c r="W776" s="10">
        <f t="shared" si="89"/>
        <v>0.25133333333333335</v>
      </c>
      <c r="X776" s="21">
        <f t="shared" si="90"/>
        <v>2012</v>
      </c>
    </row>
    <row r="777" spans="1:24" ht="45" x14ac:dyDescent="0.25">
      <c r="A777">
        <v>1289</v>
      </c>
      <c r="B777" s="1" t="s">
        <v>1290</v>
      </c>
      <c r="C777" s="1" t="s">
        <v>5399</v>
      </c>
      <c r="D777" s="3">
        <v>1500</v>
      </c>
      <c r="E777" s="4">
        <v>1876</v>
      </c>
      <c r="F777" t="s">
        <v>8218</v>
      </c>
      <c r="G777" t="s">
        <v>8223</v>
      </c>
      <c r="H777" t="s">
        <v>8403</v>
      </c>
      <c r="I777" t="s">
        <v>8245</v>
      </c>
      <c r="J777">
        <v>1483499645</v>
      </c>
      <c r="K777">
        <v>1480907645</v>
      </c>
      <c r="L777" t="b">
        <v>0</v>
      </c>
      <c r="M777">
        <v>52</v>
      </c>
      <c r="N777" t="b">
        <v>1</v>
      </c>
      <c r="O777" t="s">
        <v>8269</v>
      </c>
      <c r="P777" t="s">
        <v>8321</v>
      </c>
      <c r="Q777" t="s">
        <v>8324</v>
      </c>
      <c r="R777">
        <f t="shared" si="84"/>
        <v>36.08</v>
      </c>
      <c r="S777" s="9">
        <f t="shared" si="85"/>
        <v>125</v>
      </c>
      <c r="T777" s="8">
        <f t="shared" si="86"/>
        <v>42709.134780092587</v>
      </c>
      <c r="U777" s="8">
        <f t="shared" si="87"/>
        <v>42739.134780092587</v>
      </c>
      <c r="V777" s="14">
        <f t="shared" si="88"/>
        <v>30</v>
      </c>
      <c r="W777" s="10">
        <f t="shared" si="89"/>
        <v>0.25066666666666665</v>
      </c>
      <c r="X777" s="21">
        <f t="shared" si="90"/>
        <v>2016</v>
      </c>
    </row>
    <row r="778" spans="1:24" ht="45" x14ac:dyDescent="0.25">
      <c r="A778">
        <v>3571</v>
      </c>
      <c r="B778" s="1" t="s">
        <v>3570</v>
      </c>
      <c r="C778" s="1" t="s">
        <v>7681</v>
      </c>
      <c r="D778" s="3">
        <v>1500</v>
      </c>
      <c r="E778" s="4">
        <v>1831</v>
      </c>
      <c r="F778" t="s">
        <v>8218</v>
      </c>
      <c r="G778" t="s">
        <v>8224</v>
      </c>
      <c r="H778" t="s">
        <v>8407</v>
      </c>
      <c r="I778" t="s">
        <v>8246</v>
      </c>
      <c r="J778">
        <v>1414701413</v>
      </c>
      <c r="K778">
        <v>1412109413</v>
      </c>
      <c r="L778" t="b">
        <v>0</v>
      </c>
      <c r="M778">
        <v>25</v>
      </c>
      <c r="N778" t="b">
        <v>1</v>
      </c>
      <c r="O778" t="s">
        <v>8269</v>
      </c>
      <c r="P778" t="s">
        <v>8321</v>
      </c>
      <c r="Q778" t="s">
        <v>8324</v>
      </c>
      <c r="R778">
        <f t="shared" si="84"/>
        <v>73.239999999999995</v>
      </c>
      <c r="S778" s="9">
        <f t="shared" si="85"/>
        <v>122</v>
      </c>
      <c r="T778" s="8">
        <f t="shared" si="86"/>
        <v>41912.858946759261</v>
      </c>
      <c r="U778" s="8">
        <f t="shared" si="87"/>
        <v>41942.858946759261</v>
      </c>
      <c r="V778" s="14">
        <f t="shared" si="88"/>
        <v>30</v>
      </c>
      <c r="W778" s="10">
        <f t="shared" si="89"/>
        <v>0.22066666666666668</v>
      </c>
      <c r="X778" s="21">
        <f t="shared" si="90"/>
        <v>2014</v>
      </c>
    </row>
    <row r="779" spans="1:24" ht="60" x14ac:dyDescent="0.25">
      <c r="A779">
        <v>3810</v>
      </c>
      <c r="B779" s="1" t="s">
        <v>3807</v>
      </c>
      <c r="C779" s="1" t="s">
        <v>7920</v>
      </c>
      <c r="D779" s="3">
        <v>1500</v>
      </c>
      <c r="E779" s="4">
        <v>1826</v>
      </c>
      <c r="F779" t="s">
        <v>8218</v>
      </c>
      <c r="G779" t="s">
        <v>8223</v>
      </c>
      <c r="H779" t="s">
        <v>8403</v>
      </c>
      <c r="I779" t="s">
        <v>8245</v>
      </c>
      <c r="J779">
        <v>1426965758</v>
      </c>
      <c r="K779">
        <v>1424377358</v>
      </c>
      <c r="L779" t="b">
        <v>0</v>
      </c>
      <c r="M779">
        <v>26</v>
      </c>
      <c r="N779" t="b">
        <v>1</v>
      </c>
      <c r="O779" t="s">
        <v>8269</v>
      </c>
      <c r="P779" t="s">
        <v>8321</v>
      </c>
      <c r="Q779" t="s">
        <v>8324</v>
      </c>
      <c r="R779">
        <f t="shared" si="84"/>
        <v>70.23</v>
      </c>
      <c r="S779" s="9">
        <f t="shared" si="85"/>
        <v>122</v>
      </c>
      <c r="T779" s="8">
        <f t="shared" si="86"/>
        <v>42054.849050925928</v>
      </c>
      <c r="U779" s="8">
        <f t="shared" si="87"/>
        <v>42084.807384259257</v>
      </c>
      <c r="V779" s="14">
        <f t="shared" si="88"/>
        <v>29.958333333328483</v>
      </c>
      <c r="W779" s="10">
        <f t="shared" si="89"/>
        <v>0.21733333333333332</v>
      </c>
      <c r="X779" s="21">
        <f t="shared" si="90"/>
        <v>2015</v>
      </c>
    </row>
    <row r="780" spans="1:24" ht="45" x14ac:dyDescent="0.25">
      <c r="A780">
        <v>3706</v>
      </c>
      <c r="B780" s="1" t="s">
        <v>3703</v>
      </c>
      <c r="C780" s="1" t="s">
        <v>7816</v>
      </c>
      <c r="D780" s="3">
        <v>1500</v>
      </c>
      <c r="E780" s="4">
        <v>1820</v>
      </c>
      <c r="F780" t="s">
        <v>8218</v>
      </c>
      <c r="G780" t="s">
        <v>8223</v>
      </c>
      <c r="H780" t="s">
        <v>8403</v>
      </c>
      <c r="I780" t="s">
        <v>8245</v>
      </c>
      <c r="J780">
        <v>1410558949</v>
      </c>
      <c r="K780">
        <v>1409262949</v>
      </c>
      <c r="L780" t="b">
        <v>0</v>
      </c>
      <c r="M780">
        <v>13</v>
      </c>
      <c r="N780" t="b">
        <v>1</v>
      </c>
      <c r="O780" t="s">
        <v>8269</v>
      </c>
      <c r="P780" t="s">
        <v>8321</v>
      </c>
      <c r="Q780" t="s">
        <v>8324</v>
      </c>
      <c r="R780">
        <f t="shared" si="84"/>
        <v>140</v>
      </c>
      <c r="S780" s="9">
        <f t="shared" si="85"/>
        <v>121</v>
      </c>
      <c r="T780" s="8">
        <f t="shared" si="86"/>
        <v>41879.913761574076</v>
      </c>
      <c r="U780" s="8">
        <f t="shared" si="87"/>
        <v>41894.913761574076</v>
      </c>
      <c r="V780" s="14">
        <f t="shared" si="88"/>
        <v>15</v>
      </c>
      <c r="W780" s="10">
        <f t="shared" si="89"/>
        <v>0.21333333333333335</v>
      </c>
      <c r="X780" s="21">
        <f t="shared" si="90"/>
        <v>2014</v>
      </c>
    </row>
    <row r="781" spans="1:24" x14ac:dyDescent="0.25">
      <c r="A781">
        <v>1473</v>
      </c>
      <c r="B781" s="1" t="s">
        <v>1474</v>
      </c>
      <c r="C781" s="1" t="s">
        <v>5583</v>
      </c>
      <c r="D781" s="3">
        <v>1500</v>
      </c>
      <c r="E781" s="4">
        <v>1807.74</v>
      </c>
      <c r="F781" t="s">
        <v>8218</v>
      </c>
      <c r="G781" t="s">
        <v>8223</v>
      </c>
      <c r="H781" t="s">
        <v>8403</v>
      </c>
      <c r="I781" t="s">
        <v>8245</v>
      </c>
      <c r="J781">
        <v>1330644639</v>
      </c>
      <c r="K781">
        <v>1328052639</v>
      </c>
      <c r="L781" t="b">
        <v>1</v>
      </c>
      <c r="M781">
        <v>47</v>
      </c>
      <c r="N781" t="b">
        <v>1</v>
      </c>
      <c r="O781" t="s">
        <v>8286</v>
      </c>
      <c r="P781" t="s">
        <v>8309</v>
      </c>
      <c r="Q781" t="s">
        <v>8310</v>
      </c>
      <c r="R781">
        <f t="shared" si="84"/>
        <v>38.46</v>
      </c>
      <c r="S781" s="9">
        <f t="shared" si="85"/>
        <v>121</v>
      </c>
      <c r="T781" s="8">
        <f t="shared" si="86"/>
        <v>40939.979618055557</v>
      </c>
      <c r="U781" s="8">
        <f t="shared" si="87"/>
        <v>40969.979618055557</v>
      </c>
      <c r="V781" s="14">
        <f t="shared" si="88"/>
        <v>30</v>
      </c>
      <c r="W781" s="10">
        <f t="shared" si="89"/>
        <v>0.20516000000000001</v>
      </c>
      <c r="X781" s="21">
        <f t="shared" si="90"/>
        <v>2012</v>
      </c>
    </row>
    <row r="782" spans="1:24" ht="60" x14ac:dyDescent="0.25">
      <c r="A782">
        <v>3690</v>
      </c>
      <c r="B782" s="1" t="s">
        <v>3687</v>
      </c>
      <c r="C782" s="1" t="s">
        <v>7800</v>
      </c>
      <c r="D782" s="3">
        <v>1500</v>
      </c>
      <c r="E782" s="4">
        <v>1800</v>
      </c>
      <c r="F782" t="s">
        <v>8218</v>
      </c>
      <c r="G782" t="s">
        <v>8223</v>
      </c>
      <c r="H782" t="s">
        <v>8403</v>
      </c>
      <c r="I782" t="s">
        <v>8245</v>
      </c>
      <c r="J782">
        <v>1417101683</v>
      </c>
      <c r="K782">
        <v>1414506083</v>
      </c>
      <c r="L782" t="b">
        <v>0</v>
      </c>
      <c r="M782">
        <v>31</v>
      </c>
      <c r="N782" t="b">
        <v>1</v>
      </c>
      <c r="O782" t="s">
        <v>8269</v>
      </c>
      <c r="P782" t="s">
        <v>8321</v>
      </c>
      <c r="Q782" t="s">
        <v>8324</v>
      </c>
      <c r="R782">
        <f t="shared" si="84"/>
        <v>58.06</v>
      </c>
      <c r="S782" s="9">
        <f t="shared" si="85"/>
        <v>120</v>
      </c>
      <c r="T782" s="8">
        <f t="shared" si="86"/>
        <v>41940.598182870373</v>
      </c>
      <c r="U782" s="8">
        <f t="shared" si="87"/>
        <v>41970.639849537038</v>
      </c>
      <c r="V782" s="14">
        <f t="shared" si="88"/>
        <v>30.041666666664241</v>
      </c>
      <c r="W782" s="10">
        <f t="shared" si="89"/>
        <v>0.2</v>
      </c>
      <c r="X782" s="21">
        <f t="shared" si="90"/>
        <v>2014</v>
      </c>
    </row>
    <row r="783" spans="1:24" ht="60" x14ac:dyDescent="0.25">
      <c r="A783">
        <v>3816</v>
      </c>
      <c r="B783" s="1" t="s">
        <v>3813</v>
      </c>
      <c r="C783" s="1" t="s">
        <v>7926</v>
      </c>
      <c r="D783" s="3">
        <v>1500</v>
      </c>
      <c r="E783" s="4">
        <v>1788.57</v>
      </c>
      <c r="F783" t="s">
        <v>8218</v>
      </c>
      <c r="G783" t="s">
        <v>8223</v>
      </c>
      <c r="H783" t="s">
        <v>8403</v>
      </c>
      <c r="I783" t="s">
        <v>8245</v>
      </c>
      <c r="J783">
        <v>1405614823</v>
      </c>
      <c r="K783">
        <v>1403022823</v>
      </c>
      <c r="L783" t="b">
        <v>0</v>
      </c>
      <c r="M783">
        <v>37</v>
      </c>
      <c r="N783" t="b">
        <v>1</v>
      </c>
      <c r="O783" t="s">
        <v>8269</v>
      </c>
      <c r="P783" t="s">
        <v>8321</v>
      </c>
      <c r="Q783" t="s">
        <v>8324</v>
      </c>
      <c r="R783">
        <f t="shared" si="84"/>
        <v>48.34</v>
      </c>
      <c r="S783" s="9">
        <f t="shared" si="85"/>
        <v>119</v>
      </c>
      <c r="T783" s="8">
        <f t="shared" si="86"/>
        <v>41807.690081018518</v>
      </c>
      <c r="U783" s="8">
        <f t="shared" si="87"/>
        <v>41837.690081018518</v>
      </c>
      <c r="V783" s="14">
        <f t="shared" si="88"/>
        <v>30</v>
      </c>
      <c r="W783" s="10">
        <f t="shared" si="89"/>
        <v>0.19237999999999997</v>
      </c>
      <c r="X783" s="21">
        <f t="shared" si="90"/>
        <v>2014</v>
      </c>
    </row>
    <row r="784" spans="1:24" ht="30" x14ac:dyDescent="0.25">
      <c r="A784">
        <v>1263</v>
      </c>
      <c r="B784" s="1" t="s">
        <v>1264</v>
      </c>
      <c r="C784" s="1" t="s">
        <v>5373</v>
      </c>
      <c r="D784" s="3">
        <v>1500</v>
      </c>
      <c r="E784" s="4">
        <v>1785</v>
      </c>
      <c r="F784" t="s">
        <v>8218</v>
      </c>
      <c r="G784" t="s">
        <v>8223</v>
      </c>
      <c r="H784" t="s">
        <v>8403</v>
      </c>
      <c r="I784" t="s">
        <v>8245</v>
      </c>
      <c r="J784">
        <v>1396054800</v>
      </c>
      <c r="K784">
        <v>1393034470</v>
      </c>
      <c r="L784" t="b">
        <v>1</v>
      </c>
      <c r="M784">
        <v>41</v>
      </c>
      <c r="N784" t="b">
        <v>1</v>
      </c>
      <c r="O784" t="s">
        <v>8274</v>
      </c>
      <c r="P784" t="s">
        <v>8325</v>
      </c>
      <c r="Q784" t="s">
        <v>8329</v>
      </c>
      <c r="R784">
        <f t="shared" si="84"/>
        <v>43.54</v>
      </c>
      <c r="S784" s="9">
        <f t="shared" si="85"/>
        <v>119</v>
      </c>
      <c r="T784" s="8">
        <f t="shared" si="86"/>
        <v>41692.084143518521</v>
      </c>
      <c r="U784" s="8">
        <f t="shared" si="87"/>
        <v>41727.041666666664</v>
      </c>
      <c r="V784" s="14">
        <f t="shared" si="88"/>
        <v>34.957523148143082</v>
      </c>
      <c r="W784" s="10">
        <f t="shared" si="89"/>
        <v>0.19</v>
      </c>
      <c r="X784" s="21">
        <f t="shared" si="90"/>
        <v>2014</v>
      </c>
    </row>
    <row r="785" spans="1:24" ht="45" x14ac:dyDescent="0.25">
      <c r="A785">
        <v>1678</v>
      </c>
      <c r="B785" s="1" t="s">
        <v>1679</v>
      </c>
      <c r="C785" s="1" t="s">
        <v>5788</v>
      </c>
      <c r="D785" s="3">
        <v>1500</v>
      </c>
      <c r="E785" s="4">
        <v>1776</v>
      </c>
      <c r="F785" t="s">
        <v>8218</v>
      </c>
      <c r="G785" t="s">
        <v>8223</v>
      </c>
      <c r="H785" t="s">
        <v>8403</v>
      </c>
      <c r="I785" t="s">
        <v>8245</v>
      </c>
      <c r="J785">
        <v>1391718671</v>
      </c>
      <c r="K785">
        <v>1390509071</v>
      </c>
      <c r="L785" t="b">
        <v>0</v>
      </c>
      <c r="M785">
        <v>49</v>
      </c>
      <c r="N785" t="b">
        <v>1</v>
      </c>
      <c r="O785" t="s">
        <v>8290</v>
      </c>
      <c r="P785" t="s">
        <v>8325</v>
      </c>
      <c r="Q785" t="s">
        <v>8336</v>
      </c>
      <c r="R785">
        <f t="shared" si="84"/>
        <v>36.24</v>
      </c>
      <c r="S785" s="9">
        <f t="shared" si="85"/>
        <v>118</v>
      </c>
      <c r="T785" s="8">
        <f t="shared" si="86"/>
        <v>41662.854988425926</v>
      </c>
      <c r="U785" s="8">
        <f t="shared" si="87"/>
        <v>41676.854988425926</v>
      </c>
      <c r="V785" s="14">
        <f t="shared" si="88"/>
        <v>14</v>
      </c>
      <c r="W785" s="10">
        <f t="shared" si="89"/>
        <v>0.184</v>
      </c>
      <c r="X785" s="21">
        <f t="shared" si="90"/>
        <v>2014</v>
      </c>
    </row>
    <row r="786" spans="1:24" ht="45" x14ac:dyDescent="0.25">
      <c r="A786">
        <v>1609</v>
      </c>
      <c r="B786" s="1" t="s">
        <v>1610</v>
      </c>
      <c r="C786" s="1" t="s">
        <v>5719</v>
      </c>
      <c r="D786" s="3">
        <v>1500</v>
      </c>
      <c r="E786" s="4">
        <v>1775</v>
      </c>
      <c r="F786" t="s">
        <v>8218</v>
      </c>
      <c r="G786" t="s">
        <v>8223</v>
      </c>
      <c r="H786" t="s">
        <v>8403</v>
      </c>
      <c r="I786" t="s">
        <v>8245</v>
      </c>
      <c r="J786">
        <v>1320220800</v>
      </c>
      <c r="K786">
        <v>1315612909</v>
      </c>
      <c r="L786" t="b">
        <v>0</v>
      </c>
      <c r="M786">
        <v>4</v>
      </c>
      <c r="N786" t="b">
        <v>1</v>
      </c>
      <c r="O786" t="s">
        <v>8274</v>
      </c>
      <c r="P786" t="s">
        <v>8325</v>
      </c>
      <c r="Q786" t="s">
        <v>8329</v>
      </c>
      <c r="R786">
        <f t="shared" si="84"/>
        <v>443.75</v>
      </c>
      <c r="S786" s="9">
        <f t="shared" si="85"/>
        <v>118</v>
      </c>
      <c r="T786" s="8">
        <f t="shared" si="86"/>
        <v>40796.001261574071</v>
      </c>
      <c r="U786" s="8">
        <f t="shared" si="87"/>
        <v>40849.333333333336</v>
      </c>
      <c r="V786" s="14">
        <f t="shared" si="88"/>
        <v>53.332071759265091</v>
      </c>
      <c r="W786" s="10">
        <f t="shared" si="89"/>
        <v>0.18333333333333332</v>
      </c>
      <c r="X786" s="21">
        <f t="shared" si="90"/>
        <v>2011</v>
      </c>
    </row>
    <row r="787" spans="1:24" ht="30" x14ac:dyDescent="0.25">
      <c r="A787">
        <v>3370</v>
      </c>
      <c r="B787" s="1" t="s">
        <v>3369</v>
      </c>
      <c r="C787" s="1" t="s">
        <v>7480</v>
      </c>
      <c r="D787" s="3">
        <v>1500</v>
      </c>
      <c r="E787" s="4">
        <v>1766</v>
      </c>
      <c r="F787" t="s">
        <v>8218</v>
      </c>
      <c r="G787" t="s">
        <v>8223</v>
      </c>
      <c r="H787" t="s">
        <v>8403</v>
      </c>
      <c r="I787" t="s">
        <v>8245</v>
      </c>
      <c r="J787">
        <v>1481961600</v>
      </c>
      <c r="K787">
        <v>1479283285</v>
      </c>
      <c r="L787" t="b">
        <v>0</v>
      </c>
      <c r="M787">
        <v>26</v>
      </c>
      <c r="N787" t="b">
        <v>1</v>
      </c>
      <c r="O787" t="s">
        <v>8269</v>
      </c>
      <c r="P787" t="s">
        <v>8321</v>
      </c>
      <c r="Q787" t="s">
        <v>8324</v>
      </c>
      <c r="R787">
        <f t="shared" si="84"/>
        <v>67.92</v>
      </c>
      <c r="S787" s="9">
        <f t="shared" si="85"/>
        <v>118</v>
      </c>
      <c r="T787" s="8">
        <f t="shared" si="86"/>
        <v>42690.334317129629</v>
      </c>
      <c r="U787" s="8">
        <f t="shared" si="87"/>
        <v>42721.333333333328</v>
      </c>
      <c r="V787" s="14">
        <f t="shared" si="88"/>
        <v>30.999016203699284</v>
      </c>
      <c r="W787" s="10">
        <f t="shared" si="89"/>
        <v>0.17733333333333334</v>
      </c>
      <c r="X787" s="21">
        <f t="shared" si="90"/>
        <v>2016</v>
      </c>
    </row>
    <row r="788" spans="1:24" ht="60" x14ac:dyDescent="0.25">
      <c r="A788">
        <v>96</v>
      </c>
      <c r="B788" s="1" t="s">
        <v>98</v>
      </c>
      <c r="C788" s="1" t="s">
        <v>4207</v>
      </c>
      <c r="D788" s="3">
        <v>1500</v>
      </c>
      <c r="E788" s="4">
        <v>1720</v>
      </c>
      <c r="F788" t="s">
        <v>8218</v>
      </c>
      <c r="G788" t="s">
        <v>8223</v>
      </c>
      <c r="H788" t="s">
        <v>8403</v>
      </c>
      <c r="I788" t="s">
        <v>8245</v>
      </c>
      <c r="J788">
        <v>1280631600</v>
      </c>
      <c r="K788">
        <v>1274889241</v>
      </c>
      <c r="L788" t="b">
        <v>0</v>
      </c>
      <c r="M788">
        <v>34</v>
      </c>
      <c r="N788" t="b">
        <v>1</v>
      </c>
      <c r="O788" t="s">
        <v>8264</v>
      </c>
      <c r="P788" t="s">
        <v>8319</v>
      </c>
      <c r="Q788" t="s">
        <v>8341</v>
      </c>
      <c r="R788">
        <f t="shared" si="84"/>
        <v>50.59</v>
      </c>
      <c r="S788" s="9">
        <f t="shared" si="85"/>
        <v>115</v>
      </c>
      <c r="T788" s="8">
        <f t="shared" si="86"/>
        <v>40324.662511574075</v>
      </c>
      <c r="U788" s="8">
        <f t="shared" si="87"/>
        <v>40391.125</v>
      </c>
      <c r="V788" s="14">
        <f t="shared" si="88"/>
        <v>66.462488425924676</v>
      </c>
      <c r="W788" s="10">
        <f t="shared" si="89"/>
        <v>0.14666666666666667</v>
      </c>
      <c r="X788" s="21">
        <f t="shared" si="90"/>
        <v>2010</v>
      </c>
    </row>
    <row r="789" spans="1:24" ht="45" x14ac:dyDescent="0.25">
      <c r="A789">
        <v>526</v>
      </c>
      <c r="B789" s="1" t="s">
        <v>527</v>
      </c>
      <c r="C789" s="1" t="s">
        <v>4636</v>
      </c>
      <c r="D789" s="3">
        <v>1500</v>
      </c>
      <c r="E789" s="4">
        <v>1710</v>
      </c>
      <c r="F789" t="s">
        <v>8218</v>
      </c>
      <c r="G789" t="s">
        <v>8224</v>
      </c>
      <c r="H789" t="s">
        <v>8407</v>
      </c>
      <c r="I789" t="s">
        <v>8246</v>
      </c>
      <c r="J789">
        <v>1438966800</v>
      </c>
      <c r="K789">
        <v>1436278344</v>
      </c>
      <c r="L789" t="b">
        <v>0</v>
      </c>
      <c r="M789">
        <v>23</v>
      </c>
      <c r="N789" t="b">
        <v>1</v>
      </c>
      <c r="O789" t="s">
        <v>8269</v>
      </c>
      <c r="P789" t="s">
        <v>8321</v>
      </c>
      <c r="Q789" t="s">
        <v>8324</v>
      </c>
      <c r="R789">
        <f t="shared" si="84"/>
        <v>74.349999999999994</v>
      </c>
      <c r="S789" s="9">
        <f t="shared" si="85"/>
        <v>114</v>
      </c>
      <c r="T789" s="8">
        <f t="shared" si="86"/>
        <v>42192.591944444444</v>
      </c>
      <c r="U789" s="8">
        <f t="shared" si="87"/>
        <v>42223.708333333328</v>
      </c>
      <c r="V789" s="14">
        <f t="shared" si="88"/>
        <v>31.116388888884103</v>
      </c>
      <c r="W789" s="10">
        <f t="shared" si="89"/>
        <v>0.14000000000000001</v>
      </c>
      <c r="X789" s="21">
        <f t="shared" si="90"/>
        <v>2015</v>
      </c>
    </row>
    <row r="790" spans="1:24" ht="60" x14ac:dyDescent="0.25">
      <c r="A790">
        <v>650</v>
      </c>
      <c r="B790" s="1" t="s">
        <v>651</v>
      </c>
      <c r="C790" s="1" t="s">
        <v>4760</v>
      </c>
      <c r="D790" s="3">
        <v>1500</v>
      </c>
      <c r="E790" s="4">
        <v>1686</v>
      </c>
      <c r="F790" t="s">
        <v>8218</v>
      </c>
      <c r="G790" t="s">
        <v>8223</v>
      </c>
      <c r="H790" t="s">
        <v>8403</v>
      </c>
      <c r="I790" t="s">
        <v>8245</v>
      </c>
      <c r="J790">
        <v>1418953984</v>
      </c>
      <c r="K790">
        <v>1413766384</v>
      </c>
      <c r="L790" t="b">
        <v>0</v>
      </c>
      <c r="M790">
        <v>48</v>
      </c>
      <c r="N790" t="b">
        <v>1</v>
      </c>
      <c r="O790" t="s">
        <v>8271</v>
      </c>
      <c r="P790" t="s">
        <v>8306</v>
      </c>
      <c r="Q790" t="s">
        <v>8308</v>
      </c>
      <c r="R790">
        <f t="shared" si="84"/>
        <v>35.130000000000003</v>
      </c>
      <c r="S790" s="9">
        <f t="shared" si="85"/>
        <v>112</v>
      </c>
      <c r="T790" s="8">
        <f t="shared" si="86"/>
        <v>41932.036851851852</v>
      </c>
      <c r="U790" s="8">
        <f t="shared" si="87"/>
        <v>41992.078518518523</v>
      </c>
      <c r="V790" s="14">
        <f t="shared" si="88"/>
        <v>60.041666666671517</v>
      </c>
      <c r="W790" s="10">
        <f t="shared" si="89"/>
        <v>0.124</v>
      </c>
      <c r="X790" s="21">
        <f t="shared" si="90"/>
        <v>2014</v>
      </c>
    </row>
    <row r="791" spans="1:24" ht="45" x14ac:dyDescent="0.25">
      <c r="A791">
        <v>1506</v>
      </c>
      <c r="B791" s="1" t="s">
        <v>1507</v>
      </c>
      <c r="C791" s="1" t="s">
        <v>5616</v>
      </c>
      <c r="D791" s="3">
        <v>1500</v>
      </c>
      <c r="E791" s="4">
        <v>1671</v>
      </c>
      <c r="F791" t="s">
        <v>8218</v>
      </c>
      <c r="G791" t="s">
        <v>8224</v>
      </c>
      <c r="H791" t="s">
        <v>8407</v>
      </c>
      <c r="I791" t="s">
        <v>8246</v>
      </c>
      <c r="J791">
        <v>1406227904</v>
      </c>
      <c r="K791">
        <v>1403635904</v>
      </c>
      <c r="L791" t="b">
        <v>1</v>
      </c>
      <c r="M791">
        <v>43</v>
      </c>
      <c r="N791" t="b">
        <v>1</v>
      </c>
      <c r="O791" t="s">
        <v>8283</v>
      </c>
      <c r="P791" t="s">
        <v>8311</v>
      </c>
      <c r="Q791" t="s">
        <v>8312</v>
      </c>
      <c r="R791">
        <f t="shared" si="84"/>
        <v>38.86</v>
      </c>
      <c r="S791" s="9">
        <f t="shared" si="85"/>
        <v>111</v>
      </c>
      <c r="T791" s="8">
        <f t="shared" si="86"/>
        <v>41814.785925925928</v>
      </c>
      <c r="U791" s="8">
        <f t="shared" si="87"/>
        <v>41844.785925925928</v>
      </c>
      <c r="V791" s="14">
        <f t="shared" si="88"/>
        <v>30</v>
      </c>
      <c r="W791" s="10">
        <f t="shared" si="89"/>
        <v>0.114</v>
      </c>
      <c r="X791" s="21">
        <f t="shared" si="90"/>
        <v>2014</v>
      </c>
    </row>
    <row r="792" spans="1:24" ht="60" x14ac:dyDescent="0.25">
      <c r="A792">
        <v>3722</v>
      </c>
      <c r="B792" s="1" t="s">
        <v>3719</v>
      </c>
      <c r="C792" s="1" t="s">
        <v>7832</v>
      </c>
      <c r="D792" s="3">
        <v>1500</v>
      </c>
      <c r="E792" s="4">
        <v>1668</v>
      </c>
      <c r="F792" t="s">
        <v>8218</v>
      </c>
      <c r="G792" t="s">
        <v>8228</v>
      </c>
      <c r="H792" t="s">
        <v>8408</v>
      </c>
      <c r="I792" t="s">
        <v>8250</v>
      </c>
      <c r="J792">
        <v>1455231540</v>
      </c>
      <c r="K792">
        <v>1452614847</v>
      </c>
      <c r="L792" t="b">
        <v>0</v>
      </c>
      <c r="M792">
        <v>35</v>
      </c>
      <c r="N792" t="b">
        <v>1</v>
      </c>
      <c r="O792" t="s">
        <v>8269</v>
      </c>
      <c r="P792" t="s">
        <v>8321</v>
      </c>
      <c r="Q792" t="s">
        <v>8324</v>
      </c>
      <c r="R792">
        <f t="shared" si="84"/>
        <v>47.66</v>
      </c>
      <c r="S792" s="9">
        <f t="shared" si="85"/>
        <v>111</v>
      </c>
      <c r="T792" s="8">
        <f t="shared" si="86"/>
        <v>42381.671840277777</v>
      </c>
      <c r="U792" s="8">
        <f t="shared" si="87"/>
        <v>42411.957638888889</v>
      </c>
      <c r="V792" s="14">
        <f t="shared" si="88"/>
        <v>30.285798611112114</v>
      </c>
      <c r="W792" s="10">
        <f t="shared" si="89"/>
        <v>0.112</v>
      </c>
      <c r="X792" s="21">
        <f t="shared" si="90"/>
        <v>2016</v>
      </c>
    </row>
    <row r="793" spans="1:24" ht="60" x14ac:dyDescent="0.25">
      <c r="A793">
        <v>2082</v>
      </c>
      <c r="B793" s="1" t="s">
        <v>2083</v>
      </c>
      <c r="C793" s="1" t="s">
        <v>6192</v>
      </c>
      <c r="D793" s="3">
        <v>1500</v>
      </c>
      <c r="E793" s="4">
        <v>1661</v>
      </c>
      <c r="F793" t="s">
        <v>8218</v>
      </c>
      <c r="G793" t="s">
        <v>8223</v>
      </c>
      <c r="H793" t="s">
        <v>8403</v>
      </c>
      <c r="I793" t="s">
        <v>8245</v>
      </c>
      <c r="J793">
        <v>1322106796</v>
      </c>
      <c r="K793">
        <v>1316919196</v>
      </c>
      <c r="L793" t="b">
        <v>0</v>
      </c>
      <c r="M793">
        <v>38</v>
      </c>
      <c r="N793" t="b">
        <v>1</v>
      </c>
      <c r="O793" t="s">
        <v>8277</v>
      </c>
      <c r="P793" t="s">
        <v>8325</v>
      </c>
      <c r="Q793" t="s">
        <v>8326</v>
      </c>
      <c r="R793">
        <f t="shared" si="84"/>
        <v>43.71</v>
      </c>
      <c r="S793" s="9">
        <f t="shared" si="85"/>
        <v>111</v>
      </c>
      <c r="T793" s="8">
        <f t="shared" si="86"/>
        <v>40811.120324074072</v>
      </c>
      <c r="U793" s="8">
        <f t="shared" si="87"/>
        <v>40871.161990740737</v>
      </c>
      <c r="V793" s="14">
        <f t="shared" si="88"/>
        <v>60.041666666664241</v>
      </c>
      <c r="W793" s="10">
        <f t="shared" si="89"/>
        <v>0.10733333333333334</v>
      </c>
      <c r="X793" s="21">
        <f t="shared" si="90"/>
        <v>2011</v>
      </c>
    </row>
    <row r="794" spans="1:24" ht="60" x14ac:dyDescent="0.25">
      <c r="A794">
        <v>3251</v>
      </c>
      <c r="B794" s="1" t="s">
        <v>3251</v>
      </c>
      <c r="C794" s="1" t="s">
        <v>7361</v>
      </c>
      <c r="D794" s="3">
        <v>1500</v>
      </c>
      <c r="E794" s="4">
        <v>1661</v>
      </c>
      <c r="F794" t="s">
        <v>8218</v>
      </c>
      <c r="G794" t="s">
        <v>8223</v>
      </c>
      <c r="H794" t="s">
        <v>8403</v>
      </c>
      <c r="I794" t="s">
        <v>8245</v>
      </c>
      <c r="J794">
        <v>1434907966</v>
      </c>
      <c r="K794">
        <v>1432315966</v>
      </c>
      <c r="L794" t="b">
        <v>1</v>
      </c>
      <c r="M794">
        <v>20</v>
      </c>
      <c r="N794" t="b">
        <v>1</v>
      </c>
      <c r="O794" t="s">
        <v>8269</v>
      </c>
      <c r="P794" t="s">
        <v>8321</v>
      </c>
      <c r="Q794" t="s">
        <v>8324</v>
      </c>
      <c r="R794">
        <f t="shared" si="84"/>
        <v>83.05</v>
      </c>
      <c r="S794" s="9">
        <f t="shared" si="85"/>
        <v>111</v>
      </c>
      <c r="T794" s="8">
        <f t="shared" si="86"/>
        <v>42146.731087962966</v>
      </c>
      <c r="U794" s="8">
        <f t="shared" si="87"/>
        <v>42176.731087962966</v>
      </c>
      <c r="V794" s="14">
        <f t="shared" si="88"/>
        <v>30</v>
      </c>
      <c r="W794" s="10">
        <f t="shared" si="89"/>
        <v>0.10733333333333334</v>
      </c>
      <c r="X794" s="21">
        <f t="shared" si="90"/>
        <v>2015</v>
      </c>
    </row>
    <row r="795" spans="1:24" ht="60" x14ac:dyDescent="0.25">
      <c r="A795">
        <v>2667</v>
      </c>
      <c r="B795" s="1" t="s">
        <v>2667</v>
      </c>
      <c r="C795" s="1" t="s">
        <v>6777</v>
      </c>
      <c r="D795" s="3">
        <v>1500</v>
      </c>
      <c r="E795" s="4">
        <v>1660</v>
      </c>
      <c r="F795" t="s">
        <v>8218</v>
      </c>
      <c r="G795" t="s">
        <v>8223</v>
      </c>
      <c r="H795" t="s">
        <v>8403</v>
      </c>
      <c r="I795" t="s">
        <v>8245</v>
      </c>
      <c r="J795">
        <v>1455142416</v>
      </c>
      <c r="K795">
        <v>1452550416</v>
      </c>
      <c r="L795" t="b">
        <v>0</v>
      </c>
      <c r="M795">
        <v>18</v>
      </c>
      <c r="N795" t="b">
        <v>1</v>
      </c>
      <c r="O795" t="s">
        <v>8300</v>
      </c>
      <c r="P795" t="s">
        <v>8306</v>
      </c>
      <c r="Q795" t="s">
        <v>8338</v>
      </c>
      <c r="R795">
        <f t="shared" si="84"/>
        <v>92.22</v>
      </c>
      <c r="S795" s="9">
        <f t="shared" si="85"/>
        <v>111</v>
      </c>
      <c r="T795" s="8">
        <f t="shared" si="86"/>
        <v>42380.926111111112</v>
      </c>
      <c r="U795" s="8">
        <f t="shared" si="87"/>
        <v>42410.926111111112</v>
      </c>
      <c r="V795" s="14">
        <f t="shared" si="88"/>
        <v>30</v>
      </c>
      <c r="W795" s="10">
        <f t="shared" si="89"/>
        <v>0.10666666666666667</v>
      </c>
      <c r="X795" s="21">
        <f t="shared" si="90"/>
        <v>2016</v>
      </c>
    </row>
    <row r="796" spans="1:24" ht="45" x14ac:dyDescent="0.25">
      <c r="A796">
        <v>1925</v>
      </c>
      <c r="B796" s="1" t="s">
        <v>1926</v>
      </c>
      <c r="C796" s="1" t="s">
        <v>6035</v>
      </c>
      <c r="D796" s="3">
        <v>1500</v>
      </c>
      <c r="E796" s="4">
        <v>1655</v>
      </c>
      <c r="F796" t="s">
        <v>8218</v>
      </c>
      <c r="G796" t="s">
        <v>8223</v>
      </c>
      <c r="H796" t="s">
        <v>8403</v>
      </c>
      <c r="I796" t="s">
        <v>8245</v>
      </c>
      <c r="J796">
        <v>1381449600</v>
      </c>
      <c r="K796">
        <v>1379540288</v>
      </c>
      <c r="L796" t="b">
        <v>0</v>
      </c>
      <c r="M796">
        <v>52</v>
      </c>
      <c r="N796" t="b">
        <v>1</v>
      </c>
      <c r="O796" t="s">
        <v>8277</v>
      </c>
      <c r="P796" t="s">
        <v>8325</v>
      </c>
      <c r="Q796" t="s">
        <v>8326</v>
      </c>
      <c r="R796">
        <f t="shared" si="84"/>
        <v>31.83</v>
      </c>
      <c r="S796" s="9">
        <f t="shared" si="85"/>
        <v>110</v>
      </c>
      <c r="T796" s="8">
        <f t="shared" si="86"/>
        <v>41535.90148148148</v>
      </c>
      <c r="U796" s="8">
        <f t="shared" si="87"/>
        <v>41558</v>
      </c>
      <c r="V796" s="14">
        <f t="shared" si="88"/>
        <v>22.098518518519995</v>
      </c>
      <c r="W796" s="10">
        <f t="shared" si="89"/>
        <v>0.10333333333333333</v>
      </c>
      <c r="X796" s="21">
        <f t="shared" si="90"/>
        <v>2013</v>
      </c>
    </row>
    <row r="797" spans="1:24" ht="60" x14ac:dyDescent="0.25">
      <c r="A797">
        <v>3518</v>
      </c>
      <c r="B797" s="1" t="s">
        <v>3517</v>
      </c>
      <c r="C797" s="1" t="s">
        <v>7628</v>
      </c>
      <c r="D797" s="3">
        <v>1500</v>
      </c>
      <c r="E797" s="4">
        <v>1650.69</v>
      </c>
      <c r="F797" t="s">
        <v>8218</v>
      </c>
      <c r="G797" t="s">
        <v>8223</v>
      </c>
      <c r="H797" t="s">
        <v>8403</v>
      </c>
      <c r="I797" t="s">
        <v>8245</v>
      </c>
      <c r="J797">
        <v>1412259660</v>
      </c>
      <c r="K797">
        <v>1410461299</v>
      </c>
      <c r="L797" t="b">
        <v>0</v>
      </c>
      <c r="M797">
        <v>33</v>
      </c>
      <c r="N797" t="b">
        <v>1</v>
      </c>
      <c r="O797" t="s">
        <v>8269</v>
      </c>
      <c r="P797" t="s">
        <v>8321</v>
      </c>
      <c r="Q797" t="s">
        <v>8324</v>
      </c>
      <c r="R797">
        <f t="shared" si="84"/>
        <v>50.02</v>
      </c>
      <c r="S797" s="9">
        <f t="shared" si="85"/>
        <v>110</v>
      </c>
      <c r="T797" s="8">
        <f t="shared" si="86"/>
        <v>41893.783553240741</v>
      </c>
      <c r="U797" s="8">
        <f t="shared" si="87"/>
        <v>41914.597916666666</v>
      </c>
      <c r="V797" s="14">
        <f t="shared" si="88"/>
        <v>20.814363425924967</v>
      </c>
      <c r="W797" s="10">
        <f t="shared" si="89"/>
        <v>0.10046000000000004</v>
      </c>
      <c r="X797" s="21">
        <f t="shared" si="90"/>
        <v>2014</v>
      </c>
    </row>
    <row r="798" spans="1:24" ht="60" x14ac:dyDescent="0.25">
      <c r="A798">
        <v>3346</v>
      </c>
      <c r="B798" s="1" t="s">
        <v>3346</v>
      </c>
      <c r="C798" s="1" t="s">
        <v>7456</v>
      </c>
      <c r="D798" s="3">
        <v>1500</v>
      </c>
      <c r="E798" s="4">
        <v>1650</v>
      </c>
      <c r="F798" t="s">
        <v>8218</v>
      </c>
      <c r="G798" t="s">
        <v>8223</v>
      </c>
      <c r="H798" t="s">
        <v>8403</v>
      </c>
      <c r="I798" t="s">
        <v>8245</v>
      </c>
      <c r="J798">
        <v>1424910910</v>
      </c>
      <c r="K798">
        <v>1424306110</v>
      </c>
      <c r="L798" t="b">
        <v>0</v>
      </c>
      <c r="M798">
        <v>18</v>
      </c>
      <c r="N798" t="b">
        <v>1</v>
      </c>
      <c r="O798" t="s">
        <v>8269</v>
      </c>
      <c r="P798" t="s">
        <v>8321</v>
      </c>
      <c r="Q798" t="s">
        <v>8324</v>
      </c>
      <c r="R798">
        <f t="shared" si="84"/>
        <v>91.67</v>
      </c>
      <c r="S798" s="9">
        <f t="shared" si="85"/>
        <v>110</v>
      </c>
      <c r="T798" s="8">
        <f t="shared" si="86"/>
        <v>42054.024421296301</v>
      </c>
      <c r="U798" s="8">
        <f t="shared" si="87"/>
        <v>42061.024421296301</v>
      </c>
      <c r="V798" s="14">
        <f t="shared" si="88"/>
        <v>7</v>
      </c>
      <c r="W798" s="10">
        <f t="shared" si="89"/>
        <v>0.1</v>
      </c>
      <c r="X798" s="21">
        <f t="shared" si="90"/>
        <v>2015</v>
      </c>
    </row>
    <row r="799" spans="1:24" ht="60" x14ac:dyDescent="0.25">
      <c r="A799">
        <v>2965</v>
      </c>
      <c r="B799" s="1" t="s">
        <v>2965</v>
      </c>
      <c r="C799" s="1" t="s">
        <v>7075</v>
      </c>
      <c r="D799" s="3">
        <v>1500</v>
      </c>
      <c r="E799" s="4">
        <v>1635</v>
      </c>
      <c r="F799" t="s">
        <v>8218</v>
      </c>
      <c r="G799" t="s">
        <v>8223</v>
      </c>
      <c r="H799" t="s">
        <v>8403</v>
      </c>
      <c r="I799" t="s">
        <v>8245</v>
      </c>
      <c r="J799">
        <v>1436290233</v>
      </c>
      <c r="K799">
        <v>1433698233</v>
      </c>
      <c r="L799" t="b">
        <v>0</v>
      </c>
      <c r="M799">
        <v>39</v>
      </c>
      <c r="N799" t="b">
        <v>1</v>
      </c>
      <c r="O799" t="s">
        <v>8269</v>
      </c>
      <c r="P799" t="s">
        <v>8321</v>
      </c>
      <c r="Q799" t="s">
        <v>8324</v>
      </c>
      <c r="R799">
        <f t="shared" si="84"/>
        <v>41.92</v>
      </c>
      <c r="S799" s="9">
        <f t="shared" si="85"/>
        <v>109</v>
      </c>
      <c r="T799" s="8">
        <f t="shared" si="86"/>
        <v>42162.729548611111</v>
      </c>
      <c r="U799" s="8">
        <f t="shared" si="87"/>
        <v>42192.729548611111</v>
      </c>
      <c r="V799" s="14">
        <f t="shared" si="88"/>
        <v>30</v>
      </c>
      <c r="W799" s="10">
        <f t="shared" si="89"/>
        <v>0.09</v>
      </c>
      <c r="X799" s="21">
        <f t="shared" si="90"/>
        <v>2015</v>
      </c>
    </row>
    <row r="800" spans="1:24" ht="45" x14ac:dyDescent="0.25">
      <c r="A800">
        <v>1286</v>
      </c>
      <c r="B800" s="1" t="s">
        <v>1287</v>
      </c>
      <c r="C800" s="1" t="s">
        <v>5396</v>
      </c>
      <c r="D800" s="3">
        <v>1500</v>
      </c>
      <c r="E800" s="4">
        <v>1625</v>
      </c>
      <c r="F800" t="s">
        <v>8218</v>
      </c>
      <c r="G800" t="s">
        <v>8224</v>
      </c>
      <c r="H800" t="s">
        <v>8407</v>
      </c>
      <c r="I800" t="s">
        <v>8246</v>
      </c>
      <c r="J800">
        <v>1424181600</v>
      </c>
      <c r="K800">
        <v>1423041227</v>
      </c>
      <c r="L800" t="b">
        <v>0</v>
      </c>
      <c r="M800">
        <v>20</v>
      </c>
      <c r="N800" t="b">
        <v>1</v>
      </c>
      <c r="O800" t="s">
        <v>8269</v>
      </c>
      <c r="P800" t="s">
        <v>8321</v>
      </c>
      <c r="Q800" t="s">
        <v>8324</v>
      </c>
      <c r="R800">
        <f t="shared" si="84"/>
        <v>81.25</v>
      </c>
      <c r="S800" s="9">
        <f t="shared" si="85"/>
        <v>108</v>
      </c>
      <c r="T800" s="8">
        <f t="shared" si="86"/>
        <v>42039.384571759263</v>
      </c>
      <c r="U800" s="8">
        <f t="shared" si="87"/>
        <v>42052.583333333328</v>
      </c>
      <c r="V800" s="14">
        <f t="shared" si="88"/>
        <v>13.198761574065429</v>
      </c>
      <c r="W800" s="10">
        <f t="shared" si="89"/>
        <v>8.3333333333333329E-2</v>
      </c>
      <c r="X800" s="21">
        <f t="shared" si="90"/>
        <v>2015</v>
      </c>
    </row>
    <row r="801" spans="1:24" ht="45" x14ac:dyDescent="0.25">
      <c r="A801">
        <v>2814</v>
      </c>
      <c r="B801" s="1" t="s">
        <v>2814</v>
      </c>
      <c r="C801" s="1" t="s">
        <v>6924</v>
      </c>
      <c r="D801" s="3">
        <v>1500</v>
      </c>
      <c r="E801" s="4">
        <v>1616</v>
      </c>
      <c r="F801" t="s">
        <v>8218</v>
      </c>
      <c r="G801" t="s">
        <v>8224</v>
      </c>
      <c r="H801" t="s">
        <v>8407</v>
      </c>
      <c r="I801" t="s">
        <v>8246</v>
      </c>
      <c r="J801">
        <v>1431164115</v>
      </c>
      <c r="K801">
        <v>1428572115</v>
      </c>
      <c r="L801" t="b">
        <v>0</v>
      </c>
      <c r="M801">
        <v>64</v>
      </c>
      <c r="N801" t="b">
        <v>1</v>
      </c>
      <c r="O801" t="s">
        <v>8269</v>
      </c>
      <c r="P801" t="s">
        <v>8321</v>
      </c>
      <c r="Q801" t="s">
        <v>8324</v>
      </c>
      <c r="R801">
        <f t="shared" si="84"/>
        <v>25.25</v>
      </c>
      <c r="S801" s="9">
        <f t="shared" si="85"/>
        <v>108</v>
      </c>
      <c r="T801" s="8">
        <f t="shared" si="86"/>
        <v>42103.399479166663</v>
      </c>
      <c r="U801" s="8">
        <f t="shared" si="87"/>
        <v>42133.399479166663</v>
      </c>
      <c r="V801" s="14">
        <f t="shared" si="88"/>
        <v>30</v>
      </c>
      <c r="W801" s="10">
        <f t="shared" si="89"/>
        <v>7.7333333333333337E-2</v>
      </c>
      <c r="X801" s="21">
        <f t="shared" si="90"/>
        <v>2015</v>
      </c>
    </row>
    <row r="802" spans="1:24" ht="60" x14ac:dyDescent="0.25">
      <c r="A802">
        <v>2289</v>
      </c>
      <c r="B802" s="1" t="s">
        <v>2290</v>
      </c>
      <c r="C802" s="1" t="s">
        <v>6399</v>
      </c>
      <c r="D802" s="3">
        <v>1500</v>
      </c>
      <c r="E802" s="4">
        <v>1611</v>
      </c>
      <c r="F802" t="s">
        <v>8218</v>
      </c>
      <c r="G802" t="s">
        <v>8223</v>
      </c>
      <c r="H802" t="s">
        <v>8403</v>
      </c>
      <c r="I802" t="s">
        <v>8245</v>
      </c>
      <c r="J802">
        <v>1386372120</v>
      </c>
      <c r="K802">
        <v>1382659060</v>
      </c>
      <c r="L802" t="b">
        <v>0</v>
      </c>
      <c r="M802">
        <v>25</v>
      </c>
      <c r="N802" t="b">
        <v>1</v>
      </c>
      <c r="O802" t="s">
        <v>8274</v>
      </c>
      <c r="P802" t="s">
        <v>8325</v>
      </c>
      <c r="Q802" t="s">
        <v>8329</v>
      </c>
      <c r="R802">
        <f t="shared" si="84"/>
        <v>64.44</v>
      </c>
      <c r="S802" s="9">
        <f t="shared" si="85"/>
        <v>107</v>
      </c>
      <c r="T802" s="8">
        <f t="shared" si="86"/>
        <v>41571.998379629629</v>
      </c>
      <c r="U802" s="8">
        <f t="shared" si="87"/>
        <v>41614.973611111112</v>
      </c>
      <c r="V802" s="14">
        <f t="shared" si="88"/>
        <v>42.975231481483206</v>
      </c>
      <c r="W802" s="10">
        <f t="shared" si="89"/>
        <v>7.3999999999999996E-2</v>
      </c>
      <c r="X802" s="21">
        <f t="shared" si="90"/>
        <v>2013</v>
      </c>
    </row>
    <row r="803" spans="1:24" ht="30" x14ac:dyDescent="0.25">
      <c r="A803">
        <v>738</v>
      </c>
      <c r="B803" s="1" t="s">
        <v>739</v>
      </c>
      <c r="C803" s="1" t="s">
        <v>4848</v>
      </c>
      <c r="D803" s="3">
        <v>1500</v>
      </c>
      <c r="E803" s="4">
        <v>1601</v>
      </c>
      <c r="F803" t="s">
        <v>8218</v>
      </c>
      <c r="G803" t="s">
        <v>8223</v>
      </c>
      <c r="H803" t="s">
        <v>8403</v>
      </c>
      <c r="I803" t="s">
        <v>8245</v>
      </c>
      <c r="J803">
        <v>1417409940</v>
      </c>
      <c r="K803">
        <v>1414765794</v>
      </c>
      <c r="L803" t="b">
        <v>0</v>
      </c>
      <c r="M803">
        <v>41</v>
      </c>
      <c r="N803" t="b">
        <v>1</v>
      </c>
      <c r="O803" t="s">
        <v>8272</v>
      </c>
      <c r="P803" t="s">
        <v>8309</v>
      </c>
      <c r="Q803" t="s">
        <v>8331</v>
      </c>
      <c r="R803">
        <f t="shared" si="84"/>
        <v>39.049999999999997</v>
      </c>
      <c r="S803" s="9">
        <f t="shared" si="85"/>
        <v>107</v>
      </c>
      <c r="T803" s="8">
        <f t="shared" si="86"/>
        <v>41943.604097222218</v>
      </c>
      <c r="U803" s="8">
        <f t="shared" si="87"/>
        <v>41974.207638888889</v>
      </c>
      <c r="V803" s="14">
        <f t="shared" si="88"/>
        <v>30.603541666670935</v>
      </c>
      <c r="W803" s="10">
        <f t="shared" si="89"/>
        <v>6.7333333333333328E-2</v>
      </c>
      <c r="X803" s="21">
        <f t="shared" si="90"/>
        <v>2014</v>
      </c>
    </row>
    <row r="804" spans="1:24" ht="45" x14ac:dyDescent="0.25">
      <c r="A804">
        <v>3330</v>
      </c>
      <c r="B804" s="1" t="s">
        <v>3330</v>
      </c>
      <c r="C804" s="1" t="s">
        <v>7440</v>
      </c>
      <c r="D804" s="3">
        <v>1500</v>
      </c>
      <c r="E804" s="4">
        <v>1594</v>
      </c>
      <c r="F804" t="s">
        <v>8218</v>
      </c>
      <c r="G804" t="s">
        <v>8224</v>
      </c>
      <c r="H804" t="s">
        <v>8407</v>
      </c>
      <c r="I804" t="s">
        <v>8246</v>
      </c>
      <c r="J804">
        <v>1427919468</v>
      </c>
      <c r="K804">
        <v>1425331068</v>
      </c>
      <c r="L804" t="b">
        <v>0</v>
      </c>
      <c r="M804">
        <v>69</v>
      </c>
      <c r="N804" t="b">
        <v>1</v>
      </c>
      <c r="O804" t="s">
        <v>8269</v>
      </c>
      <c r="P804" t="s">
        <v>8321</v>
      </c>
      <c r="Q804" t="s">
        <v>8324</v>
      </c>
      <c r="R804">
        <f t="shared" si="84"/>
        <v>23.1</v>
      </c>
      <c r="S804" s="9">
        <f t="shared" si="85"/>
        <v>106</v>
      </c>
      <c r="T804" s="8">
        <f t="shared" si="86"/>
        <v>42065.887361111112</v>
      </c>
      <c r="U804" s="8">
        <f t="shared" si="87"/>
        <v>42095.845694444448</v>
      </c>
      <c r="V804" s="14">
        <f t="shared" si="88"/>
        <v>29.958333333335759</v>
      </c>
      <c r="W804" s="10">
        <f t="shared" si="89"/>
        <v>6.2666666666666662E-2</v>
      </c>
      <c r="X804" s="21">
        <f t="shared" si="90"/>
        <v>2015</v>
      </c>
    </row>
    <row r="805" spans="1:24" ht="45" x14ac:dyDescent="0.25">
      <c r="A805">
        <v>99</v>
      </c>
      <c r="B805" s="1" t="s">
        <v>101</v>
      </c>
      <c r="C805" s="1" t="s">
        <v>4210</v>
      </c>
      <c r="D805" s="3">
        <v>1500</v>
      </c>
      <c r="E805" s="4">
        <v>1590.29</v>
      </c>
      <c r="F805" t="s">
        <v>8218</v>
      </c>
      <c r="G805" t="s">
        <v>8223</v>
      </c>
      <c r="H805" t="s">
        <v>8403</v>
      </c>
      <c r="I805" t="s">
        <v>8245</v>
      </c>
      <c r="J805">
        <v>1390426799</v>
      </c>
      <c r="K805">
        <v>1387834799</v>
      </c>
      <c r="L805" t="b">
        <v>0</v>
      </c>
      <c r="M805">
        <v>39</v>
      </c>
      <c r="N805" t="b">
        <v>1</v>
      </c>
      <c r="O805" t="s">
        <v>8264</v>
      </c>
      <c r="P805" t="s">
        <v>8319</v>
      </c>
      <c r="Q805" t="s">
        <v>8341</v>
      </c>
      <c r="R805">
        <f t="shared" si="84"/>
        <v>40.78</v>
      </c>
      <c r="S805" s="9">
        <f t="shared" si="85"/>
        <v>106</v>
      </c>
      <c r="T805" s="8">
        <f t="shared" si="86"/>
        <v>41631.902766203704</v>
      </c>
      <c r="U805" s="8">
        <f t="shared" si="87"/>
        <v>41661.902766203704</v>
      </c>
      <c r="V805" s="14">
        <f t="shared" si="88"/>
        <v>30</v>
      </c>
      <c r="W805" s="10">
        <f t="shared" si="89"/>
        <v>6.0193333333333307E-2</v>
      </c>
      <c r="X805" s="21">
        <f t="shared" si="90"/>
        <v>2013</v>
      </c>
    </row>
    <row r="806" spans="1:24" ht="45" x14ac:dyDescent="0.25">
      <c r="A806">
        <v>3393</v>
      </c>
      <c r="B806" s="1" t="s">
        <v>3392</v>
      </c>
      <c r="C806" s="1" t="s">
        <v>7503</v>
      </c>
      <c r="D806" s="3">
        <v>1500</v>
      </c>
      <c r="E806" s="4">
        <v>1587</v>
      </c>
      <c r="F806" t="s">
        <v>8218</v>
      </c>
      <c r="G806" t="s">
        <v>8223</v>
      </c>
      <c r="H806" t="s">
        <v>8403</v>
      </c>
      <c r="I806" t="s">
        <v>8245</v>
      </c>
      <c r="J806">
        <v>1415234760</v>
      </c>
      <c r="K806">
        <v>1413065230</v>
      </c>
      <c r="L806" t="b">
        <v>0</v>
      </c>
      <c r="M806">
        <v>44</v>
      </c>
      <c r="N806" t="b">
        <v>1</v>
      </c>
      <c r="O806" t="s">
        <v>8269</v>
      </c>
      <c r="P806" t="s">
        <v>8321</v>
      </c>
      <c r="Q806" t="s">
        <v>8324</v>
      </c>
      <c r="R806">
        <f t="shared" si="84"/>
        <v>36.07</v>
      </c>
      <c r="S806" s="9">
        <f t="shared" si="85"/>
        <v>106</v>
      </c>
      <c r="T806" s="8">
        <f t="shared" si="86"/>
        <v>41923.921643518523</v>
      </c>
      <c r="U806" s="8">
        <f t="shared" si="87"/>
        <v>41949.031944444447</v>
      </c>
      <c r="V806" s="14">
        <f t="shared" si="88"/>
        <v>25.110300925924093</v>
      </c>
      <c r="W806" s="10">
        <f t="shared" si="89"/>
        <v>5.8000000000000003E-2</v>
      </c>
      <c r="X806" s="21">
        <f t="shared" si="90"/>
        <v>2014</v>
      </c>
    </row>
    <row r="807" spans="1:24" ht="45" x14ac:dyDescent="0.25">
      <c r="A807">
        <v>1618</v>
      </c>
      <c r="B807" s="1" t="s">
        <v>1619</v>
      </c>
      <c r="C807" s="1" t="s">
        <v>5728</v>
      </c>
      <c r="D807" s="3">
        <v>1500</v>
      </c>
      <c r="E807" s="4">
        <v>1576</v>
      </c>
      <c r="F807" t="s">
        <v>8218</v>
      </c>
      <c r="G807" t="s">
        <v>8223</v>
      </c>
      <c r="H807" t="s">
        <v>8403</v>
      </c>
      <c r="I807" t="s">
        <v>8245</v>
      </c>
      <c r="J807">
        <v>1362757335</v>
      </c>
      <c r="K807">
        <v>1359301335</v>
      </c>
      <c r="L807" t="b">
        <v>0</v>
      </c>
      <c r="M807">
        <v>27</v>
      </c>
      <c r="N807" t="b">
        <v>1</v>
      </c>
      <c r="O807" t="s">
        <v>8274</v>
      </c>
      <c r="P807" t="s">
        <v>8325</v>
      </c>
      <c r="Q807" t="s">
        <v>8329</v>
      </c>
      <c r="R807">
        <f t="shared" si="84"/>
        <v>58.37</v>
      </c>
      <c r="S807" s="9">
        <f t="shared" si="85"/>
        <v>105</v>
      </c>
      <c r="T807" s="8">
        <f t="shared" si="86"/>
        <v>41301.654340277775</v>
      </c>
      <c r="U807" s="8">
        <f t="shared" si="87"/>
        <v>41341.654340277775</v>
      </c>
      <c r="V807" s="14">
        <f t="shared" si="88"/>
        <v>40</v>
      </c>
      <c r="W807" s="10">
        <f t="shared" si="89"/>
        <v>5.0666666666666665E-2</v>
      </c>
      <c r="X807" s="21">
        <f t="shared" si="90"/>
        <v>2013</v>
      </c>
    </row>
    <row r="808" spans="1:24" ht="60" x14ac:dyDescent="0.25">
      <c r="A808">
        <v>810</v>
      </c>
      <c r="B808" s="1" t="s">
        <v>811</v>
      </c>
      <c r="C808" s="1" t="s">
        <v>4920</v>
      </c>
      <c r="D808" s="3">
        <v>1500</v>
      </c>
      <c r="E808" s="4">
        <v>1575</v>
      </c>
      <c r="F808" t="s">
        <v>8218</v>
      </c>
      <c r="G808" t="s">
        <v>8223</v>
      </c>
      <c r="H808" t="s">
        <v>8403</v>
      </c>
      <c r="I808" t="s">
        <v>8245</v>
      </c>
      <c r="J808">
        <v>1346462462</v>
      </c>
      <c r="K808">
        <v>1343870462</v>
      </c>
      <c r="L808" t="b">
        <v>0</v>
      </c>
      <c r="M808">
        <v>27</v>
      </c>
      <c r="N808" t="b">
        <v>1</v>
      </c>
      <c r="O808" t="s">
        <v>8274</v>
      </c>
      <c r="P808" t="s">
        <v>8325</v>
      </c>
      <c r="Q808" t="s">
        <v>8329</v>
      </c>
      <c r="R808">
        <f t="shared" si="84"/>
        <v>58.33</v>
      </c>
      <c r="S808" s="9">
        <f t="shared" si="85"/>
        <v>105</v>
      </c>
      <c r="T808" s="8">
        <f t="shared" si="86"/>
        <v>41123.056273148148</v>
      </c>
      <c r="U808" s="8">
        <f t="shared" si="87"/>
        <v>41153.056273148148</v>
      </c>
      <c r="V808" s="14">
        <f t="shared" si="88"/>
        <v>30</v>
      </c>
      <c r="W808" s="10">
        <f t="shared" si="89"/>
        <v>0.05</v>
      </c>
      <c r="X808" s="21">
        <f t="shared" si="90"/>
        <v>2012</v>
      </c>
    </row>
    <row r="809" spans="1:24" ht="45" x14ac:dyDescent="0.25">
      <c r="A809">
        <v>3543</v>
      </c>
      <c r="B809" s="1" t="s">
        <v>3542</v>
      </c>
      <c r="C809" s="1" t="s">
        <v>7653</v>
      </c>
      <c r="D809" s="3">
        <v>1500</v>
      </c>
      <c r="E809" s="4">
        <v>1570</v>
      </c>
      <c r="F809" t="s">
        <v>8218</v>
      </c>
      <c r="G809" t="s">
        <v>8235</v>
      </c>
      <c r="H809" t="s">
        <v>8412</v>
      </c>
      <c r="I809" t="s">
        <v>8248</v>
      </c>
      <c r="J809">
        <v>1435255659</v>
      </c>
      <c r="K809">
        <v>1432663659</v>
      </c>
      <c r="L809" t="b">
        <v>0</v>
      </c>
      <c r="M809">
        <v>29</v>
      </c>
      <c r="N809" t="b">
        <v>1</v>
      </c>
      <c r="O809" t="s">
        <v>8269</v>
      </c>
      <c r="P809" t="s">
        <v>8321</v>
      </c>
      <c r="Q809" t="s">
        <v>8324</v>
      </c>
      <c r="R809">
        <f t="shared" si="84"/>
        <v>54.14</v>
      </c>
      <c r="S809" s="9">
        <f t="shared" si="85"/>
        <v>105</v>
      </c>
      <c r="T809" s="8">
        <f t="shared" si="86"/>
        <v>42150.755312499998</v>
      </c>
      <c r="U809" s="8">
        <f t="shared" si="87"/>
        <v>42180.755312499998</v>
      </c>
      <c r="V809" s="14">
        <f t="shared" si="88"/>
        <v>30</v>
      </c>
      <c r="W809" s="10">
        <f t="shared" si="89"/>
        <v>4.6666666666666669E-2</v>
      </c>
      <c r="X809" s="21">
        <f t="shared" si="90"/>
        <v>2015</v>
      </c>
    </row>
    <row r="810" spans="1:24" ht="45" x14ac:dyDescent="0.25">
      <c r="A810">
        <v>3396</v>
      </c>
      <c r="B810" s="1" t="s">
        <v>3395</v>
      </c>
      <c r="C810" s="1" t="s">
        <v>7506</v>
      </c>
      <c r="D810" s="3">
        <v>1500</v>
      </c>
      <c r="E810" s="4">
        <v>1565</v>
      </c>
      <c r="F810" t="s">
        <v>8218</v>
      </c>
      <c r="G810" t="s">
        <v>8223</v>
      </c>
      <c r="H810" t="s">
        <v>8403</v>
      </c>
      <c r="I810" t="s">
        <v>8245</v>
      </c>
      <c r="J810">
        <v>1401595140</v>
      </c>
      <c r="K810">
        <v>1399286589</v>
      </c>
      <c r="L810" t="b">
        <v>0</v>
      </c>
      <c r="M810">
        <v>28</v>
      </c>
      <c r="N810" t="b">
        <v>1</v>
      </c>
      <c r="O810" t="s">
        <v>8269</v>
      </c>
      <c r="P810" t="s">
        <v>8321</v>
      </c>
      <c r="Q810" t="s">
        <v>8324</v>
      </c>
      <c r="R810">
        <f t="shared" si="84"/>
        <v>55.89</v>
      </c>
      <c r="S810" s="9">
        <f t="shared" si="85"/>
        <v>104</v>
      </c>
      <c r="T810" s="8">
        <f t="shared" si="86"/>
        <v>41764.44663194444</v>
      </c>
      <c r="U810" s="8">
        <f t="shared" si="87"/>
        <v>41791.165972222225</v>
      </c>
      <c r="V810" s="14">
        <f t="shared" si="88"/>
        <v>26.719340277784795</v>
      </c>
      <c r="W810" s="10">
        <f t="shared" si="89"/>
        <v>4.3333333333333335E-2</v>
      </c>
      <c r="X810" s="21">
        <f t="shared" si="90"/>
        <v>2014</v>
      </c>
    </row>
    <row r="811" spans="1:24" ht="45" x14ac:dyDescent="0.25">
      <c r="A811">
        <v>2290</v>
      </c>
      <c r="B811" s="1" t="s">
        <v>2291</v>
      </c>
      <c r="C811" s="1" t="s">
        <v>6400</v>
      </c>
      <c r="D811" s="3">
        <v>1500</v>
      </c>
      <c r="E811" s="4">
        <v>1561</v>
      </c>
      <c r="F811" t="s">
        <v>8218</v>
      </c>
      <c r="G811" t="s">
        <v>8223</v>
      </c>
      <c r="H811" t="s">
        <v>8403</v>
      </c>
      <c r="I811" t="s">
        <v>8245</v>
      </c>
      <c r="J811">
        <v>1259686800</v>
      </c>
      <c r="K811">
        <v>1252908330</v>
      </c>
      <c r="L811" t="b">
        <v>0</v>
      </c>
      <c r="M811">
        <v>29</v>
      </c>
      <c r="N811" t="b">
        <v>1</v>
      </c>
      <c r="O811" t="s">
        <v>8274</v>
      </c>
      <c r="P811" t="s">
        <v>8325</v>
      </c>
      <c r="Q811" t="s">
        <v>8329</v>
      </c>
      <c r="R811">
        <f t="shared" si="84"/>
        <v>53.83</v>
      </c>
      <c r="S811" s="9">
        <f t="shared" si="85"/>
        <v>104</v>
      </c>
      <c r="T811" s="8">
        <f t="shared" si="86"/>
        <v>40070.253819444442</v>
      </c>
      <c r="U811" s="8">
        <f t="shared" si="87"/>
        <v>40148.708333333336</v>
      </c>
      <c r="V811" s="14">
        <f t="shared" si="88"/>
        <v>78.454513888893416</v>
      </c>
      <c r="W811" s="10">
        <f t="shared" si="89"/>
        <v>4.0666666666666663E-2</v>
      </c>
      <c r="X811" s="21">
        <f t="shared" si="90"/>
        <v>2009</v>
      </c>
    </row>
    <row r="812" spans="1:24" ht="60" x14ac:dyDescent="0.25">
      <c r="A812">
        <v>3388</v>
      </c>
      <c r="B812" s="1" t="s">
        <v>3387</v>
      </c>
      <c r="C812" s="1" t="s">
        <v>7498</v>
      </c>
      <c r="D812" s="3">
        <v>1500</v>
      </c>
      <c r="E812" s="4">
        <v>1557</v>
      </c>
      <c r="F812" t="s">
        <v>8218</v>
      </c>
      <c r="G812" t="s">
        <v>8224</v>
      </c>
      <c r="H812" t="s">
        <v>8407</v>
      </c>
      <c r="I812" t="s">
        <v>8246</v>
      </c>
      <c r="J812">
        <v>1434625441</v>
      </c>
      <c r="K812">
        <v>1432033441</v>
      </c>
      <c r="L812" t="b">
        <v>0</v>
      </c>
      <c r="M812">
        <v>45</v>
      </c>
      <c r="N812" t="b">
        <v>1</v>
      </c>
      <c r="O812" t="s">
        <v>8269</v>
      </c>
      <c r="P812" t="s">
        <v>8321</v>
      </c>
      <c r="Q812" t="s">
        <v>8324</v>
      </c>
      <c r="R812">
        <f t="shared" si="84"/>
        <v>34.6</v>
      </c>
      <c r="S812" s="9">
        <f t="shared" si="85"/>
        <v>104</v>
      </c>
      <c r="T812" s="8">
        <f t="shared" si="86"/>
        <v>42143.461122685185</v>
      </c>
      <c r="U812" s="8">
        <f t="shared" si="87"/>
        <v>42173.461122685185</v>
      </c>
      <c r="V812" s="14">
        <f t="shared" si="88"/>
        <v>30</v>
      </c>
      <c r="W812" s="10">
        <f t="shared" si="89"/>
        <v>3.7999999999999999E-2</v>
      </c>
      <c r="X812" s="21">
        <f t="shared" si="90"/>
        <v>2015</v>
      </c>
    </row>
    <row r="813" spans="1:24" ht="30" x14ac:dyDescent="0.25">
      <c r="A813">
        <v>1370</v>
      </c>
      <c r="B813" s="1" t="s">
        <v>1371</v>
      </c>
      <c r="C813" s="1" t="s">
        <v>5480</v>
      </c>
      <c r="D813" s="3">
        <v>1500</v>
      </c>
      <c r="E813" s="4">
        <v>1555</v>
      </c>
      <c r="F813" t="s">
        <v>8218</v>
      </c>
      <c r="G813" t="s">
        <v>8223</v>
      </c>
      <c r="H813" t="s">
        <v>8403</v>
      </c>
      <c r="I813" t="s">
        <v>8245</v>
      </c>
      <c r="J813">
        <v>1381881890</v>
      </c>
      <c r="K813">
        <v>1380585890</v>
      </c>
      <c r="L813" t="b">
        <v>0</v>
      </c>
      <c r="M813">
        <v>20</v>
      </c>
      <c r="N813" t="b">
        <v>1</v>
      </c>
      <c r="O813" t="s">
        <v>8274</v>
      </c>
      <c r="P813" t="s">
        <v>8325</v>
      </c>
      <c r="Q813" t="s">
        <v>8329</v>
      </c>
      <c r="R813">
        <f t="shared" si="84"/>
        <v>77.75</v>
      </c>
      <c r="S813" s="9">
        <f t="shared" si="85"/>
        <v>104</v>
      </c>
      <c r="T813" s="8">
        <f t="shared" si="86"/>
        <v>41548.00335648148</v>
      </c>
      <c r="U813" s="8">
        <f t="shared" si="87"/>
        <v>41563.00335648148</v>
      </c>
      <c r="V813" s="14">
        <f t="shared" si="88"/>
        <v>15</v>
      </c>
      <c r="W813" s="10">
        <f t="shared" si="89"/>
        <v>3.6666666666666667E-2</v>
      </c>
      <c r="X813" s="21">
        <f t="shared" si="90"/>
        <v>2013</v>
      </c>
    </row>
    <row r="814" spans="1:24" ht="60" x14ac:dyDescent="0.25">
      <c r="A814">
        <v>2087</v>
      </c>
      <c r="B814" s="1" t="s">
        <v>2088</v>
      </c>
      <c r="C814" s="1" t="s">
        <v>6197</v>
      </c>
      <c r="D814" s="3">
        <v>1500</v>
      </c>
      <c r="E814" s="4">
        <v>1553</v>
      </c>
      <c r="F814" t="s">
        <v>8218</v>
      </c>
      <c r="G814" t="s">
        <v>8223</v>
      </c>
      <c r="H814" t="s">
        <v>8403</v>
      </c>
      <c r="I814" t="s">
        <v>8245</v>
      </c>
      <c r="J814">
        <v>1315457658</v>
      </c>
      <c r="K814">
        <v>1312865658</v>
      </c>
      <c r="L814" t="b">
        <v>0</v>
      </c>
      <c r="M814">
        <v>25</v>
      </c>
      <c r="N814" t="b">
        <v>1</v>
      </c>
      <c r="O814" t="s">
        <v>8277</v>
      </c>
      <c r="P814" t="s">
        <v>8325</v>
      </c>
      <c r="Q814" t="s">
        <v>8326</v>
      </c>
      <c r="R814">
        <f t="shared" si="84"/>
        <v>62.12</v>
      </c>
      <c r="S814" s="9">
        <f t="shared" si="85"/>
        <v>104</v>
      </c>
      <c r="T814" s="8">
        <f t="shared" si="86"/>
        <v>40764.204375000001</v>
      </c>
      <c r="U814" s="8">
        <f t="shared" si="87"/>
        <v>40794.204375000001</v>
      </c>
      <c r="V814" s="14">
        <f t="shared" si="88"/>
        <v>30</v>
      </c>
      <c r="W814" s="10">
        <f t="shared" si="89"/>
        <v>3.5333333333333335E-2</v>
      </c>
      <c r="X814" s="21">
        <f t="shared" si="90"/>
        <v>2011</v>
      </c>
    </row>
    <row r="815" spans="1:24" ht="45" x14ac:dyDescent="0.25">
      <c r="A815">
        <v>2093</v>
      </c>
      <c r="B815" s="1" t="s">
        <v>2094</v>
      </c>
      <c r="C815" s="1" t="s">
        <v>6203</v>
      </c>
      <c r="D815" s="3">
        <v>1500</v>
      </c>
      <c r="E815" s="4">
        <v>1537</v>
      </c>
      <c r="F815" t="s">
        <v>8218</v>
      </c>
      <c r="G815" t="s">
        <v>8223</v>
      </c>
      <c r="H815" t="s">
        <v>8403</v>
      </c>
      <c r="I815" t="s">
        <v>8245</v>
      </c>
      <c r="J815">
        <v>1356211832</v>
      </c>
      <c r="K815">
        <v>1351024232</v>
      </c>
      <c r="L815" t="b">
        <v>0</v>
      </c>
      <c r="M815">
        <v>23</v>
      </c>
      <c r="N815" t="b">
        <v>1</v>
      </c>
      <c r="O815" t="s">
        <v>8277</v>
      </c>
      <c r="P815" t="s">
        <v>8325</v>
      </c>
      <c r="Q815" t="s">
        <v>8326</v>
      </c>
      <c r="R815">
        <f t="shared" si="84"/>
        <v>66.83</v>
      </c>
      <c r="S815" s="9">
        <f t="shared" si="85"/>
        <v>102</v>
      </c>
      <c r="T815" s="8">
        <f t="shared" si="86"/>
        <v>41205.854537037041</v>
      </c>
      <c r="U815" s="8">
        <f t="shared" si="87"/>
        <v>41265.896203703705</v>
      </c>
      <c r="V815" s="14">
        <f t="shared" si="88"/>
        <v>60.041666666664241</v>
      </c>
      <c r="W815" s="10">
        <f t="shared" si="89"/>
        <v>2.4666666666666667E-2</v>
      </c>
      <c r="X815" s="21">
        <f t="shared" si="90"/>
        <v>2012</v>
      </c>
    </row>
    <row r="816" spans="1:24" ht="60" x14ac:dyDescent="0.25">
      <c r="A816">
        <v>3390</v>
      </c>
      <c r="B816" s="1" t="s">
        <v>3389</v>
      </c>
      <c r="C816" s="1" t="s">
        <v>7500</v>
      </c>
      <c r="D816" s="3">
        <v>1500</v>
      </c>
      <c r="E816" s="4">
        <v>1536</v>
      </c>
      <c r="F816" t="s">
        <v>8218</v>
      </c>
      <c r="G816" t="s">
        <v>8223</v>
      </c>
      <c r="H816" t="s">
        <v>8403</v>
      </c>
      <c r="I816" t="s">
        <v>8245</v>
      </c>
      <c r="J816">
        <v>1405017345</v>
      </c>
      <c r="K816">
        <v>1403721345</v>
      </c>
      <c r="L816" t="b">
        <v>0</v>
      </c>
      <c r="M816">
        <v>22</v>
      </c>
      <c r="N816" t="b">
        <v>1</v>
      </c>
      <c r="O816" t="s">
        <v>8269</v>
      </c>
      <c r="P816" t="s">
        <v>8321</v>
      </c>
      <c r="Q816" t="s">
        <v>8324</v>
      </c>
      <c r="R816">
        <f t="shared" si="84"/>
        <v>69.819999999999993</v>
      </c>
      <c r="S816" s="9">
        <f t="shared" si="85"/>
        <v>102</v>
      </c>
      <c r="T816" s="8">
        <f t="shared" si="86"/>
        <v>41815.774826388886</v>
      </c>
      <c r="U816" s="8">
        <f t="shared" si="87"/>
        <v>41830.774826388886</v>
      </c>
      <c r="V816" s="14">
        <f t="shared" si="88"/>
        <v>15</v>
      </c>
      <c r="W816" s="10">
        <f t="shared" si="89"/>
        <v>2.4E-2</v>
      </c>
      <c r="X816" s="21">
        <f t="shared" si="90"/>
        <v>2014</v>
      </c>
    </row>
    <row r="817" spans="1:24" ht="30" x14ac:dyDescent="0.25">
      <c r="A817">
        <v>3758</v>
      </c>
      <c r="B817" s="1" t="s">
        <v>3755</v>
      </c>
      <c r="C817" s="1" t="s">
        <v>7868</v>
      </c>
      <c r="D817" s="3">
        <v>1500</v>
      </c>
      <c r="E817" s="4">
        <v>1535</v>
      </c>
      <c r="F817" t="s">
        <v>8218</v>
      </c>
      <c r="G817" t="s">
        <v>8223</v>
      </c>
      <c r="H817" t="s">
        <v>8403</v>
      </c>
      <c r="I817" t="s">
        <v>8245</v>
      </c>
      <c r="J817">
        <v>1400475600</v>
      </c>
      <c r="K817">
        <v>1397819938</v>
      </c>
      <c r="L817" t="b">
        <v>0</v>
      </c>
      <c r="M817">
        <v>26</v>
      </c>
      <c r="N817" t="b">
        <v>1</v>
      </c>
      <c r="O817" t="s">
        <v>8303</v>
      </c>
      <c r="P817" t="s">
        <v>8321</v>
      </c>
      <c r="Q817" t="s">
        <v>8333</v>
      </c>
      <c r="R817">
        <f t="shared" si="84"/>
        <v>59.04</v>
      </c>
      <c r="S817" s="9">
        <f t="shared" si="85"/>
        <v>102</v>
      </c>
      <c r="T817" s="8">
        <f t="shared" si="86"/>
        <v>41747.471504629626</v>
      </c>
      <c r="U817" s="8">
        <f t="shared" si="87"/>
        <v>41778.208333333336</v>
      </c>
      <c r="V817" s="14">
        <f t="shared" si="88"/>
        <v>30.736828703709762</v>
      </c>
      <c r="W817" s="10">
        <f t="shared" si="89"/>
        <v>2.3333333333333334E-2</v>
      </c>
      <c r="X817" s="21">
        <f t="shared" si="90"/>
        <v>2014</v>
      </c>
    </row>
    <row r="818" spans="1:24" ht="60" x14ac:dyDescent="0.25">
      <c r="A818">
        <v>3551</v>
      </c>
      <c r="B818" s="1" t="s">
        <v>3550</v>
      </c>
      <c r="C818" s="1" t="s">
        <v>7661</v>
      </c>
      <c r="D818" s="3">
        <v>1500</v>
      </c>
      <c r="E818" s="4">
        <v>1527.5</v>
      </c>
      <c r="F818" t="s">
        <v>8218</v>
      </c>
      <c r="G818" t="s">
        <v>8223</v>
      </c>
      <c r="H818" t="s">
        <v>8403</v>
      </c>
      <c r="I818" t="s">
        <v>8245</v>
      </c>
      <c r="J818">
        <v>1400796420</v>
      </c>
      <c r="K818">
        <v>1398342170</v>
      </c>
      <c r="L818" t="b">
        <v>0</v>
      </c>
      <c r="M818">
        <v>25</v>
      </c>
      <c r="N818" t="b">
        <v>1</v>
      </c>
      <c r="O818" t="s">
        <v>8269</v>
      </c>
      <c r="P818" t="s">
        <v>8321</v>
      </c>
      <c r="Q818" t="s">
        <v>8324</v>
      </c>
      <c r="R818">
        <f t="shared" si="84"/>
        <v>61.1</v>
      </c>
      <c r="S818" s="9">
        <f t="shared" si="85"/>
        <v>102</v>
      </c>
      <c r="T818" s="8">
        <f t="shared" si="86"/>
        <v>41753.515856481477</v>
      </c>
      <c r="U818" s="8">
        <f t="shared" si="87"/>
        <v>41781.921527777777</v>
      </c>
      <c r="V818" s="14">
        <f t="shared" si="88"/>
        <v>28.405671296299261</v>
      </c>
      <c r="W818" s="10">
        <f t="shared" si="89"/>
        <v>1.8333333333333333E-2</v>
      </c>
      <c r="X818" s="21">
        <f t="shared" si="90"/>
        <v>2014</v>
      </c>
    </row>
    <row r="819" spans="1:24" ht="45" x14ac:dyDescent="0.25">
      <c r="A819">
        <v>3324</v>
      </c>
      <c r="B819" s="1" t="s">
        <v>3324</v>
      </c>
      <c r="C819" s="1" t="s">
        <v>7434</v>
      </c>
      <c r="D819" s="3">
        <v>1500</v>
      </c>
      <c r="E819" s="4">
        <v>1525</v>
      </c>
      <c r="F819" t="s">
        <v>8218</v>
      </c>
      <c r="G819" t="s">
        <v>8240</v>
      </c>
      <c r="H819" t="s">
        <v>8413</v>
      </c>
      <c r="I819" t="s">
        <v>8248</v>
      </c>
      <c r="J819">
        <v>1465135190</v>
      </c>
      <c r="K819">
        <v>1463925590</v>
      </c>
      <c r="L819" t="b">
        <v>0</v>
      </c>
      <c r="M819">
        <v>10</v>
      </c>
      <c r="N819" t="b">
        <v>1</v>
      </c>
      <c r="O819" t="s">
        <v>8269</v>
      </c>
      <c r="P819" t="s">
        <v>8321</v>
      </c>
      <c r="Q819" t="s">
        <v>8324</v>
      </c>
      <c r="R819">
        <f t="shared" si="84"/>
        <v>152.5</v>
      </c>
      <c r="S819" s="9">
        <f t="shared" si="85"/>
        <v>102</v>
      </c>
      <c r="T819" s="8">
        <f t="shared" si="86"/>
        <v>42512.58321759259</v>
      </c>
      <c r="U819" s="8">
        <f t="shared" si="87"/>
        <v>42526.58321759259</v>
      </c>
      <c r="V819" s="14">
        <f t="shared" si="88"/>
        <v>14</v>
      </c>
      <c r="W819" s="10">
        <f t="shared" si="89"/>
        <v>1.6666666666666666E-2</v>
      </c>
      <c r="X819" s="21">
        <f t="shared" si="90"/>
        <v>2016</v>
      </c>
    </row>
    <row r="820" spans="1:24" ht="60" x14ac:dyDescent="0.25">
      <c r="A820">
        <v>1844</v>
      </c>
      <c r="B820" s="1" t="s">
        <v>1845</v>
      </c>
      <c r="C820" s="1" t="s">
        <v>5954</v>
      </c>
      <c r="D820" s="3">
        <v>1500</v>
      </c>
      <c r="E820" s="4">
        <v>1521</v>
      </c>
      <c r="F820" t="s">
        <v>8218</v>
      </c>
      <c r="G820" t="s">
        <v>8223</v>
      </c>
      <c r="H820" t="s">
        <v>8403</v>
      </c>
      <c r="I820" t="s">
        <v>8245</v>
      </c>
      <c r="J820">
        <v>1307761200</v>
      </c>
      <c r="K820">
        <v>1304464914</v>
      </c>
      <c r="L820" t="b">
        <v>0</v>
      </c>
      <c r="M820">
        <v>20</v>
      </c>
      <c r="N820" t="b">
        <v>1</v>
      </c>
      <c r="O820" t="s">
        <v>8274</v>
      </c>
      <c r="P820" t="s">
        <v>8325</v>
      </c>
      <c r="Q820" t="s">
        <v>8329</v>
      </c>
      <c r="R820">
        <f t="shared" si="84"/>
        <v>76.05</v>
      </c>
      <c r="S820" s="9">
        <f t="shared" si="85"/>
        <v>101</v>
      </c>
      <c r="T820" s="8">
        <f t="shared" si="86"/>
        <v>40666.973541666666</v>
      </c>
      <c r="U820" s="8">
        <f t="shared" si="87"/>
        <v>40705.125</v>
      </c>
      <c r="V820" s="14">
        <f t="shared" si="88"/>
        <v>38.151458333333721</v>
      </c>
      <c r="W820" s="10">
        <f t="shared" si="89"/>
        <v>1.4E-2</v>
      </c>
      <c r="X820" s="21">
        <f t="shared" si="90"/>
        <v>2011</v>
      </c>
    </row>
    <row r="821" spans="1:24" ht="60" x14ac:dyDescent="0.25">
      <c r="A821">
        <v>3356</v>
      </c>
      <c r="B821" s="1" t="s">
        <v>3355</v>
      </c>
      <c r="C821" s="1" t="s">
        <v>7466</v>
      </c>
      <c r="D821" s="3">
        <v>1500</v>
      </c>
      <c r="E821" s="4">
        <v>1521</v>
      </c>
      <c r="F821" t="s">
        <v>8218</v>
      </c>
      <c r="G821" t="s">
        <v>8224</v>
      </c>
      <c r="H821" t="s">
        <v>8407</v>
      </c>
      <c r="I821" t="s">
        <v>8246</v>
      </c>
      <c r="J821">
        <v>1468611272</v>
      </c>
      <c r="K821">
        <v>1466019272</v>
      </c>
      <c r="L821" t="b">
        <v>0</v>
      </c>
      <c r="M821">
        <v>27</v>
      </c>
      <c r="N821" t="b">
        <v>1</v>
      </c>
      <c r="O821" t="s">
        <v>8269</v>
      </c>
      <c r="P821" t="s">
        <v>8321</v>
      </c>
      <c r="Q821" t="s">
        <v>8324</v>
      </c>
      <c r="R821">
        <f t="shared" si="84"/>
        <v>56.33</v>
      </c>
      <c r="S821" s="9">
        <f t="shared" si="85"/>
        <v>101</v>
      </c>
      <c r="T821" s="8">
        <f t="shared" si="86"/>
        <v>42536.815648148149</v>
      </c>
      <c r="U821" s="8">
        <f t="shared" si="87"/>
        <v>42566.815648148149</v>
      </c>
      <c r="V821" s="14">
        <f t="shared" si="88"/>
        <v>30</v>
      </c>
      <c r="W821" s="10">
        <f t="shared" si="89"/>
        <v>1.4E-2</v>
      </c>
      <c r="X821" s="21">
        <f t="shared" si="90"/>
        <v>2016</v>
      </c>
    </row>
    <row r="822" spans="1:24" ht="45" x14ac:dyDescent="0.25">
      <c r="A822">
        <v>3511</v>
      </c>
      <c r="B822" s="1" t="s">
        <v>3510</v>
      </c>
      <c r="C822" s="1" t="s">
        <v>7621</v>
      </c>
      <c r="D822" s="3">
        <v>1500</v>
      </c>
      <c r="E822" s="4">
        <v>1518</v>
      </c>
      <c r="F822" t="s">
        <v>8218</v>
      </c>
      <c r="G822" t="s">
        <v>8224</v>
      </c>
      <c r="H822" t="s">
        <v>8407</v>
      </c>
      <c r="I822" t="s">
        <v>8246</v>
      </c>
      <c r="J822">
        <v>1415385000</v>
      </c>
      <c r="K822">
        <v>1413406695</v>
      </c>
      <c r="L822" t="b">
        <v>0</v>
      </c>
      <c r="M822">
        <v>19</v>
      </c>
      <c r="N822" t="b">
        <v>1</v>
      </c>
      <c r="O822" t="s">
        <v>8269</v>
      </c>
      <c r="P822" t="s">
        <v>8321</v>
      </c>
      <c r="Q822" t="s">
        <v>8324</v>
      </c>
      <c r="R822">
        <f t="shared" si="84"/>
        <v>79.89</v>
      </c>
      <c r="S822" s="9">
        <f t="shared" si="85"/>
        <v>101</v>
      </c>
      <c r="T822" s="8">
        <f t="shared" si="86"/>
        <v>41927.873784722222</v>
      </c>
      <c r="U822" s="8">
        <f t="shared" si="87"/>
        <v>41950.770833333336</v>
      </c>
      <c r="V822" s="14">
        <f t="shared" si="88"/>
        <v>22.89704861111386</v>
      </c>
      <c r="W822" s="10">
        <f t="shared" si="89"/>
        <v>1.2E-2</v>
      </c>
      <c r="X822" s="21">
        <f t="shared" si="90"/>
        <v>2014</v>
      </c>
    </row>
    <row r="823" spans="1:24" ht="45" x14ac:dyDescent="0.25">
      <c r="A823">
        <v>2494</v>
      </c>
      <c r="B823" s="1" t="s">
        <v>2494</v>
      </c>
      <c r="C823" s="1" t="s">
        <v>6604</v>
      </c>
      <c r="D823" s="3">
        <v>1500</v>
      </c>
      <c r="E823" s="4">
        <v>1515.08</v>
      </c>
      <c r="F823" t="s">
        <v>8218</v>
      </c>
      <c r="G823" t="s">
        <v>8223</v>
      </c>
      <c r="H823" t="s">
        <v>8403</v>
      </c>
      <c r="I823" t="s">
        <v>8245</v>
      </c>
      <c r="J823">
        <v>1337786944</v>
      </c>
      <c r="K823">
        <v>1335194944</v>
      </c>
      <c r="L823" t="b">
        <v>0</v>
      </c>
      <c r="M823">
        <v>39</v>
      </c>
      <c r="N823" t="b">
        <v>1</v>
      </c>
      <c r="O823" t="s">
        <v>8277</v>
      </c>
      <c r="P823" t="s">
        <v>8325</v>
      </c>
      <c r="Q823" t="s">
        <v>8326</v>
      </c>
      <c r="R823">
        <f t="shared" si="84"/>
        <v>38.85</v>
      </c>
      <c r="S823" s="9">
        <f t="shared" si="85"/>
        <v>101</v>
      </c>
      <c r="T823" s="8">
        <f t="shared" si="86"/>
        <v>41022.645185185182</v>
      </c>
      <c r="U823" s="8">
        <f t="shared" si="87"/>
        <v>41052.645185185182</v>
      </c>
      <c r="V823" s="14">
        <f t="shared" si="88"/>
        <v>30</v>
      </c>
      <c r="W823" s="10">
        <f t="shared" si="89"/>
        <v>1.0053333333333286E-2</v>
      </c>
      <c r="X823" s="21">
        <f t="shared" si="90"/>
        <v>2012</v>
      </c>
    </row>
    <row r="824" spans="1:24" ht="60" x14ac:dyDescent="0.25">
      <c r="A824">
        <v>253</v>
      </c>
      <c r="B824" s="1" t="s">
        <v>254</v>
      </c>
      <c r="C824" s="1" t="s">
        <v>4363</v>
      </c>
      <c r="D824" s="3">
        <v>1500</v>
      </c>
      <c r="E824" s="4">
        <v>1511</v>
      </c>
      <c r="F824" t="s">
        <v>8218</v>
      </c>
      <c r="G824" t="s">
        <v>8223</v>
      </c>
      <c r="H824" t="s">
        <v>8403</v>
      </c>
      <c r="I824" t="s">
        <v>8245</v>
      </c>
      <c r="J824">
        <v>1329320235</v>
      </c>
      <c r="K824">
        <v>1326728235</v>
      </c>
      <c r="L824" t="b">
        <v>1</v>
      </c>
      <c r="M824">
        <v>7</v>
      </c>
      <c r="N824" t="b">
        <v>1</v>
      </c>
      <c r="O824" t="s">
        <v>8267</v>
      </c>
      <c r="P824" t="s">
        <v>8319</v>
      </c>
      <c r="Q824" t="s">
        <v>8320</v>
      </c>
      <c r="R824">
        <f t="shared" si="84"/>
        <v>215.86</v>
      </c>
      <c r="S824" s="9">
        <f t="shared" si="85"/>
        <v>101</v>
      </c>
      <c r="T824" s="8">
        <f t="shared" si="86"/>
        <v>40924.650868055556</v>
      </c>
      <c r="U824" s="8">
        <f t="shared" si="87"/>
        <v>40954.650868055556</v>
      </c>
      <c r="V824" s="14">
        <f t="shared" si="88"/>
        <v>30</v>
      </c>
      <c r="W824" s="10">
        <f t="shared" si="89"/>
        <v>7.3333333333333332E-3</v>
      </c>
      <c r="X824" s="21">
        <f t="shared" si="90"/>
        <v>2012</v>
      </c>
    </row>
    <row r="825" spans="1:24" ht="60" x14ac:dyDescent="0.25">
      <c r="A825">
        <v>17</v>
      </c>
      <c r="B825" s="1" t="s">
        <v>19</v>
      </c>
      <c r="C825" s="1" t="s">
        <v>4128</v>
      </c>
      <c r="D825" s="3">
        <v>1500</v>
      </c>
      <c r="E825" s="4">
        <v>1510</v>
      </c>
      <c r="F825" t="s">
        <v>8218</v>
      </c>
      <c r="G825" t="s">
        <v>8224</v>
      </c>
      <c r="H825" t="s">
        <v>8407</v>
      </c>
      <c r="I825" t="s">
        <v>8246</v>
      </c>
      <c r="J825">
        <v>1415126022</v>
      </c>
      <c r="K825">
        <v>1412530422</v>
      </c>
      <c r="L825" t="b">
        <v>0</v>
      </c>
      <c r="M825">
        <v>36</v>
      </c>
      <c r="N825" t="b">
        <v>1</v>
      </c>
      <c r="O825" t="s">
        <v>8263</v>
      </c>
      <c r="P825" t="s">
        <v>8319</v>
      </c>
      <c r="Q825" t="s">
        <v>8330</v>
      </c>
      <c r="R825">
        <f t="shared" si="84"/>
        <v>41.94</v>
      </c>
      <c r="S825" s="9">
        <f t="shared" si="85"/>
        <v>101</v>
      </c>
      <c r="T825" s="8">
        <f t="shared" si="86"/>
        <v>41917.731736111113</v>
      </c>
      <c r="U825" s="8">
        <f t="shared" si="87"/>
        <v>41947.773402777777</v>
      </c>
      <c r="V825" s="14">
        <f t="shared" si="88"/>
        <v>30.041666666664241</v>
      </c>
      <c r="W825" s="10">
        <f t="shared" si="89"/>
        <v>6.6666666666666671E-3</v>
      </c>
      <c r="X825" s="21">
        <f t="shared" si="90"/>
        <v>2014</v>
      </c>
    </row>
    <row r="826" spans="1:24" ht="45" x14ac:dyDescent="0.25">
      <c r="A826">
        <v>3501</v>
      </c>
      <c r="B826" s="1" t="s">
        <v>3500</v>
      </c>
      <c r="C826" s="1" t="s">
        <v>7611</v>
      </c>
      <c r="D826" s="3">
        <v>1500</v>
      </c>
      <c r="E826" s="4">
        <v>1510</v>
      </c>
      <c r="F826" t="s">
        <v>8218</v>
      </c>
      <c r="G826" t="s">
        <v>8224</v>
      </c>
      <c r="H826" t="s">
        <v>8407</v>
      </c>
      <c r="I826" t="s">
        <v>8246</v>
      </c>
      <c r="J826">
        <v>1441995595</v>
      </c>
      <c r="K826">
        <v>1439835595</v>
      </c>
      <c r="L826" t="b">
        <v>0</v>
      </c>
      <c r="M826">
        <v>42</v>
      </c>
      <c r="N826" t="b">
        <v>1</v>
      </c>
      <c r="O826" t="s">
        <v>8269</v>
      </c>
      <c r="P826" t="s">
        <v>8321</v>
      </c>
      <c r="Q826" t="s">
        <v>8324</v>
      </c>
      <c r="R826">
        <f t="shared" si="84"/>
        <v>35.950000000000003</v>
      </c>
      <c r="S826" s="9">
        <f t="shared" si="85"/>
        <v>101</v>
      </c>
      <c r="T826" s="8">
        <f t="shared" si="86"/>
        <v>42233.763831018514</v>
      </c>
      <c r="U826" s="8">
        <f t="shared" si="87"/>
        <v>42258.763831018514</v>
      </c>
      <c r="V826" s="14">
        <f t="shared" si="88"/>
        <v>25</v>
      </c>
      <c r="W826" s="10">
        <f t="shared" si="89"/>
        <v>6.6666666666666671E-3</v>
      </c>
      <c r="X826" s="21">
        <f t="shared" si="90"/>
        <v>2015</v>
      </c>
    </row>
    <row r="827" spans="1:24" ht="30" x14ac:dyDescent="0.25">
      <c r="A827">
        <v>3658</v>
      </c>
      <c r="B827" s="1" t="s">
        <v>3655</v>
      </c>
      <c r="C827" s="1" t="s">
        <v>7768</v>
      </c>
      <c r="D827" s="3">
        <v>1500</v>
      </c>
      <c r="E827" s="4">
        <v>1510</v>
      </c>
      <c r="F827" t="s">
        <v>8218</v>
      </c>
      <c r="G827" t="s">
        <v>8223</v>
      </c>
      <c r="H827" t="s">
        <v>8403</v>
      </c>
      <c r="I827" t="s">
        <v>8245</v>
      </c>
      <c r="J827">
        <v>1404273540</v>
      </c>
      <c r="K827">
        <v>1400272580</v>
      </c>
      <c r="L827" t="b">
        <v>0</v>
      </c>
      <c r="M827">
        <v>20</v>
      </c>
      <c r="N827" t="b">
        <v>1</v>
      </c>
      <c r="O827" t="s">
        <v>8269</v>
      </c>
      <c r="P827" t="s">
        <v>8321</v>
      </c>
      <c r="Q827" t="s">
        <v>8324</v>
      </c>
      <c r="R827">
        <f t="shared" si="84"/>
        <v>75.5</v>
      </c>
      <c r="S827" s="9">
        <f t="shared" si="85"/>
        <v>101</v>
      </c>
      <c r="T827" s="8">
        <f t="shared" si="86"/>
        <v>41775.858564814815</v>
      </c>
      <c r="U827" s="8">
        <f t="shared" si="87"/>
        <v>41822.165972222225</v>
      </c>
      <c r="V827" s="14">
        <f t="shared" si="88"/>
        <v>46.30740740741021</v>
      </c>
      <c r="W827" s="10">
        <f t="shared" si="89"/>
        <v>6.6666666666666671E-3</v>
      </c>
      <c r="X827" s="21">
        <f t="shared" si="90"/>
        <v>2014</v>
      </c>
    </row>
    <row r="828" spans="1:24" ht="60" x14ac:dyDescent="0.25">
      <c r="A828">
        <v>3701</v>
      </c>
      <c r="B828" s="1" t="s">
        <v>3698</v>
      </c>
      <c r="C828" s="1" t="s">
        <v>7811</v>
      </c>
      <c r="D828" s="3">
        <v>1500</v>
      </c>
      <c r="E828" s="4">
        <v>1505</v>
      </c>
      <c r="F828" t="s">
        <v>8218</v>
      </c>
      <c r="G828" t="s">
        <v>8224</v>
      </c>
      <c r="H828" t="s">
        <v>8407</v>
      </c>
      <c r="I828" t="s">
        <v>8246</v>
      </c>
      <c r="J828">
        <v>1433422793</v>
      </c>
      <c r="K828">
        <v>1430830793</v>
      </c>
      <c r="L828" t="b">
        <v>0</v>
      </c>
      <c r="M828">
        <v>39</v>
      </c>
      <c r="N828" t="b">
        <v>1</v>
      </c>
      <c r="O828" t="s">
        <v>8269</v>
      </c>
      <c r="P828" t="s">
        <v>8321</v>
      </c>
      <c r="Q828" t="s">
        <v>8324</v>
      </c>
      <c r="R828">
        <f t="shared" si="84"/>
        <v>38.590000000000003</v>
      </c>
      <c r="S828" s="9">
        <f t="shared" si="85"/>
        <v>100</v>
      </c>
      <c r="T828" s="8">
        <f t="shared" si="86"/>
        <v>42129.541585648149</v>
      </c>
      <c r="U828" s="8">
        <f t="shared" si="87"/>
        <v>42159.541585648149</v>
      </c>
      <c r="V828" s="14">
        <f t="shared" si="88"/>
        <v>30</v>
      </c>
      <c r="W828" s="10">
        <f t="shared" si="89"/>
        <v>3.3333333333333335E-3</v>
      </c>
      <c r="X828" s="21">
        <f t="shared" si="90"/>
        <v>2015</v>
      </c>
    </row>
    <row r="829" spans="1:24" ht="45" x14ac:dyDescent="0.25">
      <c r="A829">
        <v>1602</v>
      </c>
      <c r="B829" s="1" t="s">
        <v>1603</v>
      </c>
      <c r="C829" s="1" t="s">
        <v>5712</v>
      </c>
      <c r="D829" s="3">
        <v>1500</v>
      </c>
      <c r="E829" s="4">
        <v>1502.5</v>
      </c>
      <c r="F829" t="s">
        <v>8218</v>
      </c>
      <c r="G829" t="s">
        <v>8223</v>
      </c>
      <c r="H829" t="s">
        <v>8403</v>
      </c>
      <c r="I829" t="s">
        <v>8245</v>
      </c>
      <c r="J829">
        <v>1318633200</v>
      </c>
      <c r="K829">
        <v>1314947317</v>
      </c>
      <c r="L829" t="b">
        <v>0</v>
      </c>
      <c r="M829">
        <v>32</v>
      </c>
      <c r="N829" t="b">
        <v>1</v>
      </c>
      <c r="O829" t="s">
        <v>8274</v>
      </c>
      <c r="P829" t="s">
        <v>8325</v>
      </c>
      <c r="Q829" t="s">
        <v>8329</v>
      </c>
      <c r="R829">
        <f t="shared" si="84"/>
        <v>46.95</v>
      </c>
      <c r="S829" s="9">
        <f t="shared" si="85"/>
        <v>100</v>
      </c>
      <c r="T829" s="8">
        <f t="shared" si="86"/>
        <v>40788.297650462962</v>
      </c>
      <c r="U829" s="8">
        <f t="shared" si="87"/>
        <v>40830.958333333336</v>
      </c>
      <c r="V829" s="14">
        <f t="shared" si="88"/>
        <v>42.660682870373421</v>
      </c>
      <c r="W829" s="10">
        <f t="shared" si="89"/>
        <v>1.6666666666666668E-3</v>
      </c>
      <c r="X829" s="21">
        <f t="shared" si="90"/>
        <v>2011</v>
      </c>
    </row>
    <row r="830" spans="1:24" ht="45" x14ac:dyDescent="0.25">
      <c r="A830">
        <v>2286</v>
      </c>
      <c r="B830" s="1" t="s">
        <v>2287</v>
      </c>
      <c r="C830" s="1" t="s">
        <v>6396</v>
      </c>
      <c r="D830" s="3">
        <v>1500</v>
      </c>
      <c r="E830" s="4">
        <v>1501</v>
      </c>
      <c r="F830" t="s">
        <v>8218</v>
      </c>
      <c r="G830" t="s">
        <v>8223</v>
      </c>
      <c r="H830" t="s">
        <v>8403</v>
      </c>
      <c r="I830" t="s">
        <v>8245</v>
      </c>
      <c r="J830">
        <v>1378439940</v>
      </c>
      <c r="K830">
        <v>1376003254</v>
      </c>
      <c r="L830" t="b">
        <v>0</v>
      </c>
      <c r="M830">
        <v>14</v>
      </c>
      <c r="N830" t="b">
        <v>1</v>
      </c>
      <c r="O830" t="s">
        <v>8274</v>
      </c>
      <c r="P830" t="s">
        <v>8325</v>
      </c>
      <c r="Q830" t="s">
        <v>8329</v>
      </c>
      <c r="R830">
        <f t="shared" si="84"/>
        <v>107.21</v>
      </c>
      <c r="S830" s="9">
        <f t="shared" si="85"/>
        <v>100</v>
      </c>
      <c r="T830" s="8">
        <f t="shared" si="86"/>
        <v>41494.963587962964</v>
      </c>
      <c r="U830" s="8">
        <f t="shared" si="87"/>
        <v>41523.165972222225</v>
      </c>
      <c r="V830" s="14">
        <f t="shared" si="88"/>
        <v>28.202384259260725</v>
      </c>
      <c r="W830" s="10">
        <f t="shared" si="89"/>
        <v>6.6666666666666664E-4</v>
      </c>
      <c r="X830" s="21">
        <f t="shared" si="90"/>
        <v>2013</v>
      </c>
    </row>
    <row r="831" spans="1:24" ht="45" x14ac:dyDescent="0.25">
      <c r="A831">
        <v>2487</v>
      </c>
      <c r="B831" s="1" t="s">
        <v>2487</v>
      </c>
      <c r="C831" s="1" t="s">
        <v>6597</v>
      </c>
      <c r="D831" s="3">
        <v>1500</v>
      </c>
      <c r="E831" s="4">
        <v>1500.76</v>
      </c>
      <c r="F831" t="s">
        <v>8218</v>
      </c>
      <c r="G831" t="s">
        <v>8223</v>
      </c>
      <c r="H831" t="s">
        <v>8403</v>
      </c>
      <c r="I831" t="s">
        <v>8245</v>
      </c>
      <c r="J831">
        <v>1338083997</v>
      </c>
      <c r="K831">
        <v>1335491997</v>
      </c>
      <c r="L831" t="b">
        <v>0</v>
      </c>
      <c r="M831">
        <v>38</v>
      </c>
      <c r="N831" t="b">
        <v>1</v>
      </c>
      <c r="O831" t="s">
        <v>8277</v>
      </c>
      <c r="P831" t="s">
        <v>8325</v>
      </c>
      <c r="Q831" t="s">
        <v>8326</v>
      </c>
      <c r="R831">
        <f t="shared" si="84"/>
        <v>39.49</v>
      </c>
      <c r="S831" s="9">
        <f t="shared" si="85"/>
        <v>100</v>
      </c>
      <c r="T831" s="8">
        <f t="shared" si="86"/>
        <v>41026.083298611113</v>
      </c>
      <c r="U831" s="8">
        <f t="shared" si="87"/>
        <v>41056.083298611113</v>
      </c>
      <c r="V831" s="14">
        <f t="shared" si="88"/>
        <v>30</v>
      </c>
      <c r="W831" s="10">
        <f t="shared" si="89"/>
        <v>5.0666666666666059E-4</v>
      </c>
      <c r="X831" s="21">
        <f t="shared" si="90"/>
        <v>2012</v>
      </c>
    </row>
    <row r="832" spans="1:24" ht="45" x14ac:dyDescent="0.25">
      <c r="A832">
        <v>3578</v>
      </c>
      <c r="B832" s="1" t="s">
        <v>3577</v>
      </c>
      <c r="C832" s="1" t="s">
        <v>7688</v>
      </c>
      <c r="D832" s="3">
        <v>1500</v>
      </c>
      <c r="E832" s="4">
        <v>1500.2</v>
      </c>
      <c r="F832" t="s">
        <v>8218</v>
      </c>
      <c r="G832" t="s">
        <v>8224</v>
      </c>
      <c r="H832" t="s">
        <v>8407</v>
      </c>
      <c r="I832" t="s">
        <v>8246</v>
      </c>
      <c r="J832">
        <v>1462037777</v>
      </c>
      <c r="K832">
        <v>1459445777</v>
      </c>
      <c r="L832" t="b">
        <v>0</v>
      </c>
      <c r="M832">
        <v>37</v>
      </c>
      <c r="N832" t="b">
        <v>1</v>
      </c>
      <c r="O832" t="s">
        <v>8269</v>
      </c>
      <c r="P832" t="s">
        <v>8321</v>
      </c>
      <c r="Q832" t="s">
        <v>8324</v>
      </c>
      <c r="R832">
        <f t="shared" si="84"/>
        <v>40.549999999999997</v>
      </c>
      <c r="S832" s="9">
        <f t="shared" si="85"/>
        <v>100</v>
      </c>
      <c r="T832" s="8">
        <f t="shared" si="86"/>
        <v>42460.733530092592</v>
      </c>
      <c r="U832" s="8">
        <f t="shared" si="87"/>
        <v>42490.733530092592</v>
      </c>
      <c r="V832" s="14">
        <f t="shared" si="88"/>
        <v>30</v>
      </c>
      <c r="W832" s="10">
        <f t="shared" si="89"/>
        <v>1.3333333333336364E-4</v>
      </c>
      <c r="X832" s="21">
        <f t="shared" si="90"/>
        <v>2016</v>
      </c>
    </row>
    <row r="833" spans="1:24" ht="75" x14ac:dyDescent="0.25">
      <c r="A833">
        <v>3031</v>
      </c>
      <c r="B833" s="1" t="s">
        <v>3031</v>
      </c>
      <c r="C833" s="1" t="s">
        <v>7141</v>
      </c>
      <c r="D833" s="3">
        <v>1500</v>
      </c>
      <c r="E833" s="4">
        <v>1500</v>
      </c>
      <c r="F833" t="s">
        <v>8218</v>
      </c>
      <c r="G833" t="s">
        <v>8223</v>
      </c>
      <c r="H833" t="s">
        <v>8403</v>
      </c>
      <c r="I833" t="s">
        <v>8245</v>
      </c>
      <c r="J833">
        <v>1476479447</v>
      </c>
      <c r="K833">
        <v>1471295447</v>
      </c>
      <c r="L833" t="b">
        <v>0</v>
      </c>
      <c r="M833">
        <v>29</v>
      </c>
      <c r="N833" t="b">
        <v>1</v>
      </c>
      <c r="O833" t="s">
        <v>8301</v>
      </c>
      <c r="P833" t="s">
        <v>8321</v>
      </c>
      <c r="Q833" t="s">
        <v>8322</v>
      </c>
      <c r="R833">
        <f t="shared" si="84"/>
        <v>51.72</v>
      </c>
      <c r="S833" s="9">
        <f t="shared" si="85"/>
        <v>100</v>
      </c>
      <c r="T833" s="8">
        <f t="shared" si="86"/>
        <v>42597.882488425923</v>
      </c>
      <c r="U833" s="8">
        <f t="shared" si="87"/>
        <v>42657.882488425923</v>
      </c>
      <c r="V833" s="14">
        <f t="shared" si="88"/>
        <v>60</v>
      </c>
      <c r="W833" s="10">
        <f t="shared" si="89"/>
        <v>0</v>
      </c>
      <c r="X833" s="21">
        <f t="shared" si="90"/>
        <v>2016</v>
      </c>
    </row>
    <row r="834" spans="1:24" ht="60" x14ac:dyDescent="0.25">
      <c r="A834">
        <v>3427</v>
      </c>
      <c r="B834" s="1" t="s">
        <v>3426</v>
      </c>
      <c r="C834" s="1" t="s">
        <v>7537</v>
      </c>
      <c r="D834" s="3">
        <v>1500</v>
      </c>
      <c r="E834" s="4">
        <v>1500</v>
      </c>
      <c r="F834" t="s">
        <v>8218</v>
      </c>
      <c r="G834" t="s">
        <v>8224</v>
      </c>
      <c r="H834" t="s">
        <v>8407</v>
      </c>
      <c r="I834" t="s">
        <v>8246</v>
      </c>
      <c r="J834">
        <v>1404314952</v>
      </c>
      <c r="K834">
        <v>1401722952</v>
      </c>
      <c r="L834" t="b">
        <v>0</v>
      </c>
      <c r="M834">
        <v>29</v>
      </c>
      <c r="N834" t="b">
        <v>1</v>
      </c>
      <c r="O834" t="s">
        <v>8269</v>
      </c>
      <c r="P834" t="s">
        <v>8321</v>
      </c>
      <c r="Q834" t="s">
        <v>8324</v>
      </c>
      <c r="R834">
        <f t="shared" ref="R834:R897" si="91">IFERROR(ROUND(E834/M834,2),0)</f>
        <v>51.72</v>
      </c>
      <c r="S834" s="9">
        <f t="shared" ref="S834:S897" si="92">ROUND((E834/D834)*100,0)</f>
        <v>100</v>
      </c>
      <c r="T834" s="8">
        <f t="shared" ref="T834:T897" si="93">+(((K834/60)/60)/24)+DATE(1970,1,1)</f>
        <v>41792.645277777774</v>
      </c>
      <c r="U834" s="8">
        <f t="shared" ref="U834:U897" si="94">+(((J834/60)/60/24)+DATE(1970,1,1))</f>
        <v>41822.645277777774</v>
      </c>
      <c r="V834" s="14">
        <f t="shared" ref="V834:V897" si="95">+U834-T834</f>
        <v>30</v>
      </c>
      <c r="W834" s="10">
        <f t="shared" ref="W834:W897" si="96">+(E834-D834)/D834</f>
        <v>0</v>
      </c>
      <c r="X834" s="21">
        <f t="shared" ref="X834:X897" si="97">YEAR(T834)</f>
        <v>2014</v>
      </c>
    </row>
    <row r="835" spans="1:24" ht="60" x14ac:dyDescent="0.25">
      <c r="A835">
        <v>3493</v>
      </c>
      <c r="B835" s="1" t="s">
        <v>3492</v>
      </c>
      <c r="C835" s="1" t="s">
        <v>7603</v>
      </c>
      <c r="D835" s="3">
        <v>1500</v>
      </c>
      <c r="E835" s="4">
        <v>1500</v>
      </c>
      <c r="F835" t="s">
        <v>8218</v>
      </c>
      <c r="G835" t="s">
        <v>8223</v>
      </c>
      <c r="H835" t="s">
        <v>8403</v>
      </c>
      <c r="I835" t="s">
        <v>8245</v>
      </c>
      <c r="J835">
        <v>1408252260</v>
      </c>
      <c r="K835">
        <v>1406580436</v>
      </c>
      <c r="L835" t="b">
        <v>0</v>
      </c>
      <c r="M835">
        <v>29</v>
      </c>
      <c r="N835" t="b">
        <v>1</v>
      </c>
      <c r="O835" t="s">
        <v>8269</v>
      </c>
      <c r="P835" t="s">
        <v>8321</v>
      </c>
      <c r="Q835" t="s">
        <v>8324</v>
      </c>
      <c r="R835">
        <f t="shared" si="91"/>
        <v>51.72</v>
      </c>
      <c r="S835" s="9">
        <f t="shared" si="92"/>
        <v>100</v>
      </c>
      <c r="T835" s="8">
        <f t="shared" si="93"/>
        <v>41848.866157407407</v>
      </c>
      <c r="U835" s="8">
        <f t="shared" si="94"/>
        <v>41868.21597222222</v>
      </c>
      <c r="V835" s="14">
        <f t="shared" si="95"/>
        <v>19.349814814813726</v>
      </c>
      <c r="W835" s="10">
        <f t="shared" si="96"/>
        <v>0</v>
      </c>
      <c r="X835" s="21">
        <f t="shared" si="97"/>
        <v>2014</v>
      </c>
    </row>
    <row r="836" spans="1:24" ht="60" x14ac:dyDescent="0.25">
      <c r="A836">
        <v>3581</v>
      </c>
      <c r="B836" s="1" t="s">
        <v>3580</v>
      </c>
      <c r="C836" s="1" t="s">
        <v>7691</v>
      </c>
      <c r="D836" s="3">
        <v>1500</v>
      </c>
      <c r="E836" s="4">
        <v>1500</v>
      </c>
      <c r="F836" t="s">
        <v>8218</v>
      </c>
      <c r="G836" t="s">
        <v>8224</v>
      </c>
      <c r="H836" t="s">
        <v>8407</v>
      </c>
      <c r="I836" t="s">
        <v>8246</v>
      </c>
      <c r="J836">
        <v>1406719110</v>
      </c>
      <c r="K836">
        <v>1405509510</v>
      </c>
      <c r="L836" t="b">
        <v>0</v>
      </c>
      <c r="M836">
        <v>45</v>
      </c>
      <c r="N836" t="b">
        <v>1</v>
      </c>
      <c r="O836" t="s">
        <v>8269</v>
      </c>
      <c r="P836" t="s">
        <v>8321</v>
      </c>
      <c r="Q836" t="s">
        <v>8324</v>
      </c>
      <c r="R836">
        <f t="shared" si="91"/>
        <v>33.33</v>
      </c>
      <c r="S836" s="9">
        <f t="shared" si="92"/>
        <v>100</v>
      </c>
      <c r="T836" s="8">
        <f t="shared" si="93"/>
        <v>41836.471180555556</v>
      </c>
      <c r="U836" s="8">
        <f t="shared" si="94"/>
        <v>41850.471180555556</v>
      </c>
      <c r="V836" s="14">
        <f t="shared" si="95"/>
        <v>14</v>
      </c>
      <c r="W836" s="10">
        <f t="shared" si="96"/>
        <v>0</v>
      </c>
      <c r="X836" s="21">
        <f t="shared" si="97"/>
        <v>2014</v>
      </c>
    </row>
    <row r="837" spans="1:24" ht="45" x14ac:dyDescent="0.25">
      <c r="A837">
        <v>3764</v>
      </c>
      <c r="B837" s="1" t="s">
        <v>3761</v>
      </c>
      <c r="C837" s="1" t="s">
        <v>7874</v>
      </c>
      <c r="D837" s="3">
        <v>1500</v>
      </c>
      <c r="E837" s="4">
        <v>1500</v>
      </c>
      <c r="F837" t="s">
        <v>8218</v>
      </c>
      <c r="G837" t="s">
        <v>8223</v>
      </c>
      <c r="H837" t="s">
        <v>8403</v>
      </c>
      <c r="I837" t="s">
        <v>8245</v>
      </c>
      <c r="J837">
        <v>1464482160</v>
      </c>
      <c r="K837">
        <v>1462824832</v>
      </c>
      <c r="L837" t="b">
        <v>0</v>
      </c>
      <c r="M837">
        <v>27</v>
      </c>
      <c r="N837" t="b">
        <v>1</v>
      </c>
      <c r="O837" t="s">
        <v>8303</v>
      </c>
      <c r="P837" t="s">
        <v>8321</v>
      </c>
      <c r="Q837" t="s">
        <v>8333</v>
      </c>
      <c r="R837">
        <f t="shared" si="91"/>
        <v>55.56</v>
      </c>
      <c r="S837" s="9">
        <f t="shared" si="92"/>
        <v>100</v>
      </c>
      <c r="T837" s="8">
        <f t="shared" si="93"/>
        <v>42499.842962962968</v>
      </c>
      <c r="U837" s="8">
        <f t="shared" si="94"/>
        <v>42519.024999999994</v>
      </c>
      <c r="V837" s="14">
        <f t="shared" si="95"/>
        <v>19.182037037026021</v>
      </c>
      <c r="W837" s="10">
        <f t="shared" si="96"/>
        <v>0</v>
      </c>
      <c r="X837" s="21">
        <f t="shared" si="97"/>
        <v>2016</v>
      </c>
    </row>
    <row r="838" spans="1:24" ht="45" x14ac:dyDescent="0.25">
      <c r="A838">
        <v>3906</v>
      </c>
      <c r="B838" s="1" t="s">
        <v>3903</v>
      </c>
      <c r="C838" s="1" t="s">
        <v>8014</v>
      </c>
      <c r="D838" s="3">
        <v>1500</v>
      </c>
      <c r="E838" s="4">
        <v>1010</v>
      </c>
      <c r="F838" t="s">
        <v>8220</v>
      </c>
      <c r="G838" t="s">
        <v>8224</v>
      </c>
      <c r="H838" t="s">
        <v>8407</v>
      </c>
      <c r="I838" t="s">
        <v>8246</v>
      </c>
      <c r="J838">
        <v>1435325100</v>
      </c>
      <c r="K838">
        <v>1432072893</v>
      </c>
      <c r="L838" t="b">
        <v>0</v>
      </c>
      <c r="M838">
        <v>16</v>
      </c>
      <c r="N838" t="b">
        <v>0</v>
      </c>
      <c r="O838" t="s">
        <v>8269</v>
      </c>
      <c r="P838" t="s">
        <v>8321</v>
      </c>
      <c r="Q838" t="s">
        <v>8324</v>
      </c>
      <c r="R838">
        <f t="shared" si="91"/>
        <v>63.13</v>
      </c>
      <c r="S838" s="9">
        <f t="shared" si="92"/>
        <v>67</v>
      </c>
      <c r="T838" s="8">
        <f t="shared" si="93"/>
        <v>42143.917743055557</v>
      </c>
      <c r="U838" s="8">
        <f t="shared" si="94"/>
        <v>42181.559027777781</v>
      </c>
      <c r="V838" s="14">
        <f t="shared" si="95"/>
        <v>37.641284722223645</v>
      </c>
      <c r="W838" s="10">
        <f t="shared" si="96"/>
        <v>-0.32666666666666666</v>
      </c>
      <c r="X838" s="21">
        <f t="shared" si="97"/>
        <v>2015</v>
      </c>
    </row>
    <row r="839" spans="1:24" ht="60" x14ac:dyDescent="0.25">
      <c r="A839">
        <v>4056</v>
      </c>
      <c r="B839" s="1" t="s">
        <v>4052</v>
      </c>
      <c r="C839" s="1" t="s">
        <v>8160</v>
      </c>
      <c r="D839" s="3">
        <v>1500</v>
      </c>
      <c r="E839" s="4">
        <v>795</v>
      </c>
      <c r="F839" t="s">
        <v>8220</v>
      </c>
      <c r="G839" t="s">
        <v>8223</v>
      </c>
      <c r="H839" t="s">
        <v>8403</v>
      </c>
      <c r="I839" t="s">
        <v>8245</v>
      </c>
      <c r="J839">
        <v>1467575940</v>
      </c>
      <c r="K839">
        <v>1465856639</v>
      </c>
      <c r="L839" t="b">
        <v>0</v>
      </c>
      <c r="M839">
        <v>9</v>
      </c>
      <c r="N839" t="b">
        <v>0</v>
      </c>
      <c r="O839" t="s">
        <v>8269</v>
      </c>
      <c r="P839" t="s">
        <v>8321</v>
      </c>
      <c r="Q839" t="s">
        <v>8324</v>
      </c>
      <c r="R839">
        <f t="shared" si="91"/>
        <v>88.33</v>
      </c>
      <c r="S839" s="9">
        <f t="shared" si="92"/>
        <v>53</v>
      </c>
      <c r="T839" s="8">
        <f t="shared" si="93"/>
        <v>42534.933321759265</v>
      </c>
      <c r="U839" s="8">
        <f t="shared" si="94"/>
        <v>42554.832638888889</v>
      </c>
      <c r="V839" s="14">
        <f t="shared" si="95"/>
        <v>19.899317129624251</v>
      </c>
      <c r="W839" s="10">
        <f t="shared" si="96"/>
        <v>-0.47</v>
      </c>
      <c r="X839" s="21">
        <f t="shared" si="97"/>
        <v>2016</v>
      </c>
    </row>
    <row r="840" spans="1:24" ht="45" x14ac:dyDescent="0.25">
      <c r="A840">
        <v>1556</v>
      </c>
      <c r="B840" s="1" t="s">
        <v>1557</v>
      </c>
      <c r="C840" s="1" t="s">
        <v>5666</v>
      </c>
      <c r="D840" s="3">
        <v>1500</v>
      </c>
      <c r="E840" s="4">
        <v>677</v>
      </c>
      <c r="F840" t="s">
        <v>8220</v>
      </c>
      <c r="G840" t="s">
        <v>8228</v>
      </c>
      <c r="H840" t="s">
        <v>8408</v>
      </c>
      <c r="I840" t="s">
        <v>8250</v>
      </c>
      <c r="J840">
        <v>1467603624</v>
      </c>
      <c r="K840">
        <v>1465011624</v>
      </c>
      <c r="L840" t="b">
        <v>0</v>
      </c>
      <c r="M840">
        <v>12</v>
      </c>
      <c r="N840" t="b">
        <v>0</v>
      </c>
      <c r="O840" t="s">
        <v>8287</v>
      </c>
      <c r="P840" t="s">
        <v>8311</v>
      </c>
      <c r="Q840" t="s">
        <v>8353</v>
      </c>
      <c r="R840">
        <f t="shared" si="91"/>
        <v>56.42</v>
      </c>
      <c r="S840" s="9">
        <f t="shared" si="92"/>
        <v>45</v>
      </c>
      <c r="T840" s="8">
        <f t="shared" si="93"/>
        <v>42525.153055555551</v>
      </c>
      <c r="U840" s="8">
        <f t="shared" si="94"/>
        <v>42555.153055555551</v>
      </c>
      <c r="V840" s="14">
        <f t="shared" si="95"/>
        <v>30</v>
      </c>
      <c r="W840" s="10">
        <f t="shared" si="96"/>
        <v>-0.54866666666666664</v>
      </c>
      <c r="X840" s="21">
        <f t="shared" si="97"/>
        <v>2016</v>
      </c>
    </row>
    <row r="841" spans="1:24" ht="60" x14ac:dyDescent="0.25">
      <c r="A841">
        <v>3807</v>
      </c>
      <c r="B841" s="1" t="s">
        <v>3804</v>
      </c>
      <c r="C841" s="1" t="s">
        <v>7917</v>
      </c>
      <c r="D841" s="3">
        <v>1500</v>
      </c>
      <c r="E841" s="4">
        <v>455</v>
      </c>
      <c r="F841" t="s">
        <v>8220</v>
      </c>
      <c r="G841" t="s">
        <v>8223</v>
      </c>
      <c r="H841" t="s">
        <v>8403</v>
      </c>
      <c r="I841" t="s">
        <v>8245</v>
      </c>
      <c r="J841">
        <v>1428097739</v>
      </c>
      <c r="K841">
        <v>1427492939</v>
      </c>
      <c r="L841" t="b">
        <v>0</v>
      </c>
      <c r="M841">
        <v>9</v>
      </c>
      <c r="N841" t="b">
        <v>0</v>
      </c>
      <c r="O841" t="s">
        <v>8303</v>
      </c>
      <c r="P841" t="s">
        <v>8321</v>
      </c>
      <c r="Q841" t="s">
        <v>8333</v>
      </c>
      <c r="R841">
        <f t="shared" si="91"/>
        <v>50.56</v>
      </c>
      <c r="S841" s="9">
        <f t="shared" si="92"/>
        <v>30</v>
      </c>
      <c r="T841" s="8">
        <f t="shared" si="93"/>
        <v>42090.909016203703</v>
      </c>
      <c r="U841" s="8">
        <f t="shared" si="94"/>
        <v>42097.909016203703</v>
      </c>
      <c r="V841" s="14">
        <f t="shared" si="95"/>
        <v>7</v>
      </c>
      <c r="W841" s="10">
        <f t="shared" si="96"/>
        <v>-0.69666666666666666</v>
      </c>
      <c r="X841" s="21">
        <f t="shared" si="97"/>
        <v>2015</v>
      </c>
    </row>
    <row r="842" spans="1:24" ht="60" x14ac:dyDescent="0.25">
      <c r="A842">
        <v>3734</v>
      </c>
      <c r="B842" s="1" t="s">
        <v>3731</v>
      </c>
      <c r="C842" s="1" t="s">
        <v>7844</v>
      </c>
      <c r="D842" s="3">
        <v>1500</v>
      </c>
      <c r="E842" s="4">
        <v>427</v>
      </c>
      <c r="F842" t="s">
        <v>8220</v>
      </c>
      <c r="G842" t="s">
        <v>8223</v>
      </c>
      <c r="H842" t="s">
        <v>8403</v>
      </c>
      <c r="I842" t="s">
        <v>8245</v>
      </c>
      <c r="J842">
        <v>1432589896</v>
      </c>
      <c r="K842">
        <v>1427405896</v>
      </c>
      <c r="L842" t="b">
        <v>0</v>
      </c>
      <c r="M842">
        <v>7</v>
      </c>
      <c r="N842" t="b">
        <v>0</v>
      </c>
      <c r="O842" t="s">
        <v>8269</v>
      </c>
      <c r="P842" t="s">
        <v>8321</v>
      </c>
      <c r="Q842" t="s">
        <v>8324</v>
      </c>
      <c r="R842">
        <f t="shared" si="91"/>
        <v>61</v>
      </c>
      <c r="S842" s="9">
        <f t="shared" si="92"/>
        <v>28</v>
      </c>
      <c r="T842" s="8">
        <f t="shared" si="93"/>
        <v>42089.901574074072</v>
      </c>
      <c r="U842" s="8">
        <f t="shared" si="94"/>
        <v>42149.901574074072</v>
      </c>
      <c r="V842" s="14">
        <f t="shared" si="95"/>
        <v>60</v>
      </c>
      <c r="W842" s="10">
        <f t="shared" si="96"/>
        <v>-0.71533333333333338</v>
      </c>
      <c r="X842" s="21">
        <f t="shared" si="97"/>
        <v>2015</v>
      </c>
    </row>
    <row r="843" spans="1:24" ht="60" x14ac:dyDescent="0.25">
      <c r="A843">
        <v>882</v>
      </c>
      <c r="B843" s="1" t="s">
        <v>883</v>
      </c>
      <c r="C843" s="1" t="s">
        <v>4992</v>
      </c>
      <c r="D843" s="3">
        <v>1500</v>
      </c>
      <c r="E843" s="4">
        <v>302</v>
      </c>
      <c r="F843" t="s">
        <v>8220</v>
      </c>
      <c r="G843" t="s">
        <v>8223</v>
      </c>
      <c r="H843" t="s">
        <v>8403</v>
      </c>
      <c r="I843" t="s">
        <v>8245</v>
      </c>
      <c r="J843">
        <v>1315341550</v>
      </c>
      <c r="K843">
        <v>1312490350</v>
      </c>
      <c r="L843" t="b">
        <v>0</v>
      </c>
      <c r="M843">
        <v>14</v>
      </c>
      <c r="N843" t="b">
        <v>0</v>
      </c>
      <c r="O843" t="s">
        <v>8277</v>
      </c>
      <c r="P843" t="s">
        <v>8325</v>
      </c>
      <c r="Q843" t="s">
        <v>8326</v>
      </c>
      <c r="R843">
        <f t="shared" si="91"/>
        <v>21.57</v>
      </c>
      <c r="S843" s="9">
        <f t="shared" si="92"/>
        <v>20</v>
      </c>
      <c r="T843" s="8">
        <f t="shared" si="93"/>
        <v>40759.860532407409</v>
      </c>
      <c r="U843" s="8">
        <f t="shared" si="94"/>
        <v>40792.860532407409</v>
      </c>
      <c r="V843" s="14">
        <f t="shared" si="95"/>
        <v>33</v>
      </c>
      <c r="W843" s="10">
        <f t="shared" si="96"/>
        <v>-0.79866666666666664</v>
      </c>
      <c r="X843" s="21">
        <f t="shared" si="97"/>
        <v>2011</v>
      </c>
    </row>
    <row r="844" spans="1:24" ht="45" x14ac:dyDescent="0.25">
      <c r="A844">
        <v>3738</v>
      </c>
      <c r="B844" s="1" t="s">
        <v>3735</v>
      </c>
      <c r="C844" s="1" t="s">
        <v>7848</v>
      </c>
      <c r="D844" s="3">
        <v>1500</v>
      </c>
      <c r="E844" s="4">
        <v>270</v>
      </c>
      <c r="F844" t="s">
        <v>8220</v>
      </c>
      <c r="G844" t="s">
        <v>8224</v>
      </c>
      <c r="H844" t="s">
        <v>8407</v>
      </c>
      <c r="I844" t="s">
        <v>8246</v>
      </c>
      <c r="J844">
        <v>1405461600</v>
      </c>
      <c r="K844">
        <v>1403562705</v>
      </c>
      <c r="L844" t="b">
        <v>0</v>
      </c>
      <c r="M844">
        <v>6</v>
      </c>
      <c r="N844" t="b">
        <v>0</v>
      </c>
      <c r="O844" t="s">
        <v>8269</v>
      </c>
      <c r="P844" t="s">
        <v>8321</v>
      </c>
      <c r="Q844" t="s">
        <v>8324</v>
      </c>
      <c r="R844">
        <f t="shared" si="91"/>
        <v>45</v>
      </c>
      <c r="S844" s="9">
        <f t="shared" si="92"/>
        <v>18</v>
      </c>
      <c r="T844" s="8">
        <f t="shared" si="93"/>
        <v>41813.938715277778</v>
      </c>
      <c r="U844" s="8">
        <f t="shared" si="94"/>
        <v>41835.916666666664</v>
      </c>
      <c r="V844" s="14">
        <f t="shared" si="95"/>
        <v>21.97795138888614</v>
      </c>
      <c r="W844" s="10">
        <f t="shared" si="96"/>
        <v>-0.82</v>
      </c>
      <c r="X844" s="21">
        <f t="shared" si="97"/>
        <v>2014</v>
      </c>
    </row>
    <row r="845" spans="1:24" ht="60" x14ac:dyDescent="0.25">
      <c r="A845">
        <v>3905</v>
      </c>
      <c r="B845" s="1" t="s">
        <v>3902</v>
      </c>
      <c r="C845" s="1" t="s">
        <v>8013</v>
      </c>
      <c r="D845" s="3">
        <v>1500</v>
      </c>
      <c r="E845" s="4">
        <v>173</v>
      </c>
      <c r="F845" t="s">
        <v>8220</v>
      </c>
      <c r="G845" t="s">
        <v>8224</v>
      </c>
      <c r="H845" t="s">
        <v>8407</v>
      </c>
      <c r="I845" t="s">
        <v>8246</v>
      </c>
      <c r="J845">
        <v>1434063600</v>
      </c>
      <c r="K845">
        <v>1430405903</v>
      </c>
      <c r="L845" t="b">
        <v>0</v>
      </c>
      <c r="M845">
        <v>7</v>
      </c>
      <c r="N845" t="b">
        <v>0</v>
      </c>
      <c r="O845" t="s">
        <v>8269</v>
      </c>
      <c r="P845" t="s">
        <v>8321</v>
      </c>
      <c r="Q845" t="s">
        <v>8324</v>
      </c>
      <c r="R845">
        <f t="shared" si="91"/>
        <v>24.71</v>
      </c>
      <c r="S845" s="9">
        <f t="shared" si="92"/>
        <v>12</v>
      </c>
      <c r="T845" s="8">
        <f t="shared" si="93"/>
        <v>42124.623877314814</v>
      </c>
      <c r="U845" s="8">
        <f t="shared" si="94"/>
        <v>42166.958333333328</v>
      </c>
      <c r="V845" s="14">
        <f t="shared" si="95"/>
        <v>42.334456018514175</v>
      </c>
      <c r="W845" s="10">
        <f t="shared" si="96"/>
        <v>-0.88466666666666671</v>
      </c>
      <c r="X845" s="21">
        <f t="shared" si="97"/>
        <v>2015</v>
      </c>
    </row>
    <row r="846" spans="1:24" ht="30" x14ac:dyDescent="0.25">
      <c r="A846">
        <v>4018</v>
      </c>
      <c r="B846" s="1" t="s">
        <v>4014</v>
      </c>
      <c r="C846" s="1" t="s">
        <v>8123</v>
      </c>
      <c r="D846" s="3">
        <v>1500</v>
      </c>
      <c r="E846" s="4">
        <v>130</v>
      </c>
      <c r="F846" t="s">
        <v>8220</v>
      </c>
      <c r="G846" t="s">
        <v>8224</v>
      </c>
      <c r="H846" t="s">
        <v>8407</v>
      </c>
      <c r="I846" t="s">
        <v>8246</v>
      </c>
      <c r="J846">
        <v>1475877108</v>
      </c>
      <c r="K846">
        <v>1473285108</v>
      </c>
      <c r="L846" t="b">
        <v>0</v>
      </c>
      <c r="M846">
        <v>4</v>
      </c>
      <c r="N846" t="b">
        <v>0</v>
      </c>
      <c r="O846" t="s">
        <v>8269</v>
      </c>
      <c r="P846" t="s">
        <v>8321</v>
      </c>
      <c r="Q846" t="s">
        <v>8324</v>
      </c>
      <c r="R846">
        <f t="shared" si="91"/>
        <v>32.5</v>
      </c>
      <c r="S846" s="9">
        <f t="shared" si="92"/>
        <v>9</v>
      </c>
      <c r="T846" s="8">
        <f t="shared" si="93"/>
        <v>42620.91097222222</v>
      </c>
      <c r="U846" s="8">
        <f t="shared" si="94"/>
        <v>42650.91097222222</v>
      </c>
      <c r="V846" s="14">
        <f t="shared" si="95"/>
        <v>30</v>
      </c>
      <c r="W846" s="10">
        <f t="shared" si="96"/>
        <v>-0.91333333333333333</v>
      </c>
      <c r="X846" s="21">
        <f t="shared" si="97"/>
        <v>2016</v>
      </c>
    </row>
    <row r="847" spans="1:24" ht="60" x14ac:dyDescent="0.25">
      <c r="A847">
        <v>3984</v>
      </c>
      <c r="B847" s="1" t="s">
        <v>3980</v>
      </c>
      <c r="C847" s="1" t="s">
        <v>8090</v>
      </c>
      <c r="D847" s="3">
        <v>1500</v>
      </c>
      <c r="E847" s="4">
        <v>95</v>
      </c>
      <c r="F847" t="s">
        <v>8220</v>
      </c>
      <c r="G847" t="s">
        <v>8224</v>
      </c>
      <c r="H847" t="s">
        <v>8407</v>
      </c>
      <c r="I847" t="s">
        <v>8246</v>
      </c>
      <c r="J847">
        <v>1415404800</v>
      </c>
      <c r="K847">
        <v>1412809644</v>
      </c>
      <c r="L847" t="b">
        <v>0</v>
      </c>
      <c r="M847">
        <v>10</v>
      </c>
      <c r="N847" t="b">
        <v>0</v>
      </c>
      <c r="O847" t="s">
        <v>8269</v>
      </c>
      <c r="P847" t="s">
        <v>8321</v>
      </c>
      <c r="Q847" t="s">
        <v>8324</v>
      </c>
      <c r="R847">
        <f t="shared" si="91"/>
        <v>9.5</v>
      </c>
      <c r="S847" s="9">
        <f t="shared" si="92"/>
        <v>6</v>
      </c>
      <c r="T847" s="8">
        <f t="shared" si="93"/>
        <v>41920.963472222218</v>
      </c>
      <c r="U847" s="8">
        <f t="shared" si="94"/>
        <v>41951</v>
      </c>
      <c r="V847" s="14">
        <f t="shared" si="95"/>
        <v>30.036527777781885</v>
      </c>
      <c r="W847" s="10">
        <f t="shared" si="96"/>
        <v>-0.93666666666666665</v>
      </c>
      <c r="X847" s="21">
        <f t="shared" si="97"/>
        <v>2014</v>
      </c>
    </row>
    <row r="848" spans="1:24" ht="45" x14ac:dyDescent="0.25">
      <c r="A848">
        <v>2597</v>
      </c>
      <c r="B848" s="1" t="s">
        <v>2597</v>
      </c>
      <c r="C848" s="1" t="s">
        <v>6707</v>
      </c>
      <c r="D848" s="3">
        <v>1500</v>
      </c>
      <c r="E848" s="4">
        <v>85</v>
      </c>
      <c r="F848" t="s">
        <v>8220</v>
      </c>
      <c r="G848" t="s">
        <v>8224</v>
      </c>
      <c r="H848" t="s">
        <v>8407</v>
      </c>
      <c r="I848" t="s">
        <v>8246</v>
      </c>
      <c r="J848">
        <v>1466323917</v>
      </c>
      <c r="K848">
        <v>1463731917</v>
      </c>
      <c r="L848" t="b">
        <v>0</v>
      </c>
      <c r="M848">
        <v>7</v>
      </c>
      <c r="N848" t="b">
        <v>0</v>
      </c>
      <c r="O848" t="s">
        <v>8282</v>
      </c>
      <c r="P848" t="s">
        <v>8317</v>
      </c>
      <c r="Q848" t="s">
        <v>8343</v>
      </c>
      <c r="R848">
        <f t="shared" si="91"/>
        <v>12.14</v>
      </c>
      <c r="S848" s="9">
        <f t="shared" si="92"/>
        <v>6</v>
      </c>
      <c r="T848" s="8">
        <f t="shared" si="93"/>
        <v>42510.341631944444</v>
      </c>
      <c r="U848" s="8">
        <f t="shared" si="94"/>
        <v>42540.341631944444</v>
      </c>
      <c r="V848" s="14">
        <f t="shared" si="95"/>
        <v>30</v>
      </c>
      <c r="W848" s="10">
        <f t="shared" si="96"/>
        <v>-0.94333333333333336</v>
      </c>
      <c r="X848" s="21">
        <f t="shared" si="97"/>
        <v>2016</v>
      </c>
    </row>
    <row r="849" spans="1:24" ht="60" x14ac:dyDescent="0.25">
      <c r="A849">
        <v>2904</v>
      </c>
      <c r="B849" s="1" t="s">
        <v>2904</v>
      </c>
      <c r="C849" s="1" t="s">
        <v>7014</v>
      </c>
      <c r="D849" s="3">
        <v>1500</v>
      </c>
      <c r="E849" s="4">
        <v>75</v>
      </c>
      <c r="F849" t="s">
        <v>8220</v>
      </c>
      <c r="G849" t="s">
        <v>8224</v>
      </c>
      <c r="H849" t="s">
        <v>8407</v>
      </c>
      <c r="I849" t="s">
        <v>8246</v>
      </c>
      <c r="J849">
        <v>1415534400</v>
      </c>
      <c r="K849">
        <v>1414538031</v>
      </c>
      <c r="L849" t="b">
        <v>0</v>
      </c>
      <c r="M849">
        <v>4</v>
      </c>
      <c r="N849" t="b">
        <v>0</v>
      </c>
      <c r="O849" t="s">
        <v>8269</v>
      </c>
      <c r="P849" t="s">
        <v>8321</v>
      </c>
      <c r="Q849" t="s">
        <v>8324</v>
      </c>
      <c r="R849">
        <f t="shared" si="91"/>
        <v>18.75</v>
      </c>
      <c r="S849" s="9">
        <f t="shared" si="92"/>
        <v>5</v>
      </c>
      <c r="T849" s="8">
        <f t="shared" si="93"/>
        <v>41940.967951388891</v>
      </c>
      <c r="U849" s="8">
        <f t="shared" si="94"/>
        <v>41952.5</v>
      </c>
      <c r="V849" s="14">
        <f t="shared" si="95"/>
        <v>11.532048611108621</v>
      </c>
      <c r="W849" s="10">
        <f t="shared" si="96"/>
        <v>-0.95</v>
      </c>
      <c r="X849" s="21">
        <f t="shared" si="97"/>
        <v>2014</v>
      </c>
    </row>
    <row r="850" spans="1:24" ht="60" x14ac:dyDescent="0.25">
      <c r="A850">
        <v>184</v>
      </c>
      <c r="B850" s="1" t="s">
        <v>186</v>
      </c>
      <c r="C850" s="1" t="s">
        <v>4294</v>
      </c>
      <c r="D850" s="3">
        <v>1500</v>
      </c>
      <c r="E850" s="4">
        <v>51</v>
      </c>
      <c r="F850" t="s">
        <v>8220</v>
      </c>
      <c r="G850" t="s">
        <v>8228</v>
      </c>
      <c r="H850" t="s">
        <v>8408</v>
      </c>
      <c r="I850" t="s">
        <v>8250</v>
      </c>
      <c r="J850">
        <v>1409543940</v>
      </c>
      <c r="K850">
        <v>1404586762</v>
      </c>
      <c r="L850" t="b">
        <v>0</v>
      </c>
      <c r="M850">
        <v>2</v>
      </c>
      <c r="N850" t="b">
        <v>0</v>
      </c>
      <c r="O850" t="s">
        <v>8266</v>
      </c>
      <c r="P850" t="s">
        <v>8319</v>
      </c>
      <c r="Q850" t="s">
        <v>8323</v>
      </c>
      <c r="R850">
        <f t="shared" si="91"/>
        <v>25.5</v>
      </c>
      <c r="S850" s="9">
        <f t="shared" si="92"/>
        <v>3</v>
      </c>
      <c r="T850" s="8">
        <f t="shared" si="93"/>
        <v>41825.791226851856</v>
      </c>
      <c r="U850" s="8">
        <f t="shared" si="94"/>
        <v>41883.165972222225</v>
      </c>
      <c r="V850" s="14">
        <f t="shared" si="95"/>
        <v>57.374745370369055</v>
      </c>
      <c r="W850" s="10">
        <f t="shared" si="96"/>
        <v>-0.96599999999999997</v>
      </c>
      <c r="X850" s="21">
        <f t="shared" si="97"/>
        <v>2014</v>
      </c>
    </row>
    <row r="851" spans="1:24" ht="45" x14ac:dyDescent="0.25">
      <c r="A851">
        <v>514</v>
      </c>
      <c r="B851" s="1" t="s">
        <v>515</v>
      </c>
      <c r="C851" s="1" t="s">
        <v>4624</v>
      </c>
      <c r="D851" s="3">
        <v>1500</v>
      </c>
      <c r="E851" s="4">
        <v>50</v>
      </c>
      <c r="F851" t="s">
        <v>8220</v>
      </c>
      <c r="G851" t="s">
        <v>8228</v>
      </c>
      <c r="H851" t="s">
        <v>8408</v>
      </c>
      <c r="I851" t="s">
        <v>8250</v>
      </c>
      <c r="J851">
        <v>1407595447</v>
      </c>
      <c r="K851">
        <v>1405003447</v>
      </c>
      <c r="L851" t="b">
        <v>0</v>
      </c>
      <c r="M851">
        <v>3</v>
      </c>
      <c r="N851" t="b">
        <v>0</v>
      </c>
      <c r="O851" t="s">
        <v>8268</v>
      </c>
      <c r="P851" t="s">
        <v>8319</v>
      </c>
      <c r="Q851" t="s">
        <v>8337</v>
      </c>
      <c r="R851">
        <f t="shared" si="91"/>
        <v>16.670000000000002</v>
      </c>
      <c r="S851" s="9">
        <f t="shared" si="92"/>
        <v>3</v>
      </c>
      <c r="T851" s="8">
        <f t="shared" si="93"/>
        <v>41830.613969907405</v>
      </c>
      <c r="U851" s="8">
        <f t="shared" si="94"/>
        <v>41860.613969907405</v>
      </c>
      <c r="V851" s="14">
        <f t="shared" si="95"/>
        <v>30</v>
      </c>
      <c r="W851" s="10">
        <f t="shared" si="96"/>
        <v>-0.96666666666666667</v>
      </c>
      <c r="X851" s="21">
        <f t="shared" si="97"/>
        <v>2014</v>
      </c>
    </row>
    <row r="852" spans="1:24" ht="60" x14ac:dyDescent="0.25">
      <c r="A852">
        <v>772</v>
      </c>
      <c r="B852" s="1" t="s">
        <v>773</v>
      </c>
      <c r="C852" s="1" t="s">
        <v>4882</v>
      </c>
      <c r="D852" s="3">
        <v>1500</v>
      </c>
      <c r="E852" s="4">
        <v>50</v>
      </c>
      <c r="F852" t="s">
        <v>8220</v>
      </c>
      <c r="G852" t="s">
        <v>8223</v>
      </c>
      <c r="H852" t="s">
        <v>8403</v>
      </c>
      <c r="I852" t="s">
        <v>8245</v>
      </c>
      <c r="J852">
        <v>1257047940</v>
      </c>
      <c r="K852">
        <v>1252718519</v>
      </c>
      <c r="L852" t="b">
        <v>0</v>
      </c>
      <c r="M852">
        <v>1</v>
      </c>
      <c r="N852" t="b">
        <v>0</v>
      </c>
      <c r="O852" t="s">
        <v>8273</v>
      </c>
      <c r="P852" t="s">
        <v>8309</v>
      </c>
      <c r="Q852" t="s">
        <v>8350</v>
      </c>
      <c r="R852">
        <f t="shared" si="91"/>
        <v>50</v>
      </c>
      <c r="S852" s="9">
        <f t="shared" si="92"/>
        <v>3</v>
      </c>
      <c r="T852" s="8">
        <f t="shared" si="93"/>
        <v>40068.056932870371</v>
      </c>
      <c r="U852" s="8">
        <f t="shared" si="94"/>
        <v>40118.165972222225</v>
      </c>
      <c r="V852" s="14">
        <f t="shared" si="95"/>
        <v>50.109039351853426</v>
      </c>
      <c r="W852" s="10">
        <f t="shared" si="96"/>
        <v>-0.96666666666666667</v>
      </c>
      <c r="X852" s="21">
        <f t="shared" si="97"/>
        <v>2009</v>
      </c>
    </row>
    <row r="853" spans="1:24" ht="45" x14ac:dyDescent="0.25">
      <c r="A853">
        <v>3137</v>
      </c>
      <c r="B853" s="1" t="s">
        <v>3137</v>
      </c>
      <c r="C853" s="1" t="s">
        <v>7247</v>
      </c>
      <c r="D853" s="3">
        <v>1500</v>
      </c>
      <c r="E853" s="4">
        <v>50</v>
      </c>
      <c r="F853" t="s">
        <v>8221</v>
      </c>
      <c r="G853" t="s">
        <v>8223</v>
      </c>
      <c r="H853" t="s">
        <v>8403</v>
      </c>
      <c r="I853" t="s">
        <v>8245</v>
      </c>
      <c r="J853">
        <v>1493838720</v>
      </c>
      <c r="K853">
        <v>1489439669</v>
      </c>
      <c r="L853" t="b">
        <v>0</v>
      </c>
      <c r="M853">
        <v>1</v>
      </c>
      <c r="N853" t="b">
        <v>0</v>
      </c>
      <c r="O853" t="s">
        <v>8269</v>
      </c>
      <c r="P853" t="s">
        <v>8321</v>
      </c>
      <c r="Q853" t="s">
        <v>8324</v>
      </c>
      <c r="R853">
        <f t="shared" si="91"/>
        <v>50</v>
      </c>
      <c r="S853" s="9">
        <f t="shared" si="92"/>
        <v>3</v>
      </c>
      <c r="T853" s="8">
        <f t="shared" si="93"/>
        <v>42807.885057870371</v>
      </c>
      <c r="U853" s="8">
        <f t="shared" si="94"/>
        <v>42858.8</v>
      </c>
      <c r="V853" s="14">
        <f t="shared" si="95"/>
        <v>50.914942129631527</v>
      </c>
      <c r="W853" s="10">
        <f t="shared" si="96"/>
        <v>-0.96666666666666667</v>
      </c>
      <c r="X853" s="21">
        <f t="shared" si="97"/>
        <v>2017</v>
      </c>
    </row>
    <row r="854" spans="1:24" ht="45" x14ac:dyDescent="0.25">
      <c r="A854">
        <v>154</v>
      </c>
      <c r="B854" s="1" t="s">
        <v>156</v>
      </c>
      <c r="C854" s="1" t="s">
        <v>4264</v>
      </c>
      <c r="D854" s="3">
        <v>1500</v>
      </c>
      <c r="E854" s="4">
        <v>40</v>
      </c>
      <c r="F854" t="s">
        <v>8219</v>
      </c>
      <c r="G854" t="s">
        <v>8223</v>
      </c>
      <c r="H854" t="s">
        <v>8403</v>
      </c>
      <c r="I854" t="s">
        <v>8245</v>
      </c>
      <c r="J854">
        <v>1433336895</v>
      </c>
      <c r="K854">
        <v>1429621695</v>
      </c>
      <c r="L854" t="b">
        <v>0</v>
      </c>
      <c r="M854">
        <v>3</v>
      </c>
      <c r="N854" t="b">
        <v>0</v>
      </c>
      <c r="O854" t="s">
        <v>8265</v>
      </c>
      <c r="P854" t="s">
        <v>8319</v>
      </c>
      <c r="Q854" t="s">
        <v>8335</v>
      </c>
      <c r="R854">
        <f t="shared" si="91"/>
        <v>13.33</v>
      </c>
      <c r="S854" s="9">
        <f t="shared" si="92"/>
        <v>3</v>
      </c>
      <c r="T854" s="8">
        <f t="shared" si="93"/>
        <v>42115.547395833331</v>
      </c>
      <c r="U854" s="8">
        <f t="shared" si="94"/>
        <v>42158.547395833331</v>
      </c>
      <c r="V854" s="14">
        <f t="shared" si="95"/>
        <v>43</v>
      </c>
      <c r="W854" s="10">
        <f t="shared" si="96"/>
        <v>-0.97333333333333338</v>
      </c>
      <c r="X854" s="21">
        <f t="shared" si="97"/>
        <v>2015</v>
      </c>
    </row>
    <row r="855" spans="1:24" ht="45" x14ac:dyDescent="0.25">
      <c r="A855">
        <v>3871</v>
      </c>
      <c r="B855" s="1" t="s">
        <v>3868</v>
      </c>
      <c r="C855" s="1" t="s">
        <v>7980</v>
      </c>
      <c r="D855" s="3">
        <v>1500</v>
      </c>
      <c r="E855" s="4">
        <v>40</v>
      </c>
      <c r="F855" t="s">
        <v>8219</v>
      </c>
      <c r="G855" t="s">
        <v>8223</v>
      </c>
      <c r="H855" t="s">
        <v>8403</v>
      </c>
      <c r="I855" t="s">
        <v>8245</v>
      </c>
      <c r="J855">
        <v>1490809450</v>
      </c>
      <c r="K855">
        <v>1485629050</v>
      </c>
      <c r="L855" t="b">
        <v>0</v>
      </c>
      <c r="M855">
        <v>3</v>
      </c>
      <c r="N855" t="b">
        <v>0</v>
      </c>
      <c r="O855" t="s">
        <v>8303</v>
      </c>
      <c r="P855" t="s">
        <v>8321</v>
      </c>
      <c r="Q855" t="s">
        <v>8333</v>
      </c>
      <c r="R855">
        <f t="shared" si="91"/>
        <v>13.33</v>
      </c>
      <c r="S855" s="9">
        <f t="shared" si="92"/>
        <v>3</v>
      </c>
      <c r="T855" s="8">
        <f t="shared" si="93"/>
        <v>42763.780671296292</v>
      </c>
      <c r="U855" s="8">
        <f t="shared" si="94"/>
        <v>42823.739004629635</v>
      </c>
      <c r="V855" s="14">
        <f t="shared" si="95"/>
        <v>59.958333333343035</v>
      </c>
      <c r="W855" s="10">
        <f t="shared" si="96"/>
        <v>-0.97333333333333338</v>
      </c>
      <c r="X855" s="21">
        <f t="shared" si="97"/>
        <v>2017</v>
      </c>
    </row>
    <row r="856" spans="1:24" ht="30" x14ac:dyDescent="0.25">
      <c r="A856">
        <v>3988</v>
      </c>
      <c r="B856" s="1" t="s">
        <v>3984</v>
      </c>
      <c r="C856" s="1" t="s">
        <v>8094</v>
      </c>
      <c r="D856" s="3">
        <v>1500</v>
      </c>
      <c r="E856" s="4">
        <v>32</v>
      </c>
      <c r="F856" t="s">
        <v>8220</v>
      </c>
      <c r="G856" t="s">
        <v>8223</v>
      </c>
      <c r="H856" t="s">
        <v>8403</v>
      </c>
      <c r="I856" t="s">
        <v>8245</v>
      </c>
      <c r="J856">
        <v>1440813413</v>
      </c>
      <c r="K856">
        <v>1439517413</v>
      </c>
      <c r="L856" t="b">
        <v>0</v>
      </c>
      <c r="M856">
        <v>4</v>
      </c>
      <c r="N856" t="b">
        <v>0</v>
      </c>
      <c r="O856" t="s">
        <v>8269</v>
      </c>
      <c r="P856" t="s">
        <v>8321</v>
      </c>
      <c r="Q856" t="s">
        <v>8324</v>
      </c>
      <c r="R856">
        <f t="shared" si="91"/>
        <v>8</v>
      </c>
      <c r="S856" s="9">
        <f t="shared" si="92"/>
        <v>2</v>
      </c>
      <c r="T856" s="8">
        <f t="shared" si="93"/>
        <v>42230.08116898148</v>
      </c>
      <c r="U856" s="8">
        <f t="shared" si="94"/>
        <v>42245.08116898148</v>
      </c>
      <c r="V856" s="14">
        <f t="shared" si="95"/>
        <v>15</v>
      </c>
      <c r="W856" s="10">
        <f t="shared" si="96"/>
        <v>-0.97866666666666668</v>
      </c>
      <c r="X856" s="21">
        <f t="shared" si="97"/>
        <v>2015</v>
      </c>
    </row>
    <row r="857" spans="1:24" ht="60" x14ac:dyDescent="0.25">
      <c r="A857">
        <v>2591</v>
      </c>
      <c r="B857" s="1" t="s">
        <v>2591</v>
      </c>
      <c r="C857" s="1" t="s">
        <v>6701</v>
      </c>
      <c r="D857" s="3">
        <v>1500</v>
      </c>
      <c r="E857" s="4">
        <v>26</v>
      </c>
      <c r="F857" t="s">
        <v>8220</v>
      </c>
      <c r="G857" t="s">
        <v>8223</v>
      </c>
      <c r="H857" t="s">
        <v>8403</v>
      </c>
      <c r="I857" t="s">
        <v>8245</v>
      </c>
      <c r="J857">
        <v>1457901924</v>
      </c>
      <c r="K857">
        <v>1452721524</v>
      </c>
      <c r="L857" t="b">
        <v>0</v>
      </c>
      <c r="M857">
        <v>2</v>
      </c>
      <c r="N857" t="b">
        <v>0</v>
      </c>
      <c r="O857" t="s">
        <v>8282</v>
      </c>
      <c r="P857" t="s">
        <v>8317</v>
      </c>
      <c r="Q857" t="s">
        <v>8343</v>
      </c>
      <c r="R857">
        <f t="shared" si="91"/>
        <v>13</v>
      </c>
      <c r="S857" s="9">
        <f t="shared" si="92"/>
        <v>2</v>
      </c>
      <c r="T857" s="8">
        <f t="shared" si="93"/>
        <v>42382.906527777777</v>
      </c>
      <c r="U857" s="8">
        <f t="shared" si="94"/>
        <v>42442.864861111113</v>
      </c>
      <c r="V857" s="14">
        <f t="shared" si="95"/>
        <v>59.958333333335759</v>
      </c>
      <c r="W857" s="10">
        <f t="shared" si="96"/>
        <v>-0.98266666666666669</v>
      </c>
      <c r="X857" s="21">
        <f t="shared" si="97"/>
        <v>2016</v>
      </c>
    </row>
    <row r="858" spans="1:24" ht="60" x14ac:dyDescent="0.25">
      <c r="A858">
        <v>1053</v>
      </c>
      <c r="B858" s="1" t="s">
        <v>1054</v>
      </c>
      <c r="C858" s="1" t="s">
        <v>5163</v>
      </c>
      <c r="D858" s="3">
        <v>1500</v>
      </c>
      <c r="E858" s="4">
        <v>15</v>
      </c>
      <c r="F858" t="s">
        <v>8219</v>
      </c>
      <c r="G858" t="s">
        <v>8223</v>
      </c>
      <c r="H858" t="s">
        <v>8403</v>
      </c>
      <c r="I858" t="s">
        <v>8245</v>
      </c>
      <c r="J858">
        <v>1488773332</v>
      </c>
      <c r="K858">
        <v>1486613332</v>
      </c>
      <c r="L858" t="b">
        <v>0</v>
      </c>
      <c r="M858">
        <v>1</v>
      </c>
      <c r="N858" t="b">
        <v>0</v>
      </c>
      <c r="O858" t="s">
        <v>8279</v>
      </c>
      <c r="P858" t="s">
        <v>8344</v>
      </c>
      <c r="Q858" t="s">
        <v>8345</v>
      </c>
      <c r="R858">
        <f t="shared" si="91"/>
        <v>15</v>
      </c>
      <c r="S858" s="9">
        <f t="shared" si="92"/>
        <v>1</v>
      </c>
      <c r="T858" s="8">
        <f t="shared" si="93"/>
        <v>42775.172824074078</v>
      </c>
      <c r="U858" s="8">
        <f t="shared" si="94"/>
        <v>42800.172824074078</v>
      </c>
      <c r="V858" s="14">
        <f t="shared" si="95"/>
        <v>25</v>
      </c>
      <c r="W858" s="10">
        <f t="shared" si="96"/>
        <v>-0.99</v>
      </c>
      <c r="X858" s="21">
        <f t="shared" si="97"/>
        <v>2017</v>
      </c>
    </row>
    <row r="859" spans="1:24" ht="30" x14ac:dyDescent="0.25">
      <c r="A859">
        <v>2641</v>
      </c>
      <c r="B859" s="1" t="s">
        <v>2641</v>
      </c>
      <c r="C859" s="1" t="s">
        <v>6751</v>
      </c>
      <c r="D859" s="3">
        <v>1500</v>
      </c>
      <c r="E859" s="4">
        <v>15</v>
      </c>
      <c r="F859" t="s">
        <v>8220</v>
      </c>
      <c r="G859" t="s">
        <v>8223</v>
      </c>
      <c r="H859" t="s">
        <v>8403</v>
      </c>
      <c r="I859" t="s">
        <v>8245</v>
      </c>
      <c r="J859">
        <v>1410811740</v>
      </c>
      <c r="K859">
        <v>1409341863</v>
      </c>
      <c r="L859" t="b">
        <v>0</v>
      </c>
      <c r="M859">
        <v>1</v>
      </c>
      <c r="N859" t="b">
        <v>0</v>
      </c>
      <c r="O859" t="s">
        <v>8299</v>
      </c>
      <c r="P859" t="s">
        <v>8306</v>
      </c>
      <c r="Q859" t="s">
        <v>8313</v>
      </c>
      <c r="R859">
        <f t="shared" si="91"/>
        <v>15</v>
      </c>
      <c r="S859" s="9">
        <f t="shared" si="92"/>
        <v>1</v>
      </c>
      <c r="T859" s="8">
        <f t="shared" si="93"/>
        <v>41880.827118055553</v>
      </c>
      <c r="U859" s="8">
        <f t="shared" si="94"/>
        <v>41897.839583333334</v>
      </c>
      <c r="V859" s="14">
        <f t="shared" si="95"/>
        <v>17.012465277781303</v>
      </c>
      <c r="W859" s="10">
        <f t="shared" si="96"/>
        <v>-0.99</v>
      </c>
      <c r="X859" s="21">
        <f t="shared" si="97"/>
        <v>2014</v>
      </c>
    </row>
    <row r="860" spans="1:24" ht="30" x14ac:dyDescent="0.25">
      <c r="A860">
        <v>2757</v>
      </c>
      <c r="B860" s="1" t="s">
        <v>2757</v>
      </c>
      <c r="C860" s="1" t="s">
        <v>6867</v>
      </c>
      <c r="D860" s="3">
        <v>1500</v>
      </c>
      <c r="E860" s="4">
        <v>10</v>
      </c>
      <c r="F860" t="s">
        <v>8220</v>
      </c>
      <c r="G860" t="s">
        <v>8223</v>
      </c>
      <c r="H860" t="s">
        <v>8403</v>
      </c>
      <c r="I860" t="s">
        <v>8245</v>
      </c>
      <c r="J860">
        <v>1470498332</v>
      </c>
      <c r="K860">
        <v>1469202332</v>
      </c>
      <c r="L860" t="b">
        <v>0</v>
      </c>
      <c r="M860">
        <v>2</v>
      </c>
      <c r="N860" t="b">
        <v>0</v>
      </c>
      <c r="O860" t="s">
        <v>8302</v>
      </c>
      <c r="P860" t="s">
        <v>8309</v>
      </c>
      <c r="Q860" t="s">
        <v>8354</v>
      </c>
      <c r="R860">
        <f t="shared" si="91"/>
        <v>5</v>
      </c>
      <c r="S860" s="9">
        <f t="shared" si="92"/>
        <v>1</v>
      </c>
      <c r="T860" s="8">
        <f t="shared" si="93"/>
        <v>42573.65662037037</v>
      </c>
      <c r="U860" s="8">
        <f t="shared" si="94"/>
        <v>42588.65662037037</v>
      </c>
      <c r="V860" s="14">
        <f t="shared" si="95"/>
        <v>15</v>
      </c>
      <c r="W860" s="10">
        <f t="shared" si="96"/>
        <v>-0.99333333333333329</v>
      </c>
      <c r="X860" s="21">
        <f t="shared" si="97"/>
        <v>2016</v>
      </c>
    </row>
    <row r="861" spans="1:24" ht="45" x14ac:dyDescent="0.25">
      <c r="A861">
        <v>3121</v>
      </c>
      <c r="B861" s="1" t="s">
        <v>3121</v>
      </c>
      <c r="C861" s="1" t="s">
        <v>7231</v>
      </c>
      <c r="D861" s="3">
        <v>1500</v>
      </c>
      <c r="E861" s="4">
        <v>10</v>
      </c>
      <c r="F861" t="s">
        <v>8219</v>
      </c>
      <c r="G861" t="s">
        <v>8228</v>
      </c>
      <c r="H861" t="s">
        <v>8408</v>
      </c>
      <c r="I861" t="s">
        <v>8250</v>
      </c>
      <c r="J861">
        <v>1411748335</v>
      </c>
      <c r="K861">
        <v>1406564335</v>
      </c>
      <c r="L861" t="b">
        <v>0</v>
      </c>
      <c r="M861">
        <v>1</v>
      </c>
      <c r="N861" t="b">
        <v>0</v>
      </c>
      <c r="O861" t="s">
        <v>8301</v>
      </c>
      <c r="P861" t="s">
        <v>8321</v>
      </c>
      <c r="Q861" t="s">
        <v>8322</v>
      </c>
      <c r="R861">
        <f t="shared" si="91"/>
        <v>10</v>
      </c>
      <c r="S861" s="9">
        <f t="shared" si="92"/>
        <v>1</v>
      </c>
      <c r="T861" s="8">
        <f t="shared" si="93"/>
        <v>41848.679803240739</v>
      </c>
      <c r="U861" s="8">
        <f t="shared" si="94"/>
        <v>41908.679803240739</v>
      </c>
      <c r="V861" s="14">
        <f t="shared" si="95"/>
        <v>60</v>
      </c>
      <c r="W861" s="10">
        <f t="shared" si="96"/>
        <v>-0.99333333333333329</v>
      </c>
      <c r="X861" s="21">
        <f t="shared" si="97"/>
        <v>2014</v>
      </c>
    </row>
    <row r="862" spans="1:24" ht="45" x14ac:dyDescent="0.25">
      <c r="A862">
        <v>3736</v>
      </c>
      <c r="B862" s="1" t="s">
        <v>3733</v>
      </c>
      <c r="C862" s="1" t="s">
        <v>7846</v>
      </c>
      <c r="D862" s="3">
        <v>1500</v>
      </c>
      <c r="E862" s="4">
        <v>10</v>
      </c>
      <c r="F862" t="s">
        <v>8220</v>
      </c>
      <c r="G862" t="s">
        <v>8224</v>
      </c>
      <c r="H862" t="s">
        <v>8407</v>
      </c>
      <c r="I862" t="s">
        <v>8246</v>
      </c>
      <c r="J862">
        <v>1427133600</v>
      </c>
      <c r="K862">
        <v>1423847093</v>
      </c>
      <c r="L862" t="b">
        <v>0</v>
      </c>
      <c r="M862">
        <v>1</v>
      </c>
      <c r="N862" t="b">
        <v>0</v>
      </c>
      <c r="O862" t="s">
        <v>8269</v>
      </c>
      <c r="P862" t="s">
        <v>8321</v>
      </c>
      <c r="Q862" t="s">
        <v>8324</v>
      </c>
      <c r="R862">
        <f t="shared" si="91"/>
        <v>10</v>
      </c>
      <c r="S862" s="9">
        <f t="shared" si="92"/>
        <v>1</v>
      </c>
      <c r="T862" s="8">
        <f t="shared" si="93"/>
        <v>42048.711724537032</v>
      </c>
      <c r="U862" s="8">
        <f t="shared" si="94"/>
        <v>42086.75</v>
      </c>
      <c r="V862" s="14">
        <f t="shared" si="95"/>
        <v>38.038275462968159</v>
      </c>
      <c r="W862" s="10">
        <f t="shared" si="96"/>
        <v>-0.99333333333333329</v>
      </c>
      <c r="X862" s="21">
        <f t="shared" si="97"/>
        <v>2015</v>
      </c>
    </row>
    <row r="863" spans="1:24" ht="60" x14ac:dyDescent="0.25">
      <c r="A863">
        <v>3915</v>
      </c>
      <c r="B863" s="1" t="s">
        <v>3912</v>
      </c>
      <c r="C863" s="1" t="s">
        <v>8023</v>
      </c>
      <c r="D863" s="3">
        <v>1500</v>
      </c>
      <c r="E863" s="4">
        <v>5</v>
      </c>
      <c r="F863" t="s">
        <v>8220</v>
      </c>
      <c r="G863" t="s">
        <v>8224</v>
      </c>
      <c r="H863" t="s">
        <v>8407</v>
      </c>
      <c r="I863" t="s">
        <v>8246</v>
      </c>
      <c r="J863">
        <v>1464824309</v>
      </c>
      <c r="K863">
        <v>1462232309</v>
      </c>
      <c r="L863" t="b">
        <v>0</v>
      </c>
      <c r="M863">
        <v>1</v>
      </c>
      <c r="N863" t="b">
        <v>0</v>
      </c>
      <c r="O863" t="s">
        <v>8269</v>
      </c>
      <c r="P863" t="s">
        <v>8321</v>
      </c>
      <c r="Q863" t="s">
        <v>8324</v>
      </c>
      <c r="R863">
        <f t="shared" si="91"/>
        <v>5</v>
      </c>
      <c r="S863" s="9">
        <f t="shared" si="92"/>
        <v>0</v>
      </c>
      <c r="T863" s="8">
        <f t="shared" si="93"/>
        <v>42492.98505787037</v>
      </c>
      <c r="U863" s="8">
        <f t="shared" si="94"/>
        <v>42522.98505787037</v>
      </c>
      <c r="V863" s="14">
        <f t="shared" si="95"/>
        <v>30</v>
      </c>
      <c r="W863" s="10">
        <f t="shared" si="96"/>
        <v>-0.9966666666666667</v>
      </c>
      <c r="X863" s="21">
        <f t="shared" si="97"/>
        <v>2016</v>
      </c>
    </row>
    <row r="864" spans="1:24" ht="60" x14ac:dyDescent="0.25">
      <c r="A864">
        <v>4113</v>
      </c>
      <c r="B864" s="1" t="s">
        <v>4109</v>
      </c>
      <c r="C864" s="1" t="s">
        <v>8215</v>
      </c>
      <c r="D864" s="3">
        <v>1500</v>
      </c>
      <c r="E864" s="4">
        <v>3</v>
      </c>
      <c r="F864" t="s">
        <v>8220</v>
      </c>
      <c r="G864" t="s">
        <v>8223</v>
      </c>
      <c r="H864" t="s">
        <v>8403</v>
      </c>
      <c r="I864" t="s">
        <v>8245</v>
      </c>
      <c r="J864">
        <v>1452234840</v>
      </c>
      <c r="K864">
        <v>1450619123</v>
      </c>
      <c r="L864" t="b">
        <v>0</v>
      </c>
      <c r="M864">
        <v>3</v>
      </c>
      <c r="N864" t="b">
        <v>0</v>
      </c>
      <c r="O864" t="s">
        <v>8269</v>
      </c>
      <c r="P864" t="s">
        <v>8321</v>
      </c>
      <c r="Q864" t="s">
        <v>8324</v>
      </c>
      <c r="R864">
        <f t="shared" si="91"/>
        <v>1</v>
      </c>
      <c r="S864" s="9">
        <f t="shared" si="92"/>
        <v>0</v>
      </c>
      <c r="T864" s="8">
        <f t="shared" si="93"/>
        <v>42358.573182870372</v>
      </c>
      <c r="U864" s="8">
        <f t="shared" si="94"/>
        <v>42377.273611111115</v>
      </c>
      <c r="V864" s="14">
        <f t="shared" si="95"/>
        <v>18.700428240743349</v>
      </c>
      <c r="W864" s="10">
        <f t="shared" si="96"/>
        <v>-0.998</v>
      </c>
      <c r="X864" s="21">
        <f t="shared" si="97"/>
        <v>2015</v>
      </c>
    </row>
    <row r="865" spans="1:24" ht="30" x14ac:dyDescent="0.25">
      <c r="A865">
        <v>1992</v>
      </c>
      <c r="B865" s="1" t="s">
        <v>1993</v>
      </c>
      <c r="C865" s="1" t="s">
        <v>6102</v>
      </c>
      <c r="D865" s="3">
        <v>1500</v>
      </c>
      <c r="E865" s="4">
        <v>2</v>
      </c>
      <c r="F865" t="s">
        <v>8220</v>
      </c>
      <c r="G865" t="s">
        <v>8223</v>
      </c>
      <c r="H865" t="s">
        <v>8403</v>
      </c>
      <c r="I865" t="s">
        <v>8245</v>
      </c>
      <c r="J865">
        <v>1424229991</v>
      </c>
      <c r="K865">
        <v>1421637991</v>
      </c>
      <c r="L865" t="b">
        <v>0</v>
      </c>
      <c r="M865">
        <v>2</v>
      </c>
      <c r="N865" t="b">
        <v>0</v>
      </c>
      <c r="O865" t="s">
        <v>8294</v>
      </c>
      <c r="P865" t="s">
        <v>8311</v>
      </c>
      <c r="Q865" t="s">
        <v>8351</v>
      </c>
      <c r="R865">
        <f t="shared" si="91"/>
        <v>1</v>
      </c>
      <c r="S865" s="9">
        <f t="shared" si="92"/>
        <v>0</v>
      </c>
      <c r="T865" s="8">
        <f t="shared" si="93"/>
        <v>42023.143414351856</v>
      </c>
      <c r="U865" s="8">
        <f t="shared" si="94"/>
        <v>42053.143414351856</v>
      </c>
      <c r="V865" s="14">
        <f t="shared" si="95"/>
        <v>30</v>
      </c>
      <c r="W865" s="10">
        <f t="shared" si="96"/>
        <v>-0.9986666666666667</v>
      </c>
      <c r="X865" s="21">
        <f t="shared" si="97"/>
        <v>2015</v>
      </c>
    </row>
    <row r="866" spans="1:24" ht="60" x14ac:dyDescent="0.25">
      <c r="A866">
        <v>4050</v>
      </c>
      <c r="B866" s="1" t="s">
        <v>4046</v>
      </c>
      <c r="C866" s="1" t="s">
        <v>8154</v>
      </c>
      <c r="D866" s="3">
        <v>1500</v>
      </c>
      <c r="E866" s="4">
        <v>1</v>
      </c>
      <c r="F866" t="s">
        <v>8220</v>
      </c>
      <c r="G866" t="s">
        <v>8223</v>
      </c>
      <c r="H866" t="s">
        <v>8403</v>
      </c>
      <c r="I866" t="s">
        <v>8245</v>
      </c>
      <c r="J866">
        <v>1414077391</v>
      </c>
      <c r="K866">
        <v>1411485391</v>
      </c>
      <c r="L866" t="b">
        <v>0</v>
      </c>
      <c r="M866">
        <v>1</v>
      </c>
      <c r="N866" t="b">
        <v>0</v>
      </c>
      <c r="O866" t="s">
        <v>8269</v>
      </c>
      <c r="P866" t="s">
        <v>8321</v>
      </c>
      <c r="Q866" t="s">
        <v>8324</v>
      </c>
      <c r="R866">
        <f t="shared" si="91"/>
        <v>1</v>
      </c>
      <c r="S866" s="9">
        <f t="shared" si="92"/>
        <v>0</v>
      </c>
      <c r="T866" s="8">
        <f t="shared" si="93"/>
        <v>41905.636469907404</v>
      </c>
      <c r="U866" s="8">
        <f t="shared" si="94"/>
        <v>41935.636469907404</v>
      </c>
      <c r="V866" s="14">
        <f t="shared" si="95"/>
        <v>30</v>
      </c>
      <c r="W866" s="10">
        <f t="shared" si="96"/>
        <v>-0.9993333333333333</v>
      </c>
      <c r="X866" s="21">
        <f t="shared" si="97"/>
        <v>2014</v>
      </c>
    </row>
    <row r="867" spans="1:24" ht="60" x14ac:dyDescent="0.25">
      <c r="A867">
        <v>176</v>
      </c>
      <c r="B867" s="1" t="s">
        <v>178</v>
      </c>
      <c r="C867" s="1" t="s">
        <v>4286</v>
      </c>
      <c r="D867" s="3">
        <v>1500</v>
      </c>
      <c r="E867" s="4">
        <v>0</v>
      </c>
      <c r="F867" t="s">
        <v>8220</v>
      </c>
      <c r="G867" t="s">
        <v>8223</v>
      </c>
      <c r="H867" t="s">
        <v>8403</v>
      </c>
      <c r="I867" t="s">
        <v>8245</v>
      </c>
      <c r="J867">
        <v>1438803999</v>
      </c>
      <c r="K867">
        <v>1436211999</v>
      </c>
      <c r="L867" t="b">
        <v>0</v>
      </c>
      <c r="M867">
        <v>0</v>
      </c>
      <c r="N867" t="b">
        <v>0</v>
      </c>
      <c r="O867" t="s">
        <v>8266</v>
      </c>
      <c r="P867" t="s">
        <v>8319</v>
      </c>
      <c r="Q867" t="s">
        <v>8323</v>
      </c>
      <c r="R867">
        <f t="shared" si="91"/>
        <v>0</v>
      </c>
      <c r="S867" s="9">
        <f t="shared" si="92"/>
        <v>0</v>
      </c>
      <c r="T867" s="8">
        <f t="shared" si="93"/>
        <v>42191.824062500003</v>
      </c>
      <c r="U867" s="8">
        <f t="shared" si="94"/>
        <v>42221.824062500003</v>
      </c>
      <c r="V867" s="14">
        <f t="shared" si="95"/>
        <v>30</v>
      </c>
      <c r="W867" s="10">
        <f t="shared" si="96"/>
        <v>-1</v>
      </c>
      <c r="X867" s="21">
        <f t="shared" si="97"/>
        <v>2015</v>
      </c>
    </row>
    <row r="868" spans="1:24" ht="60" x14ac:dyDescent="0.25">
      <c r="A868">
        <v>188</v>
      </c>
      <c r="B868" s="1" t="s">
        <v>190</v>
      </c>
      <c r="C868" s="1" t="s">
        <v>4298</v>
      </c>
      <c r="D868" s="3">
        <v>1500</v>
      </c>
      <c r="E868" s="4">
        <v>0</v>
      </c>
      <c r="F868" t="s">
        <v>8220</v>
      </c>
      <c r="G868" t="s">
        <v>8223</v>
      </c>
      <c r="H868" t="s">
        <v>8403</v>
      </c>
      <c r="I868" t="s">
        <v>8245</v>
      </c>
      <c r="J868">
        <v>1409891015</v>
      </c>
      <c r="K868">
        <v>1407299015</v>
      </c>
      <c r="L868" t="b">
        <v>0</v>
      </c>
      <c r="M868">
        <v>0</v>
      </c>
      <c r="N868" t="b">
        <v>0</v>
      </c>
      <c r="O868" t="s">
        <v>8266</v>
      </c>
      <c r="P868" t="s">
        <v>8319</v>
      </c>
      <c r="Q868" t="s">
        <v>8323</v>
      </c>
      <c r="R868">
        <f t="shared" si="91"/>
        <v>0</v>
      </c>
      <c r="S868" s="9">
        <f t="shared" si="92"/>
        <v>0</v>
      </c>
      <c r="T868" s="8">
        <f t="shared" si="93"/>
        <v>41857.18304398148</v>
      </c>
      <c r="U868" s="8">
        <f t="shared" si="94"/>
        <v>41887.18304398148</v>
      </c>
      <c r="V868" s="14">
        <f t="shared" si="95"/>
        <v>30</v>
      </c>
      <c r="W868" s="10">
        <f t="shared" si="96"/>
        <v>-1</v>
      </c>
      <c r="X868" s="21">
        <f t="shared" si="97"/>
        <v>2014</v>
      </c>
    </row>
    <row r="869" spans="1:24" ht="60" x14ac:dyDescent="0.25">
      <c r="A869">
        <v>477</v>
      </c>
      <c r="B869" s="1" t="s">
        <v>478</v>
      </c>
      <c r="C869" s="1" t="s">
        <v>4587</v>
      </c>
      <c r="D869" s="3">
        <v>1500</v>
      </c>
      <c r="E869" s="4">
        <v>0</v>
      </c>
      <c r="F869" t="s">
        <v>8220</v>
      </c>
      <c r="G869" t="s">
        <v>8223</v>
      </c>
      <c r="H869" t="s">
        <v>8403</v>
      </c>
      <c r="I869" t="s">
        <v>8245</v>
      </c>
      <c r="J869">
        <v>1337371334</v>
      </c>
      <c r="K869">
        <v>1332187334</v>
      </c>
      <c r="L869" t="b">
        <v>0</v>
      </c>
      <c r="M869">
        <v>0</v>
      </c>
      <c r="N869" t="b">
        <v>0</v>
      </c>
      <c r="O869" t="s">
        <v>8268</v>
      </c>
      <c r="P869" t="s">
        <v>8319</v>
      </c>
      <c r="Q869" t="s">
        <v>8337</v>
      </c>
      <c r="R869">
        <f t="shared" si="91"/>
        <v>0</v>
      </c>
      <c r="S869" s="9">
        <f t="shared" si="92"/>
        <v>0</v>
      </c>
      <c r="T869" s="8">
        <f t="shared" si="93"/>
        <v>40987.83488425926</v>
      </c>
      <c r="U869" s="8">
        <f t="shared" si="94"/>
        <v>41047.83488425926</v>
      </c>
      <c r="V869" s="14">
        <f t="shared" si="95"/>
        <v>60</v>
      </c>
      <c r="W869" s="10">
        <f t="shared" si="96"/>
        <v>-1</v>
      </c>
      <c r="X869" s="21">
        <f t="shared" si="97"/>
        <v>2012</v>
      </c>
    </row>
    <row r="870" spans="1:24" ht="60" x14ac:dyDescent="0.25">
      <c r="A870">
        <v>604</v>
      </c>
      <c r="B870" s="1" t="s">
        <v>605</v>
      </c>
      <c r="C870" s="1" t="s">
        <v>4714</v>
      </c>
      <c r="D870" s="3">
        <v>1500</v>
      </c>
      <c r="E870" s="4">
        <v>0</v>
      </c>
      <c r="F870" t="s">
        <v>8219</v>
      </c>
      <c r="G870" t="s">
        <v>8223</v>
      </c>
      <c r="H870" t="s">
        <v>8403</v>
      </c>
      <c r="I870" t="s">
        <v>8245</v>
      </c>
      <c r="J870">
        <v>1409187056</v>
      </c>
      <c r="K870">
        <v>1406595056</v>
      </c>
      <c r="L870" t="b">
        <v>0</v>
      </c>
      <c r="M870">
        <v>0</v>
      </c>
      <c r="N870" t="b">
        <v>0</v>
      </c>
      <c r="O870" t="s">
        <v>8270</v>
      </c>
      <c r="P870" t="s">
        <v>8306</v>
      </c>
      <c r="Q870" t="s">
        <v>8340</v>
      </c>
      <c r="R870">
        <f t="shared" si="91"/>
        <v>0</v>
      </c>
      <c r="S870" s="9">
        <f t="shared" si="92"/>
        <v>0</v>
      </c>
      <c r="T870" s="8">
        <f t="shared" si="93"/>
        <v>41849.035370370373</v>
      </c>
      <c r="U870" s="8">
        <f t="shared" si="94"/>
        <v>41879.035370370373</v>
      </c>
      <c r="V870" s="14">
        <f t="shared" si="95"/>
        <v>30</v>
      </c>
      <c r="W870" s="10">
        <f t="shared" si="96"/>
        <v>-1</v>
      </c>
      <c r="X870" s="21">
        <f t="shared" si="97"/>
        <v>2014</v>
      </c>
    </row>
    <row r="871" spans="1:24" ht="45" x14ac:dyDescent="0.25">
      <c r="A871">
        <v>914</v>
      </c>
      <c r="B871" s="1" t="s">
        <v>915</v>
      </c>
      <c r="C871" s="1" t="s">
        <v>5024</v>
      </c>
      <c r="D871" s="3">
        <v>1500</v>
      </c>
      <c r="E871" s="4">
        <v>0</v>
      </c>
      <c r="F871" t="s">
        <v>8220</v>
      </c>
      <c r="G871" t="s">
        <v>8223</v>
      </c>
      <c r="H871" t="s">
        <v>8403</v>
      </c>
      <c r="I871" t="s">
        <v>8245</v>
      </c>
      <c r="J871">
        <v>1345918747</v>
      </c>
      <c r="K871">
        <v>1343326747</v>
      </c>
      <c r="L871" t="b">
        <v>0</v>
      </c>
      <c r="M871">
        <v>0</v>
      </c>
      <c r="N871" t="b">
        <v>0</v>
      </c>
      <c r="O871" t="s">
        <v>8276</v>
      </c>
      <c r="P871" t="s">
        <v>8325</v>
      </c>
      <c r="Q871" t="s">
        <v>8348</v>
      </c>
      <c r="R871">
        <f t="shared" si="91"/>
        <v>0</v>
      </c>
      <c r="S871" s="9">
        <f t="shared" si="92"/>
        <v>0</v>
      </c>
      <c r="T871" s="8">
        <f t="shared" si="93"/>
        <v>41116.763275462967</v>
      </c>
      <c r="U871" s="8">
        <f t="shared" si="94"/>
        <v>41146.763275462967</v>
      </c>
      <c r="V871" s="14">
        <f t="shared" si="95"/>
        <v>30</v>
      </c>
      <c r="W871" s="10">
        <f t="shared" si="96"/>
        <v>-1</v>
      </c>
      <c r="X871" s="21">
        <f t="shared" si="97"/>
        <v>2012</v>
      </c>
    </row>
    <row r="872" spans="1:24" ht="60" x14ac:dyDescent="0.25">
      <c r="A872">
        <v>1442</v>
      </c>
      <c r="B872" s="1" t="s">
        <v>1443</v>
      </c>
      <c r="C872" s="1" t="s">
        <v>5552</v>
      </c>
      <c r="D872" s="3">
        <v>1500</v>
      </c>
      <c r="E872" s="4">
        <v>0</v>
      </c>
      <c r="F872" t="s">
        <v>8220</v>
      </c>
      <c r="G872" t="s">
        <v>8223</v>
      </c>
      <c r="H872" t="s">
        <v>8403</v>
      </c>
      <c r="I872" t="s">
        <v>8245</v>
      </c>
      <c r="J872">
        <v>1464190158</v>
      </c>
      <c r="K872">
        <v>1461598158</v>
      </c>
      <c r="L872" t="b">
        <v>0</v>
      </c>
      <c r="M872">
        <v>0</v>
      </c>
      <c r="N872" t="b">
        <v>0</v>
      </c>
      <c r="O872" t="s">
        <v>8285</v>
      </c>
      <c r="P872" t="s">
        <v>8309</v>
      </c>
      <c r="Q872" t="s">
        <v>8346</v>
      </c>
      <c r="R872">
        <f t="shared" si="91"/>
        <v>0</v>
      </c>
      <c r="S872" s="9">
        <f t="shared" si="92"/>
        <v>0</v>
      </c>
      <c r="T872" s="8">
        <f t="shared" si="93"/>
        <v>42485.64534722222</v>
      </c>
      <c r="U872" s="8">
        <f t="shared" si="94"/>
        <v>42515.64534722222</v>
      </c>
      <c r="V872" s="14">
        <f t="shared" si="95"/>
        <v>30</v>
      </c>
      <c r="W872" s="10">
        <f t="shared" si="96"/>
        <v>-1</v>
      </c>
      <c r="X872" s="21">
        <f t="shared" si="97"/>
        <v>2016</v>
      </c>
    </row>
    <row r="873" spans="1:24" ht="45" x14ac:dyDescent="0.25">
      <c r="A873">
        <v>1496</v>
      </c>
      <c r="B873" s="1" t="s">
        <v>1497</v>
      </c>
      <c r="C873" s="1" t="s">
        <v>5606</v>
      </c>
      <c r="D873" s="3">
        <v>1500</v>
      </c>
      <c r="E873" s="4">
        <v>0</v>
      </c>
      <c r="F873" t="s">
        <v>8220</v>
      </c>
      <c r="G873" t="s">
        <v>8223</v>
      </c>
      <c r="H873" t="s">
        <v>8403</v>
      </c>
      <c r="I873" t="s">
        <v>8245</v>
      </c>
      <c r="J873">
        <v>1410866659</v>
      </c>
      <c r="K873">
        <v>1405682659</v>
      </c>
      <c r="L873" t="b">
        <v>0</v>
      </c>
      <c r="M873">
        <v>0</v>
      </c>
      <c r="N873" t="b">
        <v>0</v>
      </c>
      <c r="O873" t="s">
        <v>8273</v>
      </c>
      <c r="P873" t="s">
        <v>8309</v>
      </c>
      <c r="Q873" t="s">
        <v>8350</v>
      </c>
      <c r="R873">
        <f t="shared" si="91"/>
        <v>0</v>
      </c>
      <c r="S873" s="9">
        <f t="shared" si="92"/>
        <v>0</v>
      </c>
      <c r="T873" s="8">
        <f t="shared" si="93"/>
        <v>41838.475219907406</v>
      </c>
      <c r="U873" s="8">
        <f t="shared" si="94"/>
        <v>41898.475219907406</v>
      </c>
      <c r="V873" s="14">
        <f t="shared" si="95"/>
        <v>60</v>
      </c>
      <c r="W873" s="10">
        <f t="shared" si="96"/>
        <v>-1</v>
      </c>
      <c r="X873" s="21">
        <f t="shared" si="97"/>
        <v>2014</v>
      </c>
    </row>
    <row r="874" spans="1:24" ht="30" x14ac:dyDescent="0.25">
      <c r="A874">
        <v>1586</v>
      </c>
      <c r="B874" s="1" t="s">
        <v>1587</v>
      </c>
      <c r="C874" s="1" t="s">
        <v>5696</v>
      </c>
      <c r="D874" s="3">
        <v>1500</v>
      </c>
      <c r="E874" s="4">
        <v>0</v>
      </c>
      <c r="F874" t="s">
        <v>8220</v>
      </c>
      <c r="G874" t="s">
        <v>8223</v>
      </c>
      <c r="H874" t="s">
        <v>8403</v>
      </c>
      <c r="I874" t="s">
        <v>8245</v>
      </c>
      <c r="J874">
        <v>1428197422</v>
      </c>
      <c r="K874">
        <v>1425609022</v>
      </c>
      <c r="L874" t="b">
        <v>0</v>
      </c>
      <c r="M874">
        <v>0</v>
      </c>
      <c r="N874" t="b">
        <v>0</v>
      </c>
      <c r="O874" t="s">
        <v>8289</v>
      </c>
      <c r="P874" t="s">
        <v>8311</v>
      </c>
      <c r="Q874" t="s">
        <v>8349</v>
      </c>
      <c r="R874">
        <f t="shared" si="91"/>
        <v>0</v>
      </c>
      <c r="S874" s="9">
        <f t="shared" si="92"/>
        <v>0</v>
      </c>
      <c r="T874" s="8">
        <f t="shared" si="93"/>
        <v>42069.104421296302</v>
      </c>
      <c r="U874" s="8">
        <f t="shared" si="94"/>
        <v>42099.062754629631</v>
      </c>
      <c r="V874" s="14">
        <f t="shared" si="95"/>
        <v>29.958333333328483</v>
      </c>
      <c r="W874" s="10">
        <f t="shared" si="96"/>
        <v>-1</v>
      </c>
      <c r="X874" s="21">
        <f t="shared" si="97"/>
        <v>2015</v>
      </c>
    </row>
    <row r="875" spans="1:24" ht="30" x14ac:dyDescent="0.25">
      <c r="A875">
        <v>1766</v>
      </c>
      <c r="B875" s="1" t="s">
        <v>1767</v>
      </c>
      <c r="C875" s="1" t="s">
        <v>5876</v>
      </c>
      <c r="D875" s="3">
        <v>1500</v>
      </c>
      <c r="E875" s="4">
        <v>0</v>
      </c>
      <c r="F875" t="s">
        <v>8220</v>
      </c>
      <c r="G875" t="s">
        <v>8225</v>
      </c>
      <c r="H875" t="s">
        <v>8404</v>
      </c>
      <c r="I875" t="s">
        <v>8247</v>
      </c>
      <c r="J875">
        <v>1408999088</v>
      </c>
      <c r="K875">
        <v>1407184688</v>
      </c>
      <c r="L875" t="b">
        <v>1</v>
      </c>
      <c r="M875">
        <v>0</v>
      </c>
      <c r="N875" t="b">
        <v>0</v>
      </c>
      <c r="O875" t="s">
        <v>8283</v>
      </c>
      <c r="P875" t="s">
        <v>8311</v>
      </c>
      <c r="Q875" t="s">
        <v>8312</v>
      </c>
      <c r="R875">
        <f t="shared" si="91"/>
        <v>0</v>
      </c>
      <c r="S875" s="9">
        <f t="shared" si="92"/>
        <v>0</v>
      </c>
      <c r="T875" s="8">
        <f t="shared" si="93"/>
        <v>41855.859814814816</v>
      </c>
      <c r="U875" s="8">
        <f t="shared" si="94"/>
        <v>41876.859814814816</v>
      </c>
      <c r="V875" s="14">
        <f t="shared" si="95"/>
        <v>21</v>
      </c>
      <c r="W875" s="10">
        <f t="shared" si="96"/>
        <v>-1</v>
      </c>
      <c r="X875" s="21">
        <f t="shared" si="97"/>
        <v>2014</v>
      </c>
    </row>
    <row r="876" spans="1:24" ht="45" x14ac:dyDescent="0.25">
      <c r="A876">
        <v>2358</v>
      </c>
      <c r="B876" s="1" t="s">
        <v>2359</v>
      </c>
      <c r="C876" s="1" t="s">
        <v>6468</v>
      </c>
      <c r="D876" s="3">
        <v>1500</v>
      </c>
      <c r="E876" s="4">
        <v>0</v>
      </c>
      <c r="F876" t="s">
        <v>8219</v>
      </c>
      <c r="G876" t="s">
        <v>8224</v>
      </c>
      <c r="H876" t="s">
        <v>8407</v>
      </c>
      <c r="I876" t="s">
        <v>8246</v>
      </c>
      <c r="J876">
        <v>1422664740</v>
      </c>
      <c r="K876">
        <v>1417818036</v>
      </c>
      <c r="L876" t="b">
        <v>0</v>
      </c>
      <c r="M876">
        <v>0</v>
      </c>
      <c r="N876" t="b">
        <v>0</v>
      </c>
      <c r="O876" t="s">
        <v>8270</v>
      </c>
      <c r="P876" t="s">
        <v>8306</v>
      </c>
      <c r="Q876" t="s">
        <v>8340</v>
      </c>
      <c r="R876">
        <f t="shared" si="91"/>
        <v>0</v>
      </c>
      <c r="S876" s="9">
        <f t="shared" si="92"/>
        <v>0</v>
      </c>
      <c r="T876" s="8">
        <f t="shared" si="93"/>
        <v>41978.930972222224</v>
      </c>
      <c r="U876" s="8">
        <f t="shared" si="94"/>
        <v>42035.027083333334</v>
      </c>
      <c r="V876" s="14">
        <f t="shared" si="95"/>
        <v>56.096111111110076</v>
      </c>
      <c r="W876" s="10">
        <f t="shared" si="96"/>
        <v>-1</v>
      </c>
      <c r="X876" s="21">
        <f t="shared" si="97"/>
        <v>2014</v>
      </c>
    </row>
    <row r="877" spans="1:24" ht="60" x14ac:dyDescent="0.25">
      <c r="A877">
        <v>2842</v>
      </c>
      <c r="B877" s="1" t="s">
        <v>2842</v>
      </c>
      <c r="C877" s="1" t="s">
        <v>6952</v>
      </c>
      <c r="D877" s="3">
        <v>1500</v>
      </c>
      <c r="E877" s="4">
        <v>0</v>
      </c>
      <c r="F877" t="s">
        <v>8220</v>
      </c>
      <c r="G877" t="s">
        <v>8224</v>
      </c>
      <c r="H877" t="s">
        <v>8407</v>
      </c>
      <c r="I877" t="s">
        <v>8246</v>
      </c>
      <c r="J877">
        <v>1403348400</v>
      </c>
      <c r="K877">
        <v>1401058295</v>
      </c>
      <c r="L877" t="b">
        <v>0</v>
      </c>
      <c r="M877">
        <v>0</v>
      </c>
      <c r="N877" t="b">
        <v>0</v>
      </c>
      <c r="O877" t="s">
        <v>8269</v>
      </c>
      <c r="P877" t="s">
        <v>8321</v>
      </c>
      <c r="Q877" t="s">
        <v>8324</v>
      </c>
      <c r="R877">
        <f t="shared" si="91"/>
        <v>0</v>
      </c>
      <c r="S877" s="9">
        <f t="shared" si="92"/>
        <v>0</v>
      </c>
      <c r="T877" s="8">
        <f t="shared" si="93"/>
        <v>41784.952488425923</v>
      </c>
      <c r="U877" s="8">
        <f t="shared" si="94"/>
        <v>41811.458333333336</v>
      </c>
      <c r="V877" s="14">
        <f t="shared" si="95"/>
        <v>26.50584490741312</v>
      </c>
      <c r="W877" s="10">
        <f t="shared" si="96"/>
        <v>-1</v>
      </c>
      <c r="X877" s="21">
        <f t="shared" si="97"/>
        <v>2014</v>
      </c>
    </row>
    <row r="878" spans="1:24" ht="45" x14ac:dyDescent="0.25">
      <c r="A878">
        <v>3733</v>
      </c>
      <c r="B878" s="1" t="s">
        <v>3730</v>
      </c>
      <c r="C878" s="1" t="s">
        <v>7843</v>
      </c>
      <c r="D878" s="3">
        <v>1500</v>
      </c>
      <c r="E878" s="4">
        <v>0</v>
      </c>
      <c r="F878" t="s">
        <v>8220</v>
      </c>
      <c r="G878" t="s">
        <v>8223</v>
      </c>
      <c r="H878" t="s">
        <v>8403</v>
      </c>
      <c r="I878" t="s">
        <v>8245</v>
      </c>
      <c r="J878">
        <v>1429396200</v>
      </c>
      <c r="K878">
        <v>1428539708</v>
      </c>
      <c r="L878" t="b">
        <v>0</v>
      </c>
      <c r="M878">
        <v>0</v>
      </c>
      <c r="N878" t="b">
        <v>0</v>
      </c>
      <c r="O878" t="s">
        <v>8269</v>
      </c>
      <c r="P878" t="s">
        <v>8321</v>
      </c>
      <c r="Q878" t="s">
        <v>8324</v>
      </c>
      <c r="R878">
        <f t="shared" si="91"/>
        <v>0</v>
      </c>
      <c r="S878" s="9">
        <f t="shared" si="92"/>
        <v>0</v>
      </c>
      <c r="T878" s="8">
        <f t="shared" si="93"/>
        <v>42103.024398148147</v>
      </c>
      <c r="U878" s="8">
        <f t="shared" si="94"/>
        <v>42112.9375</v>
      </c>
      <c r="V878" s="14">
        <f t="shared" si="95"/>
        <v>9.9131018518528435</v>
      </c>
      <c r="W878" s="10">
        <f t="shared" si="96"/>
        <v>-1</v>
      </c>
      <c r="X878" s="21">
        <f t="shared" si="97"/>
        <v>2015</v>
      </c>
    </row>
    <row r="879" spans="1:24" ht="30" x14ac:dyDescent="0.25">
      <c r="A879">
        <v>3791</v>
      </c>
      <c r="B879" s="1" t="s">
        <v>3788</v>
      </c>
      <c r="C879" s="1" t="s">
        <v>7901</v>
      </c>
      <c r="D879" s="3">
        <v>1500</v>
      </c>
      <c r="E879" s="4">
        <v>0</v>
      </c>
      <c r="F879" t="s">
        <v>8220</v>
      </c>
      <c r="G879" t="s">
        <v>8223</v>
      </c>
      <c r="H879" t="s">
        <v>8403</v>
      </c>
      <c r="I879" t="s">
        <v>8245</v>
      </c>
      <c r="J879">
        <v>1404664592</v>
      </c>
      <c r="K879">
        <v>1399480592</v>
      </c>
      <c r="L879" t="b">
        <v>0</v>
      </c>
      <c r="M879">
        <v>0</v>
      </c>
      <c r="N879" t="b">
        <v>0</v>
      </c>
      <c r="O879" t="s">
        <v>8303</v>
      </c>
      <c r="P879" t="s">
        <v>8321</v>
      </c>
      <c r="Q879" t="s">
        <v>8333</v>
      </c>
      <c r="R879">
        <f t="shared" si="91"/>
        <v>0</v>
      </c>
      <c r="S879" s="9">
        <f t="shared" si="92"/>
        <v>0</v>
      </c>
      <c r="T879" s="8">
        <f t="shared" si="93"/>
        <v>41766.692037037035</v>
      </c>
      <c r="U879" s="8">
        <f t="shared" si="94"/>
        <v>41826.692037037035</v>
      </c>
      <c r="V879" s="14">
        <f t="shared" si="95"/>
        <v>60</v>
      </c>
      <c r="W879" s="10">
        <f t="shared" si="96"/>
        <v>-1</v>
      </c>
      <c r="X879" s="21">
        <f t="shared" si="97"/>
        <v>2014</v>
      </c>
    </row>
    <row r="880" spans="1:24" ht="60" x14ac:dyDescent="0.25">
      <c r="A880">
        <v>3903</v>
      </c>
      <c r="B880" s="1" t="s">
        <v>3900</v>
      </c>
      <c r="C880" s="1" t="s">
        <v>8011</v>
      </c>
      <c r="D880" s="3">
        <v>1500</v>
      </c>
      <c r="E880" s="4">
        <v>0</v>
      </c>
      <c r="F880" t="s">
        <v>8220</v>
      </c>
      <c r="G880" t="s">
        <v>8223</v>
      </c>
      <c r="H880" t="s">
        <v>8403</v>
      </c>
      <c r="I880" t="s">
        <v>8245</v>
      </c>
      <c r="J880">
        <v>1439581080</v>
      </c>
      <c r="K880">
        <v>1435709765</v>
      </c>
      <c r="L880" t="b">
        <v>0</v>
      </c>
      <c r="M880">
        <v>0</v>
      </c>
      <c r="N880" t="b">
        <v>0</v>
      </c>
      <c r="O880" t="s">
        <v>8269</v>
      </c>
      <c r="P880" t="s">
        <v>8321</v>
      </c>
      <c r="Q880" t="s">
        <v>8324</v>
      </c>
      <c r="R880">
        <f t="shared" si="91"/>
        <v>0</v>
      </c>
      <c r="S880" s="9">
        <f t="shared" si="92"/>
        <v>0</v>
      </c>
      <c r="T880" s="8">
        <f t="shared" si="93"/>
        <v>42186.01116898148</v>
      </c>
      <c r="U880" s="8">
        <f t="shared" si="94"/>
        <v>42230.818055555559</v>
      </c>
      <c r="V880" s="14">
        <f t="shared" si="95"/>
        <v>44.806886574078817</v>
      </c>
      <c r="W880" s="10">
        <f t="shared" si="96"/>
        <v>-1</v>
      </c>
      <c r="X880" s="21">
        <f t="shared" si="97"/>
        <v>2015</v>
      </c>
    </row>
    <row r="881" spans="1:24" ht="60" x14ac:dyDescent="0.25">
      <c r="A881">
        <v>1020</v>
      </c>
      <c r="B881" s="1" t="s">
        <v>1021</v>
      </c>
      <c r="C881" s="1" t="s">
        <v>5130</v>
      </c>
      <c r="D881" s="3">
        <v>1550</v>
      </c>
      <c r="E881" s="4">
        <v>3186</v>
      </c>
      <c r="F881" t="s">
        <v>8218</v>
      </c>
      <c r="G881" t="s">
        <v>8228</v>
      </c>
      <c r="H881" t="s">
        <v>8408</v>
      </c>
      <c r="I881" t="s">
        <v>8250</v>
      </c>
      <c r="J881">
        <v>1433206020</v>
      </c>
      <c r="K881">
        <v>1430617209</v>
      </c>
      <c r="L881" t="b">
        <v>0</v>
      </c>
      <c r="M881">
        <v>30</v>
      </c>
      <c r="N881" t="b">
        <v>1</v>
      </c>
      <c r="O881" t="s">
        <v>8278</v>
      </c>
      <c r="P881" t="s">
        <v>8325</v>
      </c>
      <c r="Q881" t="s">
        <v>8327</v>
      </c>
      <c r="R881">
        <f t="shared" si="91"/>
        <v>106.2</v>
      </c>
      <c r="S881" s="9">
        <f t="shared" si="92"/>
        <v>206</v>
      </c>
      <c r="T881" s="8">
        <f t="shared" si="93"/>
        <v>42127.069548611107</v>
      </c>
      <c r="U881" s="8">
        <f t="shared" si="94"/>
        <v>42157.032638888893</v>
      </c>
      <c r="V881" s="14">
        <f t="shared" si="95"/>
        <v>29.96309027778625</v>
      </c>
      <c r="W881" s="10">
        <f t="shared" si="96"/>
        <v>1.0554838709677419</v>
      </c>
      <c r="X881" s="21">
        <f t="shared" si="97"/>
        <v>2015</v>
      </c>
    </row>
    <row r="882" spans="1:24" ht="60" x14ac:dyDescent="0.25">
      <c r="A882">
        <v>3497</v>
      </c>
      <c r="B882" s="1" t="s">
        <v>3496</v>
      </c>
      <c r="C882" s="1" t="s">
        <v>7607</v>
      </c>
      <c r="D882" s="3">
        <v>1551</v>
      </c>
      <c r="E882" s="4">
        <v>1686</v>
      </c>
      <c r="F882" t="s">
        <v>8218</v>
      </c>
      <c r="G882" t="s">
        <v>8223</v>
      </c>
      <c r="H882" t="s">
        <v>8403</v>
      </c>
      <c r="I882" t="s">
        <v>8245</v>
      </c>
      <c r="J882">
        <v>1464904800</v>
      </c>
      <c r="K882">
        <v>1463852904</v>
      </c>
      <c r="L882" t="b">
        <v>0</v>
      </c>
      <c r="M882">
        <v>49</v>
      </c>
      <c r="N882" t="b">
        <v>1</v>
      </c>
      <c r="O882" t="s">
        <v>8269</v>
      </c>
      <c r="P882" t="s">
        <v>8321</v>
      </c>
      <c r="Q882" t="s">
        <v>8324</v>
      </c>
      <c r="R882">
        <f t="shared" si="91"/>
        <v>34.409999999999997</v>
      </c>
      <c r="S882" s="9">
        <f t="shared" si="92"/>
        <v>109</v>
      </c>
      <c r="T882" s="8">
        <f t="shared" si="93"/>
        <v>42511.741944444439</v>
      </c>
      <c r="U882" s="8">
        <f t="shared" si="94"/>
        <v>42523.916666666672</v>
      </c>
      <c r="V882" s="14">
        <f t="shared" si="95"/>
        <v>12.174722222232958</v>
      </c>
      <c r="W882" s="10">
        <f t="shared" si="96"/>
        <v>8.7040618955512572E-2</v>
      </c>
      <c r="X882" s="21">
        <f t="shared" si="97"/>
        <v>2016</v>
      </c>
    </row>
    <row r="883" spans="1:24" ht="45" x14ac:dyDescent="0.25">
      <c r="A883">
        <v>2549</v>
      </c>
      <c r="B883" s="1" t="s">
        <v>2549</v>
      </c>
      <c r="C883" s="1" t="s">
        <v>6659</v>
      </c>
      <c r="D883" s="3">
        <v>1570</v>
      </c>
      <c r="E883" s="4">
        <v>1614</v>
      </c>
      <c r="F883" t="s">
        <v>8218</v>
      </c>
      <c r="G883" t="s">
        <v>8224</v>
      </c>
      <c r="H883" t="s">
        <v>8407</v>
      </c>
      <c r="I883" t="s">
        <v>8246</v>
      </c>
      <c r="J883">
        <v>1370019600</v>
      </c>
      <c r="K883">
        <v>1366999870</v>
      </c>
      <c r="L883" t="b">
        <v>0</v>
      </c>
      <c r="M883">
        <v>37</v>
      </c>
      <c r="N883" t="b">
        <v>1</v>
      </c>
      <c r="O883" t="s">
        <v>8298</v>
      </c>
      <c r="P883" t="s">
        <v>8325</v>
      </c>
      <c r="Q883" t="s">
        <v>8339</v>
      </c>
      <c r="R883">
        <f t="shared" si="91"/>
        <v>43.62</v>
      </c>
      <c r="S883" s="9">
        <f t="shared" si="92"/>
        <v>103</v>
      </c>
      <c r="T883" s="8">
        <f t="shared" si="93"/>
        <v>41390.757754629631</v>
      </c>
      <c r="U883" s="8">
        <f t="shared" si="94"/>
        <v>41425.708333333336</v>
      </c>
      <c r="V883" s="14">
        <f t="shared" si="95"/>
        <v>34.950578703705105</v>
      </c>
      <c r="W883" s="10">
        <f t="shared" si="96"/>
        <v>2.802547770700637E-2</v>
      </c>
      <c r="X883" s="21">
        <f t="shared" si="97"/>
        <v>2013</v>
      </c>
    </row>
    <row r="884" spans="1:24" ht="60" x14ac:dyDescent="0.25">
      <c r="A884">
        <v>2008</v>
      </c>
      <c r="B884" s="1" t="s">
        <v>2009</v>
      </c>
      <c r="C884" s="1" t="s">
        <v>6118</v>
      </c>
      <c r="D884" s="3">
        <v>1570.79</v>
      </c>
      <c r="E884" s="4">
        <v>1839</v>
      </c>
      <c r="F884" t="s">
        <v>8218</v>
      </c>
      <c r="G884" t="s">
        <v>8223</v>
      </c>
      <c r="H884" t="s">
        <v>8403</v>
      </c>
      <c r="I884" t="s">
        <v>8245</v>
      </c>
      <c r="J884">
        <v>1316442622</v>
      </c>
      <c r="K884">
        <v>1312641022</v>
      </c>
      <c r="L884" t="b">
        <v>1</v>
      </c>
      <c r="M884">
        <v>41</v>
      </c>
      <c r="N884" t="b">
        <v>1</v>
      </c>
      <c r="O884" t="s">
        <v>8293</v>
      </c>
      <c r="P884" t="s">
        <v>8306</v>
      </c>
      <c r="Q884" t="s">
        <v>8307</v>
      </c>
      <c r="R884">
        <f t="shared" si="91"/>
        <v>44.85</v>
      </c>
      <c r="S884" s="9">
        <f t="shared" si="92"/>
        <v>117</v>
      </c>
      <c r="T884" s="8">
        <f t="shared" si="93"/>
        <v>40761.604421296295</v>
      </c>
      <c r="U884" s="8">
        <f t="shared" si="94"/>
        <v>40805.604421296295</v>
      </c>
      <c r="V884" s="14">
        <f t="shared" si="95"/>
        <v>44</v>
      </c>
      <c r="W884" s="10">
        <f t="shared" si="96"/>
        <v>0.17074847688105987</v>
      </c>
      <c r="X884" s="21">
        <f t="shared" si="97"/>
        <v>2011</v>
      </c>
    </row>
    <row r="885" spans="1:24" ht="60" x14ac:dyDescent="0.25">
      <c r="A885">
        <v>1479</v>
      </c>
      <c r="B885" s="1" t="s">
        <v>1480</v>
      </c>
      <c r="C885" s="1" t="s">
        <v>5589</v>
      </c>
      <c r="D885" s="3">
        <v>1600</v>
      </c>
      <c r="E885" s="4">
        <v>2198</v>
      </c>
      <c r="F885" t="s">
        <v>8218</v>
      </c>
      <c r="G885" t="s">
        <v>8223</v>
      </c>
      <c r="H885" t="s">
        <v>8403</v>
      </c>
      <c r="I885" t="s">
        <v>8245</v>
      </c>
      <c r="J885">
        <v>1399694340</v>
      </c>
      <c r="K885">
        <v>1398448389</v>
      </c>
      <c r="L885" t="b">
        <v>1</v>
      </c>
      <c r="M885">
        <v>71</v>
      </c>
      <c r="N885" t="b">
        <v>1</v>
      </c>
      <c r="O885" t="s">
        <v>8286</v>
      </c>
      <c r="P885" t="s">
        <v>8309</v>
      </c>
      <c r="Q885" t="s">
        <v>8310</v>
      </c>
      <c r="R885">
        <f t="shared" si="91"/>
        <v>30.96</v>
      </c>
      <c r="S885" s="9">
        <f t="shared" si="92"/>
        <v>137</v>
      </c>
      <c r="T885" s="8">
        <f t="shared" si="93"/>
        <v>41754.745243055557</v>
      </c>
      <c r="U885" s="8">
        <f t="shared" si="94"/>
        <v>41769.165972222225</v>
      </c>
      <c r="V885" s="14">
        <f t="shared" si="95"/>
        <v>14.420729166668025</v>
      </c>
      <c r="W885" s="10">
        <f t="shared" si="96"/>
        <v>0.37375000000000003</v>
      </c>
      <c r="X885" s="21">
        <f t="shared" si="97"/>
        <v>2014</v>
      </c>
    </row>
    <row r="886" spans="1:24" ht="60" x14ac:dyDescent="0.25">
      <c r="A886">
        <v>824</v>
      </c>
      <c r="B886" s="1" t="s">
        <v>825</v>
      </c>
      <c r="C886" s="1" t="s">
        <v>4934</v>
      </c>
      <c r="D886" s="3">
        <v>1600</v>
      </c>
      <c r="E886" s="4">
        <v>2150.1</v>
      </c>
      <c r="F886" t="s">
        <v>8218</v>
      </c>
      <c r="G886" t="s">
        <v>8223</v>
      </c>
      <c r="H886" t="s">
        <v>8403</v>
      </c>
      <c r="I886" t="s">
        <v>8245</v>
      </c>
      <c r="J886">
        <v>1271573940</v>
      </c>
      <c r="K886">
        <v>1268459318</v>
      </c>
      <c r="L886" t="b">
        <v>0</v>
      </c>
      <c r="M886">
        <v>54</v>
      </c>
      <c r="N886" t="b">
        <v>1</v>
      </c>
      <c r="O886" t="s">
        <v>8274</v>
      </c>
      <c r="P886" t="s">
        <v>8325</v>
      </c>
      <c r="Q886" t="s">
        <v>8329</v>
      </c>
      <c r="R886">
        <f t="shared" si="91"/>
        <v>39.82</v>
      </c>
      <c r="S886" s="9">
        <f t="shared" si="92"/>
        <v>134</v>
      </c>
      <c r="T886" s="8">
        <f t="shared" si="93"/>
        <v>40250.242106481484</v>
      </c>
      <c r="U886" s="8">
        <f t="shared" si="94"/>
        <v>40286.290972222225</v>
      </c>
      <c r="V886" s="14">
        <f t="shared" si="95"/>
        <v>36.048865740740439</v>
      </c>
      <c r="W886" s="10">
        <f t="shared" si="96"/>
        <v>0.34381249999999997</v>
      </c>
      <c r="X886" s="21">
        <f t="shared" si="97"/>
        <v>2010</v>
      </c>
    </row>
    <row r="887" spans="1:24" ht="60" x14ac:dyDescent="0.25">
      <c r="A887">
        <v>3594</v>
      </c>
      <c r="B887" s="1" t="s">
        <v>3593</v>
      </c>
      <c r="C887" s="1" t="s">
        <v>7704</v>
      </c>
      <c r="D887" s="3">
        <v>1600</v>
      </c>
      <c r="E887" s="4">
        <v>2015</v>
      </c>
      <c r="F887" t="s">
        <v>8218</v>
      </c>
      <c r="G887" t="s">
        <v>8223</v>
      </c>
      <c r="H887" t="s">
        <v>8403</v>
      </c>
      <c r="I887" t="s">
        <v>8245</v>
      </c>
      <c r="J887">
        <v>1472952982</v>
      </c>
      <c r="K887">
        <v>1470792982</v>
      </c>
      <c r="L887" t="b">
        <v>0</v>
      </c>
      <c r="M887">
        <v>36</v>
      </c>
      <c r="N887" t="b">
        <v>1</v>
      </c>
      <c r="O887" t="s">
        <v>8269</v>
      </c>
      <c r="P887" t="s">
        <v>8321</v>
      </c>
      <c r="Q887" t="s">
        <v>8324</v>
      </c>
      <c r="R887">
        <f t="shared" si="91"/>
        <v>55.97</v>
      </c>
      <c r="S887" s="9">
        <f t="shared" si="92"/>
        <v>126</v>
      </c>
      <c r="T887" s="8">
        <f t="shared" si="93"/>
        <v>42592.066921296297</v>
      </c>
      <c r="U887" s="8">
        <f t="shared" si="94"/>
        <v>42617.066921296297</v>
      </c>
      <c r="V887" s="14">
        <f t="shared" si="95"/>
        <v>25</v>
      </c>
      <c r="W887" s="10">
        <f t="shared" si="96"/>
        <v>0.25937500000000002</v>
      </c>
      <c r="X887" s="21">
        <f t="shared" si="97"/>
        <v>2016</v>
      </c>
    </row>
    <row r="888" spans="1:24" ht="45" x14ac:dyDescent="0.25">
      <c r="A888">
        <v>3244</v>
      </c>
      <c r="B888" s="1" t="s">
        <v>3244</v>
      </c>
      <c r="C888" s="1" t="s">
        <v>7354</v>
      </c>
      <c r="D888" s="3">
        <v>1600</v>
      </c>
      <c r="E888" s="4">
        <v>1647</v>
      </c>
      <c r="F888" t="s">
        <v>8218</v>
      </c>
      <c r="G888" t="s">
        <v>8224</v>
      </c>
      <c r="H888" t="s">
        <v>8407</v>
      </c>
      <c r="I888" t="s">
        <v>8246</v>
      </c>
      <c r="J888">
        <v>1480613982</v>
      </c>
      <c r="K888">
        <v>1478018382</v>
      </c>
      <c r="L888" t="b">
        <v>0</v>
      </c>
      <c r="M888">
        <v>69</v>
      </c>
      <c r="N888" t="b">
        <v>1</v>
      </c>
      <c r="O888" t="s">
        <v>8269</v>
      </c>
      <c r="P888" t="s">
        <v>8321</v>
      </c>
      <c r="Q888" t="s">
        <v>8324</v>
      </c>
      <c r="R888">
        <f t="shared" si="91"/>
        <v>23.87</v>
      </c>
      <c r="S888" s="9">
        <f t="shared" si="92"/>
        <v>103</v>
      </c>
      <c r="T888" s="8">
        <f t="shared" si="93"/>
        <v>42675.694236111114</v>
      </c>
      <c r="U888" s="8">
        <f t="shared" si="94"/>
        <v>42705.735902777778</v>
      </c>
      <c r="V888" s="14">
        <f t="shared" si="95"/>
        <v>30.041666666664241</v>
      </c>
      <c r="W888" s="10">
        <f t="shared" si="96"/>
        <v>2.9374999999999998E-2</v>
      </c>
      <c r="X888" s="21">
        <f t="shared" si="97"/>
        <v>2016</v>
      </c>
    </row>
    <row r="889" spans="1:24" ht="60" x14ac:dyDescent="0.25">
      <c r="A889">
        <v>4091</v>
      </c>
      <c r="B889" s="1" t="s">
        <v>4087</v>
      </c>
      <c r="C889" s="1" t="s">
        <v>8194</v>
      </c>
      <c r="D889" s="3">
        <v>1600</v>
      </c>
      <c r="E889" s="4">
        <v>204</v>
      </c>
      <c r="F889" t="s">
        <v>8220</v>
      </c>
      <c r="G889" t="s">
        <v>8223</v>
      </c>
      <c r="H889" t="s">
        <v>8403</v>
      </c>
      <c r="I889" t="s">
        <v>8245</v>
      </c>
      <c r="J889">
        <v>1421410151</v>
      </c>
      <c r="K889">
        <v>1418818151</v>
      </c>
      <c r="L889" t="b">
        <v>0</v>
      </c>
      <c r="M889">
        <v>8</v>
      </c>
      <c r="N889" t="b">
        <v>0</v>
      </c>
      <c r="O889" t="s">
        <v>8269</v>
      </c>
      <c r="P889" t="s">
        <v>8321</v>
      </c>
      <c r="Q889" t="s">
        <v>8324</v>
      </c>
      <c r="R889">
        <f t="shared" si="91"/>
        <v>25.5</v>
      </c>
      <c r="S889" s="9">
        <f t="shared" si="92"/>
        <v>13</v>
      </c>
      <c r="T889" s="8">
        <f t="shared" si="93"/>
        <v>41990.506377314814</v>
      </c>
      <c r="U889" s="8">
        <f t="shared" si="94"/>
        <v>42020.506377314814</v>
      </c>
      <c r="V889" s="14">
        <f t="shared" si="95"/>
        <v>30</v>
      </c>
      <c r="W889" s="10">
        <f t="shared" si="96"/>
        <v>-0.87250000000000005</v>
      </c>
      <c r="X889" s="21">
        <f t="shared" si="97"/>
        <v>2014</v>
      </c>
    </row>
    <row r="890" spans="1:24" ht="60" x14ac:dyDescent="0.25">
      <c r="A890">
        <v>3896</v>
      </c>
      <c r="B890" s="1" t="s">
        <v>3893</v>
      </c>
      <c r="C890" s="1" t="s">
        <v>8004</v>
      </c>
      <c r="D890" s="3">
        <v>1600</v>
      </c>
      <c r="E890" s="4">
        <v>170</v>
      </c>
      <c r="F890" t="s">
        <v>8220</v>
      </c>
      <c r="G890" t="s">
        <v>8223</v>
      </c>
      <c r="H890" t="s">
        <v>8403</v>
      </c>
      <c r="I890" t="s">
        <v>8245</v>
      </c>
      <c r="J890">
        <v>1402979778</v>
      </c>
      <c r="K890">
        <v>1401770178</v>
      </c>
      <c r="L890" t="b">
        <v>0</v>
      </c>
      <c r="M890">
        <v>4</v>
      </c>
      <c r="N890" t="b">
        <v>0</v>
      </c>
      <c r="O890" t="s">
        <v>8269</v>
      </c>
      <c r="P890" t="s">
        <v>8321</v>
      </c>
      <c r="Q890" t="s">
        <v>8324</v>
      </c>
      <c r="R890">
        <f t="shared" si="91"/>
        <v>42.5</v>
      </c>
      <c r="S890" s="9">
        <f t="shared" si="92"/>
        <v>11</v>
      </c>
      <c r="T890" s="8">
        <f t="shared" si="93"/>
        <v>41793.191875000004</v>
      </c>
      <c r="U890" s="8">
        <f t="shared" si="94"/>
        <v>41807.191875000004</v>
      </c>
      <c r="V890" s="14">
        <f t="shared" si="95"/>
        <v>14</v>
      </c>
      <c r="W890" s="10">
        <f t="shared" si="96"/>
        <v>-0.89375000000000004</v>
      </c>
      <c r="X890" s="21">
        <f t="shared" si="97"/>
        <v>2014</v>
      </c>
    </row>
    <row r="891" spans="1:24" ht="60" x14ac:dyDescent="0.25">
      <c r="A891">
        <v>1985</v>
      </c>
      <c r="B891" s="1" t="s">
        <v>1986</v>
      </c>
      <c r="C891" s="1" t="s">
        <v>6095</v>
      </c>
      <c r="D891" s="3">
        <v>1600</v>
      </c>
      <c r="E891" s="4">
        <v>51</v>
      </c>
      <c r="F891" t="s">
        <v>8220</v>
      </c>
      <c r="G891" t="s">
        <v>8224</v>
      </c>
      <c r="H891" t="s">
        <v>8407</v>
      </c>
      <c r="I891" t="s">
        <v>8246</v>
      </c>
      <c r="J891">
        <v>1470178800</v>
      </c>
      <c r="K891">
        <v>1467650771</v>
      </c>
      <c r="L891" t="b">
        <v>0</v>
      </c>
      <c r="M891">
        <v>4</v>
      </c>
      <c r="N891" t="b">
        <v>0</v>
      </c>
      <c r="O891" t="s">
        <v>8294</v>
      </c>
      <c r="P891" t="s">
        <v>8311</v>
      </c>
      <c r="Q891" t="s">
        <v>8351</v>
      </c>
      <c r="R891">
        <f t="shared" si="91"/>
        <v>12.75</v>
      </c>
      <c r="S891" s="9">
        <f t="shared" si="92"/>
        <v>3</v>
      </c>
      <c r="T891" s="8">
        <f t="shared" si="93"/>
        <v>42555.698738425926</v>
      </c>
      <c r="U891" s="8">
        <f t="shared" si="94"/>
        <v>42584.958333333328</v>
      </c>
      <c r="V891" s="14">
        <f t="shared" si="95"/>
        <v>29.259594907402061</v>
      </c>
      <c r="W891" s="10">
        <f t="shared" si="96"/>
        <v>-0.96812500000000001</v>
      </c>
      <c r="X891" s="21">
        <f t="shared" si="97"/>
        <v>2016</v>
      </c>
    </row>
    <row r="892" spans="1:24" ht="60" x14ac:dyDescent="0.25">
      <c r="A892">
        <v>3498</v>
      </c>
      <c r="B892" s="1" t="s">
        <v>3497</v>
      </c>
      <c r="C892" s="1" t="s">
        <v>7608</v>
      </c>
      <c r="D892" s="3">
        <v>1650</v>
      </c>
      <c r="E892" s="4">
        <v>1690</v>
      </c>
      <c r="F892" t="s">
        <v>8218</v>
      </c>
      <c r="G892" t="s">
        <v>8228</v>
      </c>
      <c r="H892" t="s">
        <v>8408</v>
      </c>
      <c r="I892" t="s">
        <v>8250</v>
      </c>
      <c r="J892">
        <v>1464471840</v>
      </c>
      <c r="K892">
        <v>1459309704</v>
      </c>
      <c r="L892" t="b">
        <v>0</v>
      </c>
      <c r="M892">
        <v>42</v>
      </c>
      <c r="N892" t="b">
        <v>1</v>
      </c>
      <c r="O892" t="s">
        <v>8269</v>
      </c>
      <c r="P892" t="s">
        <v>8321</v>
      </c>
      <c r="Q892" t="s">
        <v>8324</v>
      </c>
      <c r="R892">
        <f t="shared" si="91"/>
        <v>40.24</v>
      </c>
      <c r="S892" s="9">
        <f t="shared" si="92"/>
        <v>102</v>
      </c>
      <c r="T892" s="8">
        <f t="shared" si="93"/>
        <v>42459.15861111111</v>
      </c>
      <c r="U892" s="8">
        <f t="shared" si="94"/>
        <v>42518.905555555553</v>
      </c>
      <c r="V892" s="14">
        <f t="shared" si="95"/>
        <v>59.746944444443216</v>
      </c>
      <c r="W892" s="10">
        <f t="shared" si="96"/>
        <v>2.4242424242424242E-2</v>
      </c>
      <c r="X892" s="21">
        <f t="shared" si="97"/>
        <v>2016</v>
      </c>
    </row>
    <row r="893" spans="1:24" ht="45" x14ac:dyDescent="0.25">
      <c r="A893">
        <v>3528</v>
      </c>
      <c r="B893" s="1" t="s">
        <v>3527</v>
      </c>
      <c r="C893" s="1" t="s">
        <v>7638</v>
      </c>
      <c r="D893" s="3">
        <v>1650</v>
      </c>
      <c r="E893" s="4">
        <v>1669</v>
      </c>
      <c r="F893" t="s">
        <v>8218</v>
      </c>
      <c r="G893" t="s">
        <v>8224</v>
      </c>
      <c r="H893" t="s">
        <v>8407</v>
      </c>
      <c r="I893" t="s">
        <v>8246</v>
      </c>
      <c r="J893">
        <v>1484740918</v>
      </c>
      <c r="K893">
        <v>1483012918</v>
      </c>
      <c r="L893" t="b">
        <v>0</v>
      </c>
      <c r="M893">
        <v>37</v>
      </c>
      <c r="N893" t="b">
        <v>1</v>
      </c>
      <c r="O893" t="s">
        <v>8269</v>
      </c>
      <c r="P893" t="s">
        <v>8321</v>
      </c>
      <c r="Q893" t="s">
        <v>8324</v>
      </c>
      <c r="R893">
        <f t="shared" si="91"/>
        <v>45.11</v>
      </c>
      <c r="S893" s="9">
        <f t="shared" si="92"/>
        <v>101</v>
      </c>
      <c r="T893" s="8">
        <f t="shared" si="93"/>
        <v>42733.50136574074</v>
      </c>
      <c r="U893" s="8">
        <f t="shared" si="94"/>
        <v>42753.50136574074</v>
      </c>
      <c r="V893" s="14">
        <f t="shared" si="95"/>
        <v>20</v>
      </c>
      <c r="W893" s="10">
        <f t="shared" si="96"/>
        <v>1.1515151515151515E-2</v>
      </c>
      <c r="X893" s="21">
        <f t="shared" si="97"/>
        <v>2016</v>
      </c>
    </row>
    <row r="894" spans="1:24" ht="60" x14ac:dyDescent="0.25">
      <c r="A894">
        <v>3485</v>
      </c>
      <c r="B894" s="1" t="s">
        <v>3484</v>
      </c>
      <c r="C894" s="1" t="s">
        <v>7595</v>
      </c>
      <c r="D894" s="3">
        <v>1650</v>
      </c>
      <c r="E894" s="4">
        <v>1660</v>
      </c>
      <c r="F894" t="s">
        <v>8218</v>
      </c>
      <c r="G894" t="s">
        <v>8223</v>
      </c>
      <c r="H894" t="s">
        <v>8403</v>
      </c>
      <c r="I894" t="s">
        <v>8245</v>
      </c>
      <c r="J894">
        <v>1454431080</v>
      </c>
      <c r="K894">
        <v>1451839080</v>
      </c>
      <c r="L894" t="b">
        <v>0</v>
      </c>
      <c r="M894">
        <v>30</v>
      </c>
      <c r="N894" t="b">
        <v>1</v>
      </c>
      <c r="O894" t="s">
        <v>8269</v>
      </c>
      <c r="P894" t="s">
        <v>8321</v>
      </c>
      <c r="Q894" t="s">
        <v>8324</v>
      </c>
      <c r="R894">
        <f t="shared" si="91"/>
        <v>55.33</v>
      </c>
      <c r="S894" s="9">
        <f t="shared" si="92"/>
        <v>101</v>
      </c>
      <c r="T894" s="8">
        <f t="shared" si="93"/>
        <v>42372.693055555559</v>
      </c>
      <c r="U894" s="8">
        <f t="shared" si="94"/>
        <v>42402.693055555559</v>
      </c>
      <c r="V894" s="14">
        <f t="shared" si="95"/>
        <v>30</v>
      </c>
      <c r="W894" s="10">
        <f t="shared" si="96"/>
        <v>6.0606060606060606E-3</v>
      </c>
      <c r="X894" s="21">
        <f t="shared" si="97"/>
        <v>2016</v>
      </c>
    </row>
    <row r="895" spans="1:24" ht="45" x14ac:dyDescent="0.25">
      <c r="A895">
        <v>3990</v>
      </c>
      <c r="B895" s="1" t="s">
        <v>3986</v>
      </c>
      <c r="C895" s="1" t="s">
        <v>8096</v>
      </c>
      <c r="D895" s="3">
        <v>1650</v>
      </c>
      <c r="E895" s="4">
        <v>69</v>
      </c>
      <c r="F895" t="s">
        <v>8220</v>
      </c>
      <c r="G895" t="s">
        <v>8224</v>
      </c>
      <c r="H895" t="s">
        <v>8407</v>
      </c>
      <c r="I895" t="s">
        <v>8246</v>
      </c>
      <c r="J895">
        <v>1456934893</v>
      </c>
      <c r="K895">
        <v>1454342893</v>
      </c>
      <c r="L895" t="b">
        <v>0</v>
      </c>
      <c r="M895">
        <v>3</v>
      </c>
      <c r="N895" t="b">
        <v>0</v>
      </c>
      <c r="O895" t="s">
        <v>8269</v>
      </c>
      <c r="P895" t="s">
        <v>8321</v>
      </c>
      <c r="Q895" t="s">
        <v>8324</v>
      </c>
      <c r="R895">
        <f t="shared" si="91"/>
        <v>23</v>
      </c>
      <c r="S895" s="9">
        <f t="shared" si="92"/>
        <v>4</v>
      </c>
      <c r="T895" s="8">
        <f t="shared" si="93"/>
        <v>42401.672372685185</v>
      </c>
      <c r="U895" s="8">
        <f t="shared" si="94"/>
        <v>42431.672372685185</v>
      </c>
      <c r="V895" s="14">
        <f t="shared" si="95"/>
        <v>30</v>
      </c>
      <c r="W895" s="10">
        <f t="shared" si="96"/>
        <v>-0.95818181818181813</v>
      </c>
      <c r="X895" s="21">
        <f t="shared" si="97"/>
        <v>2016</v>
      </c>
    </row>
    <row r="896" spans="1:24" ht="45" x14ac:dyDescent="0.25">
      <c r="A896">
        <v>1340</v>
      </c>
      <c r="B896" s="1" t="s">
        <v>1341</v>
      </c>
      <c r="C896" s="1" t="s">
        <v>5450</v>
      </c>
      <c r="D896" s="3">
        <v>1680</v>
      </c>
      <c r="E896" s="4">
        <v>0</v>
      </c>
      <c r="F896" t="s">
        <v>8219</v>
      </c>
      <c r="G896" t="s">
        <v>8223</v>
      </c>
      <c r="H896" t="s">
        <v>8403</v>
      </c>
      <c r="I896" t="s">
        <v>8245</v>
      </c>
      <c r="J896">
        <v>1408112253</v>
      </c>
      <c r="K896">
        <v>1405520253</v>
      </c>
      <c r="L896" t="b">
        <v>0</v>
      </c>
      <c r="M896">
        <v>0</v>
      </c>
      <c r="N896" t="b">
        <v>0</v>
      </c>
      <c r="O896" t="s">
        <v>8271</v>
      </c>
      <c r="P896" t="s">
        <v>8306</v>
      </c>
      <c r="Q896" t="s">
        <v>8308</v>
      </c>
      <c r="R896">
        <f t="shared" si="91"/>
        <v>0</v>
      </c>
      <c r="S896" s="9">
        <f t="shared" si="92"/>
        <v>0</v>
      </c>
      <c r="T896" s="8">
        <f t="shared" si="93"/>
        <v>41836.595520833333</v>
      </c>
      <c r="U896" s="8">
        <f t="shared" si="94"/>
        <v>41866.595520833333</v>
      </c>
      <c r="V896" s="14">
        <f t="shared" si="95"/>
        <v>30</v>
      </c>
      <c r="W896" s="10">
        <f t="shared" si="96"/>
        <v>-1</v>
      </c>
      <c r="X896" s="21">
        <f t="shared" si="97"/>
        <v>2014</v>
      </c>
    </row>
    <row r="897" spans="1:24" ht="45" x14ac:dyDescent="0.25">
      <c r="A897">
        <v>1672</v>
      </c>
      <c r="B897" s="1" t="s">
        <v>1673</v>
      </c>
      <c r="C897" s="1" t="s">
        <v>5782</v>
      </c>
      <c r="D897" s="3">
        <v>1700</v>
      </c>
      <c r="E897" s="4">
        <v>1920</v>
      </c>
      <c r="F897" t="s">
        <v>8218</v>
      </c>
      <c r="G897" t="s">
        <v>8223</v>
      </c>
      <c r="H897" t="s">
        <v>8403</v>
      </c>
      <c r="I897" t="s">
        <v>8245</v>
      </c>
      <c r="J897">
        <v>1338824730</v>
      </c>
      <c r="K897">
        <v>1336232730</v>
      </c>
      <c r="L897" t="b">
        <v>0</v>
      </c>
      <c r="M897">
        <v>49</v>
      </c>
      <c r="N897" t="b">
        <v>1</v>
      </c>
      <c r="O897" t="s">
        <v>8290</v>
      </c>
      <c r="P897" t="s">
        <v>8325</v>
      </c>
      <c r="Q897" t="s">
        <v>8336</v>
      </c>
      <c r="R897">
        <f t="shared" si="91"/>
        <v>39.18</v>
      </c>
      <c r="S897" s="9">
        <f t="shared" si="92"/>
        <v>113</v>
      </c>
      <c r="T897" s="8">
        <f t="shared" si="93"/>
        <v>41034.656597222223</v>
      </c>
      <c r="U897" s="8">
        <f t="shared" si="94"/>
        <v>41064.656597222223</v>
      </c>
      <c r="V897" s="14">
        <f t="shared" si="95"/>
        <v>30</v>
      </c>
      <c r="W897" s="10">
        <f t="shared" si="96"/>
        <v>0.12941176470588237</v>
      </c>
      <c r="X897" s="21">
        <f t="shared" si="97"/>
        <v>2012</v>
      </c>
    </row>
    <row r="898" spans="1:24" ht="60" x14ac:dyDescent="0.25">
      <c r="A898">
        <v>1292</v>
      </c>
      <c r="B898" s="1" t="s">
        <v>1293</v>
      </c>
      <c r="C898" s="1" t="s">
        <v>5402</v>
      </c>
      <c r="D898" s="3">
        <v>1700</v>
      </c>
      <c r="E898" s="4">
        <v>1870</v>
      </c>
      <c r="F898" t="s">
        <v>8218</v>
      </c>
      <c r="G898" t="s">
        <v>8224</v>
      </c>
      <c r="H898" t="s">
        <v>8407</v>
      </c>
      <c r="I898" t="s">
        <v>8246</v>
      </c>
      <c r="J898">
        <v>1444172340</v>
      </c>
      <c r="K898">
        <v>1441822828</v>
      </c>
      <c r="L898" t="b">
        <v>0</v>
      </c>
      <c r="M898">
        <v>52</v>
      </c>
      <c r="N898" t="b">
        <v>1</v>
      </c>
      <c r="O898" t="s">
        <v>8269</v>
      </c>
      <c r="P898" t="s">
        <v>8321</v>
      </c>
      <c r="Q898" t="s">
        <v>8324</v>
      </c>
      <c r="R898">
        <f t="shared" ref="R898:R961" si="98">IFERROR(ROUND(E898/M898,2),0)</f>
        <v>35.96</v>
      </c>
      <c r="S898" s="9">
        <f t="shared" ref="S898:S961" si="99">ROUND((E898/D898)*100,0)</f>
        <v>110</v>
      </c>
      <c r="T898" s="8">
        <f t="shared" ref="T898:T961" si="100">+(((K898/60)/60)/24)+DATE(1970,1,1)</f>
        <v>42256.764212962968</v>
      </c>
      <c r="U898" s="8">
        <f t="shared" ref="U898:U961" si="101">+(((J898/60)/60/24)+DATE(1970,1,1))</f>
        <v>42283.957638888889</v>
      </c>
      <c r="V898" s="14">
        <f t="shared" ref="V898:V961" si="102">+U898-T898</f>
        <v>27.193425925921474</v>
      </c>
      <c r="W898" s="10">
        <f t="shared" ref="W898:W961" si="103">+(E898-D898)/D898</f>
        <v>0.1</v>
      </c>
      <c r="X898" s="21">
        <f t="shared" ref="X898:X961" si="104">YEAR(T898)</f>
        <v>2015</v>
      </c>
    </row>
    <row r="899" spans="1:24" ht="45" x14ac:dyDescent="0.25">
      <c r="A899">
        <v>789</v>
      </c>
      <c r="B899" s="1" t="s">
        <v>790</v>
      </c>
      <c r="C899" s="1" t="s">
        <v>4899</v>
      </c>
      <c r="D899" s="3">
        <v>1700</v>
      </c>
      <c r="E899" s="4">
        <v>1860</v>
      </c>
      <c r="F899" t="s">
        <v>8218</v>
      </c>
      <c r="G899" t="s">
        <v>8223</v>
      </c>
      <c r="H899" t="s">
        <v>8403</v>
      </c>
      <c r="I899" t="s">
        <v>8245</v>
      </c>
      <c r="J899">
        <v>1358755140</v>
      </c>
      <c r="K899">
        <v>1357187280</v>
      </c>
      <c r="L899" t="b">
        <v>0</v>
      </c>
      <c r="M899">
        <v>14</v>
      </c>
      <c r="N899" t="b">
        <v>1</v>
      </c>
      <c r="O899" t="s">
        <v>8274</v>
      </c>
      <c r="P899" t="s">
        <v>8325</v>
      </c>
      <c r="Q899" t="s">
        <v>8329</v>
      </c>
      <c r="R899">
        <f t="shared" si="98"/>
        <v>132.86000000000001</v>
      </c>
      <c r="S899" s="9">
        <f t="shared" si="99"/>
        <v>109</v>
      </c>
      <c r="T899" s="8">
        <f t="shared" si="100"/>
        <v>41277.186111111114</v>
      </c>
      <c r="U899" s="8">
        <f t="shared" si="101"/>
        <v>41295.332638888889</v>
      </c>
      <c r="V899" s="14">
        <f t="shared" si="102"/>
        <v>18.146527777775191</v>
      </c>
      <c r="W899" s="10">
        <f t="shared" si="103"/>
        <v>9.4117647058823528E-2</v>
      </c>
      <c r="X899" s="21">
        <f t="shared" si="104"/>
        <v>2013</v>
      </c>
    </row>
    <row r="900" spans="1:24" ht="45" x14ac:dyDescent="0.25">
      <c r="A900">
        <v>3417</v>
      </c>
      <c r="B900" s="1" t="s">
        <v>3416</v>
      </c>
      <c r="C900" s="1" t="s">
        <v>7527</v>
      </c>
      <c r="D900" s="3">
        <v>1700</v>
      </c>
      <c r="E900" s="4">
        <v>1700.01</v>
      </c>
      <c r="F900" t="s">
        <v>8218</v>
      </c>
      <c r="G900" t="s">
        <v>8223</v>
      </c>
      <c r="H900" t="s">
        <v>8403</v>
      </c>
      <c r="I900" t="s">
        <v>8245</v>
      </c>
      <c r="J900">
        <v>1414284180</v>
      </c>
      <c r="K900">
        <v>1410558948</v>
      </c>
      <c r="L900" t="b">
        <v>0</v>
      </c>
      <c r="M900">
        <v>45</v>
      </c>
      <c r="N900" t="b">
        <v>1</v>
      </c>
      <c r="O900" t="s">
        <v>8269</v>
      </c>
      <c r="P900" t="s">
        <v>8321</v>
      </c>
      <c r="Q900" t="s">
        <v>8324</v>
      </c>
      <c r="R900">
        <f t="shared" si="98"/>
        <v>37.78</v>
      </c>
      <c r="S900" s="9">
        <f t="shared" si="99"/>
        <v>100</v>
      </c>
      <c r="T900" s="8">
        <f t="shared" si="100"/>
        <v>41894.91375</v>
      </c>
      <c r="U900" s="8">
        <f t="shared" si="101"/>
        <v>41938.029861111114</v>
      </c>
      <c r="V900" s="14">
        <f t="shared" si="102"/>
        <v>43.116111111114151</v>
      </c>
      <c r="W900" s="10">
        <f t="shared" si="103"/>
        <v>5.8823529411711202E-6</v>
      </c>
      <c r="X900" s="21">
        <f t="shared" si="104"/>
        <v>2014</v>
      </c>
    </row>
    <row r="901" spans="1:24" ht="60" x14ac:dyDescent="0.25">
      <c r="A901">
        <v>3967</v>
      </c>
      <c r="B901" s="1" t="s">
        <v>3964</v>
      </c>
      <c r="C901" s="1" t="s">
        <v>8074</v>
      </c>
      <c r="D901" s="3">
        <v>1700</v>
      </c>
      <c r="E901" s="4">
        <v>410</v>
      </c>
      <c r="F901" t="s">
        <v>8220</v>
      </c>
      <c r="G901" t="s">
        <v>8223</v>
      </c>
      <c r="H901" t="s">
        <v>8403</v>
      </c>
      <c r="I901" t="s">
        <v>8245</v>
      </c>
      <c r="J901">
        <v>1488783507</v>
      </c>
      <c r="K901">
        <v>1486191507</v>
      </c>
      <c r="L901" t="b">
        <v>0</v>
      </c>
      <c r="M901">
        <v>10</v>
      </c>
      <c r="N901" t="b">
        <v>0</v>
      </c>
      <c r="O901" t="s">
        <v>8269</v>
      </c>
      <c r="P901" t="s">
        <v>8321</v>
      </c>
      <c r="Q901" t="s">
        <v>8324</v>
      </c>
      <c r="R901">
        <f t="shared" si="98"/>
        <v>41</v>
      </c>
      <c r="S901" s="9">
        <f t="shared" si="99"/>
        <v>24</v>
      </c>
      <c r="T901" s="8">
        <f t="shared" si="100"/>
        <v>42770.290590277778</v>
      </c>
      <c r="U901" s="8">
        <f t="shared" si="101"/>
        <v>42800.290590277778</v>
      </c>
      <c r="V901" s="14">
        <f t="shared" si="102"/>
        <v>30</v>
      </c>
      <c r="W901" s="10">
        <f t="shared" si="103"/>
        <v>-0.75882352941176467</v>
      </c>
      <c r="X901" s="21">
        <f t="shared" si="104"/>
        <v>2017</v>
      </c>
    </row>
    <row r="902" spans="1:24" ht="45" x14ac:dyDescent="0.25">
      <c r="A902">
        <v>3355</v>
      </c>
      <c r="B902" s="1" t="s">
        <v>3354</v>
      </c>
      <c r="C902" s="1" t="s">
        <v>7465</v>
      </c>
      <c r="D902" s="3">
        <v>1750</v>
      </c>
      <c r="E902" s="4">
        <v>2210</v>
      </c>
      <c r="F902" t="s">
        <v>8218</v>
      </c>
      <c r="G902" t="s">
        <v>8224</v>
      </c>
      <c r="H902" t="s">
        <v>8407</v>
      </c>
      <c r="I902" t="s">
        <v>8246</v>
      </c>
      <c r="J902">
        <v>1462879020</v>
      </c>
      <c r="K902">
        <v>1461941527</v>
      </c>
      <c r="L902" t="b">
        <v>0</v>
      </c>
      <c r="M902">
        <v>15</v>
      </c>
      <c r="N902" t="b">
        <v>1</v>
      </c>
      <c r="O902" t="s">
        <v>8269</v>
      </c>
      <c r="P902" t="s">
        <v>8321</v>
      </c>
      <c r="Q902" t="s">
        <v>8324</v>
      </c>
      <c r="R902">
        <f t="shared" si="98"/>
        <v>147.33000000000001</v>
      </c>
      <c r="S902" s="9">
        <f t="shared" si="99"/>
        <v>126</v>
      </c>
      <c r="T902" s="8">
        <f t="shared" si="100"/>
        <v>42489.619525462964</v>
      </c>
      <c r="U902" s="8">
        <f t="shared" si="101"/>
        <v>42500.470138888893</v>
      </c>
      <c r="V902" s="14">
        <f t="shared" si="102"/>
        <v>10.850613425929623</v>
      </c>
      <c r="W902" s="10">
        <f t="shared" si="103"/>
        <v>0.26285714285714284</v>
      </c>
      <c r="X902" s="21">
        <f t="shared" si="104"/>
        <v>2016</v>
      </c>
    </row>
    <row r="903" spans="1:24" ht="60" x14ac:dyDescent="0.25">
      <c r="A903">
        <v>3383</v>
      </c>
      <c r="B903" s="1" t="s">
        <v>3382</v>
      </c>
      <c r="C903" s="1" t="s">
        <v>7493</v>
      </c>
      <c r="D903" s="3">
        <v>1750</v>
      </c>
      <c r="E903" s="4">
        <v>1955</v>
      </c>
      <c r="F903" t="s">
        <v>8218</v>
      </c>
      <c r="G903" t="s">
        <v>8223</v>
      </c>
      <c r="H903" t="s">
        <v>8403</v>
      </c>
      <c r="I903" t="s">
        <v>8245</v>
      </c>
      <c r="J903">
        <v>1466707620</v>
      </c>
      <c r="K903">
        <v>1464979620</v>
      </c>
      <c r="L903" t="b">
        <v>0</v>
      </c>
      <c r="M903">
        <v>30</v>
      </c>
      <c r="N903" t="b">
        <v>1</v>
      </c>
      <c r="O903" t="s">
        <v>8269</v>
      </c>
      <c r="P903" t="s">
        <v>8321</v>
      </c>
      <c r="Q903" t="s">
        <v>8324</v>
      </c>
      <c r="R903">
        <f t="shared" si="98"/>
        <v>65.17</v>
      </c>
      <c r="S903" s="9">
        <f t="shared" si="99"/>
        <v>112</v>
      </c>
      <c r="T903" s="8">
        <f t="shared" si="100"/>
        <v>42524.782638888893</v>
      </c>
      <c r="U903" s="8">
        <f t="shared" si="101"/>
        <v>42544.782638888893</v>
      </c>
      <c r="V903" s="14">
        <f t="shared" si="102"/>
        <v>20</v>
      </c>
      <c r="W903" s="10">
        <f t="shared" si="103"/>
        <v>0.11714285714285715</v>
      </c>
      <c r="X903" s="21">
        <f t="shared" si="104"/>
        <v>2016</v>
      </c>
    </row>
    <row r="904" spans="1:24" ht="60" x14ac:dyDescent="0.25">
      <c r="A904">
        <v>3030</v>
      </c>
      <c r="B904" s="1" t="s">
        <v>3030</v>
      </c>
      <c r="C904" s="1" t="s">
        <v>7140</v>
      </c>
      <c r="D904" s="3">
        <v>1750</v>
      </c>
      <c r="E904" s="4">
        <v>1867</v>
      </c>
      <c r="F904" t="s">
        <v>8218</v>
      </c>
      <c r="G904" t="s">
        <v>8223</v>
      </c>
      <c r="H904" t="s">
        <v>8403</v>
      </c>
      <c r="I904" t="s">
        <v>8245</v>
      </c>
      <c r="J904">
        <v>1442426171</v>
      </c>
      <c r="K904">
        <v>1439834171</v>
      </c>
      <c r="L904" t="b">
        <v>0</v>
      </c>
      <c r="M904">
        <v>41</v>
      </c>
      <c r="N904" t="b">
        <v>1</v>
      </c>
      <c r="O904" t="s">
        <v>8301</v>
      </c>
      <c r="P904" t="s">
        <v>8321</v>
      </c>
      <c r="Q904" t="s">
        <v>8322</v>
      </c>
      <c r="R904">
        <f t="shared" si="98"/>
        <v>45.54</v>
      </c>
      <c r="S904" s="9">
        <f t="shared" si="99"/>
        <v>107</v>
      </c>
      <c r="T904" s="8">
        <f t="shared" si="100"/>
        <v>42233.747349537036</v>
      </c>
      <c r="U904" s="8">
        <f t="shared" si="101"/>
        <v>42263.747349537036</v>
      </c>
      <c r="V904" s="14">
        <f t="shared" si="102"/>
        <v>30</v>
      </c>
      <c r="W904" s="10">
        <f t="shared" si="103"/>
        <v>6.6857142857142851E-2</v>
      </c>
      <c r="X904" s="21">
        <f t="shared" si="104"/>
        <v>2015</v>
      </c>
    </row>
    <row r="905" spans="1:24" ht="30" x14ac:dyDescent="0.25">
      <c r="A905">
        <v>2603</v>
      </c>
      <c r="B905" s="1" t="s">
        <v>2603</v>
      </c>
      <c r="C905" s="1" t="s">
        <v>6713</v>
      </c>
      <c r="D905" s="3">
        <v>1750</v>
      </c>
      <c r="E905" s="4">
        <v>1776</v>
      </c>
      <c r="F905" t="s">
        <v>8218</v>
      </c>
      <c r="G905" t="s">
        <v>8223</v>
      </c>
      <c r="H905" t="s">
        <v>8403</v>
      </c>
      <c r="I905" t="s">
        <v>8245</v>
      </c>
      <c r="J905">
        <v>1387835654</v>
      </c>
      <c r="K905">
        <v>1386626054</v>
      </c>
      <c r="L905" t="b">
        <v>1</v>
      </c>
      <c r="M905">
        <v>50</v>
      </c>
      <c r="N905" t="b">
        <v>1</v>
      </c>
      <c r="O905" t="s">
        <v>8299</v>
      </c>
      <c r="P905" t="s">
        <v>8306</v>
      </c>
      <c r="Q905" t="s">
        <v>8313</v>
      </c>
      <c r="R905">
        <f t="shared" si="98"/>
        <v>35.520000000000003</v>
      </c>
      <c r="S905" s="9">
        <f t="shared" si="99"/>
        <v>101</v>
      </c>
      <c r="T905" s="8">
        <f t="shared" si="100"/>
        <v>41617.912662037037</v>
      </c>
      <c r="U905" s="8">
        <f t="shared" si="101"/>
        <v>41631.912662037037</v>
      </c>
      <c r="V905" s="14">
        <f t="shared" si="102"/>
        <v>14</v>
      </c>
      <c r="W905" s="10">
        <f t="shared" si="103"/>
        <v>1.4857142857142857E-2</v>
      </c>
      <c r="X905" s="21">
        <f t="shared" si="104"/>
        <v>2013</v>
      </c>
    </row>
    <row r="906" spans="1:24" ht="60" x14ac:dyDescent="0.25">
      <c r="A906">
        <v>3955</v>
      </c>
      <c r="B906" s="1" t="s">
        <v>3952</v>
      </c>
      <c r="C906" s="1" t="s">
        <v>8062</v>
      </c>
      <c r="D906" s="3">
        <v>1750</v>
      </c>
      <c r="E906" s="4">
        <v>425</v>
      </c>
      <c r="F906" t="s">
        <v>8220</v>
      </c>
      <c r="G906" t="s">
        <v>8223</v>
      </c>
      <c r="H906" t="s">
        <v>8403</v>
      </c>
      <c r="I906" t="s">
        <v>8245</v>
      </c>
      <c r="J906">
        <v>1448745741</v>
      </c>
      <c r="K906">
        <v>1446150141</v>
      </c>
      <c r="L906" t="b">
        <v>0</v>
      </c>
      <c r="M906">
        <v>8</v>
      </c>
      <c r="N906" t="b">
        <v>0</v>
      </c>
      <c r="O906" t="s">
        <v>8269</v>
      </c>
      <c r="P906" t="s">
        <v>8321</v>
      </c>
      <c r="Q906" t="s">
        <v>8324</v>
      </c>
      <c r="R906">
        <f t="shared" si="98"/>
        <v>53.13</v>
      </c>
      <c r="S906" s="9">
        <f t="shared" si="99"/>
        <v>24</v>
      </c>
      <c r="T906" s="8">
        <f t="shared" si="100"/>
        <v>42306.848854166667</v>
      </c>
      <c r="U906" s="8">
        <f t="shared" si="101"/>
        <v>42336.890520833331</v>
      </c>
      <c r="V906" s="14">
        <f t="shared" si="102"/>
        <v>30.041666666664241</v>
      </c>
      <c r="W906" s="10">
        <f t="shared" si="103"/>
        <v>-0.75714285714285712</v>
      </c>
      <c r="X906" s="21">
        <f t="shared" si="104"/>
        <v>2015</v>
      </c>
    </row>
    <row r="907" spans="1:24" ht="45" x14ac:dyDescent="0.25">
      <c r="A907">
        <v>1709</v>
      </c>
      <c r="B907" s="1" t="s">
        <v>1710</v>
      </c>
      <c r="C907" s="1" t="s">
        <v>5819</v>
      </c>
      <c r="D907" s="3">
        <v>1750</v>
      </c>
      <c r="E907" s="4">
        <v>85</v>
      </c>
      <c r="F907" t="s">
        <v>8220</v>
      </c>
      <c r="G907" t="s">
        <v>8223</v>
      </c>
      <c r="H907" t="s">
        <v>8403</v>
      </c>
      <c r="I907" t="s">
        <v>8245</v>
      </c>
      <c r="J907">
        <v>1409513940</v>
      </c>
      <c r="K907">
        <v>1405949514</v>
      </c>
      <c r="L907" t="b">
        <v>0</v>
      </c>
      <c r="M907">
        <v>4</v>
      </c>
      <c r="N907" t="b">
        <v>0</v>
      </c>
      <c r="O907" t="s">
        <v>8291</v>
      </c>
      <c r="P907" t="s">
        <v>8325</v>
      </c>
      <c r="Q907" t="s">
        <v>8328</v>
      </c>
      <c r="R907">
        <f t="shared" si="98"/>
        <v>21.25</v>
      </c>
      <c r="S907" s="9">
        <f t="shared" si="99"/>
        <v>5</v>
      </c>
      <c r="T907" s="8">
        <f t="shared" si="100"/>
        <v>41841.56381944444</v>
      </c>
      <c r="U907" s="8">
        <f t="shared" si="101"/>
        <v>41882.818749999999</v>
      </c>
      <c r="V907" s="14">
        <f t="shared" si="102"/>
        <v>41.254930555558531</v>
      </c>
      <c r="W907" s="10">
        <f t="shared" si="103"/>
        <v>-0.9514285714285714</v>
      </c>
      <c r="X907" s="21">
        <f t="shared" si="104"/>
        <v>2014</v>
      </c>
    </row>
    <row r="908" spans="1:24" ht="60" x14ac:dyDescent="0.25">
      <c r="A908">
        <v>1454</v>
      </c>
      <c r="B908" s="1" t="s">
        <v>1455</v>
      </c>
      <c r="C908" s="1" t="s">
        <v>5564</v>
      </c>
      <c r="D908" s="3">
        <v>1750</v>
      </c>
      <c r="E908" s="4">
        <v>15</v>
      </c>
      <c r="F908" t="s">
        <v>8219</v>
      </c>
      <c r="G908" t="s">
        <v>8226</v>
      </c>
      <c r="H908" t="s">
        <v>8405</v>
      </c>
      <c r="I908" t="s">
        <v>8248</v>
      </c>
      <c r="J908">
        <v>1461535140</v>
      </c>
      <c r="K908">
        <v>1459716480</v>
      </c>
      <c r="L908" t="b">
        <v>0</v>
      </c>
      <c r="M908">
        <v>1</v>
      </c>
      <c r="N908" t="b">
        <v>0</v>
      </c>
      <c r="O908" t="s">
        <v>8285</v>
      </c>
      <c r="P908" t="s">
        <v>8309</v>
      </c>
      <c r="Q908" t="s">
        <v>8346</v>
      </c>
      <c r="R908">
        <f t="shared" si="98"/>
        <v>15</v>
      </c>
      <c r="S908" s="9">
        <f t="shared" si="99"/>
        <v>1</v>
      </c>
      <c r="T908" s="8">
        <f t="shared" si="100"/>
        <v>42463.866666666669</v>
      </c>
      <c r="U908" s="8">
        <f t="shared" si="101"/>
        <v>42484.915972222225</v>
      </c>
      <c r="V908" s="14">
        <f t="shared" si="102"/>
        <v>21.049305555556202</v>
      </c>
      <c r="W908" s="10">
        <f t="shared" si="103"/>
        <v>-0.99142857142857144</v>
      </c>
      <c r="X908" s="21">
        <f t="shared" si="104"/>
        <v>2016</v>
      </c>
    </row>
    <row r="909" spans="1:24" ht="45" x14ac:dyDescent="0.25">
      <c r="A909">
        <v>1580</v>
      </c>
      <c r="B909" s="1" t="s">
        <v>1581</v>
      </c>
      <c r="C909" s="1" t="s">
        <v>5690</v>
      </c>
      <c r="D909" s="3">
        <v>1750</v>
      </c>
      <c r="E909" s="4">
        <v>0</v>
      </c>
      <c r="F909" t="s">
        <v>8219</v>
      </c>
      <c r="G909" t="s">
        <v>8223</v>
      </c>
      <c r="H909" t="s">
        <v>8403</v>
      </c>
      <c r="I909" t="s">
        <v>8245</v>
      </c>
      <c r="J909">
        <v>1337562726</v>
      </c>
      <c r="K909">
        <v>1332378726</v>
      </c>
      <c r="L909" t="b">
        <v>0</v>
      </c>
      <c r="M909">
        <v>0</v>
      </c>
      <c r="N909" t="b">
        <v>0</v>
      </c>
      <c r="O909" t="s">
        <v>8288</v>
      </c>
      <c r="P909" t="s">
        <v>8309</v>
      </c>
      <c r="Q909" t="s">
        <v>8347</v>
      </c>
      <c r="R909">
        <f t="shared" si="98"/>
        <v>0</v>
      </c>
      <c r="S909" s="9">
        <f t="shared" si="99"/>
        <v>0</v>
      </c>
      <c r="T909" s="8">
        <f t="shared" si="100"/>
        <v>40990.050069444449</v>
      </c>
      <c r="U909" s="8">
        <f t="shared" si="101"/>
        <v>41050.050069444449</v>
      </c>
      <c r="V909" s="14">
        <f t="shared" si="102"/>
        <v>60</v>
      </c>
      <c r="W909" s="10">
        <f t="shared" si="103"/>
        <v>-1</v>
      </c>
      <c r="X909" s="21">
        <f t="shared" si="104"/>
        <v>2012</v>
      </c>
    </row>
    <row r="910" spans="1:24" ht="60" x14ac:dyDescent="0.25">
      <c r="A910">
        <v>2183</v>
      </c>
      <c r="B910" s="1" t="s">
        <v>2184</v>
      </c>
      <c r="C910" s="1" t="s">
        <v>6293</v>
      </c>
      <c r="D910" s="3">
        <v>1800</v>
      </c>
      <c r="E910" s="4">
        <v>8807</v>
      </c>
      <c r="F910" t="s">
        <v>8218</v>
      </c>
      <c r="G910" t="s">
        <v>8223</v>
      </c>
      <c r="H910" t="s">
        <v>8403</v>
      </c>
      <c r="I910" t="s">
        <v>8245</v>
      </c>
      <c r="J910">
        <v>1486616400</v>
      </c>
      <c r="K910">
        <v>1484037977</v>
      </c>
      <c r="L910" t="b">
        <v>0</v>
      </c>
      <c r="M910">
        <v>279</v>
      </c>
      <c r="N910" t="b">
        <v>1</v>
      </c>
      <c r="O910" t="s">
        <v>8295</v>
      </c>
      <c r="P910" t="s">
        <v>8314</v>
      </c>
      <c r="Q910" t="s">
        <v>8315</v>
      </c>
      <c r="R910">
        <f t="shared" si="98"/>
        <v>31.57</v>
      </c>
      <c r="S910" s="9">
        <f t="shared" si="99"/>
        <v>489</v>
      </c>
      <c r="T910" s="8">
        <f t="shared" si="100"/>
        <v>42745.365474537044</v>
      </c>
      <c r="U910" s="8">
        <f t="shared" si="101"/>
        <v>42775.208333333328</v>
      </c>
      <c r="V910" s="14">
        <f t="shared" si="102"/>
        <v>29.842858796284418</v>
      </c>
      <c r="W910" s="10">
        <f t="shared" si="103"/>
        <v>3.8927777777777779</v>
      </c>
      <c r="X910" s="21">
        <f t="shared" si="104"/>
        <v>2017</v>
      </c>
    </row>
    <row r="911" spans="1:24" ht="45" x14ac:dyDescent="0.25">
      <c r="A911">
        <v>3328</v>
      </c>
      <c r="B911" s="1" t="s">
        <v>3328</v>
      </c>
      <c r="C911" s="1" t="s">
        <v>7438</v>
      </c>
      <c r="D911" s="3">
        <v>1800</v>
      </c>
      <c r="E911" s="4">
        <v>2635</v>
      </c>
      <c r="F911" t="s">
        <v>8218</v>
      </c>
      <c r="G911" t="s">
        <v>8223</v>
      </c>
      <c r="H911" t="s">
        <v>8403</v>
      </c>
      <c r="I911" t="s">
        <v>8245</v>
      </c>
      <c r="J911">
        <v>1404522000</v>
      </c>
      <c r="K911">
        <v>1404308883</v>
      </c>
      <c r="L911" t="b">
        <v>0</v>
      </c>
      <c r="M911">
        <v>9</v>
      </c>
      <c r="N911" t="b">
        <v>1</v>
      </c>
      <c r="O911" t="s">
        <v>8269</v>
      </c>
      <c r="P911" t="s">
        <v>8321</v>
      </c>
      <c r="Q911" t="s">
        <v>8324</v>
      </c>
      <c r="R911">
        <f t="shared" si="98"/>
        <v>292.77999999999997</v>
      </c>
      <c r="S911" s="9">
        <f t="shared" si="99"/>
        <v>146</v>
      </c>
      <c r="T911" s="8">
        <f t="shared" si="100"/>
        <v>41822.57503472222</v>
      </c>
      <c r="U911" s="8">
        <f t="shared" si="101"/>
        <v>41825.041666666664</v>
      </c>
      <c r="V911" s="14">
        <f t="shared" si="102"/>
        <v>2.4666319444440887</v>
      </c>
      <c r="W911" s="10">
        <f t="shared" si="103"/>
        <v>0.46388888888888891</v>
      </c>
      <c r="X911" s="21">
        <f t="shared" si="104"/>
        <v>2014</v>
      </c>
    </row>
    <row r="912" spans="1:24" ht="30" x14ac:dyDescent="0.25">
      <c r="A912">
        <v>3148</v>
      </c>
      <c r="B912" s="1" t="s">
        <v>3148</v>
      </c>
      <c r="C912" s="1" t="s">
        <v>7258</v>
      </c>
      <c r="D912" s="3">
        <v>1800</v>
      </c>
      <c r="E912" s="4">
        <v>2361</v>
      </c>
      <c r="F912" t="s">
        <v>8218</v>
      </c>
      <c r="G912" t="s">
        <v>8223</v>
      </c>
      <c r="H912" t="s">
        <v>8403</v>
      </c>
      <c r="I912" t="s">
        <v>8245</v>
      </c>
      <c r="J912">
        <v>1412136000</v>
      </c>
      <c r="K912">
        <v>1410278284</v>
      </c>
      <c r="L912" t="b">
        <v>1</v>
      </c>
      <c r="M912">
        <v>57</v>
      </c>
      <c r="N912" t="b">
        <v>1</v>
      </c>
      <c r="O912" t="s">
        <v>8269</v>
      </c>
      <c r="P912" t="s">
        <v>8321</v>
      </c>
      <c r="Q912" t="s">
        <v>8324</v>
      </c>
      <c r="R912">
        <f t="shared" si="98"/>
        <v>41.42</v>
      </c>
      <c r="S912" s="9">
        <f t="shared" si="99"/>
        <v>131</v>
      </c>
      <c r="T912" s="8">
        <f t="shared" si="100"/>
        <v>41891.665324074071</v>
      </c>
      <c r="U912" s="8">
        <f t="shared" si="101"/>
        <v>41913.166666666664</v>
      </c>
      <c r="V912" s="14">
        <f t="shared" si="102"/>
        <v>21.501342592593573</v>
      </c>
      <c r="W912" s="10">
        <f t="shared" si="103"/>
        <v>0.31166666666666665</v>
      </c>
      <c r="X912" s="21">
        <f t="shared" si="104"/>
        <v>2014</v>
      </c>
    </row>
    <row r="913" spans="1:24" ht="60" x14ac:dyDescent="0.25">
      <c r="A913">
        <v>2927</v>
      </c>
      <c r="B913" s="1" t="s">
        <v>2927</v>
      </c>
      <c r="C913" s="1" t="s">
        <v>7037</v>
      </c>
      <c r="D913" s="3">
        <v>1800</v>
      </c>
      <c r="E913" s="4">
        <v>2355</v>
      </c>
      <c r="F913" t="s">
        <v>8218</v>
      </c>
      <c r="G913" t="s">
        <v>8223</v>
      </c>
      <c r="H913" t="s">
        <v>8403</v>
      </c>
      <c r="I913" t="s">
        <v>8245</v>
      </c>
      <c r="J913">
        <v>1405400400</v>
      </c>
      <c r="K913">
        <v>1402934629</v>
      </c>
      <c r="L913" t="b">
        <v>0</v>
      </c>
      <c r="M913">
        <v>21</v>
      </c>
      <c r="N913" t="b">
        <v>1</v>
      </c>
      <c r="O913" t="s">
        <v>8303</v>
      </c>
      <c r="P913" t="s">
        <v>8321</v>
      </c>
      <c r="Q913" t="s">
        <v>8333</v>
      </c>
      <c r="R913">
        <f t="shared" si="98"/>
        <v>112.14</v>
      </c>
      <c r="S913" s="9">
        <f t="shared" si="99"/>
        <v>131</v>
      </c>
      <c r="T913" s="8">
        <f t="shared" si="100"/>
        <v>41806.669317129628</v>
      </c>
      <c r="U913" s="8">
        <f t="shared" si="101"/>
        <v>41835.208333333336</v>
      </c>
      <c r="V913" s="14">
        <f t="shared" si="102"/>
        <v>28.539016203707433</v>
      </c>
      <c r="W913" s="10">
        <f t="shared" si="103"/>
        <v>0.30833333333333335</v>
      </c>
      <c r="X913" s="21">
        <f t="shared" si="104"/>
        <v>2014</v>
      </c>
    </row>
    <row r="914" spans="1:24" ht="45" x14ac:dyDescent="0.25">
      <c r="A914">
        <v>71</v>
      </c>
      <c r="B914" s="1" t="s">
        <v>73</v>
      </c>
      <c r="C914" s="1" t="s">
        <v>4182</v>
      </c>
      <c r="D914" s="3">
        <v>1800</v>
      </c>
      <c r="E914" s="4">
        <v>2231</v>
      </c>
      <c r="F914" t="s">
        <v>8218</v>
      </c>
      <c r="G914" t="s">
        <v>8223</v>
      </c>
      <c r="H914" t="s">
        <v>8403</v>
      </c>
      <c r="I914" t="s">
        <v>8245</v>
      </c>
      <c r="J914">
        <v>1338186657</v>
      </c>
      <c r="K914">
        <v>1333002657</v>
      </c>
      <c r="L914" t="b">
        <v>0</v>
      </c>
      <c r="M914">
        <v>32</v>
      </c>
      <c r="N914" t="b">
        <v>1</v>
      </c>
      <c r="O914" t="s">
        <v>8264</v>
      </c>
      <c r="P914" t="s">
        <v>8319</v>
      </c>
      <c r="Q914" t="s">
        <v>8341</v>
      </c>
      <c r="R914">
        <f t="shared" si="98"/>
        <v>69.72</v>
      </c>
      <c r="S914" s="9">
        <f t="shared" si="99"/>
        <v>124</v>
      </c>
      <c r="T914" s="8">
        <f t="shared" si="100"/>
        <v>40997.271493055552</v>
      </c>
      <c r="U914" s="8">
        <f t="shared" si="101"/>
        <v>41057.271493055552</v>
      </c>
      <c r="V914" s="14">
        <f t="shared" si="102"/>
        <v>60</v>
      </c>
      <c r="W914" s="10">
        <f t="shared" si="103"/>
        <v>0.23944444444444443</v>
      </c>
      <c r="X914" s="21">
        <f t="shared" si="104"/>
        <v>2012</v>
      </c>
    </row>
    <row r="915" spans="1:24" ht="60" x14ac:dyDescent="0.25">
      <c r="A915">
        <v>3303</v>
      </c>
      <c r="B915" s="1" t="s">
        <v>3303</v>
      </c>
      <c r="C915" s="1" t="s">
        <v>7413</v>
      </c>
      <c r="D915" s="3">
        <v>1800</v>
      </c>
      <c r="E915" s="4">
        <v>2086</v>
      </c>
      <c r="F915" t="s">
        <v>8218</v>
      </c>
      <c r="G915" t="s">
        <v>8223</v>
      </c>
      <c r="H915" t="s">
        <v>8403</v>
      </c>
      <c r="I915" t="s">
        <v>8245</v>
      </c>
      <c r="J915">
        <v>1427553484</v>
      </c>
      <c r="K915">
        <v>1424533084</v>
      </c>
      <c r="L915" t="b">
        <v>0</v>
      </c>
      <c r="M915">
        <v>35</v>
      </c>
      <c r="N915" t="b">
        <v>1</v>
      </c>
      <c r="O915" t="s">
        <v>8269</v>
      </c>
      <c r="P915" t="s">
        <v>8321</v>
      </c>
      <c r="Q915" t="s">
        <v>8324</v>
      </c>
      <c r="R915">
        <f t="shared" si="98"/>
        <v>59.6</v>
      </c>
      <c r="S915" s="9">
        <f t="shared" si="99"/>
        <v>116</v>
      </c>
      <c r="T915" s="8">
        <f t="shared" si="100"/>
        <v>42056.65143518518</v>
      </c>
      <c r="U915" s="8">
        <f t="shared" si="101"/>
        <v>42091.609768518523</v>
      </c>
      <c r="V915" s="14">
        <f t="shared" si="102"/>
        <v>34.958333333343035</v>
      </c>
      <c r="W915" s="10">
        <f t="shared" si="103"/>
        <v>0.15888888888888889</v>
      </c>
      <c r="X915" s="21">
        <f t="shared" si="104"/>
        <v>2015</v>
      </c>
    </row>
    <row r="916" spans="1:24" ht="45" x14ac:dyDescent="0.25">
      <c r="A916">
        <v>3477</v>
      </c>
      <c r="B916" s="1" t="s">
        <v>3476</v>
      </c>
      <c r="C916" s="1" t="s">
        <v>7587</v>
      </c>
      <c r="D916" s="3">
        <v>1800</v>
      </c>
      <c r="E916" s="4">
        <v>2076</v>
      </c>
      <c r="F916" t="s">
        <v>8218</v>
      </c>
      <c r="G916" t="s">
        <v>8223</v>
      </c>
      <c r="H916" t="s">
        <v>8403</v>
      </c>
      <c r="I916" t="s">
        <v>8245</v>
      </c>
      <c r="J916">
        <v>1431831600</v>
      </c>
      <c r="K916">
        <v>1430761243</v>
      </c>
      <c r="L916" t="b">
        <v>0</v>
      </c>
      <c r="M916">
        <v>39</v>
      </c>
      <c r="N916" t="b">
        <v>1</v>
      </c>
      <c r="O916" t="s">
        <v>8269</v>
      </c>
      <c r="P916" t="s">
        <v>8321</v>
      </c>
      <c r="Q916" t="s">
        <v>8324</v>
      </c>
      <c r="R916">
        <f t="shared" si="98"/>
        <v>53.23</v>
      </c>
      <c r="S916" s="9">
        <f t="shared" si="99"/>
        <v>115</v>
      </c>
      <c r="T916" s="8">
        <f t="shared" si="100"/>
        <v>42128.736608796295</v>
      </c>
      <c r="U916" s="8">
        <f t="shared" si="101"/>
        <v>42141.125</v>
      </c>
      <c r="V916" s="14">
        <f t="shared" si="102"/>
        <v>12.388391203705396</v>
      </c>
      <c r="W916" s="10">
        <f t="shared" si="103"/>
        <v>0.15333333333333332</v>
      </c>
      <c r="X916" s="21">
        <f t="shared" si="104"/>
        <v>2015</v>
      </c>
    </row>
    <row r="917" spans="1:24" ht="45" x14ac:dyDescent="0.25">
      <c r="A917">
        <v>830</v>
      </c>
      <c r="B917" s="1" t="s">
        <v>831</v>
      </c>
      <c r="C917" s="1" t="s">
        <v>4940</v>
      </c>
      <c r="D917" s="3">
        <v>1800</v>
      </c>
      <c r="E917" s="4">
        <v>1941</v>
      </c>
      <c r="F917" t="s">
        <v>8218</v>
      </c>
      <c r="G917" t="s">
        <v>8223</v>
      </c>
      <c r="H917" t="s">
        <v>8403</v>
      </c>
      <c r="I917" t="s">
        <v>8245</v>
      </c>
      <c r="J917">
        <v>1363952225</v>
      </c>
      <c r="K917">
        <v>1361363825</v>
      </c>
      <c r="L917" t="b">
        <v>0</v>
      </c>
      <c r="M917">
        <v>32</v>
      </c>
      <c r="N917" t="b">
        <v>1</v>
      </c>
      <c r="O917" t="s">
        <v>8274</v>
      </c>
      <c r="P917" t="s">
        <v>8325</v>
      </c>
      <c r="Q917" t="s">
        <v>8329</v>
      </c>
      <c r="R917">
        <f t="shared" si="98"/>
        <v>60.66</v>
      </c>
      <c r="S917" s="9">
        <f t="shared" si="99"/>
        <v>108</v>
      </c>
      <c r="T917" s="8">
        <f t="shared" si="100"/>
        <v>41325.525752314818</v>
      </c>
      <c r="U917" s="8">
        <f t="shared" si="101"/>
        <v>41355.484085648146</v>
      </c>
      <c r="V917" s="14">
        <f t="shared" si="102"/>
        <v>29.958333333328483</v>
      </c>
      <c r="W917" s="10">
        <f t="shared" si="103"/>
        <v>7.8333333333333338E-2</v>
      </c>
      <c r="X917" s="21">
        <f t="shared" si="104"/>
        <v>2013</v>
      </c>
    </row>
    <row r="918" spans="1:24" ht="60" x14ac:dyDescent="0.25">
      <c r="A918">
        <v>3270</v>
      </c>
      <c r="B918" s="1" t="s">
        <v>3270</v>
      </c>
      <c r="C918" s="1" t="s">
        <v>7380</v>
      </c>
      <c r="D918" s="3">
        <v>1800</v>
      </c>
      <c r="E918" s="4">
        <v>1830</v>
      </c>
      <c r="F918" t="s">
        <v>8218</v>
      </c>
      <c r="G918" t="s">
        <v>8224</v>
      </c>
      <c r="H918" t="s">
        <v>8407</v>
      </c>
      <c r="I918" t="s">
        <v>8246</v>
      </c>
      <c r="J918">
        <v>1436705265</v>
      </c>
      <c r="K918">
        <v>1434113265</v>
      </c>
      <c r="L918" t="b">
        <v>1</v>
      </c>
      <c r="M918">
        <v>30</v>
      </c>
      <c r="N918" t="b">
        <v>1</v>
      </c>
      <c r="O918" t="s">
        <v>8269</v>
      </c>
      <c r="P918" t="s">
        <v>8321</v>
      </c>
      <c r="Q918" t="s">
        <v>8324</v>
      </c>
      <c r="R918">
        <f t="shared" si="98"/>
        <v>61</v>
      </c>
      <c r="S918" s="9">
        <f t="shared" si="99"/>
        <v>102</v>
      </c>
      <c r="T918" s="8">
        <f t="shared" si="100"/>
        <v>42167.533159722225</v>
      </c>
      <c r="U918" s="8">
        <f t="shared" si="101"/>
        <v>42197.533159722225</v>
      </c>
      <c r="V918" s="14">
        <f t="shared" si="102"/>
        <v>30</v>
      </c>
      <c r="W918" s="10">
        <f t="shared" si="103"/>
        <v>1.6666666666666666E-2</v>
      </c>
      <c r="X918" s="21">
        <f t="shared" si="104"/>
        <v>2015</v>
      </c>
    </row>
    <row r="919" spans="1:24" ht="60" x14ac:dyDescent="0.25">
      <c r="A919">
        <v>3275</v>
      </c>
      <c r="B919" s="1" t="s">
        <v>3275</v>
      </c>
      <c r="C919" s="1" t="s">
        <v>7385</v>
      </c>
      <c r="D919" s="3">
        <v>1800</v>
      </c>
      <c r="E919" s="4">
        <v>1805</v>
      </c>
      <c r="F919" t="s">
        <v>8218</v>
      </c>
      <c r="G919" t="s">
        <v>8223</v>
      </c>
      <c r="H919" t="s">
        <v>8403</v>
      </c>
      <c r="I919" t="s">
        <v>8245</v>
      </c>
      <c r="J919">
        <v>1423456200</v>
      </c>
      <c r="K919">
        <v>1421183271</v>
      </c>
      <c r="L919" t="b">
        <v>1</v>
      </c>
      <c r="M919">
        <v>12</v>
      </c>
      <c r="N919" t="b">
        <v>1</v>
      </c>
      <c r="O919" t="s">
        <v>8269</v>
      </c>
      <c r="P919" t="s">
        <v>8321</v>
      </c>
      <c r="Q919" t="s">
        <v>8324</v>
      </c>
      <c r="R919">
        <f t="shared" si="98"/>
        <v>150.41999999999999</v>
      </c>
      <c r="S919" s="9">
        <f t="shared" si="99"/>
        <v>100</v>
      </c>
      <c r="T919" s="8">
        <f t="shared" si="100"/>
        <v>42017.88045138889</v>
      </c>
      <c r="U919" s="8">
        <f t="shared" si="101"/>
        <v>42044.1875</v>
      </c>
      <c r="V919" s="14">
        <f t="shared" si="102"/>
        <v>26.307048611110076</v>
      </c>
      <c r="W919" s="10">
        <f t="shared" si="103"/>
        <v>2.7777777777777779E-3</v>
      </c>
      <c r="X919" s="21">
        <f t="shared" si="104"/>
        <v>2015</v>
      </c>
    </row>
    <row r="920" spans="1:24" ht="60" x14ac:dyDescent="0.25">
      <c r="A920">
        <v>1639</v>
      </c>
      <c r="B920" s="1" t="s">
        <v>1640</v>
      </c>
      <c r="C920" s="1" t="s">
        <v>5749</v>
      </c>
      <c r="D920" s="3">
        <v>1800</v>
      </c>
      <c r="E920" s="4">
        <v>1800</v>
      </c>
      <c r="F920" t="s">
        <v>8218</v>
      </c>
      <c r="G920" t="s">
        <v>8223</v>
      </c>
      <c r="H920" t="s">
        <v>8403</v>
      </c>
      <c r="I920" t="s">
        <v>8245</v>
      </c>
      <c r="J920">
        <v>1330789165</v>
      </c>
      <c r="K920">
        <v>1328197165</v>
      </c>
      <c r="L920" t="b">
        <v>0</v>
      </c>
      <c r="M920">
        <v>19</v>
      </c>
      <c r="N920" t="b">
        <v>1</v>
      </c>
      <c r="O920" t="s">
        <v>8274</v>
      </c>
      <c r="P920" t="s">
        <v>8325</v>
      </c>
      <c r="Q920" t="s">
        <v>8329</v>
      </c>
      <c r="R920">
        <f t="shared" si="98"/>
        <v>94.74</v>
      </c>
      <c r="S920" s="9">
        <f t="shared" si="99"/>
        <v>100</v>
      </c>
      <c r="T920" s="8">
        <f t="shared" si="100"/>
        <v>40941.652372685188</v>
      </c>
      <c r="U920" s="8">
        <f t="shared" si="101"/>
        <v>40971.652372685188</v>
      </c>
      <c r="V920" s="14">
        <f t="shared" si="102"/>
        <v>30</v>
      </c>
      <c r="W920" s="10">
        <f t="shared" si="103"/>
        <v>0</v>
      </c>
      <c r="X920" s="21">
        <f t="shared" si="104"/>
        <v>2012</v>
      </c>
    </row>
    <row r="921" spans="1:24" ht="60" x14ac:dyDescent="0.25">
      <c r="A921">
        <v>2911</v>
      </c>
      <c r="B921" s="1" t="s">
        <v>2911</v>
      </c>
      <c r="C921" s="1" t="s">
        <v>7021</v>
      </c>
      <c r="D921" s="3">
        <v>1800</v>
      </c>
      <c r="E921" s="4">
        <v>657</v>
      </c>
      <c r="F921" t="s">
        <v>8220</v>
      </c>
      <c r="G921" t="s">
        <v>8223</v>
      </c>
      <c r="H921" t="s">
        <v>8403</v>
      </c>
      <c r="I921" t="s">
        <v>8245</v>
      </c>
      <c r="J921">
        <v>1435429626</v>
      </c>
      <c r="K921">
        <v>1431973626</v>
      </c>
      <c r="L921" t="b">
        <v>0</v>
      </c>
      <c r="M921">
        <v>14</v>
      </c>
      <c r="N921" t="b">
        <v>0</v>
      </c>
      <c r="O921" t="s">
        <v>8269</v>
      </c>
      <c r="P921" t="s">
        <v>8321</v>
      </c>
      <c r="Q921" t="s">
        <v>8324</v>
      </c>
      <c r="R921">
        <f t="shared" si="98"/>
        <v>46.93</v>
      </c>
      <c r="S921" s="9">
        <f t="shared" si="99"/>
        <v>37</v>
      </c>
      <c r="T921" s="8">
        <f t="shared" si="100"/>
        <v>42142.768819444449</v>
      </c>
      <c r="U921" s="8">
        <f t="shared" si="101"/>
        <v>42182.768819444449</v>
      </c>
      <c r="V921" s="14">
        <f t="shared" si="102"/>
        <v>40</v>
      </c>
      <c r="W921" s="10">
        <f t="shared" si="103"/>
        <v>-0.63500000000000001</v>
      </c>
      <c r="X921" s="21">
        <f t="shared" si="104"/>
        <v>2015</v>
      </c>
    </row>
    <row r="922" spans="1:24" ht="45" x14ac:dyDescent="0.25">
      <c r="A922">
        <v>2916</v>
      </c>
      <c r="B922" s="1" t="s">
        <v>2916</v>
      </c>
      <c r="C922" s="1" t="s">
        <v>7026</v>
      </c>
      <c r="D922" s="3">
        <v>1850</v>
      </c>
      <c r="E922" s="4">
        <v>145</v>
      </c>
      <c r="F922" t="s">
        <v>8220</v>
      </c>
      <c r="G922" t="s">
        <v>8224</v>
      </c>
      <c r="H922" t="s">
        <v>8407</v>
      </c>
      <c r="I922" t="s">
        <v>8246</v>
      </c>
      <c r="J922">
        <v>1400498789</v>
      </c>
      <c r="K922">
        <v>1398511589</v>
      </c>
      <c r="L922" t="b">
        <v>0</v>
      </c>
      <c r="M922">
        <v>7</v>
      </c>
      <c r="N922" t="b">
        <v>0</v>
      </c>
      <c r="O922" t="s">
        <v>8269</v>
      </c>
      <c r="P922" t="s">
        <v>8321</v>
      </c>
      <c r="Q922" t="s">
        <v>8324</v>
      </c>
      <c r="R922">
        <f t="shared" si="98"/>
        <v>20.71</v>
      </c>
      <c r="S922" s="9">
        <f t="shared" si="99"/>
        <v>8</v>
      </c>
      <c r="T922" s="8">
        <f t="shared" si="100"/>
        <v>41755.476724537039</v>
      </c>
      <c r="U922" s="8">
        <f t="shared" si="101"/>
        <v>41778.476724537039</v>
      </c>
      <c r="V922" s="14">
        <f t="shared" si="102"/>
        <v>23</v>
      </c>
      <c r="W922" s="10">
        <f t="shared" si="103"/>
        <v>-0.92162162162162165</v>
      </c>
      <c r="X922" s="21">
        <f t="shared" si="104"/>
        <v>2014</v>
      </c>
    </row>
    <row r="923" spans="1:24" ht="60" x14ac:dyDescent="0.25">
      <c r="A923">
        <v>1578</v>
      </c>
      <c r="B923" s="1" t="s">
        <v>1579</v>
      </c>
      <c r="C923" s="1" t="s">
        <v>5688</v>
      </c>
      <c r="D923" s="3">
        <v>1897</v>
      </c>
      <c r="E923" s="4">
        <v>205</v>
      </c>
      <c r="F923" t="s">
        <v>8219</v>
      </c>
      <c r="G923" t="s">
        <v>8223</v>
      </c>
      <c r="H923" t="s">
        <v>8403</v>
      </c>
      <c r="I923" t="s">
        <v>8245</v>
      </c>
      <c r="J923">
        <v>1283392800</v>
      </c>
      <c r="K923">
        <v>1281317691</v>
      </c>
      <c r="L923" t="b">
        <v>0</v>
      </c>
      <c r="M923">
        <v>4</v>
      </c>
      <c r="N923" t="b">
        <v>0</v>
      </c>
      <c r="O923" t="s">
        <v>8288</v>
      </c>
      <c r="P923" t="s">
        <v>8309</v>
      </c>
      <c r="Q923" t="s">
        <v>8347</v>
      </c>
      <c r="R923">
        <f t="shared" si="98"/>
        <v>51.25</v>
      </c>
      <c r="S923" s="9">
        <f t="shared" si="99"/>
        <v>11</v>
      </c>
      <c r="T923" s="8">
        <f t="shared" si="100"/>
        <v>40399.065868055557</v>
      </c>
      <c r="U923" s="8">
        <f t="shared" si="101"/>
        <v>40423.083333333336</v>
      </c>
      <c r="V923" s="14">
        <f t="shared" si="102"/>
        <v>24.017465277778683</v>
      </c>
      <c r="W923" s="10">
        <f t="shared" si="103"/>
        <v>-0.89193463363205061</v>
      </c>
      <c r="X923" s="21">
        <f t="shared" si="104"/>
        <v>2010</v>
      </c>
    </row>
    <row r="924" spans="1:24" ht="45" x14ac:dyDescent="0.25">
      <c r="A924">
        <v>720</v>
      </c>
      <c r="B924" s="1" t="s">
        <v>721</v>
      </c>
      <c r="C924" s="1" t="s">
        <v>4830</v>
      </c>
      <c r="D924" s="3">
        <v>1900</v>
      </c>
      <c r="E924" s="4">
        <v>2735</v>
      </c>
      <c r="F924" t="s">
        <v>8218</v>
      </c>
      <c r="G924" t="s">
        <v>8223</v>
      </c>
      <c r="H924" t="s">
        <v>8403</v>
      </c>
      <c r="I924" t="s">
        <v>8245</v>
      </c>
      <c r="J924">
        <v>1327851291</v>
      </c>
      <c r="K924">
        <v>1325432091</v>
      </c>
      <c r="L924" t="b">
        <v>0</v>
      </c>
      <c r="M924">
        <v>41</v>
      </c>
      <c r="N924" t="b">
        <v>1</v>
      </c>
      <c r="O924" t="s">
        <v>8272</v>
      </c>
      <c r="P924" t="s">
        <v>8309</v>
      </c>
      <c r="Q924" t="s">
        <v>8331</v>
      </c>
      <c r="R924">
        <f t="shared" si="98"/>
        <v>66.709999999999994</v>
      </c>
      <c r="S924" s="9">
        <f t="shared" si="99"/>
        <v>144</v>
      </c>
      <c r="T924" s="8">
        <f t="shared" si="100"/>
        <v>40909.649201388893</v>
      </c>
      <c r="U924" s="8">
        <f t="shared" si="101"/>
        <v>40937.649201388893</v>
      </c>
      <c r="V924" s="14">
        <f t="shared" si="102"/>
        <v>28</v>
      </c>
      <c r="W924" s="10">
        <f t="shared" si="103"/>
        <v>0.43947368421052629</v>
      </c>
      <c r="X924" s="21">
        <f t="shared" si="104"/>
        <v>2012</v>
      </c>
    </row>
    <row r="925" spans="1:24" ht="60" x14ac:dyDescent="0.25">
      <c r="A925">
        <v>3176</v>
      </c>
      <c r="B925" s="1" t="s">
        <v>3176</v>
      </c>
      <c r="C925" s="1" t="s">
        <v>7286</v>
      </c>
      <c r="D925" s="3">
        <v>1900</v>
      </c>
      <c r="E925" s="4">
        <v>2182</v>
      </c>
      <c r="F925" t="s">
        <v>8218</v>
      </c>
      <c r="G925" t="s">
        <v>8223</v>
      </c>
      <c r="H925" t="s">
        <v>8403</v>
      </c>
      <c r="I925" t="s">
        <v>8245</v>
      </c>
      <c r="J925">
        <v>1376838000</v>
      </c>
      <c r="K925">
        <v>1374531631</v>
      </c>
      <c r="L925" t="b">
        <v>1</v>
      </c>
      <c r="M925">
        <v>55</v>
      </c>
      <c r="N925" t="b">
        <v>1</v>
      </c>
      <c r="O925" t="s">
        <v>8269</v>
      </c>
      <c r="P925" t="s">
        <v>8321</v>
      </c>
      <c r="Q925" t="s">
        <v>8324</v>
      </c>
      <c r="R925">
        <f t="shared" si="98"/>
        <v>39.67</v>
      </c>
      <c r="S925" s="9">
        <f t="shared" si="99"/>
        <v>115</v>
      </c>
      <c r="T925" s="8">
        <f t="shared" si="100"/>
        <v>41477.930914351848</v>
      </c>
      <c r="U925" s="8">
        <f t="shared" si="101"/>
        <v>41504.625</v>
      </c>
      <c r="V925" s="14">
        <f t="shared" si="102"/>
        <v>26.694085648152395</v>
      </c>
      <c r="W925" s="10">
        <f t="shared" si="103"/>
        <v>0.14842105263157895</v>
      </c>
      <c r="X925" s="21">
        <f t="shared" si="104"/>
        <v>2013</v>
      </c>
    </row>
    <row r="926" spans="1:24" ht="60" x14ac:dyDescent="0.25">
      <c r="A926">
        <v>1786</v>
      </c>
      <c r="B926" s="1" t="s">
        <v>1787</v>
      </c>
      <c r="C926" s="1" t="s">
        <v>5896</v>
      </c>
      <c r="D926" s="3">
        <v>1900</v>
      </c>
      <c r="E926" s="4">
        <v>905</v>
      </c>
      <c r="F926" t="s">
        <v>8220</v>
      </c>
      <c r="G926" t="s">
        <v>8232</v>
      </c>
      <c r="H926" t="s">
        <v>8414</v>
      </c>
      <c r="I926" t="s">
        <v>8248</v>
      </c>
      <c r="J926">
        <v>1418649177</v>
      </c>
      <c r="K926">
        <v>1416057177</v>
      </c>
      <c r="L926" t="b">
        <v>1</v>
      </c>
      <c r="M926">
        <v>29</v>
      </c>
      <c r="N926" t="b">
        <v>0</v>
      </c>
      <c r="O926" t="s">
        <v>8283</v>
      </c>
      <c r="P926" t="s">
        <v>8311</v>
      </c>
      <c r="Q926" t="s">
        <v>8312</v>
      </c>
      <c r="R926">
        <f t="shared" si="98"/>
        <v>31.21</v>
      </c>
      <c r="S926" s="9">
        <f t="shared" si="99"/>
        <v>48</v>
      </c>
      <c r="T926" s="8">
        <f t="shared" si="100"/>
        <v>41958.550659722227</v>
      </c>
      <c r="U926" s="8">
        <f t="shared" si="101"/>
        <v>41988.550659722227</v>
      </c>
      <c r="V926" s="14">
        <f t="shared" si="102"/>
        <v>30</v>
      </c>
      <c r="W926" s="10">
        <f t="shared" si="103"/>
        <v>-0.52368421052631575</v>
      </c>
      <c r="X926" s="21">
        <f t="shared" si="104"/>
        <v>2014</v>
      </c>
    </row>
    <row r="927" spans="1:24" ht="45" x14ac:dyDescent="0.25">
      <c r="A927">
        <v>4009</v>
      </c>
      <c r="B927" s="1" t="s">
        <v>4005</v>
      </c>
      <c r="C927" s="1" t="s">
        <v>8114</v>
      </c>
      <c r="D927" s="3">
        <v>1930</v>
      </c>
      <c r="E927" s="4">
        <v>75</v>
      </c>
      <c r="F927" t="s">
        <v>8220</v>
      </c>
      <c r="G927" t="s">
        <v>8224</v>
      </c>
      <c r="H927" t="s">
        <v>8407</v>
      </c>
      <c r="I927" t="s">
        <v>8246</v>
      </c>
      <c r="J927">
        <v>1410281360</v>
      </c>
      <c r="K927">
        <v>1406825360</v>
      </c>
      <c r="L927" t="b">
        <v>0</v>
      </c>
      <c r="M927">
        <v>3</v>
      </c>
      <c r="N927" t="b">
        <v>0</v>
      </c>
      <c r="O927" t="s">
        <v>8269</v>
      </c>
      <c r="P927" t="s">
        <v>8321</v>
      </c>
      <c r="Q927" t="s">
        <v>8324</v>
      </c>
      <c r="R927">
        <f t="shared" si="98"/>
        <v>25</v>
      </c>
      <c r="S927" s="9">
        <f t="shared" si="99"/>
        <v>4</v>
      </c>
      <c r="T927" s="8">
        <f t="shared" si="100"/>
        <v>41851.700925925928</v>
      </c>
      <c r="U927" s="8">
        <f t="shared" si="101"/>
        <v>41891.700925925928</v>
      </c>
      <c r="V927" s="14">
        <f t="shared" si="102"/>
        <v>40</v>
      </c>
      <c r="W927" s="10">
        <f t="shared" si="103"/>
        <v>-0.96113989637305697</v>
      </c>
      <c r="X927" s="21">
        <f t="shared" si="104"/>
        <v>2014</v>
      </c>
    </row>
    <row r="928" spans="1:24" ht="60" x14ac:dyDescent="0.25">
      <c r="A928">
        <v>3609</v>
      </c>
      <c r="B928" s="1" t="s">
        <v>3608</v>
      </c>
      <c r="C928" s="1" t="s">
        <v>7719</v>
      </c>
      <c r="D928" s="3">
        <v>1960</v>
      </c>
      <c r="E928" s="4">
        <v>3005</v>
      </c>
      <c r="F928" t="s">
        <v>8218</v>
      </c>
      <c r="G928" t="s">
        <v>8224</v>
      </c>
      <c r="H928" t="s">
        <v>8407</v>
      </c>
      <c r="I928" t="s">
        <v>8246</v>
      </c>
      <c r="J928">
        <v>1459378085</v>
      </c>
      <c r="K928">
        <v>1456789685</v>
      </c>
      <c r="L928" t="b">
        <v>0</v>
      </c>
      <c r="M928">
        <v>21</v>
      </c>
      <c r="N928" t="b">
        <v>1</v>
      </c>
      <c r="O928" t="s">
        <v>8269</v>
      </c>
      <c r="P928" t="s">
        <v>8321</v>
      </c>
      <c r="Q928" t="s">
        <v>8324</v>
      </c>
      <c r="R928">
        <f t="shared" si="98"/>
        <v>143.1</v>
      </c>
      <c r="S928" s="9">
        <f t="shared" si="99"/>
        <v>153</v>
      </c>
      <c r="T928" s="8">
        <f t="shared" si="100"/>
        <v>42429.991724537031</v>
      </c>
      <c r="U928" s="8">
        <f t="shared" si="101"/>
        <v>42459.950057870374</v>
      </c>
      <c r="V928" s="14">
        <f t="shared" si="102"/>
        <v>29.958333333343035</v>
      </c>
      <c r="W928" s="10">
        <f t="shared" si="103"/>
        <v>0.53316326530612246</v>
      </c>
      <c r="X928" s="21">
        <f t="shared" si="104"/>
        <v>2016</v>
      </c>
    </row>
    <row r="929" spans="1:24" ht="45" x14ac:dyDescent="0.25">
      <c r="A929">
        <v>2307</v>
      </c>
      <c r="B929" s="1" t="s">
        <v>2308</v>
      </c>
      <c r="C929" s="1" t="s">
        <v>6417</v>
      </c>
      <c r="D929" s="3">
        <v>1964.47</v>
      </c>
      <c r="E929" s="4">
        <v>2095.2600000000002</v>
      </c>
      <c r="F929" t="s">
        <v>8218</v>
      </c>
      <c r="G929" t="s">
        <v>8223</v>
      </c>
      <c r="H929" t="s">
        <v>8403</v>
      </c>
      <c r="I929" t="s">
        <v>8245</v>
      </c>
      <c r="J929">
        <v>1336245328</v>
      </c>
      <c r="K929">
        <v>1333653333</v>
      </c>
      <c r="L929" t="b">
        <v>1</v>
      </c>
      <c r="M929">
        <v>75</v>
      </c>
      <c r="N929" t="b">
        <v>1</v>
      </c>
      <c r="O929" t="s">
        <v>8277</v>
      </c>
      <c r="P929" t="s">
        <v>8325</v>
      </c>
      <c r="Q929" t="s">
        <v>8326</v>
      </c>
      <c r="R929">
        <f t="shared" si="98"/>
        <v>27.94</v>
      </c>
      <c r="S929" s="9">
        <f t="shared" si="99"/>
        <v>107</v>
      </c>
      <c r="T929" s="8">
        <f t="shared" si="100"/>
        <v>41004.802465277775</v>
      </c>
      <c r="U929" s="8">
        <f t="shared" si="101"/>
        <v>41034.802407407406</v>
      </c>
      <c r="V929" s="14">
        <f t="shared" si="102"/>
        <v>29.999942129630654</v>
      </c>
      <c r="W929" s="10">
        <f t="shared" si="103"/>
        <v>6.6577753796189396E-2</v>
      </c>
      <c r="X929" s="21">
        <f t="shared" si="104"/>
        <v>2012</v>
      </c>
    </row>
    <row r="930" spans="1:24" ht="45" x14ac:dyDescent="0.25">
      <c r="A930">
        <v>2750</v>
      </c>
      <c r="B930" s="1" t="s">
        <v>2750</v>
      </c>
      <c r="C930" s="1" t="s">
        <v>6860</v>
      </c>
      <c r="D930" s="3">
        <v>1999</v>
      </c>
      <c r="E930" s="4">
        <v>0</v>
      </c>
      <c r="F930" t="s">
        <v>8220</v>
      </c>
      <c r="G930" t="s">
        <v>8223</v>
      </c>
      <c r="H930" t="s">
        <v>8403</v>
      </c>
      <c r="I930" t="s">
        <v>8245</v>
      </c>
      <c r="J930">
        <v>1341086400</v>
      </c>
      <c r="K930">
        <v>1340055345</v>
      </c>
      <c r="L930" t="b">
        <v>0</v>
      </c>
      <c r="M930">
        <v>0</v>
      </c>
      <c r="N930" t="b">
        <v>0</v>
      </c>
      <c r="O930" t="s">
        <v>8302</v>
      </c>
      <c r="P930" t="s">
        <v>8309</v>
      </c>
      <c r="Q930" t="s">
        <v>8354</v>
      </c>
      <c r="R930">
        <f t="shared" si="98"/>
        <v>0</v>
      </c>
      <c r="S930" s="9">
        <f t="shared" si="99"/>
        <v>0</v>
      </c>
      <c r="T930" s="8">
        <f t="shared" si="100"/>
        <v>41078.899826388886</v>
      </c>
      <c r="U930" s="8">
        <f t="shared" si="101"/>
        <v>41090.833333333336</v>
      </c>
      <c r="V930" s="14">
        <f t="shared" si="102"/>
        <v>11.933506944449618</v>
      </c>
      <c r="W930" s="10">
        <f t="shared" si="103"/>
        <v>-1</v>
      </c>
      <c r="X930" s="21">
        <f t="shared" si="104"/>
        <v>2012</v>
      </c>
    </row>
    <row r="931" spans="1:24" ht="60" x14ac:dyDescent="0.25">
      <c r="A931">
        <v>2200</v>
      </c>
      <c r="B931" s="1" t="s">
        <v>2201</v>
      </c>
      <c r="C931" s="1" t="s">
        <v>6310</v>
      </c>
      <c r="D931" s="3">
        <v>2000</v>
      </c>
      <c r="E931" s="4">
        <v>10843</v>
      </c>
      <c r="F931" t="s">
        <v>8218</v>
      </c>
      <c r="G931" t="s">
        <v>8224</v>
      </c>
      <c r="H931" t="s">
        <v>8407</v>
      </c>
      <c r="I931" t="s">
        <v>8246</v>
      </c>
      <c r="J931">
        <v>1436151600</v>
      </c>
      <c r="K931">
        <v>1433775668</v>
      </c>
      <c r="L931" t="b">
        <v>0</v>
      </c>
      <c r="M931">
        <v>263</v>
      </c>
      <c r="N931" t="b">
        <v>1</v>
      </c>
      <c r="O931" t="s">
        <v>8295</v>
      </c>
      <c r="P931" t="s">
        <v>8314</v>
      </c>
      <c r="Q931" t="s">
        <v>8315</v>
      </c>
      <c r="R931">
        <f t="shared" si="98"/>
        <v>41.23</v>
      </c>
      <c r="S931" s="9">
        <f t="shared" si="99"/>
        <v>542</v>
      </c>
      <c r="T931" s="8">
        <f t="shared" si="100"/>
        <v>42163.625787037032</v>
      </c>
      <c r="U931" s="8">
        <f t="shared" si="101"/>
        <v>42191.125</v>
      </c>
      <c r="V931" s="14">
        <f t="shared" si="102"/>
        <v>27.499212962968159</v>
      </c>
      <c r="W931" s="10">
        <f t="shared" si="103"/>
        <v>4.4215</v>
      </c>
      <c r="X931" s="21">
        <f t="shared" si="104"/>
        <v>2015</v>
      </c>
    </row>
    <row r="932" spans="1:24" ht="30" x14ac:dyDescent="0.25">
      <c r="A932">
        <v>1030</v>
      </c>
      <c r="B932" s="1" t="s">
        <v>1031</v>
      </c>
      <c r="C932" s="1" t="s">
        <v>5140</v>
      </c>
      <c r="D932" s="3">
        <v>2000</v>
      </c>
      <c r="E932" s="4">
        <v>6842</v>
      </c>
      <c r="F932" t="s">
        <v>8218</v>
      </c>
      <c r="G932" t="s">
        <v>8223</v>
      </c>
      <c r="H932" t="s">
        <v>8403</v>
      </c>
      <c r="I932" t="s">
        <v>8245</v>
      </c>
      <c r="J932">
        <v>1473680149</v>
      </c>
      <c r="K932">
        <v>1472470549</v>
      </c>
      <c r="L932" t="b">
        <v>0</v>
      </c>
      <c r="M932">
        <v>159</v>
      </c>
      <c r="N932" t="b">
        <v>1</v>
      </c>
      <c r="O932" t="s">
        <v>8278</v>
      </c>
      <c r="P932" t="s">
        <v>8325</v>
      </c>
      <c r="Q932" t="s">
        <v>8327</v>
      </c>
      <c r="R932">
        <f t="shared" si="98"/>
        <v>43.03</v>
      </c>
      <c r="S932" s="9">
        <f t="shared" si="99"/>
        <v>342</v>
      </c>
      <c r="T932" s="8">
        <f t="shared" si="100"/>
        <v>42611.483206018514</v>
      </c>
      <c r="U932" s="8">
        <f t="shared" si="101"/>
        <v>42625.483206018514</v>
      </c>
      <c r="V932" s="14">
        <f t="shared" si="102"/>
        <v>14</v>
      </c>
      <c r="W932" s="10">
        <f t="shared" si="103"/>
        <v>2.4209999999999998</v>
      </c>
      <c r="X932" s="21">
        <f t="shared" si="104"/>
        <v>2016</v>
      </c>
    </row>
    <row r="933" spans="1:24" ht="30" x14ac:dyDescent="0.25">
      <c r="A933">
        <v>645</v>
      </c>
      <c r="B933" s="1" t="s">
        <v>646</v>
      </c>
      <c r="C933" s="1" t="s">
        <v>4755</v>
      </c>
      <c r="D933" s="3">
        <v>2000</v>
      </c>
      <c r="E933" s="4">
        <v>5574</v>
      </c>
      <c r="F933" t="s">
        <v>8218</v>
      </c>
      <c r="G933" t="s">
        <v>8223</v>
      </c>
      <c r="H933" t="s">
        <v>8403</v>
      </c>
      <c r="I933" t="s">
        <v>8245</v>
      </c>
      <c r="J933">
        <v>1470962274</v>
      </c>
      <c r="K933">
        <v>1468370274</v>
      </c>
      <c r="L933" t="b">
        <v>0</v>
      </c>
      <c r="M933">
        <v>237</v>
      </c>
      <c r="N933" t="b">
        <v>1</v>
      </c>
      <c r="O933" t="s">
        <v>8271</v>
      </c>
      <c r="P933" t="s">
        <v>8306</v>
      </c>
      <c r="Q933" t="s">
        <v>8308</v>
      </c>
      <c r="R933">
        <f t="shared" si="98"/>
        <v>23.52</v>
      </c>
      <c r="S933" s="9">
        <f t="shared" si="99"/>
        <v>279</v>
      </c>
      <c r="T933" s="8">
        <f t="shared" si="100"/>
        <v>42564.026319444441</v>
      </c>
      <c r="U933" s="8">
        <f t="shared" si="101"/>
        <v>42594.026319444441</v>
      </c>
      <c r="V933" s="14">
        <f t="shared" si="102"/>
        <v>30</v>
      </c>
      <c r="W933" s="10">
        <f t="shared" si="103"/>
        <v>1.7869999999999999</v>
      </c>
      <c r="X933" s="21">
        <f t="shared" si="104"/>
        <v>2016</v>
      </c>
    </row>
    <row r="934" spans="1:24" ht="30" x14ac:dyDescent="0.25">
      <c r="A934">
        <v>1610</v>
      </c>
      <c r="B934" s="1" t="s">
        <v>1611</v>
      </c>
      <c r="C934" s="1" t="s">
        <v>5720</v>
      </c>
      <c r="D934" s="3">
        <v>2000</v>
      </c>
      <c r="E934" s="4">
        <v>5437</v>
      </c>
      <c r="F934" t="s">
        <v>8218</v>
      </c>
      <c r="G934" t="s">
        <v>8223</v>
      </c>
      <c r="H934" t="s">
        <v>8403</v>
      </c>
      <c r="I934" t="s">
        <v>8245</v>
      </c>
      <c r="J934">
        <v>1355609510</v>
      </c>
      <c r="K934">
        <v>1353017510</v>
      </c>
      <c r="L934" t="b">
        <v>0</v>
      </c>
      <c r="M934">
        <v>112</v>
      </c>
      <c r="N934" t="b">
        <v>1</v>
      </c>
      <c r="O934" t="s">
        <v>8274</v>
      </c>
      <c r="P934" t="s">
        <v>8325</v>
      </c>
      <c r="Q934" t="s">
        <v>8329</v>
      </c>
      <c r="R934">
        <f t="shared" si="98"/>
        <v>48.54</v>
      </c>
      <c r="S934" s="9">
        <f t="shared" si="99"/>
        <v>272</v>
      </c>
      <c r="T934" s="8">
        <f t="shared" si="100"/>
        <v>41228.924884259257</v>
      </c>
      <c r="U934" s="8">
        <f t="shared" si="101"/>
        <v>41258.924884259257</v>
      </c>
      <c r="V934" s="14">
        <f t="shared" si="102"/>
        <v>30</v>
      </c>
      <c r="W934" s="10">
        <f t="shared" si="103"/>
        <v>1.7184999999999999</v>
      </c>
      <c r="X934" s="21">
        <f t="shared" si="104"/>
        <v>2012</v>
      </c>
    </row>
    <row r="935" spans="1:24" ht="45" x14ac:dyDescent="0.25">
      <c r="A935">
        <v>2278</v>
      </c>
      <c r="B935" s="1" t="s">
        <v>2279</v>
      </c>
      <c r="C935" s="1" t="s">
        <v>6388</v>
      </c>
      <c r="D935" s="3">
        <v>2000</v>
      </c>
      <c r="E935" s="4">
        <v>5414</v>
      </c>
      <c r="F935" t="s">
        <v>8218</v>
      </c>
      <c r="G935" t="s">
        <v>8236</v>
      </c>
      <c r="H935" t="s">
        <v>8410</v>
      </c>
      <c r="I935" t="s">
        <v>8248</v>
      </c>
      <c r="J935">
        <v>1451861940</v>
      </c>
      <c r="K935">
        <v>1448902867</v>
      </c>
      <c r="L935" t="b">
        <v>0</v>
      </c>
      <c r="M935">
        <v>102</v>
      </c>
      <c r="N935" t="b">
        <v>1</v>
      </c>
      <c r="O935" t="s">
        <v>8295</v>
      </c>
      <c r="P935" t="s">
        <v>8314</v>
      </c>
      <c r="Q935" t="s">
        <v>8315</v>
      </c>
      <c r="R935">
        <f t="shared" si="98"/>
        <v>53.08</v>
      </c>
      <c r="S935" s="9">
        <f t="shared" si="99"/>
        <v>271</v>
      </c>
      <c r="T935" s="8">
        <f t="shared" si="100"/>
        <v>42338.709108796291</v>
      </c>
      <c r="U935" s="8">
        <f t="shared" si="101"/>
        <v>42372.957638888889</v>
      </c>
      <c r="V935" s="14">
        <f t="shared" si="102"/>
        <v>34.24853009259823</v>
      </c>
      <c r="W935" s="10">
        <f t="shared" si="103"/>
        <v>1.7070000000000001</v>
      </c>
      <c r="X935" s="21">
        <f t="shared" si="104"/>
        <v>2015</v>
      </c>
    </row>
    <row r="936" spans="1:24" ht="45" x14ac:dyDescent="0.25">
      <c r="A936">
        <v>2105</v>
      </c>
      <c r="B936" s="1" t="s">
        <v>2106</v>
      </c>
      <c r="C936" s="1" t="s">
        <v>6215</v>
      </c>
      <c r="D936" s="3">
        <v>2000</v>
      </c>
      <c r="E936" s="4">
        <v>5080</v>
      </c>
      <c r="F936" t="s">
        <v>8218</v>
      </c>
      <c r="G936" t="s">
        <v>8223</v>
      </c>
      <c r="H936" t="s">
        <v>8403</v>
      </c>
      <c r="I936" t="s">
        <v>8245</v>
      </c>
      <c r="J936">
        <v>1416542400</v>
      </c>
      <c r="K936">
        <v>1415472953</v>
      </c>
      <c r="L936" t="b">
        <v>0</v>
      </c>
      <c r="M936">
        <v>99</v>
      </c>
      <c r="N936" t="b">
        <v>1</v>
      </c>
      <c r="O936" t="s">
        <v>8277</v>
      </c>
      <c r="P936" t="s">
        <v>8325</v>
      </c>
      <c r="Q936" t="s">
        <v>8326</v>
      </c>
      <c r="R936">
        <f t="shared" si="98"/>
        <v>51.31</v>
      </c>
      <c r="S936" s="9">
        <f t="shared" si="99"/>
        <v>254</v>
      </c>
      <c r="T936" s="8">
        <f t="shared" si="100"/>
        <v>41951.788807870369</v>
      </c>
      <c r="U936" s="8">
        <f t="shared" si="101"/>
        <v>41964.166666666672</v>
      </c>
      <c r="V936" s="14">
        <f t="shared" si="102"/>
        <v>12.377858796302462</v>
      </c>
      <c r="W936" s="10">
        <f t="shared" si="103"/>
        <v>1.54</v>
      </c>
      <c r="X936" s="21">
        <f t="shared" si="104"/>
        <v>2014</v>
      </c>
    </row>
    <row r="937" spans="1:24" ht="45" x14ac:dyDescent="0.25">
      <c r="A937">
        <v>1023</v>
      </c>
      <c r="B937" s="1" t="s">
        <v>1024</v>
      </c>
      <c r="C937" s="1" t="s">
        <v>5133</v>
      </c>
      <c r="D937" s="3">
        <v>2000</v>
      </c>
      <c r="E937" s="4">
        <v>4743</v>
      </c>
      <c r="F937" t="s">
        <v>8218</v>
      </c>
      <c r="G937" t="s">
        <v>8224</v>
      </c>
      <c r="H937" t="s">
        <v>8407</v>
      </c>
      <c r="I937" t="s">
        <v>8246</v>
      </c>
      <c r="J937">
        <v>1434837861</v>
      </c>
      <c r="K937">
        <v>1432245861</v>
      </c>
      <c r="L937" t="b">
        <v>0</v>
      </c>
      <c r="M937">
        <v>131</v>
      </c>
      <c r="N937" t="b">
        <v>1</v>
      </c>
      <c r="O937" t="s">
        <v>8278</v>
      </c>
      <c r="P937" t="s">
        <v>8325</v>
      </c>
      <c r="Q937" t="s">
        <v>8327</v>
      </c>
      <c r="R937">
        <f t="shared" si="98"/>
        <v>36.21</v>
      </c>
      <c r="S937" s="9">
        <f t="shared" si="99"/>
        <v>237</v>
      </c>
      <c r="T937" s="8">
        <f t="shared" si="100"/>
        <v>42145.919687500005</v>
      </c>
      <c r="U937" s="8">
        <f t="shared" si="101"/>
        <v>42175.919687500005</v>
      </c>
      <c r="V937" s="14">
        <f t="shared" si="102"/>
        <v>30</v>
      </c>
      <c r="W937" s="10">
        <f t="shared" si="103"/>
        <v>1.3714999999999999</v>
      </c>
      <c r="X937" s="21">
        <f t="shared" si="104"/>
        <v>2015</v>
      </c>
    </row>
    <row r="938" spans="1:24" ht="45" x14ac:dyDescent="0.25">
      <c r="A938">
        <v>2066</v>
      </c>
      <c r="B938" s="1" t="s">
        <v>2067</v>
      </c>
      <c r="C938" s="1" t="s">
        <v>6176</v>
      </c>
      <c r="D938" s="3">
        <v>2000</v>
      </c>
      <c r="E938" s="4">
        <v>4372</v>
      </c>
      <c r="F938" t="s">
        <v>8218</v>
      </c>
      <c r="G938" t="s">
        <v>8223</v>
      </c>
      <c r="H938" t="s">
        <v>8403</v>
      </c>
      <c r="I938" t="s">
        <v>8245</v>
      </c>
      <c r="J938">
        <v>1408818683</v>
      </c>
      <c r="K938">
        <v>1406226683</v>
      </c>
      <c r="L938" t="b">
        <v>0</v>
      </c>
      <c r="M938">
        <v>65</v>
      </c>
      <c r="N938" t="b">
        <v>1</v>
      </c>
      <c r="O938" t="s">
        <v>8293</v>
      </c>
      <c r="P938" t="s">
        <v>8306</v>
      </c>
      <c r="Q938" t="s">
        <v>8307</v>
      </c>
      <c r="R938">
        <f t="shared" si="98"/>
        <v>67.260000000000005</v>
      </c>
      <c r="S938" s="9">
        <f t="shared" si="99"/>
        <v>219</v>
      </c>
      <c r="T938" s="8">
        <f t="shared" si="100"/>
        <v>41844.771793981483</v>
      </c>
      <c r="U938" s="8">
        <f t="shared" si="101"/>
        <v>41874.771793981483</v>
      </c>
      <c r="V938" s="14">
        <f t="shared" si="102"/>
        <v>30</v>
      </c>
      <c r="W938" s="10">
        <f t="shared" si="103"/>
        <v>1.1859999999999999</v>
      </c>
      <c r="X938" s="21">
        <f t="shared" si="104"/>
        <v>2014</v>
      </c>
    </row>
    <row r="939" spans="1:24" x14ac:dyDescent="0.25">
      <c r="A939">
        <v>1378</v>
      </c>
      <c r="B939" s="1" t="s">
        <v>1379</v>
      </c>
      <c r="C939" s="1" t="s">
        <v>5488</v>
      </c>
      <c r="D939" s="3">
        <v>2000</v>
      </c>
      <c r="E939" s="4">
        <v>4067</v>
      </c>
      <c r="F939" t="s">
        <v>8218</v>
      </c>
      <c r="G939" t="s">
        <v>8224</v>
      </c>
      <c r="H939" t="s">
        <v>8407</v>
      </c>
      <c r="I939" t="s">
        <v>8246</v>
      </c>
      <c r="J939">
        <v>1470075210</v>
      </c>
      <c r="K939">
        <v>1468779210</v>
      </c>
      <c r="L939" t="b">
        <v>0</v>
      </c>
      <c r="M939">
        <v>133</v>
      </c>
      <c r="N939" t="b">
        <v>1</v>
      </c>
      <c r="O939" t="s">
        <v>8274</v>
      </c>
      <c r="P939" t="s">
        <v>8325</v>
      </c>
      <c r="Q939" t="s">
        <v>8329</v>
      </c>
      <c r="R939">
        <f t="shared" si="98"/>
        <v>30.58</v>
      </c>
      <c r="S939" s="9">
        <f t="shared" si="99"/>
        <v>203</v>
      </c>
      <c r="T939" s="8">
        <f t="shared" si="100"/>
        <v>42568.759374999994</v>
      </c>
      <c r="U939" s="8">
        <f t="shared" si="101"/>
        <v>42583.759374999994</v>
      </c>
      <c r="V939" s="14">
        <f t="shared" si="102"/>
        <v>15</v>
      </c>
      <c r="W939" s="10">
        <f t="shared" si="103"/>
        <v>1.0335000000000001</v>
      </c>
      <c r="X939" s="21">
        <f t="shared" si="104"/>
        <v>2016</v>
      </c>
    </row>
    <row r="940" spans="1:24" ht="45" x14ac:dyDescent="0.25">
      <c r="A940">
        <v>2545</v>
      </c>
      <c r="B940" s="1" t="s">
        <v>2545</v>
      </c>
      <c r="C940" s="1" t="s">
        <v>6655</v>
      </c>
      <c r="D940" s="3">
        <v>2000</v>
      </c>
      <c r="E940" s="4">
        <v>3906</v>
      </c>
      <c r="F940" t="s">
        <v>8218</v>
      </c>
      <c r="G940" t="s">
        <v>8223</v>
      </c>
      <c r="H940" t="s">
        <v>8403</v>
      </c>
      <c r="I940" t="s">
        <v>8245</v>
      </c>
      <c r="J940">
        <v>1424997000</v>
      </c>
      <c r="K940">
        <v>1421983138</v>
      </c>
      <c r="L940" t="b">
        <v>0</v>
      </c>
      <c r="M940">
        <v>61</v>
      </c>
      <c r="N940" t="b">
        <v>1</v>
      </c>
      <c r="O940" t="s">
        <v>8298</v>
      </c>
      <c r="P940" t="s">
        <v>8325</v>
      </c>
      <c r="Q940" t="s">
        <v>8339</v>
      </c>
      <c r="R940">
        <f t="shared" si="98"/>
        <v>64.03</v>
      </c>
      <c r="S940" s="9">
        <f t="shared" si="99"/>
        <v>195</v>
      </c>
      <c r="T940" s="8">
        <f t="shared" si="100"/>
        <v>42027.13817129629</v>
      </c>
      <c r="U940" s="8">
        <f t="shared" si="101"/>
        <v>42062.020833333328</v>
      </c>
      <c r="V940" s="14">
        <f t="shared" si="102"/>
        <v>34.882662037038244</v>
      </c>
      <c r="W940" s="10">
        <f t="shared" si="103"/>
        <v>0.95299999999999996</v>
      </c>
      <c r="X940" s="21">
        <f t="shared" si="104"/>
        <v>2015</v>
      </c>
    </row>
    <row r="941" spans="1:24" ht="60" x14ac:dyDescent="0.25">
      <c r="A941">
        <v>1679</v>
      </c>
      <c r="B941" s="1" t="s">
        <v>1680</v>
      </c>
      <c r="C941" s="1" t="s">
        <v>5789</v>
      </c>
      <c r="D941" s="3">
        <v>2000</v>
      </c>
      <c r="E941" s="4">
        <v>3500</v>
      </c>
      <c r="F941" t="s">
        <v>8218</v>
      </c>
      <c r="G941" t="s">
        <v>8223</v>
      </c>
      <c r="H941" t="s">
        <v>8403</v>
      </c>
      <c r="I941" t="s">
        <v>8245</v>
      </c>
      <c r="J941">
        <v>1311298745</v>
      </c>
      <c r="K941">
        <v>1309311545</v>
      </c>
      <c r="L941" t="b">
        <v>0</v>
      </c>
      <c r="M941">
        <v>56</v>
      </c>
      <c r="N941" t="b">
        <v>1</v>
      </c>
      <c r="O941" t="s">
        <v>8290</v>
      </c>
      <c r="P941" t="s">
        <v>8325</v>
      </c>
      <c r="Q941" t="s">
        <v>8336</v>
      </c>
      <c r="R941">
        <f t="shared" si="98"/>
        <v>62.5</v>
      </c>
      <c r="S941" s="9">
        <f t="shared" si="99"/>
        <v>175</v>
      </c>
      <c r="T941" s="8">
        <f t="shared" si="100"/>
        <v>40723.068807870368</v>
      </c>
      <c r="U941" s="8">
        <f t="shared" si="101"/>
        <v>40746.068807870368</v>
      </c>
      <c r="V941" s="14">
        <f t="shared" si="102"/>
        <v>23</v>
      </c>
      <c r="W941" s="10">
        <f t="shared" si="103"/>
        <v>0.75</v>
      </c>
      <c r="X941" s="21">
        <f t="shared" si="104"/>
        <v>2011</v>
      </c>
    </row>
    <row r="942" spans="1:24" ht="45" x14ac:dyDescent="0.25">
      <c r="A942">
        <v>1881</v>
      </c>
      <c r="B942" s="1" t="s">
        <v>1882</v>
      </c>
      <c r="C942" s="1" t="s">
        <v>5991</v>
      </c>
      <c r="D942" s="3">
        <v>2000</v>
      </c>
      <c r="E942" s="4">
        <v>3453.69</v>
      </c>
      <c r="F942" t="s">
        <v>8218</v>
      </c>
      <c r="G942" t="s">
        <v>8223</v>
      </c>
      <c r="H942" t="s">
        <v>8403</v>
      </c>
      <c r="I942" t="s">
        <v>8245</v>
      </c>
      <c r="J942">
        <v>1425955189</v>
      </c>
      <c r="K942">
        <v>1423366789</v>
      </c>
      <c r="L942" t="b">
        <v>0</v>
      </c>
      <c r="M942">
        <v>70</v>
      </c>
      <c r="N942" t="b">
        <v>1</v>
      </c>
      <c r="O942" t="s">
        <v>8277</v>
      </c>
      <c r="P942" t="s">
        <v>8325</v>
      </c>
      <c r="Q942" t="s">
        <v>8326</v>
      </c>
      <c r="R942">
        <f t="shared" si="98"/>
        <v>49.34</v>
      </c>
      <c r="S942" s="9">
        <f t="shared" si="99"/>
        <v>173</v>
      </c>
      <c r="T942" s="8">
        <f t="shared" si="100"/>
        <v>42043.152650462958</v>
      </c>
      <c r="U942" s="8">
        <f t="shared" si="101"/>
        <v>42073.110983796301</v>
      </c>
      <c r="V942" s="14">
        <f t="shared" si="102"/>
        <v>29.958333333343035</v>
      </c>
      <c r="W942" s="10">
        <f t="shared" si="103"/>
        <v>0.72684500000000007</v>
      </c>
      <c r="X942" s="21">
        <f t="shared" si="104"/>
        <v>2015</v>
      </c>
    </row>
    <row r="943" spans="1:24" ht="45" x14ac:dyDescent="0.25">
      <c r="A943">
        <v>1188</v>
      </c>
      <c r="B943" s="1" t="s">
        <v>1189</v>
      </c>
      <c r="C943" s="1" t="s">
        <v>5298</v>
      </c>
      <c r="D943" s="3">
        <v>2000</v>
      </c>
      <c r="E943" s="4">
        <v>3211</v>
      </c>
      <c r="F943" t="s">
        <v>8218</v>
      </c>
      <c r="G943" t="s">
        <v>8228</v>
      </c>
      <c r="H943" t="s">
        <v>8408</v>
      </c>
      <c r="I943" t="s">
        <v>8250</v>
      </c>
      <c r="J943">
        <v>1482943740</v>
      </c>
      <c r="K943">
        <v>1481129340</v>
      </c>
      <c r="L943" t="b">
        <v>0</v>
      </c>
      <c r="M943">
        <v>85</v>
      </c>
      <c r="N943" t="b">
        <v>1</v>
      </c>
      <c r="O943" t="s">
        <v>8283</v>
      </c>
      <c r="P943" t="s">
        <v>8311</v>
      </c>
      <c r="Q943" t="s">
        <v>8312</v>
      </c>
      <c r="R943">
        <f t="shared" si="98"/>
        <v>37.78</v>
      </c>
      <c r="S943" s="9">
        <f t="shared" si="99"/>
        <v>161</v>
      </c>
      <c r="T943" s="8">
        <f t="shared" si="100"/>
        <v>42711.700694444444</v>
      </c>
      <c r="U943" s="8">
        <f t="shared" si="101"/>
        <v>42732.700694444444</v>
      </c>
      <c r="V943" s="14">
        <f t="shared" si="102"/>
        <v>21</v>
      </c>
      <c r="W943" s="10">
        <f t="shared" si="103"/>
        <v>0.60550000000000004</v>
      </c>
      <c r="X943" s="21">
        <f t="shared" si="104"/>
        <v>2016</v>
      </c>
    </row>
    <row r="944" spans="1:24" ht="60" x14ac:dyDescent="0.25">
      <c r="A944">
        <v>2630</v>
      </c>
      <c r="B944" s="1" t="s">
        <v>2630</v>
      </c>
      <c r="C944" s="1" t="s">
        <v>6740</v>
      </c>
      <c r="D944" s="3">
        <v>2000</v>
      </c>
      <c r="E944" s="4">
        <v>3158</v>
      </c>
      <c r="F944" t="s">
        <v>8218</v>
      </c>
      <c r="G944" t="s">
        <v>8225</v>
      </c>
      <c r="H944" t="s">
        <v>8404</v>
      </c>
      <c r="I944" t="s">
        <v>8247</v>
      </c>
      <c r="J944">
        <v>1467280800</v>
      </c>
      <c r="K944">
        <v>1464921112</v>
      </c>
      <c r="L944" t="b">
        <v>0</v>
      </c>
      <c r="M944">
        <v>81</v>
      </c>
      <c r="N944" t="b">
        <v>1</v>
      </c>
      <c r="O944" t="s">
        <v>8299</v>
      </c>
      <c r="P944" t="s">
        <v>8306</v>
      </c>
      <c r="Q944" t="s">
        <v>8313</v>
      </c>
      <c r="R944">
        <f t="shared" si="98"/>
        <v>38.99</v>
      </c>
      <c r="S944" s="9">
        <f t="shared" si="99"/>
        <v>158</v>
      </c>
      <c r="T944" s="8">
        <f t="shared" si="100"/>
        <v>42524.105462962965</v>
      </c>
      <c r="U944" s="8">
        <f t="shared" si="101"/>
        <v>42551.416666666672</v>
      </c>
      <c r="V944" s="14">
        <f t="shared" si="102"/>
        <v>27.311203703706269</v>
      </c>
      <c r="W944" s="10">
        <f t="shared" si="103"/>
        <v>0.57899999999999996</v>
      </c>
      <c r="X944" s="21">
        <f t="shared" si="104"/>
        <v>2016</v>
      </c>
    </row>
    <row r="945" spans="1:24" ht="45" x14ac:dyDescent="0.25">
      <c r="A945">
        <v>3696</v>
      </c>
      <c r="B945" s="1" t="s">
        <v>3693</v>
      </c>
      <c r="C945" s="1" t="s">
        <v>7806</v>
      </c>
      <c r="D945" s="3">
        <v>2000</v>
      </c>
      <c r="E945" s="4">
        <v>3100</v>
      </c>
      <c r="F945" t="s">
        <v>8218</v>
      </c>
      <c r="G945" t="s">
        <v>8224</v>
      </c>
      <c r="H945" t="s">
        <v>8407</v>
      </c>
      <c r="I945" t="s">
        <v>8246</v>
      </c>
      <c r="J945">
        <v>1423838916</v>
      </c>
      <c r="K945">
        <v>1418654916</v>
      </c>
      <c r="L945" t="b">
        <v>0</v>
      </c>
      <c r="M945">
        <v>78</v>
      </c>
      <c r="N945" t="b">
        <v>1</v>
      </c>
      <c r="O945" t="s">
        <v>8269</v>
      </c>
      <c r="P945" t="s">
        <v>8321</v>
      </c>
      <c r="Q945" t="s">
        <v>8324</v>
      </c>
      <c r="R945">
        <f t="shared" si="98"/>
        <v>39.74</v>
      </c>
      <c r="S945" s="9">
        <f t="shared" si="99"/>
        <v>155</v>
      </c>
      <c r="T945" s="8">
        <f t="shared" si="100"/>
        <v>41988.617083333331</v>
      </c>
      <c r="U945" s="8">
        <f t="shared" si="101"/>
        <v>42048.617083333331</v>
      </c>
      <c r="V945" s="14">
        <f t="shared" si="102"/>
        <v>60</v>
      </c>
      <c r="W945" s="10">
        <f t="shared" si="103"/>
        <v>0.55000000000000004</v>
      </c>
      <c r="X945" s="21">
        <f t="shared" si="104"/>
        <v>2014</v>
      </c>
    </row>
    <row r="946" spans="1:24" ht="60" x14ac:dyDescent="0.25">
      <c r="A946">
        <v>2181</v>
      </c>
      <c r="B946" s="1" t="s">
        <v>2182</v>
      </c>
      <c r="C946" s="1" t="s">
        <v>6291</v>
      </c>
      <c r="D946" s="3">
        <v>2000</v>
      </c>
      <c r="E946" s="4">
        <v>3062</v>
      </c>
      <c r="F946" t="s">
        <v>8218</v>
      </c>
      <c r="G946" t="s">
        <v>8223</v>
      </c>
      <c r="H946" t="s">
        <v>8403</v>
      </c>
      <c r="I946" t="s">
        <v>8245</v>
      </c>
      <c r="J946">
        <v>1487635653</v>
      </c>
      <c r="K946">
        <v>1486426053</v>
      </c>
      <c r="L946" t="b">
        <v>0</v>
      </c>
      <c r="M946">
        <v>53</v>
      </c>
      <c r="N946" t="b">
        <v>1</v>
      </c>
      <c r="O946" t="s">
        <v>8295</v>
      </c>
      <c r="P946" t="s">
        <v>8314</v>
      </c>
      <c r="Q946" t="s">
        <v>8315</v>
      </c>
      <c r="R946">
        <f t="shared" si="98"/>
        <v>57.77</v>
      </c>
      <c r="S946" s="9">
        <f t="shared" si="99"/>
        <v>153</v>
      </c>
      <c r="T946" s="8">
        <f t="shared" si="100"/>
        <v>42773.005243055552</v>
      </c>
      <c r="U946" s="8">
        <f t="shared" si="101"/>
        <v>42787.005243055552</v>
      </c>
      <c r="V946" s="14">
        <f t="shared" si="102"/>
        <v>14</v>
      </c>
      <c r="W946" s="10">
        <f t="shared" si="103"/>
        <v>0.53100000000000003</v>
      </c>
      <c r="X946" s="21">
        <f t="shared" si="104"/>
        <v>2017</v>
      </c>
    </row>
    <row r="947" spans="1:24" ht="60" x14ac:dyDescent="0.25">
      <c r="A947">
        <v>3785</v>
      </c>
      <c r="B947" s="1" t="s">
        <v>3782</v>
      </c>
      <c r="C947" s="1" t="s">
        <v>7895</v>
      </c>
      <c r="D947" s="3">
        <v>2000</v>
      </c>
      <c r="E947" s="4">
        <v>3015</v>
      </c>
      <c r="F947" t="s">
        <v>8218</v>
      </c>
      <c r="G947" t="s">
        <v>8224</v>
      </c>
      <c r="H947" t="s">
        <v>8407</v>
      </c>
      <c r="I947" t="s">
        <v>8246</v>
      </c>
      <c r="J947">
        <v>1470132180</v>
      </c>
      <c r="K947">
        <v>1467040769</v>
      </c>
      <c r="L947" t="b">
        <v>0</v>
      </c>
      <c r="M947">
        <v>30</v>
      </c>
      <c r="N947" t="b">
        <v>1</v>
      </c>
      <c r="O947" t="s">
        <v>8303</v>
      </c>
      <c r="P947" t="s">
        <v>8321</v>
      </c>
      <c r="Q947" t="s">
        <v>8333</v>
      </c>
      <c r="R947">
        <f t="shared" si="98"/>
        <v>100.5</v>
      </c>
      <c r="S947" s="9">
        <f t="shared" si="99"/>
        <v>151</v>
      </c>
      <c r="T947" s="8">
        <f t="shared" si="100"/>
        <v>42548.63853009259</v>
      </c>
      <c r="U947" s="8">
        <f t="shared" si="101"/>
        <v>42584.418749999997</v>
      </c>
      <c r="V947" s="14">
        <f t="shared" si="102"/>
        <v>35.780219907406718</v>
      </c>
      <c r="W947" s="10">
        <f t="shared" si="103"/>
        <v>0.50749999999999995</v>
      </c>
      <c r="X947" s="21">
        <f t="shared" si="104"/>
        <v>2016</v>
      </c>
    </row>
    <row r="948" spans="1:24" ht="60" x14ac:dyDescent="0.25">
      <c r="A948">
        <v>2166</v>
      </c>
      <c r="B948" s="1" t="s">
        <v>2167</v>
      </c>
      <c r="C948" s="1" t="s">
        <v>6276</v>
      </c>
      <c r="D948" s="3">
        <v>2000</v>
      </c>
      <c r="E948" s="4">
        <v>2932</v>
      </c>
      <c r="F948" t="s">
        <v>8218</v>
      </c>
      <c r="G948" t="s">
        <v>8223</v>
      </c>
      <c r="H948" t="s">
        <v>8403</v>
      </c>
      <c r="I948" t="s">
        <v>8245</v>
      </c>
      <c r="J948">
        <v>1417813618</v>
      </c>
      <c r="K948">
        <v>1413922018</v>
      </c>
      <c r="L948" t="b">
        <v>0</v>
      </c>
      <c r="M948">
        <v>32</v>
      </c>
      <c r="N948" t="b">
        <v>1</v>
      </c>
      <c r="O948" t="s">
        <v>8274</v>
      </c>
      <c r="P948" t="s">
        <v>8325</v>
      </c>
      <c r="Q948" t="s">
        <v>8329</v>
      </c>
      <c r="R948">
        <f t="shared" si="98"/>
        <v>91.63</v>
      </c>
      <c r="S948" s="9">
        <f t="shared" si="99"/>
        <v>147</v>
      </c>
      <c r="T948" s="8">
        <f t="shared" si="100"/>
        <v>41933.838171296295</v>
      </c>
      <c r="U948" s="8">
        <f t="shared" si="101"/>
        <v>41978.879837962959</v>
      </c>
      <c r="V948" s="14">
        <f t="shared" si="102"/>
        <v>45.041666666664241</v>
      </c>
      <c r="W948" s="10">
        <f t="shared" si="103"/>
        <v>0.46600000000000003</v>
      </c>
      <c r="X948" s="21">
        <f t="shared" si="104"/>
        <v>2014</v>
      </c>
    </row>
    <row r="949" spans="1:24" ht="60" x14ac:dyDescent="0.25">
      <c r="A949">
        <v>838</v>
      </c>
      <c r="B949" s="1" t="s">
        <v>839</v>
      </c>
      <c r="C949" s="1" t="s">
        <v>4948</v>
      </c>
      <c r="D949" s="3">
        <v>2000</v>
      </c>
      <c r="E949" s="4">
        <v>2908</v>
      </c>
      <c r="F949" t="s">
        <v>8218</v>
      </c>
      <c r="G949" t="s">
        <v>8223</v>
      </c>
      <c r="H949" t="s">
        <v>8403</v>
      </c>
      <c r="I949" t="s">
        <v>8245</v>
      </c>
      <c r="J949">
        <v>1326835985</v>
      </c>
      <c r="K949">
        <v>1324243985</v>
      </c>
      <c r="L949" t="b">
        <v>0</v>
      </c>
      <c r="M949">
        <v>61</v>
      </c>
      <c r="N949" t="b">
        <v>1</v>
      </c>
      <c r="O949" t="s">
        <v>8274</v>
      </c>
      <c r="P949" t="s">
        <v>8325</v>
      </c>
      <c r="Q949" t="s">
        <v>8329</v>
      </c>
      <c r="R949">
        <f t="shared" si="98"/>
        <v>47.67</v>
      </c>
      <c r="S949" s="9">
        <f t="shared" si="99"/>
        <v>145</v>
      </c>
      <c r="T949" s="8">
        <f t="shared" si="100"/>
        <v>40895.897974537038</v>
      </c>
      <c r="U949" s="8">
        <f t="shared" si="101"/>
        <v>40925.897974537038</v>
      </c>
      <c r="V949" s="14">
        <f t="shared" si="102"/>
        <v>30</v>
      </c>
      <c r="W949" s="10">
        <f t="shared" si="103"/>
        <v>0.45400000000000001</v>
      </c>
      <c r="X949" s="21">
        <f t="shared" si="104"/>
        <v>2011</v>
      </c>
    </row>
    <row r="950" spans="1:24" ht="45" x14ac:dyDescent="0.25">
      <c r="A950">
        <v>3777</v>
      </c>
      <c r="B950" s="1" t="s">
        <v>3774</v>
      </c>
      <c r="C950" s="1" t="s">
        <v>7887</v>
      </c>
      <c r="D950" s="3">
        <v>2000</v>
      </c>
      <c r="E950" s="4">
        <v>2864</v>
      </c>
      <c r="F950" t="s">
        <v>8218</v>
      </c>
      <c r="G950" t="s">
        <v>8223</v>
      </c>
      <c r="H950" t="s">
        <v>8403</v>
      </c>
      <c r="I950" t="s">
        <v>8245</v>
      </c>
      <c r="J950">
        <v>1411790400</v>
      </c>
      <c r="K950">
        <v>1409884821</v>
      </c>
      <c r="L950" t="b">
        <v>0</v>
      </c>
      <c r="M950">
        <v>59</v>
      </c>
      <c r="N950" t="b">
        <v>1</v>
      </c>
      <c r="O950" t="s">
        <v>8303</v>
      </c>
      <c r="P950" t="s">
        <v>8321</v>
      </c>
      <c r="Q950" t="s">
        <v>8333</v>
      </c>
      <c r="R950">
        <f t="shared" si="98"/>
        <v>48.54</v>
      </c>
      <c r="S950" s="9">
        <f t="shared" si="99"/>
        <v>143</v>
      </c>
      <c r="T950" s="8">
        <f t="shared" si="100"/>
        <v>41887.111354166671</v>
      </c>
      <c r="U950" s="8">
        <f t="shared" si="101"/>
        <v>41909.166666666664</v>
      </c>
      <c r="V950" s="14">
        <f t="shared" si="102"/>
        <v>22.055312499993306</v>
      </c>
      <c r="W950" s="10">
        <f t="shared" si="103"/>
        <v>0.432</v>
      </c>
      <c r="X950" s="21">
        <f t="shared" si="104"/>
        <v>2014</v>
      </c>
    </row>
    <row r="951" spans="1:24" ht="60" x14ac:dyDescent="0.25">
      <c r="A951">
        <v>402</v>
      </c>
      <c r="B951" s="1" t="s">
        <v>403</v>
      </c>
      <c r="C951" s="1" t="s">
        <v>4512</v>
      </c>
      <c r="D951" s="3">
        <v>2000</v>
      </c>
      <c r="E951" s="4">
        <v>2833</v>
      </c>
      <c r="F951" t="s">
        <v>8218</v>
      </c>
      <c r="G951" t="s">
        <v>8223</v>
      </c>
      <c r="H951" t="s">
        <v>8403</v>
      </c>
      <c r="I951" t="s">
        <v>8245</v>
      </c>
      <c r="J951">
        <v>1446731817</v>
      </c>
      <c r="K951">
        <v>1444913817</v>
      </c>
      <c r="L951" t="b">
        <v>0</v>
      </c>
      <c r="M951">
        <v>43</v>
      </c>
      <c r="N951" t="b">
        <v>1</v>
      </c>
      <c r="O951" t="s">
        <v>8267</v>
      </c>
      <c r="P951" t="s">
        <v>8319</v>
      </c>
      <c r="Q951" t="s">
        <v>8320</v>
      </c>
      <c r="R951">
        <f t="shared" si="98"/>
        <v>65.88</v>
      </c>
      <c r="S951" s="9">
        <f t="shared" si="99"/>
        <v>142</v>
      </c>
      <c r="T951" s="8">
        <f t="shared" si="100"/>
        <v>42292.539548611108</v>
      </c>
      <c r="U951" s="8">
        <f t="shared" si="101"/>
        <v>42313.58121527778</v>
      </c>
      <c r="V951" s="14">
        <f t="shared" si="102"/>
        <v>21.041666666671517</v>
      </c>
      <c r="W951" s="10">
        <f t="shared" si="103"/>
        <v>0.41649999999999998</v>
      </c>
      <c r="X951" s="21">
        <f t="shared" si="104"/>
        <v>2015</v>
      </c>
    </row>
    <row r="952" spans="1:24" ht="45" x14ac:dyDescent="0.25">
      <c r="A952">
        <v>1650</v>
      </c>
      <c r="B952" s="1" t="s">
        <v>1651</v>
      </c>
      <c r="C952" s="1" t="s">
        <v>5760</v>
      </c>
      <c r="D952" s="3">
        <v>2000</v>
      </c>
      <c r="E952" s="4">
        <v>2831</v>
      </c>
      <c r="F952" t="s">
        <v>8218</v>
      </c>
      <c r="G952" t="s">
        <v>8223</v>
      </c>
      <c r="H952" t="s">
        <v>8403</v>
      </c>
      <c r="I952" t="s">
        <v>8245</v>
      </c>
      <c r="J952">
        <v>1381314437</v>
      </c>
      <c r="K952">
        <v>1378722437</v>
      </c>
      <c r="L952" t="b">
        <v>0</v>
      </c>
      <c r="M952">
        <v>32</v>
      </c>
      <c r="N952" t="b">
        <v>1</v>
      </c>
      <c r="O952" t="s">
        <v>8290</v>
      </c>
      <c r="P952" t="s">
        <v>8325</v>
      </c>
      <c r="Q952" t="s">
        <v>8336</v>
      </c>
      <c r="R952">
        <f t="shared" si="98"/>
        <v>88.47</v>
      </c>
      <c r="S952" s="9">
        <f t="shared" si="99"/>
        <v>142</v>
      </c>
      <c r="T952" s="8">
        <f t="shared" si="100"/>
        <v>41526.435613425929</v>
      </c>
      <c r="U952" s="8">
        <f t="shared" si="101"/>
        <v>41556.435613425929</v>
      </c>
      <c r="V952" s="14">
        <f t="shared" si="102"/>
        <v>30</v>
      </c>
      <c r="W952" s="10">
        <f t="shared" si="103"/>
        <v>0.41549999999999998</v>
      </c>
      <c r="X952" s="21">
        <f t="shared" si="104"/>
        <v>2013</v>
      </c>
    </row>
    <row r="953" spans="1:24" ht="30" x14ac:dyDescent="0.25">
      <c r="A953">
        <v>3457</v>
      </c>
      <c r="B953" s="1" t="s">
        <v>3456</v>
      </c>
      <c r="C953" s="1" t="s">
        <v>7567</v>
      </c>
      <c r="D953" s="3">
        <v>2000</v>
      </c>
      <c r="E953" s="4">
        <v>2804</v>
      </c>
      <c r="F953" t="s">
        <v>8218</v>
      </c>
      <c r="G953" t="s">
        <v>8223</v>
      </c>
      <c r="H953" t="s">
        <v>8403</v>
      </c>
      <c r="I953" t="s">
        <v>8245</v>
      </c>
      <c r="J953">
        <v>1423720740</v>
      </c>
      <c r="K953">
        <v>1421081857</v>
      </c>
      <c r="L953" t="b">
        <v>0</v>
      </c>
      <c r="M953">
        <v>55</v>
      </c>
      <c r="N953" t="b">
        <v>1</v>
      </c>
      <c r="O953" t="s">
        <v>8269</v>
      </c>
      <c r="P953" t="s">
        <v>8321</v>
      </c>
      <c r="Q953" t="s">
        <v>8324</v>
      </c>
      <c r="R953">
        <f t="shared" si="98"/>
        <v>50.98</v>
      </c>
      <c r="S953" s="9">
        <f t="shared" si="99"/>
        <v>140</v>
      </c>
      <c r="T953" s="8">
        <f t="shared" si="100"/>
        <v>42016.706678240742</v>
      </c>
      <c r="U953" s="8">
        <f t="shared" si="101"/>
        <v>42047.249305555553</v>
      </c>
      <c r="V953" s="14">
        <f t="shared" si="102"/>
        <v>30.542627314811398</v>
      </c>
      <c r="W953" s="10">
        <f t="shared" si="103"/>
        <v>0.40200000000000002</v>
      </c>
      <c r="X953" s="21">
        <f t="shared" si="104"/>
        <v>2015</v>
      </c>
    </row>
    <row r="954" spans="1:24" ht="60" x14ac:dyDescent="0.25">
      <c r="A954">
        <v>1669</v>
      </c>
      <c r="B954" s="1" t="s">
        <v>1670</v>
      </c>
      <c r="C954" s="1" t="s">
        <v>5779</v>
      </c>
      <c r="D954" s="3">
        <v>2000</v>
      </c>
      <c r="E954" s="4">
        <v>2795</v>
      </c>
      <c r="F954" t="s">
        <v>8218</v>
      </c>
      <c r="G954" t="s">
        <v>8223</v>
      </c>
      <c r="H954" t="s">
        <v>8403</v>
      </c>
      <c r="I954" t="s">
        <v>8245</v>
      </c>
      <c r="J954">
        <v>1464729276</v>
      </c>
      <c r="K954">
        <v>1459545276</v>
      </c>
      <c r="L954" t="b">
        <v>0</v>
      </c>
      <c r="M954">
        <v>52</v>
      </c>
      <c r="N954" t="b">
        <v>1</v>
      </c>
      <c r="O954" t="s">
        <v>8290</v>
      </c>
      <c r="P954" t="s">
        <v>8325</v>
      </c>
      <c r="Q954" t="s">
        <v>8336</v>
      </c>
      <c r="R954">
        <f t="shared" si="98"/>
        <v>53.75</v>
      </c>
      <c r="S954" s="9">
        <f t="shared" si="99"/>
        <v>140</v>
      </c>
      <c r="T954" s="8">
        <f t="shared" si="100"/>
        <v>42461.885138888887</v>
      </c>
      <c r="U954" s="8">
        <f t="shared" si="101"/>
        <v>42521.885138888887</v>
      </c>
      <c r="V954" s="14">
        <f t="shared" si="102"/>
        <v>60</v>
      </c>
      <c r="W954" s="10">
        <f t="shared" si="103"/>
        <v>0.39750000000000002</v>
      </c>
      <c r="X954" s="21">
        <f t="shared" si="104"/>
        <v>2016</v>
      </c>
    </row>
    <row r="955" spans="1:24" ht="45" x14ac:dyDescent="0.25">
      <c r="A955">
        <v>820</v>
      </c>
      <c r="B955" s="1" t="s">
        <v>821</v>
      </c>
      <c r="C955" s="1" t="s">
        <v>4930</v>
      </c>
      <c r="D955" s="3">
        <v>2000</v>
      </c>
      <c r="E955" s="4">
        <v>2681</v>
      </c>
      <c r="F955" t="s">
        <v>8218</v>
      </c>
      <c r="G955" t="s">
        <v>8223</v>
      </c>
      <c r="H955" t="s">
        <v>8403</v>
      </c>
      <c r="I955" t="s">
        <v>8245</v>
      </c>
      <c r="J955">
        <v>1402290000</v>
      </c>
      <c r="K955">
        <v>1399666342</v>
      </c>
      <c r="L955" t="b">
        <v>0</v>
      </c>
      <c r="M955">
        <v>38</v>
      </c>
      <c r="N955" t="b">
        <v>1</v>
      </c>
      <c r="O955" t="s">
        <v>8274</v>
      </c>
      <c r="P955" t="s">
        <v>8325</v>
      </c>
      <c r="Q955" t="s">
        <v>8329</v>
      </c>
      <c r="R955">
        <f t="shared" si="98"/>
        <v>70.55</v>
      </c>
      <c r="S955" s="9">
        <f t="shared" si="99"/>
        <v>134</v>
      </c>
      <c r="T955" s="8">
        <f t="shared" si="100"/>
        <v>41768.841921296298</v>
      </c>
      <c r="U955" s="8">
        <f t="shared" si="101"/>
        <v>41799.208333333336</v>
      </c>
      <c r="V955" s="14">
        <f t="shared" si="102"/>
        <v>30.366412037037662</v>
      </c>
      <c r="W955" s="10">
        <f t="shared" si="103"/>
        <v>0.34050000000000002</v>
      </c>
      <c r="X955" s="21">
        <f t="shared" si="104"/>
        <v>2014</v>
      </c>
    </row>
    <row r="956" spans="1:24" ht="60" x14ac:dyDescent="0.25">
      <c r="A956">
        <v>1214</v>
      </c>
      <c r="B956" s="1" t="s">
        <v>1215</v>
      </c>
      <c r="C956" s="1" t="s">
        <v>5324</v>
      </c>
      <c r="D956" s="3">
        <v>2000</v>
      </c>
      <c r="E956" s="4">
        <v>2636</v>
      </c>
      <c r="F956" t="s">
        <v>8218</v>
      </c>
      <c r="G956" t="s">
        <v>8223</v>
      </c>
      <c r="H956" t="s">
        <v>8403</v>
      </c>
      <c r="I956" t="s">
        <v>8245</v>
      </c>
      <c r="J956">
        <v>1433880605</v>
      </c>
      <c r="K956">
        <v>1428696605</v>
      </c>
      <c r="L956" t="b">
        <v>0</v>
      </c>
      <c r="M956">
        <v>25</v>
      </c>
      <c r="N956" t="b">
        <v>1</v>
      </c>
      <c r="O956" t="s">
        <v>8283</v>
      </c>
      <c r="P956" t="s">
        <v>8311</v>
      </c>
      <c r="Q956" t="s">
        <v>8312</v>
      </c>
      <c r="R956">
        <f t="shared" si="98"/>
        <v>105.44</v>
      </c>
      <c r="S956" s="9">
        <f t="shared" si="99"/>
        <v>132</v>
      </c>
      <c r="T956" s="8">
        <f t="shared" si="100"/>
        <v>42104.840335648143</v>
      </c>
      <c r="U956" s="8">
        <f t="shared" si="101"/>
        <v>42164.840335648143</v>
      </c>
      <c r="V956" s="14">
        <f t="shared" si="102"/>
        <v>60</v>
      </c>
      <c r="W956" s="10">
        <f t="shared" si="103"/>
        <v>0.318</v>
      </c>
      <c r="X956" s="21">
        <f t="shared" si="104"/>
        <v>2015</v>
      </c>
    </row>
    <row r="957" spans="1:24" ht="45" x14ac:dyDescent="0.25">
      <c r="A957">
        <v>851</v>
      </c>
      <c r="B957" s="1" t="s">
        <v>852</v>
      </c>
      <c r="C957" s="1" t="s">
        <v>4961</v>
      </c>
      <c r="D957" s="3">
        <v>2000</v>
      </c>
      <c r="E957" s="4">
        <v>2609</v>
      </c>
      <c r="F957" t="s">
        <v>8218</v>
      </c>
      <c r="G957" t="s">
        <v>8229</v>
      </c>
      <c r="H957" t="s">
        <v>8409</v>
      </c>
      <c r="I957" t="s">
        <v>8248</v>
      </c>
      <c r="J957">
        <v>1469994300</v>
      </c>
      <c r="K957">
        <v>1464815253</v>
      </c>
      <c r="L957" t="b">
        <v>0</v>
      </c>
      <c r="M957">
        <v>70</v>
      </c>
      <c r="N957" t="b">
        <v>1</v>
      </c>
      <c r="O957" t="s">
        <v>8275</v>
      </c>
      <c r="P957" t="s">
        <v>8325</v>
      </c>
      <c r="Q957" t="s">
        <v>8334</v>
      </c>
      <c r="R957">
        <f t="shared" si="98"/>
        <v>37.270000000000003</v>
      </c>
      <c r="S957" s="9">
        <f t="shared" si="99"/>
        <v>130</v>
      </c>
      <c r="T957" s="8">
        <f t="shared" si="100"/>
        <v>42522.880243055552</v>
      </c>
      <c r="U957" s="8">
        <f t="shared" si="101"/>
        <v>42582.822916666672</v>
      </c>
      <c r="V957" s="14">
        <f t="shared" si="102"/>
        <v>59.942673611119972</v>
      </c>
      <c r="W957" s="10">
        <f t="shared" si="103"/>
        <v>0.30449999999999999</v>
      </c>
      <c r="X957" s="21">
        <f t="shared" si="104"/>
        <v>2016</v>
      </c>
    </row>
    <row r="958" spans="1:24" ht="60" x14ac:dyDescent="0.25">
      <c r="A958">
        <v>3538</v>
      </c>
      <c r="B958" s="1" t="s">
        <v>3537</v>
      </c>
      <c r="C958" s="1" t="s">
        <v>7648</v>
      </c>
      <c r="D958" s="3">
        <v>2000</v>
      </c>
      <c r="E958" s="4">
        <v>2569</v>
      </c>
      <c r="F958" t="s">
        <v>8218</v>
      </c>
      <c r="G958" t="s">
        <v>8224</v>
      </c>
      <c r="H958" t="s">
        <v>8407</v>
      </c>
      <c r="I958" t="s">
        <v>8246</v>
      </c>
      <c r="J958">
        <v>1471428340</v>
      </c>
      <c r="K958">
        <v>1469009140</v>
      </c>
      <c r="L958" t="b">
        <v>0</v>
      </c>
      <c r="M958">
        <v>83</v>
      </c>
      <c r="N958" t="b">
        <v>1</v>
      </c>
      <c r="O958" t="s">
        <v>8269</v>
      </c>
      <c r="P958" t="s">
        <v>8321</v>
      </c>
      <c r="Q958" t="s">
        <v>8324</v>
      </c>
      <c r="R958">
        <f t="shared" si="98"/>
        <v>30.95</v>
      </c>
      <c r="S958" s="9">
        <f t="shared" si="99"/>
        <v>128</v>
      </c>
      <c r="T958" s="8">
        <f t="shared" si="100"/>
        <v>42571.420601851853</v>
      </c>
      <c r="U958" s="8">
        <f t="shared" si="101"/>
        <v>42599.420601851853</v>
      </c>
      <c r="V958" s="14">
        <f t="shared" si="102"/>
        <v>28</v>
      </c>
      <c r="W958" s="10">
        <f t="shared" si="103"/>
        <v>0.28449999999999998</v>
      </c>
      <c r="X958" s="21">
        <f t="shared" si="104"/>
        <v>2016</v>
      </c>
    </row>
    <row r="959" spans="1:24" ht="45" x14ac:dyDescent="0.25">
      <c r="A959">
        <v>3268</v>
      </c>
      <c r="B959" s="1" t="s">
        <v>3268</v>
      </c>
      <c r="C959" s="1" t="s">
        <v>7378</v>
      </c>
      <c r="D959" s="3">
        <v>2000</v>
      </c>
      <c r="E959" s="4">
        <v>2560</v>
      </c>
      <c r="F959" t="s">
        <v>8218</v>
      </c>
      <c r="G959" t="s">
        <v>8223</v>
      </c>
      <c r="H959" t="s">
        <v>8403</v>
      </c>
      <c r="I959" t="s">
        <v>8245</v>
      </c>
      <c r="J959">
        <v>1472074928</v>
      </c>
      <c r="K959">
        <v>1470692528</v>
      </c>
      <c r="L959" t="b">
        <v>1</v>
      </c>
      <c r="M959">
        <v>42</v>
      </c>
      <c r="N959" t="b">
        <v>1</v>
      </c>
      <c r="O959" t="s">
        <v>8269</v>
      </c>
      <c r="P959" t="s">
        <v>8321</v>
      </c>
      <c r="Q959" t="s">
        <v>8324</v>
      </c>
      <c r="R959">
        <f t="shared" si="98"/>
        <v>60.95</v>
      </c>
      <c r="S959" s="9">
        <f t="shared" si="99"/>
        <v>128</v>
      </c>
      <c r="T959" s="8">
        <f t="shared" si="100"/>
        <v>42590.90425925926</v>
      </c>
      <c r="U959" s="8">
        <f t="shared" si="101"/>
        <v>42606.90425925926</v>
      </c>
      <c r="V959" s="14">
        <f t="shared" si="102"/>
        <v>16</v>
      </c>
      <c r="W959" s="10">
        <f t="shared" si="103"/>
        <v>0.28000000000000003</v>
      </c>
      <c r="X959" s="21">
        <f t="shared" si="104"/>
        <v>2016</v>
      </c>
    </row>
    <row r="960" spans="1:24" ht="60" x14ac:dyDescent="0.25">
      <c r="A960">
        <v>3487</v>
      </c>
      <c r="B960" s="1" t="s">
        <v>3486</v>
      </c>
      <c r="C960" s="1" t="s">
        <v>7597</v>
      </c>
      <c r="D960" s="3">
        <v>2000</v>
      </c>
      <c r="E960" s="4">
        <v>2555</v>
      </c>
      <c r="F960" t="s">
        <v>8218</v>
      </c>
      <c r="G960" t="s">
        <v>8224</v>
      </c>
      <c r="H960" t="s">
        <v>8407</v>
      </c>
      <c r="I960" t="s">
        <v>8246</v>
      </c>
      <c r="J960">
        <v>1435185252</v>
      </c>
      <c r="K960">
        <v>1432593252</v>
      </c>
      <c r="L960" t="b">
        <v>0</v>
      </c>
      <c r="M960">
        <v>66</v>
      </c>
      <c r="N960" t="b">
        <v>1</v>
      </c>
      <c r="O960" t="s">
        <v>8269</v>
      </c>
      <c r="P960" t="s">
        <v>8321</v>
      </c>
      <c r="Q960" t="s">
        <v>8324</v>
      </c>
      <c r="R960">
        <f t="shared" si="98"/>
        <v>38.71</v>
      </c>
      <c r="S960" s="9">
        <f t="shared" si="99"/>
        <v>128</v>
      </c>
      <c r="T960" s="8">
        <f t="shared" si="100"/>
        <v>42149.940416666665</v>
      </c>
      <c r="U960" s="8">
        <f t="shared" si="101"/>
        <v>42179.940416666665</v>
      </c>
      <c r="V960" s="14">
        <f t="shared" si="102"/>
        <v>30</v>
      </c>
      <c r="W960" s="10">
        <f t="shared" si="103"/>
        <v>0.27750000000000002</v>
      </c>
      <c r="X960" s="21">
        <f t="shared" si="104"/>
        <v>2015</v>
      </c>
    </row>
    <row r="961" spans="1:24" ht="45" x14ac:dyDescent="0.25">
      <c r="A961">
        <v>3592</v>
      </c>
      <c r="B961" s="1" t="s">
        <v>3591</v>
      </c>
      <c r="C961" s="1" t="s">
        <v>7702</v>
      </c>
      <c r="D961" s="3">
        <v>2000</v>
      </c>
      <c r="E961" s="4">
        <v>2545</v>
      </c>
      <c r="F961" t="s">
        <v>8218</v>
      </c>
      <c r="G961" t="s">
        <v>8223</v>
      </c>
      <c r="H961" t="s">
        <v>8403</v>
      </c>
      <c r="I961" t="s">
        <v>8245</v>
      </c>
      <c r="J961">
        <v>1423630740</v>
      </c>
      <c r="K961">
        <v>1418673307</v>
      </c>
      <c r="L961" t="b">
        <v>0</v>
      </c>
      <c r="M961">
        <v>35</v>
      </c>
      <c r="N961" t="b">
        <v>1</v>
      </c>
      <c r="O961" t="s">
        <v>8269</v>
      </c>
      <c r="P961" t="s">
        <v>8321</v>
      </c>
      <c r="Q961" t="s">
        <v>8324</v>
      </c>
      <c r="R961">
        <f t="shared" si="98"/>
        <v>72.709999999999994</v>
      </c>
      <c r="S961" s="9">
        <f t="shared" si="99"/>
        <v>127</v>
      </c>
      <c r="T961" s="8">
        <f t="shared" si="100"/>
        <v>41988.829942129625</v>
      </c>
      <c r="U961" s="8">
        <f t="shared" si="101"/>
        <v>42046.207638888889</v>
      </c>
      <c r="V961" s="14">
        <f t="shared" si="102"/>
        <v>57.377696759263927</v>
      </c>
      <c r="W961" s="10">
        <f t="shared" si="103"/>
        <v>0.27250000000000002</v>
      </c>
      <c r="X961" s="21">
        <f t="shared" si="104"/>
        <v>2014</v>
      </c>
    </row>
    <row r="962" spans="1:24" ht="30" x14ac:dyDescent="0.25">
      <c r="A962">
        <v>3318</v>
      </c>
      <c r="B962" s="1" t="s">
        <v>3318</v>
      </c>
      <c r="C962" s="1" t="s">
        <v>7428</v>
      </c>
      <c r="D962" s="3">
        <v>2000</v>
      </c>
      <c r="E962" s="4">
        <v>2512</v>
      </c>
      <c r="F962" t="s">
        <v>8218</v>
      </c>
      <c r="G962" t="s">
        <v>8228</v>
      </c>
      <c r="H962" t="s">
        <v>8408</v>
      </c>
      <c r="I962" t="s">
        <v>8250</v>
      </c>
      <c r="J962">
        <v>1460341800</v>
      </c>
      <c r="K962">
        <v>1456902893</v>
      </c>
      <c r="L962" t="b">
        <v>0</v>
      </c>
      <c r="M962">
        <v>32</v>
      </c>
      <c r="N962" t="b">
        <v>1</v>
      </c>
      <c r="O962" t="s">
        <v>8269</v>
      </c>
      <c r="P962" t="s">
        <v>8321</v>
      </c>
      <c r="Q962" t="s">
        <v>8324</v>
      </c>
      <c r="R962">
        <f t="shared" ref="R962:R1025" si="105">IFERROR(ROUND(E962/M962,2),0)</f>
        <v>78.5</v>
      </c>
      <c r="S962" s="9">
        <f t="shared" ref="S962:S1025" si="106">ROUND((E962/D962)*100,0)</f>
        <v>126</v>
      </c>
      <c r="T962" s="8">
        <f t="shared" ref="T962:T1025" si="107">+(((K962/60)/60)/24)+DATE(1970,1,1)</f>
        <v>42431.302002314813</v>
      </c>
      <c r="U962" s="8">
        <f t="shared" ref="U962:U1025" si="108">+(((J962/60)/60/24)+DATE(1970,1,1))</f>
        <v>42471.104166666672</v>
      </c>
      <c r="V962" s="14">
        <f t="shared" ref="V962:V1025" si="109">+U962-T962</f>
        <v>39.802164351858664</v>
      </c>
      <c r="W962" s="10">
        <f t="shared" ref="W962:W1025" si="110">+(E962-D962)/D962</f>
        <v>0.25600000000000001</v>
      </c>
      <c r="X962" s="21">
        <f t="shared" ref="X962:X1025" si="111">YEAR(T962)</f>
        <v>2016</v>
      </c>
    </row>
    <row r="963" spans="1:24" ht="45" x14ac:dyDescent="0.25">
      <c r="A963">
        <v>1357</v>
      </c>
      <c r="B963" s="1" t="s">
        <v>1358</v>
      </c>
      <c r="C963" s="1" t="s">
        <v>5467</v>
      </c>
      <c r="D963" s="3">
        <v>2000</v>
      </c>
      <c r="E963" s="4">
        <v>2506</v>
      </c>
      <c r="F963" t="s">
        <v>8218</v>
      </c>
      <c r="G963" t="s">
        <v>8223</v>
      </c>
      <c r="H963" t="s">
        <v>8403</v>
      </c>
      <c r="I963" t="s">
        <v>8245</v>
      </c>
      <c r="J963">
        <v>1362117540</v>
      </c>
      <c r="K963">
        <v>1359587137</v>
      </c>
      <c r="L963" t="b">
        <v>0</v>
      </c>
      <c r="M963">
        <v>65</v>
      </c>
      <c r="N963" t="b">
        <v>1</v>
      </c>
      <c r="O963" t="s">
        <v>8272</v>
      </c>
      <c r="P963" t="s">
        <v>8309</v>
      </c>
      <c r="Q963" t="s">
        <v>8331</v>
      </c>
      <c r="R963">
        <f t="shared" si="105"/>
        <v>38.549999999999997</v>
      </c>
      <c r="S963" s="9">
        <f t="shared" si="106"/>
        <v>125</v>
      </c>
      <c r="T963" s="8">
        <f t="shared" si="107"/>
        <v>41304.962233796294</v>
      </c>
      <c r="U963" s="8">
        <f t="shared" si="108"/>
        <v>41334.249305555553</v>
      </c>
      <c r="V963" s="14">
        <f t="shared" si="109"/>
        <v>29.287071759259561</v>
      </c>
      <c r="W963" s="10">
        <f t="shared" si="110"/>
        <v>0.253</v>
      </c>
      <c r="X963" s="21">
        <f t="shared" si="111"/>
        <v>2013</v>
      </c>
    </row>
    <row r="964" spans="1:24" ht="60" x14ac:dyDescent="0.25">
      <c r="A964">
        <v>1635</v>
      </c>
      <c r="B964" s="1" t="s">
        <v>1636</v>
      </c>
      <c r="C964" s="1" t="s">
        <v>5745</v>
      </c>
      <c r="D964" s="3">
        <v>2000</v>
      </c>
      <c r="E964" s="4">
        <v>2506</v>
      </c>
      <c r="F964" t="s">
        <v>8218</v>
      </c>
      <c r="G964" t="s">
        <v>8223</v>
      </c>
      <c r="H964" t="s">
        <v>8403</v>
      </c>
      <c r="I964" t="s">
        <v>8245</v>
      </c>
      <c r="J964">
        <v>1468270261</v>
      </c>
      <c r="K964">
        <v>1463086261</v>
      </c>
      <c r="L964" t="b">
        <v>0</v>
      </c>
      <c r="M964">
        <v>37</v>
      </c>
      <c r="N964" t="b">
        <v>1</v>
      </c>
      <c r="O964" t="s">
        <v>8274</v>
      </c>
      <c r="P964" t="s">
        <v>8325</v>
      </c>
      <c r="Q964" t="s">
        <v>8329</v>
      </c>
      <c r="R964">
        <f t="shared" si="105"/>
        <v>67.73</v>
      </c>
      <c r="S964" s="9">
        <f t="shared" si="106"/>
        <v>125</v>
      </c>
      <c r="T964" s="8">
        <f t="shared" si="107"/>
        <v>42502.868761574078</v>
      </c>
      <c r="U964" s="8">
        <f t="shared" si="108"/>
        <v>42562.868761574078</v>
      </c>
      <c r="V964" s="14">
        <f t="shared" si="109"/>
        <v>60</v>
      </c>
      <c r="W964" s="10">
        <f t="shared" si="110"/>
        <v>0.253</v>
      </c>
      <c r="X964" s="21">
        <f t="shared" si="111"/>
        <v>2016</v>
      </c>
    </row>
    <row r="965" spans="1:24" ht="45" x14ac:dyDescent="0.25">
      <c r="A965">
        <v>1842</v>
      </c>
      <c r="B965" s="1" t="s">
        <v>1843</v>
      </c>
      <c r="C965" s="1" t="s">
        <v>5952</v>
      </c>
      <c r="D965" s="3">
        <v>2000</v>
      </c>
      <c r="E965" s="4">
        <v>2505</v>
      </c>
      <c r="F965" t="s">
        <v>8218</v>
      </c>
      <c r="G965" t="s">
        <v>8223</v>
      </c>
      <c r="H965" t="s">
        <v>8403</v>
      </c>
      <c r="I965" t="s">
        <v>8245</v>
      </c>
      <c r="J965">
        <v>1425275940</v>
      </c>
      <c r="K965">
        <v>1422371381</v>
      </c>
      <c r="L965" t="b">
        <v>0</v>
      </c>
      <c r="M965">
        <v>21</v>
      </c>
      <c r="N965" t="b">
        <v>1</v>
      </c>
      <c r="O965" t="s">
        <v>8274</v>
      </c>
      <c r="P965" t="s">
        <v>8325</v>
      </c>
      <c r="Q965" t="s">
        <v>8329</v>
      </c>
      <c r="R965">
        <f t="shared" si="105"/>
        <v>119.29</v>
      </c>
      <c r="S965" s="9">
        <f t="shared" si="106"/>
        <v>125</v>
      </c>
      <c r="T965" s="8">
        <f t="shared" si="107"/>
        <v>42031.631724537037</v>
      </c>
      <c r="U965" s="8">
        <f t="shared" si="108"/>
        <v>42065.249305555553</v>
      </c>
      <c r="V965" s="14">
        <f t="shared" si="109"/>
        <v>33.617581018515921</v>
      </c>
      <c r="W965" s="10">
        <f t="shared" si="110"/>
        <v>0.2525</v>
      </c>
      <c r="X965" s="21">
        <f t="shared" si="111"/>
        <v>2015</v>
      </c>
    </row>
    <row r="966" spans="1:24" ht="45" x14ac:dyDescent="0.25">
      <c r="A966">
        <v>2218</v>
      </c>
      <c r="B966" s="1" t="s">
        <v>2219</v>
      </c>
      <c r="C966" s="1" t="s">
        <v>6328</v>
      </c>
      <c r="D966" s="3">
        <v>2000</v>
      </c>
      <c r="E966" s="4">
        <v>2456.66</v>
      </c>
      <c r="F966" t="s">
        <v>8218</v>
      </c>
      <c r="G966" t="s">
        <v>8223</v>
      </c>
      <c r="H966" t="s">
        <v>8403</v>
      </c>
      <c r="I966" t="s">
        <v>8245</v>
      </c>
      <c r="J966">
        <v>1346198400</v>
      </c>
      <c r="K966">
        <v>1344281383</v>
      </c>
      <c r="L966" t="b">
        <v>0</v>
      </c>
      <c r="M966">
        <v>76</v>
      </c>
      <c r="N966" t="b">
        <v>1</v>
      </c>
      <c r="O966" t="s">
        <v>8278</v>
      </c>
      <c r="P966" t="s">
        <v>8325</v>
      </c>
      <c r="Q966" t="s">
        <v>8327</v>
      </c>
      <c r="R966">
        <f t="shared" si="105"/>
        <v>32.32</v>
      </c>
      <c r="S966" s="9">
        <f t="shared" si="106"/>
        <v>123</v>
      </c>
      <c r="T966" s="8">
        <f t="shared" si="107"/>
        <v>41127.812303240738</v>
      </c>
      <c r="U966" s="8">
        <f t="shared" si="108"/>
        <v>41150</v>
      </c>
      <c r="V966" s="14">
        <f t="shared" si="109"/>
        <v>22.187696759261598</v>
      </c>
      <c r="W966" s="10">
        <f t="shared" si="110"/>
        <v>0.22832999999999992</v>
      </c>
      <c r="X966" s="21">
        <f t="shared" si="111"/>
        <v>2012</v>
      </c>
    </row>
    <row r="967" spans="1:24" ht="75" x14ac:dyDescent="0.25">
      <c r="A967">
        <v>3290</v>
      </c>
      <c r="B967" s="1" t="s">
        <v>3290</v>
      </c>
      <c r="C967" s="1" t="s">
        <v>7400</v>
      </c>
      <c r="D967" s="3">
        <v>2000</v>
      </c>
      <c r="E967" s="4">
        <v>2424</v>
      </c>
      <c r="F967" t="s">
        <v>8218</v>
      </c>
      <c r="G967" t="s">
        <v>8224</v>
      </c>
      <c r="H967" t="s">
        <v>8407</v>
      </c>
      <c r="I967" t="s">
        <v>8246</v>
      </c>
      <c r="J967">
        <v>1489234891</v>
      </c>
      <c r="K967">
        <v>1486642891</v>
      </c>
      <c r="L967" t="b">
        <v>0</v>
      </c>
      <c r="M967">
        <v>72</v>
      </c>
      <c r="N967" t="b">
        <v>1</v>
      </c>
      <c r="O967" t="s">
        <v>8269</v>
      </c>
      <c r="P967" t="s">
        <v>8321</v>
      </c>
      <c r="Q967" t="s">
        <v>8324</v>
      </c>
      <c r="R967">
        <f t="shared" si="105"/>
        <v>33.67</v>
      </c>
      <c r="S967" s="9">
        <f t="shared" si="106"/>
        <v>121</v>
      </c>
      <c r="T967" s="8">
        <f t="shared" si="107"/>
        <v>42775.51494212963</v>
      </c>
      <c r="U967" s="8">
        <f t="shared" si="108"/>
        <v>42805.51494212963</v>
      </c>
      <c r="V967" s="14">
        <f t="shared" si="109"/>
        <v>30</v>
      </c>
      <c r="W967" s="10">
        <f t="shared" si="110"/>
        <v>0.21199999999999999</v>
      </c>
      <c r="X967" s="21">
        <f t="shared" si="111"/>
        <v>2017</v>
      </c>
    </row>
    <row r="968" spans="1:24" ht="45" x14ac:dyDescent="0.25">
      <c r="A968">
        <v>1931</v>
      </c>
      <c r="B968" s="1" t="s">
        <v>1932</v>
      </c>
      <c r="C968" s="1" t="s">
        <v>6041</v>
      </c>
      <c r="D968" s="3">
        <v>2000</v>
      </c>
      <c r="E968" s="4">
        <v>2412.02</v>
      </c>
      <c r="F968" t="s">
        <v>8218</v>
      </c>
      <c r="G968" t="s">
        <v>8223</v>
      </c>
      <c r="H968" t="s">
        <v>8403</v>
      </c>
      <c r="I968" t="s">
        <v>8245</v>
      </c>
      <c r="J968">
        <v>1337657400</v>
      </c>
      <c r="K968">
        <v>1336512309</v>
      </c>
      <c r="L968" t="b">
        <v>0</v>
      </c>
      <c r="M968">
        <v>50</v>
      </c>
      <c r="N968" t="b">
        <v>1</v>
      </c>
      <c r="O968" t="s">
        <v>8277</v>
      </c>
      <c r="P968" t="s">
        <v>8325</v>
      </c>
      <c r="Q968" t="s">
        <v>8326</v>
      </c>
      <c r="R968">
        <f t="shared" si="105"/>
        <v>48.24</v>
      </c>
      <c r="S968" s="9">
        <f t="shared" si="106"/>
        <v>121</v>
      </c>
      <c r="T968" s="8">
        <f t="shared" si="107"/>
        <v>41037.892465277779</v>
      </c>
      <c r="U968" s="8">
        <f t="shared" si="108"/>
        <v>41051.145833333336</v>
      </c>
      <c r="V968" s="14">
        <f t="shared" si="109"/>
        <v>13.253368055557075</v>
      </c>
      <c r="W968" s="10">
        <f t="shared" si="110"/>
        <v>0.20601</v>
      </c>
      <c r="X968" s="21">
        <f t="shared" si="111"/>
        <v>2012</v>
      </c>
    </row>
    <row r="969" spans="1:24" ht="60" x14ac:dyDescent="0.25">
      <c r="A969">
        <v>537</v>
      </c>
      <c r="B969" s="1" t="s">
        <v>538</v>
      </c>
      <c r="C969" s="1" t="s">
        <v>4647</v>
      </c>
      <c r="D969" s="3">
        <v>2000</v>
      </c>
      <c r="E969" s="4">
        <v>2410</v>
      </c>
      <c r="F969" t="s">
        <v>8218</v>
      </c>
      <c r="G969" t="s">
        <v>8223</v>
      </c>
      <c r="H969" t="s">
        <v>8403</v>
      </c>
      <c r="I969" t="s">
        <v>8245</v>
      </c>
      <c r="J969">
        <v>1446665191</v>
      </c>
      <c r="K969">
        <v>1444069591</v>
      </c>
      <c r="L969" t="b">
        <v>0</v>
      </c>
      <c r="M969">
        <v>59</v>
      </c>
      <c r="N969" t="b">
        <v>1</v>
      </c>
      <c r="O969" t="s">
        <v>8269</v>
      </c>
      <c r="P969" t="s">
        <v>8321</v>
      </c>
      <c r="Q969" t="s">
        <v>8324</v>
      </c>
      <c r="R969">
        <f t="shared" si="105"/>
        <v>40.85</v>
      </c>
      <c r="S969" s="9">
        <f t="shared" si="106"/>
        <v>121</v>
      </c>
      <c r="T969" s="8">
        <f t="shared" si="107"/>
        <v>42282.768414351856</v>
      </c>
      <c r="U969" s="8">
        <f t="shared" si="108"/>
        <v>42312.810081018513</v>
      </c>
      <c r="V969" s="14">
        <f t="shared" si="109"/>
        <v>30.041666666656965</v>
      </c>
      <c r="W969" s="10">
        <f t="shared" si="110"/>
        <v>0.20499999999999999</v>
      </c>
      <c r="X969" s="21">
        <f t="shared" si="111"/>
        <v>2015</v>
      </c>
    </row>
    <row r="970" spans="1:24" ht="45" x14ac:dyDescent="0.25">
      <c r="A970">
        <v>1245</v>
      </c>
      <c r="B970" s="1" t="s">
        <v>1246</v>
      </c>
      <c r="C970" s="1" t="s">
        <v>5355</v>
      </c>
      <c r="D970" s="3">
        <v>2000</v>
      </c>
      <c r="E970" s="4">
        <v>2405</v>
      </c>
      <c r="F970" t="s">
        <v>8218</v>
      </c>
      <c r="G970" t="s">
        <v>8223</v>
      </c>
      <c r="H970" t="s">
        <v>8403</v>
      </c>
      <c r="I970" t="s">
        <v>8245</v>
      </c>
      <c r="J970">
        <v>1402755834</v>
      </c>
      <c r="K970">
        <v>1400163834</v>
      </c>
      <c r="L970" t="b">
        <v>1</v>
      </c>
      <c r="M970">
        <v>17</v>
      </c>
      <c r="N970" t="b">
        <v>1</v>
      </c>
      <c r="O970" t="s">
        <v>8274</v>
      </c>
      <c r="P970" t="s">
        <v>8325</v>
      </c>
      <c r="Q970" t="s">
        <v>8329</v>
      </c>
      <c r="R970">
        <f t="shared" si="105"/>
        <v>141.47</v>
      </c>
      <c r="S970" s="9">
        <f t="shared" si="106"/>
        <v>120</v>
      </c>
      <c r="T970" s="8">
        <f t="shared" si="107"/>
        <v>41774.599930555552</v>
      </c>
      <c r="U970" s="8">
        <f t="shared" si="108"/>
        <v>41804.599930555552</v>
      </c>
      <c r="V970" s="14">
        <f t="shared" si="109"/>
        <v>30</v>
      </c>
      <c r="W970" s="10">
        <f t="shared" si="110"/>
        <v>0.20250000000000001</v>
      </c>
      <c r="X970" s="21">
        <f t="shared" si="111"/>
        <v>2014</v>
      </c>
    </row>
    <row r="971" spans="1:24" ht="60" x14ac:dyDescent="0.25">
      <c r="A971">
        <v>2827</v>
      </c>
      <c r="B971" s="1" t="s">
        <v>2827</v>
      </c>
      <c r="C971" s="1" t="s">
        <v>6937</v>
      </c>
      <c r="D971" s="3">
        <v>2000</v>
      </c>
      <c r="E971" s="4">
        <v>2405</v>
      </c>
      <c r="F971" t="s">
        <v>8218</v>
      </c>
      <c r="G971" t="s">
        <v>8223</v>
      </c>
      <c r="H971" t="s">
        <v>8403</v>
      </c>
      <c r="I971" t="s">
        <v>8245</v>
      </c>
      <c r="J971">
        <v>1464971400</v>
      </c>
      <c r="K971">
        <v>1462379066</v>
      </c>
      <c r="L971" t="b">
        <v>0</v>
      </c>
      <c r="M971">
        <v>23</v>
      </c>
      <c r="N971" t="b">
        <v>1</v>
      </c>
      <c r="O971" t="s">
        <v>8269</v>
      </c>
      <c r="P971" t="s">
        <v>8321</v>
      </c>
      <c r="Q971" t="s">
        <v>8324</v>
      </c>
      <c r="R971">
        <f t="shared" si="105"/>
        <v>104.57</v>
      </c>
      <c r="S971" s="9">
        <f t="shared" si="106"/>
        <v>120</v>
      </c>
      <c r="T971" s="8">
        <f t="shared" si="107"/>
        <v>42494.683634259258</v>
      </c>
      <c r="U971" s="8">
        <f t="shared" si="108"/>
        <v>42524.6875</v>
      </c>
      <c r="V971" s="14">
        <f t="shared" si="109"/>
        <v>30.003865740742185</v>
      </c>
      <c r="W971" s="10">
        <f t="shared" si="110"/>
        <v>0.20250000000000001</v>
      </c>
      <c r="X971" s="21">
        <f t="shared" si="111"/>
        <v>2016</v>
      </c>
    </row>
    <row r="972" spans="1:24" ht="45" x14ac:dyDescent="0.25">
      <c r="A972">
        <v>2838</v>
      </c>
      <c r="B972" s="1" t="s">
        <v>2838</v>
      </c>
      <c r="C972" s="1" t="s">
        <v>6948</v>
      </c>
      <c r="D972" s="3">
        <v>2000</v>
      </c>
      <c r="E972" s="4">
        <v>2405</v>
      </c>
      <c r="F972" t="s">
        <v>8218</v>
      </c>
      <c r="G972" t="s">
        <v>8223</v>
      </c>
      <c r="H972" t="s">
        <v>8403</v>
      </c>
      <c r="I972" t="s">
        <v>8245</v>
      </c>
      <c r="J972">
        <v>1407967200</v>
      </c>
      <c r="K972">
        <v>1406039696</v>
      </c>
      <c r="L972" t="b">
        <v>0</v>
      </c>
      <c r="M972">
        <v>54</v>
      </c>
      <c r="N972" t="b">
        <v>1</v>
      </c>
      <c r="O972" t="s">
        <v>8269</v>
      </c>
      <c r="P972" t="s">
        <v>8321</v>
      </c>
      <c r="Q972" t="s">
        <v>8324</v>
      </c>
      <c r="R972">
        <f t="shared" si="105"/>
        <v>44.54</v>
      </c>
      <c r="S972" s="9">
        <f t="shared" si="106"/>
        <v>120</v>
      </c>
      <c r="T972" s="8">
        <f t="shared" si="107"/>
        <v>41842.607592592591</v>
      </c>
      <c r="U972" s="8">
        <f t="shared" si="108"/>
        <v>41864.916666666664</v>
      </c>
      <c r="V972" s="14">
        <f t="shared" si="109"/>
        <v>22.309074074073578</v>
      </c>
      <c r="W972" s="10">
        <f t="shared" si="110"/>
        <v>0.20250000000000001</v>
      </c>
      <c r="X972" s="21">
        <f t="shared" si="111"/>
        <v>2014</v>
      </c>
    </row>
    <row r="973" spans="1:24" ht="60" x14ac:dyDescent="0.25">
      <c r="A973">
        <v>3347</v>
      </c>
      <c r="B973" s="1" t="s">
        <v>3347</v>
      </c>
      <c r="C973" s="1" t="s">
        <v>7457</v>
      </c>
      <c r="D973" s="3">
        <v>2000</v>
      </c>
      <c r="E973" s="4">
        <v>2389</v>
      </c>
      <c r="F973" t="s">
        <v>8218</v>
      </c>
      <c r="G973" t="s">
        <v>8224</v>
      </c>
      <c r="H973" t="s">
        <v>8407</v>
      </c>
      <c r="I973" t="s">
        <v>8246</v>
      </c>
      <c r="J973">
        <v>1462741200</v>
      </c>
      <c r="K973">
        <v>1461503654</v>
      </c>
      <c r="L973" t="b">
        <v>0</v>
      </c>
      <c r="M973">
        <v>22</v>
      </c>
      <c r="N973" t="b">
        <v>1</v>
      </c>
      <c r="O973" t="s">
        <v>8269</v>
      </c>
      <c r="P973" t="s">
        <v>8321</v>
      </c>
      <c r="Q973" t="s">
        <v>8324</v>
      </c>
      <c r="R973">
        <f t="shared" si="105"/>
        <v>108.59</v>
      </c>
      <c r="S973" s="9">
        <f t="shared" si="106"/>
        <v>119</v>
      </c>
      <c r="T973" s="8">
        <f t="shared" si="107"/>
        <v>42484.551550925928</v>
      </c>
      <c r="U973" s="8">
        <f t="shared" si="108"/>
        <v>42498.875</v>
      </c>
      <c r="V973" s="14">
        <f t="shared" si="109"/>
        <v>14.323449074072414</v>
      </c>
      <c r="W973" s="10">
        <f t="shared" si="110"/>
        <v>0.19450000000000001</v>
      </c>
      <c r="X973" s="21">
        <f t="shared" si="111"/>
        <v>2016</v>
      </c>
    </row>
    <row r="974" spans="1:24" ht="30" x14ac:dyDescent="0.25">
      <c r="A974">
        <v>66</v>
      </c>
      <c r="B974" s="1" t="s">
        <v>68</v>
      </c>
      <c r="C974" s="1" t="s">
        <v>4177</v>
      </c>
      <c r="D974" s="3">
        <v>2000</v>
      </c>
      <c r="E974" s="4">
        <v>2372</v>
      </c>
      <c r="F974" t="s">
        <v>8218</v>
      </c>
      <c r="G974" t="s">
        <v>8223</v>
      </c>
      <c r="H974" t="s">
        <v>8403</v>
      </c>
      <c r="I974" t="s">
        <v>8245</v>
      </c>
      <c r="J974">
        <v>1468873420</v>
      </c>
      <c r="K974">
        <v>1466281420</v>
      </c>
      <c r="L974" t="b">
        <v>0</v>
      </c>
      <c r="M974">
        <v>26</v>
      </c>
      <c r="N974" t="b">
        <v>1</v>
      </c>
      <c r="O974" t="s">
        <v>8264</v>
      </c>
      <c r="P974" t="s">
        <v>8319</v>
      </c>
      <c r="Q974" t="s">
        <v>8341</v>
      </c>
      <c r="R974">
        <f t="shared" si="105"/>
        <v>91.23</v>
      </c>
      <c r="S974" s="9">
        <f t="shared" si="106"/>
        <v>119</v>
      </c>
      <c r="T974" s="8">
        <f t="shared" si="107"/>
        <v>42539.849768518514</v>
      </c>
      <c r="U974" s="8">
        <f t="shared" si="108"/>
        <v>42569.849768518514</v>
      </c>
      <c r="V974" s="14">
        <f t="shared" si="109"/>
        <v>30</v>
      </c>
      <c r="W974" s="10">
        <f t="shared" si="110"/>
        <v>0.186</v>
      </c>
      <c r="X974" s="21">
        <f t="shared" si="111"/>
        <v>2016</v>
      </c>
    </row>
    <row r="975" spans="1:24" ht="45" x14ac:dyDescent="0.25">
      <c r="A975">
        <v>23</v>
      </c>
      <c r="B975" s="1" t="s">
        <v>25</v>
      </c>
      <c r="C975" s="1" t="s">
        <v>4134</v>
      </c>
      <c r="D975" s="3">
        <v>2000</v>
      </c>
      <c r="E975" s="4">
        <v>2370</v>
      </c>
      <c r="F975" t="s">
        <v>8218</v>
      </c>
      <c r="G975" t="s">
        <v>8223</v>
      </c>
      <c r="H975" t="s">
        <v>8403</v>
      </c>
      <c r="I975" t="s">
        <v>8245</v>
      </c>
      <c r="J975">
        <v>1430407200</v>
      </c>
      <c r="K975">
        <v>1428086501</v>
      </c>
      <c r="L975" t="b">
        <v>0</v>
      </c>
      <c r="M975">
        <v>23</v>
      </c>
      <c r="N975" t="b">
        <v>1</v>
      </c>
      <c r="O975" t="s">
        <v>8263</v>
      </c>
      <c r="P975" t="s">
        <v>8319</v>
      </c>
      <c r="Q975" t="s">
        <v>8330</v>
      </c>
      <c r="R975">
        <f t="shared" si="105"/>
        <v>103.04</v>
      </c>
      <c r="S975" s="9">
        <f t="shared" si="106"/>
        <v>119</v>
      </c>
      <c r="T975" s="8">
        <f t="shared" si="107"/>
        <v>42097.778946759259</v>
      </c>
      <c r="U975" s="8">
        <f t="shared" si="108"/>
        <v>42124.638888888891</v>
      </c>
      <c r="V975" s="14">
        <f t="shared" si="109"/>
        <v>26.859942129631236</v>
      </c>
      <c r="W975" s="10">
        <f t="shared" si="110"/>
        <v>0.185</v>
      </c>
      <c r="X975" s="21">
        <f t="shared" si="111"/>
        <v>2015</v>
      </c>
    </row>
    <row r="976" spans="1:24" ht="60" x14ac:dyDescent="0.25">
      <c r="A976">
        <v>835</v>
      </c>
      <c r="B976" s="1" t="s">
        <v>836</v>
      </c>
      <c r="C976" s="1" t="s">
        <v>4945</v>
      </c>
      <c r="D976" s="3">
        <v>2000</v>
      </c>
      <c r="E976" s="4">
        <v>2345</v>
      </c>
      <c r="F976" t="s">
        <v>8218</v>
      </c>
      <c r="G976" t="s">
        <v>8223</v>
      </c>
      <c r="H976" t="s">
        <v>8403</v>
      </c>
      <c r="I976" t="s">
        <v>8245</v>
      </c>
      <c r="J976">
        <v>1337396400</v>
      </c>
      <c r="K976">
        <v>1333709958</v>
      </c>
      <c r="L976" t="b">
        <v>0</v>
      </c>
      <c r="M976">
        <v>40</v>
      </c>
      <c r="N976" t="b">
        <v>1</v>
      </c>
      <c r="O976" t="s">
        <v>8274</v>
      </c>
      <c r="P976" t="s">
        <v>8325</v>
      </c>
      <c r="Q976" t="s">
        <v>8329</v>
      </c>
      <c r="R976">
        <f t="shared" si="105"/>
        <v>58.63</v>
      </c>
      <c r="S976" s="9">
        <f t="shared" si="106"/>
        <v>117</v>
      </c>
      <c r="T976" s="8">
        <f t="shared" si="107"/>
        <v>41005.45784722222</v>
      </c>
      <c r="U976" s="8">
        <f t="shared" si="108"/>
        <v>41048.125</v>
      </c>
      <c r="V976" s="14">
        <f t="shared" si="109"/>
        <v>42.667152777779847</v>
      </c>
      <c r="W976" s="10">
        <f t="shared" si="110"/>
        <v>0.17249999999999999</v>
      </c>
      <c r="X976" s="21">
        <f t="shared" si="111"/>
        <v>2012</v>
      </c>
    </row>
    <row r="977" spans="1:24" ht="60" x14ac:dyDescent="0.25">
      <c r="A977">
        <v>1246</v>
      </c>
      <c r="B977" s="1" t="s">
        <v>1247</v>
      </c>
      <c r="C977" s="1" t="s">
        <v>5356</v>
      </c>
      <c r="D977" s="3">
        <v>2000</v>
      </c>
      <c r="E977" s="4">
        <v>2340</v>
      </c>
      <c r="F977" t="s">
        <v>8218</v>
      </c>
      <c r="G977" t="s">
        <v>8223</v>
      </c>
      <c r="H977" t="s">
        <v>8403</v>
      </c>
      <c r="I977" t="s">
        <v>8245</v>
      </c>
      <c r="J977">
        <v>1323136949</v>
      </c>
      <c r="K977">
        <v>1319245349</v>
      </c>
      <c r="L977" t="b">
        <v>1</v>
      </c>
      <c r="M977">
        <v>31</v>
      </c>
      <c r="N977" t="b">
        <v>1</v>
      </c>
      <c r="O977" t="s">
        <v>8274</v>
      </c>
      <c r="P977" t="s">
        <v>8325</v>
      </c>
      <c r="Q977" t="s">
        <v>8329</v>
      </c>
      <c r="R977">
        <f t="shared" si="105"/>
        <v>75.48</v>
      </c>
      <c r="S977" s="9">
        <f t="shared" si="106"/>
        <v>117</v>
      </c>
      <c r="T977" s="8">
        <f t="shared" si="107"/>
        <v>40838.043391203704</v>
      </c>
      <c r="U977" s="8">
        <f t="shared" si="108"/>
        <v>40883.085057870368</v>
      </c>
      <c r="V977" s="14">
        <f t="shared" si="109"/>
        <v>45.041666666664241</v>
      </c>
      <c r="W977" s="10">
        <f t="shared" si="110"/>
        <v>0.17</v>
      </c>
      <c r="X977" s="21">
        <f t="shared" si="111"/>
        <v>2011</v>
      </c>
    </row>
    <row r="978" spans="1:24" ht="60" x14ac:dyDescent="0.25">
      <c r="A978">
        <v>1627</v>
      </c>
      <c r="B978" s="1" t="s">
        <v>1628</v>
      </c>
      <c r="C978" s="1" t="s">
        <v>5737</v>
      </c>
      <c r="D978" s="3">
        <v>2000</v>
      </c>
      <c r="E978" s="4">
        <v>2340</v>
      </c>
      <c r="F978" t="s">
        <v>8218</v>
      </c>
      <c r="G978" t="s">
        <v>8223</v>
      </c>
      <c r="H978" t="s">
        <v>8403</v>
      </c>
      <c r="I978" t="s">
        <v>8245</v>
      </c>
      <c r="J978">
        <v>1353905940</v>
      </c>
      <c r="K978">
        <v>1351011489</v>
      </c>
      <c r="L978" t="b">
        <v>0</v>
      </c>
      <c r="M978">
        <v>38</v>
      </c>
      <c r="N978" t="b">
        <v>1</v>
      </c>
      <c r="O978" t="s">
        <v>8274</v>
      </c>
      <c r="P978" t="s">
        <v>8325</v>
      </c>
      <c r="Q978" t="s">
        <v>8329</v>
      </c>
      <c r="R978">
        <f t="shared" si="105"/>
        <v>61.58</v>
      </c>
      <c r="S978" s="9">
        <f t="shared" si="106"/>
        <v>117</v>
      </c>
      <c r="T978" s="8">
        <f t="shared" si="107"/>
        <v>41205.707048611112</v>
      </c>
      <c r="U978" s="8">
        <f t="shared" si="108"/>
        <v>41239.207638888889</v>
      </c>
      <c r="V978" s="14">
        <f t="shared" si="109"/>
        <v>33.500590277777519</v>
      </c>
      <c r="W978" s="10">
        <f t="shared" si="110"/>
        <v>0.17</v>
      </c>
      <c r="X978" s="21">
        <f t="shared" si="111"/>
        <v>2012</v>
      </c>
    </row>
    <row r="979" spans="1:24" ht="60" x14ac:dyDescent="0.25">
      <c r="A979">
        <v>3767</v>
      </c>
      <c r="B979" s="1" t="s">
        <v>3764</v>
      </c>
      <c r="C979" s="1" t="s">
        <v>7877</v>
      </c>
      <c r="D979" s="3">
        <v>2000</v>
      </c>
      <c r="E979" s="4">
        <v>2335</v>
      </c>
      <c r="F979" t="s">
        <v>8218</v>
      </c>
      <c r="G979" t="s">
        <v>8223</v>
      </c>
      <c r="H979" t="s">
        <v>8403</v>
      </c>
      <c r="I979" t="s">
        <v>8245</v>
      </c>
      <c r="J979">
        <v>1425185940</v>
      </c>
      <c r="K979">
        <v>1423960097</v>
      </c>
      <c r="L979" t="b">
        <v>0</v>
      </c>
      <c r="M979">
        <v>56</v>
      </c>
      <c r="N979" t="b">
        <v>1</v>
      </c>
      <c r="O979" t="s">
        <v>8303</v>
      </c>
      <c r="P979" t="s">
        <v>8321</v>
      </c>
      <c r="Q979" t="s">
        <v>8333</v>
      </c>
      <c r="R979">
        <f t="shared" si="105"/>
        <v>41.7</v>
      </c>
      <c r="S979" s="9">
        <f t="shared" si="106"/>
        <v>117</v>
      </c>
      <c r="T979" s="8">
        <f t="shared" si="107"/>
        <v>42050.019641203704</v>
      </c>
      <c r="U979" s="8">
        <f t="shared" si="108"/>
        <v>42064.207638888889</v>
      </c>
      <c r="V979" s="14">
        <f t="shared" si="109"/>
        <v>14.18799768518511</v>
      </c>
      <c r="W979" s="10">
        <f t="shared" si="110"/>
        <v>0.16750000000000001</v>
      </c>
      <c r="X979" s="21">
        <f t="shared" si="111"/>
        <v>2015</v>
      </c>
    </row>
    <row r="980" spans="1:24" ht="45" x14ac:dyDescent="0.25">
      <c r="A980">
        <v>67</v>
      </c>
      <c r="B980" s="1" t="s">
        <v>69</v>
      </c>
      <c r="C980" s="1" t="s">
        <v>4178</v>
      </c>
      <c r="D980" s="3">
        <v>2000</v>
      </c>
      <c r="E980" s="4">
        <v>2325</v>
      </c>
      <c r="F980" t="s">
        <v>8218</v>
      </c>
      <c r="G980" t="s">
        <v>8223</v>
      </c>
      <c r="H980" t="s">
        <v>8403</v>
      </c>
      <c r="I980" t="s">
        <v>8245</v>
      </c>
      <c r="J980">
        <v>1342360804</v>
      </c>
      <c r="K980">
        <v>1339768804</v>
      </c>
      <c r="L980" t="b">
        <v>0</v>
      </c>
      <c r="M980">
        <v>20</v>
      </c>
      <c r="N980" t="b">
        <v>1</v>
      </c>
      <c r="O980" t="s">
        <v>8264</v>
      </c>
      <c r="P980" t="s">
        <v>8319</v>
      </c>
      <c r="Q980" t="s">
        <v>8341</v>
      </c>
      <c r="R980">
        <f t="shared" si="105"/>
        <v>116.25</v>
      </c>
      <c r="S980" s="9">
        <f t="shared" si="106"/>
        <v>116</v>
      </c>
      <c r="T980" s="8">
        <f t="shared" si="107"/>
        <v>41075.583379629628</v>
      </c>
      <c r="U980" s="8">
        <f t="shared" si="108"/>
        <v>41105.583379629628</v>
      </c>
      <c r="V980" s="14">
        <f t="shared" si="109"/>
        <v>30</v>
      </c>
      <c r="W980" s="10">
        <f t="shared" si="110"/>
        <v>0.16250000000000001</v>
      </c>
      <c r="X980" s="21">
        <f t="shared" si="111"/>
        <v>2012</v>
      </c>
    </row>
    <row r="981" spans="1:24" ht="30" x14ac:dyDescent="0.25">
      <c r="A981">
        <v>2463</v>
      </c>
      <c r="B981" s="1" t="s">
        <v>2464</v>
      </c>
      <c r="C981" s="1" t="s">
        <v>6573</v>
      </c>
      <c r="D981" s="3">
        <v>2000</v>
      </c>
      <c r="E981" s="4">
        <v>2325</v>
      </c>
      <c r="F981" t="s">
        <v>8218</v>
      </c>
      <c r="G981" t="s">
        <v>8223</v>
      </c>
      <c r="H981" t="s">
        <v>8403</v>
      </c>
      <c r="I981" t="s">
        <v>8245</v>
      </c>
      <c r="J981">
        <v>1366138800</v>
      </c>
      <c r="K981">
        <v>1362710425</v>
      </c>
      <c r="L981" t="b">
        <v>0</v>
      </c>
      <c r="M981">
        <v>75</v>
      </c>
      <c r="N981" t="b">
        <v>1</v>
      </c>
      <c r="O981" t="s">
        <v>8277</v>
      </c>
      <c r="P981" t="s">
        <v>8325</v>
      </c>
      <c r="Q981" t="s">
        <v>8326</v>
      </c>
      <c r="R981">
        <f t="shared" si="105"/>
        <v>31</v>
      </c>
      <c r="S981" s="9">
        <f t="shared" si="106"/>
        <v>116</v>
      </c>
      <c r="T981" s="8">
        <f t="shared" si="107"/>
        <v>41341.111400462964</v>
      </c>
      <c r="U981" s="8">
        <f t="shared" si="108"/>
        <v>41380.791666666664</v>
      </c>
      <c r="V981" s="14">
        <f t="shared" si="109"/>
        <v>39.680266203700739</v>
      </c>
      <c r="W981" s="10">
        <f t="shared" si="110"/>
        <v>0.16250000000000001</v>
      </c>
      <c r="X981" s="21">
        <f t="shared" si="111"/>
        <v>2013</v>
      </c>
    </row>
    <row r="982" spans="1:24" ht="45" x14ac:dyDescent="0.25">
      <c r="A982">
        <v>3313</v>
      </c>
      <c r="B982" s="1" t="s">
        <v>3313</v>
      </c>
      <c r="C982" s="1" t="s">
        <v>7423</v>
      </c>
      <c r="D982" s="3">
        <v>2000</v>
      </c>
      <c r="E982" s="4">
        <v>2321</v>
      </c>
      <c r="F982" t="s">
        <v>8218</v>
      </c>
      <c r="G982" t="s">
        <v>8223</v>
      </c>
      <c r="H982" t="s">
        <v>8403</v>
      </c>
      <c r="I982" t="s">
        <v>8245</v>
      </c>
      <c r="J982">
        <v>1453856400</v>
      </c>
      <c r="K982">
        <v>1452664317</v>
      </c>
      <c r="L982" t="b">
        <v>0</v>
      </c>
      <c r="M982">
        <v>29</v>
      </c>
      <c r="N982" t="b">
        <v>1</v>
      </c>
      <c r="O982" t="s">
        <v>8269</v>
      </c>
      <c r="P982" t="s">
        <v>8321</v>
      </c>
      <c r="Q982" t="s">
        <v>8324</v>
      </c>
      <c r="R982">
        <f t="shared" si="105"/>
        <v>80.03</v>
      </c>
      <c r="S982" s="9">
        <f t="shared" si="106"/>
        <v>116</v>
      </c>
      <c r="T982" s="8">
        <f t="shared" si="107"/>
        <v>42382.244409722218</v>
      </c>
      <c r="U982" s="8">
        <f t="shared" si="108"/>
        <v>42396.041666666672</v>
      </c>
      <c r="V982" s="14">
        <f t="shared" si="109"/>
        <v>13.797256944453693</v>
      </c>
      <c r="W982" s="10">
        <f t="shared" si="110"/>
        <v>0.1605</v>
      </c>
      <c r="X982" s="21">
        <f t="shared" si="111"/>
        <v>2016</v>
      </c>
    </row>
    <row r="983" spans="1:24" ht="45" x14ac:dyDescent="0.25">
      <c r="A983">
        <v>1922</v>
      </c>
      <c r="B983" s="1" t="s">
        <v>1923</v>
      </c>
      <c r="C983" s="1" t="s">
        <v>6032</v>
      </c>
      <c r="D983" s="3">
        <v>2000</v>
      </c>
      <c r="E983" s="4">
        <v>2311</v>
      </c>
      <c r="F983" t="s">
        <v>8218</v>
      </c>
      <c r="G983" t="s">
        <v>8223</v>
      </c>
      <c r="H983" t="s">
        <v>8403</v>
      </c>
      <c r="I983" t="s">
        <v>8245</v>
      </c>
      <c r="J983">
        <v>1386828507</v>
      </c>
      <c r="K983">
        <v>1384236507</v>
      </c>
      <c r="L983" t="b">
        <v>0</v>
      </c>
      <c r="M983">
        <v>64</v>
      </c>
      <c r="N983" t="b">
        <v>1</v>
      </c>
      <c r="O983" t="s">
        <v>8277</v>
      </c>
      <c r="P983" t="s">
        <v>8325</v>
      </c>
      <c r="Q983" t="s">
        <v>8326</v>
      </c>
      <c r="R983">
        <f t="shared" si="105"/>
        <v>36.11</v>
      </c>
      <c r="S983" s="9">
        <f t="shared" si="106"/>
        <v>116</v>
      </c>
      <c r="T983" s="8">
        <f t="shared" si="107"/>
        <v>41590.255868055552</v>
      </c>
      <c r="U983" s="8">
        <f t="shared" si="108"/>
        <v>41620.255868055552</v>
      </c>
      <c r="V983" s="14">
        <f t="shared" si="109"/>
        <v>30</v>
      </c>
      <c r="W983" s="10">
        <f t="shared" si="110"/>
        <v>0.1555</v>
      </c>
      <c r="X983" s="21">
        <f t="shared" si="111"/>
        <v>2013</v>
      </c>
    </row>
    <row r="984" spans="1:24" ht="45" x14ac:dyDescent="0.25">
      <c r="A984">
        <v>3172</v>
      </c>
      <c r="B984" s="1" t="s">
        <v>3172</v>
      </c>
      <c r="C984" s="1" t="s">
        <v>7282</v>
      </c>
      <c r="D984" s="3">
        <v>2000</v>
      </c>
      <c r="E984" s="4">
        <v>2300</v>
      </c>
      <c r="F984" t="s">
        <v>8218</v>
      </c>
      <c r="G984" t="s">
        <v>8223</v>
      </c>
      <c r="H984" t="s">
        <v>8403</v>
      </c>
      <c r="I984" t="s">
        <v>8245</v>
      </c>
      <c r="J984">
        <v>1329240668</v>
      </c>
      <c r="K984">
        <v>1326648668</v>
      </c>
      <c r="L984" t="b">
        <v>1</v>
      </c>
      <c r="M984">
        <v>29</v>
      </c>
      <c r="N984" t="b">
        <v>1</v>
      </c>
      <c r="O984" t="s">
        <v>8269</v>
      </c>
      <c r="P984" t="s">
        <v>8321</v>
      </c>
      <c r="Q984" t="s">
        <v>8324</v>
      </c>
      <c r="R984">
        <f t="shared" si="105"/>
        <v>79.31</v>
      </c>
      <c r="S984" s="9">
        <f t="shared" si="106"/>
        <v>115</v>
      </c>
      <c r="T984" s="8">
        <f t="shared" si="107"/>
        <v>40923.729953703703</v>
      </c>
      <c r="U984" s="8">
        <f t="shared" si="108"/>
        <v>40953.729953703703</v>
      </c>
      <c r="V984" s="14">
        <f t="shared" si="109"/>
        <v>30</v>
      </c>
      <c r="W984" s="10">
        <f t="shared" si="110"/>
        <v>0.15</v>
      </c>
      <c r="X984" s="21">
        <f t="shared" si="111"/>
        <v>2012</v>
      </c>
    </row>
    <row r="985" spans="1:24" ht="30" x14ac:dyDescent="0.25">
      <c r="A985">
        <v>1022</v>
      </c>
      <c r="B985" s="1" t="s">
        <v>1023</v>
      </c>
      <c r="C985" s="1" t="s">
        <v>5132</v>
      </c>
      <c r="D985" s="3">
        <v>2000</v>
      </c>
      <c r="E985" s="4">
        <v>2298</v>
      </c>
      <c r="F985" t="s">
        <v>8218</v>
      </c>
      <c r="G985" t="s">
        <v>8223</v>
      </c>
      <c r="H985" t="s">
        <v>8403</v>
      </c>
      <c r="I985" t="s">
        <v>8245</v>
      </c>
      <c r="J985">
        <v>1431876677</v>
      </c>
      <c r="K985">
        <v>1429284677</v>
      </c>
      <c r="L985" t="b">
        <v>1</v>
      </c>
      <c r="M985">
        <v>74</v>
      </c>
      <c r="N985" t="b">
        <v>1</v>
      </c>
      <c r="O985" t="s">
        <v>8278</v>
      </c>
      <c r="P985" t="s">
        <v>8325</v>
      </c>
      <c r="Q985" t="s">
        <v>8327</v>
      </c>
      <c r="R985">
        <f t="shared" si="105"/>
        <v>31.05</v>
      </c>
      <c r="S985" s="9">
        <f t="shared" si="106"/>
        <v>115</v>
      </c>
      <c r="T985" s="8">
        <f t="shared" si="107"/>
        <v>42111.646724537044</v>
      </c>
      <c r="U985" s="8">
        <f t="shared" si="108"/>
        <v>42141.646724537044</v>
      </c>
      <c r="V985" s="14">
        <f t="shared" si="109"/>
        <v>30</v>
      </c>
      <c r="W985" s="10">
        <f t="shared" si="110"/>
        <v>0.14899999999999999</v>
      </c>
      <c r="X985" s="21">
        <f t="shared" si="111"/>
        <v>2015</v>
      </c>
    </row>
    <row r="986" spans="1:24" ht="45" x14ac:dyDescent="0.25">
      <c r="A986">
        <v>3570</v>
      </c>
      <c r="B986" s="1" t="s">
        <v>3569</v>
      </c>
      <c r="C986" s="1" t="s">
        <v>7680</v>
      </c>
      <c r="D986" s="3">
        <v>2000</v>
      </c>
      <c r="E986" s="4">
        <v>2287</v>
      </c>
      <c r="F986" t="s">
        <v>8218</v>
      </c>
      <c r="G986" t="s">
        <v>8223</v>
      </c>
      <c r="H986" t="s">
        <v>8403</v>
      </c>
      <c r="I986" t="s">
        <v>8245</v>
      </c>
      <c r="J986">
        <v>1420009200</v>
      </c>
      <c r="K986">
        <v>1417593483</v>
      </c>
      <c r="L986" t="b">
        <v>0</v>
      </c>
      <c r="M986">
        <v>26</v>
      </c>
      <c r="N986" t="b">
        <v>1</v>
      </c>
      <c r="O986" t="s">
        <v>8269</v>
      </c>
      <c r="P986" t="s">
        <v>8321</v>
      </c>
      <c r="Q986" t="s">
        <v>8324</v>
      </c>
      <c r="R986">
        <f t="shared" si="105"/>
        <v>87.96</v>
      </c>
      <c r="S986" s="9">
        <f t="shared" si="106"/>
        <v>114</v>
      </c>
      <c r="T986" s="8">
        <f t="shared" si="107"/>
        <v>41976.331979166673</v>
      </c>
      <c r="U986" s="8">
        <f t="shared" si="108"/>
        <v>42004.291666666672</v>
      </c>
      <c r="V986" s="14">
        <f t="shared" si="109"/>
        <v>27.959687499998836</v>
      </c>
      <c r="W986" s="10">
        <f t="shared" si="110"/>
        <v>0.14349999999999999</v>
      </c>
      <c r="X986" s="21">
        <f t="shared" si="111"/>
        <v>2014</v>
      </c>
    </row>
    <row r="987" spans="1:24" ht="60" x14ac:dyDescent="0.25">
      <c r="A987">
        <v>2623</v>
      </c>
      <c r="B987" s="1" t="s">
        <v>2623</v>
      </c>
      <c r="C987" s="1" t="s">
        <v>6733</v>
      </c>
      <c r="D987" s="3">
        <v>2000</v>
      </c>
      <c r="E987" s="4">
        <v>2280</v>
      </c>
      <c r="F987" t="s">
        <v>8218</v>
      </c>
      <c r="G987" t="s">
        <v>8223</v>
      </c>
      <c r="H987" t="s">
        <v>8403</v>
      </c>
      <c r="I987" t="s">
        <v>8245</v>
      </c>
      <c r="J987">
        <v>1480658966</v>
      </c>
      <c r="K987">
        <v>1479449366</v>
      </c>
      <c r="L987" t="b">
        <v>0</v>
      </c>
      <c r="M987">
        <v>62</v>
      </c>
      <c r="N987" t="b">
        <v>1</v>
      </c>
      <c r="O987" t="s">
        <v>8299</v>
      </c>
      <c r="P987" t="s">
        <v>8306</v>
      </c>
      <c r="Q987" t="s">
        <v>8313</v>
      </c>
      <c r="R987">
        <f t="shared" si="105"/>
        <v>36.770000000000003</v>
      </c>
      <c r="S987" s="9">
        <f t="shared" si="106"/>
        <v>114</v>
      </c>
      <c r="T987" s="8">
        <f t="shared" si="107"/>
        <v>42692.256550925929</v>
      </c>
      <c r="U987" s="8">
        <f t="shared" si="108"/>
        <v>42706.256550925929</v>
      </c>
      <c r="V987" s="14">
        <f t="shared" si="109"/>
        <v>14</v>
      </c>
      <c r="W987" s="10">
        <f t="shared" si="110"/>
        <v>0.14000000000000001</v>
      </c>
      <c r="X987" s="21">
        <f t="shared" si="111"/>
        <v>2016</v>
      </c>
    </row>
    <row r="988" spans="1:24" ht="45" x14ac:dyDescent="0.25">
      <c r="A988">
        <v>63</v>
      </c>
      <c r="B988" s="1" t="s">
        <v>65</v>
      </c>
      <c r="C988" s="1" t="s">
        <v>4174</v>
      </c>
      <c r="D988" s="3">
        <v>2000</v>
      </c>
      <c r="E988" s="4">
        <v>2270.37</v>
      </c>
      <c r="F988" t="s">
        <v>8218</v>
      </c>
      <c r="G988" t="s">
        <v>8223</v>
      </c>
      <c r="H988" t="s">
        <v>8403</v>
      </c>
      <c r="I988" t="s">
        <v>8245</v>
      </c>
      <c r="J988">
        <v>1388206740</v>
      </c>
      <c r="K988">
        <v>1386194013</v>
      </c>
      <c r="L988" t="b">
        <v>0</v>
      </c>
      <c r="M988">
        <v>64</v>
      </c>
      <c r="N988" t="b">
        <v>1</v>
      </c>
      <c r="O988" t="s">
        <v>8264</v>
      </c>
      <c r="P988" t="s">
        <v>8319</v>
      </c>
      <c r="Q988" t="s">
        <v>8341</v>
      </c>
      <c r="R988">
        <f t="shared" si="105"/>
        <v>35.47</v>
      </c>
      <c r="S988" s="9">
        <f t="shared" si="106"/>
        <v>114</v>
      </c>
      <c r="T988" s="8">
        <f t="shared" si="107"/>
        <v>41612.912187499998</v>
      </c>
      <c r="U988" s="8">
        <f t="shared" si="108"/>
        <v>41636.207638888889</v>
      </c>
      <c r="V988" s="14">
        <f t="shared" si="109"/>
        <v>23.295451388890797</v>
      </c>
      <c r="W988" s="10">
        <f t="shared" si="110"/>
        <v>0.13518499999999994</v>
      </c>
      <c r="X988" s="21">
        <f t="shared" si="111"/>
        <v>2013</v>
      </c>
    </row>
    <row r="989" spans="1:24" ht="60" x14ac:dyDescent="0.25">
      <c r="A989">
        <v>2101</v>
      </c>
      <c r="B989" s="1" t="s">
        <v>2102</v>
      </c>
      <c r="C989" s="1" t="s">
        <v>6211</v>
      </c>
      <c r="D989" s="3">
        <v>2000</v>
      </c>
      <c r="E989" s="4">
        <v>2265</v>
      </c>
      <c r="F989" t="s">
        <v>8218</v>
      </c>
      <c r="G989" t="s">
        <v>8223</v>
      </c>
      <c r="H989" t="s">
        <v>8403</v>
      </c>
      <c r="I989" t="s">
        <v>8245</v>
      </c>
      <c r="J989">
        <v>1329104114</v>
      </c>
      <c r="K989">
        <v>1323920114</v>
      </c>
      <c r="L989" t="b">
        <v>0</v>
      </c>
      <c r="M989">
        <v>44</v>
      </c>
      <c r="N989" t="b">
        <v>1</v>
      </c>
      <c r="O989" t="s">
        <v>8277</v>
      </c>
      <c r="P989" t="s">
        <v>8325</v>
      </c>
      <c r="Q989" t="s">
        <v>8326</v>
      </c>
      <c r="R989">
        <f t="shared" si="105"/>
        <v>51.48</v>
      </c>
      <c r="S989" s="9">
        <f t="shared" si="106"/>
        <v>113</v>
      </c>
      <c r="T989" s="8">
        <f t="shared" si="107"/>
        <v>40892.149467592593</v>
      </c>
      <c r="U989" s="8">
        <f t="shared" si="108"/>
        <v>40952.149467592593</v>
      </c>
      <c r="V989" s="14">
        <f t="shared" si="109"/>
        <v>60</v>
      </c>
      <c r="W989" s="10">
        <f t="shared" si="110"/>
        <v>0.13250000000000001</v>
      </c>
      <c r="X989" s="21">
        <f t="shared" si="111"/>
        <v>2011</v>
      </c>
    </row>
    <row r="990" spans="1:24" ht="45" x14ac:dyDescent="0.25">
      <c r="A990">
        <v>3478</v>
      </c>
      <c r="B990" s="1" t="s">
        <v>3477</v>
      </c>
      <c r="C990" s="1" t="s">
        <v>7588</v>
      </c>
      <c r="D990" s="3">
        <v>2000</v>
      </c>
      <c r="E990" s="4">
        <v>2257</v>
      </c>
      <c r="F990" t="s">
        <v>8218</v>
      </c>
      <c r="G990" t="s">
        <v>8223</v>
      </c>
      <c r="H990" t="s">
        <v>8403</v>
      </c>
      <c r="I990" t="s">
        <v>8245</v>
      </c>
      <c r="J990">
        <v>1426539600</v>
      </c>
      <c r="K990">
        <v>1424296822</v>
      </c>
      <c r="L990" t="b">
        <v>0</v>
      </c>
      <c r="M990">
        <v>57</v>
      </c>
      <c r="N990" t="b">
        <v>1</v>
      </c>
      <c r="O990" t="s">
        <v>8269</v>
      </c>
      <c r="P990" t="s">
        <v>8321</v>
      </c>
      <c r="Q990" t="s">
        <v>8324</v>
      </c>
      <c r="R990">
        <f t="shared" si="105"/>
        <v>39.6</v>
      </c>
      <c r="S990" s="9">
        <f t="shared" si="106"/>
        <v>113</v>
      </c>
      <c r="T990" s="8">
        <f t="shared" si="107"/>
        <v>42053.916921296302</v>
      </c>
      <c r="U990" s="8">
        <f t="shared" si="108"/>
        <v>42079.875</v>
      </c>
      <c r="V990" s="14">
        <f t="shared" si="109"/>
        <v>25.958078703697538</v>
      </c>
      <c r="W990" s="10">
        <f t="shared" si="110"/>
        <v>0.1285</v>
      </c>
      <c r="X990" s="21">
        <f t="shared" si="111"/>
        <v>2015</v>
      </c>
    </row>
    <row r="991" spans="1:24" ht="45" x14ac:dyDescent="0.25">
      <c r="A991">
        <v>3170</v>
      </c>
      <c r="B991" s="1" t="s">
        <v>3170</v>
      </c>
      <c r="C991" s="1" t="s">
        <v>7280</v>
      </c>
      <c r="D991" s="3">
        <v>2000</v>
      </c>
      <c r="E991" s="4">
        <v>2245</v>
      </c>
      <c r="F991" t="s">
        <v>8218</v>
      </c>
      <c r="G991" t="s">
        <v>8223</v>
      </c>
      <c r="H991" t="s">
        <v>8403</v>
      </c>
      <c r="I991" t="s">
        <v>8245</v>
      </c>
      <c r="J991">
        <v>1404273600</v>
      </c>
      <c r="K991">
        <v>1401414944</v>
      </c>
      <c r="L991" t="b">
        <v>1</v>
      </c>
      <c r="M991">
        <v>71</v>
      </c>
      <c r="N991" t="b">
        <v>1</v>
      </c>
      <c r="O991" t="s">
        <v>8269</v>
      </c>
      <c r="P991" t="s">
        <v>8321</v>
      </c>
      <c r="Q991" t="s">
        <v>8324</v>
      </c>
      <c r="R991">
        <f t="shared" si="105"/>
        <v>31.62</v>
      </c>
      <c r="S991" s="9">
        <f t="shared" si="106"/>
        <v>112</v>
      </c>
      <c r="T991" s="8">
        <f t="shared" si="107"/>
        <v>41789.080370370371</v>
      </c>
      <c r="U991" s="8">
        <f t="shared" si="108"/>
        <v>41822.166666666664</v>
      </c>
      <c r="V991" s="14">
        <f t="shared" si="109"/>
        <v>33.086296296292858</v>
      </c>
      <c r="W991" s="10">
        <f t="shared" si="110"/>
        <v>0.1225</v>
      </c>
      <c r="X991" s="21">
        <f t="shared" si="111"/>
        <v>2014</v>
      </c>
    </row>
    <row r="992" spans="1:24" ht="45" x14ac:dyDescent="0.25">
      <c r="A992">
        <v>801</v>
      </c>
      <c r="B992" s="1" t="s">
        <v>802</v>
      </c>
      <c r="C992" s="1" t="s">
        <v>4911</v>
      </c>
      <c r="D992" s="3">
        <v>2000</v>
      </c>
      <c r="E992" s="4">
        <v>2230.4299999999998</v>
      </c>
      <c r="F992" t="s">
        <v>8218</v>
      </c>
      <c r="G992" t="s">
        <v>8223</v>
      </c>
      <c r="H992" t="s">
        <v>8403</v>
      </c>
      <c r="I992" t="s">
        <v>8245</v>
      </c>
      <c r="J992">
        <v>1309547120</v>
      </c>
      <c r="K992">
        <v>1306955120</v>
      </c>
      <c r="L992" t="b">
        <v>0</v>
      </c>
      <c r="M992">
        <v>51</v>
      </c>
      <c r="N992" t="b">
        <v>1</v>
      </c>
      <c r="O992" t="s">
        <v>8274</v>
      </c>
      <c r="P992" t="s">
        <v>8325</v>
      </c>
      <c r="Q992" t="s">
        <v>8329</v>
      </c>
      <c r="R992">
        <f t="shared" si="105"/>
        <v>43.73</v>
      </c>
      <c r="S992" s="9">
        <f t="shared" si="106"/>
        <v>112</v>
      </c>
      <c r="T992" s="8">
        <f t="shared" si="107"/>
        <v>40695.795370370368</v>
      </c>
      <c r="U992" s="8">
        <f t="shared" si="108"/>
        <v>40725.795370370368</v>
      </c>
      <c r="V992" s="14">
        <f t="shared" si="109"/>
        <v>30</v>
      </c>
      <c r="W992" s="10">
        <f t="shared" si="110"/>
        <v>0.11521499999999991</v>
      </c>
      <c r="X992" s="21">
        <f t="shared" si="111"/>
        <v>2011</v>
      </c>
    </row>
    <row r="993" spans="1:24" ht="45" x14ac:dyDescent="0.25">
      <c r="A993">
        <v>2464</v>
      </c>
      <c r="B993" s="1" t="s">
        <v>2465</v>
      </c>
      <c r="C993" s="1" t="s">
        <v>6574</v>
      </c>
      <c r="D993" s="3">
        <v>2000</v>
      </c>
      <c r="E993" s="4">
        <v>2222</v>
      </c>
      <c r="F993" t="s">
        <v>8218</v>
      </c>
      <c r="G993" t="s">
        <v>8228</v>
      </c>
      <c r="H993" t="s">
        <v>8408</v>
      </c>
      <c r="I993" t="s">
        <v>8250</v>
      </c>
      <c r="J993">
        <v>1443641340</v>
      </c>
      <c r="K993">
        <v>1441143397</v>
      </c>
      <c r="L993" t="b">
        <v>0</v>
      </c>
      <c r="M993">
        <v>43</v>
      </c>
      <c r="N993" t="b">
        <v>1</v>
      </c>
      <c r="O993" t="s">
        <v>8277</v>
      </c>
      <c r="P993" t="s">
        <v>8325</v>
      </c>
      <c r="Q993" t="s">
        <v>8326</v>
      </c>
      <c r="R993">
        <f t="shared" si="105"/>
        <v>51.67</v>
      </c>
      <c r="S993" s="9">
        <f t="shared" si="106"/>
        <v>111</v>
      </c>
      <c r="T993" s="8">
        <f t="shared" si="107"/>
        <v>42248.90042824074</v>
      </c>
      <c r="U993" s="8">
        <f t="shared" si="108"/>
        <v>42277.811805555553</v>
      </c>
      <c r="V993" s="14">
        <f t="shared" si="109"/>
        <v>28.911377314812853</v>
      </c>
      <c r="W993" s="10">
        <f t="shared" si="110"/>
        <v>0.111</v>
      </c>
      <c r="X993" s="21">
        <f t="shared" si="111"/>
        <v>2015</v>
      </c>
    </row>
    <row r="994" spans="1:24" ht="60" x14ac:dyDescent="0.25">
      <c r="A994">
        <v>3657</v>
      </c>
      <c r="B994" s="1" t="s">
        <v>3654</v>
      </c>
      <c r="C994" s="1" t="s">
        <v>7767</v>
      </c>
      <c r="D994" s="3">
        <v>2000</v>
      </c>
      <c r="E994" s="4">
        <v>2215</v>
      </c>
      <c r="F994" t="s">
        <v>8218</v>
      </c>
      <c r="G994" t="s">
        <v>8231</v>
      </c>
      <c r="H994" t="s">
        <v>8417</v>
      </c>
      <c r="I994" t="s">
        <v>8252</v>
      </c>
      <c r="J994">
        <v>1464817320</v>
      </c>
      <c r="K994">
        <v>1462806419</v>
      </c>
      <c r="L994" t="b">
        <v>0</v>
      </c>
      <c r="M994">
        <v>20</v>
      </c>
      <c r="N994" t="b">
        <v>1</v>
      </c>
      <c r="O994" t="s">
        <v>8269</v>
      </c>
      <c r="P994" t="s">
        <v>8321</v>
      </c>
      <c r="Q994" t="s">
        <v>8324</v>
      </c>
      <c r="R994">
        <f t="shared" si="105"/>
        <v>110.75</v>
      </c>
      <c r="S994" s="9">
        <f t="shared" si="106"/>
        <v>111</v>
      </c>
      <c r="T994" s="8">
        <f t="shared" si="107"/>
        <v>42499.629849537043</v>
      </c>
      <c r="U994" s="8">
        <f t="shared" si="108"/>
        <v>42522.904166666667</v>
      </c>
      <c r="V994" s="14">
        <f t="shared" si="109"/>
        <v>23.274317129624251</v>
      </c>
      <c r="W994" s="10">
        <f t="shared" si="110"/>
        <v>0.1075</v>
      </c>
      <c r="X994" s="21">
        <f t="shared" si="111"/>
        <v>2016</v>
      </c>
    </row>
    <row r="995" spans="1:24" ht="60" x14ac:dyDescent="0.25">
      <c r="A995">
        <v>1646</v>
      </c>
      <c r="B995" s="1" t="s">
        <v>1647</v>
      </c>
      <c r="C995" s="1" t="s">
        <v>5756</v>
      </c>
      <c r="D995" s="3">
        <v>2000</v>
      </c>
      <c r="E995" s="4">
        <v>2204</v>
      </c>
      <c r="F995" t="s">
        <v>8218</v>
      </c>
      <c r="G995" t="s">
        <v>8224</v>
      </c>
      <c r="H995" t="s">
        <v>8407</v>
      </c>
      <c r="I995" t="s">
        <v>8246</v>
      </c>
      <c r="J995">
        <v>1408039860</v>
      </c>
      <c r="K995">
        <v>1405248503</v>
      </c>
      <c r="L995" t="b">
        <v>0</v>
      </c>
      <c r="M995">
        <v>83</v>
      </c>
      <c r="N995" t="b">
        <v>1</v>
      </c>
      <c r="O995" t="s">
        <v>8290</v>
      </c>
      <c r="P995" t="s">
        <v>8325</v>
      </c>
      <c r="Q995" t="s">
        <v>8336</v>
      </c>
      <c r="R995">
        <f t="shared" si="105"/>
        <v>26.55</v>
      </c>
      <c r="S995" s="9">
        <f t="shared" si="106"/>
        <v>110</v>
      </c>
      <c r="T995" s="8">
        <f t="shared" si="107"/>
        <v>41833.450266203705</v>
      </c>
      <c r="U995" s="8">
        <f t="shared" si="108"/>
        <v>41865.757638888892</v>
      </c>
      <c r="V995" s="14">
        <f t="shared" si="109"/>
        <v>32.307372685187147</v>
      </c>
      <c r="W995" s="10">
        <f t="shared" si="110"/>
        <v>0.10199999999999999</v>
      </c>
      <c r="X995" s="21">
        <f t="shared" si="111"/>
        <v>2014</v>
      </c>
    </row>
    <row r="996" spans="1:24" ht="60" x14ac:dyDescent="0.25">
      <c r="A996">
        <v>3679</v>
      </c>
      <c r="B996" s="1" t="s">
        <v>3676</v>
      </c>
      <c r="C996" s="1" t="s">
        <v>7789</v>
      </c>
      <c r="D996" s="3">
        <v>2000</v>
      </c>
      <c r="E996" s="4">
        <v>2202</v>
      </c>
      <c r="F996" t="s">
        <v>8218</v>
      </c>
      <c r="G996" t="s">
        <v>8223</v>
      </c>
      <c r="H996" t="s">
        <v>8403</v>
      </c>
      <c r="I996" t="s">
        <v>8245</v>
      </c>
      <c r="J996">
        <v>1404190740</v>
      </c>
      <c r="K996">
        <v>1401214581</v>
      </c>
      <c r="L996" t="b">
        <v>0</v>
      </c>
      <c r="M996">
        <v>30</v>
      </c>
      <c r="N996" t="b">
        <v>1</v>
      </c>
      <c r="O996" t="s">
        <v>8269</v>
      </c>
      <c r="P996" t="s">
        <v>8321</v>
      </c>
      <c r="Q996" t="s">
        <v>8324</v>
      </c>
      <c r="R996">
        <f t="shared" si="105"/>
        <v>73.400000000000006</v>
      </c>
      <c r="S996" s="9">
        <f t="shared" si="106"/>
        <v>110</v>
      </c>
      <c r="T996" s="8">
        <f t="shared" si="107"/>
        <v>41786.761354166665</v>
      </c>
      <c r="U996" s="8">
        <f t="shared" si="108"/>
        <v>41821.207638888889</v>
      </c>
      <c r="V996" s="14">
        <f t="shared" si="109"/>
        <v>34.446284722223936</v>
      </c>
      <c r="W996" s="10">
        <f t="shared" si="110"/>
        <v>0.10100000000000001</v>
      </c>
      <c r="X996" s="21">
        <f t="shared" si="111"/>
        <v>2014</v>
      </c>
    </row>
    <row r="997" spans="1:24" ht="45" x14ac:dyDescent="0.25">
      <c r="A997">
        <v>3432</v>
      </c>
      <c r="B997" s="1" t="s">
        <v>3431</v>
      </c>
      <c r="C997" s="1" t="s">
        <v>7542</v>
      </c>
      <c r="D997" s="3">
        <v>2000</v>
      </c>
      <c r="E997" s="4">
        <v>2193</v>
      </c>
      <c r="F997" t="s">
        <v>8218</v>
      </c>
      <c r="G997" t="s">
        <v>8223</v>
      </c>
      <c r="H997" t="s">
        <v>8403</v>
      </c>
      <c r="I997" t="s">
        <v>8245</v>
      </c>
      <c r="J997">
        <v>1454709600</v>
      </c>
      <c r="K997">
        <v>1452520614</v>
      </c>
      <c r="L997" t="b">
        <v>0</v>
      </c>
      <c r="M997">
        <v>42</v>
      </c>
      <c r="N997" t="b">
        <v>1</v>
      </c>
      <c r="O997" t="s">
        <v>8269</v>
      </c>
      <c r="P997" t="s">
        <v>8321</v>
      </c>
      <c r="Q997" t="s">
        <v>8324</v>
      </c>
      <c r="R997">
        <f t="shared" si="105"/>
        <v>52.21</v>
      </c>
      <c r="S997" s="9">
        <f t="shared" si="106"/>
        <v>110</v>
      </c>
      <c r="T997" s="8">
        <f t="shared" si="107"/>
        <v>42380.581180555557</v>
      </c>
      <c r="U997" s="8">
        <f t="shared" si="108"/>
        <v>42405.916666666672</v>
      </c>
      <c r="V997" s="14">
        <f t="shared" si="109"/>
        <v>25.335486111114733</v>
      </c>
      <c r="W997" s="10">
        <f t="shared" si="110"/>
        <v>9.6500000000000002E-2</v>
      </c>
      <c r="X997" s="21">
        <f t="shared" si="111"/>
        <v>2016</v>
      </c>
    </row>
    <row r="998" spans="1:24" ht="60" x14ac:dyDescent="0.25">
      <c r="A998">
        <v>2203</v>
      </c>
      <c r="B998" s="1" t="s">
        <v>2204</v>
      </c>
      <c r="C998" s="1" t="s">
        <v>6313</v>
      </c>
      <c r="D998" s="3">
        <v>2000</v>
      </c>
      <c r="E998" s="4">
        <v>2191</v>
      </c>
      <c r="F998" t="s">
        <v>8218</v>
      </c>
      <c r="G998" t="s">
        <v>8228</v>
      </c>
      <c r="H998" t="s">
        <v>8408</v>
      </c>
      <c r="I998" t="s">
        <v>8250</v>
      </c>
      <c r="J998">
        <v>1443127082</v>
      </c>
      <c r="K998">
        <v>1440535082</v>
      </c>
      <c r="L998" t="b">
        <v>0</v>
      </c>
      <c r="M998">
        <v>50</v>
      </c>
      <c r="N998" t="b">
        <v>1</v>
      </c>
      <c r="O998" t="s">
        <v>8278</v>
      </c>
      <c r="P998" t="s">
        <v>8325</v>
      </c>
      <c r="Q998" t="s">
        <v>8327</v>
      </c>
      <c r="R998">
        <f t="shared" si="105"/>
        <v>43.82</v>
      </c>
      <c r="S998" s="9">
        <f t="shared" si="106"/>
        <v>110</v>
      </c>
      <c r="T998" s="8">
        <f t="shared" si="107"/>
        <v>42241.85974537037</v>
      </c>
      <c r="U998" s="8">
        <f t="shared" si="108"/>
        <v>42271.85974537037</v>
      </c>
      <c r="V998" s="14">
        <f t="shared" si="109"/>
        <v>30</v>
      </c>
      <c r="W998" s="10">
        <f t="shared" si="110"/>
        <v>9.5500000000000002E-2</v>
      </c>
      <c r="X998" s="21">
        <f t="shared" si="111"/>
        <v>2015</v>
      </c>
    </row>
    <row r="999" spans="1:24" ht="60" x14ac:dyDescent="0.25">
      <c r="A999">
        <v>3812</v>
      </c>
      <c r="B999" s="1" t="s">
        <v>3809</v>
      </c>
      <c r="C999" s="1" t="s">
        <v>7922</v>
      </c>
      <c r="D999" s="3">
        <v>2000</v>
      </c>
      <c r="E999" s="4">
        <v>2191</v>
      </c>
      <c r="F999" t="s">
        <v>8218</v>
      </c>
      <c r="G999" t="s">
        <v>8228</v>
      </c>
      <c r="H999" t="s">
        <v>8408</v>
      </c>
      <c r="I999" t="s">
        <v>8250</v>
      </c>
      <c r="J999">
        <v>1433131140</v>
      </c>
      <c r="K999">
        <v>1429120908</v>
      </c>
      <c r="L999" t="b">
        <v>0</v>
      </c>
      <c r="M999">
        <v>11</v>
      </c>
      <c r="N999" t="b">
        <v>1</v>
      </c>
      <c r="O999" t="s">
        <v>8269</v>
      </c>
      <c r="P999" t="s">
        <v>8321</v>
      </c>
      <c r="Q999" t="s">
        <v>8324</v>
      </c>
      <c r="R999">
        <f t="shared" si="105"/>
        <v>199.18</v>
      </c>
      <c r="S999" s="9">
        <f t="shared" si="106"/>
        <v>110</v>
      </c>
      <c r="T999" s="8">
        <f t="shared" si="107"/>
        <v>42109.751250000001</v>
      </c>
      <c r="U999" s="8">
        <f t="shared" si="108"/>
        <v>42156.165972222225</v>
      </c>
      <c r="V999" s="14">
        <f t="shared" si="109"/>
        <v>46.414722222223645</v>
      </c>
      <c r="W999" s="10">
        <f t="shared" si="110"/>
        <v>9.5500000000000002E-2</v>
      </c>
      <c r="X999" s="21">
        <f t="shared" si="111"/>
        <v>2015</v>
      </c>
    </row>
    <row r="1000" spans="1:24" ht="60" x14ac:dyDescent="0.25">
      <c r="A1000">
        <v>1742</v>
      </c>
      <c r="B1000" s="1" t="s">
        <v>1743</v>
      </c>
      <c r="C1000" s="1" t="s">
        <v>5852</v>
      </c>
      <c r="D1000" s="3">
        <v>2000</v>
      </c>
      <c r="E1000" s="4">
        <v>2175</v>
      </c>
      <c r="F1000" t="s">
        <v>8218</v>
      </c>
      <c r="G1000" t="s">
        <v>8223</v>
      </c>
      <c r="H1000" t="s">
        <v>8403</v>
      </c>
      <c r="I1000" t="s">
        <v>8245</v>
      </c>
      <c r="J1000">
        <v>1483822800</v>
      </c>
      <c r="K1000">
        <v>1481058170</v>
      </c>
      <c r="L1000" t="b">
        <v>0</v>
      </c>
      <c r="M1000">
        <v>34</v>
      </c>
      <c r="N1000" t="b">
        <v>1</v>
      </c>
      <c r="O1000" t="s">
        <v>8283</v>
      </c>
      <c r="P1000" t="s">
        <v>8311</v>
      </c>
      <c r="Q1000" t="s">
        <v>8312</v>
      </c>
      <c r="R1000">
        <f t="shared" si="105"/>
        <v>63.97</v>
      </c>
      <c r="S1000" s="9">
        <f t="shared" si="106"/>
        <v>109</v>
      </c>
      <c r="T1000" s="8">
        <f t="shared" si="107"/>
        <v>42710.876967592587</v>
      </c>
      <c r="U1000" s="8">
        <f t="shared" si="108"/>
        <v>42742.875</v>
      </c>
      <c r="V1000" s="14">
        <f t="shared" si="109"/>
        <v>31.99803240741312</v>
      </c>
      <c r="W1000" s="10">
        <f t="shared" si="110"/>
        <v>8.7499999999999994E-2</v>
      </c>
      <c r="X1000" s="21">
        <f t="shared" si="111"/>
        <v>2016</v>
      </c>
    </row>
    <row r="1001" spans="1:24" ht="60" x14ac:dyDescent="0.25">
      <c r="A1001">
        <v>3430</v>
      </c>
      <c r="B1001" s="1" t="s">
        <v>3429</v>
      </c>
      <c r="C1001" s="1" t="s">
        <v>7540</v>
      </c>
      <c r="D1001" s="3">
        <v>2000</v>
      </c>
      <c r="E1001" s="4">
        <v>2170.9899999999998</v>
      </c>
      <c r="F1001" t="s">
        <v>8218</v>
      </c>
      <c r="G1001" t="s">
        <v>8224</v>
      </c>
      <c r="H1001" t="s">
        <v>8407</v>
      </c>
      <c r="I1001" t="s">
        <v>8246</v>
      </c>
      <c r="J1001">
        <v>1406760101</v>
      </c>
      <c r="K1001">
        <v>1404168101</v>
      </c>
      <c r="L1001" t="b">
        <v>0</v>
      </c>
      <c r="M1001">
        <v>72</v>
      </c>
      <c r="N1001" t="b">
        <v>1</v>
      </c>
      <c r="O1001" t="s">
        <v>8269</v>
      </c>
      <c r="P1001" t="s">
        <v>8321</v>
      </c>
      <c r="Q1001" t="s">
        <v>8324</v>
      </c>
      <c r="R1001">
        <f t="shared" si="105"/>
        <v>30.15</v>
      </c>
      <c r="S1001" s="9">
        <f t="shared" si="106"/>
        <v>109</v>
      </c>
      <c r="T1001" s="8">
        <f t="shared" si="107"/>
        <v>41820.945613425924</v>
      </c>
      <c r="U1001" s="8">
        <f t="shared" si="108"/>
        <v>41850.945613425924</v>
      </c>
      <c r="V1001" s="14">
        <f t="shared" si="109"/>
        <v>30</v>
      </c>
      <c r="W1001" s="10">
        <f t="shared" si="110"/>
        <v>8.5494999999999891E-2</v>
      </c>
      <c r="X1001" s="21">
        <f t="shared" si="111"/>
        <v>2014</v>
      </c>
    </row>
    <row r="1002" spans="1:24" ht="60" x14ac:dyDescent="0.25">
      <c r="A1002">
        <v>3697</v>
      </c>
      <c r="B1002" s="1" t="s">
        <v>3694</v>
      </c>
      <c r="C1002" s="1" t="s">
        <v>7807</v>
      </c>
      <c r="D1002" s="3">
        <v>2000</v>
      </c>
      <c r="E1002" s="4">
        <v>2160</v>
      </c>
      <c r="F1002" t="s">
        <v>8218</v>
      </c>
      <c r="G1002" t="s">
        <v>8224</v>
      </c>
      <c r="H1002" t="s">
        <v>8407</v>
      </c>
      <c r="I1002" t="s">
        <v>8246</v>
      </c>
      <c r="J1002">
        <v>1462878648</v>
      </c>
      <c r="K1002">
        <v>1461064248</v>
      </c>
      <c r="L1002" t="b">
        <v>0</v>
      </c>
      <c r="M1002">
        <v>30</v>
      </c>
      <c r="N1002" t="b">
        <v>1</v>
      </c>
      <c r="O1002" t="s">
        <v>8269</v>
      </c>
      <c r="P1002" t="s">
        <v>8321</v>
      </c>
      <c r="Q1002" t="s">
        <v>8324</v>
      </c>
      <c r="R1002">
        <f t="shared" si="105"/>
        <v>72</v>
      </c>
      <c r="S1002" s="9">
        <f t="shared" si="106"/>
        <v>108</v>
      </c>
      <c r="T1002" s="8">
        <f t="shared" si="107"/>
        <v>42479.465833333335</v>
      </c>
      <c r="U1002" s="8">
        <f t="shared" si="108"/>
        <v>42500.465833333335</v>
      </c>
      <c r="V1002" s="14">
        <f t="shared" si="109"/>
        <v>21</v>
      </c>
      <c r="W1002" s="10">
        <f t="shared" si="110"/>
        <v>0.08</v>
      </c>
      <c r="X1002" s="21">
        <f t="shared" si="111"/>
        <v>2016</v>
      </c>
    </row>
    <row r="1003" spans="1:24" ht="60" x14ac:dyDescent="0.25">
      <c r="A1003">
        <v>48</v>
      </c>
      <c r="B1003" s="1" t="s">
        <v>50</v>
      </c>
      <c r="C1003" s="1" t="s">
        <v>4159</v>
      </c>
      <c r="D1003" s="3">
        <v>2000</v>
      </c>
      <c r="E1003" s="4">
        <v>2159</v>
      </c>
      <c r="F1003" t="s">
        <v>8218</v>
      </c>
      <c r="G1003" t="s">
        <v>8224</v>
      </c>
      <c r="H1003" t="s">
        <v>8407</v>
      </c>
      <c r="I1003" t="s">
        <v>8246</v>
      </c>
      <c r="J1003">
        <v>1425211200</v>
      </c>
      <c r="K1003">
        <v>1422534260</v>
      </c>
      <c r="L1003" t="b">
        <v>0</v>
      </c>
      <c r="M1003">
        <v>38</v>
      </c>
      <c r="N1003" t="b">
        <v>1</v>
      </c>
      <c r="O1003" t="s">
        <v>8263</v>
      </c>
      <c r="P1003" t="s">
        <v>8319</v>
      </c>
      <c r="Q1003" t="s">
        <v>8330</v>
      </c>
      <c r="R1003">
        <f t="shared" si="105"/>
        <v>56.82</v>
      </c>
      <c r="S1003" s="9">
        <f t="shared" si="106"/>
        <v>108</v>
      </c>
      <c r="T1003" s="8">
        <f t="shared" si="107"/>
        <v>42033.516898148147</v>
      </c>
      <c r="U1003" s="8">
        <f t="shared" si="108"/>
        <v>42064.5</v>
      </c>
      <c r="V1003" s="14">
        <f t="shared" si="109"/>
        <v>30.983101851852552</v>
      </c>
      <c r="W1003" s="10">
        <f t="shared" si="110"/>
        <v>7.9500000000000001E-2</v>
      </c>
      <c r="X1003" s="21">
        <f t="shared" si="111"/>
        <v>2015</v>
      </c>
    </row>
    <row r="1004" spans="1:24" ht="60" x14ac:dyDescent="0.25">
      <c r="A1004">
        <v>2826</v>
      </c>
      <c r="B1004" s="1" t="s">
        <v>2826</v>
      </c>
      <c r="C1004" s="1" t="s">
        <v>6936</v>
      </c>
      <c r="D1004" s="3">
        <v>2000</v>
      </c>
      <c r="E1004" s="4">
        <v>2155</v>
      </c>
      <c r="F1004" t="s">
        <v>8218</v>
      </c>
      <c r="G1004" t="s">
        <v>8223</v>
      </c>
      <c r="H1004" t="s">
        <v>8403</v>
      </c>
      <c r="I1004" t="s">
        <v>8245</v>
      </c>
      <c r="J1004">
        <v>1436511600</v>
      </c>
      <c r="K1004">
        <v>1434415812</v>
      </c>
      <c r="L1004" t="b">
        <v>0</v>
      </c>
      <c r="M1004">
        <v>19</v>
      </c>
      <c r="N1004" t="b">
        <v>1</v>
      </c>
      <c r="O1004" t="s">
        <v>8269</v>
      </c>
      <c r="P1004" t="s">
        <v>8321</v>
      </c>
      <c r="Q1004" t="s">
        <v>8324</v>
      </c>
      <c r="R1004">
        <f t="shared" si="105"/>
        <v>113.42</v>
      </c>
      <c r="S1004" s="9">
        <f t="shared" si="106"/>
        <v>108</v>
      </c>
      <c r="T1004" s="8">
        <f t="shared" si="107"/>
        <v>42171.034861111111</v>
      </c>
      <c r="U1004" s="8">
        <f t="shared" si="108"/>
        <v>42195.291666666672</v>
      </c>
      <c r="V1004" s="14">
        <f t="shared" si="109"/>
        <v>24.256805555560277</v>
      </c>
      <c r="W1004" s="10">
        <f t="shared" si="110"/>
        <v>7.7499999999999999E-2</v>
      </c>
      <c r="X1004" s="21">
        <f t="shared" si="111"/>
        <v>2015</v>
      </c>
    </row>
    <row r="1005" spans="1:24" ht="45" x14ac:dyDescent="0.25">
      <c r="A1005">
        <v>2107</v>
      </c>
      <c r="B1005" s="1" t="s">
        <v>2108</v>
      </c>
      <c r="C1005" s="1" t="s">
        <v>6217</v>
      </c>
      <c r="D1005" s="3">
        <v>2000</v>
      </c>
      <c r="E1005" s="4">
        <v>2154.66</v>
      </c>
      <c r="F1005" t="s">
        <v>8218</v>
      </c>
      <c r="G1005" t="s">
        <v>8223</v>
      </c>
      <c r="H1005" t="s">
        <v>8403</v>
      </c>
      <c r="I1005" t="s">
        <v>8245</v>
      </c>
      <c r="J1005">
        <v>1415815393</v>
      </c>
      <c r="K1005">
        <v>1413997393</v>
      </c>
      <c r="L1005" t="b">
        <v>0</v>
      </c>
      <c r="M1005">
        <v>58</v>
      </c>
      <c r="N1005" t="b">
        <v>1</v>
      </c>
      <c r="O1005" t="s">
        <v>8277</v>
      </c>
      <c r="P1005" t="s">
        <v>8325</v>
      </c>
      <c r="Q1005" t="s">
        <v>8326</v>
      </c>
      <c r="R1005">
        <f t="shared" si="105"/>
        <v>37.15</v>
      </c>
      <c r="S1005" s="9">
        <f t="shared" si="106"/>
        <v>108</v>
      </c>
      <c r="T1005" s="8">
        <f t="shared" si="107"/>
        <v>41934.71056712963</v>
      </c>
      <c r="U1005" s="8">
        <f t="shared" si="108"/>
        <v>41955.752233796295</v>
      </c>
      <c r="V1005" s="14">
        <f t="shared" si="109"/>
        <v>21.041666666664241</v>
      </c>
      <c r="W1005" s="10">
        <f t="shared" si="110"/>
        <v>7.7329999999999927E-2</v>
      </c>
      <c r="X1005" s="21">
        <f t="shared" si="111"/>
        <v>2014</v>
      </c>
    </row>
    <row r="1006" spans="1:24" ht="45" x14ac:dyDescent="0.25">
      <c r="A1006">
        <v>2792</v>
      </c>
      <c r="B1006" s="1" t="s">
        <v>2792</v>
      </c>
      <c r="C1006" s="1" t="s">
        <v>6902</v>
      </c>
      <c r="D1006" s="3">
        <v>2000</v>
      </c>
      <c r="E1006" s="4">
        <v>2152</v>
      </c>
      <c r="F1006" t="s">
        <v>8218</v>
      </c>
      <c r="G1006" t="s">
        <v>8223</v>
      </c>
      <c r="H1006" t="s">
        <v>8403</v>
      </c>
      <c r="I1006" t="s">
        <v>8245</v>
      </c>
      <c r="J1006">
        <v>1439357559</v>
      </c>
      <c r="K1006">
        <v>1435469559</v>
      </c>
      <c r="L1006" t="b">
        <v>0</v>
      </c>
      <c r="M1006">
        <v>24</v>
      </c>
      <c r="N1006" t="b">
        <v>1</v>
      </c>
      <c r="O1006" t="s">
        <v>8269</v>
      </c>
      <c r="P1006" t="s">
        <v>8321</v>
      </c>
      <c r="Q1006" t="s">
        <v>8324</v>
      </c>
      <c r="R1006">
        <f t="shared" si="105"/>
        <v>89.67</v>
      </c>
      <c r="S1006" s="9">
        <f t="shared" si="106"/>
        <v>108</v>
      </c>
      <c r="T1006" s="8">
        <f t="shared" si="107"/>
        <v>42183.231006944443</v>
      </c>
      <c r="U1006" s="8">
        <f t="shared" si="108"/>
        <v>42228.231006944443</v>
      </c>
      <c r="V1006" s="14">
        <f t="shared" si="109"/>
        <v>45</v>
      </c>
      <c r="W1006" s="10">
        <f t="shared" si="110"/>
        <v>7.5999999999999998E-2</v>
      </c>
      <c r="X1006" s="21">
        <f t="shared" si="111"/>
        <v>2015</v>
      </c>
    </row>
    <row r="1007" spans="1:24" ht="60" x14ac:dyDescent="0.25">
      <c r="A1007">
        <v>2555</v>
      </c>
      <c r="B1007" s="1" t="s">
        <v>2555</v>
      </c>
      <c r="C1007" s="1" t="s">
        <v>6665</v>
      </c>
      <c r="D1007" s="3">
        <v>2000</v>
      </c>
      <c r="E1007" s="4">
        <v>2147</v>
      </c>
      <c r="F1007" t="s">
        <v>8218</v>
      </c>
      <c r="G1007" t="s">
        <v>8223</v>
      </c>
      <c r="H1007" t="s">
        <v>8403</v>
      </c>
      <c r="I1007" t="s">
        <v>8245</v>
      </c>
      <c r="J1007">
        <v>1338219793</v>
      </c>
      <c r="K1007">
        <v>1335541393</v>
      </c>
      <c r="L1007" t="b">
        <v>0</v>
      </c>
      <c r="M1007">
        <v>35</v>
      </c>
      <c r="N1007" t="b">
        <v>1</v>
      </c>
      <c r="O1007" t="s">
        <v>8298</v>
      </c>
      <c r="P1007" t="s">
        <v>8325</v>
      </c>
      <c r="Q1007" t="s">
        <v>8339</v>
      </c>
      <c r="R1007">
        <f t="shared" si="105"/>
        <v>61.34</v>
      </c>
      <c r="S1007" s="9">
        <f t="shared" si="106"/>
        <v>107</v>
      </c>
      <c r="T1007" s="8">
        <f t="shared" si="107"/>
        <v>41026.655011574076</v>
      </c>
      <c r="U1007" s="8">
        <f t="shared" si="108"/>
        <v>41057.655011574076</v>
      </c>
      <c r="V1007" s="14">
        <f t="shared" si="109"/>
        <v>31</v>
      </c>
      <c r="W1007" s="10">
        <f t="shared" si="110"/>
        <v>7.3499999999999996E-2</v>
      </c>
      <c r="X1007" s="21">
        <f t="shared" si="111"/>
        <v>2012</v>
      </c>
    </row>
    <row r="1008" spans="1:24" ht="60" x14ac:dyDescent="0.25">
      <c r="A1008">
        <v>2292</v>
      </c>
      <c r="B1008" s="1" t="s">
        <v>2293</v>
      </c>
      <c r="C1008" s="1" t="s">
        <v>6402</v>
      </c>
      <c r="D1008" s="3">
        <v>2000</v>
      </c>
      <c r="E1008" s="4">
        <v>2145.0100000000002</v>
      </c>
      <c r="F1008" t="s">
        <v>8218</v>
      </c>
      <c r="G1008" t="s">
        <v>8223</v>
      </c>
      <c r="H1008" t="s">
        <v>8403</v>
      </c>
      <c r="I1008" t="s">
        <v>8245</v>
      </c>
      <c r="J1008">
        <v>1334767476</v>
      </c>
      <c r="K1008">
        <v>1332175476</v>
      </c>
      <c r="L1008" t="b">
        <v>0</v>
      </c>
      <c r="M1008">
        <v>46</v>
      </c>
      <c r="N1008" t="b">
        <v>1</v>
      </c>
      <c r="O1008" t="s">
        <v>8274</v>
      </c>
      <c r="P1008" t="s">
        <v>8325</v>
      </c>
      <c r="Q1008" t="s">
        <v>8329</v>
      </c>
      <c r="R1008">
        <f t="shared" si="105"/>
        <v>46.63</v>
      </c>
      <c r="S1008" s="9">
        <f t="shared" si="106"/>
        <v>107</v>
      </c>
      <c r="T1008" s="8">
        <f t="shared" si="107"/>
        <v>40987.697638888887</v>
      </c>
      <c r="U1008" s="8">
        <f t="shared" si="108"/>
        <v>41017.697638888887</v>
      </c>
      <c r="V1008" s="14">
        <f t="shared" si="109"/>
        <v>30</v>
      </c>
      <c r="W1008" s="10">
        <f t="shared" si="110"/>
        <v>7.2505000000000111E-2</v>
      </c>
      <c r="X1008" s="21">
        <f t="shared" si="111"/>
        <v>2012</v>
      </c>
    </row>
    <row r="1009" spans="1:24" ht="60" x14ac:dyDescent="0.25">
      <c r="A1009">
        <v>3817</v>
      </c>
      <c r="B1009" s="1" t="s">
        <v>3814</v>
      </c>
      <c r="C1009" s="1" t="s">
        <v>7927</v>
      </c>
      <c r="D1009" s="3">
        <v>2000</v>
      </c>
      <c r="E1009" s="4">
        <v>2145</v>
      </c>
      <c r="F1009" t="s">
        <v>8218</v>
      </c>
      <c r="G1009" t="s">
        <v>8223</v>
      </c>
      <c r="H1009" t="s">
        <v>8403</v>
      </c>
      <c r="I1009" t="s">
        <v>8245</v>
      </c>
      <c r="J1009">
        <v>1445659140</v>
      </c>
      <c r="K1009">
        <v>1444236216</v>
      </c>
      <c r="L1009" t="b">
        <v>0</v>
      </c>
      <c r="M1009">
        <v>20</v>
      </c>
      <c r="N1009" t="b">
        <v>1</v>
      </c>
      <c r="O1009" t="s">
        <v>8269</v>
      </c>
      <c r="P1009" t="s">
        <v>8321</v>
      </c>
      <c r="Q1009" t="s">
        <v>8324</v>
      </c>
      <c r="R1009">
        <f t="shared" si="105"/>
        <v>107.25</v>
      </c>
      <c r="S1009" s="9">
        <f t="shared" si="106"/>
        <v>107</v>
      </c>
      <c r="T1009" s="8">
        <f t="shared" si="107"/>
        <v>42284.69694444444</v>
      </c>
      <c r="U1009" s="8">
        <f t="shared" si="108"/>
        <v>42301.165972222225</v>
      </c>
      <c r="V1009" s="14">
        <f t="shared" si="109"/>
        <v>16.469027777784504</v>
      </c>
      <c r="W1009" s="10">
        <f t="shared" si="110"/>
        <v>7.2499999999999995E-2</v>
      </c>
      <c r="X1009" s="21">
        <f t="shared" si="111"/>
        <v>2015</v>
      </c>
    </row>
    <row r="1010" spans="1:24" ht="45" x14ac:dyDescent="0.25">
      <c r="A1010">
        <v>2468</v>
      </c>
      <c r="B1010" s="1" t="s">
        <v>2469</v>
      </c>
      <c r="C1010" s="1" t="s">
        <v>6578</v>
      </c>
      <c r="D1010" s="3">
        <v>2000</v>
      </c>
      <c r="E1010" s="4">
        <v>2144.34</v>
      </c>
      <c r="F1010" t="s">
        <v>8218</v>
      </c>
      <c r="G1010" t="s">
        <v>8223</v>
      </c>
      <c r="H1010" t="s">
        <v>8403</v>
      </c>
      <c r="I1010" t="s">
        <v>8245</v>
      </c>
      <c r="J1010">
        <v>1351400400</v>
      </c>
      <c r="K1010">
        <v>1348285321</v>
      </c>
      <c r="L1010" t="b">
        <v>0</v>
      </c>
      <c r="M1010">
        <v>58</v>
      </c>
      <c r="N1010" t="b">
        <v>1</v>
      </c>
      <c r="O1010" t="s">
        <v>8277</v>
      </c>
      <c r="P1010" t="s">
        <v>8325</v>
      </c>
      <c r="Q1010" t="s">
        <v>8326</v>
      </c>
      <c r="R1010">
        <f t="shared" si="105"/>
        <v>36.97</v>
      </c>
      <c r="S1010" s="9">
        <f t="shared" si="106"/>
        <v>107</v>
      </c>
      <c r="T1010" s="8">
        <f t="shared" si="107"/>
        <v>41174.154178240737</v>
      </c>
      <c r="U1010" s="8">
        <f t="shared" si="108"/>
        <v>41210.208333333336</v>
      </c>
      <c r="V1010" s="14">
        <f t="shared" si="109"/>
        <v>36.054155092599103</v>
      </c>
      <c r="W1010" s="10">
        <f t="shared" si="110"/>
        <v>7.2170000000000067E-2</v>
      </c>
      <c r="X1010" s="21">
        <f t="shared" si="111"/>
        <v>2012</v>
      </c>
    </row>
    <row r="1011" spans="1:24" ht="60" x14ac:dyDescent="0.25">
      <c r="A1011">
        <v>3407</v>
      </c>
      <c r="B1011" s="1" t="s">
        <v>3406</v>
      </c>
      <c r="C1011" s="1" t="s">
        <v>7517</v>
      </c>
      <c r="D1011" s="3">
        <v>2000</v>
      </c>
      <c r="E1011" s="4">
        <v>2142</v>
      </c>
      <c r="F1011" t="s">
        <v>8218</v>
      </c>
      <c r="G1011" t="s">
        <v>8224</v>
      </c>
      <c r="H1011" t="s">
        <v>8407</v>
      </c>
      <c r="I1011" t="s">
        <v>8246</v>
      </c>
      <c r="J1011">
        <v>1404641289</v>
      </c>
      <c r="K1011">
        <v>1402049289</v>
      </c>
      <c r="L1011" t="b">
        <v>0</v>
      </c>
      <c r="M1011">
        <v>67</v>
      </c>
      <c r="N1011" t="b">
        <v>1</v>
      </c>
      <c r="O1011" t="s">
        <v>8269</v>
      </c>
      <c r="P1011" t="s">
        <v>8321</v>
      </c>
      <c r="Q1011" t="s">
        <v>8324</v>
      </c>
      <c r="R1011">
        <f t="shared" si="105"/>
        <v>31.97</v>
      </c>
      <c r="S1011" s="9">
        <f t="shared" si="106"/>
        <v>107</v>
      </c>
      <c r="T1011" s="8">
        <f t="shared" si="107"/>
        <v>41796.422326388885</v>
      </c>
      <c r="U1011" s="8">
        <f t="shared" si="108"/>
        <v>41826.422326388885</v>
      </c>
      <c r="V1011" s="14">
        <f t="shared" si="109"/>
        <v>30</v>
      </c>
      <c r="W1011" s="10">
        <f t="shared" si="110"/>
        <v>7.0999999999999994E-2</v>
      </c>
      <c r="X1011" s="21">
        <f t="shared" si="111"/>
        <v>2014</v>
      </c>
    </row>
    <row r="1012" spans="1:24" ht="60" x14ac:dyDescent="0.25">
      <c r="A1012">
        <v>647</v>
      </c>
      <c r="B1012" s="1" t="s">
        <v>648</v>
      </c>
      <c r="C1012" s="1" t="s">
        <v>4757</v>
      </c>
      <c r="D1012" s="3">
        <v>2000</v>
      </c>
      <c r="E1012" s="4">
        <v>2141</v>
      </c>
      <c r="F1012" t="s">
        <v>8218</v>
      </c>
      <c r="G1012" t="s">
        <v>8228</v>
      </c>
      <c r="H1012" t="s">
        <v>8408</v>
      </c>
      <c r="I1012" t="s">
        <v>8250</v>
      </c>
      <c r="J1012">
        <v>1458235549</v>
      </c>
      <c r="K1012">
        <v>1455647149</v>
      </c>
      <c r="L1012" t="b">
        <v>0</v>
      </c>
      <c r="M1012">
        <v>17</v>
      </c>
      <c r="N1012" t="b">
        <v>1</v>
      </c>
      <c r="O1012" t="s">
        <v>8271</v>
      </c>
      <c r="P1012" t="s">
        <v>8306</v>
      </c>
      <c r="Q1012" t="s">
        <v>8308</v>
      </c>
      <c r="R1012">
        <f t="shared" si="105"/>
        <v>125.94</v>
      </c>
      <c r="S1012" s="9">
        <f t="shared" si="106"/>
        <v>107</v>
      </c>
      <c r="T1012" s="8">
        <f t="shared" si="107"/>
        <v>42416.767928240741</v>
      </c>
      <c r="U1012" s="8">
        <f t="shared" si="108"/>
        <v>42446.726261574076</v>
      </c>
      <c r="V1012" s="14">
        <f t="shared" si="109"/>
        <v>29.958333333335759</v>
      </c>
      <c r="W1012" s="10">
        <f t="shared" si="110"/>
        <v>7.0499999999999993E-2</v>
      </c>
      <c r="X1012" s="21">
        <f t="shared" si="111"/>
        <v>2016</v>
      </c>
    </row>
    <row r="1013" spans="1:24" ht="45" x14ac:dyDescent="0.25">
      <c r="A1013">
        <v>15</v>
      </c>
      <c r="B1013" s="1" t="s">
        <v>17</v>
      </c>
      <c r="C1013" s="1" t="s">
        <v>4126</v>
      </c>
      <c r="D1013" s="3">
        <v>2000</v>
      </c>
      <c r="E1013" s="4">
        <v>2132</v>
      </c>
      <c r="F1013" t="s">
        <v>8218</v>
      </c>
      <c r="G1013" t="s">
        <v>8226</v>
      </c>
      <c r="H1013" t="s">
        <v>8405</v>
      </c>
      <c r="I1013" t="s">
        <v>8248</v>
      </c>
      <c r="J1013">
        <v>1443384840</v>
      </c>
      <c r="K1013">
        <v>1441790658</v>
      </c>
      <c r="L1013" t="b">
        <v>0</v>
      </c>
      <c r="M1013">
        <v>98</v>
      </c>
      <c r="N1013" t="b">
        <v>1</v>
      </c>
      <c r="O1013" t="s">
        <v>8263</v>
      </c>
      <c r="P1013" t="s">
        <v>8319</v>
      </c>
      <c r="Q1013" t="s">
        <v>8330</v>
      </c>
      <c r="R1013">
        <f t="shared" si="105"/>
        <v>21.76</v>
      </c>
      <c r="S1013" s="9">
        <f t="shared" si="106"/>
        <v>107</v>
      </c>
      <c r="T1013" s="8">
        <f t="shared" si="107"/>
        <v>42256.391875000001</v>
      </c>
      <c r="U1013" s="8">
        <f t="shared" si="108"/>
        <v>42274.843055555553</v>
      </c>
      <c r="V1013" s="14">
        <f t="shared" si="109"/>
        <v>18.451180555552128</v>
      </c>
      <c r="W1013" s="10">
        <f t="shared" si="110"/>
        <v>6.6000000000000003E-2</v>
      </c>
      <c r="X1013" s="21">
        <f t="shared" si="111"/>
        <v>2015</v>
      </c>
    </row>
    <row r="1014" spans="1:24" ht="60" x14ac:dyDescent="0.25">
      <c r="A1014">
        <v>1889</v>
      </c>
      <c r="B1014" s="1" t="s">
        <v>1890</v>
      </c>
      <c r="C1014" s="1" t="s">
        <v>5999</v>
      </c>
      <c r="D1014" s="3">
        <v>2000</v>
      </c>
      <c r="E1014" s="4">
        <v>2132</v>
      </c>
      <c r="F1014" t="s">
        <v>8218</v>
      </c>
      <c r="G1014" t="s">
        <v>8223</v>
      </c>
      <c r="H1014" t="s">
        <v>8403</v>
      </c>
      <c r="I1014" t="s">
        <v>8245</v>
      </c>
      <c r="J1014">
        <v>1363024946</v>
      </c>
      <c r="K1014">
        <v>1359140546</v>
      </c>
      <c r="L1014" t="b">
        <v>0</v>
      </c>
      <c r="M1014">
        <v>44</v>
      </c>
      <c r="N1014" t="b">
        <v>1</v>
      </c>
      <c r="O1014" t="s">
        <v>8277</v>
      </c>
      <c r="P1014" t="s">
        <v>8325</v>
      </c>
      <c r="Q1014" t="s">
        <v>8326</v>
      </c>
      <c r="R1014">
        <f t="shared" si="105"/>
        <v>48.45</v>
      </c>
      <c r="S1014" s="9">
        <f t="shared" si="106"/>
        <v>107</v>
      </c>
      <c r="T1014" s="8">
        <f t="shared" si="107"/>
        <v>41299.793356481481</v>
      </c>
      <c r="U1014" s="8">
        <f t="shared" si="108"/>
        <v>41344.751689814817</v>
      </c>
      <c r="V1014" s="14">
        <f t="shared" si="109"/>
        <v>44.958333333335759</v>
      </c>
      <c r="W1014" s="10">
        <f t="shared" si="110"/>
        <v>6.6000000000000003E-2</v>
      </c>
      <c r="X1014" s="21">
        <f t="shared" si="111"/>
        <v>2013</v>
      </c>
    </row>
    <row r="1015" spans="1:24" ht="60" x14ac:dyDescent="0.25">
      <c r="A1015">
        <v>2111</v>
      </c>
      <c r="B1015" s="1" t="s">
        <v>2112</v>
      </c>
      <c r="C1015" s="1" t="s">
        <v>6221</v>
      </c>
      <c r="D1015" s="3">
        <v>2000</v>
      </c>
      <c r="E1015" s="4">
        <v>2130</v>
      </c>
      <c r="F1015" t="s">
        <v>8218</v>
      </c>
      <c r="G1015" t="s">
        <v>8223</v>
      </c>
      <c r="H1015" t="s">
        <v>8403</v>
      </c>
      <c r="I1015" t="s">
        <v>8245</v>
      </c>
      <c r="J1015">
        <v>1313370000</v>
      </c>
      <c r="K1015">
        <v>1307594625</v>
      </c>
      <c r="L1015" t="b">
        <v>0</v>
      </c>
      <c r="M1015">
        <v>39</v>
      </c>
      <c r="N1015" t="b">
        <v>1</v>
      </c>
      <c r="O1015" t="s">
        <v>8277</v>
      </c>
      <c r="P1015" t="s">
        <v>8325</v>
      </c>
      <c r="Q1015" t="s">
        <v>8326</v>
      </c>
      <c r="R1015">
        <f t="shared" si="105"/>
        <v>54.62</v>
      </c>
      <c r="S1015" s="9">
        <f t="shared" si="106"/>
        <v>107</v>
      </c>
      <c r="T1015" s="8">
        <f t="shared" si="107"/>
        <v>40703.197048611109</v>
      </c>
      <c r="U1015" s="8">
        <f t="shared" si="108"/>
        <v>40770.041666666664</v>
      </c>
      <c r="V1015" s="14">
        <f t="shared" si="109"/>
        <v>66.844618055554747</v>
      </c>
      <c r="W1015" s="10">
        <f t="shared" si="110"/>
        <v>6.5000000000000002E-2</v>
      </c>
      <c r="X1015" s="21">
        <f t="shared" si="111"/>
        <v>2011</v>
      </c>
    </row>
    <row r="1016" spans="1:24" ht="60" x14ac:dyDescent="0.25">
      <c r="A1016">
        <v>3257</v>
      </c>
      <c r="B1016" s="1" t="s">
        <v>3257</v>
      </c>
      <c r="C1016" s="1" t="s">
        <v>7367</v>
      </c>
      <c r="D1016" s="3">
        <v>2000</v>
      </c>
      <c r="E1016" s="4">
        <v>2125.9899999999998</v>
      </c>
      <c r="F1016" t="s">
        <v>8218</v>
      </c>
      <c r="G1016" t="s">
        <v>8224</v>
      </c>
      <c r="H1016" t="s">
        <v>8407</v>
      </c>
      <c r="I1016" t="s">
        <v>8246</v>
      </c>
      <c r="J1016">
        <v>1487769952</v>
      </c>
      <c r="K1016">
        <v>1485177952</v>
      </c>
      <c r="L1016" t="b">
        <v>0</v>
      </c>
      <c r="M1016">
        <v>41</v>
      </c>
      <c r="N1016" t="b">
        <v>1</v>
      </c>
      <c r="O1016" t="s">
        <v>8269</v>
      </c>
      <c r="P1016" t="s">
        <v>8321</v>
      </c>
      <c r="Q1016" t="s">
        <v>8324</v>
      </c>
      <c r="R1016">
        <f t="shared" si="105"/>
        <v>51.85</v>
      </c>
      <c r="S1016" s="9">
        <f t="shared" si="106"/>
        <v>106</v>
      </c>
      <c r="T1016" s="8">
        <f t="shared" si="107"/>
        <v>42758.559629629628</v>
      </c>
      <c r="U1016" s="8">
        <f t="shared" si="108"/>
        <v>42788.559629629628</v>
      </c>
      <c r="V1016" s="14">
        <f t="shared" si="109"/>
        <v>30</v>
      </c>
      <c r="W1016" s="10">
        <f t="shared" si="110"/>
        <v>6.2994999999999884E-2</v>
      </c>
      <c r="X1016" s="21">
        <f t="shared" si="111"/>
        <v>2017</v>
      </c>
    </row>
    <row r="1017" spans="1:24" ht="60" x14ac:dyDescent="0.25">
      <c r="A1017">
        <v>3499</v>
      </c>
      <c r="B1017" s="1" t="s">
        <v>3498</v>
      </c>
      <c r="C1017" s="1" t="s">
        <v>7609</v>
      </c>
      <c r="D1017" s="3">
        <v>2000</v>
      </c>
      <c r="E1017" s="4">
        <v>2110</v>
      </c>
      <c r="F1017" t="s">
        <v>8218</v>
      </c>
      <c r="G1017" t="s">
        <v>8223</v>
      </c>
      <c r="H1017" t="s">
        <v>8403</v>
      </c>
      <c r="I1017" t="s">
        <v>8245</v>
      </c>
      <c r="J1017">
        <v>1435733940</v>
      </c>
      <c r="K1017">
        <v>1431046325</v>
      </c>
      <c r="L1017" t="b">
        <v>0</v>
      </c>
      <c r="M1017">
        <v>35</v>
      </c>
      <c r="N1017" t="b">
        <v>1</v>
      </c>
      <c r="O1017" t="s">
        <v>8269</v>
      </c>
      <c r="P1017" t="s">
        <v>8321</v>
      </c>
      <c r="Q1017" t="s">
        <v>8324</v>
      </c>
      <c r="R1017">
        <f t="shared" si="105"/>
        <v>60.29</v>
      </c>
      <c r="S1017" s="9">
        <f t="shared" si="106"/>
        <v>106</v>
      </c>
      <c r="T1017" s="8">
        <f t="shared" si="107"/>
        <v>42132.036168981482</v>
      </c>
      <c r="U1017" s="8">
        <f t="shared" si="108"/>
        <v>42186.290972222225</v>
      </c>
      <c r="V1017" s="14">
        <f t="shared" si="109"/>
        <v>54.254803240743058</v>
      </c>
      <c r="W1017" s="10">
        <f t="shared" si="110"/>
        <v>5.5E-2</v>
      </c>
      <c r="X1017" s="21">
        <f t="shared" si="111"/>
        <v>2015</v>
      </c>
    </row>
    <row r="1018" spans="1:24" ht="30" x14ac:dyDescent="0.25">
      <c r="A1018">
        <v>2972</v>
      </c>
      <c r="B1018" s="1" t="s">
        <v>2972</v>
      </c>
      <c r="C1018" s="1" t="s">
        <v>7082</v>
      </c>
      <c r="D1018" s="3">
        <v>2000</v>
      </c>
      <c r="E1018" s="4">
        <v>2107</v>
      </c>
      <c r="F1018" t="s">
        <v>8218</v>
      </c>
      <c r="G1018" t="s">
        <v>8223</v>
      </c>
      <c r="H1018" t="s">
        <v>8403</v>
      </c>
      <c r="I1018" t="s">
        <v>8245</v>
      </c>
      <c r="J1018">
        <v>1480899600</v>
      </c>
      <c r="K1018">
        <v>1479609520</v>
      </c>
      <c r="L1018" t="b">
        <v>0</v>
      </c>
      <c r="M1018">
        <v>17</v>
      </c>
      <c r="N1018" t="b">
        <v>1</v>
      </c>
      <c r="O1018" t="s">
        <v>8269</v>
      </c>
      <c r="P1018" t="s">
        <v>8321</v>
      </c>
      <c r="Q1018" t="s">
        <v>8324</v>
      </c>
      <c r="R1018">
        <f t="shared" si="105"/>
        <v>123.94</v>
      </c>
      <c r="S1018" s="9">
        <f t="shared" si="106"/>
        <v>105</v>
      </c>
      <c r="T1018" s="8">
        <f t="shared" si="107"/>
        <v>42694.110185185185</v>
      </c>
      <c r="U1018" s="8">
        <f t="shared" si="108"/>
        <v>42709.041666666672</v>
      </c>
      <c r="V1018" s="14">
        <f t="shared" si="109"/>
        <v>14.931481481486117</v>
      </c>
      <c r="W1018" s="10">
        <f t="shared" si="110"/>
        <v>5.3499999999999999E-2</v>
      </c>
      <c r="X1018" s="21">
        <f t="shared" si="111"/>
        <v>2016</v>
      </c>
    </row>
    <row r="1019" spans="1:24" ht="60" x14ac:dyDescent="0.25">
      <c r="A1019">
        <v>3161</v>
      </c>
      <c r="B1019" s="1" t="s">
        <v>3161</v>
      </c>
      <c r="C1019" s="1" t="s">
        <v>7271</v>
      </c>
      <c r="D1019" s="3">
        <v>2000</v>
      </c>
      <c r="E1019" s="4">
        <v>2102</v>
      </c>
      <c r="F1019" t="s">
        <v>8218</v>
      </c>
      <c r="G1019" t="s">
        <v>8224</v>
      </c>
      <c r="H1019" t="s">
        <v>8407</v>
      </c>
      <c r="I1019" t="s">
        <v>8246</v>
      </c>
      <c r="J1019">
        <v>1413377522</v>
      </c>
      <c r="K1019">
        <v>1410785522</v>
      </c>
      <c r="L1019" t="b">
        <v>1</v>
      </c>
      <c r="M1019">
        <v>74</v>
      </c>
      <c r="N1019" t="b">
        <v>1</v>
      </c>
      <c r="O1019" t="s">
        <v>8269</v>
      </c>
      <c r="P1019" t="s">
        <v>8321</v>
      </c>
      <c r="Q1019" t="s">
        <v>8324</v>
      </c>
      <c r="R1019">
        <f t="shared" si="105"/>
        <v>28.41</v>
      </c>
      <c r="S1019" s="9">
        <f t="shared" si="106"/>
        <v>105</v>
      </c>
      <c r="T1019" s="8">
        <f t="shared" si="107"/>
        <v>41897.536134259259</v>
      </c>
      <c r="U1019" s="8">
        <f t="shared" si="108"/>
        <v>41927.536134259259</v>
      </c>
      <c r="V1019" s="14">
        <f t="shared" si="109"/>
        <v>30</v>
      </c>
      <c r="W1019" s="10">
        <f t="shared" si="110"/>
        <v>5.0999999999999997E-2</v>
      </c>
      <c r="X1019" s="21">
        <f t="shared" si="111"/>
        <v>2014</v>
      </c>
    </row>
    <row r="1020" spans="1:24" ht="60" x14ac:dyDescent="0.25">
      <c r="A1020">
        <v>1825</v>
      </c>
      <c r="B1020" s="1" t="s">
        <v>1826</v>
      </c>
      <c r="C1020" s="1" t="s">
        <v>5935</v>
      </c>
      <c r="D1020" s="3">
        <v>2000</v>
      </c>
      <c r="E1020" s="4">
        <v>2101</v>
      </c>
      <c r="F1020" t="s">
        <v>8218</v>
      </c>
      <c r="G1020" t="s">
        <v>8223</v>
      </c>
      <c r="H1020" t="s">
        <v>8403</v>
      </c>
      <c r="I1020" t="s">
        <v>8245</v>
      </c>
      <c r="J1020">
        <v>1373572903</v>
      </c>
      <c r="K1020">
        <v>1371585703</v>
      </c>
      <c r="L1020" t="b">
        <v>0</v>
      </c>
      <c r="M1020">
        <v>50</v>
      </c>
      <c r="N1020" t="b">
        <v>1</v>
      </c>
      <c r="O1020" t="s">
        <v>8274</v>
      </c>
      <c r="P1020" t="s">
        <v>8325</v>
      </c>
      <c r="Q1020" t="s">
        <v>8329</v>
      </c>
      <c r="R1020">
        <f t="shared" si="105"/>
        <v>42.02</v>
      </c>
      <c r="S1020" s="9">
        <f t="shared" si="106"/>
        <v>105</v>
      </c>
      <c r="T1020" s="8">
        <f t="shared" si="107"/>
        <v>41443.83452546296</v>
      </c>
      <c r="U1020" s="8">
        <f t="shared" si="108"/>
        <v>41466.83452546296</v>
      </c>
      <c r="V1020" s="14">
        <f t="shared" si="109"/>
        <v>23</v>
      </c>
      <c r="W1020" s="10">
        <f t="shared" si="110"/>
        <v>5.0500000000000003E-2</v>
      </c>
      <c r="X1020" s="21">
        <f t="shared" si="111"/>
        <v>2013</v>
      </c>
    </row>
    <row r="1021" spans="1:24" ht="75" x14ac:dyDescent="0.25">
      <c r="A1021">
        <v>2534</v>
      </c>
      <c r="B1021" s="1" t="s">
        <v>2534</v>
      </c>
      <c r="C1021" s="1" t="s">
        <v>6644</v>
      </c>
      <c r="D1021" s="3">
        <v>2000</v>
      </c>
      <c r="E1021" s="4">
        <v>2100</v>
      </c>
      <c r="F1021" t="s">
        <v>8218</v>
      </c>
      <c r="G1021" t="s">
        <v>8223</v>
      </c>
      <c r="H1021" t="s">
        <v>8403</v>
      </c>
      <c r="I1021" t="s">
        <v>8245</v>
      </c>
      <c r="J1021">
        <v>1262325600</v>
      </c>
      <c r="K1021">
        <v>1257871712</v>
      </c>
      <c r="L1021" t="b">
        <v>0</v>
      </c>
      <c r="M1021">
        <v>14</v>
      </c>
      <c r="N1021" t="b">
        <v>1</v>
      </c>
      <c r="O1021" t="s">
        <v>8298</v>
      </c>
      <c r="P1021" t="s">
        <v>8325</v>
      </c>
      <c r="Q1021" t="s">
        <v>8339</v>
      </c>
      <c r="R1021">
        <f t="shared" si="105"/>
        <v>150</v>
      </c>
      <c r="S1021" s="9">
        <f t="shared" si="106"/>
        <v>105</v>
      </c>
      <c r="T1021" s="8">
        <f t="shared" si="107"/>
        <v>40127.700370370374</v>
      </c>
      <c r="U1021" s="8">
        <f t="shared" si="108"/>
        <v>40179.25</v>
      </c>
      <c r="V1021" s="14">
        <f t="shared" si="109"/>
        <v>51.549629629625997</v>
      </c>
      <c r="W1021" s="10">
        <f t="shared" si="110"/>
        <v>0.05</v>
      </c>
      <c r="X1021" s="21">
        <f t="shared" si="111"/>
        <v>2009</v>
      </c>
    </row>
    <row r="1022" spans="1:24" ht="60" x14ac:dyDescent="0.25">
      <c r="A1022">
        <v>3386</v>
      </c>
      <c r="B1022" s="1" t="s">
        <v>3385</v>
      </c>
      <c r="C1022" s="1" t="s">
        <v>7496</v>
      </c>
      <c r="D1022" s="3">
        <v>2000</v>
      </c>
      <c r="E1022" s="4">
        <v>2100</v>
      </c>
      <c r="F1022" t="s">
        <v>8218</v>
      </c>
      <c r="G1022" t="s">
        <v>8223</v>
      </c>
      <c r="H1022" t="s">
        <v>8403</v>
      </c>
      <c r="I1022" t="s">
        <v>8245</v>
      </c>
      <c r="J1022">
        <v>1417620506</v>
      </c>
      <c r="K1022">
        <v>1415028506</v>
      </c>
      <c r="L1022" t="b">
        <v>0</v>
      </c>
      <c r="M1022">
        <v>41</v>
      </c>
      <c r="N1022" t="b">
        <v>1</v>
      </c>
      <c r="O1022" t="s">
        <v>8269</v>
      </c>
      <c r="P1022" t="s">
        <v>8321</v>
      </c>
      <c r="Q1022" t="s">
        <v>8324</v>
      </c>
      <c r="R1022">
        <f t="shared" si="105"/>
        <v>51.22</v>
      </c>
      <c r="S1022" s="9">
        <f t="shared" si="106"/>
        <v>105</v>
      </c>
      <c r="T1022" s="8">
        <f t="shared" si="107"/>
        <v>41946.644745370373</v>
      </c>
      <c r="U1022" s="8">
        <f t="shared" si="108"/>
        <v>41976.644745370373</v>
      </c>
      <c r="V1022" s="14">
        <f t="shared" si="109"/>
        <v>30</v>
      </c>
      <c r="W1022" s="10">
        <f t="shared" si="110"/>
        <v>0.05</v>
      </c>
      <c r="X1022" s="21">
        <f t="shared" si="111"/>
        <v>2014</v>
      </c>
    </row>
    <row r="1023" spans="1:24" ht="60" x14ac:dyDescent="0.25">
      <c r="A1023">
        <v>3566</v>
      </c>
      <c r="B1023" s="1" t="s">
        <v>3565</v>
      </c>
      <c r="C1023" s="1" t="s">
        <v>7676</v>
      </c>
      <c r="D1023" s="3">
        <v>2000</v>
      </c>
      <c r="E1023" s="4">
        <v>2095</v>
      </c>
      <c r="F1023" t="s">
        <v>8218</v>
      </c>
      <c r="G1023" t="s">
        <v>8224</v>
      </c>
      <c r="H1023" t="s">
        <v>8407</v>
      </c>
      <c r="I1023" t="s">
        <v>8246</v>
      </c>
      <c r="J1023">
        <v>1422015083</v>
      </c>
      <c r="K1023">
        <v>1419423083</v>
      </c>
      <c r="L1023" t="b">
        <v>0</v>
      </c>
      <c r="M1023">
        <v>38</v>
      </c>
      <c r="N1023" t="b">
        <v>1</v>
      </c>
      <c r="O1023" t="s">
        <v>8269</v>
      </c>
      <c r="P1023" t="s">
        <v>8321</v>
      </c>
      <c r="Q1023" t="s">
        <v>8324</v>
      </c>
      <c r="R1023">
        <f t="shared" si="105"/>
        <v>55.13</v>
      </c>
      <c r="S1023" s="9">
        <f t="shared" si="106"/>
        <v>105</v>
      </c>
      <c r="T1023" s="8">
        <f t="shared" si="107"/>
        <v>41997.507905092592</v>
      </c>
      <c r="U1023" s="8">
        <f t="shared" si="108"/>
        <v>42027.507905092592</v>
      </c>
      <c r="V1023" s="14">
        <f t="shared" si="109"/>
        <v>30</v>
      </c>
      <c r="W1023" s="10">
        <f t="shared" si="110"/>
        <v>4.7500000000000001E-2</v>
      </c>
      <c r="X1023" s="21">
        <f t="shared" si="111"/>
        <v>2014</v>
      </c>
    </row>
    <row r="1024" spans="1:24" ht="60" x14ac:dyDescent="0.25">
      <c r="A1024">
        <v>1298</v>
      </c>
      <c r="B1024" s="1" t="s">
        <v>1299</v>
      </c>
      <c r="C1024" s="1" t="s">
        <v>5408</v>
      </c>
      <c r="D1024" s="3">
        <v>2000</v>
      </c>
      <c r="E1024" s="4">
        <v>2093</v>
      </c>
      <c r="F1024" t="s">
        <v>8218</v>
      </c>
      <c r="G1024" t="s">
        <v>8224</v>
      </c>
      <c r="H1024" t="s">
        <v>8407</v>
      </c>
      <c r="I1024" t="s">
        <v>8246</v>
      </c>
      <c r="J1024">
        <v>1461860432</v>
      </c>
      <c r="K1024">
        <v>1459268432</v>
      </c>
      <c r="L1024" t="b">
        <v>0</v>
      </c>
      <c r="M1024">
        <v>33</v>
      </c>
      <c r="N1024" t="b">
        <v>1</v>
      </c>
      <c r="O1024" t="s">
        <v>8269</v>
      </c>
      <c r="P1024" t="s">
        <v>8321</v>
      </c>
      <c r="Q1024" t="s">
        <v>8324</v>
      </c>
      <c r="R1024">
        <f t="shared" si="105"/>
        <v>63.42</v>
      </c>
      <c r="S1024" s="9">
        <f t="shared" si="106"/>
        <v>105</v>
      </c>
      <c r="T1024" s="8">
        <f t="shared" si="107"/>
        <v>42458.680925925932</v>
      </c>
      <c r="U1024" s="8">
        <f t="shared" si="108"/>
        <v>42488.680925925932</v>
      </c>
      <c r="V1024" s="14">
        <f t="shared" si="109"/>
        <v>30</v>
      </c>
      <c r="W1024" s="10">
        <f t="shared" si="110"/>
        <v>4.65E-2</v>
      </c>
      <c r="X1024" s="21">
        <f t="shared" si="111"/>
        <v>2016</v>
      </c>
    </row>
    <row r="1025" spans="1:24" ht="45" x14ac:dyDescent="0.25">
      <c r="A1025">
        <v>3601</v>
      </c>
      <c r="B1025" s="1" t="s">
        <v>3600</v>
      </c>
      <c r="C1025" s="1" t="s">
        <v>7711</v>
      </c>
      <c r="D1025" s="3">
        <v>2000</v>
      </c>
      <c r="E1025" s="4">
        <v>2087</v>
      </c>
      <c r="F1025" t="s">
        <v>8218</v>
      </c>
      <c r="G1025" t="s">
        <v>8224</v>
      </c>
      <c r="H1025" t="s">
        <v>8407</v>
      </c>
      <c r="I1025" t="s">
        <v>8246</v>
      </c>
      <c r="J1025">
        <v>1421452682</v>
      </c>
      <c r="K1025">
        <v>1418860682</v>
      </c>
      <c r="L1025" t="b">
        <v>0</v>
      </c>
      <c r="M1025">
        <v>53</v>
      </c>
      <c r="N1025" t="b">
        <v>1</v>
      </c>
      <c r="O1025" t="s">
        <v>8269</v>
      </c>
      <c r="P1025" t="s">
        <v>8321</v>
      </c>
      <c r="Q1025" t="s">
        <v>8324</v>
      </c>
      <c r="R1025">
        <f t="shared" si="105"/>
        <v>39.380000000000003</v>
      </c>
      <c r="S1025" s="9">
        <f t="shared" si="106"/>
        <v>104</v>
      </c>
      <c r="T1025" s="8">
        <f t="shared" si="107"/>
        <v>41990.99863425926</v>
      </c>
      <c r="U1025" s="8">
        <f t="shared" si="108"/>
        <v>42020.99863425926</v>
      </c>
      <c r="V1025" s="14">
        <f t="shared" si="109"/>
        <v>30</v>
      </c>
      <c r="W1025" s="10">
        <f t="shared" si="110"/>
        <v>4.3499999999999997E-2</v>
      </c>
      <c r="X1025" s="21">
        <f t="shared" si="111"/>
        <v>2014</v>
      </c>
    </row>
    <row r="1026" spans="1:24" ht="45" x14ac:dyDescent="0.25">
      <c r="A1026">
        <v>1244</v>
      </c>
      <c r="B1026" s="1" t="s">
        <v>1245</v>
      </c>
      <c r="C1026" s="1" t="s">
        <v>5354</v>
      </c>
      <c r="D1026" s="3">
        <v>2000</v>
      </c>
      <c r="E1026" s="4">
        <v>2076</v>
      </c>
      <c r="F1026" t="s">
        <v>8218</v>
      </c>
      <c r="G1026" t="s">
        <v>8223</v>
      </c>
      <c r="H1026" t="s">
        <v>8403</v>
      </c>
      <c r="I1026" t="s">
        <v>8245</v>
      </c>
      <c r="J1026">
        <v>1366664400</v>
      </c>
      <c r="K1026">
        <v>1363981723</v>
      </c>
      <c r="L1026" t="b">
        <v>1</v>
      </c>
      <c r="M1026">
        <v>45</v>
      </c>
      <c r="N1026" t="b">
        <v>1</v>
      </c>
      <c r="O1026" t="s">
        <v>8274</v>
      </c>
      <c r="P1026" t="s">
        <v>8325</v>
      </c>
      <c r="Q1026" t="s">
        <v>8329</v>
      </c>
      <c r="R1026">
        <f t="shared" ref="R1026:R1089" si="112">IFERROR(ROUND(E1026/M1026,2),0)</f>
        <v>46.13</v>
      </c>
      <c r="S1026" s="9">
        <f t="shared" ref="S1026:S1089" si="113">ROUND((E1026/D1026)*100,0)</f>
        <v>104</v>
      </c>
      <c r="T1026" s="8">
        <f t="shared" ref="T1026:T1089" si="114">+(((K1026/60)/60)/24)+DATE(1970,1,1)</f>
        <v>41355.825497685182</v>
      </c>
      <c r="U1026" s="8">
        <f t="shared" ref="U1026:U1089" si="115">+(((J1026/60)/60/24)+DATE(1970,1,1))</f>
        <v>41386.875</v>
      </c>
      <c r="V1026" s="14">
        <f t="shared" ref="V1026:V1089" si="116">+U1026-T1026</f>
        <v>31.049502314817801</v>
      </c>
      <c r="W1026" s="10">
        <f t="shared" ref="W1026:W1089" si="117">+(E1026-D1026)/D1026</f>
        <v>3.7999999999999999E-2</v>
      </c>
      <c r="X1026" s="21">
        <f t="shared" ref="X1026:X1089" si="118">YEAR(T1026)</f>
        <v>2013</v>
      </c>
    </row>
    <row r="1027" spans="1:24" ht="60" x14ac:dyDescent="0.25">
      <c r="A1027">
        <v>754</v>
      </c>
      <c r="B1027" s="1" t="s">
        <v>755</v>
      </c>
      <c r="C1027" s="1" t="s">
        <v>4864</v>
      </c>
      <c r="D1027" s="3">
        <v>2000</v>
      </c>
      <c r="E1027" s="4">
        <v>2075</v>
      </c>
      <c r="F1027" t="s">
        <v>8218</v>
      </c>
      <c r="G1027" t="s">
        <v>8223</v>
      </c>
      <c r="H1027" t="s">
        <v>8403</v>
      </c>
      <c r="I1027" t="s">
        <v>8245</v>
      </c>
      <c r="J1027">
        <v>1357408721</v>
      </c>
      <c r="K1027">
        <v>1354816721</v>
      </c>
      <c r="L1027" t="b">
        <v>0</v>
      </c>
      <c r="M1027">
        <v>49</v>
      </c>
      <c r="N1027" t="b">
        <v>1</v>
      </c>
      <c r="O1027" t="s">
        <v>8272</v>
      </c>
      <c r="P1027" t="s">
        <v>8309</v>
      </c>
      <c r="Q1027" t="s">
        <v>8331</v>
      </c>
      <c r="R1027">
        <f t="shared" si="112"/>
        <v>42.35</v>
      </c>
      <c r="S1027" s="9">
        <f t="shared" si="113"/>
        <v>104</v>
      </c>
      <c r="T1027" s="8">
        <f t="shared" si="114"/>
        <v>41249.749085648145</v>
      </c>
      <c r="U1027" s="8">
        <f t="shared" si="115"/>
        <v>41279.749085648145</v>
      </c>
      <c r="V1027" s="14">
        <f t="shared" si="116"/>
        <v>30</v>
      </c>
      <c r="W1027" s="10">
        <f t="shared" si="117"/>
        <v>3.7499999999999999E-2</v>
      </c>
      <c r="X1027" s="21">
        <f t="shared" si="118"/>
        <v>2012</v>
      </c>
    </row>
    <row r="1028" spans="1:24" ht="60" x14ac:dyDescent="0.25">
      <c r="A1028">
        <v>3379</v>
      </c>
      <c r="B1028" s="1" t="s">
        <v>3378</v>
      </c>
      <c r="C1028" s="1" t="s">
        <v>7489</v>
      </c>
      <c r="D1028" s="3">
        <v>2000</v>
      </c>
      <c r="E1028" s="4">
        <v>2073</v>
      </c>
      <c r="F1028" t="s">
        <v>8218</v>
      </c>
      <c r="G1028" t="s">
        <v>8224</v>
      </c>
      <c r="H1028" t="s">
        <v>8407</v>
      </c>
      <c r="I1028" t="s">
        <v>8246</v>
      </c>
      <c r="J1028">
        <v>1440630000</v>
      </c>
      <c r="K1028">
        <v>1439122800</v>
      </c>
      <c r="L1028" t="b">
        <v>0</v>
      </c>
      <c r="M1028">
        <v>38</v>
      </c>
      <c r="N1028" t="b">
        <v>1</v>
      </c>
      <c r="O1028" t="s">
        <v>8269</v>
      </c>
      <c r="P1028" t="s">
        <v>8321</v>
      </c>
      <c r="Q1028" t="s">
        <v>8324</v>
      </c>
      <c r="R1028">
        <f t="shared" si="112"/>
        <v>54.55</v>
      </c>
      <c r="S1028" s="9">
        <f t="shared" si="113"/>
        <v>104</v>
      </c>
      <c r="T1028" s="8">
        <f t="shared" si="114"/>
        <v>42225.513888888891</v>
      </c>
      <c r="U1028" s="8">
        <f t="shared" si="115"/>
        <v>42242.958333333328</v>
      </c>
      <c r="V1028" s="14">
        <f t="shared" si="116"/>
        <v>17.444444444437977</v>
      </c>
      <c r="W1028" s="10">
        <f t="shared" si="117"/>
        <v>3.6499999999999998E-2</v>
      </c>
      <c r="X1028" s="21">
        <f t="shared" si="118"/>
        <v>2015</v>
      </c>
    </row>
    <row r="1029" spans="1:24" ht="60" x14ac:dyDescent="0.25">
      <c r="A1029">
        <v>2485</v>
      </c>
      <c r="B1029" s="1" t="s">
        <v>2485</v>
      </c>
      <c r="C1029" s="1" t="s">
        <v>6595</v>
      </c>
      <c r="D1029" s="3">
        <v>2000</v>
      </c>
      <c r="E1029" s="4">
        <v>2065</v>
      </c>
      <c r="F1029" t="s">
        <v>8218</v>
      </c>
      <c r="G1029" t="s">
        <v>8223</v>
      </c>
      <c r="H1029" t="s">
        <v>8403</v>
      </c>
      <c r="I1029" t="s">
        <v>8245</v>
      </c>
      <c r="J1029">
        <v>1318463879</v>
      </c>
      <c r="K1029">
        <v>1315439879</v>
      </c>
      <c r="L1029" t="b">
        <v>0</v>
      </c>
      <c r="M1029">
        <v>41</v>
      </c>
      <c r="N1029" t="b">
        <v>1</v>
      </c>
      <c r="O1029" t="s">
        <v>8277</v>
      </c>
      <c r="P1029" t="s">
        <v>8325</v>
      </c>
      <c r="Q1029" t="s">
        <v>8326</v>
      </c>
      <c r="R1029">
        <f t="shared" si="112"/>
        <v>50.37</v>
      </c>
      <c r="S1029" s="9">
        <f t="shared" si="113"/>
        <v>103</v>
      </c>
      <c r="T1029" s="8">
        <f t="shared" si="114"/>
        <v>40793.998599537037</v>
      </c>
      <c r="U1029" s="8">
        <f t="shared" si="115"/>
        <v>40828.998599537037</v>
      </c>
      <c r="V1029" s="14">
        <f t="shared" si="116"/>
        <v>35</v>
      </c>
      <c r="W1029" s="10">
        <f t="shared" si="117"/>
        <v>3.2500000000000001E-2</v>
      </c>
      <c r="X1029" s="21">
        <f t="shared" si="118"/>
        <v>2011</v>
      </c>
    </row>
    <row r="1030" spans="1:24" ht="45" x14ac:dyDescent="0.25">
      <c r="A1030">
        <v>3535</v>
      </c>
      <c r="B1030" s="1" t="s">
        <v>3534</v>
      </c>
      <c r="C1030" s="1" t="s">
        <v>7645</v>
      </c>
      <c r="D1030" s="3">
        <v>2000</v>
      </c>
      <c r="E1030" s="4">
        <v>2063</v>
      </c>
      <c r="F1030" t="s">
        <v>8218</v>
      </c>
      <c r="G1030" t="s">
        <v>8224</v>
      </c>
      <c r="H1030" t="s">
        <v>8407</v>
      </c>
      <c r="I1030" t="s">
        <v>8246</v>
      </c>
      <c r="J1030">
        <v>1443808800</v>
      </c>
      <c r="K1030">
        <v>1441120910</v>
      </c>
      <c r="L1030" t="b">
        <v>0</v>
      </c>
      <c r="M1030">
        <v>46</v>
      </c>
      <c r="N1030" t="b">
        <v>1</v>
      </c>
      <c r="O1030" t="s">
        <v>8269</v>
      </c>
      <c r="P1030" t="s">
        <v>8321</v>
      </c>
      <c r="Q1030" t="s">
        <v>8324</v>
      </c>
      <c r="R1030">
        <f t="shared" si="112"/>
        <v>44.85</v>
      </c>
      <c r="S1030" s="9">
        <f t="shared" si="113"/>
        <v>103</v>
      </c>
      <c r="T1030" s="8">
        <f t="shared" si="114"/>
        <v>42248.640162037031</v>
      </c>
      <c r="U1030" s="8">
        <f t="shared" si="115"/>
        <v>42279.75</v>
      </c>
      <c r="V1030" s="14">
        <f t="shared" si="116"/>
        <v>31.109837962969323</v>
      </c>
      <c r="W1030" s="10">
        <f t="shared" si="117"/>
        <v>3.15E-2</v>
      </c>
      <c r="X1030" s="21">
        <f t="shared" si="118"/>
        <v>2015</v>
      </c>
    </row>
    <row r="1031" spans="1:24" ht="60" x14ac:dyDescent="0.25">
      <c r="A1031">
        <v>3280</v>
      </c>
      <c r="B1031" s="1" t="s">
        <v>3280</v>
      </c>
      <c r="C1031" s="1" t="s">
        <v>7390</v>
      </c>
      <c r="D1031" s="3">
        <v>2000</v>
      </c>
      <c r="E1031" s="4">
        <v>2060</v>
      </c>
      <c r="F1031" t="s">
        <v>8218</v>
      </c>
      <c r="G1031" t="s">
        <v>8223</v>
      </c>
      <c r="H1031" t="s">
        <v>8403</v>
      </c>
      <c r="I1031" t="s">
        <v>8245</v>
      </c>
      <c r="J1031">
        <v>1433134800</v>
      </c>
      <c r="K1031">
        <v>1430158198</v>
      </c>
      <c r="L1031" t="b">
        <v>0</v>
      </c>
      <c r="M1031">
        <v>30</v>
      </c>
      <c r="N1031" t="b">
        <v>1</v>
      </c>
      <c r="O1031" t="s">
        <v>8269</v>
      </c>
      <c r="P1031" t="s">
        <v>8321</v>
      </c>
      <c r="Q1031" t="s">
        <v>8324</v>
      </c>
      <c r="R1031">
        <f t="shared" si="112"/>
        <v>68.67</v>
      </c>
      <c r="S1031" s="9">
        <f t="shared" si="113"/>
        <v>103</v>
      </c>
      <c r="T1031" s="8">
        <f t="shared" si="114"/>
        <v>42121.756921296299</v>
      </c>
      <c r="U1031" s="8">
        <f t="shared" si="115"/>
        <v>42156.208333333328</v>
      </c>
      <c r="V1031" s="14">
        <f t="shared" si="116"/>
        <v>34.451412037029513</v>
      </c>
      <c r="W1031" s="10">
        <f t="shared" si="117"/>
        <v>0.03</v>
      </c>
      <c r="X1031" s="21">
        <f t="shared" si="118"/>
        <v>2015</v>
      </c>
    </row>
    <row r="1032" spans="1:24" ht="45" x14ac:dyDescent="0.25">
      <c r="A1032">
        <v>3465</v>
      </c>
      <c r="B1032" s="1" t="s">
        <v>3464</v>
      </c>
      <c r="C1032" s="1" t="s">
        <v>7575</v>
      </c>
      <c r="D1032" s="3">
        <v>2000</v>
      </c>
      <c r="E1032" s="4">
        <v>2060</v>
      </c>
      <c r="F1032" t="s">
        <v>8218</v>
      </c>
      <c r="G1032" t="s">
        <v>8224</v>
      </c>
      <c r="H1032" t="s">
        <v>8407</v>
      </c>
      <c r="I1032" t="s">
        <v>8246</v>
      </c>
      <c r="J1032">
        <v>1439136000</v>
      </c>
      <c r="K1032">
        <v>1436972472</v>
      </c>
      <c r="L1032" t="b">
        <v>0</v>
      </c>
      <c r="M1032">
        <v>36</v>
      </c>
      <c r="N1032" t="b">
        <v>1</v>
      </c>
      <c r="O1032" t="s">
        <v>8269</v>
      </c>
      <c r="P1032" t="s">
        <v>8321</v>
      </c>
      <c r="Q1032" t="s">
        <v>8324</v>
      </c>
      <c r="R1032">
        <f t="shared" si="112"/>
        <v>57.22</v>
      </c>
      <c r="S1032" s="9">
        <f t="shared" si="113"/>
        <v>103</v>
      </c>
      <c r="T1032" s="8">
        <f t="shared" si="114"/>
        <v>42200.625833333332</v>
      </c>
      <c r="U1032" s="8">
        <f t="shared" si="115"/>
        <v>42225.666666666672</v>
      </c>
      <c r="V1032" s="14">
        <f t="shared" si="116"/>
        <v>25.040833333339833</v>
      </c>
      <c r="W1032" s="10">
        <f t="shared" si="117"/>
        <v>0.03</v>
      </c>
      <c r="X1032" s="21">
        <f t="shared" si="118"/>
        <v>2015</v>
      </c>
    </row>
    <row r="1033" spans="1:24" ht="60" x14ac:dyDescent="0.25">
      <c r="A1033">
        <v>1301</v>
      </c>
      <c r="B1033" s="1" t="s">
        <v>1302</v>
      </c>
      <c r="C1033" s="1" t="s">
        <v>5411</v>
      </c>
      <c r="D1033" s="3">
        <v>2000</v>
      </c>
      <c r="E1033" s="4">
        <v>2055</v>
      </c>
      <c r="F1033" t="s">
        <v>8218</v>
      </c>
      <c r="G1033" t="s">
        <v>8223</v>
      </c>
      <c r="H1033" t="s">
        <v>8403</v>
      </c>
      <c r="I1033" t="s">
        <v>8245</v>
      </c>
      <c r="J1033">
        <v>1437447600</v>
      </c>
      <c r="K1033">
        <v>1436551178</v>
      </c>
      <c r="L1033" t="b">
        <v>0</v>
      </c>
      <c r="M1033">
        <v>29</v>
      </c>
      <c r="N1033" t="b">
        <v>1</v>
      </c>
      <c r="O1033" t="s">
        <v>8269</v>
      </c>
      <c r="P1033" t="s">
        <v>8321</v>
      </c>
      <c r="Q1033" t="s">
        <v>8324</v>
      </c>
      <c r="R1033">
        <f t="shared" si="112"/>
        <v>70.86</v>
      </c>
      <c r="S1033" s="9">
        <f t="shared" si="113"/>
        <v>103</v>
      </c>
      <c r="T1033" s="8">
        <f t="shared" si="114"/>
        <v>42195.749745370369</v>
      </c>
      <c r="U1033" s="8">
        <f t="shared" si="115"/>
        <v>42206.125</v>
      </c>
      <c r="V1033" s="14">
        <f t="shared" si="116"/>
        <v>10.375254629630945</v>
      </c>
      <c r="W1033" s="10">
        <f t="shared" si="117"/>
        <v>2.75E-2</v>
      </c>
      <c r="X1033" s="21">
        <f t="shared" si="118"/>
        <v>2015</v>
      </c>
    </row>
    <row r="1034" spans="1:24" ht="60" x14ac:dyDescent="0.25">
      <c r="A1034">
        <v>3428</v>
      </c>
      <c r="B1034" s="1" t="s">
        <v>3427</v>
      </c>
      <c r="C1034" s="1" t="s">
        <v>7538</v>
      </c>
      <c r="D1034" s="3">
        <v>2000</v>
      </c>
      <c r="E1034" s="4">
        <v>2055</v>
      </c>
      <c r="F1034" t="s">
        <v>8218</v>
      </c>
      <c r="G1034" t="s">
        <v>8224</v>
      </c>
      <c r="H1034" t="s">
        <v>8407</v>
      </c>
      <c r="I1034" t="s">
        <v>8246</v>
      </c>
      <c r="J1034">
        <v>1425142800</v>
      </c>
      <c r="K1034">
        <v>1422983847</v>
      </c>
      <c r="L1034" t="b">
        <v>0</v>
      </c>
      <c r="M1034">
        <v>51</v>
      </c>
      <c r="N1034" t="b">
        <v>1</v>
      </c>
      <c r="O1034" t="s">
        <v>8269</v>
      </c>
      <c r="P1034" t="s">
        <v>8321</v>
      </c>
      <c r="Q1034" t="s">
        <v>8324</v>
      </c>
      <c r="R1034">
        <f t="shared" si="112"/>
        <v>40.29</v>
      </c>
      <c r="S1034" s="9">
        <f t="shared" si="113"/>
        <v>103</v>
      </c>
      <c r="T1034" s="8">
        <f t="shared" si="114"/>
        <v>42038.720451388886</v>
      </c>
      <c r="U1034" s="8">
        <f t="shared" si="115"/>
        <v>42063.708333333328</v>
      </c>
      <c r="V1034" s="14">
        <f t="shared" si="116"/>
        <v>24.987881944442051</v>
      </c>
      <c r="W1034" s="10">
        <f t="shared" si="117"/>
        <v>2.75E-2</v>
      </c>
      <c r="X1034" s="21">
        <f t="shared" si="118"/>
        <v>2015</v>
      </c>
    </row>
    <row r="1035" spans="1:24" ht="45" x14ac:dyDescent="0.25">
      <c r="A1035">
        <v>535</v>
      </c>
      <c r="B1035" s="1" t="s">
        <v>536</v>
      </c>
      <c r="C1035" s="1" t="s">
        <v>4645</v>
      </c>
      <c r="D1035" s="3">
        <v>2000</v>
      </c>
      <c r="E1035" s="4">
        <v>2050</v>
      </c>
      <c r="F1035" t="s">
        <v>8218</v>
      </c>
      <c r="G1035" t="s">
        <v>8224</v>
      </c>
      <c r="H1035" t="s">
        <v>8407</v>
      </c>
      <c r="I1035" t="s">
        <v>8246</v>
      </c>
      <c r="J1035">
        <v>1483707905</v>
      </c>
      <c r="K1035">
        <v>1481115905</v>
      </c>
      <c r="L1035" t="b">
        <v>0</v>
      </c>
      <c r="M1035">
        <v>59</v>
      </c>
      <c r="N1035" t="b">
        <v>1</v>
      </c>
      <c r="O1035" t="s">
        <v>8269</v>
      </c>
      <c r="P1035" t="s">
        <v>8321</v>
      </c>
      <c r="Q1035" t="s">
        <v>8324</v>
      </c>
      <c r="R1035">
        <f t="shared" si="112"/>
        <v>34.75</v>
      </c>
      <c r="S1035" s="9">
        <f t="shared" si="113"/>
        <v>103</v>
      </c>
      <c r="T1035" s="8">
        <f t="shared" si="114"/>
        <v>42711.545196759253</v>
      </c>
      <c r="U1035" s="8">
        <f t="shared" si="115"/>
        <v>42741.545196759253</v>
      </c>
      <c r="V1035" s="14">
        <f t="shared" si="116"/>
        <v>30</v>
      </c>
      <c r="W1035" s="10">
        <f t="shared" si="117"/>
        <v>2.5000000000000001E-2</v>
      </c>
      <c r="X1035" s="21">
        <f t="shared" si="118"/>
        <v>2016</v>
      </c>
    </row>
    <row r="1036" spans="1:24" ht="45" x14ac:dyDescent="0.25">
      <c r="A1036">
        <v>2788</v>
      </c>
      <c r="B1036" s="1" t="s">
        <v>2788</v>
      </c>
      <c r="C1036" s="1" t="s">
        <v>6898</v>
      </c>
      <c r="D1036" s="3">
        <v>2000</v>
      </c>
      <c r="E1036" s="4">
        <v>2050</v>
      </c>
      <c r="F1036" t="s">
        <v>8218</v>
      </c>
      <c r="G1036" t="s">
        <v>8223</v>
      </c>
      <c r="H1036" t="s">
        <v>8403</v>
      </c>
      <c r="I1036" t="s">
        <v>8245</v>
      </c>
      <c r="J1036">
        <v>1469811043</v>
      </c>
      <c r="K1036">
        <v>1467219043</v>
      </c>
      <c r="L1036" t="b">
        <v>0</v>
      </c>
      <c r="M1036">
        <v>20</v>
      </c>
      <c r="N1036" t="b">
        <v>1</v>
      </c>
      <c r="O1036" t="s">
        <v>8269</v>
      </c>
      <c r="P1036" t="s">
        <v>8321</v>
      </c>
      <c r="Q1036" t="s">
        <v>8324</v>
      </c>
      <c r="R1036">
        <f t="shared" si="112"/>
        <v>102.5</v>
      </c>
      <c r="S1036" s="9">
        <f t="shared" si="113"/>
        <v>103</v>
      </c>
      <c r="T1036" s="8">
        <f t="shared" si="114"/>
        <v>42550.701886574068</v>
      </c>
      <c r="U1036" s="8">
        <f t="shared" si="115"/>
        <v>42580.701886574068</v>
      </c>
      <c r="V1036" s="14">
        <f t="shared" si="116"/>
        <v>30</v>
      </c>
      <c r="W1036" s="10">
        <f t="shared" si="117"/>
        <v>2.5000000000000001E-2</v>
      </c>
      <c r="X1036" s="21">
        <f t="shared" si="118"/>
        <v>2016</v>
      </c>
    </row>
    <row r="1037" spans="1:24" ht="60" x14ac:dyDescent="0.25">
      <c r="A1037">
        <v>2791</v>
      </c>
      <c r="B1037" s="1" t="s">
        <v>2791</v>
      </c>
      <c r="C1037" s="1" t="s">
        <v>6901</v>
      </c>
      <c r="D1037" s="3">
        <v>2000</v>
      </c>
      <c r="E1037" s="4">
        <v>2050</v>
      </c>
      <c r="F1037" t="s">
        <v>8218</v>
      </c>
      <c r="G1037" t="s">
        <v>8223</v>
      </c>
      <c r="H1037" t="s">
        <v>8403</v>
      </c>
      <c r="I1037" t="s">
        <v>8245</v>
      </c>
      <c r="J1037">
        <v>1473393600</v>
      </c>
      <c r="K1037">
        <v>1470778559</v>
      </c>
      <c r="L1037" t="b">
        <v>0</v>
      </c>
      <c r="M1037">
        <v>28</v>
      </c>
      <c r="N1037" t="b">
        <v>1</v>
      </c>
      <c r="O1037" t="s">
        <v>8269</v>
      </c>
      <c r="P1037" t="s">
        <v>8321</v>
      </c>
      <c r="Q1037" t="s">
        <v>8324</v>
      </c>
      <c r="R1037">
        <f t="shared" si="112"/>
        <v>73.209999999999994</v>
      </c>
      <c r="S1037" s="9">
        <f t="shared" si="113"/>
        <v>103</v>
      </c>
      <c r="T1037" s="8">
        <f t="shared" si="114"/>
        <v>42591.899988425925</v>
      </c>
      <c r="U1037" s="8">
        <f t="shared" si="115"/>
        <v>42622.166666666672</v>
      </c>
      <c r="V1037" s="14">
        <f t="shared" si="116"/>
        <v>30.266678240746842</v>
      </c>
      <c r="W1037" s="10">
        <f t="shared" si="117"/>
        <v>2.5000000000000001E-2</v>
      </c>
      <c r="X1037" s="21">
        <f t="shared" si="118"/>
        <v>2016</v>
      </c>
    </row>
    <row r="1038" spans="1:24" ht="45" x14ac:dyDescent="0.25">
      <c r="A1038">
        <v>3678</v>
      </c>
      <c r="B1038" s="1" t="s">
        <v>3675</v>
      </c>
      <c r="C1038" s="1" t="s">
        <v>7788</v>
      </c>
      <c r="D1038" s="3">
        <v>2000</v>
      </c>
      <c r="E1038" s="4">
        <v>2050</v>
      </c>
      <c r="F1038" t="s">
        <v>8218</v>
      </c>
      <c r="G1038" t="s">
        <v>8224</v>
      </c>
      <c r="H1038" t="s">
        <v>8407</v>
      </c>
      <c r="I1038" t="s">
        <v>8246</v>
      </c>
      <c r="J1038">
        <v>1433076298</v>
      </c>
      <c r="K1038">
        <v>1430052298</v>
      </c>
      <c r="L1038" t="b">
        <v>0</v>
      </c>
      <c r="M1038">
        <v>31</v>
      </c>
      <c r="N1038" t="b">
        <v>1</v>
      </c>
      <c r="O1038" t="s">
        <v>8269</v>
      </c>
      <c r="P1038" t="s">
        <v>8321</v>
      </c>
      <c r="Q1038" t="s">
        <v>8324</v>
      </c>
      <c r="R1038">
        <f t="shared" si="112"/>
        <v>66.13</v>
      </c>
      <c r="S1038" s="9">
        <f t="shared" si="113"/>
        <v>103</v>
      </c>
      <c r="T1038" s="8">
        <f t="shared" si="114"/>
        <v>42120.531226851846</v>
      </c>
      <c r="U1038" s="8">
        <f t="shared" si="115"/>
        <v>42155.531226851846</v>
      </c>
      <c r="V1038" s="14">
        <f t="shared" si="116"/>
        <v>35</v>
      </c>
      <c r="W1038" s="10">
        <f t="shared" si="117"/>
        <v>2.5000000000000001E-2</v>
      </c>
      <c r="X1038" s="21">
        <f t="shared" si="118"/>
        <v>2015</v>
      </c>
    </row>
    <row r="1039" spans="1:24" ht="45" x14ac:dyDescent="0.25">
      <c r="A1039">
        <v>3225</v>
      </c>
      <c r="B1039" s="1" t="s">
        <v>3225</v>
      </c>
      <c r="C1039" s="1" t="s">
        <v>7335</v>
      </c>
      <c r="D1039" s="3">
        <v>2000</v>
      </c>
      <c r="E1039" s="4">
        <v>2047</v>
      </c>
      <c r="F1039" t="s">
        <v>8218</v>
      </c>
      <c r="G1039" t="s">
        <v>8223</v>
      </c>
      <c r="H1039" t="s">
        <v>8403</v>
      </c>
      <c r="I1039" t="s">
        <v>8245</v>
      </c>
      <c r="J1039">
        <v>1464987600</v>
      </c>
      <c r="K1039">
        <v>1463145938</v>
      </c>
      <c r="L1039" t="b">
        <v>1</v>
      </c>
      <c r="M1039">
        <v>39</v>
      </c>
      <c r="N1039" t="b">
        <v>1</v>
      </c>
      <c r="O1039" t="s">
        <v>8269</v>
      </c>
      <c r="P1039" t="s">
        <v>8321</v>
      </c>
      <c r="Q1039" t="s">
        <v>8324</v>
      </c>
      <c r="R1039">
        <f t="shared" si="112"/>
        <v>52.49</v>
      </c>
      <c r="S1039" s="9">
        <f t="shared" si="113"/>
        <v>102</v>
      </c>
      <c r="T1039" s="8">
        <f t="shared" si="114"/>
        <v>42503.559467592597</v>
      </c>
      <c r="U1039" s="8">
        <f t="shared" si="115"/>
        <v>42524.875</v>
      </c>
      <c r="V1039" s="14">
        <f t="shared" si="116"/>
        <v>21.315532407403225</v>
      </c>
      <c r="W1039" s="10">
        <f t="shared" si="117"/>
        <v>2.35E-2</v>
      </c>
      <c r="X1039" s="21">
        <f t="shared" si="118"/>
        <v>2016</v>
      </c>
    </row>
    <row r="1040" spans="1:24" ht="30" x14ac:dyDescent="0.25">
      <c r="A1040">
        <v>3837</v>
      </c>
      <c r="B1040" s="1" t="s">
        <v>3834</v>
      </c>
      <c r="C1040" s="1" t="s">
        <v>7946</v>
      </c>
      <c r="D1040" s="3">
        <v>2000</v>
      </c>
      <c r="E1040" s="4">
        <v>2042</v>
      </c>
      <c r="F1040" t="s">
        <v>8218</v>
      </c>
      <c r="G1040" t="s">
        <v>8224</v>
      </c>
      <c r="H1040" t="s">
        <v>8407</v>
      </c>
      <c r="I1040" t="s">
        <v>8246</v>
      </c>
      <c r="J1040">
        <v>1435947758</v>
      </c>
      <c r="K1040">
        <v>1432837358</v>
      </c>
      <c r="L1040" t="b">
        <v>0</v>
      </c>
      <c r="M1040">
        <v>17</v>
      </c>
      <c r="N1040" t="b">
        <v>1</v>
      </c>
      <c r="O1040" t="s">
        <v>8269</v>
      </c>
      <c r="P1040" t="s">
        <v>8321</v>
      </c>
      <c r="Q1040" t="s">
        <v>8324</v>
      </c>
      <c r="R1040">
        <f t="shared" si="112"/>
        <v>120.12</v>
      </c>
      <c r="S1040" s="9">
        <f t="shared" si="113"/>
        <v>102</v>
      </c>
      <c r="T1040" s="8">
        <f t="shared" si="114"/>
        <v>42152.765717592592</v>
      </c>
      <c r="U1040" s="8">
        <f t="shared" si="115"/>
        <v>42188.765717592592</v>
      </c>
      <c r="V1040" s="14">
        <f t="shared" si="116"/>
        <v>36</v>
      </c>
      <c r="W1040" s="10">
        <f t="shared" si="117"/>
        <v>2.1000000000000001E-2</v>
      </c>
      <c r="X1040" s="21">
        <f t="shared" si="118"/>
        <v>2015</v>
      </c>
    </row>
    <row r="1041" spans="1:24" ht="60" x14ac:dyDescent="0.25">
      <c r="A1041">
        <v>3472</v>
      </c>
      <c r="B1041" s="1" t="s">
        <v>3471</v>
      </c>
      <c r="C1041" s="1" t="s">
        <v>7582</v>
      </c>
      <c r="D1041" s="3">
        <v>2000</v>
      </c>
      <c r="E1041" s="4">
        <v>2041</v>
      </c>
      <c r="F1041" t="s">
        <v>8218</v>
      </c>
      <c r="G1041" t="s">
        <v>8223</v>
      </c>
      <c r="H1041" t="s">
        <v>8403</v>
      </c>
      <c r="I1041" t="s">
        <v>8245</v>
      </c>
      <c r="J1041">
        <v>1415253540</v>
      </c>
      <c r="K1041">
        <v>1413432331</v>
      </c>
      <c r="L1041" t="b">
        <v>0</v>
      </c>
      <c r="M1041">
        <v>23</v>
      </c>
      <c r="N1041" t="b">
        <v>1</v>
      </c>
      <c r="O1041" t="s">
        <v>8269</v>
      </c>
      <c r="P1041" t="s">
        <v>8321</v>
      </c>
      <c r="Q1041" t="s">
        <v>8324</v>
      </c>
      <c r="R1041">
        <f t="shared" si="112"/>
        <v>88.74</v>
      </c>
      <c r="S1041" s="9">
        <f t="shared" si="113"/>
        <v>102</v>
      </c>
      <c r="T1041" s="8">
        <f t="shared" si="114"/>
        <v>41928.170497685183</v>
      </c>
      <c r="U1041" s="8">
        <f t="shared" si="115"/>
        <v>41949.249305555553</v>
      </c>
      <c r="V1041" s="14">
        <f t="shared" si="116"/>
        <v>21.078807870369928</v>
      </c>
      <c r="W1041" s="10">
        <f t="shared" si="117"/>
        <v>2.0500000000000001E-2</v>
      </c>
      <c r="X1041" s="21">
        <f t="shared" si="118"/>
        <v>2014</v>
      </c>
    </row>
    <row r="1042" spans="1:24" ht="30" x14ac:dyDescent="0.25">
      <c r="A1042">
        <v>1841</v>
      </c>
      <c r="B1042" s="1" t="s">
        <v>1842</v>
      </c>
      <c r="C1042" s="1" t="s">
        <v>5951</v>
      </c>
      <c r="D1042" s="3">
        <v>2000</v>
      </c>
      <c r="E1042" s="4">
        <v>2035</v>
      </c>
      <c r="F1042" t="s">
        <v>8218</v>
      </c>
      <c r="G1042" t="s">
        <v>8223</v>
      </c>
      <c r="H1042" t="s">
        <v>8403</v>
      </c>
      <c r="I1042" t="s">
        <v>8245</v>
      </c>
      <c r="J1042">
        <v>1400561940</v>
      </c>
      <c r="K1042">
        <v>1397679445</v>
      </c>
      <c r="L1042" t="b">
        <v>0</v>
      </c>
      <c r="M1042">
        <v>40</v>
      </c>
      <c r="N1042" t="b">
        <v>1</v>
      </c>
      <c r="O1042" t="s">
        <v>8274</v>
      </c>
      <c r="P1042" t="s">
        <v>8325</v>
      </c>
      <c r="Q1042" t="s">
        <v>8329</v>
      </c>
      <c r="R1042">
        <f t="shared" si="112"/>
        <v>50.88</v>
      </c>
      <c r="S1042" s="9">
        <f t="shared" si="113"/>
        <v>102</v>
      </c>
      <c r="T1042" s="8">
        <f t="shared" si="114"/>
        <v>41745.84542824074</v>
      </c>
      <c r="U1042" s="8">
        <f t="shared" si="115"/>
        <v>41779.207638888889</v>
      </c>
      <c r="V1042" s="14">
        <f t="shared" si="116"/>
        <v>33.362210648148903</v>
      </c>
      <c r="W1042" s="10">
        <f t="shared" si="117"/>
        <v>1.7500000000000002E-2</v>
      </c>
      <c r="X1042" s="21">
        <f t="shared" si="118"/>
        <v>2014</v>
      </c>
    </row>
    <row r="1043" spans="1:24" ht="60" x14ac:dyDescent="0.25">
      <c r="A1043">
        <v>3782</v>
      </c>
      <c r="B1043" s="1" t="s">
        <v>3779</v>
      </c>
      <c r="C1043" s="1" t="s">
        <v>7892</v>
      </c>
      <c r="D1043" s="3">
        <v>2000</v>
      </c>
      <c r="E1043" s="4">
        <v>2035</v>
      </c>
      <c r="F1043" t="s">
        <v>8218</v>
      </c>
      <c r="G1043" t="s">
        <v>8224</v>
      </c>
      <c r="H1043" t="s">
        <v>8407</v>
      </c>
      <c r="I1043" t="s">
        <v>8246</v>
      </c>
      <c r="J1043">
        <v>1469401200</v>
      </c>
      <c r="K1043">
        <v>1466887297</v>
      </c>
      <c r="L1043" t="b">
        <v>0</v>
      </c>
      <c r="M1043">
        <v>27</v>
      </c>
      <c r="N1043" t="b">
        <v>1</v>
      </c>
      <c r="O1043" t="s">
        <v>8303</v>
      </c>
      <c r="P1043" t="s">
        <v>8321</v>
      </c>
      <c r="Q1043" t="s">
        <v>8333</v>
      </c>
      <c r="R1043">
        <f t="shared" si="112"/>
        <v>75.37</v>
      </c>
      <c r="S1043" s="9">
        <f t="shared" si="113"/>
        <v>102</v>
      </c>
      <c r="T1043" s="8">
        <f t="shared" si="114"/>
        <v>42546.862233796302</v>
      </c>
      <c r="U1043" s="8">
        <f t="shared" si="115"/>
        <v>42575.958333333328</v>
      </c>
      <c r="V1043" s="14">
        <f t="shared" si="116"/>
        <v>29.096099537026021</v>
      </c>
      <c r="W1043" s="10">
        <f t="shared" si="117"/>
        <v>1.7500000000000002E-2</v>
      </c>
      <c r="X1043" s="21">
        <f t="shared" si="118"/>
        <v>2016</v>
      </c>
    </row>
    <row r="1044" spans="1:24" ht="60" x14ac:dyDescent="0.25">
      <c r="A1044">
        <v>1285</v>
      </c>
      <c r="B1044" s="1" t="s">
        <v>1286</v>
      </c>
      <c r="C1044" s="1" t="s">
        <v>5395</v>
      </c>
      <c r="D1044" s="3">
        <v>2000</v>
      </c>
      <c r="E1044" s="4">
        <v>2033</v>
      </c>
      <c r="F1044" t="s">
        <v>8218</v>
      </c>
      <c r="G1044" t="s">
        <v>8224</v>
      </c>
      <c r="H1044" t="s">
        <v>8407</v>
      </c>
      <c r="I1044" t="s">
        <v>8246</v>
      </c>
      <c r="J1044">
        <v>1434808775</v>
      </c>
      <c r="K1044">
        <v>1433512775</v>
      </c>
      <c r="L1044" t="b">
        <v>0</v>
      </c>
      <c r="M1044">
        <v>63</v>
      </c>
      <c r="N1044" t="b">
        <v>1</v>
      </c>
      <c r="O1044" t="s">
        <v>8269</v>
      </c>
      <c r="P1044" t="s">
        <v>8321</v>
      </c>
      <c r="Q1044" t="s">
        <v>8324</v>
      </c>
      <c r="R1044">
        <f t="shared" si="112"/>
        <v>32.270000000000003</v>
      </c>
      <c r="S1044" s="9">
        <f t="shared" si="113"/>
        <v>102</v>
      </c>
      <c r="T1044" s="8">
        <f t="shared" si="114"/>
        <v>42160.583043981482</v>
      </c>
      <c r="U1044" s="8">
        <f t="shared" si="115"/>
        <v>42175.583043981482</v>
      </c>
      <c r="V1044" s="14">
        <f t="shared" si="116"/>
        <v>15</v>
      </c>
      <c r="W1044" s="10">
        <f t="shared" si="117"/>
        <v>1.6500000000000001E-2</v>
      </c>
      <c r="X1044" s="21">
        <f t="shared" si="118"/>
        <v>2015</v>
      </c>
    </row>
    <row r="1045" spans="1:24" ht="45" x14ac:dyDescent="0.25">
      <c r="A1045">
        <v>407</v>
      </c>
      <c r="B1045" s="1" t="s">
        <v>408</v>
      </c>
      <c r="C1045" s="1" t="s">
        <v>4517</v>
      </c>
      <c r="D1045" s="3">
        <v>2000</v>
      </c>
      <c r="E1045" s="4">
        <v>2031</v>
      </c>
      <c r="F1045" t="s">
        <v>8218</v>
      </c>
      <c r="G1045" t="s">
        <v>8223</v>
      </c>
      <c r="H1045" t="s">
        <v>8403</v>
      </c>
      <c r="I1045" t="s">
        <v>8245</v>
      </c>
      <c r="J1045">
        <v>1321739650</v>
      </c>
      <c r="K1045">
        <v>1316552050</v>
      </c>
      <c r="L1045" t="b">
        <v>0</v>
      </c>
      <c r="M1045">
        <v>22</v>
      </c>
      <c r="N1045" t="b">
        <v>1</v>
      </c>
      <c r="O1045" t="s">
        <v>8267</v>
      </c>
      <c r="P1045" t="s">
        <v>8319</v>
      </c>
      <c r="Q1045" t="s">
        <v>8320</v>
      </c>
      <c r="R1045">
        <f t="shared" si="112"/>
        <v>92.32</v>
      </c>
      <c r="S1045" s="9">
        <f t="shared" si="113"/>
        <v>102</v>
      </c>
      <c r="T1045" s="8">
        <f t="shared" si="114"/>
        <v>40806.870949074073</v>
      </c>
      <c r="U1045" s="8">
        <f t="shared" si="115"/>
        <v>40866.912615740745</v>
      </c>
      <c r="V1045" s="14">
        <f t="shared" si="116"/>
        <v>60.041666666671517</v>
      </c>
      <c r="W1045" s="10">
        <f t="shared" si="117"/>
        <v>1.55E-2</v>
      </c>
      <c r="X1045" s="21">
        <f t="shared" si="118"/>
        <v>2011</v>
      </c>
    </row>
    <row r="1046" spans="1:24" ht="45" x14ac:dyDescent="0.25">
      <c r="A1046">
        <v>3713</v>
      </c>
      <c r="B1046" s="1" t="s">
        <v>3710</v>
      </c>
      <c r="C1046" s="1" t="s">
        <v>7823</v>
      </c>
      <c r="D1046" s="3">
        <v>2000</v>
      </c>
      <c r="E1046" s="4">
        <v>2030</v>
      </c>
      <c r="F1046" t="s">
        <v>8218</v>
      </c>
      <c r="G1046" t="s">
        <v>8223</v>
      </c>
      <c r="H1046" t="s">
        <v>8403</v>
      </c>
      <c r="I1046" t="s">
        <v>8245</v>
      </c>
      <c r="J1046">
        <v>1465062166</v>
      </c>
      <c r="K1046">
        <v>1463334166</v>
      </c>
      <c r="L1046" t="b">
        <v>0</v>
      </c>
      <c r="M1046">
        <v>19</v>
      </c>
      <c r="N1046" t="b">
        <v>1</v>
      </c>
      <c r="O1046" t="s">
        <v>8269</v>
      </c>
      <c r="P1046" t="s">
        <v>8321</v>
      </c>
      <c r="Q1046" t="s">
        <v>8324</v>
      </c>
      <c r="R1046">
        <f t="shared" si="112"/>
        <v>106.84</v>
      </c>
      <c r="S1046" s="9">
        <f t="shared" si="113"/>
        <v>102</v>
      </c>
      <c r="T1046" s="8">
        <f t="shared" si="114"/>
        <v>42505.738032407404</v>
      </c>
      <c r="U1046" s="8">
        <f t="shared" si="115"/>
        <v>42525.738032407404</v>
      </c>
      <c r="V1046" s="14">
        <f t="shared" si="116"/>
        <v>20</v>
      </c>
      <c r="W1046" s="10">
        <f t="shared" si="117"/>
        <v>1.4999999999999999E-2</v>
      </c>
      <c r="X1046" s="21">
        <f t="shared" si="118"/>
        <v>2016</v>
      </c>
    </row>
    <row r="1047" spans="1:24" ht="60" x14ac:dyDescent="0.25">
      <c r="A1047">
        <v>40</v>
      </c>
      <c r="B1047" s="1" t="s">
        <v>42</v>
      </c>
      <c r="C1047" s="1" t="s">
        <v>4151</v>
      </c>
      <c r="D1047" s="3">
        <v>2000</v>
      </c>
      <c r="E1047" s="4">
        <v>2027</v>
      </c>
      <c r="F1047" t="s">
        <v>8218</v>
      </c>
      <c r="G1047" t="s">
        <v>8223</v>
      </c>
      <c r="H1047" t="s">
        <v>8403</v>
      </c>
      <c r="I1047" t="s">
        <v>8245</v>
      </c>
      <c r="J1047">
        <v>1403150400</v>
      </c>
      <c r="K1047">
        <v>1401426488</v>
      </c>
      <c r="L1047" t="b">
        <v>0</v>
      </c>
      <c r="M1047">
        <v>16</v>
      </c>
      <c r="N1047" t="b">
        <v>1</v>
      </c>
      <c r="O1047" t="s">
        <v>8263</v>
      </c>
      <c r="P1047" t="s">
        <v>8319</v>
      </c>
      <c r="Q1047" t="s">
        <v>8330</v>
      </c>
      <c r="R1047">
        <f t="shared" si="112"/>
        <v>126.69</v>
      </c>
      <c r="S1047" s="9">
        <f t="shared" si="113"/>
        <v>101</v>
      </c>
      <c r="T1047" s="8">
        <f t="shared" si="114"/>
        <v>41789.21398148148</v>
      </c>
      <c r="U1047" s="8">
        <f t="shared" si="115"/>
        <v>41809.166666666664</v>
      </c>
      <c r="V1047" s="14">
        <f t="shared" si="116"/>
        <v>19.952685185184237</v>
      </c>
      <c r="W1047" s="10">
        <f t="shared" si="117"/>
        <v>1.35E-2</v>
      </c>
      <c r="X1047" s="21">
        <f t="shared" si="118"/>
        <v>2014</v>
      </c>
    </row>
    <row r="1048" spans="1:24" ht="45" x14ac:dyDescent="0.25">
      <c r="A1048">
        <v>3519</v>
      </c>
      <c r="B1048" s="1" t="s">
        <v>3518</v>
      </c>
      <c r="C1048" s="1" t="s">
        <v>7629</v>
      </c>
      <c r="D1048" s="3">
        <v>2000</v>
      </c>
      <c r="E1048" s="4">
        <v>2027</v>
      </c>
      <c r="F1048" t="s">
        <v>8218</v>
      </c>
      <c r="G1048" t="s">
        <v>8224</v>
      </c>
      <c r="H1048" t="s">
        <v>8407</v>
      </c>
      <c r="I1048" t="s">
        <v>8246</v>
      </c>
      <c r="J1048">
        <v>1425478950</v>
      </c>
      <c r="K1048">
        <v>1422886950</v>
      </c>
      <c r="L1048" t="b">
        <v>0</v>
      </c>
      <c r="M1048">
        <v>28</v>
      </c>
      <c r="N1048" t="b">
        <v>1</v>
      </c>
      <c r="O1048" t="s">
        <v>8269</v>
      </c>
      <c r="P1048" t="s">
        <v>8321</v>
      </c>
      <c r="Q1048" t="s">
        <v>8324</v>
      </c>
      <c r="R1048">
        <f t="shared" si="112"/>
        <v>72.39</v>
      </c>
      <c r="S1048" s="9">
        <f t="shared" si="113"/>
        <v>101</v>
      </c>
      <c r="T1048" s="8">
        <f t="shared" si="114"/>
        <v>42037.598958333328</v>
      </c>
      <c r="U1048" s="8">
        <f t="shared" si="115"/>
        <v>42067.598958333328</v>
      </c>
      <c r="V1048" s="14">
        <f t="shared" si="116"/>
        <v>30</v>
      </c>
      <c r="W1048" s="10">
        <f t="shared" si="117"/>
        <v>1.35E-2</v>
      </c>
      <c r="X1048" s="21">
        <f t="shared" si="118"/>
        <v>2015</v>
      </c>
    </row>
    <row r="1049" spans="1:24" ht="45" x14ac:dyDescent="0.25">
      <c r="A1049">
        <v>1261</v>
      </c>
      <c r="B1049" s="1" t="s">
        <v>1262</v>
      </c>
      <c r="C1049" s="1" t="s">
        <v>5371</v>
      </c>
      <c r="D1049" s="3">
        <v>2000</v>
      </c>
      <c r="E1049" s="4">
        <v>2025</v>
      </c>
      <c r="F1049" t="s">
        <v>8218</v>
      </c>
      <c r="G1049" t="s">
        <v>8223</v>
      </c>
      <c r="H1049" t="s">
        <v>8403</v>
      </c>
      <c r="I1049" t="s">
        <v>8245</v>
      </c>
      <c r="J1049">
        <v>1390983227</v>
      </c>
      <c r="K1049">
        <v>1388391227</v>
      </c>
      <c r="L1049" t="b">
        <v>1</v>
      </c>
      <c r="M1049">
        <v>52</v>
      </c>
      <c r="N1049" t="b">
        <v>1</v>
      </c>
      <c r="O1049" t="s">
        <v>8274</v>
      </c>
      <c r="P1049" t="s">
        <v>8325</v>
      </c>
      <c r="Q1049" t="s">
        <v>8329</v>
      </c>
      <c r="R1049">
        <f t="shared" si="112"/>
        <v>38.94</v>
      </c>
      <c r="S1049" s="9">
        <f t="shared" si="113"/>
        <v>101</v>
      </c>
      <c r="T1049" s="8">
        <f t="shared" si="114"/>
        <v>41638.342905092592</v>
      </c>
      <c r="U1049" s="8">
        <f t="shared" si="115"/>
        <v>41668.342905092592</v>
      </c>
      <c r="V1049" s="14">
        <f t="shared" si="116"/>
        <v>30</v>
      </c>
      <c r="W1049" s="10">
        <f t="shared" si="117"/>
        <v>1.2500000000000001E-2</v>
      </c>
      <c r="X1049" s="21">
        <f t="shared" si="118"/>
        <v>2013</v>
      </c>
    </row>
    <row r="1050" spans="1:24" ht="60" x14ac:dyDescent="0.25">
      <c r="A1050">
        <v>1856</v>
      </c>
      <c r="B1050" s="1" t="s">
        <v>1857</v>
      </c>
      <c r="C1050" s="1" t="s">
        <v>5966</v>
      </c>
      <c r="D1050" s="3">
        <v>2000</v>
      </c>
      <c r="E1050" s="4">
        <v>2025</v>
      </c>
      <c r="F1050" t="s">
        <v>8218</v>
      </c>
      <c r="G1050" t="s">
        <v>8223</v>
      </c>
      <c r="H1050" t="s">
        <v>8403</v>
      </c>
      <c r="I1050" t="s">
        <v>8245</v>
      </c>
      <c r="J1050">
        <v>1405715472</v>
      </c>
      <c r="K1050">
        <v>1403901072</v>
      </c>
      <c r="L1050" t="b">
        <v>0</v>
      </c>
      <c r="M1050">
        <v>38</v>
      </c>
      <c r="N1050" t="b">
        <v>1</v>
      </c>
      <c r="O1050" t="s">
        <v>8274</v>
      </c>
      <c r="P1050" t="s">
        <v>8325</v>
      </c>
      <c r="Q1050" t="s">
        <v>8329</v>
      </c>
      <c r="R1050">
        <f t="shared" si="112"/>
        <v>53.29</v>
      </c>
      <c r="S1050" s="9">
        <f t="shared" si="113"/>
        <v>101</v>
      </c>
      <c r="T1050" s="8">
        <f t="shared" si="114"/>
        <v>41817.854999999996</v>
      </c>
      <c r="U1050" s="8">
        <f t="shared" si="115"/>
        <v>41838.854999999996</v>
      </c>
      <c r="V1050" s="14">
        <f t="shared" si="116"/>
        <v>21</v>
      </c>
      <c r="W1050" s="10">
        <f t="shared" si="117"/>
        <v>1.2500000000000001E-2</v>
      </c>
      <c r="X1050" s="21">
        <f t="shared" si="118"/>
        <v>2014</v>
      </c>
    </row>
    <row r="1051" spans="1:24" ht="60" x14ac:dyDescent="0.25">
      <c r="A1051">
        <v>3809</v>
      </c>
      <c r="B1051" s="1" t="s">
        <v>3806</v>
      </c>
      <c r="C1051" s="1" t="s">
        <v>7919</v>
      </c>
      <c r="D1051" s="3">
        <v>2000</v>
      </c>
      <c r="E1051" s="4">
        <v>2025</v>
      </c>
      <c r="F1051" t="s">
        <v>8218</v>
      </c>
      <c r="G1051" t="s">
        <v>8224</v>
      </c>
      <c r="H1051" t="s">
        <v>8407</v>
      </c>
      <c r="I1051" t="s">
        <v>8246</v>
      </c>
      <c r="J1051">
        <v>1406761200</v>
      </c>
      <c r="K1051">
        <v>1402403907</v>
      </c>
      <c r="L1051" t="b">
        <v>0</v>
      </c>
      <c r="M1051">
        <v>38</v>
      </c>
      <c r="N1051" t="b">
        <v>1</v>
      </c>
      <c r="O1051" t="s">
        <v>8269</v>
      </c>
      <c r="P1051" t="s">
        <v>8321</v>
      </c>
      <c r="Q1051" t="s">
        <v>8324</v>
      </c>
      <c r="R1051">
        <f t="shared" si="112"/>
        <v>53.29</v>
      </c>
      <c r="S1051" s="9">
        <f t="shared" si="113"/>
        <v>101</v>
      </c>
      <c r="T1051" s="8">
        <f t="shared" si="114"/>
        <v>41800.526701388888</v>
      </c>
      <c r="U1051" s="8">
        <f t="shared" si="115"/>
        <v>41850.958333333336</v>
      </c>
      <c r="V1051" s="14">
        <f t="shared" si="116"/>
        <v>50.431631944447872</v>
      </c>
      <c r="W1051" s="10">
        <f t="shared" si="117"/>
        <v>1.2500000000000001E-2</v>
      </c>
      <c r="X1051" s="21">
        <f t="shared" si="118"/>
        <v>2014</v>
      </c>
    </row>
    <row r="1052" spans="1:24" ht="60" x14ac:dyDescent="0.25">
      <c r="A1052">
        <v>3839</v>
      </c>
      <c r="B1052" s="1" t="s">
        <v>3836</v>
      </c>
      <c r="C1052" s="1" t="s">
        <v>7948</v>
      </c>
      <c r="D1052" s="3">
        <v>2000</v>
      </c>
      <c r="E1052" s="4">
        <v>2025</v>
      </c>
      <c r="F1052" t="s">
        <v>8218</v>
      </c>
      <c r="G1052" t="s">
        <v>8223</v>
      </c>
      <c r="H1052" t="s">
        <v>8403</v>
      </c>
      <c r="I1052" t="s">
        <v>8245</v>
      </c>
      <c r="J1052">
        <v>1438226724</v>
      </c>
      <c r="K1052">
        <v>1433042724</v>
      </c>
      <c r="L1052" t="b">
        <v>0</v>
      </c>
      <c r="M1052">
        <v>32</v>
      </c>
      <c r="N1052" t="b">
        <v>1</v>
      </c>
      <c r="O1052" t="s">
        <v>8269</v>
      </c>
      <c r="P1052" t="s">
        <v>8321</v>
      </c>
      <c r="Q1052" t="s">
        <v>8324</v>
      </c>
      <c r="R1052">
        <f t="shared" si="112"/>
        <v>63.28</v>
      </c>
      <c r="S1052" s="9">
        <f t="shared" si="113"/>
        <v>101</v>
      </c>
      <c r="T1052" s="8">
        <f t="shared" si="114"/>
        <v>42155.142638888887</v>
      </c>
      <c r="U1052" s="8">
        <f t="shared" si="115"/>
        <v>42215.142638888887</v>
      </c>
      <c r="V1052" s="14">
        <f t="shared" si="116"/>
        <v>60</v>
      </c>
      <c r="W1052" s="10">
        <f t="shared" si="117"/>
        <v>1.2500000000000001E-2</v>
      </c>
      <c r="X1052" s="21">
        <f t="shared" si="118"/>
        <v>2015</v>
      </c>
    </row>
    <row r="1053" spans="1:24" ht="60" x14ac:dyDescent="0.25">
      <c r="A1053">
        <v>1284</v>
      </c>
      <c r="B1053" s="1" t="s">
        <v>1285</v>
      </c>
      <c r="C1053" s="1" t="s">
        <v>5394</v>
      </c>
      <c r="D1053" s="3">
        <v>2000</v>
      </c>
      <c r="E1053" s="4">
        <v>2020</v>
      </c>
      <c r="F1053" t="s">
        <v>8218</v>
      </c>
      <c r="G1053" t="s">
        <v>8223</v>
      </c>
      <c r="H1053" t="s">
        <v>8403</v>
      </c>
      <c r="I1053" t="s">
        <v>8245</v>
      </c>
      <c r="J1053">
        <v>1483203540</v>
      </c>
      <c r="K1053">
        <v>1481175482</v>
      </c>
      <c r="L1053" t="b">
        <v>0</v>
      </c>
      <c r="M1053">
        <v>31</v>
      </c>
      <c r="N1053" t="b">
        <v>1</v>
      </c>
      <c r="O1053" t="s">
        <v>8269</v>
      </c>
      <c r="P1053" t="s">
        <v>8321</v>
      </c>
      <c r="Q1053" t="s">
        <v>8324</v>
      </c>
      <c r="R1053">
        <f t="shared" si="112"/>
        <v>65.16</v>
      </c>
      <c r="S1053" s="9">
        <f t="shared" si="113"/>
        <v>101</v>
      </c>
      <c r="T1053" s="8">
        <f t="shared" si="114"/>
        <v>42712.23474537037</v>
      </c>
      <c r="U1053" s="8">
        <f t="shared" si="115"/>
        <v>42735.707638888889</v>
      </c>
      <c r="V1053" s="14">
        <f t="shared" si="116"/>
        <v>23.472893518519413</v>
      </c>
      <c r="W1053" s="10">
        <f t="shared" si="117"/>
        <v>0.01</v>
      </c>
      <c r="X1053" s="21">
        <f t="shared" si="118"/>
        <v>2016</v>
      </c>
    </row>
    <row r="1054" spans="1:24" ht="30" x14ac:dyDescent="0.25">
      <c r="A1054">
        <v>1826</v>
      </c>
      <c r="B1054" s="1" t="s">
        <v>1827</v>
      </c>
      <c r="C1054" s="1" t="s">
        <v>5936</v>
      </c>
      <c r="D1054" s="3">
        <v>2000</v>
      </c>
      <c r="E1054" s="4">
        <v>2020</v>
      </c>
      <c r="F1054" t="s">
        <v>8218</v>
      </c>
      <c r="G1054" t="s">
        <v>8223</v>
      </c>
      <c r="H1054" t="s">
        <v>8403</v>
      </c>
      <c r="I1054" t="s">
        <v>8245</v>
      </c>
      <c r="J1054">
        <v>1392675017</v>
      </c>
      <c r="K1054">
        <v>1390083017</v>
      </c>
      <c r="L1054" t="b">
        <v>0</v>
      </c>
      <c r="M1054">
        <v>38</v>
      </c>
      <c r="N1054" t="b">
        <v>1</v>
      </c>
      <c r="O1054" t="s">
        <v>8274</v>
      </c>
      <c r="P1054" t="s">
        <v>8325</v>
      </c>
      <c r="Q1054" t="s">
        <v>8329</v>
      </c>
      <c r="R1054">
        <f t="shared" si="112"/>
        <v>53.16</v>
      </c>
      <c r="S1054" s="9">
        <f t="shared" si="113"/>
        <v>101</v>
      </c>
      <c r="T1054" s="8">
        <f t="shared" si="114"/>
        <v>41657.923807870371</v>
      </c>
      <c r="U1054" s="8">
        <f t="shared" si="115"/>
        <v>41687.923807870371</v>
      </c>
      <c r="V1054" s="14">
        <f t="shared" si="116"/>
        <v>30</v>
      </c>
      <c r="W1054" s="10">
        <f t="shared" si="117"/>
        <v>0.01</v>
      </c>
      <c r="X1054" s="21">
        <f t="shared" si="118"/>
        <v>2014</v>
      </c>
    </row>
    <row r="1055" spans="1:24" ht="60" x14ac:dyDescent="0.25">
      <c r="A1055">
        <v>3357</v>
      </c>
      <c r="B1055" s="1" t="s">
        <v>3356</v>
      </c>
      <c r="C1055" s="1" t="s">
        <v>7467</v>
      </c>
      <c r="D1055" s="3">
        <v>2000</v>
      </c>
      <c r="E1055" s="4">
        <v>2020</v>
      </c>
      <c r="F1055" t="s">
        <v>8218</v>
      </c>
      <c r="G1055" t="s">
        <v>8224</v>
      </c>
      <c r="H1055" t="s">
        <v>8407</v>
      </c>
      <c r="I1055" t="s">
        <v>8246</v>
      </c>
      <c r="J1055">
        <v>1406887310</v>
      </c>
      <c r="K1055">
        <v>1404295310</v>
      </c>
      <c r="L1055" t="b">
        <v>0</v>
      </c>
      <c r="M1055">
        <v>21</v>
      </c>
      <c r="N1055" t="b">
        <v>1</v>
      </c>
      <c r="O1055" t="s">
        <v>8269</v>
      </c>
      <c r="P1055" t="s">
        <v>8321</v>
      </c>
      <c r="Q1055" t="s">
        <v>8324</v>
      </c>
      <c r="R1055">
        <f t="shared" si="112"/>
        <v>96.19</v>
      </c>
      <c r="S1055" s="9">
        <f t="shared" si="113"/>
        <v>101</v>
      </c>
      <c r="T1055" s="8">
        <f t="shared" si="114"/>
        <v>41822.417939814812</v>
      </c>
      <c r="U1055" s="8">
        <f t="shared" si="115"/>
        <v>41852.417939814812</v>
      </c>
      <c r="V1055" s="14">
        <f t="shared" si="116"/>
        <v>30</v>
      </c>
      <c r="W1055" s="10">
        <f t="shared" si="117"/>
        <v>0.01</v>
      </c>
      <c r="X1055" s="21">
        <f t="shared" si="118"/>
        <v>2014</v>
      </c>
    </row>
    <row r="1056" spans="1:24" ht="60" x14ac:dyDescent="0.25">
      <c r="A1056">
        <v>3474</v>
      </c>
      <c r="B1056" s="1" t="s">
        <v>3473</v>
      </c>
      <c r="C1056" s="1" t="s">
        <v>7584</v>
      </c>
      <c r="D1056" s="3">
        <v>2000</v>
      </c>
      <c r="E1056" s="4">
        <v>2020</v>
      </c>
      <c r="F1056" t="s">
        <v>8218</v>
      </c>
      <c r="G1056" t="s">
        <v>8224</v>
      </c>
      <c r="H1056" t="s">
        <v>8407</v>
      </c>
      <c r="I1056" t="s">
        <v>8246</v>
      </c>
      <c r="J1056">
        <v>1469016131</v>
      </c>
      <c r="K1056">
        <v>1466424131</v>
      </c>
      <c r="L1056" t="b">
        <v>0</v>
      </c>
      <c r="M1056">
        <v>39</v>
      </c>
      <c r="N1056" t="b">
        <v>1</v>
      </c>
      <c r="O1056" t="s">
        <v>8269</v>
      </c>
      <c r="P1056" t="s">
        <v>8321</v>
      </c>
      <c r="Q1056" t="s">
        <v>8324</v>
      </c>
      <c r="R1056">
        <f t="shared" si="112"/>
        <v>51.79</v>
      </c>
      <c r="S1056" s="9">
        <f t="shared" si="113"/>
        <v>101</v>
      </c>
      <c r="T1056" s="8">
        <f t="shared" si="114"/>
        <v>42541.501516203702</v>
      </c>
      <c r="U1056" s="8">
        <f t="shared" si="115"/>
        <v>42571.501516203702</v>
      </c>
      <c r="V1056" s="14">
        <f t="shared" si="116"/>
        <v>30</v>
      </c>
      <c r="W1056" s="10">
        <f t="shared" si="117"/>
        <v>0.01</v>
      </c>
      <c r="X1056" s="21">
        <f t="shared" si="118"/>
        <v>2016</v>
      </c>
    </row>
    <row r="1057" spans="1:24" ht="60" x14ac:dyDescent="0.25">
      <c r="A1057">
        <v>3618</v>
      </c>
      <c r="B1057" s="1" t="s">
        <v>3616</v>
      </c>
      <c r="C1057" s="1" t="s">
        <v>7728</v>
      </c>
      <c r="D1057" s="3">
        <v>2000</v>
      </c>
      <c r="E1057" s="4">
        <v>2020</v>
      </c>
      <c r="F1057" t="s">
        <v>8218</v>
      </c>
      <c r="G1057" t="s">
        <v>8224</v>
      </c>
      <c r="H1057" t="s">
        <v>8407</v>
      </c>
      <c r="I1057" t="s">
        <v>8246</v>
      </c>
      <c r="J1057">
        <v>1433343850</v>
      </c>
      <c r="K1057">
        <v>1430751850</v>
      </c>
      <c r="L1057" t="b">
        <v>0</v>
      </c>
      <c r="M1057">
        <v>56</v>
      </c>
      <c r="N1057" t="b">
        <v>1</v>
      </c>
      <c r="O1057" t="s">
        <v>8269</v>
      </c>
      <c r="P1057" t="s">
        <v>8321</v>
      </c>
      <c r="Q1057" t="s">
        <v>8324</v>
      </c>
      <c r="R1057">
        <f t="shared" si="112"/>
        <v>36.07</v>
      </c>
      <c r="S1057" s="9">
        <f t="shared" si="113"/>
        <v>101</v>
      </c>
      <c r="T1057" s="8">
        <f t="shared" si="114"/>
        <v>42128.627893518518</v>
      </c>
      <c r="U1057" s="8">
        <f t="shared" si="115"/>
        <v>42158.627893518518</v>
      </c>
      <c r="V1057" s="14">
        <f t="shared" si="116"/>
        <v>30</v>
      </c>
      <c r="W1057" s="10">
        <f t="shared" si="117"/>
        <v>0.01</v>
      </c>
      <c r="X1057" s="21">
        <f t="shared" si="118"/>
        <v>2015</v>
      </c>
    </row>
    <row r="1058" spans="1:24" ht="60" x14ac:dyDescent="0.25">
      <c r="A1058">
        <v>1651</v>
      </c>
      <c r="B1058" s="1" t="s">
        <v>1652</v>
      </c>
      <c r="C1058" s="1" t="s">
        <v>5761</v>
      </c>
      <c r="D1058" s="3">
        <v>2000</v>
      </c>
      <c r="E1058" s="4">
        <v>2015</v>
      </c>
      <c r="F1058" t="s">
        <v>8218</v>
      </c>
      <c r="G1058" t="s">
        <v>8223</v>
      </c>
      <c r="H1058" t="s">
        <v>8403</v>
      </c>
      <c r="I1058" t="s">
        <v>8245</v>
      </c>
      <c r="J1058">
        <v>1303801140</v>
      </c>
      <c r="K1058">
        <v>1300916220</v>
      </c>
      <c r="L1058" t="b">
        <v>0</v>
      </c>
      <c r="M1058">
        <v>20</v>
      </c>
      <c r="N1058" t="b">
        <v>1</v>
      </c>
      <c r="O1058" t="s">
        <v>8290</v>
      </c>
      <c r="P1058" t="s">
        <v>8325</v>
      </c>
      <c r="Q1058" t="s">
        <v>8336</v>
      </c>
      <c r="R1058">
        <f t="shared" si="112"/>
        <v>100.75</v>
      </c>
      <c r="S1058" s="9">
        <f t="shared" si="113"/>
        <v>101</v>
      </c>
      <c r="T1058" s="8">
        <f t="shared" si="114"/>
        <v>40625.900694444441</v>
      </c>
      <c r="U1058" s="8">
        <f t="shared" si="115"/>
        <v>40659.290972222225</v>
      </c>
      <c r="V1058" s="14">
        <f t="shared" si="116"/>
        <v>33.390277777783922</v>
      </c>
      <c r="W1058" s="10">
        <f t="shared" si="117"/>
        <v>7.4999999999999997E-3</v>
      </c>
      <c r="X1058" s="21">
        <f t="shared" si="118"/>
        <v>2011</v>
      </c>
    </row>
    <row r="1059" spans="1:24" ht="45" x14ac:dyDescent="0.25">
      <c r="A1059">
        <v>2119</v>
      </c>
      <c r="B1059" s="1" t="s">
        <v>2120</v>
      </c>
      <c r="C1059" s="1" t="s">
        <v>6229</v>
      </c>
      <c r="D1059" s="3">
        <v>2000</v>
      </c>
      <c r="E1059" s="4">
        <v>2015</v>
      </c>
      <c r="F1059" t="s">
        <v>8218</v>
      </c>
      <c r="G1059" t="s">
        <v>8223</v>
      </c>
      <c r="H1059" t="s">
        <v>8403</v>
      </c>
      <c r="I1059" t="s">
        <v>8245</v>
      </c>
      <c r="J1059">
        <v>1345086445</v>
      </c>
      <c r="K1059">
        <v>1342494445</v>
      </c>
      <c r="L1059" t="b">
        <v>0</v>
      </c>
      <c r="M1059">
        <v>22</v>
      </c>
      <c r="N1059" t="b">
        <v>1</v>
      </c>
      <c r="O1059" t="s">
        <v>8277</v>
      </c>
      <c r="P1059" t="s">
        <v>8325</v>
      </c>
      <c r="Q1059" t="s">
        <v>8326</v>
      </c>
      <c r="R1059">
        <f t="shared" si="112"/>
        <v>91.59</v>
      </c>
      <c r="S1059" s="9">
        <f t="shared" si="113"/>
        <v>101</v>
      </c>
      <c r="T1059" s="8">
        <f t="shared" si="114"/>
        <v>41107.130150462966</v>
      </c>
      <c r="U1059" s="8">
        <f t="shared" si="115"/>
        <v>41137.130150462966</v>
      </c>
      <c r="V1059" s="14">
        <f t="shared" si="116"/>
        <v>30</v>
      </c>
      <c r="W1059" s="10">
        <f t="shared" si="117"/>
        <v>7.4999999999999997E-3</v>
      </c>
      <c r="X1059" s="21">
        <f t="shared" si="118"/>
        <v>2012</v>
      </c>
    </row>
    <row r="1060" spans="1:24" ht="45" x14ac:dyDescent="0.25">
      <c r="A1060">
        <v>3520</v>
      </c>
      <c r="B1060" s="1" t="s">
        <v>3519</v>
      </c>
      <c r="C1060" s="1" t="s">
        <v>7630</v>
      </c>
      <c r="D1060" s="3">
        <v>2000</v>
      </c>
      <c r="E1060" s="4">
        <v>2015</v>
      </c>
      <c r="F1060" t="s">
        <v>8218</v>
      </c>
      <c r="G1060" t="s">
        <v>8224</v>
      </c>
      <c r="H1060" t="s">
        <v>8407</v>
      </c>
      <c r="I1060" t="s">
        <v>8246</v>
      </c>
      <c r="J1060">
        <v>1441547220</v>
      </c>
      <c r="K1060">
        <v>1439322412</v>
      </c>
      <c r="L1060" t="b">
        <v>0</v>
      </c>
      <c r="M1060">
        <v>21</v>
      </c>
      <c r="N1060" t="b">
        <v>1</v>
      </c>
      <c r="O1060" t="s">
        <v>8269</v>
      </c>
      <c r="P1060" t="s">
        <v>8321</v>
      </c>
      <c r="Q1060" t="s">
        <v>8324</v>
      </c>
      <c r="R1060">
        <f t="shared" si="112"/>
        <v>95.95</v>
      </c>
      <c r="S1060" s="9">
        <f t="shared" si="113"/>
        <v>101</v>
      </c>
      <c r="T1060" s="8">
        <f t="shared" si="114"/>
        <v>42227.824212962965</v>
      </c>
      <c r="U1060" s="8">
        <f t="shared" si="115"/>
        <v>42253.57430555555</v>
      </c>
      <c r="V1060" s="14">
        <f t="shared" si="116"/>
        <v>25.750092592585133</v>
      </c>
      <c r="W1060" s="10">
        <f t="shared" si="117"/>
        <v>7.4999999999999997E-3</v>
      </c>
      <c r="X1060" s="21">
        <f t="shared" si="118"/>
        <v>2015</v>
      </c>
    </row>
    <row r="1061" spans="1:24" ht="45" x14ac:dyDescent="0.25">
      <c r="A1061">
        <v>3727</v>
      </c>
      <c r="B1061" s="1" t="s">
        <v>3724</v>
      </c>
      <c r="C1061" s="1" t="s">
        <v>7837</v>
      </c>
      <c r="D1061" s="3">
        <v>2000</v>
      </c>
      <c r="E1061" s="4">
        <v>2015</v>
      </c>
      <c r="F1061" t="s">
        <v>8218</v>
      </c>
      <c r="G1061" t="s">
        <v>8223</v>
      </c>
      <c r="H1061" t="s">
        <v>8403</v>
      </c>
      <c r="I1061" t="s">
        <v>8245</v>
      </c>
      <c r="J1061">
        <v>1476939300</v>
      </c>
      <c r="K1061">
        <v>1474273294</v>
      </c>
      <c r="L1061" t="b">
        <v>0</v>
      </c>
      <c r="M1061">
        <v>33</v>
      </c>
      <c r="N1061" t="b">
        <v>1</v>
      </c>
      <c r="O1061" t="s">
        <v>8269</v>
      </c>
      <c r="P1061" t="s">
        <v>8321</v>
      </c>
      <c r="Q1061" t="s">
        <v>8324</v>
      </c>
      <c r="R1061">
        <f t="shared" si="112"/>
        <v>61.06</v>
      </c>
      <c r="S1061" s="9">
        <f t="shared" si="113"/>
        <v>101</v>
      </c>
      <c r="T1061" s="8">
        <f t="shared" si="114"/>
        <v>42632.348310185189</v>
      </c>
      <c r="U1061" s="8">
        <f t="shared" si="115"/>
        <v>42663.204861111109</v>
      </c>
      <c r="V1061" s="14">
        <f t="shared" si="116"/>
        <v>30.856550925920601</v>
      </c>
      <c r="W1061" s="10">
        <f t="shared" si="117"/>
        <v>7.4999999999999997E-3</v>
      </c>
      <c r="X1061" s="21">
        <f t="shared" si="118"/>
        <v>2016</v>
      </c>
    </row>
    <row r="1062" spans="1:24" ht="30" x14ac:dyDescent="0.25">
      <c r="A1062">
        <v>1671</v>
      </c>
      <c r="B1062" s="1" t="s">
        <v>1672</v>
      </c>
      <c r="C1062" s="1" t="s">
        <v>5781</v>
      </c>
      <c r="D1062" s="3">
        <v>2000</v>
      </c>
      <c r="E1062" s="4">
        <v>2013.47</v>
      </c>
      <c r="F1062" t="s">
        <v>8218</v>
      </c>
      <c r="G1062" t="s">
        <v>8223</v>
      </c>
      <c r="H1062" t="s">
        <v>8403</v>
      </c>
      <c r="I1062" t="s">
        <v>8245</v>
      </c>
      <c r="J1062">
        <v>1470056614</v>
      </c>
      <c r="K1062">
        <v>1467464614</v>
      </c>
      <c r="L1062" t="b">
        <v>0</v>
      </c>
      <c r="M1062">
        <v>77</v>
      </c>
      <c r="N1062" t="b">
        <v>1</v>
      </c>
      <c r="O1062" t="s">
        <v>8290</v>
      </c>
      <c r="P1062" t="s">
        <v>8325</v>
      </c>
      <c r="Q1062" t="s">
        <v>8336</v>
      </c>
      <c r="R1062">
        <f t="shared" si="112"/>
        <v>26.15</v>
      </c>
      <c r="S1062" s="9">
        <f t="shared" si="113"/>
        <v>101</v>
      </c>
      <c r="T1062" s="8">
        <f t="shared" si="114"/>
        <v>42553.54414351852</v>
      </c>
      <c r="U1062" s="8">
        <f t="shared" si="115"/>
        <v>42583.54414351852</v>
      </c>
      <c r="V1062" s="14">
        <f t="shared" si="116"/>
        <v>30</v>
      </c>
      <c r="W1062" s="10">
        <f t="shared" si="117"/>
        <v>6.7350000000000135E-3</v>
      </c>
      <c r="X1062" s="21">
        <f t="shared" si="118"/>
        <v>2016</v>
      </c>
    </row>
    <row r="1063" spans="1:24" ht="45" x14ac:dyDescent="0.25">
      <c r="A1063">
        <v>1634</v>
      </c>
      <c r="B1063" s="1" t="s">
        <v>1635</v>
      </c>
      <c r="C1063" s="1" t="s">
        <v>5744</v>
      </c>
      <c r="D1063" s="3">
        <v>2000</v>
      </c>
      <c r="E1063" s="4">
        <v>2010</v>
      </c>
      <c r="F1063" t="s">
        <v>8218</v>
      </c>
      <c r="G1063" t="s">
        <v>8223</v>
      </c>
      <c r="H1063" t="s">
        <v>8403</v>
      </c>
      <c r="I1063" t="s">
        <v>8245</v>
      </c>
      <c r="J1063">
        <v>1306994340</v>
      </c>
      <c r="K1063">
        <v>1303706001</v>
      </c>
      <c r="L1063" t="b">
        <v>0</v>
      </c>
      <c r="M1063">
        <v>32</v>
      </c>
      <c r="N1063" t="b">
        <v>1</v>
      </c>
      <c r="O1063" t="s">
        <v>8274</v>
      </c>
      <c r="P1063" t="s">
        <v>8325</v>
      </c>
      <c r="Q1063" t="s">
        <v>8329</v>
      </c>
      <c r="R1063">
        <f t="shared" si="112"/>
        <v>62.81</v>
      </c>
      <c r="S1063" s="9">
        <f t="shared" si="113"/>
        <v>101</v>
      </c>
      <c r="T1063" s="8">
        <f t="shared" si="114"/>
        <v>40658.189826388887</v>
      </c>
      <c r="U1063" s="8">
        <f t="shared" si="115"/>
        <v>40696.249305555553</v>
      </c>
      <c r="V1063" s="14">
        <f t="shared" si="116"/>
        <v>38.059479166666279</v>
      </c>
      <c r="W1063" s="10">
        <f t="shared" si="117"/>
        <v>5.0000000000000001E-3</v>
      </c>
      <c r="X1063" s="21">
        <f t="shared" si="118"/>
        <v>2011</v>
      </c>
    </row>
    <row r="1064" spans="1:24" ht="60" x14ac:dyDescent="0.25">
      <c r="A1064">
        <v>3653</v>
      </c>
      <c r="B1064" s="1" t="s">
        <v>3650</v>
      </c>
      <c r="C1064" s="1" t="s">
        <v>7763</v>
      </c>
      <c r="D1064" s="3">
        <v>2000</v>
      </c>
      <c r="E1064" s="4">
        <v>2010</v>
      </c>
      <c r="F1064" t="s">
        <v>8218</v>
      </c>
      <c r="G1064" t="s">
        <v>8224</v>
      </c>
      <c r="H1064" t="s">
        <v>8407</v>
      </c>
      <c r="I1064" t="s">
        <v>8246</v>
      </c>
      <c r="J1064">
        <v>1438764207</v>
      </c>
      <c r="K1064">
        <v>1436172207</v>
      </c>
      <c r="L1064" t="b">
        <v>0</v>
      </c>
      <c r="M1064">
        <v>33</v>
      </c>
      <c r="N1064" t="b">
        <v>1</v>
      </c>
      <c r="O1064" t="s">
        <v>8269</v>
      </c>
      <c r="P1064" t="s">
        <v>8321</v>
      </c>
      <c r="Q1064" t="s">
        <v>8324</v>
      </c>
      <c r="R1064">
        <f t="shared" si="112"/>
        <v>60.91</v>
      </c>
      <c r="S1064" s="9">
        <f t="shared" si="113"/>
        <v>101</v>
      </c>
      <c r="T1064" s="8">
        <f t="shared" si="114"/>
        <v>42191.363506944443</v>
      </c>
      <c r="U1064" s="8">
        <f t="shared" si="115"/>
        <v>42221.363506944443</v>
      </c>
      <c r="V1064" s="14">
        <f t="shared" si="116"/>
        <v>30</v>
      </c>
      <c r="W1064" s="10">
        <f t="shared" si="117"/>
        <v>5.0000000000000001E-3</v>
      </c>
      <c r="X1064" s="21">
        <f t="shared" si="118"/>
        <v>2015</v>
      </c>
    </row>
    <row r="1065" spans="1:24" ht="30" x14ac:dyDescent="0.25">
      <c r="A1065">
        <v>2110</v>
      </c>
      <c r="B1065" s="1" t="s">
        <v>2111</v>
      </c>
      <c r="C1065" s="1" t="s">
        <v>6220</v>
      </c>
      <c r="D1065" s="3">
        <v>2000</v>
      </c>
      <c r="E1065" s="4">
        <v>2007</v>
      </c>
      <c r="F1065" t="s">
        <v>8218</v>
      </c>
      <c r="G1065" t="s">
        <v>8223</v>
      </c>
      <c r="H1065" t="s">
        <v>8403</v>
      </c>
      <c r="I1065" t="s">
        <v>8245</v>
      </c>
      <c r="J1065">
        <v>1401253140</v>
      </c>
      <c r="K1065">
        <v>1398873969</v>
      </c>
      <c r="L1065" t="b">
        <v>0</v>
      </c>
      <c r="M1065">
        <v>38</v>
      </c>
      <c r="N1065" t="b">
        <v>1</v>
      </c>
      <c r="O1065" t="s">
        <v>8277</v>
      </c>
      <c r="P1065" t="s">
        <v>8325</v>
      </c>
      <c r="Q1065" t="s">
        <v>8326</v>
      </c>
      <c r="R1065">
        <f t="shared" si="112"/>
        <v>52.82</v>
      </c>
      <c r="S1065" s="9">
        <f t="shared" si="113"/>
        <v>100</v>
      </c>
      <c r="T1065" s="8">
        <f t="shared" si="114"/>
        <v>41759.670937499999</v>
      </c>
      <c r="U1065" s="8">
        <f t="shared" si="115"/>
        <v>41787.207638888889</v>
      </c>
      <c r="V1065" s="14">
        <f t="shared" si="116"/>
        <v>27.536701388889924</v>
      </c>
      <c r="W1065" s="10">
        <f t="shared" si="117"/>
        <v>3.5000000000000001E-3</v>
      </c>
      <c r="X1065" s="21">
        <f t="shared" si="118"/>
        <v>2014</v>
      </c>
    </row>
    <row r="1066" spans="1:24" ht="45" x14ac:dyDescent="0.25">
      <c r="A1066">
        <v>748</v>
      </c>
      <c r="B1066" s="1" t="s">
        <v>749</v>
      </c>
      <c r="C1066" s="1" t="s">
        <v>4858</v>
      </c>
      <c r="D1066" s="3">
        <v>2000</v>
      </c>
      <c r="E1066" s="4">
        <v>2005</v>
      </c>
      <c r="F1066" t="s">
        <v>8218</v>
      </c>
      <c r="G1066" t="s">
        <v>8223</v>
      </c>
      <c r="H1066" t="s">
        <v>8403</v>
      </c>
      <c r="I1066" t="s">
        <v>8245</v>
      </c>
      <c r="J1066">
        <v>1407701966</v>
      </c>
      <c r="K1066">
        <v>1405109966</v>
      </c>
      <c r="L1066" t="b">
        <v>0</v>
      </c>
      <c r="M1066">
        <v>44</v>
      </c>
      <c r="N1066" t="b">
        <v>1</v>
      </c>
      <c r="O1066" t="s">
        <v>8272</v>
      </c>
      <c r="P1066" t="s">
        <v>8309</v>
      </c>
      <c r="Q1066" t="s">
        <v>8331</v>
      </c>
      <c r="R1066">
        <f t="shared" si="112"/>
        <v>45.57</v>
      </c>
      <c r="S1066" s="9">
        <f t="shared" si="113"/>
        <v>100</v>
      </c>
      <c r="T1066" s="8">
        <f t="shared" si="114"/>
        <v>41831.846828703703</v>
      </c>
      <c r="U1066" s="8">
        <f t="shared" si="115"/>
        <v>41861.846828703703</v>
      </c>
      <c r="V1066" s="14">
        <f t="shared" si="116"/>
        <v>30</v>
      </c>
      <c r="W1066" s="10">
        <f t="shared" si="117"/>
        <v>2.5000000000000001E-3</v>
      </c>
      <c r="X1066" s="21">
        <f t="shared" si="118"/>
        <v>2014</v>
      </c>
    </row>
    <row r="1067" spans="1:24" ht="60" x14ac:dyDescent="0.25">
      <c r="A1067">
        <v>3373</v>
      </c>
      <c r="B1067" s="1" t="s">
        <v>3372</v>
      </c>
      <c r="C1067" s="1" t="s">
        <v>7483</v>
      </c>
      <c r="D1067" s="3">
        <v>2000</v>
      </c>
      <c r="E1067" s="4">
        <v>2005</v>
      </c>
      <c r="F1067" t="s">
        <v>8218</v>
      </c>
      <c r="G1067" t="s">
        <v>8224</v>
      </c>
      <c r="H1067" t="s">
        <v>8407</v>
      </c>
      <c r="I1067" t="s">
        <v>8246</v>
      </c>
      <c r="J1067">
        <v>1437235200</v>
      </c>
      <c r="K1067">
        <v>1435177840</v>
      </c>
      <c r="L1067" t="b">
        <v>0</v>
      </c>
      <c r="M1067">
        <v>30</v>
      </c>
      <c r="N1067" t="b">
        <v>1</v>
      </c>
      <c r="O1067" t="s">
        <v>8269</v>
      </c>
      <c r="P1067" t="s">
        <v>8321</v>
      </c>
      <c r="Q1067" t="s">
        <v>8324</v>
      </c>
      <c r="R1067">
        <f t="shared" si="112"/>
        <v>66.83</v>
      </c>
      <c r="S1067" s="9">
        <f t="shared" si="113"/>
        <v>100</v>
      </c>
      <c r="T1067" s="8">
        <f t="shared" si="114"/>
        <v>42179.854629629626</v>
      </c>
      <c r="U1067" s="8">
        <f t="shared" si="115"/>
        <v>42203.666666666672</v>
      </c>
      <c r="V1067" s="14">
        <f t="shared" si="116"/>
        <v>23.812037037045229</v>
      </c>
      <c r="W1067" s="10">
        <f t="shared" si="117"/>
        <v>2.5000000000000001E-3</v>
      </c>
      <c r="X1067" s="21">
        <f t="shared" si="118"/>
        <v>2015</v>
      </c>
    </row>
    <row r="1068" spans="1:24" ht="45" x14ac:dyDescent="0.25">
      <c r="A1068">
        <v>3775</v>
      </c>
      <c r="B1068" s="1" t="s">
        <v>3772</v>
      </c>
      <c r="C1068" s="1" t="s">
        <v>7885</v>
      </c>
      <c r="D1068" s="3">
        <v>2000</v>
      </c>
      <c r="E1068" s="4">
        <v>2005</v>
      </c>
      <c r="F1068" t="s">
        <v>8218</v>
      </c>
      <c r="G1068" t="s">
        <v>8223</v>
      </c>
      <c r="H1068" t="s">
        <v>8403</v>
      </c>
      <c r="I1068" t="s">
        <v>8245</v>
      </c>
      <c r="J1068">
        <v>1428552000</v>
      </c>
      <c r="K1068">
        <v>1426199843</v>
      </c>
      <c r="L1068" t="b">
        <v>0</v>
      </c>
      <c r="M1068">
        <v>14</v>
      </c>
      <c r="N1068" t="b">
        <v>1</v>
      </c>
      <c r="O1068" t="s">
        <v>8303</v>
      </c>
      <c r="P1068" t="s">
        <v>8321</v>
      </c>
      <c r="Q1068" t="s">
        <v>8333</v>
      </c>
      <c r="R1068">
        <f t="shared" si="112"/>
        <v>143.21</v>
      </c>
      <c r="S1068" s="9">
        <f t="shared" si="113"/>
        <v>100</v>
      </c>
      <c r="T1068" s="8">
        <f t="shared" si="114"/>
        <v>42075.942627314813</v>
      </c>
      <c r="U1068" s="8">
        <f t="shared" si="115"/>
        <v>42103.166666666672</v>
      </c>
      <c r="V1068" s="14">
        <f t="shared" si="116"/>
        <v>27.224039351858664</v>
      </c>
      <c r="W1068" s="10">
        <f t="shared" si="117"/>
        <v>2.5000000000000001E-3</v>
      </c>
      <c r="X1068" s="21">
        <f t="shared" si="118"/>
        <v>2015</v>
      </c>
    </row>
    <row r="1069" spans="1:24" ht="45" x14ac:dyDescent="0.25">
      <c r="A1069">
        <v>20</v>
      </c>
      <c r="B1069" s="1" t="s">
        <v>22</v>
      </c>
      <c r="C1069" s="1" t="s">
        <v>4131</v>
      </c>
      <c r="D1069" s="3">
        <v>2000</v>
      </c>
      <c r="E1069" s="4">
        <v>2004</v>
      </c>
      <c r="F1069" t="s">
        <v>8218</v>
      </c>
      <c r="G1069" t="s">
        <v>8223</v>
      </c>
      <c r="H1069" t="s">
        <v>8403</v>
      </c>
      <c r="I1069" t="s">
        <v>8245</v>
      </c>
      <c r="J1069">
        <v>1442167912</v>
      </c>
      <c r="K1069">
        <v>1436983912</v>
      </c>
      <c r="L1069" t="b">
        <v>0</v>
      </c>
      <c r="M1069">
        <v>25</v>
      </c>
      <c r="N1069" t="b">
        <v>1</v>
      </c>
      <c r="O1069" t="s">
        <v>8263</v>
      </c>
      <c r="P1069" t="s">
        <v>8319</v>
      </c>
      <c r="Q1069" t="s">
        <v>8330</v>
      </c>
      <c r="R1069">
        <f t="shared" si="112"/>
        <v>80.16</v>
      </c>
      <c r="S1069" s="9">
        <f t="shared" si="113"/>
        <v>100</v>
      </c>
      <c r="T1069" s="8">
        <f t="shared" si="114"/>
        <v>42200.758240740746</v>
      </c>
      <c r="U1069" s="8">
        <f t="shared" si="115"/>
        <v>42260.758240740746</v>
      </c>
      <c r="V1069" s="14">
        <f t="shared" si="116"/>
        <v>60</v>
      </c>
      <c r="W1069" s="10">
        <f t="shared" si="117"/>
        <v>2E-3</v>
      </c>
      <c r="X1069" s="21">
        <f t="shared" si="118"/>
        <v>2015</v>
      </c>
    </row>
    <row r="1070" spans="1:24" ht="60" x14ac:dyDescent="0.25">
      <c r="A1070">
        <v>533</v>
      </c>
      <c r="B1070" s="1" t="s">
        <v>534</v>
      </c>
      <c r="C1070" s="1" t="s">
        <v>4643</v>
      </c>
      <c r="D1070" s="3">
        <v>2000</v>
      </c>
      <c r="E1070" s="4">
        <v>2004</v>
      </c>
      <c r="F1070" t="s">
        <v>8218</v>
      </c>
      <c r="G1070" t="s">
        <v>8224</v>
      </c>
      <c r="H1070" t="s">
        <v>8407</v>
      </c>
      <c r="I1070" t="s">
        <v>8246</v>
      </c>
      <c r="J1070">
        <v>1463394365</v>
      </c>
      <c r="K1070">
        <v>1461320765</v>
      </c>
      <c r="L1070" t="b">
        <v>0</v>
      </c>
      <c r="M1070">
        <v>17</v>
      </c>
      <c r="N1070" t="b">
        <v>1</v>
      </c>
      <c r="O1070" t="s">
        <v>8269</v>
      </c>
      <c r="P1070" t="s">
        <v>8321</v>
      </c>
      <c r="Q1070" t="s">
        <v>8324</v>
      </c>
      <c r="R1070">
        <f t="shared" si="112"/>
        <v>117.88</v>
      </c>
      <c r="S1070" s="9">
        <f t="shared" si="113"/>
        <v>100</v>
      </c>
      <c r="T1070" s="8">
        <f t="shared" si="114"/>
        <v>42482.43478009259</v>
      </c>
      <c r="U1070" s="8">
        <f t="shared" si="115"/>
        <v>42506.43478009259</v>
      </c>
      <c r="V1070" s="14">
        <f t="shared" si="116"/>
        <v>24</v>
      </c>
      <c r="W1070" s="10">
        <f t="shared" si="117"/>
        <v>2E-3</v>
      </c>
      <c r="X1070" s="21">
        <f t="shared" si="118"/>
        <v>2016</v>
      </c>
    </row>
    <row r="1071" spans="1:24" ht="60" x14ac:dyDescent="0.25">
      <c r="A1071">
        <v>3216</v>
      </c>
      <c r="B1071" s="1" t="s">
        <v>3216</v>
      </c>
      <c r="C1071" s="1" t="s">
        <v>7326</v>
      </c>
      <c r="D1071" s="3">
        <v>2000</v>
      </c>
      <c r="E1071" s="4">
        <v>2001</v>
      </c>
      <c r="F1071" t="s">
        <v>8218</v>
      </c>
      <c r="G1071" t="s">
        <v>8224</v>
      </c>
      <c r="H1071" t="s">
        <v>8407</v>
      </c>
      <c r="I1071" t="s">
        <v>8246</v>
      </c>
      <c r="J1071">
        <v>1436625000</v>
      </c>
      <c r="K1071">
        <v>1433934371</v>
      </c>
      <c r="L1071" t="b">
        <v>1</v>
      </c>
      <c r="M1071">
        <v>35</v>
      </c>
      <c r="N1071" t="b">
        <v>1</v>
      </c>
      <c r="O1071" t="s">
        <v>8269</v>
      </c>
      <c r="P1071" t="s">
        <v>8321</v>
      </c>
      <c r="Q1071" t="s">
        <v>8324</v>
      </c>
      <c r="R1071">
        <f t="shared" si="112"/>
        <v>57.17</v>
      </c>
      <c r="S1071" s="9">
        <f t="shared" si="113"/>
        <v>100</v>
      </c>
      <c r="T1071" s="8">
        <f t="shared" si="114"/>
        <v>42165.462627314817</v>
      </c>
      <c r="U1071" s="8">
        <f t="shared" si="115"/>
        <v>42196.604166666672</v>
      </c>
      <c r="V1071" s="14">
        <f t="shared" si="116"/>
        <v>31.14153935185459</v>
      </c>
      <c r="W1071" s="10">
        <f t="shared" si="117"/>
        <v>5.0000000000000001E-4</v>
      </c>
      <c r="X1071" s="21">
        <f t="shared" si="118"/>
        <v>2015</v>
      </c>
    </row>
    <row r="1072" spans="1:24" ht="45" x14ac:dyDescent="0.25">
      <c r="A1072">
        <v>1603</v>
      </c>
      <c r="B1072" s="1" t="s">
        <v>1604</v>
      </c>
      <c r="C1072" s="1" t="s">
        <v>5713</v>
      </c>
      <c r="D1072" s="3">
        <v>2000</v>
      </c>
      <c r="E1072" s="4">
        <v>2000.66</v>
      </c>
      <c r="F1072" t="s">
        <v>8218</v>
      </c>
      <c r="G1072" t="s">
        <v>8223</v>
      </c>
      <c r="H1072" t="s">
        <v>8403</v>
      </c>
      <c r="I1072" t="s">
        <v>8245</v>
      </c>
      <c r="J1072">
        <v>1327723459</v>
      </c>
      <c r="K1072">
        <v>1322539459</v>
      </c>
      <c r="L1072" t="b">
        <v>0</v>
      </c>
      <c r="M1072">
        <v>30</v>
      </c>
      <c r="N1072" t="b">
        <v>1</v>
      </c>
      <c r="O1072" t="s">
        <v>8274</v>
      </c>
      <c r="P1072" t="s">
        <v>8325</v>
      </c>
      <c r="Q1072" t="s">
        <v>8329</v>
      </c>
      <c r="R1072">
        <f t="shared" si="112"/>
        <v>66.69</v>
      </c>
      <c r="S1072" s="9">
        <f t="shared" si="113"/>
        <v>100</v>
      </c>
      <c r="T1072" s="8">
        <f t="shared" si="114"/>
        <v>40876.169664351852</v>
      </c>
      <c r="U1072" s="8">
        <f t="shared" si="115"/>
        <v>40936.169664351852</v>
      </c>
      <c r="V1072" s="14">
        <f t="shared" si="116"/>
        <v>60</v>
      </c>
      <c r="W1072" s="10">
        <f t="shared" si="117"/>
        <v>3.3000000000004093E-4</v>
      </c>
      <c r="X1072" s="21">
        <f t="shared" si="118"/>
        <v>2011</v>
      </c>
    </row>
    <row r="1073" spans="1:24" ht="60" x14ac:dyDescent="0.25">
      <c r="A1073">
        <v>41</v>
      </c>
      <c r="B1073" s="1" t="s">
        <v>43</v>
      </c>
      <c r="C1073" s="1" t="s">
        <v>4152</v>
      </c>
      <c r="D1073" s="3">
        <v>2000</v>
      </c>
      <c r="E1073" s="4">
        <v>2000</v>
      </c>
      <c r="F1073" t="s">
        <v>8218</v>
      </c>
      <c r="G1073" t="s">
        <v>8223</v>
      </c>
      <c r="H1073" t="s">
        <v>8403</v>
      </c>
      <c r="I1073" t="s">
        <v>8245</v>
      </c>
      <c r="J1073">
        <v>1412516354</v>
      </c>
      <c r="K1073">
        <v>1409924354</v>
      </c>
      <c r="L1073" t="b">
        <v>0</v>
      </c>
      <c r="M1073">
        <v>19</v>
      </c>
      <c r="N1073" t="b">
        <v>1</v>
      </c>
      <c r="O1073" t="s">
        <v>8263</v>
      </c>
      <c r="P1073" t="s">
        <v>8319</v>
      </c>
      <c r="Q1073" t="s">
        <v>8330</v>
      </c>
      <c r="R1073">
        <f t="shared" si="112"/>
        <v>105.26</v>
      </c>
      <c r="S1073" s="9">
        <f t="shared" si="113"/>
        <v>100</v>
      </c>
      <c r="T1073" s="8">
        <f t="shared" si="114"/>
        <v>41887.568912037037</v>
      </c>
      <c r="U1073" s="8">
        <f t="shared" si="115"/>
        <v>41917.568912037037</v>
      </c>
      <c r="V1073" s="14">
        <f t="shared" si="116"/>
        <v>30</v>
      </c>
      <c r="W1073" s="10">
        <f t="shared" si="117"/>
        <v>0</v>
      </c>
      <c r="X1073" s="21">
        <f t="shared" si="118"/>
        <v>2014</v>
      </c>
    </row>
    <row r="1074" spans="1:24" ht="60" x14ac:dyDescent="0.25">
      <c r="A1074">
        <v>44</v>
      </c>
      <c r="B1074" s="1" t="s">
        <v>46</v>
      </c>
      <c r="C1074" s="1" t="s">
        <v>4155</v>
      </c>
      <c r="D1074" s="3">
        <v>2000</v>
      </c>
      <c r="E1074" s="4">
        <v>2000</v>
      </c>
      <c r="F1074" t="s">
        <v>8218</v>
      </c>
      <c r="G1074" t="s">
        <v>8223</v>
      </c>
      <c r="H1074" t="s">
        <v>8403</v>
      </c>
      <c r="I1074" t="s">
        <v>8245</v>
      </c>
      <c r="J1074">
        <v>1412648537</v>
      </c>
      <c r="K1074">
        <v>1408760537</v>
      </c>
      <c r="L1074" t="b">
        <v>0</v>
      </c>
      <c r="M1074">
        <v>15</v>
      </c>
      <c r="N1074" t="b">
        <v>1</v>
      </c>
      <c r="O1074" t="s">
        <v>8263</v>
      </c>
      <c r="P1074" t="s">
        <v>8319</v>
      </c>
      <c r="Q1074" t="s">
        <v>8330</v>
      </c>
      <c r="R1074">
        <f t="shared" si="112"/>
        <v>133.33000000000001</v>
      </c>
      <c r="S1074" s="9">
        <f t="shared" si="113"/>
        <v>100</v>
      </c>
      <c r="T1074" s="8">
        <f t="shared" si="114"/>
        <v>41874.098807870374</v>
      </c>
      <c r="U1074" s="8">
        <f t="shared" si="115"/>
        <v>41919.098807870374</v>
      </c>
      <c r="V1074" s="14">
        <f t="shared" si="116"/>
        <v>45</v>
      </c>
      <c r="W1074" s="10">
        <f t="shared" si="117"/>
        <v>0</v>
      </c>
      <c r="X1074" s="21">
        <f t="shared" si="118"/>
        <v>2014</v>
      </c>
    </row>
    <row r="1075" spans="1:24" ht="45" x14ac:dyDescent="0.25">
      <c r="A1075">
        <v>2207</v>
      </c>
      <c r="B1075" s="1" t="s">
        <v>2208</v>
      </c>
      <c r="C1075" s="1" t="s">
        <v>6317</v>
      </c>
      <c r="D1075" s="3">
        <v>2000</v>
      </c>
      <c r="E1075" s="4">
        <v>2000</v>
      </c>
      <c r="F1075" t="s">
        <v>8218</v>
      </c>
      <c r="G1075" t="s">
        <v>8223</v>
      </c>
      <c r="H1075" t="s">
        <v>8403</v>
      </c>
      <c r="I1075" t="s">
        <v>8245</v>
      </c>
      <c r="J1075">
        <v>1384580373</v>
      </c>
      <c r="K1075">
        <v>1381984773</v>
      </c>
      <c r="L1075" t="b">
        <v>0</v>
      </c>
      <c r="M1075">
        <v>7</v>
      </c>
      <c r="N1075" t="b">
        <v>1</v>
      </c>
      <c r="O1075" t="s">
        <v>8278</v>
      </c>
      <c r="P1075" t="s">
        <v>8325</v>
      </c>
      <c r="Q1075" t="s">
        <v>8327</v>
      </c>
      <c r="R1075">
        <f t="shared" si="112"/>
        <v>285.70999999999998</v>
      </c>
      <c r="S1075" s="9">
        <f t="shared" si="113"/>
        <v>100</v>
      </c>
      <c r="T1075" s="8">
        <f t="shared" si="114"/>
        <v>41564.194131944445</v>
      </c>
      <c r="U1075" s="8">
        <f t="shared" si="115"/>
        <v>41594.235798611109</v>
      </c>
      <c r="V1075" s="14">
        <f t="shared" si="116"/>
        <v>30.041666666664241</v>
      </c>
      <c r="W1075" s="10">
        <f t="shared" si="117"/>
        <v>0</v>
      </c>
      <c r="X1075" s="21">
        <f t="shared" si="118"/>
        <v>2013</v>
      </c>
    </row>
    <row r="1076" spans="1:24" ht="45" x14ac:dyDescent="0.25">
      <c r="A1076">
        <v>2473</v>
      </c>
      <c r="B1076" s="1" t="s">
        <v>2474</v>
      </c>
      <c r="C1076" s="1" t="s">
        <v>6583</v>
      </c>
      <c r="D1076" s="3">
        <v>2000</v>
      </c>
      <c r="E1076" s="4">
        <v>2000</v>
      </c>
      <c r="F1076" t="s">
        <v>8218</v>
      </c>
      <c r="G1076" t="s">
        <v>8223</v>
      </c>
      <c r="H1076" t="s">
        <v>8403</v>
      </c>
      <c r="I1076" t="s">
        <v>8245</v>
      </c>
      <c r="J1076">
        <v>1352573869</v>
      </c>
      <c r="K1076">
        <v>1349978269</v>
      </c>
      <c r="L1076" t="b">
        <v>0</v>
      </c>
      <c r="M1076">
        <v>47</v>
      </c>
      <c r="N1076" t="b">
        <v>1</v>
      </c>
      <c r="O1076" t="s">
        <v>8277</v>
      </c>
      <c r="P1076" t="s">
        <v>8325</v>
      </c>
      <c r="Q1076" t="s">
        <v>8326</v>
      </c>
      <c r="R1076">
        <f t="shared" si="112"/>
        <v>42.55</v>
      </c>
      <c r="S1076" s="9">
        <f t="shared" si="113"/>
        <v>100</v>
      </c>
      <c r="T1076" s="8">
        <f t="shared" si="114"/>
        <v>41193.748483796298</v>
      </c>
      <c r="U1076" s="8">
        <f t="shared" si="115"/>
        <v>41223.790150462963</v>
      </c>
      <c r="V1076" s="14">
        <f t="shared" si="116"/>
        <v>30.041666666664241</v>
      </c>
      <c r="W1076" s="10">
        <f t="shared" si="117"/>
        <v>0</v>
      </c>
      <c r="X1076" s="21">
        <f t="shared" si="118"/>
        <v>2012</v>
      </c>
    </row>
    <row r="1077" spans="1:24" ht="60" x14ac:dyDescent="0.25">
      <c r="A1077">
        <v>2480</v>
      </c>
      <c r="B1077" s="1" t="s">
        <v>2480</v>
      </c>
      <c r="C1077" s="1" t="s">
        <v>6590</v>
      </c>
      <c r="D1077" s="3">
        <v>2000</v>
      </c>
      <c r="E1077" s="4">
        <v>2000</v>
      </c>
      <c r="F1077" t="s">
        <v>8218</v>
      </c>
      <c r="G1077" t="s">
        <v>8223</v>
      </c>
      <c r="H1077" t="s">
        <v>8403</v>
      </c>
      <c r="I1077" t="s">
        <v>8245</v>
      </c>
      <c r="J1077">
        <v>1444516084</v>
      </c>
      <c r="K1077">
        <v>1439332084</v>
      </c>
      <c r="L1077" t="b">
        <v>0</v>
      </c>
      <c r="M1077">
        <v>8</v>
      </c>
      <c r="N1077" t="b">
        <v>1</v>
      </c>
      <c r="O1077" t="s">
        <v>8277</v>
      </c>
      <c r="P1077" t="s">
        <v>8325</v>
      </c>
      <c r="Q1077" t="s">
        <v>8326</v>
      </c>
      <c r="R1077">
        <f t="shared" si="112"/>
        <v>250</v>
      </c>
      <c r="S1077" s="9">
        <f t="shared" si="113"/>
        <v>100</v>
      </c>
      <c r="T1077" s="8">
        <f t="shared" si="114"/>
        <v>42227.936157407406</v>
      </c>
      <c r="U1077" s="8">
        <f t="shared" si="115"/>
        <v>42287.936157407406</v>
      </c>
      <c r="V1077" s="14">
        <f t="shared" si="116"/>
        <v>60</v>
      </c>
      <c r="W1077" s="10">
        <f t="shared" si="117"/>
        <v>0</v>
      </c>
      <c r="X1077" s="21">
        <f t="shared" si="118"/>
        <v>2015</v>
      </c>
    </row>
    <row r="1078" spans="1:24" ht="60" x14ac:dyDescent="0.25">
      <c r="A1078">
        <v>3385</v>
      </c>
      <c r="B1078" s="1" t="s">
        <v>3384</v>
      </c>
      <c r="C1078" s="1" t="s">
        <v>7495</v>
      </c>
      <c r="D1078" s="3">
        <v>2000</v>
      </c>
      <c r="E1078" s="4">
        <v>2000</v>
      </c>
      <c r="F1078" t="s">
        <v>8218</v>
      </c>
      <c r="G1078" t="s">
        <v>8223</v>
      </c>
      <c r="H1078" t="s">
        <v>8403</v>
      </c>
      <c r="I1078" t="s">
        <v>8245</v>
      </c>
      <c r="J1078">
        <v>1418244552</v>
      </c>
      <c r="K1078">
        <v>1415652552</v>
      </c>
      <c r="L1078" t="b">
        <v>0</v>
      </c>
      <c r="M1078">
        <v>15</v>
      </c>
      <c r="N1078" t="b">
        <v>1</v>
      </c>
      <c r="O1078" t="s">
        <v>8269</v>
      </c>
      <c r="P1078" t="s">
        <v>8321</v>
      </c>
      <c r="Q1078" t="s">
        <v>8324</v>
      </c>
      <c r="R1078">
        <f t="shared" si="112"/>
        <v>133.33000000000001</v>
      </c>
      <c r="S1078" s="9">
        <f t="shared" si="113"/>
        <v>100</v>
      </c>
      <c r="T1078" s="8">
        <f t="shared" si="114"/>
        <v>41953.8675</v>
      </c>
      <c r="U1078" s="8">
        <f t="shared" si="115"/>
        <v>41983.8675</v>
      </c>
      <c r="V1078" s="14">
        <f t="shared" si="116"/>
        <v>30</v>
      </c>
      <c r="W1078" s="10">
        <f t="shared" si="117"/>
        <v>0</v>
      </c>
      <c r="X1078" s="21">
        <f t="shared" si="118"/>
        <v>2014</v>
      </c>
    </row>
    <row r="1079" spans="1:24" ht="45" x14ac:dyDescent="0.25">
      <c r="A1079">
        <v>3403</v>
      </c>
      <c r="B1079" s="1" t="s">
        <v>3402</v>
      </c>
      <c r="C1079" s="1" t="s">
        <v>7513</v>
      </c>
      <c r="D1079" s="3">
        <v>2000</v>
      </c>
      <c r="E1079" s="4">
        <v>2000</v>
      </c>
      <c r="F1079" t="s">
        <v>8218</v>
      </c>
      <c r="G1079" t="s">
        <v>8224</v>
      </c>
      <c r="H1079" t="s">
        <v>8407</v>
      </c>
      <c r="I1079" t="s">
        <v>8246</v>
      </c>
      <c r="J1079">
        <v>1435230324</v>
      </c>
      <c r="K1079">
        <v>1432638324</v>
      </c>
      <c r="L1079" t="b">
        <v>0</v>
      </c>
      <c r="M1079">
        <v>17</v>
      </c>
      <c r="N1079" t="b">
        <v>1</v>
      </c>
      <c r="O1079" t="s">
        <v>8269</v>
      </c>
      <c r="P1079" t="s">
        <v>8321</v>
      </c>
      <c r="Q1079" t="s">
        <v>8324</v>
      </c>
      <c r="R1079">
        <f t="shared" si="112"/>
        <v>117.65</v>
      </c>
      <c r="S1079" s="9">
        <f t="shared" si="113"/>
        <v>100</v>
      </c>
      <c r="T1079" s="8">
        <f t="shared" si="114"/>
        <v>42150.462083333332</v>
      </c>
      <c r="U1079" s="8">
        <f t="shared" si="115"/>
        <v>42180.462083333332</v>
      </c>
      <c r="V1079" s="14">
        <f t="shared" si="116"/>
        <v>30</v>
      </c>
      <c r="W1079" s="10">
        <f t="shared" si="117"/>
        <v>0</v>
      </c>
      <c r="X1079" s="21">
        <f t="shared" si="118"/>
        <v>2015</v>
      </c>
    </row>
    <row r="1080" spans="1:24" ht="45" x14ac:dyDescent="0.25">
      <c r="A1080">
        <v>3431</v>
      </c>
      <c r="B1080" s="1" t="s">
        <v>3430</v>
      </c>
      <c r="C1080" s="1" t="s">
        <v>7541</v>
      </c>
      <c r="D1080" s="3">
        <v>2000</v>
      </c>
      <c r="E1080" s="4">
        <v>2000</v>
      </c>
      <c r="F1080" t="s">
        <v>8218</v>
      </c>
      <c r="G1080" t="s">
        <v>8223</v>
      </c>
      <c r="H1080" t="s">
        <v>8403</v>
      </c>
      <c r="I1080" t="s">
        <v>8245</v>
      </c>
      <c r="J1080">
        <v>1408383153</v>
      </c>
      <c r="K1080">
        <v>1405791153</v>
      </c>
      <c r="L1080" t="b">
        <v>0</v>
      </c>
      <c r="M1080">
        <v>21</v>
      </c>
      <c r="N1080" t="b">
        <v>1</v>
      </c>
      <c r="O1080" t="s">
        <v>8269</v>
      </c>
      <c r="P1080" t="s">
        <v>8321</v>
      </c>
      <c r="Q1080" t="s">
        <v>8324</v>
      </c>
      <c r="R1080">
        <f t="shared" si="112"/>
        <v>95.24</v>
      </c>
      <c r="S1080" s="9">
        <f t="shared" si="113"/>
        <v>100</v>
      </c>
      <c r="T1080" s="8">
        <f t="shared" si="114"/>
        <v>41839.730937500004</v>
      </c>
      <c r="U1080" s="8">
        <f t="shared" si="115"/>
        <v>41869.730937500004</v>
      </c>
      <c r="V1080" s="14">
        <f t="shared" si="116"/>
        <v>30</v>
      </c>
      <c r="W1080" s="10">
        <f t="shared" si="117"/>
        <v>0</v>
      </c>
      <c r="X1080" s="21">
        <f t="shared" si="118"/>
        <v>2014</v>
      </c>
    </row>
    <row r="1081" spans="1:24" ht="45" x14ac:dyDescent="0.25">
      <c r="A1081">
        <v>3445</v>
      </c>
      <c r="B1081" s="1" t="s">
        <v>3444</v>
      </c>
      <c r="C1081" s="1" t="s">
        <v>7555</v>
      </c>
      <c r="D1081" s="3">
        <v>2000</v>
      </c>
      <c r="E1081" s="4">
        <v>2000</v>
      </c>
      <c r="F1081" t="s">
        <v>8218</v>
      </c>
      <c r="G1081" t="s">
        <v>8224</v>
      </c>
      <c r="H1081" t="s">
        <v>8407</v>
      </c>
      <c r="I1081" t="s">
        <v>8246</v>
      </c>
      <c r="J1081">
        <v>1445604236</v>
      </c>
      <c r="K1081">
        <v>1443185036</v>
      </c>
      <c r="L1081" t="b">
        <v>0</v>
      </c>
      <c r="M1081">
        <v>31</v>
      </c>
      <c r="N1081" t="b">
        <v>1</v>
      </c>
      <c r="O1081" t="s">
        <v>8269</v>
      </c>
      <c r="P1081" t="s">
        <v>8321</v>
      </c>
      <c r="Q1081" t="s">
        <v>8324</v>
      </c>
      <c r="R1081">
        <f t="shared" si="112"/>
        <v>64.52</v>
      </c>
      <c r="S1081" s="9">
        <f t="shared" si="113"/>
        <v>100</v>
      </c>
      <c r="T1081" s="8">
        <f t="shared" si="114"/>
        <v>42272.530509259261</v>
      </c>
      <c r="U1081" s="8">
        <f t="shared" si="115"/>
        <v>42300.530509259261</v>
      </c>
      <c r="V1081" s="14">
        <f t="shared" si="116"/>
        <v>28</v>
      </c>
      <c r="W1081" s="10">
        <f t="shared" si="117"/>
        <v>0</v>
      </c>
      <c r="X1081" s="21">
        <f t="shared" si="118"/>
        <v>2015</v>
      </c>
    </row>
    <row r="1082" spans="1:24" ht="60" x14ac:dyDescent="0.25">
      <c r="A1082">
        <v>3627</v>
      </c>
      <c r="B1082" s="1" t="s">
        <v>3625</v>
      </c>
      <c r="C1082" s="1" t="s">
        <v>7737</v>
      </c>
      <c r="D1082" s="3">
        <v>2000</v>
      </c>
      <c r="E1082" s="4">
        <v>2000</v>
      </c>
      <c r="F1082" t="s">
        <v>8218</v>
      </c>
      <c r="G1082" t="s">
        <v>8223</v>
      </c>
      <c r="H1082" t="s">
        <v>8403</v>
      </c>
      <c r="I1082" t="s">
        <v>8245</v>
      </c>
      <c r="J1082">
        <v>1463803140</v>
      </c>
      <c r="K1082">
        <v>1459446487</v>
      </c>
      <c r="L1082" t="b">
        <v>0</v>
      </c>
      <c r="M1082">
        <v>29</v>
      </c>
      <c r="N1082" t="b">
        <v>1</v>
      </c>
      <c r="O1082" t="s">
        <v>8269</v>
      </c>
      <c r="P1082" t="s">
        <v>8321</v>
      </c>
      <c r="Q1082" t="s">
        <v>8324</v>
      </c>
      <c r="R1082">
        <f t="shared" si="112"/>
        <v>68.97</v>
      </c>
      <c r="S1082" s="9">
        <f t="shared" si="113"/>
        <v>100</v>
      </c>
      <c r="T1082" s="8">
        <f t="shared" si="114"/>
        <v>42460.741747685184</v>
      </c>
      <c r="U1082" s="8">
        <f t="shared" si="115"/>
        <v>42511.165972222225</v>
      </c>
      <c r="V1082" s="14">
        <f t="shared" si="116"/>
        <v>50.424224537040573</v>
      </c>
      <c r="W1082" s="10">
        <f t="shared" si="117"/>
        <v>0</v>
      </c>
      <c r="X1082" s="21">
        <f t="shared" si="118"/>
        <v>2016</v>
      </c>
    </row>
    <row r="1083" spans="1:24" ht="60" x14ac:dyDescent="0.25">
      <c r="A1083">
        <v>3770</v>
      </c>
      <c r="B1083" s="1" t="s">
        <v>3767</v>
      </c>
      <c r="C1083" s="1" t="s">
        <v>7880</v>
      </c>
      <c r="D1083" s="3">
        <v>2000</v>
      </c>
      <c r="E1083" s="4">
        <v>2000</v>
      </c>
      <c r="F1083" t="s">
        <v>8218</v>
      </c>
      <c r="G1083" t="s">
        <v>8224</v>
      </c>
      <c r="H1083" t="s">
        <v>8407</v>
      </c>
      <c r="I1083" t="s">
        <v>8246</v>
      </c>
      <c r="J1083">
        <v>1434234010</v>
      </c>
      <c r="K1083">
        <v>1431642010</v>
      </c>
      <c r="L1083" t="b">
        <v>0</v>
      </c>
      <c r="M1083">
        <v>20</v>
      </c>
      <c r="N1083" t="b">
        <v>1</v>
      </c>
      <c r="O1083" t="s">
        <v>8303</v>
      </c>
      <c r="P1083" t="s">
        <v>8321</v>
      </c>
      <c r="Q1083" t="s">
        <v>8333</v>
      </c>
      <c r="R1083">
        <f t="shared" si="112"/>
        <v>100</v>
      </c>
      <c r="S1083" s="9">
        <f t="shared" si="113"/>
        <v>100</v>
      </c>
      <c r="T1083" s="8">
        <f t="shared" si="114"/>
        <v>42138.930671296301</v>
      </c>
      <c r="U1083" s="8">
        <f t="shared" si="115"/>
        <v>42168.930671296301</v>
      </c>
      <c r="V1083" s="14">
        <f t="shared" si="116"/>
        <v>30</v>
      </c>
      <c r="W1083" s="10">
        <f t="shared" si="117"/>
        <v>0</v>
      </c>
      <c r="X1083" s="21">
        <f t="shared" si="118"/>
        <v>2015</v>
      </c>
    </row>
    <row r="1084" spans="1:24" ht="60" x14ac:dyDescent="0.25">
      <c r="A1084">
        <v>1585</v>
      </c>
      <c r="B1084" s="1" t="s">
        <v>1586</v>
      </c>
      <c r="C1084" s="1" t="s">
        <v>5695</v>
      </c>
      <c r="D1084" s="3">
        <v>2000</v>
      </c>
      <c r="E1084" s="4">
        <v>1580</v>
      </c>
      <c r="F1084" t="s">
        <v>8220</v>
      </c>
      <c r="G1084" t="s">
        <v>8228</v>
      </c>
      <c r="H1084" t="s">
        <v>8408</v>
      </c>
      <c r="I1084" t="s">
        <v>8250</v>
      </c>
      <c r="J1084">
        <v>1482663600</v>
      </c>
      <c r="K1084">
        <v>1480800568</v>
      </c>
      <c r="L1084" t="b">
        <v>0</v>
      </c>
      <c r="M1084">
        <v>12</v>
      </c>
      <c r="N1084" t="b">
        <v>0</v>
      </c>
      <c r="O1084" t="s">
        <v>8289</v>
      </c>
      <c r="P1084" t="s">
        <v>8311</v>
      </c>
      <c r="Q1084" t="s">
        <v>8349</v>
      </c>
      <c r="R1084">
        <f t="shared" si="112"/>
        <v>131.66999999999999</v>
      </c>
      <c r="S1084" s="9">
        <f t="shared" si="113"/>
        <v>79</v>
      </c>
      <c r="T1084" s="8">
        <f t="shared" si="114"/>
        <v>42707.895462962959</v>
      </c>
      <c r="U1084" s="8">
        <f t="shared" si="115"/>
        <v>42729.458333333328</v>
      </c>
      <c r="V1084" s="14">
        <f t="shared" si="116"/>
        <v>21.562870370369637</v>
      </c>
      <c r="W1084" s="10">
        <f t="shared" si="117"/>
        <v>-0.21</v>
      </c>
      <c r="X1084" s="21">
        <f t="shared" si="118"/>
        <v>2016</v>
      </c>
    </row>
    <row r="1085" spans="1:24" ht="60" x14ac:dyDescent="0.25">
      <c r="A1085">
        <v>877</v>
      </c>
      <c r="B1085" s="1" t="s">
        <v>878</v>
      </c>
      <c r="C1085" s="1" t="s">
        <v>4987</v>
      </c>
      <c r="D1085" s="3">
        <v>2000</v>
      </c>
      <c r="E1085" s="4">
        <v>1351</v>
      </c>
      <c r="F1085" t="s">
        <v>8220</v>
      </c>
      <c r="G1085" t="s">
        <v>8223</v>
      </c>
      <c r="H1085" t="s">
        <v>8403</v>
      </c>
      <c r="I1085" t="s">
        <v>8245</v>
      </c>
      <c r="J1085">
        <v>1387479360</v>
      </c>
      <c r="K1085">
        <v>1384887360</v>
      </c>
      <c r="L1085" t="b">
        <v>0</v>
      </c>
      <c r="M1085">
        <v>29</v>
      </c>
      <c r="N1085" t="b">
        <v>0</v>
      </c>
      <c r="O1085" t="s">
        <v>8276</v>
      </c>
      <c r="P1085" t="s">
        <v>8325</v>
      </c>
      <c r="Q1085" t="s">
        <v>8348</v>
      </c>
      <c r="R1085">
        <f t="shared" si="112"/>
        <v>46.59</v>
      </c>
      <c r="S1085" s="9">
        <f t="shared" si="113"/>
        <v>68</v>
      </c>
      <c r="T1085" s="8">
        <f t="shared" si="114"/>
        <v>41597.788888888892</v>
      </c>
      <c r="U1085" s="8">
        <f t="shared" si="115"/>
        <v>41627.788888888892</v>
      </c>
      <c r="V1085" s="14">
        <f t="shared" si="116"/>
        <v>30</v>
      </c>
      <c r="W1085" s="10">
        <f t="shared" si="117"/>
        <v>-0.32450000000000001</v>
      </c>
      <c r="X1085" s="21">
        <f t="shared" si="118"/>
        <v>2013</v>
      </c>
    </row>
    <row r="1086" spans="1:24" ht="45" x14ac:dyDescent="0.25">
      <c r="A1086">
        <v>1704</v>
      </c>
      <c r="B1086" s="1" t="s">
        <v>1705</v>
      </c>
      <c r="C1086" s="1" t="s">
        <v>5814</v>
      </c>
      <c r="D1086" s="3">
        <v>2000</v>
      </c>
      <c r="E1086" s="4">
        <v>1302</v>
      </c>
      <c r="F1086" t="s">
        <v>8220</v>
      </c>
      <c r="G1086" t="s">
        <v>8223</v>
      </c>
      <c r="H1086" t="s">
        <v>8403</v>
      </c>
      <c r="I1086" t="s">
        <v>8245</v>
      </c>
      <c r="J1086">
        <v>1424056873</v>
      </c>
      <c r="K1086">
        <v>1421464873</v>
      </c>
      <c r="L1086" t="b">
        <v>0</v>
      </c>
      <c r="M1086">
        <v>11</v>
      </c>
      <c r="N1086" t="b">
        <v>0</v>
      </c>
      <c r="O1086" t="s">
        <v>8291</v>
      </c>
      <c r="P1086" t="s">
        <v>8325</v>
      </c>
      <c r="Q1086" t="s">
        <v>8328</v>
      </c>
      <c r="R1086">
        <f t="shared" si="112"/>
        <v>118.36</v>
      </c>
      <c r="S1086" s="9">
        <f t="shared" si="113"/>
        <v>65</v>
      </c>
      <c r="T1086" s="8">
        <f t="shared" si="114"/>
        <v>42021.139733796299</v>
      </c>
      <c r="U1086" s="8">
        <f t="shared" si="115"/>
        <v>42051.139733796299</v>
      </c>
      <c r="V1086" s="14">
        <f t="shared" si="116"/>
        <v>30</v>
      </c>
      <c r="W1086" s="10">
        <f t="shared" si="117"/>
        <v>-0.34899999999999998</v>
      </c>
      <c r="X1086" s="21">
        <f t="shared" si="118"/>
        <v>2015</v>
      </c>
    </row>
    <row r="1087" spans="1:24" ht="45" x14ac:dyDescent="0.25">
      <c r="A1087">
        <v>4094</v>
      </c>
      <c r="B1087" s="1" t="s">
        <v>4090</v>
      </c>
      <c r="C1087" s="1" t="s">
        <v>8197</v>
      </c>
      <c r="D1087" s="3">
        <v>2000</v>
      </c>
      <c r="E1087" s="4">
        <v>730</v>
      </c>
      <c r="F1087" t="s">
        <v>8220</v>
      </c>
      <c r="G1087" t="s">
        <v>8223</v>
      </c>
      <c r="H1087" t="s">
        <v>8403</v>
      </c>
      <c r="I1087" t="s">
        <v>8245</v>
      </c>
      <c r="J1087">
        <v>1413953940</v>
      </c>
      <c r="K1087">
        <v>1410141900</v>
      </c>
      <c r="L1087" t="b">
        <v>0</v>
      </c>
      <c r="M1087">
        <v>8</v>
      </c>
      <c r="N1087" t="b">
        <v>0</v>
      </c>
      <c r="O1087" t="s">
        <v>8269</v>
      </c>
      <c r="P1087" t="s">
        <v>8321</v>
      </c>
      <c r="Q1087" t="s">
        <v>8324</v>
      </c>
      <c r="R1087">
        <f t="shared" si="112"/>
        <v>91.25</v>
      </c>
      <c r="S1087" s="9">
        <f t="shared" si="113"/>
        <v>37</v>
      </c>
      <c r="T1087" s="8">
        <f t="shared" si="114"/>
        <v>41890.086805555555</v>
      </c>
      <c r="U1087" s="8">
        <f t="shared" si="115"/>
        <v>41934.207638888889</v>
      </c>
      <c r="V1087" s="14">
        <f t="shared" si="116"/>
        <v>44.120833333334303</v>
      </c>
      <c r="W1087" s="10">
        <f t="shared" si="117"/>
        <v>-0.63500000000000001</v>
      </c>
      <c r="X1087" s="21">
        <f t="shared" si="118"/>
        <v>2014</v>
      </c>
    </row>
    <row r="1088" spans="1:24" ht="60" x14ac:dyDescent="0.25">
      <c r="A1088">
        <v>3958</v>
      </c>
      <c r="B1088" s="1" t="s">
        <v>3955</v>
      </c>
      <c r="C1088" s="1" t="s">
        <v>8065</v>
      </c>
      <c r="D1088" s="3">
        <v>2000</v>
      </c>
      <c r="E1088" s="4">
        <v>641</v>
      </c>
      <c r="F1088" t="s">
        <v>8220</v>
      </c>
      <c r="G1088" t="s">
        <v>8223</v>
      </c>
      <c r="H1088" t="s">
        <v>8403</v>
      </c>
      <c r="I1088" t="s">
        <v>8245</v>
      </c>
      <c r="J1088">
        <v>1406988000</v>
      </c>
      <c r="K1088">
        <v>1403822912</v>
      </c>
      <c r="L1088" t="b">
        <v>0</v>
      </c>
      <c r="M1088">
        <v>16</v>
      </c>
      <c r="N1088" t="b">
        <v>0</v>
      </c>
      <c r="O1088" t="s">
        <v>8269</v>
      </c>
      <c r="P1088" t="s">
        <v>8321</v>
      </c>
      <c r="Q1088" t="s">
        <v>8324</v>
      </c>
      <c r="R1088">
        <f t="shared" si="112"/>
        <v>40.06</v>
      </c>
      <c r="S1088" s="9">
        <f t="shared" si="113"/>
        <v>32</v>
      </c>
      <c r="T1088" s="8">
        <f t="shared" si="114"/>
        <v>41816.950370370374</v>
      </c>
      <c r="U1088" s="8">
        <f t="shared" si="115"/>
        <v>41853.583333333336</v>
      </c>
      <c r="V1088" s="14">
        <f t="shared" si="116"/>
        <v>36.632962962961756</v>
      </c>
      <c r="W1088" s="10">
        <f t="shared" si="117"/>
        <v>-0.67949999999999999</v>
      </c>
      <c r="X1088" s="21">
        <f t="shared" si="118"/>
        <v>2014</v>
      </c>
    </row>
    <row r="1089" spans="1:24" ht="60" x14ac:dyDescent="0.25">
      <c r="A1089">
        <v>3985</v>
      </c>
      <c r="B1089" s="1" t="s">
        <v>3981</v>
      </c>
      <c r="C1089" s="1" t="s">
        <v>8091</v>
      </c>
      <c r="D1089" s="3">
        <v>2000</v>
      </c>
      <c r="E1089" s="4">
        <v>641</v>
      </c>
      <c r="F1089" t="s">
        <v>8220</v>
      </c>
      <c r="G1089" t="s">
        <v>8223</v>
      </c>
      <c r="H1089" t="s">
        <v>8403</v>
      </c>
      <c r="I1089" t="s">
        <v>8245</v>
      </c>
      <c r="J1089">
        <v>1456002300</v>
      </c>
      <c r="K1089">
        <v>1454173120</v>
      </c>
      <c r="L1089" t="b">
        <v>0</v>
      </c>
      <c r="M1089">
        <v>19</v>
      </c>
      <c r="N1089" t="b">
        <v>0</v>
      </c>
      <c r="O1089" t="s">
        <v>8269</v>
      </c>
      <c r="P1089" t="s">
        <v>8321</v>
      </c>
      <c r="Q1089" t="s">
        <v>8324</v>
      </c>
      <c r="R1089">
        <f t="shared" si="112"/>
        <v>33.74</v>
      </c>
      <c r="S1089" s="9">
        <f t="shared" si="113"/>
        <v>32</v>
      </c>
      <c r="T1089" s="8">
        <f t="shared" si="114"/>
        <v>42399.707407407404</v>
      </c>
      <c r="U1089" s="8">
        <f t="shared" si="115"/>
        <v>42420.878472222219</v>
      </c>
      <c r="V1089" s="14">
        <f t="shared" si="116"/>
        <v>21.171064814814599</v>
      </c>
      <c r="W1089" s="10">
        <f t="shared" si="117"/>
        <v>-0.67949999999999999</v>
      </c>
      <c r="X1089" s="21">
        <f t="shared" si="118"/>
        <v>2016</v>
      </c>
    </row>
    <row r="1090" spans="1:24" ht="60" x14ac:dyDescent="0.25">
      <c r="A1090">
        <v>4075</v>
      </c>
      <c r="B1090" s="1" t="s">
        <v>4071</v>
      </c>
      <c r="C1090" s="1" t="s">
        <v>8178</v>
      </c>
      <c r="D1090" s="3">
        <v>2000</v>
      </c>
      <c r="E1090" s="4">
        <v>576</v>
      </c>
      <c r="F1090" t="s">
        <v>8220</v>
      </c>
      <c r="G1090" t="s">
        <v>8224</v>
      </c>
      <c r="H1090" t="s">
        <v>8407</v>
      </c>
      <c r="I1090" t="s">
        <v>8246</v>
      </c>
      <c r="J1090">
        <v>1404149280</v>
      </c>
      <c r="K1090">
        <v>1400547969</v>
      </c>
      <c r="L1090" t="b">
        <v>0</v>
      </c>
      <c r="M1090">
        <v>13</v>
      </c>
      <c r="N1090" t="b">
        <v>0</v>
      </c>
      <c r="O1090" t="s">
        <v>8269</v>
      </c>
      <c r="P1090" t="s">
        <v>8321</v>
      </c>
      <c r="Q1090" t="s">
        <v>8324</v>
      </c>
      <c r="R1090">
        <f t="shared" ref="R1090:R1153" si="119">IFERROR(ROUND(E1090/M1090,2),0)</f>
        <v>44.31</v>
      </c>
      <c r="S1090" s="9">
        <f t="shared" ref="S1090:S1153" si="120">ROUND((E1090/D1090)*100,0)</f>
        <v>29</v>
      </c>
      <c r="T1090" s="8">
        <f t="shared" ref="T1090:T1153" si="121">+(((K1090/60)/60)/24)+DATE(1970,1,1)</f>
        <v>41779.045937499999</v>
      </c>
      <c r="U1090" s="8">
        <f t="shared" ref="U1090:U1153" si="122">+(((J1090/60)/60/24)+DATE(1970,1,1))</f>
        <v>41820.727777777778</v>
      </c>
      <c r="V1090" s="14">
        <f t="shared" ref="V1090:V1153" si="123">+U1090-T1090</f>
        <v>41.681840277778974</v>
      </c>
      <c r="W1090" s="10">
        <f t="shared" ref="W1090:W1153" si="124">+(E1090-D1090)/D1090</f>
        <v>-0.71199999999999997</v>
      </c>
      <c r="X1090" s="21">
        <f t="shared" ref="X1090:X1153" si="125">YEAR(T1090)</f>
        <v>2014</v>
      </c>
    </row>
    <row r="1091" spans="1:24" ht="45" x14ac:dyDescent="0.25">
      <c r="A1091">
        <v>4028</v>
      </c>
      <c r="B1091" s="1" t="s">
        <v>4024</v>
      </c>
      <c r="C1091" s="1" t="s">
        <v>8133</v>
      </c>
      <c r="D1091" s="3">
        <v>2000</v>
      </c>
      <c r="E1091" s="4">
        <v>561</v>
      </c>
      <c r="F1091" t="s">
        <v>8220</v>
      </c>
      <c r="G1091" t="s">
        <v>8223</v>
      </c>
      <c r="H1091" t="s">
        <v>8403</v>
      </c>
      <c r="I1091" t="s">
        <v>8245</v>
      </c>
      <c r="J1091">
        <v>1402007500</v>
      </c>
      <c r="K1091">
        <v>1399415500</v>
      </c>
      <c r="L1091" t="b">
        <v>0</v>
      </c>
      <c r="M1091">
        <v>11</v>
      </c>
      <c r="N1091" t="b">
        <v>0</v>
      </c>
      <c r="O1091" t="s">
        <v>8269</v>
      </c>
      <c r="P1091" t="s">
        <v>8321</v>
      </c>
      <c r="Q1091" t="s">
        <v>8324</v>
      </c>
      <c r="R1091">
        <f t="shared" si="119"/>
        <v>51</v>
      </c>
      <c r="S1091" s="9">
        <f t="shared" si="120"/>
        <v>28</v>
      </c>
      <c r="T1091" s="8">
        <f t="shared" si="121"/>
        <v>41765.938657407409</v>
      </c>
      <c r="U1091" s="8">
        <f t="shared" si="122"/>
        <v>41795.938657407409</v>
      </c>
      <c r="V1091" s="14">
        <f t="shared" si="123"/>
        <v>30</v>
      </c>
      <c r="W1091" s="10">
        <f t="shared" si="124"/>
        <v>-0.71950000000000003</v>
      </c>
      <c r="X1091" s="21">
        <f t="shared" si="125"/>
        <v>2014</v>
      </c>
    </row>
    <row r="1092" spans="1:24" ht="60" x14ac:dyDescent="0.25">
      <c r="A1092">
        <v>685</v>
      </c>
      <c r="B1092" s="1" t="s">
        <v>686</v>
      </c>
      <c r="C1092" s="1" t="s">
        <v>4795</v>
      </c>
      <c r="D1092" s="3">
        <v>2000</v>
      </c>
      <c r="E1092" s="4">
        <v>553</v>
      </c>
      <c r="F1092" t="s">
        <v>8220</v>
      </c>
      <c r="G1092" t="s">
        <v>8223</v>
      </c>
      <c r="H1092" t="s">
        <v>8403</v>
      </c>
      <c r="I1092" t="s">
        <v>8245</v>
      </c>
      <c r="J1092">
        <v>1421095672</v>
      </c>
      <c r="K1092">
        <v>1417207672</v>
      </c>
      <c r="L1092" t="b">
        <v>0</v>
      </c>
      <c r="M1092">
        <v>10</v>
      </c>
      <c r="N1092" t="b">
        <v>0</v>
      </c>
      <c r="O1092" t="s">
        <v>8271</v>
      </c>
      <c r="P1092" t="s">
        <v>8306</v>
      </c>
      <c r="Q1092" t="s">
        <v>8308</v>
      </c>
      <c r="R1092">
        <f t="shared" si="119"/>
        <v>55.3</v>
      </c>
      <c r="S1092" s="9">
        <f t="shared" si="120"/>
        <v>28</v>
      </c>
      <c r="T1092" s="8">
        <f t="shared" si="121"/>
        <v>41971.866574074069</v>
      </c>
      <c r="U1092" s="8">
        <f t="shared" si="122"/>
        <v>42016.866574074069</v>
      </c>
      <c r="V1092" s="14">
        <f t="shared" si="123"/>
        <v>45</v>
      </c>
      <c r="W1092" s="10">
        <f t="shared" si="124"/>
        <v>-0.72350000000000003</v>
      </c>
      <c r="X1092" s="21">
        <f t="shared" si="125"/>
        <v>2014</v>
      </c>
    </row>
    <row r="1093" spans="1:24" ht="60" x14ac:dyDescent="0.25">
      <c r="A1093">
        <v>3888</v>
      </c>
      <c r="B1093" s="1" t="s">
        <v>3885</v>
      </c>
      <c r="C1093" s="1" t="s">
        <v>7996</v>
      </c>
      <c r="D1093" s="3">
        <v>2000</v>
      </c>
      <c r="E1093" s="4">
        <v>542</v>
      </c>
      <c r="F1093" t="s">
        <v>8220</v>
      </c>
      <c r="G1093" t="s">
        <v>8224</v>
      </c>
      <c r="H1093" t="s">
        <v>8407</v>
      </c>
      <c r="I1093" t="s">
        <v>8246</v>
      </c>
      <c r="J1093">
        <v>1488114358</v>
      </c>
      <c r="K1093">
        <v>1485522358</v>
      </c>
      <c r="L1093" t="b">
        <v>0</v>
      </c>
      <c r="M1093">
        <v>14</v>
      </c>
      <c r="N1093" t="b">
        <v>0</v>
      </c>
      <c r="O1093" t="s">
        <v>8269</v>
      </c>
      <c r="P1093" t="s">
        <v>8321</v>
      </c>
      <c r="Q1093" t="s">
        <v>8324</v>
      </c>
      <c r="R1093">
        <f t="shared" si="119"/>
        <v>38.71</v>
      </c>
      <c r="S1093" s="9">
        <f t="shared" si="120"/>
        <v>27</v>
      </c>
      <c r="T1093" s="8">
        <f t="shared" si="121"/>
        <v>42762.545810185184</v>
      </c>
      <c r="U1093" s="8">
        <f t="shared" si="122"/>
        <v>42792.545810185184</v>
      </c>
      <c r="V1093" s="14">
        <f t="shared" si="123"/>
        <v>30</v>
      </c>
      <c r="W1093" s="10">
        <f t="shared" si="124"/>
        <v>-0.72899999999999998</v>
      </c>
      <c r="X1093" s="21">
        <f t="shared" si="125"/>
        <v>2017</v>
      </c>
    </row>
    <row r="1094" spans="1:24" ht="45" x14ac:dyDescent="0.25">
      <c r="A1094">
        <v>2917</v>
      </c>
      <c r="B1094" s="1" t="s">
        <v>2917</v>
      </c>
      <c r="C1094" s="1" t="s">
        <v>7027</v>
      </c>
      <c r="D1094" s="3">
        <v>2000</v>
      </c>
      <c r="E1094" s="4">
        <v>437</v>
      </c>
      <c r="F1094" t="s">
        <v>8220</v>
      </c>
      <c r="G1094" t="s">
        <v>8223</v>
      </c>
      <c r="H1094" t="s">
        <v>8403</v>
      </c>
      <c r="I1094" t="s">
        <v>8245</v>
      </c>
      <c r="J1094">
        <v>1442381847</v>
      </c>
      <c r="K1094">
        <v>1440826647</v>
      </c>
      <c r="L1094" t="b">
        <v>0</v>
      </c>
      <c r="M1094">
        <v>9</v>
      </c>
      <c r="N1094" t="b">
        <v>0</v>
      </c>
      <c r="O1094" t="s">
        <v>8269</v>
      </c>
      <c r="P1094" t="s">
        <v>8321</v>
      </c>
      <c r="Q1094" t="s">
        <v>8324</v>
      </c>
      <c r="R1094">
        <f t="shared" si="119"/>
        <v>48.56</v>
      </c>
      <c r="S1094" s="9">
        <f t="shared" si="120"/>
        <v>22</v>
      </c>
      <c r="T1094" s="8">
        <f t="shared" si="121"/>
        <v>42245.234340277777</v>
      </c>
      <c r="U1094" s="8">
        <f t="shared" si="122"/>
        <v>42263.234340277777</v>
      </c>
      <c r="V1094" s="14">
        <f t="shared" si="123"/>
        <v>18</v>
      </c>
      <c r="W1094" s="10">
        <f t="shared" si="124"/>
        <v>-0.78149999999999997</v>
      </c>
      <c r="X1094" s="21">
        <f t="shared" si="125"/>
        <v>2015</v>
      </c>
    </row>
    <row r="1095" spans="1:24" ht="60" x14ac:dyDescent="0.25">
      <c r="A1095">
        <v>4064</v>
      </c>
      <c r="B1095" s="1" t="s">
        <v>4060</v>
      </c>
      <c r="C1095" s="1" t="s">
        <v>8168</v>
      </c>
      <c r="D1095" s="3">
        <v>2000</v>
      </c>
      <c r="E1095" s="4">
        <v>385</v>
      </c>
      <c r="F1095" t="s">
        <v>8220</v>
      </c>
      <c r="G1095" t="s">
        <v>8225</v>
      </c>
      <c r="H1095" t="s">
        <v>8404</v>
      </c>
      <c r="I1095" t="s">
        <v>8247</v>
      </c>
      <c r="J1095">
        <v>1430316426</v>
      </c>
      <c r="K1095">
        <v>1427724426</v>
      </c>
      <c r="L1095" t="b">
        <v>0</v>
      </c>
      <c r="M1095">
        <v>6</v>
      </c>
      <c r="N1095" t="b">
        <v>0</v>
      </c>
      <c r="O1095" t="s">
        <v>8269</v>
      </c>
      <c r="P1095" t="s">
        <v>8321</v>
      </c>
      <c r="Q1095" t="s">
        <v>8324</v>
      </c>
      <c r="R1095">
        <f t="shared" si="119"/>
        <v>64.17</v>
      </c>
      <c r="S1095" s="9">
        <f t="shared" si="120"/>
        <v>19</v>
      </c>
      <c r="T1095" s="8">
        <f t="shared" si="121"/>
        <v>42093.588263888887</v>
      </c>
      <c r="U1095" s="8">
        <f t="shared" si="122"/>
        <v>42123.588263888887</v>
      </c>
      <c r="V1095" s="14">
        <f t="shared" si="123"/>
        <v>30</v>
      </c>
      <c r="W1095" s="10">
        <f t="shared" si="124"/>
        <v>-0.8075</v>
      </c>
      <c r="X1095" s="21">
        <f t="shared" si="125"/>
        <v>2015</v>
      </c>
    </row>
    <row r="1096" spans="1:24" ht="45" x14ac:dyDescent="0.25">
      <c r="A1096">
        <v>2753</v>
      </c>
      <c r="B1096" s="1" t="s">
        <v>2753</v>
      </c>
      <c r="C1096" s="1" t="s">
        <v>6863</v>
      </c>
      <c r="D1096" s="3">
        <v>2000</v>
      </c>
      <c r="E1096" s="4">
        <v>380</v>
      </c>
      <c r="F1096" t="s">
        <v>8220</v>
      </c>
      <c r="G1096" t="s">
        <v>8223</v>
      </c>
      <c r="H1096" t="s">
        <v>8403</v>
      </c>
      <c r="I1096" t="s">
        <v>8245</v>
      </c>
      <c r="J1096">
        <v>1346017023</v>
      </c>
      <c r="K1096">
        <v>1343425023</v>
      </c>
      <c r="L1096" t="b">
        <v>0</v>
      </c>
      <c r="M1096">
        <v>8</v>
      </c>
      <c r="N1096" t="b">
        <v>0</v>
      </c>
      <c r="O1096" t="s">
        <v>8302</v>
      </c>
      <c r="P1096" t="s">
        <v>8309</v>
      </c>
      <c r="Q1096" t="s">
        <v>8354</v>
      </c>
      <c r="R1096">
        <f t="shared" si="119"/>
        <v>47.5</v>
      </c>
      <c r="S1096" s="9">
        <f t="shared" si="120"/>
        <v>19</v>
      </c>
      <c r="T1096" s="8">
        <f t="shared" si="121"/>
        <v>41117.900729166664</v>
      </c>
      <c r="U1096" s="8">
        <f t="shared" si="122"/>
        <v>41147.900729166664</v>
      </c>
      <c r="V1096" s="14">
        <f t="shared" si="123"/>
        <v>30</v>
      </c>
      <c r="W1096" s="10">
        <f t="shared" si="124"/>
        <v>-0.81</v>
      </c>
      <c r="X1096" s="21">
        <f t="shared" si="125"/>
        <v>2012</v>
      </c>
    </row>
    <row r="1097" spans="1:24" ht="60" x14ac:dyDescent="0.25">
      <c r="A1097">
        <v>3740</v>
      </c>
      <c r="B1097" s="1" t="s">
        <v>3737</v>
      </c>
      <c r="C1097" s="1" t="s">
        <v>7850</v>
      </c>
      <c r="D1097" s="3">
        <v>2000</v>
      </c>
      <c r="E1097" s="4">
        <v>358</v>
      </c>
      <c r="F1097" t="s">
        <v>8220</v>
      </c>
      <c r="G1097" t="s">
        <v>8223</v>
      </c>
      <c r="H1097" t="s">
        <v>8403</v>
      </c>
      <c r="I1097" t="s">
        <v>8245</v>
      </c>
      <c r="J1097">
        <v>1407808438</v>
      </c>
      <c r="K1097">
        <v>1405217355</v>
      </c>
      <c r="L1097" t="b">
        <v>0</v>
      </c>
      <c r="M1097">
        <v>14</v>
      </c>
      <c r="N1097" t="b">
        <v>0</v>
      </c>
      <c r="O1097" t="s">
        <v>8269</v>
      </c>
      <c r="P1097" t="s">
        <v>8321</v>
      </c>
      <c r="Q1097" t="s">
        <v>8324</v>
      </c>
      <c r="R1097">
        <f t="shared" si="119"/>
        <v>25.57</v>
      </c>
      <c r="S1097" s="9">
        <f t="shared" si="120"/>
        <v>18</v>
      </c>
      <c r="T1097" s="8">
        <f t="shared" si="121"/>
        <v>41833.089756944442</v>
      </c>
      <c r="U1097" s="8">
        <f t="shared" si="122"/>
        <v>41863.079143518517</v>
      </c>
      <c r="V1097" s="14">
        <f t="shared" si="123"/>
        <v>29.98938657407416</v>
      </c>
      <c r="W1097" s="10">
        <f t="shared" si="124"/>
        <v>-0.82099999999999995</v>
      </c>
      <c r="X1097" s="21">
        <f t="shared" si="125"/>
        <v>2014</v>
      </c>
    </row>
    <row r="1098" spans="1:24" ht="60" x14ac:dyDescent="0.25">
      <c r="A1098">
        <v>3965</v>
      </c>
      <c r="B1098" s="1" t="s">
        <v>3962</v>
      </c>
      <c r="C1098" s="1" t="s">
        <v>8072</v>
      </c>
      <c r="D1098" s="3">
        <v>2000</v>
      </c>
      <c r="E1098" s="4">
        <v>285</v>
      </c>
      <c r="F1098" t="s">
        <v>8220</v>
      </c>
      <c r="G1098" t="s">
        <v>8223</v>
      </c>
      <c r="H1098" t="s">
        <v>8403</v>
      </c>
      <c r="I1098" t="s">
        <v>8245</v>
      </c>
      <c r="J1098">
        <v>1460608780</v>
      </c>
      <c r="K1098">
        <v>1455428380</v>
      </c>
      <c r="L1098" t="b">
        <v>0</v>
      </c>
      <c r="M1098">
        <v>4</v>
      </c>
      <c r="N1098" t="b">
        <v>0</v>
      </c>
      <c r="O1098" t="s">
        <v>8269</v>
      </c>
      <c r="P1098" t="s">
        <v>8321</v>
      </c>
      <c r="Q1098" t="s">
        <v>8324</v>
      </c>
      <c r="R1098">
        <f t="shared" si="119"/>
        <v>71.25</v>
      </c>
      <c r="S1098" s="9">
        <f t="shared" si="120"/>
        <v>14</v>
      </c>
      <c r="T1098" s="8">
        <f t="shared" si="121"/>
        <v>42414.235879629632</v>
      </c>
      <c r="U1098" s="8">
        <f t="shared" si="122"/>
        <v>42474.194212962961</v>
      </c>
      <c r="V1098" s="14">
        <f t="shared" si="123"/>
        <v>59.958333333328483</v>
      </c>
      <c r="W1098" s="10">
        <f t="shared" si="124"/>
        <v>-0.85750000000000004</v>
      </c>
      <c r="X1098" s="21">
        <f t="shared" si="125"/>
        <v>2016</v>
      </c>
    </row>
    <row r="1099" spans="1:24" ht="60" x14ac:dyDescent="0.25">
      <c r="A1099">
        <v>3099</v>
      </c>
      <c r="B1099" s="1" t="s">
        <v>3099</v>
      </c>
      <c r="C1099" s="1" t="s">
        <v>7209</v>
      </c>
      <c r="D1099" s="3">
        <v>2000</v>
      </c>
      <c r="E1099" s="4">
        <v>278</v>
      </c>
      <c r="F1099" t="s">
        <v>8220</v>
      </c>
      <c r="G1099" t="s">
        <v>8223</v>
      </c>
      <c r="H1099" t="s">
        <v>8403</v>
      </c>
      <c r="I1099" t="s">
        <v>8245</v>
      </c>
      <c r="J1099">
        <v>1455251591</v>
      </c>
      <c r="K1099">
        <v>1452659591</v>
      </c>
      <c r="L1099" t="b">
        <v>0</v>
      </c>
      <c r="M1099">
        <v>5</v>
      </c>
      <c r="N1099" t="b">
        <v>0</v>
      </c>
      <c r="O1099" t="s">
        <v>8301</v>
      </c>
      <c r="P1099" t="s">
        <v>8321</v>
      </c>
      <c r="Q1099" t="s">
        <v>8322</v>
      </c>
      <c r="R1099">
        <f t="shared" si="119"/>
        <v>55.6</v>
      </c>
      <c r="S1099" s="9">
        <f t="shared" si="120"/>
        <v>14</v>
      </c>
      <c r="T1099" s="8">
        <f t="shared" si="121"/>
        <v>42382.189710648148</v>
      </c>
      <c r="U1099" s="8">
        <f t="shared" si="122"/>
        <v>42412.189710648148</v>
      </c>
      <c r="V1099" s="14">
        <f t="shared" si="123"/>
        <v>30</v>
      </c>
      <c r="W1099" s="10">
        <f t="shared" si="124"/>
        <v>-0.86099999999999999</v>
      </c>
      <c r="X1099" s="21">
        <f t="shared" si="125"/>
        <v>2016</v>
      </c>
    </row>
    <row r="1100" spans="1:24" ht="45" x14ac:dyDescent="0.25">
      <c r="A1100">
        <v>3867</v>
      </c>
      <c r="B1100" s="1" t="s">
        <v>3864</v>
      </c>
      <c r="C1100" s="1" t="s">
        <v>7976</v>
      </c>
      <c r="D1100" s="3">
        <v>2000</v>
      </c>
      <c r="E1100" s="4">
        <v>251</v>
      </c>
      <c r="F1100" t="s">
        <v>8220</v>
      </c>
      <c r="G1100" t="s">
        <v>8223</v>
      </c>
      <c r="H1100" t="s">
        <v>8403</v>
      </c>
      <c r="I1100" t="s">
        <v>8245</v>
      </c>
      <c r="J1100">
        <v>1466278339</v>
      </c>
      <c r="K1100">
        <v>1463686339</v>
      </c>
      <c r="L1100" t="b">
        <v>0</v>
      </c>
      <c r="M1100">
        <v>5</v>
      </c>
      <c r="N1100" t="b">
        <v>0</v>
      </c>
      <c r="O1100" t="s">
        <v>8269</v>
      </c>
      <c r="P1100" t="s">
        <v>8321</v>
      </c>
      <c r="Q1100" t="s">
        <v>8324</v>
      </c>
      <c r="R1100">
        <f t="shared" si="119"/>
        <v>50.2</v>
      </c>
      <c r="S1100" s="9">
        <f t="shared" si="120"/>
        <v>13</v>
      </c>
      <c r="T1100" s="8">
        <f t="shared" si="121"/>
        <v>42509.814108796301</v>
      </c>
      <c r="U1100" s="8">
        <f t="shared" si="122"/>
        <v>42539.814108796301</v>
      </c>
      <c r="V1100" s="14">
        <f t="shared" si="123"/>
        <v>30</v>
      </c>
      <c r="W1100" s="10">
        <f t="shared" si="124"/>
        <v>-0.87450000000000006</v>
      </c>
      <c r="X1100" s="21">
        <f t="shared" si="125"/>
        <v>2016</v>
      </c>
    </row>
    <row r="1101" spans="1:24" ht="60" x14ac:dyDescent="0.25">
      <c r="A1101">
        <v>2129</v>
      </c>
      <c r="B1101" s="1" t="s">
        <v>2130</v>
      </c>
      <c r="C1101" s="1" t="s">
        <v>6239</v>
      </c>
      <c r="D1101" s="3">
        <v>2000</v>
      </c>
      <c r="E1101" s="4">
        <v>236</v>
      </c>
      <c r="F1101" t="s">
        <v>8220</v>
      </c>
      <c r="G1101" t="s">
        <v>8223</v>
      </c>
      <c r="H1101" t="s">
        <v>8403</v>
      </c>
      <c r="I1101" t="s">
        <v>8245</v>
      </c>
      <c r="J1101">
        <v>1457570100</v>
      </c>
      <c r="K1101">
        <v>1454978100</v>
      </c>
      <c r="L1101" t="b">
        <v>0</v>
      </c>
      <c r="M1101">
        <v>12</v>
      </c>
      <c r="N1101" t="b">
        <v>0</v>
      </c>
      <c r="O1101" t="s">
        <v>8280</v>
      </c>
      <c r="P1101" t="s">
        <v>8314</v>
      </c>
      <c r="Q1101" t="s">
        <v>8332</v>
      </c>
      <c r="R1101">
        <f t="shared" si="119"/>
        <v>19.670000000000002</v>
      </c>
      <c r="S1101" s="9">
        <f t="shared" si="120"/>
        <v>12</v>
      </c>
      <c r="T1101" s="8">
        <f t="shared" si="121"/>
        <v>42409.024305555555</v>
      </c>
      <c r="U1101" s="8">
        <f t="shared" si="122"/>
        <v>42439.024305555555</v>
      </c>
      <c r="V1101" s="14">
        <f t="shared" si="123"/>
        <v>30</v>
      </c>
      <c r="W1101" s="10">
        <f t="shared" si="124"/>
        <v>-0.88200000000000001</v>
      </c>
      <c r="X1101" s="21">
        <f t="shared" si="125"/>
        <v>2016</v>
      </c>
    </row>
    <row r="1102" spans="1:24" ht="60" x14ac:dyDescent="0.25">
      <c r="A1102">
        <v>2758</v>
      </c>
      <c r="B1102" s="1" t="s">
        <v>2758</v>
      </c>
      <c r="C1102" s="1" t="s">
        <v>6868</v>
      </c>
      <c r="D1102" s="3">
        <v>2000</v>
      </c>
      <c r="E1102" s="4">
        <v>234</v>
      </c>
      <c r="F1102" t="s">
        <v>8220</v>
      </c>
      <c r="G1102" t="s">
        <v>8225</v>
      </c>
      <c r="H1102" t="s">
        <v>8404</v>
      </c>
      <c r="I1102" t="s">
        <v>8247</v>
      </c>
      <c r="J1102">
        <v>1476095783</v>
      </c>
      <c r="K1102">
        <v>1474886183</v>
      </c>
      <c r="L1102" t="b">
        <v>0</v>
      </c>
      <c r="M1102">
        <v>6</v>
      </c>
      <c r="N1102" t="b">
        <v>0</v>
      </c>
      <c r="O1102" t="s">
        <v>8302</v>
      </c>
      <c r="P1102" t="s">
        <v>8309</v>
      </c>
      <c r="Q1102" t="s">
        <v>8354</v>
      </c>
      <c r="R1102">
        <f t="shared" si="119"/>
        <v>39</v>
      </c>
      <c r="S1102" s="9">
        <f t="shared" si="120"/>
        <v>12</v>
      </c>
      <c r="T1102" s="8">
        <f t="shared" si="121"/>
        <v>42639.441932870366</v>
      </c>
      <c r="U1102" s="8">
        <f t="shared" si="122"/>
        <v>42653.441932870366</v>
      </c>
      <c r="V1102" s="14">
        <f t="shared" si="123"/>
        <v>14</v>
      </c>
      <c r="W1102" s="10">
        <f t="shared" si="124"/>
        <v>-0.88300000000000001</v>
      </c>
      <c r="X1102" s="21">
        <f t="shared" si="125"/>
        <v>2016</v>
      </c>
    </row>
    <row r="1103" spans="1:24" ht="60" x14ac:dyDescent="0.25">
      <c r="A1103">
        <v>2143</v>
      </c>
      <c r="B1103" s="1" t="s">
        <v>2144</v>
      </c>
      <c r="C1103" s="1" t="s">
        <v>6253</v>
      </c>
      <c r="D1103" s="3">
        <v>2000</v>
      </c>
      <c r="E1103" s="4">
        <v>225</v>
      </c>
      <c r="F1103" t="s">
        <v>8220</v>
      </c>
      <c r="G1103" t="s">
        <v>8223</v>
      </c>
      <c r="H1103" t="s">
        <v>8403</v>
      </c>
      <c r="I1103" t="s">
        <v>8245</v>
      </c>
      <c r="J1103">
        <v>1279738800</v>
      </c>
      <c r="K1103">
        <v>1275599812</v>
      </c>
      <c r="L1103" t="b">
        <v>0</v>
      </c>
      <c r="M1103">
        <v>5</v>
      </c>
      <c r="N1103" t="b">
        <v>0</v>
      </c>
      <c r="O1103" t="s">
        <v>8280</v>
      </c>
      <c r="P1103" t="s">
        <v>8314</v>
      </c>
      <c r="Q1103" t="s">
        <v>8332</v>
      </c>
      <c r="R1103">
        <f t="shared" si="119"/>
        <v>45</v>
      </c>
      <c r="S1103" s="9">
        <f t="shared" si="120"/>
        <v>11</v>
      </c>
      <c r="T1103" s="8">
        <f t="shared" si="121"/>
        <v>40332.886712962965</v>
      </c>
      <c r="U1103" s="8">
        <f t="shared" si="122"/>
        <v>40380.791666666664</v>
      </c>
      <c r="V1103" s="14">
        <f t="shared" si="123"/>
        <v>47.904953703698993</v>
      </c>
      <c r="W1103" s="10">
        <f t="shared" si="124"/>
        <v>-0.88749999999999996</v>
      </c>
      <c r="X1103" s="21">
        <f t="shared" si="125"/>
        <v>2010</v>
      </c>
    </row>
    <row r="1104" spans="1:24" ht="45" x14ac:dyDescent="0.25">
      <c r="A1104">
        <v>4088</v>
      </c>
      <c r="B1104" s="1" t="s">
        <v>4084</v>
      </c>
      <c r="C1104" s="1" t="s">
        <v>8191</v>
      </c>
      <c r="D1104" s="3">
        <v>2000</v>
      </c>
      <c r="E1104" s="4">
        <v>216</v>
      </c>
      <c r="F1104" t="s">
        <v>8220</v>
      </c>
      <c r="G1104" t="s">
        <v>8224</v>
      </c>
      <c r="H1104" t="s">
        <v>8407</v>
      </c>
      <c r="I1104" t="s">
        <v>8246</v>
      </c>
      <c r="J1104">
        <v>1421403960</v>
      </c>
      <c r="K1104">
        <v>1418827324</v>
      </c>
      <c r="L1104" t="b">
        <v>0</v>
      </c>
      <c r="M1104">
        <v>3</v>
      </c>
      <c r="N1104" t="b">
        <v>0</v>
      </c>
      <c r="O1104" t="s">
        <v>8269</v>
      </c>
      <c r="P1104" t="s">
        <v>8321</v>
      </c>
      <c r="Q1104" t="s">
        <v>8324</v>
      </c>
      <c r="R1104">
        <f t="shared" si="119"/>
        <v>72</v>
      </c>
      <c r="S1104" s="9">
        <f t="shared" si="120"/>
        <v>11</v>
      </c>
      <c r="T1104" s="8">
        <f t="shared" si="121"/>
        <v>41990.612546296295</v>
      </c>
      <c r="U1104" s="8">
        <f t="shared" si="122"/>
        <v>42020.434722222228</v>
      </c>
      <c r="V1104" s="14">
        <f t="shared" si="123"/>
        <v>29.822175925932243</v>
      </c>
      <c r="W1104" s="10">
        <f t="shared" si="124"/>
        <v>-0.89200000000000002</v>
      </c>
      <c r="X1104" s="21">
        <f t="shared" si="125"/>
        <v>2014</v>
      </c>
    </row>
    <row r="1105" spans="1:24" ht="60" x14ac:dyDescent="0.25">
      <c r="A1105">
        <v>3978</v>
      </c>
      <c r="B1105" s="1" t="s">
        <v>3975</v>
      </c>
      <c r="C1105" s="1" t="s">
        <v>8085</v>
      </c>
      <c r="D1105" s="3">
        <v>2000</v>
      </c>
      <c r="E1105" s="4">
        <v>214</v>
      </c>
      <c r="F1105" t="s">
        <v>8220</v>
      </c>
      <c r="G1105" t="s">
        <v>8223</v>
      </c>
      <c r="H1105" t="s">
        <v>8403</v>
      </c>
      <c r="I1105" t="s">
        <v>8245</v>
      </c>
      <c r="J1105">
        <v>1422717953</v>
      </c>
      <c r="K1105">
        <v>1417533953</v>
      </c>
      <c r="L1105" t="b">
        <v>0</v>
      </c>
      <c r="M1105">
        <v>8</v>
      </c>
      <c r="N1105" t="b">
        <v>0</v>
      </c>
      <c r="O1105" t="s">
        <v>8269</v>
      </c>
      <c r="P1105" t="s">
        <v>8321</v>
      </c>
      <c r="Q1105" t="s">
        <v>8324</v>
      </c>
      <c r="R1105">
        <f t="shared" si="119"/>
        <v>26.75</v>
      </c>
      <c r="S1105" s="9">
        <f t="shared" si="120"/>
        <v>11</v>
      </c>
      <c r="T1105" s="8">
        <f t="shared" si="121"/>
        <v>41975.642974537041</v>
      </c>
      <c r="U1105" s="8">
        <f t="shared" si="122"/>
        <v>42035.642974537041</v>
      </c>
      <c r="V1105" s="14">
        <f t="shared" si="123"/>
        <v>60</v>
      </c>
      <c r="W1105" s="10">
        <f t="shared" si="124"/>
        <v>-0.89300000000000002</v>
      </c>
      <c r="X1105" s="21">
        <f t="shared" si="125"/>
        <v>2014</v>
      </c>
    </row>
    <row r="1106" spans="1:24" ht="45" x14ac:dyDescent="0.25">
      <c r="A1106">
        <v>4003</v>
      </c>
      <c r="B1106" s="1" t="s">
        <v>3999</v>
      </c>
      <c r="C1106" s="1" t="s">
        <v>8071</v>
      </c>
      <c r="D1106" s="3">
        <v>2000</v>
      </c>
      <c r="E1106" s="4">
        <v>201</v>
      </c>
      <c r="F1106" t="s">
        <v>8220</v>
      </c>
      <c r="G1106" t="s">
        <v>8223</v>
      </c>
      <c r="H1106" t="s">
        <v>8403</v>
      </c>
      <c r="I1106" t="s">
        <v>8245</v>
      </c>
      <c r="J1106">
        <v>1424009147</v>
      </c>
      <c r="K1106">
        <v>1421417147</v>
      </c>
      <c r="L1106" t="b">
        <v>0</v>
      </c>
      <c r="M1106">
        <v>2</v>
      </c>
      <c r="N1106" t="b">
        <v>0</v>
      </c>
      <c r="O1106" t="s">
        <v>8269</v>
      </c>
      <c r="P1106" t="s">
        <v>8321</v>
      </c>
      <c r="Q1106" t="s">
        <v>8324</v>
      </c>
      <c r="R1106">
        <f t="shared" si="119"/>
        <v>100.5</v>
      </c>
      <c r="S1106" s="9">
        <f t="shared" si="120"/>
        <v>10</v>
      </c>
      <c r="T1106" s="8">
        <f t="shared" si="121"/>
        <v>42020.587349537032</v>
      </c>
      <c r="U1106" s="8">
        <f t="shared" si="122"/>
        <v>42050.587349537032</v>
      </c>
      <c r="V1106" s="14">
        <f t="shared" si="123"/>
        <v>30</v>
      </c>
      <c r="W1106" s="10">
        <f t="shared" si="124"/>
        <v>-0.89949999999999997</v>
      </c>
      <c r="X1106" s="21">
        <f t="shared" si="125"/>
        <v>2015</v>
      </c>
    </row>
    <row r="1107" spans="1:24" ht="45" x14ac:dyDescent="0.25">
      <c r="A1107">
        <v>893</v>
      </c>
      <c r="B1107" s="1" t="s">
        <v>894</v>
      </c>
      <c r="C1107" s="1" t="s">
        <v>5003</v>
      </c>
      <c r="D1107" s="3">
        <v>2000</v>
      </c>
      <c r="E1107" s="4">
        <v>200</v>
      </c>
      <c r="F1107" t="s">
        <v>8220</v>
      </c>
      <c r="G1107" t="s">
        <v>8223</v>
      </c>
      <c r="H1107" t="s">
        <v>8403</v>
      </c>
      <c r="I1107" t="s">
        <v>8245</v>
      </c>
      <c r="J1107">
        <v>1427920363</v>
      </c>
      <c r="K1107">
        <v>1425331963</v>
      </c>
      <c r="L1107" t="b">
        <v>0</v>
      </c>
      <c r="M1107">
        <v>5</v>
      </c>
      <c r="N1107" t="b">
        <v>0</v>
      </c>
      <c r="O1107" t="s">
        <v>8277</v>
      </c>
      <c r="P1107" t="s">
        <v>8325</v>
      </c>
      <c r="Q1107" t="s">
        <v>8326</v>
      </c>
      <c r="R1107">
        <f t="shared" si="119"/>
        <v>40</v>
      </c>
      <c r="S1107" s="9">
        <f t="shared" si="120"/>
        <v>10</v>
      </c>
      <c r="T1107" s="8">
        <f t="shared" si="121"/>
        <v>42065.897719907407</v>
      </c>
      <c r="U1107" s="8">
        <f t="shared" si="122"/>
        <v>42095.856053240743</v>
      </c>
      <c r="V1107" s="14">
        <f t="shared" si="123"/>
        <v>29.958333333335759</v>
      </c>
      <c r="W1107" s="10">
        <f t="shared" si="124"/>
        <v>-0.9</v>
      </c>
      <c r="X1107" s="21">
        <f t="shared" si="125"/>
        <v>2015</v>
      </c>
    </row>
    <row r="1108" spans="1:24" ht="60" x14ac:dyDescent="0.25">
      <c r="A1108">
        <v>1716</v>
      </c>
      <c r="B1108" s="1" t="s">
        <v>1717</v>
      </c>
      <c r="C1108" s="1" t="s">
        <v>5826</v>
      </c>
      <c r="D1108" s="3">
        <v>2000</v>
      </c>
      <c r="E1108" s="4">
        <v>150</v>
      </c>
      <c r="F1108" t="s">
        <v>8220</v>
      </c>
      <c r="G1108" t="s">
        <v>8223</v>
      </c>
      <c r="H1108" t="s">
        <v>8403</v>
      </c>
      <c r="I1108" t="s">
        <v>8245</v>
      </c>
      <c r="J1108">
        <v>1481295099</v>
      </c>
      <c r="K1108">
        <v>1477835499</v>
      </c>
      <c r="L1108" t="b">
        <v>0</v>
      </c>
      <c r="M1108">
        <v>3</v>
      </c>
      <c r="N1108" t="b">
        <v>0</v>
      </c>
      <c r="O1108" t="s">
        <v>8291</v>
      </c>
      <c r="P1108" t="s">
        <v>8325</v>
      </c>
      <c r="Q1108" t="s">
        <v>8328</v>
      </c>
      <c r="R1108">
        <f t="shared" si="119"/>
        <v>50</v>
      </c>
      <c r="S1108" s="9">
        <f t="shared" si="120"/>
        <v>8</v>
      </c>
      <c r="T1108" s="8">
        <f t="shared" si="121"/>
        <v>42673.577534722222</v>
      </c>
      <c r="U1108" s="8">
        <f t="shared" si="122"/>
        <v>42713.619201388887</v>
      </c>
      <c r="V1108" s="14">
        <f t="shared" si="123"/>
        <v>40.041666666664241</v>
      </c>
      <c r="W1108" s="10">
        <f t="shared" si="124"/>
        <v>-0.92500000000000004</v>
      </c>
      <c r="X1108" s="21">
        <f t="shared" si="125"/>
        <v>2016</v>
      </c>
    </row>
    <row r="1109" spans="1:24" ht="30" x14ac:dyDescent="0.25">
      <c r="A1109">
        <v>1991</v>
      </c>
      <c r="B1109" s="1" t="s">
        <v>1992</v>
      </c>
      <c r="C1109" s="1" t="s">
        <v>6101</v>
      </c>
      <c r="D1109" s="3">
        <v>2000</v>
      </c>
      <c r="E1109" s="4">
        <v>140</v>
      </c>
      <c r="F1109" t="s">
        <v>8220</v>
      </c>
      <c r="G1109" t="s">
        <v>8223</v>
      </c>
      <c r="H1109" t="s">
        <v>8403</v>
      </c>
      <c r="I1109" t="s">
        <v>8245</v>
      </c>
      <c r="J1109">
        <v>1435958786</v>
      </c>
      <c r="K1109">
        <v>1434144386</v>
      </c>
      <c r="L1109" t="b">
        <v>0</v>
      </c>
      <c r="M1109">
        <v>3</v>
      </c>
      <c r="N1109" t="b">
        <v>0</v>
      </c>
      <c r="O1109" t="s">
        <v>8294</v>
      </c>
      <c r="P1109" t="s">
        <v>8311</v>
      </c>
      <c r="Q1109" t="s">
        <v>8351</v>
      </c>
      <c r="R1109">
        <f t="shared" si="119"/>
        <v>46.67</v>
      </c>
      <c r="S1109" s="9">
        <f t="shared" si="120"/>
        <v>7</v>
      </c>
      <c r="T1109" s="8">
        <f t="shared" si="121"/>
        <v>42167.89335648148</v>
      </c>
      <c r="U1109" s="8">
        <f t="shared" si="122"/>
        <v>42188.89335648148</v>
      </c>
      <c r="V1109" s="14">
        <f t="shared" si="123"/>
        <v>21</v>
      </c>
      <c r="W1109" s="10">
        <f t="shared" si="124"/>
        <v>-0.93</v>
      </c>
      <c r="X1109" s="21">
        <f t="shared" si="125"/>
        <v>2015</v>
      </c>
    </row>
    <row r="1110" spans="1:24" ht="45" x14ac:dyDescent="0.25">
      <c r="A1110">
        <v>931</v>
      </c>
      <c r="B1110" s="1" t="s">
        <v>932</v>
      </c>
      <c r="C1110" s="1" t="s">
        <v>5041</v>
      </c>
      <c r="D1110" s="3">
        <v>2000</v>
      </c>
      <c r="E1110" s="4">
        <v>131</v>
      </c>
      <c r="F1110" t="s">
        <v>8220</v>
      </c>
      <c r="G1110" t="s">
        <v>8224</v>
      </c>
      <c r="H1110" t="s">
        <v>8407</v>
      </c>
      <c r="I1110" t="s">
        <v>8246</v>
      </c>
      <c r="J1110">
        <v>1395007200</v>
      </c>
      <c r="K1110">
        <v>1392021502</v>
      </c>
      <c r="L1110" t="b">
        <v>0</v>
      </c>
      <c r="M1110">
        <v>7</v>
      </c>
      <c r="N1110" t="b">
        <v>0</v>
      </c>
      <c r="O1110" t="s">
        <v>8276</v>
      </c>
      <c r="P1110" t="s">
        <v>8325</v>
      </c>
      <c r="Q1110" t="s">
        <v>8348</v>
      </c>
      <c r="R1110">
        <f t="shared" si="119"/>
        <v>18.71</v>
      </c>
      <c r="S1110" s="9">
        <f t="shared" si="120"/>
        <v>7</v>
      </c>
      <c r="T1110" s="8">
        <f t="shared" si="121"/>
        <v>41680.359976851854</v>
      </c>
      <c r="U1110" s="8">
        <f t="shared" si="122"/>
        <v>41714.916666666664</v>
      </c>
      <c r="V1110" s="14">
        <f t="shared" si="123"/>
        <v>34.556689814809943</v>
      </c>
      <c r="W1110" s="10">
        <f t="shared" si="124"/>
        <v>-0.9345</v>
      </c>
      <c r="X1110" s="21">
        <f t="shared" si="125"/>
        <v>2014</v>
      </c>
    </row>
    <row r="1111" spans="1:24" ht="45" x14ac:dyDescent="0.25">
      <c r="A1111">
        <v>3964</v>
      </c>
      <c r="B1111" s="1" t="s">
        <v>3961</v>
      </c>
      <c r="C1111" s="1" t="s">
        <v>8071</v>
      </c>
      <c r="D1111" s="3">
        <v>2000</v>
      </c>
      <c r="E1111" s="4">
        <v>126</v>
      </c>
      <c r="F1111" t="s">
        <v>8220</v>
      </c>
      <c r="G1111" t="s">
        <v>8223</v>
      </c>
      <c r="H1111" t="s">
        <v>8403</v>
      </c>
      <c r="I1111" t="s">
        <v>8245</v>
      </c>
      <c r="J1111">
        <v>1429460386</v>
      </c>
      <c r="K1111">
        <v>1424279986</v>
      </c>
      <c r="L1111" t="b">
        <v>0</v>
      </c>
      <c r="M1111">
        <v>3</v>
      </c>
      <c r="N1111" t="b">
        <v>0</v>
      </c>
      <c r="O1111" t="s">
        <v>8269</v>
      </c>
      <c r="P1111" t="s">
        <v>8321</v>
      </c>
      <c r="Q1111" t="s">
        <v>8324</v>
      </c>
      <c r="R1111">
        <f t="shared" si="119"/>
        <v>42</v>
      </c>
      <c r="S1111" s="9">
        <f t="shared" si="120"/>
        <v>6</v>
      </c>
      <c r="T1111" s="8">
        <f t="shared" si="121"/>
        <v>42053.722060185188</v>
      </c>
      <c r="U1111" s="8">
        <f t="shared" si="122"/>
        <v>42113.680393518516</v>
      </c>
      <c r="V1111" s="14">
        <f t="shared" si="123"/>
        <v>59.958333333328483</v>
      </c>
      <c r="W1111" s="10">
        <f t="shared" si="124"/>
        <v>-0.93700000000000006</v>
      </c>
      <c r="X1111" s="21">
        <f t="shared" si="125"/>
        <v>2015</v>
      </c>
    </row>
    <row r="1112" spans="1:24" ht="60" x14ac:dyDescent="0.25">
      <c r="A1112">
        <v>933</v>
      </c>
      <c r="B1112" s="1" t="s">
        <v>934</v>
      </c>
      <c r="C1112" s="1" t="s">
        <v>5043</v>
      </c>
      <c r="D1112" s="3">
        <v>2000</v>
      </c>
      <c r="E1112" s="4">
        <v>120</v>
      </c>
      <c r="F1112" t="s">
        <v>8220</v>
      </c>
      <c r="G1112" t="s">
        <v>8223</v>
      </c>
      <c r="H1112" t="s">
        <v>8403</v>
      </c>
      <c r="I1112" t="s">
        <v>8245</v>
      </c>
      <c r="J1112">
        <v>1399867409</v>
      </c>
      <c r="K1112">
        <v>1394683409</v>
      </c>
      <c r="L1112" t="b">
        <v>0</v>
      </c>
      <c r="M1112">
        <v>2</v>
      </c>
      <c r="N1112" t="b">
        <v>0</v>
      </c>
      <c r="O1112" t="s">
        <v>8276</v>
      </c>
      <c r="P1112" t="s">
        <v>8325</v>
      </c>
      <c r="Q1112" t="s">
        <v>8348</v>
      </c>
      <c r="R1112">
        <f t="shared" si="119"/>
        <v>60</v>
      </c>
      <c r="S1112" s="9">
        <f t="shared" si="120"/>
        <v>6</v>
      </c>
      <c r="T1112" s="8">
        <f t="shared" si="121"/>
        <v>41711.169085648151</v>
      </c>
      <c r="U1112" s="8">
        <f t="shared" si="122"/>
        <v>41771.169085648151</v>
      </c>
      <c r="V1112" s="14">
        <f t="shared" si="123"/>
        <v>60</v>
      </c>
      <c r="W1112" s="10">
        <f t="shared" si="124"/>
        <v>-0.94</v>
      </c>
      <c r="X1112" s="21">
        <f t="shared" si="125"/>
        <v>2014</v>
      </c>
    </row>
    <row r="1113" spans="1:24" ht="60" x14ac:dyDescent="0.25">
      <c r="A1113">
        <v>1413</v>
      </c>
      <c r="B1113" s="1" t="s">
        <v>1414</v>
      </c>
      <c r="C1113" s="1" t="s">
        <v>5523</v>
      </c>
      <c r="D1113" s="3">
        <v>2000</v>
      </c>
      <c r="E1113" s="4">
        <v>100</v>
      </c>
      <c r="F1113" t="s">
        <v>8220</v>
      </c>
      <c r="G1113" t="s">
        <v>8236</v>
      </c>
      <c r="H1113" t="s">
        <v>8410</v>
      </c>
      <c r="I1113" t="s">
        <v>8248</v>
      </c>
      <c r="J1113">
        <v>1455964170</v>
      </c>
      <c r="K1113">
        <v>1450780170</v>
      </c>
      <c r="L1113" t="b">
        <v>0</v>
      </c>
      <c r="M1113">
        <v>1</v>
      </c>
      <c r="N1113" t="b">
        <v>0</v>
      </c>
      <c r="O1113" t="s">
        <v>8285</v>
      </c>
      <c r="P1113" t="s">
        <v>8309</v>
      </c>
      <c r="Q1113" t="s">
        <v>8346</v>
      </c>
      <c r="R1113">
        <f t="shared" si="119"/>
        <v>100</v>
      </c>
      <c r="S1113" s="9">
        <f t="shared" si="120"/>
        <v>5</v>
      </c>
      <c r="T1113" s="8">
        <f t="shared" si="121"/>
        <v>42360.437152777777</v>
      </c>
      <c r="U1113" s="8">
        <f t="shared" si="122"/>
        <v>42420.437152777777</v>
      </c>
      <c r="V1113" s="14">
        <f t="shared" si="123"/>
        <v>60</v>
      </c>
      <c r="W1113" s="10">
        <f t="shared" si="124"/>
        <v>-0.95</v>
      </c>
      <c r="X1113" s="21">
        <f t="shared" si="125"/>
        <v>2015</v>
      </c>
    </row>
    <row r="1114" spans="1:24" x14ac:dyDescent="0.25">
      <c r="A1114">
        <v>3861</v>
      </c>
      <c r="B1114" s="1" t="s">
        <v>3858</v>
      </c>
      <c r="C1114" s="1" t="s">
        <v>7970</v>
      </c>
      <c r="D1114" s="3">
        <v>2000</v>
      </c>
      <c r="E1114" s="4">
        <v>100</v>
      </c>
      <c r="F1114" t="s">
        <v>8220</v>
      </c>
      <c r="G1114" t="s">
        <v>8223</v>
      </c>
      <c r="H1114" t="s">
        <v>8403</v>
      </c>
      <c r="I1114" t="s">
        <v>8245</v>
      </c>
      <c r="J1114">
        <v>1415828820</v>
      </c>
      <c r="K1114">
        <v>1412258977</v>
      </c>
      <c r="L1114" t="b">
        <v>0</v>
      </c>
      <c r="M1114">
        <v>1</v>
      </c>
      <c r="N1114" t="b">
        <v>0</v>
      </c>
      <c r="O1114" t="s">
        <v>8269</v>
      </c>
      <c r="P1114" t="s">
        <v>8321</v>
      </c>
      <c r="Q1114" t="s">
        <v>8324</v>
      </c>
      <c r="R1114">
        <f t="shared" si="119"/>
        <v>100</v>
      </c>
      <c r="S1114" s="9">
        <f t="shared" si="120"/>
        <v>5</v>
      </c>
      <c r="T1114" s="8">
        <f t="shared" si="121"/>
        <v>41914.590011574073</v>
      </c>
      <c r="U1114" s="8">
        <f t="shared" si="122"/>
        <v>41955.907638888893</v>
      </c>
      <c r="V1114" s="14">
        <f t="shared" si="123"/>
        <v>41.317627314820129</v>
      </c>
      <c r="W1114" s="10">
        <f t="shared" si="124"/>
        <v>-0.95</v>
      </c>
      <c r="X1114" s="21">
        <f t="shared" si="125"/>
        <v>2014</v>
      </c>
    </row>
    <row r="1115" spans="1:24" ht="45" x14ac:dyDescent="0.25">
      <c r="A1115">
        <v>863</v>
      </c>
      <c r="B1115" s="1" t="s">
        <v>864</v>
      </c>
      <c r="C1115" s="1" t="s">
        <v>4973</v>
      </c>
      <c r="D1115" s="3">
        <v>2000</v>
      </c>
      <c r="E1115" s="4">
        <v>90</v>
      </c>
      <c r="F1115" t="s">
        <v>8220</v>
      </c>
      <c r="G1115" t="s">
        <v>8223</v>
      </c>
      <c r="H1115" t="s">
        <v>8403</v>
      </c>
      <c r="I1115" t="s">
        <v>8245</v>
      </c>
      <c r="J1115">
        <v>1329014966</v>
      </c>
      <c r="K1115">
        <v>1326422966</v>
      </c>
      <c r="L1115" t="b">
        <v>0</v>
      </c>
      <c r="M1115">
        <v>5</v>
      </c>
      <c r="N1115" t="b">
        <v>0</v>
      </c>
      <c r="O1115" t="s">
        <v>8276</v>
      </c>
      <c r="P1115" t="s">
        <v>8325</v>
      </c>
      <c r="Q1115" t="s">
        <v>8348</v>
      </c>
      <c r="R1115">
        <f t="shared" si="119"/>
        <v>18</v>
      </c>
      <c r="S1115" s="9">
        <f t="shared" si="120"/>
        <v>5</v>
      </c>
      <c r="T1115" s="8">
        <f t="shared" si="121"/>
        <v>40921.117662037039</v>
      </c>
      <c r="U1115" s="8">
        <f t="shared" si="122"/>
        <v>40951.117662037039</v>
      </c>
      <c r="V1115" s="14">
        <f t="shared" si="123"/>
        <v>30</v>
      </c>
      <c r="W1115" s="10">
        <f t="shared" si="124"/>
        <v>-0.95499999999999996</v>
      </c>
      <c r="X1115" s="21">
        <f t="shared" si="125"/>
        <v>2012</v>
      </c>
    </row>
    <row r="1116" spans="1:24" ht="60" x14ac:dyDescent="0.25">
      <c r="A1116">
        <v>617</v>
      </c>
      <c r="B1116" s="1" t="s">
        <v>618</v>
      </c>
      <c r="C1116" s="1" t="s">
        <v>4727</v>
      </c>
      <c r="D1116" s="3">
        <v>2000</v>
      </c>
      <c r="E1116" s="4">
        <v>60</v>
      </c>
      <c r="F1116" t="s">
        <v>8219</v>
      </c>
      <c r="G1116" t="s">
        <v>8224</v>
      </c>
      <c r="H1116" t="s">
        <v>8407</v>
      </c>
      <c r="I1116" t="s">
        <v>8246</v>
      </c>
      <c r="J1116">
        <v>1431072843</v>
      </c>
      <c r="K1116">
        <v>1427184843</v>
      </c>
      <c r="L1116" t="b">
        <v>0</v>
      </c>
      <c r="M1116">
        <v>3</v>
      </c>
      <c r="N1116" t="b">
        <v>0</v>
      </c>
      <c r="O1116" t="s">
        <v>8270</v>
      </c>
      <c r="P1116" t="s">
        <v>8306</v>
      </c>
      <c r="Q1116" t="s">
        <v>8340</v>
      </c>
      <c r="R1116">
        <f t="shared" si="119"/>
        <v>20</v>
      </c>
      <c r="S1116" s="9">
        <f t="shared" si="120"/>
        <v>3</v>
      </c>
      <c r="T1116" s="8">
        <f t="shared" si="121"/>
        <v>42087.343090277776</v>
      </c>
      <c r="U1116" s="8">
        <f t="shared" si="122"/>
        <v>42132.343090277776</v>
      </c>
      <c r="V1116" s="14">
        <f t="shared" si="123"/>
        <v>45</v>
      </c>
      <c r="W1116" s="10">
        <f t="shared" si="124"/>
        <v>-0.97</v>
      </c>
      <c r="X1116" s="21">
        <f t="shared" si="125"/>
        <v>2015</v>
      </c>
    </row>
    <row r="1117" spans="1:24" ht="60" x14ac:dyDescent="0.25">
      <c r="A1117">
        <v>449</v>
      </c>
      <c r="B1117" s="1" t="s">
        <v>450</v>
      </c>
      <c r="C1117" s="1" t="s">
        <v>4559</v>
      </c>
      <c r="D1117" s="3">
        <v>2000</v>
      </c>
      <c r="E1117" s="4">
        <v>45</v>
      </c>
      <c r="F1117" t="s">
        <v>8220</v>
      </c>
      <c r="G1117" t="s">
        <v>8224</v>
      </c>
      <c r="H1117" t="s">
        <v>8407</v>
      </c>
      <c r="I1117" t="s">
        <v>8246</v>
      </c>
      <c r="J1117">
        <v>1382017085</v>
      </c>
      <c r="K1117">
        <v>1379425085</v>
      </c>
      <c r="L1117" t="b">
        <v>0</v>
      </c>
      <c r="M1117">
        <v>5</v>
      </c>
      <c r="N1117" t="b">
        <v>0</v>
      </c>
      <c r="O1117" t="s">
        <v>8268</v>
      </c>
      <c r="P1117" t="s">
        <v>8319</v>
      </c>
      <c r="Q1117" t="s">
        <v>8337</v>
      </c>
      <c r="R1117">
        <f t="shared" si="119"/>
        <v>9</v>
      </c>
      <c r="S1117" s="9">
        <f t="shared" si="120"/>
        <v>2</v>
      </c>
      <c r="T1117" s="8">
        <f t="shared" si="121"/>
        <v>41534.568113425928</v>
      </c>
      <c r="U1117" s="8">
        <f t="shared" si="122"/>
        <v>41564.568113425928</v>
      </c>
      <c r="V1117" s="14">
        <f t="shared" si="123"/>
        <v>30</v>
      </c>
      <c r="W1117" s="10">
        <f t="shared" si="124"/>
        <v>-0.97750000000000004</v>
      </c>
      <c r="X1117" s="21">
        <f t="shared" si="125"/>
        <v>2013</v>
      </c>
    </row>
    <row r="1118" spans="1:24" ht="60" x14ac:dyDescent="0.25">
      <c r="A1118">
        <v>4107</v>
      </c>
      <c r="B1118" s="1" t="s">
        <v>4103</v>
      </c>
      <c r="C1118" s="1" t="s">
        <v>8210</v>
      </c>
      <c r="D1118" s="3">
        <v>2000</v>
      </c>
      <c r="E1118" s="4">
        <v>41</v>
      </c>
      <c r="F1118" t="s">
        <v>8220</v>
      </c>
      <c r="G1118" t="s">
        <v>8223</v>
      </c>
      <c r="H1118" t="s">
        <v>8403</v>
      </c>
      <c r="I1118" t="s">
        <v>8245</v>
      </c>
      <c r="J1118">
        <v>1411596001</v>
      </c>
      <c r="K1118">
        <v>1409608801</v>
      </c>
      <c r="L1118" t="b">
        <v>0</v>
      </c>
      <c r="M1118">
        <v>4</v>
      </c>
      <c r="N1118" t="b">
        <v>0</v>
      </c>
      <c r="O1118" t="s">
        <v>8269</v>
      </c>
      <c r="P1118" t="s">
        <v>8321</v>
      </c>
      <c r="Q1118" t="s">
        <v>8324</v>
      </c>
      <c r="R1118">
        <f t="shared" si="119"/>
        <v>10.25</v>
      </c>
      <c r="S1118" s="9">
        <f t="shared" si="120"/>
        <v>2</v>
      </c>
      <c r="T1118" s="8">
        <f t="shared" si="121"/>
        <v>41883.916678240741</v>
      </c>
      <c r="U1118" s="8">
        <f t="shared" si="122"/>
        <v>41906.916678240741</v>
      </c>
      <c r="V1118" s="14">
        <f t="shared" si="123"/>
        <v>23</v>
      </c>
      <c r="W1118" s="10">
        <f t="shared" si="124"/>
        <v>-0.97950000000000004</v>
      </c>
      <c r="X1118" s="21">
        <f t="shared" si="125"/>
        <v>2014</v>
      </c>
    </row>
    <row r="1119" spans="1:24" ht="45" x14ac:dyDescent="0.25">
      <c r="A1119">
        <v>2859</v>
      </c>
      <c r="B1119" s="1" t="s">
        <v>2859</v>
      </c>
      <c r="C1119" s="1" t="s">
        <v>6969</v>
      </c>
      <c r="D1119" s="3">
        <v>2000</v>
      </c>
      <c r="E1119" s="4">
        <v>35</v>
      </c>
      <c r="F1119" t="s">
        <v>8220</v>
      </c>
      <c r="G1119" t="s">
        <v>8225</v>
      </c>
      <c r="H1119" t="s">
        <v>8404</v>
      </c>
      <c r="I1119" t="s">
        <v>8247</v>
      </c>
      <c r="J1119">
        <v>1444984904</v>
      </c>
      <c r="K1119">
        <v>1439800904</v>
      </c>
      <c r="L1119" t="b">
        <v>0</v>
      </c>
      <c r="M1119">
        <v>1</v>
      </c>
      <c r="N1119" t="b">
        <v>0</v>
      </c>
      <c r="O1119" t="s">
        <v>8269</v>
      </c>
      <c r="P1119" t="s">
        <v>8321</v>
      </c>
      <c r="Q1119" t="s">
        <v>8324</v>
      </c>
      <c r="R1119">
        <f t="shared" si="119"/>
        <v>35</v>
      </c>
      <c r="S1119" s="9">
        <f t="shared" si="120"/>
        <v>2</v>
      </c>
      <c r="T1119" s="8">
        <f t="shared" si="121"/>
        <v>42233.362314814818</v>
      </c>
      <c r="U1119" s="8">
        <f t="shared" si="122"/>
        <v>42293.362314814818</v>
      </c>
      <c r="V1119" s="14">
        <f t="shared" si="123"/>
        <v>60</v>
      </c>
      <c r="W1119" s="10">
        <f t="shared" si="124"/>
        <v>-0.98250000000000004</v>
      </c>
      <c r="X1119" s="21">
        <f t="shared" si="125"/>
        <v>2015</v>
      </c>
    </row>
    <row r="1120" spans="1:24" ht="60" x14ac:dyDescent="0.25">
      <c r="A1120">
        <v>3887</v>
      </c>
      <c r="B1120" s="1" t="s">
        <v>3884</v>
      </c>
      <c r="C1120" s="1" t="s">
        <v>7995</v>
      </c>
      <c r="D1120" s="3">
        <v>2000</v>
      </c>
      <c r="E1120" s="4">
        <v>35</v>
      </c>
      <c r="F1120" t="s">
        <v>8219</v>
      </c>
      <c r="G1120" t="s">
        <v>8223</v>
      </c>
      <c r="H1120" t="s">
        <v>8403</v>
      </c>
      <c r="I1120" t="s">
        <v>8245</v>
      </c>
      <c r="J1120">
        <v>1430517600</v>
      </c>
      <c r="K1120">
        <v>1426538129</v>
      </c>
      <c r="L1120" t="b">
        <v>0</v>
      </c>
      <c r="M1120">
        <v>2</v>
      </c>
      <c r="N1120" t="b">
        <v>0</v>
      </c>
      <c r="O1120" t="s">
        <v>8303</v>
      </c>
      <c r="P1120" t="s">
        <v>8321</v>
      </c>
      <c r="Q1120" t="s">
        <v>8333</v>
      </c>
      <c r="R1120">
        <f t="shared" si="119"/>
        <v>17.5</v>
      </c>
      <c r="S1120" s="9">
        <f t="shared" si="120"/>
        <v>2</v>
      </c>
      <c r="T1120" s="8">
        <f t="shared" si="121"/>
        <v>42079.857974537037</v>
      </c>
      <c r="U1120" s="8">
        <f t="shared" si="122"/>
        <v>42125.916666666672</v>
      </c>
      <c r="V1120" s="14">
        <f t="shared" si="123"/>
        <v>46.058692129634437</v>
      </c>
      <c r="W1120" s="10">
        <f t="shared" si="124"/>
        <v>-0.98250000000000004</v>
      </c>
      <c r="X1120" s="21">
        <f t="shared" si="125"/>
        <v>2015</v>
      </c>
    </row>
    <row r="1121" spans="1:24" ht="60" x14ac:dyDescent="0.25">
      <c r="A1121">
        <v>4013</v>
      </c>
      <c r="B1121" s="1" t="s">
        <v>4009</v>
      </c>
      <c r="C1121" s="1" t="s">
        <v>8118</v>
      </c>
      <c r="D1121" s="3">
        <v>2000</v>
      </c>
      <c r="E1121" s="4">
        <v>26</v>
      </c>
      <c r="F1121" t="s">
        <v>8220</v>
      </c>
      <c r="G1121" t="s">
        <v>8223</v>
      </c>
      <c r="H1121" t="s">
        <v>8403</v>
      </c>
      <c r="I1121" t="s">
        <v>8245</v>
      </c>
      <c r="J1121">
        <v>1424070823</v>
      </c>
      <c r="K1121">
        <v>1421478823</v>
      </c>
      <c r="L1121" t="b">
        <v>0</v>
      </c>
      <c r="M1121">
        <v>2</v>
      </c>
      <c r="N1121" t="b">
        <v>0</v>
      </c>
      <c r="O1121" t="s">
        <v>8269</v>
      </c>
      <c r="P1121" t="s">
        <v>8321</v>
      </c>
      <c r="Q1121" t="s">
        <v>8324</v>
      </c>
      <c r="R1121">
        <f t="shared" si="119"/>
        <v>13</v>
      </c>
      <c r="S1121" s="9">
        <f t="shared" si="120"/>
        <v>1</v>
      </c>
      <c r="T1121" s="8">
        <f t="shared" si="121"/>
        <v>42021.301192129627</v>
      </c>
      <c r="U1121" s="8">
        <f t="shared" si="122"/>
        <v>42051.301192129627</v>
      </c>
      <c r="V1121" s="14">
        <f t="shared" si="123"/>
        <v>30</v>
      </c>
      <c r="W1121" s="10">
        <f t="shared" si="124"/>
        <v>-0.98699999999999999</v>
      </c>
      <c r="X1121" s="21">
        <f t="shared" si="125"/>
        <v>2015</v>
      </c>
    </row>
    <row r="1122" spans="1:24" ht="60" x14ac:dyDescent="0.25">
      <c r="A1122">
        <v>3201</v>
      </c>
      <c r="B1122" s="1" t="s">
        <v>3201</v>
      </c>
      <c r="C1122" s="1" t="s">
        <v>7311</v>
      </c>
      <c r="D1122" s="3">
        <v>2000</v>
      </c>
      <c r="E1122" s="4">
        <v>25</v>
      </c>
      <c r="F1122" t="s">
        <v>8220</v>
      </c>
      <c r="G1122" t="s">
        <v>8224</v>
      </c>
      <c r="H1122" t="s">
        <v>8407</v>
      </c>
      <c r="I1122" t="s">
        <v>8246</v>
      </c>
      <c r="J1122">
        <v>1409509477</v>
      </c>
      <c r="K1122">
        <v>1407695077</v>
      </c>
      <c r="L1122" t="b">
        <v>0</v>
      </c>
      <c r="M1122">
        <v>2</v>
      </c>
      <c r="N1122" t="b">
        <v>0</v>
      </c>
      <c r="O1122" t="s">
        <v>8303</v>
      </c>
      <c r="P1122" t="s">
        <v>8321</v>
      </c>
      <c r="Q1122" t="s">
        <v>8333</v>
      </c>
      <c r="R1122">
        <f t="shared" si="119"/>
        <v>12.5</v>
      </c>
      <c r="S1122" s="9">
        <f t="shared" si="120"/>
        <v>1</v>
      </c>
      <c r="T1122" s="8">
        <f t="shared" si="121"/>
        <v>41861.767094907409</v>
      </c>
      <c r="U1122" s="8">
        <f t="shared" si="122"/>
        <v>41882.767094907409</v>
      </c>
      <c r="V1122" s="14">
        <f t="shared" si="123"/>
        <v>21</v>
      </c>
      <c r="W1122" s="10">
        <f t="shared" si="124"/>
        <v>-0.98750000000000004</v>
      </c>
      <c r="X1122" s="21">
        <f t="shared" si="125"/>
        <v>2014</v>
      </c>
    </row>
    <row r="1123" spans="1:24" ht="60" x14ac:dyDescent="0.25">
      <c r="A1123">
        <v>1092</v>
      </c>
      <c r="B1123" s="1" t="s">
        <v>1093</v>
      </c>
      <c r="C1123" s="1" t="s">
        <v>5202</v>
      </c>
      <c r="D1123" s="3">
        <v>2000</v>
      </c>
      <c r="E1123" s="4">
        <v>21</v>
      </c>
      <c r="F1123" t="s">
        <v>8220</v>
      </c>
      <c r="G1123" t="s">
        <v>8223</v>
      </c>
      <c r="H1123" t="s">
        <v>8403</v>
      </c>
      <c r="I1123" t="s">
        <v>8245</v>
      </c>
      <c r="J1123">
        <v>1357432638</v>
      </c>
      <c r="K1123">
        <v>1354840638</v>
      </c>
      <c r="L1123" t="b">
        <v>0</v>
      </c>
      <c r="M1123">
        <v>7</v>
      </c>
      <c r="N1123" t="b">
        <v>0</v>
      </c>
      <c r="O1123" t="s">
        <v>8280</v>
      </c>
      <c r="P1123" t="s">
        <v>8314</v>
      </c>
      <c r="Q1123" t="s">
        <v>8332</v>
      </c>
      <c r="R1123">
        <f t="shared" si="119"/>
        <v>3</v>
      </c>
      <c r="S1123" s="9">
        <f t="shared" si="120"/>
        <v>1</v>
      </c>
      <c r="T1123" s="8">
        <f t="shared" si="121"/>
        <v>41250.025902777779</v>
      </c>
      <c r="U1123" s="8">
        <f t="shared" si="122"/>
        <v>41280.025902777779</v>
      </c>
      <c r="V1123" s="14">
        <f t="shared" si="123"/>
        <v>30</v>
      </c>
      <c r="W1123" s="10">
        <f t="shared" si="124"/>
        <v>-0.98950000000000005</v>
      </c>
      <c r="X1123" s="21">
        <f t="shared" si="125"/>
        <v>2012</v>
      </c>
    </row>
    <row r="1124" spans="1:24" ht="60" x14ac:dyDescent="0.25">
      <c r="A1124">
        <v>2890</v>
      </c>
      <c r="B1124" s="1" t="s">
        <v>2890</v>
      </c>
      <c r="C1124" s="1" t="s">
        <v>7000</v>
      </c>
      <c r="D1124" s="3">
        <v>2000</v>
      </c>
      <c r="E1124" s="4">
        <v>21</v>
      </c>
      <c r="F1124" t="s">
        <v>8220</v>
      </c>
      <c r="G1124" t="s">
        <v>8223</v>
      </c>
      <c r="H1124" t="s">
        <v>8403</v>
      </c>
      <c r="I1124" t="s">
        <v>8245</v>
      </c>
      <c r="J1124">
        <v>1407553200</v>
      </c>
      <c r="K1124">
        <v>1405100992</v>
      </c>
      <c r="L1124" t="b">
        <v>0</v>
      </c>
      <c r="M1124">
        <v>3</v>
      </c>
      <c r="N1124" t="b">
        <v>0</v>
      </c>
      <c r="O1124" t="s">
        <v>8269</v>
      </c>
      <c r="P1124" t="s">
        <v>8321</v>
      </c>
      <c r="Q1124" t="s">
        <v>8324</v>
      </c>
      <c r="R1124">
        <f t="shared" si="119"/>
        <v>7</v>
      </c>
      <c r="S1124" s="9">
        <f t="shared" si="120"/>
        <v>1</v>
      </c>
      <c r="T1124" s="8">
        <f t="shared" si="121"/>
        <v>41831.742962962962</v>
      </c>
      <c r="U1124" s="8">
        <f t="shared" si="122"/>
        <v>41860.125</v>
      </c>
      <c r="V1124" s="14">
        <f t="shared" si="123"/>
        <v>28.382037037037662</v>
      </c>
      <c r="W1124" s="10">
        <f t="shared" si="124"/>
        <v>-0.98950000000000005</v>
      </c>
      <c r="X1124" s="21">
        <f t="shared" si="125"/>
        <v>2014</v>
      </c>
    </row>
    <row r="1125" spans="1:24" ht="45" x14ac:dyDescent="0.25">
      <c r="A1125">
        <v>884</v>
      </c>
      <c r="B1125" s="1" t="s">
        <v>885</v>
      </c>
      <c r="C1125" s="1" t="s">
        <v>4994</v>
      </c>
      <c r="D1125" s="3">
        <v>2000</v>
      </c>
      <c r="E1125" s="4">
        <v>20</v>
      </c>
      <c r="F1125" t="s">
        <v>8220</v>
      </c>
      <c r="G1125" t="s">
        <v>8223</v>
      </c>
      <c r="H1125" t="s">
        <v>8403</v>
      </c>
      <c r="I1125" t="s">
        <v>8245</v>
      </c>
      <c r="J1125">
        <v>1336789860</v>
      </c>
      <c r="K1125">
        <v>1331666146</v>
      </c>
      <c r="L1125" t="b">
        <v>0</v>
      </c>
      <c r="M1125">
        <v>2</v>
      </c>
      <c r="N1125" t="b">
        <v>0</v>
      </c>
      <c r="O1125" t="s">
        <v>8277</v>
      </c>
      <c r="P1125" t="s">
        <v>8325</v>
      </c>
      <c r="Q1125" t="s">
        <v>8326</v>
      </c>
      <c r="R1125">
        <f t="shared" si="119"/>
        <v>10</v>
      </c>
      <c r="S1125" s="9">
        <f t="shared" si="120"/>
        <v>1</v>
      </c>
      <c r="T1125" s="8">
        <f t="shared" si="121"/>
        <v>40981.802615740737</v>
      </c>
      <c r="U1125" s="8">
        <f t="shared" si="122"/>
        <v>41041.104861111111</v>
      </c>
      <c r="V1125" s="14">
        <f t="shared" si="123"/>
        <v>59.302245370374294</v>
      </c>
      <c r="W1125" s="10">
        <f t="shared" si="124"/>
        <v>-0.99</v>
      </c>
      <c r="X1125" s="21">
        <f t="shared" si="125"/>
        <v>2012</v>
      </c>
    </row>
    <row r="1126" spans="1:24" ht="30" x14ac:dyDescent="0.25">
      <c r="A1126">
        <v>3866</v>
      </c>
      <c r="B1126" s="1" t="s">
        <v>3863</v>
      </c>
      <c r="C1126" s="1" t="s">
        <v>7975</v>
      </c>
      <c r="D1126" s="3">
        <v>2000</v>
      </c>
      <c r="E1126" s="4">
        <v>11</v>
      </c>
      <c r="F1126" t="s">
        <v>8220</v>
      </c>
      <c r="G1126" t="s">
        <v>8223</v>
      </c>
      <c r="H1126" t="s">
        <v>8403</v>
      </c>
      <c r="I1126" t="s">
        <v>8245</v>
      </c>
      <c r="J1126">
        <v>1458703740</v>
      </c>
      <c r="K1126">
        <v>1454453021</v>
      </c>
      <c r="L1126" t="b">
        <v>0</v>
      </c>
      <c r="M1126">
        <v>2</v>
      </c>
      <c r="N1126" t="b">
        <v>0</v>
      </c>
      <c r="O1126" t="s">
        <v>8269</v>
      </c>
      <c r="P1126" t="s">
        <v>8321</v>
      </c>
      <c r="Q1126" t="s">
        <v>8324</v>
      </c>
      <c r="R1126">
        <f t="shared" si="119"/>
        <v>5.5</v>
      </c>
      <c r="S1126" s="9">
        <f t="shared" si="120"/>
        <v>1</v>
      </c>
      <c r="T1126" s="8">
        <f t="shared" si="121"/>
        <v>42402.947002314817</v>
      </c>
      <c r="U1126" s="8">
        <f t="shared" si="122"/>
        <v>42452.145138888889</v>
      </c>
      <c r="V1126" s="14">
        <f t="shared" si="123"/>
        <v>49.198136574072123</v>
      </c>
      <c r="W1126" s="10">
        <f t="shared" si="124"/>
        <v>-0.99450000000000005</v>
      </c>
      <c r="X1126" s="21">
        <f t="shared" si="125"/>
        <v>2016</v>
      </c>
    </row>
    <row r="1127" spans="1:24" ht="45" x14ac:dyDescent="0.25">
      <c r="A1127">
        <v>1126</v>
      </c>
      <c r="B1127" s="1" t="s">
        <v>1127</v>
      </c>
      <c r="C1127" s="1" t="s">
        <v>5236</v>
      </c>
      <c r="D1127" s="3">
        <v>2000</v>
      </c>
      <c r="E1127" s="4">
        <v>10</v>
      </c>
      <c r="F1127" t="s">
        <v>8220</v>
      </c>
      <c r="G1127" t="s">
        <v>8223</v>
      </c>
      <c r="H1127" t="s">
        <v>8403</v>
      </c>
      <c r="I1127" t="s">
        <v>8245</v>
      </c>
      <c r="J1127">
        <v>1468482694</v>
      </c>
      <c r="K1127">
        <v>1465890694</v>
      </c>
      <c r="L1127" t="b">
        <v>0</v>
      </c>
      <c r="M1127">
        <v>2</v>
      </c>
      <c r="N1127" t="b">
        <v>0</v>
      </c>
      <c r="O1127" t="s">
        <v>8281</v>
      </c>
      <c r="P1127" t="s">
        <v>8314</v>
      </c>
      <c r="Q1127" t="s">
        <v>8342</v>
      </c>
      <c r="R1127">
        <f t="shared" si="119"/>
        <v>5</v>
      </c>
      <c r="S1127" s="9">
        <f t="shared" si="120"/>
        <v>1</v>
      </c>
      <c r="T1127" s="8">
        <f t="shared" si="121"/>
        <v>42535.327476851846</v>
      </c>
      <c r="U1127" s="8">
        <f t="shared" si="122"/>
        <v>42565.327476851846</v>
      </c>
      <c r="V1127" s="14">
        <f t="shared" si="123"/>
        <v>30</v>
      </c>
      <c r="W1127" s="10">
        <f t="shared" si="124"/>
        <v>-0.995</v>
      </c>
      <c r="X1127" s="21">
        <f t="shared" si="125"/>
        <v>2016</v>
      </c>
    </row>
    <row r="1128" spans="1:24" ht="60" x14ac:dyDescent="0.25">
      <c r="A1128">
        <v>1499</v>
      </c>
      <c r="B1128" s="1" t="s">
        <v>1500</v>
      </c>
      <c r="C1128" s="1" t="s">
        <v>5609</v>
      </c>
      <c r="D1128" s="3">
        <v>2000</v>
      </c>
      <c r="E1128" s="4">
        <v>5</v>
      </c>
      <c r="F1128" t="s">
        <v>8220</v>
      </c>
      <c r="G1128" t="s">
        <v>8223</v>
      </c>
      <c r="H1128" t="s">
        <v>8403</v>
      </c>
      <c r="I1128" t="s">
        <v>8245</v>
      </c>
      <c r="J1128">
        <v>1470355833</v>
      </c>
      <c r="K1128">
        <v>1465171833</v>
      </c>
      <c r="L1128" t="b">
        <v>0</v>
      </c>
      <c r="M1128">
        <v>1</v>
      </c>
      <c r="N1128" t="b">
        <v>0</v>
      </c>
      <c r="O1128" t="s">
        <v>8273</v>
      </c>
      <c r="P1128" t="s">
        <v>8309</v>
      </c>
      <c r="Q1128" t="s">
        <v>8350</v>
      </c>
      <c r="R1128">
        <f t="shared" si="119"/>
        <v>5</v>
      </c>
      <c r="S1128" s="9">
        <f t="shared" si="120"/>
        <v>0</v>
      </c>
      <c r="T1128" s="8">
        <f t="shared" si="121"/>
        <v>42527.007326388892</v>
      </c>
      <c r="U1128" s="8">
        <f t="shared" si="122"/>
        <v>42587.007326388892</v>
      </c>
      <c r="V1128" s="14">
        <f t="shared" si="123"/>
        <v>60</v>
      </c>
      <c r="W1128" s="10">
        <f t="shared" si="124"/>
        <v>-0.99750000000000005</v>
      </c>
      <c r="X1128" s="21">
        <f t="shared" si="125"/>
        <v>2016</v>
      </c>
    </row>
    <row r="1129" spans="1:24" ht="60" x14ac:dyDescent="0.25">
      <c r="A1129">
        <v>3945</v>
      </c>
      <c r="B1129" s="1" t="s">
        <v>3942</v>
      </c>
      <c r="C1129" s="1" t="s">
        <v>8053</v>
      </c>
      <c r="D1129" s="3">
        <v>2000</v>
      </c>
      <c r="E1129" s="4">
        <v>5</v>
      </c>
      <c r="F1129" t="s">
        <v>8220</v>
      </c>
      <c r="G1129" t="s">
        <v>8223</v>
      </c>
      <c r="H1129" t="s">
        <v>8403</v>
      </c>
      <c r="I1129" t="s">
        <v>8245</v>
      </c>
      <c r="J1129">
        <v>1431717268</v>
      </c>
      <c r="K1129">
        <v>1429125268</v>
      </c>
      <c r="L1129" t="b">
        <v>0</v>
      </c>
      <c r="M1129">
        <v>1</v>
      </c>
      <c r="N1129" t="b">
        <v>0</v>
      </c>
      <c r="O1129" t="s">
        <v>8269</v>
      </c>
      <c r="P1129" t="s">
        <v>8321</v>
      </c>
      <c r="Q1129" t="s">
        <v>8324</v>
      </c>
      <c r="R1129">
        <f t="shared" si="119"/>
        <v>5</v>
      </c>
      <c r="S1129" s="9">
        <f t="shared" si="120"/>
        <v>0</v>
      </c>
      <c r="T1129" s="8">
        <f t="shared" si="121"/>
        <v>42109.801712962959</v>
      </c>
      <c r="U1129" s="8">
        <f t="shared" si="122"/>
        <v>42139.801712962959</v>
      </c>
      <c r="V1129" s="14">
        <f t="shared" si="123"/>
        <v>30</v>
      </c>
      <c r="W1129" s="10">
        <f t="shared" si="124"/>
        <v>-0.99750000000000005</v>
      </c>
      <c r="X1129" s="21">
        <f t="shared" si="125"/>
        <v>2015</v>
      </c>
    </row>
    <row r="1130" spans="1:24" ht="45" x14ac:dyDescent="0.25">
      <c r="A1130">
        <v>3994</v>
      </c>
      <c r="B1130" s="1" t="s">
        <v>3990</v>
      </c>
      <c r="C1130" s="1" t="s">
        <v>8100</v>
      </c>
      <c r="D1130" s="3">
        <v>2000</v>
      </c>
      <c r="E1130" s="4">
        <v>5</v>
      </c>
      <c r="F1130" t="s">
        <v>8220</v>
      </c>
      <c r="G1130" t="s">
        <v>8223</v>
      </c>
      <c r="H1130" t="s">
        <v>8403</v>
      </c>
      <c r="I1130" t="s">
        <v>8245</v>
      </c>
      <c r="J1130">
        <v>1405761690</v>
      </c>
      <c r="K1130">
        <v>1403169690</v>
      </c>
      <c r="L1130" t="b">
        <v>0</v>
      </c>
      <c r="M1130">
        <v>1</v>
      </c>
      <c r="N1130" t="b">
        <v>0</v>
      </c>
      <c r="O1130" t="s">
        <v>8269</v>
      </c>
      <c r="P1130" t="s">
        <v>8321</v>
      </c>
      <c r="Q1130" t="s">
        <v>8324</v>
      </c>
      <c r="R1130">
        <f t="shared" si="119"/>
        <v>5</v>
      </c>
      <c r="S1130" s="9">
        <f t="shared" si="120"/>
        <v>0</v>
      </c>
      <c r="T1130" s="8">
        <f t="shared" si="121"/>
        <v>41809.389930555553</v>
      </c>
      <c r="U1130" s="8">
        <f t="shared" si="122"/>
        <v>41839.389930555553</v>
      </c>
      <c r="V1130" s="14">
        <f t="shared" si="123"/>
        <v>30</v>
      </c>
      <c r="W1130" s="10">
        <f t="shared" si="124"/>
        <v>-0.99750000000000005</v>
      </c>
      <c r="X1130" s="21">
        <f t="shared" si="125"/>
        <v>2014</v>
      </c>
    </row>
    <row r="1131" spans="1:24" ht="45" x14ac:dyDescent="0.25">
      <c r="A1131">
        <v>4007</v>
      </c>
      <c r="B1131" s="1" t="s">
        <v>4003</v>
      </c>
      <c r="C1131" s="1" t="s">
        <v>8112</v>
      </c>
      <c r="D1131" s="3">
        <v>2000</v>
      </c>
      <c r="E1131" s="4">
        <v>5</v>
      </c>
      <c r="F1131" t="s">
        <v>8220</v>
      </c>
      <c r="G1131" t="s">
        <v>8223</v>
      </c>
      <c r="H1131" t="s">
        <v>8403</v>
      </c>
      <c r="I1131" t="s">
        <v>8245</v>
      </c>
      <c r="J1131">
        <v>1409070480</v>
      </c>
      <c r="K1131">
        <v>1406572381</v>
      </c>
      <c r="L1131" t="b">
        <v>0</v>
      </c>
      <c r="M1131">
        <v>1</v>
      </c>
      <c r="N1131" t="b">
        <v>0</v>
      </c>
      <c r="O1131" t="s">
        <v>8269</v>
      </c>
      <c r="P1131" t="s">
        <v>8321</v>
      </c>
      <c r="Q1131" t="s">
        <v>8324</v>
      </c>
      <c r="R1131">
        <f t="shared" si="119"/>
        <v>5</v>
      </c>
      <c r="S1131" s="9">
        <f t="shared" si="120"/>
        <v>0</v>
      </c>
      <c r="T1131" s="8">
        <f t="shared" si="121"/>
        <v>41848.772928240738</v>
      </c>
      <c r="U1131" s="8">
        <f t="shared" si="122"/>
        <v>41877.686111111114</v>
      </c>
      <c r="V1131" s="14">
        <f t="shared" si="123"/>
        <v>28.913182870375749</v>
      </c>
      <c r="W1131" s="10">
        <f t="shared" si="124"/>
        <v>-0.99750000000000005</v>
      </c>
      <c r="X1131" s="21">
        <f t="shared" si="125"/>
        <v>2014</v>
      </c>
    </row>
    <row r="1132" spans="1:24" ht="45" x14ac:dyDescent="0.25">
      <c r="A1132">
        <v>636</v>
      </c>
      <c r="B1132" s="1" t="s">
        <v>637</v>
      </c>
      <c r="C1132" s="1" t="s">
        <v>4746</v>
      </c>
      <c r="D1132" s="3">
        <v>2000</v>
      </c>
      <c r="E1132" s="4">
        <v>4</v>
      </c>
      <c r="F1132" t="s">
        <v>8219</v>
      </c>
      <c r="G1132" t="s">
        <v>8224</v>
      </c>
      <c r="H1132" t="s">
        <v>8407</v>
      </c>
      <c r="I1132" t="s">
        <v>8246</v>
      </c>
      <c r="J1132">
        <v>1433587620</v>
      </c>
      <c r="K1132">
        <v>1430996150</v>
      </c>
      <c r="L1132" t="b">
        <v>0</v>
      </c>
      <c r="M1132">
        <v>1</v>
      </c>
      <c r="N1132" t="b">
        <v>0</v>
      </c>
      <c r="O1132" t="s">
        <v>8270</v>
      </c>
      <c r="P1132" t="s">
        <v>8306</v>
      </c>
      <c r="Q1132" t="s">
        <v>8340</v>
      </c>
      <c r="R1132">
        <f t="shared" si="119"/>
        <v>4</v>
      </c>
      <c r="S1132" s="9">
        <f t="shared" si="120"/>
        <v>0</v>
      </c>
      <c r="T1132" s="8">
        <f t="shared" si="121"/>
        <v>42131.455439814818</v>
      </c>
      <c r="U1132" s="8">
        <f t="shared" si="122"/>
        <v>42161.44930555555</v>
      </c>
      <c r="V1132" s="14">
        <f t="shared" si="123"/>
        <v>29.993865740732872</v>
      </c>
      <c r="W1132" s="10">
        <f t="shared" si="124"/>
        <v>-0.998</v>
      </c>
      <c r="X1132" s="21">
        <f t="shared" si="125"/>
        <v>2015</v>
      </c>
    </row>
    <row r="1133" spans="1:24" ht="60" x14ac:dyDescent="0.25">
      <c r="A1133">
        <v>2946</v>
      </c>
      <c r="B1133" s="1" t="s">
        <v>2946</v>
      </c>
      <c r="C1133" s="1" t="s">
        <v>7056</v>
      </c>
      <c r="D1133" s="3">
        <v>2000</v>
      </c>
      <c r="E1133" s="4">
        <v>2</v>
      </c>
      <c r="F1133" t="s">
        <v>8220</v>
      </c>
      <c r="G1133" t="s">
        <v>8224</v>
      </c>
      <c r="H1133" t="s">
        <v>8407</v>
      </c>
      <c r="I1133" t="s">
        <v>8246</v>
      </c>
      <c r="J1133">
        <v>1471265092</v>
      </c>
      <c r="K1133">
        <v>1468673092</v>
      </c>
      <c r="L1133" t="b">
        <v>0</v>
      </c>
      <c r="M1133">
        <v>2</v>
      </c>
      <c r="N1133" t="b">
        <v>0</v>
      </c>
      <c r="O1133" t="s">
        <v>8301</v>
      </c>
      <c r="P1133" t="s">
        <v>8321</v>
      </c>
      <c r="Q1133" t="s">
        <v>8322</v>
      </c>
      <c r="R1133">
        <f t="shared" si="119"/>
        <v>1</v>
      </c>
      <c r="S1133" s="9">
        <f t="shared" si="120"/>
        <v>0</v>
      </c>
      <c r="T1133" s="8">
        <f t="shared" si="121"/>
        <v>42567.531157407408</v>
      </c>
      <c r="U1133" s="8">
        <f t="shared" si="122"/>
        <v>42597.531157407408</v>
      </c>
      <c r="V1133" s="14">
        <f t="shared" si="123"/>
        <v>30</v>
      </c>
      <c r="W1133" s="10">
        <f t="shared" si="124"/>
        <v>-0.999</v>
      </c>
      <c r="X1133" s="21">
        <f t="shared" si="125"/>
        <v>2016</v>
      </c>
    </row>
    <row r="1134" spans="1:24" ht="45" x14ac:dyDescent="0.25">
      <c r="A1134">
        <v>1047</v>
      </c>
      <c r="B1134" s="1" t="s">
        <v>1048</v>
      </c>
      <c r="C1134" s="1" t="s">
        <v>5157</v>
      </c>
      <c r="D1134" s="3">
        <v>2000</v>
      </c>
      <c r="E1134" s="4">
        <v>1</v>
      </c>
      <c r="F1134" t="s">
        <v>8219</v>
      </c>
      <c r="G1134" t="s">
        <v>8223</v>
      </c>
      <c r="H1134" t="s">
        <v>8403</v>
      </c>
      <c r="I1134" t="s">
        <v>8245</v>
      </c>
      <c r="J1134">
        <v>1415219915</v>
      </c>
      <c r="K1134">
        <v>1412624315</v>
      </c>
      <c r="L1134" t="b">
        <v>0</v>
      </c>
      <c r="M1134">
        <v>1</v>
      </c>
      <c r="N1134" t="b">
        <v>0</v>
      </c>
      <c r="O1134" t="s">
        <v>8279</v>
      </c>
      <c r="P1134" t="s">
        <v>8344</v>
      </c>
      <c r="Q1134" t="s">
        <v>8345</v>
      </c>
      <c r="R1134">
        <f t="shared" si="119"/>
        <v>1</v>
      </c>
      <c r="S1134" s="9">
        <f t="shared" si="120"/>
        <v>0</v>
      </c>
      <c r="T1134" s="8">
        <f t="shared" si="121"/>
        <v>41918.818460648145</v>
      </c>
      <c r="U1134" s="8">
        <f t="shared" si="122"/>
        <v>41948.860127314816</v>
      </c>
      <c r="V1134" s="14">
        <f t="shared" si="123"/>
        <v>30.041666666671517</v>
      </c>
      <c r="W1134" s="10">
        <f t="shared" si="124"/>
        <v>-0.99950000000000006</v>
      </c>
      <c r="X1134" s="21">
        <f t="shared" si="125"/>
        <v>2014</v>
      </c>
    </row>
    <row r="1135" spans="1:24" ht="60" x14ac:dyDescent="0.25">
      <c r="A1135">
        <v>1986</v>
      </c>
      <c r="B1135" s="1" t="s">
        <v>1987</v>
      </c>
      <c r="C1135" s="1" t="s">
        <v>6096</v>
      </c>
      <c r="D1135" s="3">
        <v>2000</v>
      </c>
      <c r="E1135" s="4">
        <v>1</v>
      </c>
      <c r="F1135" t="s">
        <v>8220</v>
      </c>
      <c r="G1135" t="s">
        <v>8224</v>
      </c>
      <c r="H1135" t="s">
        <v>8407</v>
      </c>
      <c r="I1135" t="s">
        <v>8246</v>
      </c>
      <c r="J1135">
        <v>1457947483</v>
      </c>
      <c r="K1135">
        <v>1455359083</v>
      </c>
      <c r="L1135" t="b">
        <v>0</v>
      </c>
      <c r="M1135">
        <v>1</v>
      </c>
      <c r="N1135" t="b">
        <v>0</v>
      </c>
      <c r="O1135" t="s">
        <v>8294</v>
      </c>
      <c r="P1135" t="s">
        <v>8311</v>
      </c>
      <c r="Q1135" t="s">
        <v>8351</v>
      </c>
      <c r="R1135">
        <f t="shared" si="119"/>
        <v>1</v>
      </c>
      <c r="S1135" s="9">
        <f t="shared" si="120"/>
        <v>0</v>
      </c>
      <c r="T1135" s="8">
        <f t="shared" si="121"/>
        <v>42413.433831018512</v>
      </c>
      <c r="U1135" s="8">
        <f t="shared" si="122"/>
        <v>42443.392164351855</v>
      </c>
      <c r="V1135" s="14">
        <f t="shared" si="123"/>
        <v>29.958333333343035</v>
      </c>
      <c r="W1135" s="10">
        <f t="shared" si="124"/>
        <v>-0.99950000000000006</v>
      </c>
      <c r="X1135" s="21">
        <f t="shared" si="125"/>
        <v>2016</v>
      </c>
    </row>
    <row r="1136" spans="1:24" ht="60" x14ac:dyDescent="0.25">
      <c r="A1136">
        <v>475</v>
      </c>
      <c r="B1136" s="1" t="s">
        <v>476</v>
      </c>
      <c r="C1136" s="1" t="s">
        <v>4585</v>
      </c>
      <c r="D1136" s="3">
        <v>2000</v>
      </c>
      <c r="E1136" s="4">
        <v>0</v>
      </c>
      <c r="F1136" t="s">
        <v>8220</v>
      </c>
      <c r="G1136" t="s">
        <v>8223</v>
      </c>
      <c r="H1136" t="s">
        <v>8403</v>
      </c>
      <c r="I1136" t="s">
        <v>8245</v>
      </c>
      <c r="J1136">
        <v>1430877843</v>
      </c>
      <c r="K1136">
        <v>1428285843</v>
      </c>
      <c r="L1136" t="b">
        <v>0</v>
      </c>
      <c r="M1136">
        <v>0</v>
      </c>
      <c r="N1136" t="b">
        <v>0</v>
      </c>
      <c r="O1136" t="s">
        <v>8268</v>
      </c>
      <c r="P1136" t="s">
        <v>8319</v>
      </c>
      <c r="Q1136" t="s">
        <v>8337</v>
      </c>
      <c r="R1136">
        <f t="shared" si="119"/>
        <v>0</v>
      </c>
      <c r="S1136" s="9">
        <f t="shared" si="120"/>
        <v>0</v>
      </c>
      <c r="T1136" s="8">
        <f t="shared" si="121"/>
        <v>42100.086145833338</v>
      </c>
      <c r="U1136" s="8">
        <f t="shared" si="122"/>
        <v>42130.086145833338</v>
      </c>
      <c r="V1136" s="14">
        <f t="shared" si="123"/>
        <v>30</v>
      </c>
      <c r="W1136" s="10">
        <f t="shared" si="124"/>
        <v>-1</v>
      </c>
      <c r="X1136" s="21">
        <f t="shared" si="125"/>
        <v>2015</v>
      </c>
    </row>
    <row r="1137" spans="1:24" ht="60" x14ac:dyDescent="0.25">
      <c r="A1137">
        <v>1227</v>
      </c>
      <c r="B1137" s="1" t="s">
        <v>1228</v>
      </c>
      <c r="C1137" s="1" t="s">
        <v>5337</v>
      </c>
      <c r="D1137" s="3">
        <v>2000</v>
      </c>
      <c r="E1137" s="4">
        <v>0</v>
      </c>
      <c r="F1137" t="s">
        <v>8219</v>
      </c>
      <c r="G1137" t="s">
        <v>8223</v>
      </c>
      <c r="H1137" t="s">
        <v>8403</v>
      </c>
      <c r="I1137" t="s">
        <v>8245</v>
      </c>
      <c r="J1137">
        <v>1407394800</v>
      </c>
      <c r="K1137">
        <v>1404770616</v>
      </c>
      <c r="L1137" t="b">
        <v>0</v>
      </c>
      <c r="M1137">
        <v>0</v>
      </c>
      <c r="N1137" t="b">
        <v>0</v>
      </c>
      <c r="O1137" t="s">
        <v>8284</v>
      </c>
      <c r="P1137" t="s">
        <v>8325</v>
      </c>
      <c r="Q1137" t="s">
        <v>8352</v>
      </c>
      <c r="R1137">
        <f t="shared" si="119"/>
        <v>0</v>
      </c>
      <c r="S1137" s="9">
        <f t="shared" si="120"/>
        <v>0</v>
      </c>
      <c r="T1137" s="8">
        <f t="shared" si="121"/>
        <v>41827.919166666667</v>
      </c>
      <c r="U1137" s="8">
        <f t="shared" si="122"/>
        <v>41858.291666666664</v>
      </c>
      <c r="V1137" s="14">
        <f t="shared" si="123"/>
        <v>30.372499999997672</v>
      </c>
      <c r="W1137" s="10">
        <f t="shared" si="124"/>
        <v>-1</v>
      </c>
      <c r="X1137" s="21">
        <f t="shared" si="125"/>
        <v>2014</v>
      </c>
    </row>
    <row r="1138" spans="1:24" x14ac:dyDescent="0.25">
      <c r="A1138">
        <v>1484</v>
      </c>
      <c r="B1138" s="1" t="s">
        <v>1485</v>
      </c>
      <c r="C1138" s="1" t="s">
        <v>5594</v>
      </c>
      <c r="D1138" s="3">
        <v>2000</v>
      </c>
      <c r="E1138" s="4">
        <v>0</v>
      </c>
      <c r="F1138" t="s">
        <v>8220</v>
      </c>
      <c r="G1138" t="s">
        <v>8223</v>
      </c>
      <c r="H1138" t="s">
        <v>8403</v>
      </c>
      <c r="I1138" t="s">
        <v>8245</v>
      </c>
      <c r="J1138">
        <v>1342882260</v>
      </c>
      <c r="K1138">
        <v>1337834963</v>
      </c>
      <c r="L1138" t="b">
        <v>0</v>
      </c>
      <c r="M1138">
        <v>0</v>
      </c>
      <c r="N1138" t="b">
        <v>0</v>
      </c>
      <c r="O1138" t="s">
        <v>8273</v>
      </c>
      <c r="P1138" t="s">
        <v>8309</v>
      </c>
      <c r="Q1138" t="s">
        <v>8350</v>
      </c>
      <c r="R1138">
        <f t="shared" si="119"/>
        <v>0</v>
      </c>
      <c r="S1138" s="9">
        <f t="shared" si="120"/>
        <v>0</v>
      </c>
      <c r="T1138" s="8">
        <f t="shared" si="121"/>
        <v>41053.200960648144</v>
      </c>
      <c r="U1138" s="8">
        <f t="shared" si="122"/>
        <v>41111.618750000001</v>
      </c>
      <c r="V1138" s="14">
        <f t="shared" si="123"/>
        <v>58.417789351857209</v>
      </c>
      <c r="W1138" s="10">
        <f t="shared" si="124"/>
        <v>-1</v>
      </c>
      <c r="X1138" s="21">
        <f t="shared" si="125"/>
        <v>2012</v>
      </c>
    </row>
    <row r="1139" spans="1:24" ht="30" x14ac:dyDescent="0.25">
      <c r="A1139">
        <v>1495</v>
      </c>
      <c r="B1139" s="1" t="s">
        <v>1496</v>
      </c>
      <c r="C1139" s="1" t="s">
        <v>5605</v>
      </c>
      <c r="D1139" s="3">
        <v>2000</v>
      </c>
      <c r="E1139" s="4">
        <v>0</v>
      </c>
      <c r="F1139" t="s">
        <v>8220</v>
      </c>
      <c r="G1139" t="s">
        <v>8223</v>
      </c>
      <c r="H1139" t="s">
        <v>8403</v>
      </c>
      <c r="I1139" t="s">
        <v>8245</v>
      </c>
      <c r="J1139">
        <v>1314471431</v>
      </c>
      <c r="K1139">
        <v>1311879431</v>
      </c>
      <c r="L1139" t="b">
        <v>0</v>
      </c>
      <c r="M1139">
        <v>0</v>
      </c>
      <c r="N1139" t="b">
        <v>0</v>
      </c>
      <c r="O1139" t="s">
        <v>8273</v>
      </c>
      <c r="P1139" t="s">
        <v>8309</v>
      </c>
      <c r="Q1139" t="s">
        <v>8350</v>
      </c>
      <c r="R1139">
        <f t="shared" si="119"/>
        <v>0</v>
      </c>
      <c r="S1139" s="9">
        <f t="shared" si="120"/>
        <v>0</v>
      </c>
      <c r="T1139" s="8">
        <f t="shared" si="121"/>
        <v>40752.789710648147</v>
      </c>
      <c r="U1139" s="8">
        <f t="shared" si="122"/>
        <v>40782.789710648147</v>
      </c>
      <c r="V1139" s="14">
        <f t="shared" si="123"/>
        <v>30</v>
      </c>
      <c r="W1139" s="10">
        <f t="shared" si="124"/>
        <v>-1</v>
      </c>
      <c r="X1139" s="21">
        <f t="shared" si="125"/>
        <v>2011</v>
      </c>
    </row>
    <row r="1140" spans="1:24" ht="45" x14ac:dyDescent="0.25">
      <c r="A1140">
        <v>1705</v>
      </c>
      <c r="B1140" s="1" t="s">
        <v>1706</v>
      </c>
      <c r="C1140" s="1" t="s">
        <v>5815</v>
      </c>
      <c r="D1140" s="3">
        <v>2000</v>
      </c>
      <c r="E1140" s="4">
        <v>0</v>
      </c>
      <c r="F1140" t="s">
        <v>8220</v>
      </c>
      <c r="G1140" t="s">
        <v>8223</v>
      </c>
      <c r="H1140" t="s">
        <v>8403</v>
      </c>
      <c r="I1140" t="s">
        <v>8245</v>
      </c>
      <c r="J1140">
        <v>1441814400</v>
      </c>
      <c r="K1140">
        <v>1440807846</v>
      </c>
      <c r="L1140" t="b">
        <v>0</v>
      </c>
      <c r="M1140">
        <v>0</v>
      </c>
      <c r="N1140" t="b">
        <v>0</v>
      </c>
      <c r="O1140" t="s">
        <v>8291</v>
      </c>
      <c r="P1140" t="s">
        <v>8325</v>
      </c>
      <c r="Q1140" t="s">
        <v>8328</v>
      </c>
      <c r="R1140">
        <f t="shared" si="119"/>
        <v>0</v>
      </c>
      <c r="S1140" s="9">
        <f t="shared" si="120"/>
        <v>0</v>
      </c>
      <c r="T1140" s="8">
        <f t="shared" si="121"/>
        <v>42245.016736111109</v>
      </c>
      <c r="U1140" s="8">
        <f t="shared" si="122"/>
        <v>42256.666666666672</v>
      </c>
      <c r="V1140" s="14">
        <f t="shared" si="123"/>
        <v>11.649930555562605</v>
      </c>
      <c r="W1140" s="10">
        <f t="shared" si="124"/>
        <v>-1</v>
      </c>
      <c r="X1140" s="21">
        <f t="shared" si="125"/>
        <v>2015</v>
      </c>
    </row>
    <row r="1141" spans="1:24" ht="60" x14ac:dyDescent="0.25">
      <c r="A1141">
        <v>1993</v>
      </c>
      <c r="B1141" s="1" t="s">
        <v>1994</v>
      </c>
      <c r="C1141" s="1" t="s">
        <v>6103</v>
      </c>
      <c r="D1141" s="3">
        <v>2000</v>
      </c>
      <c r="E1141" s="4">
        <v>0</v>
      </c>
      <c r="F1141" t="s">
        <v>8220</v>
      </c>
      <c r="G1141" t="s">
        <v>8224</v>
      </c>
      <c r="H1141" t="s">
        <v>8407</v>
      </c>
      <c r="I1141" t="s">
        <v>8246</v>
      </c>
      <c r="J1141">
        <v>1450706837</v>
      </c>
      <c r="K1141">
        <v>1448114837</v>
      </c>
      <c r="L1141" t="b">
        <v>0</v>
      </c>
      <c r="M1141">
        <v>0</v>
      </c>
      <c r="N1141" t="b">
        <v>0</v>
      </c>
      <c r="O1141" t="s">
        <v>8294</v>
      </c>
      <c r="P1141" t="s">
        <v>8311</v>
      </c>
      <c r="Q1141" t="s">
        <v>8351</v>
      </c>
      <c r="R1141">
        <f t="shared" si="119"/>
        <v>0</v>
      </c>
      <c r="S1141" s="9">
        <f t="shared" si="120"/>
        <v>0</v>
      </c>
      <c r="T1141" s="8">
        <f t="shared" si="121"/>
        <v>42329.58839120371</v>
      </c>
      <c r="U1141" s="8">
        <f t="shared" si="122"/>
        <v>42359.58839120371</v>
      </c>
      <c r="V1141" s="14">
        <f t="shared" si="123"/>
        <v>30</v>
      </c>
      <c r="W1141" s="10">
        <f t="shared" si="124"/>
        <v>-1</v>
      </c>
      <c r="X1141" s="21">
        <f t="shared" si="125"/>
        <v>2015</v>
      </c>
    </row>
    <row r="1142" spans="1:24" ht="60" x14ac:dyDescent="0.25">
      <c r="A1142">
        <v>2149</v>
      </c>
      <c r="B1142" s="1" t="s">
        <v>2150</v>
      </c>
      <c r="C1142" s="1" t="s">
        <v>6259</v>
      </c>
      <c r="D1142" s="3">
        <v>2000</v>
      </c>
      <c r="E1142" s="4">
        <v>0</v>
      </c>
      <c r="F1142" t="s">
        <v>8220</v>
      </c>
      <c r="G1142" t="s">
        <v>8223</v>
      </c>
      <c r="H1142" t="s">
        <v>8403</v>
      </c>
      <c r="I1142" t="s">
        <v>8245</v>
      </c>
      <c r="J1142">
        <v>1280534400</v>
      </c>
      <c r="K1142">
        <v>1277512556</v>
      </c>
      <c r="L1142" t="b">
        <v>0</v>
      </c>
      <c r="M1142">
        <v>0</v>
      </c>
      <c r="N1142" t="b">
        <v>0</v>
      </c>
      <c r="O1142" t="s">
        <v>8280</v>
      </c>
      <c r="P1142" t="s">
        <v>8314</v>
      </c>
      <c r="Q1142" t="s">
        <v>8332</v>
      </c>
      <c r="R1142">
        <f t="shared" si="119"/>
        <v>0</v>
      </c>
      <c r="S1142" s="9">
        <f t="shared" si="120"/>
        <v>0</v>
      </c>
      <c r="T1142" s="8">
        <f t="shared" si="121"/>
        <v>40355.024953703702</v>
      </c>
      <c r="U1142" s="8">
        <f t="shared" si="122"/>
        <v>40390</v>
      </c>
      <c r="V1142" s="14">
        <f t="shared" si="123"/>
        <v>34.975046296298387</v>
      </c>
      <c r="W1142" s="10">
        <f t="shared" si="124"/>
        <v>-1</v>
      </c>
      <c r="X1142" s="21">
        <f t="shared" si="125"/>
        <v>2010</v>
      </c>
    </row>
    <row r="1143" spans="1:24" ht="45" x14ac:dyDescent="0.25">
      <c r="A1143">
        <v>2352</v>
      </c>
      <c r="B1143" s="1" t="s">
        <v>2353</v>
      </c>
      <c r="C1143" s="1" t="s">
        <v>6462</v>
      </c>
      <c r="D1143" s="3">
        <v>2000</v>
      </c>
      <c r="E1143" s="4">
        <v>0</v>
      </c>
      <c r="F1143" t="s">
        <v>8219</v>
      </c>
      <c r="G1143" t="s">
        <v>8223</v>
      </c>
      <c r="H1143" t="s">
        <v>8403</v>
      </c>
      <c r="I1143" t="s">
        <v>8245</v>
      </c>
      <c r="J1143">
        <v>1433603552</v>
      </c>
      <c r="K1143">
        <v>1428419552</v>
      </c>
      <c r="L1143" t="b">
        <v>0</v>
      </c>
      <c r="M1143">
        <v>0</v>
      </c>
      <c r="N1143" t="b">
        <v>0</v>
      </c>
      <c r="O1143" t="s">
        <v>8270</v>
      </c>
      <c r="P1143" t="s">
        <v>8306</v>
      </c>
      <c r="Q1143" t="s">
        <v>8340</v>
      </c>
      <c r="R1143">
        <f t="shared" si="119"/>
        <v>0</v>
      </c>
      <c r="S1143" s="9">
        <f t="shared" si="120"/>
        <v>0</v>
      </c>
      <c r="T1143" s="8">
        <f t="shared" si="121"/>
        <v>42101.633703703701</v>
      </c>
      <c r="U1143" s="8">
        <f t="shared" si="122"/>
        <v>42161.633703703701</v>
      </c>
      <c r="V1143" s="14">
        <f t="shared" si="123"/>
        <v>60</v>
      </c>
      <c r="W1143" s="10">
        <f t="shared" si="124"/>
        <v>-1</v>
      </c>
      <c r="X1143" s="21">
        <f t="shared" si="125"/>
        <v>2015</v>
      </c>
    </row>
    <row r="1144" spans="1:24" ht="60" x14ac:dyDescent="0.25">
      <c r="A1144">
        <v>2371</v>
      </c>
      <c r="B1144" s="1" t="s">
        <v>2372</v>
      </c>
      <c r="C1144" s="1" t="s">
        <v>6481</v>
      </c>
      <c r="D1144" s="3">
        <v>2000</v>
      </c>
      <c r="E1144" s="4">
        <v>0</v>
      </c>
      <c r="F1144" t="s">
        <v>8219</v>
      </c>
      <c r="G1144" t="s">
        <v>8223</v>
      </c>
      <c r="H1144" t="s">
        <v>8403</v>
      </c>
      <c r="I1144" t="s">
        <v>8245</v>
      </c>
      <c r="J1144">
        <v>1435257596</v>
      </c>
      <c r="K1144">
        <v>1432665596</v>
      </c>
      <c r="L1144" t="b">
        <v>0</v>
      </c>
      <c r="M1144">
        <v>0</v>
      </c>
      <c r="N1144" t="b">
        <v>0</v>
      </c>
      <c r="O1144" t="s">
        <v>8270</v>
      </c>
      <c r="P1144" t="s">
        <v>8306</v>
      </c>
      <c r="Q1144" t="s">
        <v>8340</v>
      </c>
      <c r="R1144">
        <f t="shared" si="119"/>
        <v>0</v>
      </c>
      <c r="S1144" s="9">
        <f t="shared" si="120"/>
        <v>0</v>
      </c>
      <c r="T1144" s="8">
        <f t="shared" si="121"/>
        <v>42150.777731481481</v>
      </c>
      <c r="U1144" s="8">
        <f t="shared" si="122"/>
        <v>42180.777731481481</v>
      </c>
      <c r="V1144" s="14">
        <f t="shared" si="123"/>
        <v>30</v>
      </c>
      <c r="W1144" s="10">
        <f t="shared" si="124"/>
        <v>-1</v>
      </c>
      <c r="X1144" s="21">
        <f t="shared" si="125"/>
        <v>2015</v>
      </c>
    </row>
    <row r="1145" spans="1:24" ht="60" x14ac:dyDescent="0.25">
      <c r="A1145">
        <v>2847</v>
      </c>
      <c r="B1145" s="1" t="s">
        <v>2847</v>
      </c>
      <c r="C1145" s="1" t="s">
        <v>6957</v>
      </c>
      <c r="D1145" s="3">
        <v>2000</v>
      </c>
      <c r="E1145" s="4">
        <v>0</v>
      </c>
      <c r="F1145" t="s">
        <v>8220</v>
      </c>
      <c r="G1145" t="s">
        <v>8223</v>
      </c>
      <c r="H1145" t="s">
        <v>8403</v>
      </c>
      <c r="I1145" t="s">
        <v>8245</v>
      </c>
      <c r="J1145">
        <v>1464031265</v>
      </c>
      <c r="K1145">
        <v>1458847265</v>
      </c>
      <c r="L1145" t="b">
        <v>0</v>
      </c>
      <c r="M1145">
        <v>0</v>
      </c>
      <c r="N1145" t="b">
        <v>0</v>
      </c>
      <c r="O1145" t="s">
        <v>8269</v>
      </c>
      <c r="P1145" t="s">
        <v>8321</v>
      </c>
      <c r="Q1145" t="s">
        <v>8324</v>
      </c>
      <c r="R1145">
        <f t="shared" si="119"/>
        <v>0</v>
      </c>
      <c r="S1145" s="9">
        <f t="shared" si="120"/>
        <v>0</v>
      </c>
      <c r="T1145" s="8">
        <f t="shared" si="121"/>
        <v>42453.806307870371</v>
      </c>
      <c r="U1145" s="8">
        <f t="shared" si="122"/>
        <v>42513.806307870371</v>
      </c>
      <c r="V1145" s="14">
        <f t="shared" si="123"/>
        <v>60</v>
      </c>
      <c r="W1145" s="10">
        <f t="shared" si="124"/>
        <v>-1</v>
      </c>
      <c r="X1145" s="21">
        <f t="shared" si="125"/>
        <v>2016</v>
      </c>
    </row>
    <row r="1146" spans="1:24" ht="60" x14ac:dyDescent="0.25">
      <c r="A1146">
        <v>3916</v>
      </c>
      <c r="B1146" s="1" t="s">
        <v>3913</v>
      </c>
      <c r="C1146" s="1" t="s">
        <v>8024</v>
      </c>
      <c r="D1146" s="3">
        <v>2000</v>
      </c>
      <c r="E1146" s="4">
        <v>0</v>
      </c>
      <c r="F1146" t="s">
        <v>8220</v>
      </c>
      <c r="G1146" t="s">
        <v>8231</v>
      </c>
      <c r="H1146" t="s">
        <v>8417</v>
      </c>
      <c r="I1146" t="s">
        <v>8252</v>
      </c>
      <c r="J1146">
        <v>1464952752</v>
      </c>
      <c r="K1146">
        <v>1462360752</v>
      </c>
      <c r="L1146" t="b">
        <v>0</v>
      </c>
      <c r="M1146">
        <v>0</v>
      </c>
      <c r="N1146" t="b">
        <v>0</v>
      </c>
      <c r="O1146" t="s">
        <v>8269</v>
      </c>
      <c r="P1146" t="s">
        <v>8321</v>
      </c>
      <c r="Q1146" t="s">
        <v>8324</v>
      </c>
      <c r="R1146">
        <f t="shared" si="119"/>
        <v>0</v>
      </c>
      <c r="S1146" s="9">
        <f t="shared" si="120"/>
        <v>0</v>
      </c>
      <c r="T1146" s="8">
        <f t="shared" si="121"/>
        <v>42494.471666666665</v>
      </c>
      <c r="U1146" s="8">
        <f t="shared" si="122"/>
        <v>42524.471666666665</v>
      </c>
      <c r="V1146" s="14">
        <f t="shared" si="123"/>
        <v>30</v>
      </c>
      <c r="W1146" s="10">
        <f t="shared" si="124"/>
        <v>-1</v>
      </c>
      <c r="X1146" s="21">
        <f t="shared" si="125"/>
        <v>2016</v>
      </c>
    </row>
    <row r="1147" spans="1:24" ht="60" x14ac:dyDescent="0.25">
      <c r="A1147">
        <v>2615</v>
      </c>
      <c r="B1147" s="1" t="s">
        <v>2615</v>
      </c>
      <c r="C1147" s="1" t="s">
        <v>6725</v>
      </c>
      <c r="D1147" s="3">
        <v>2001</v>
      </c>
      <c r="E1147" s="4">
        <v>3397</v>
      </c>
      <c r="F1147" t="s">
        <v>8218</v>
      </c>
      <c r="G1147" t="s">
        <v>8224</v>
      </c>
      <c r="H1147" t="s">
        <v>8407</v>
      </c>
      <c r="I1147" t="s">
        <v>8246</v>
      </c>
      <c r="J1147">
        <v>1462017600</v>
      </c>
      <c r="K1147">
        <v>1458820564</v>
      </c>
      <c r="L1147" t="b">
        <v>0</v>
      </c>
      <c r="M1147">
        <v>72</v>
      </c>
      <c r="N1147" t="b">
        <v>1</v>
      </c>
      <c r="O1147" t="s">
        <v>8299</v>
      </c>
      <c r="P1147" t="s">
        <v>8306</v>
      </c>
      <c r="Q1147" t="s">
        <v>8313</v>
      </c>
      <c r="R1147">
        <f t="shared" si="119"/>
        <v>47.18</v>
      </c>
      <c r="S1147" s="9">
        <f t="shared" si="120"/>
        <v>170</v>
      </c>
      <c r="T1147" s="8">
        <f t="shared" si="121"/>
        <v>42453.49726851852</v>
      </c>
      <c r="U1147" s="8">
        <f t="shared" si="122"/>
        <v>42490.5</v>
      </c>
      <c r="V1147" s="14">
        <f t="shared" si="123"/>
        <v>37.002731481479714</v>
      </c>
      <c r="W1147" s="10">
        <f t="shared" si="124"/>
        <v>0.69765117441279356</v>
      </c>
      <c r="X1147" s="21">
        <f t="shared" si="125"/>
        <v>2016</v>
      </c>
    </row>
    <row r="1148" spans="1:24" ht="45" x14ac:dyDescent="0.25">
      <c r="A1148">
        <v>1673</v>
      </c>
      <c r="B1148" s="1" t="s">
        <v>1674</v>
      </c>
      <c r="C1148" s="1" t="s">
        <v>5783</v>
      </c>
      <c r="D1148" s="3">
        <v>2100</v>
      </c>
      <c r="E1148" s="4">
        <v>2690</v>
      </c>
      <c r="F1148" t="s">
        <v>8218</v>
      </c>
      <c r="G1148" t="s">
        <v>8223</v>
      </c>
      <c r="H1148" t="s">
        <v>8403</v>
      </c>
      <c r="I1148" t="s">
        <v>8245</v>
      </c>
      <c r="J1148">
        <v>1425675892</v>
      </c>
      <c r="K1148">
        <v>1423083892</v>
      </c>
      <c r="L1148" t="b">
        <v>0</v>
      </c>
      <c r="M1148">
        <v>59</v>
      </c>
      <c r="N1148" t="b">
        <v>1</v>
      </c>
      <c r="O1148" t="s">
        <v>8290</v>
      </c>
      <c r="P1148" t="s">
        <v>8325</v>
      </c>
      <c r="Q1148" t="s">
        <v>8336</v>
      </c>
      <c r="R1148">
        <f t="shared" si="119"/>
        <v>45.59</v>
      </c>
      <c r="S1148" s="9">
        <f t="shared" si="120"/>
        <v>128</v>
      </c>
      <c r="T1148" s="8">
        <f t="shared" si="121"/>
        <v>42039.878379629634</v>
      </c>
      <c r="U1148" s="8">
        <f t="shared" si="122"/>
        <v>42069.878379629634</v>
      </c>
      <c r="V1148" s="14">
        <f t="shared" si="123"/>
        <v>30</v>
      </c>
      <c r="W1148" s="10">
        <f t="shared" si="124"/>
        <v>0.28095238095238095</v>
      </c>
      <c r="X1148" s="21">
        <f t="shared" si="125"/>
        <v>2015</v>
      </c>
    </row>
    <row r="1149" spans="1:24" ht="45" x14ac:dyDescent="0.25">
      <c r="A1149">
        <v>3448</v>
      </c>
      <c r="B1149" s="1" t="s">
        <v>3447</v>
      </c>
      <c r="C1149" s="1" t="s">
        <v>7558</v>
      </c>
      <c r="D1149" s="3">
        <v>2100</v>
      </c>
      <c r="E1149" s="4">
        <v>2305</v>
      </c>
      <c r="F1149" t="s">
        <v>8218</v>
      </c>
      <c r="G1149" t="s">
        <v>8223</v>
      </c>
      <c r="H1149" t="s">
        <v>8403</v>
      </c>
      <c r="I1149" t="s">
        <v>8245</v>
      </c>
      <c r="J1149">
        <v>1418784689</v>
      </c>
      <c r="K1149">
        <v>1416192689</v>
      </c>
      <c r="L1149" t="b">
        <v>0</v>
      </c>
      <c r="M1149">
        <v>45</v>
      </c>
      <c r="N1149" t="b">
        <v>1</v>
      </c>
      <c r="O1149" t="s">
        <v>8269</v>
      </c>
      <c r="P1149" t="s">
        <v>8321</v>
      </c>
      <c r="Q1149" t="s">
        <v>8324</v>
      </c>
      <c r="R1149">
        <f t="shared" si="119"/>
        <v>51.22</v>
      </c>
      <c r="S1149" s="9">
        <f t="shared" si="120"/>
        <v>110</v>
      </c>
      <c r="T1149" s="8">
        <f t="shared" si="121"/>
        <v>41960.119085648148</v>
      </c>
      <c r="U1149" s="8">
        <f t="shared" si="122"/>
        <v>41990.119085648148</v>
      </c>
      <c r="V1149" s="14">
        <f t="shared" si="123"/>
        <v>30</v>
      </c>
      <c r="W1149" s="10">
        <f t="shared" si="124"/>
        <v>9.7619047619047619E-2</v>
      </c>
      <c r="X1149" s="21">
        <f t="shared" si="125"/>
        <v>2014</v>
      </c>
    </row>
    <row r="1150" spans="1:24" ht="45" x14ac:dyDescent="0.25">
      <c r="A1150">
        <v>3548</v>
      </c>
      <c r="B1150" s="1" t="s">
        <v>3547</v>
      </c>
      <c r="C1150" s="1" t="s">
        <v>7658</v>
      </c>
      <c r="D1150" s="3">
        <v>2100</v>
      </c>
      <c r="E1150" s="4">
        <v>2140</v>
      </c>
      <c r="F1150" t="s">
        <v>8218</v>
      </c>
      <c r="G1150" t="s">
        <v>8223</v>
      </c>
      <c r="H1150" t="s">
        <v>8403</v>
      </c>
      <c r="I1150" t="s">
        <v>8245</v>
      </c>
      <c r="J1150">
        <v>1457139600</v>
      </c>
      <c r="K1150">
        <v>1455230214</v>
      </c>
      <c r="L1150" t="b">
        <v>0</v>
      </c>
      <c r="M1150">
        <v>13</v>
      </c>
      <c r="N1150" t="b">
        <v>1</v>
      </c>
      <c r="O1150" t="s">
        <v>8269</v>
      </c>
      <c r="P1150" t="s">
        <v>8321</v>
      </c>
      <c r="Q1150" t="s">
        <v>8324</v>
      </c>
      <c r="R1150">
        <f t="shared" si="119"/>
        <v>164.62</v>
      </c>
      <c r="S1150" s="9">
        <f t="shared" si="120"/>
        <v>102</v>
      </c>
      <c r="T1150" s="8">
        <f t="shared" si="121"/>
        <v>42411.942291666666</v>
      </c>
      <c r="U1150" s="8">
        <f t="shared" si="122"/>
        <v>42434.041666666672</v>
      </c>
      <c r="V1150" s="14">
        <f t="shared" si="123"/>
        <v>22.099375000005239</v>
      </c>
      <c r="W1150" s="10">
        <f t="shared" si="124"/>
        <v>1.9047619047619049E-2</v>
      </c>
      <c r="X1150" s="21">
        <f t="shared" si="125"/>
        <v>2016</v>
      </c>
    </row>
    <row r="1151" spans="1:24" ht="60" x14ac:dyDescent="0.25">
      <c r="A1151">
        <v>3813</v>
      </c>
      <c r="B1151" s="1" t="s">
        <v>3810</v>
      </c>
      <c r="C1151" s="1" t="s">
        <v>7923</v>
      </c>
      <c r="D1151" s="3">
        <v>2100</v>
      </c>
      <c r="E1151" s="4">
        <v>2119.9899999999998</v>
      </c>
      <c r="F1151" t="s">
        <v>8218</v>
      </c>
      <c r="G1151" t="s">
        <v>8223</v>
      </c>
      <c r="H1151" t="s">
        <v>8403</v>
      </c>
      <c r="I1151" t="s">
        <v>8245</v>
      </c>
      <c r="J1151">
        <v>1465940580</v>
      </c>
      <c r="K1151">
        <v>1462603021</v>
      </c>
      <c r="L1151" t="b">
        <v>0</v>
      </c>
      <c r="M1151">
        <v>27</v>
      </c>
      <c r="N1151" t="b">
        <v>1</v>
      </c>
      <c r="O1151" t="s">
        <v>8269</v>
      </c>
      <c r="P1151" t="s">
        <v>8321</v>
      </c>
      <c r="Q1151" t="s">
        <v>8324</v>
      </c>
      <c r="R1151">
        <f t="shared" si="119"/>
        <v>78.52</v>
      </c>
      <c r="S1151" s="9">
        <f t="shared" si="120"/>
        <v>101</v>
      </c>
      <c r="T1151" s="8">
        <f t="shared" si="121"/>
        <v>42497.275706018518</v>
      </c>
      <c r="U1151" s="8">
        <f t="shared" si="122"/>
        <v>42535.904861111107</v>
      </c>
      <c r="V1151" s="14">
        <f t="shared" si="123"/>
        <v>38.629155092588917</v>
      </c>
      <c r="W1151" s="10">
        <f t="shared" si="124"/>
        <v>9.5190476190475156E-3</v>
      </c>
      <c r="X1151" s="21">
        <f t="shared" si="125"/>
        <v>2016</v>
      </c>
    </row>
    <row r="1152" spans="1:24" ht="60" x14ac:dyDescent="0.25">
      <c r="A1152">
        <v>2676</v>
      </c>
      <c r="B1152" s="1" t="s">
        <v>2676</v>
      </c>
      <c r="C1152" s="1" t="s">
        <v>6786</v>
      </c>
      <c r="D1152" s="3">
        <v>2100</v>
      </c>
      <c r="E1152" s="4">
        <v>1058</v>
      </c>
      <c r="F1152" t="s">
        <v>8220</v>
      </c>
      <c r="G1152" t="s">
        <v>8228</v>
      </c>
      <c r="H1152" t="s">
        <v>8408</v>
      </c>
      <c r="I1152" t="s">
        <v>8250</v>
      </c>
      <c r="J1152">
        <v>1463929174</v>
      </c>
      <c r="K1152">
        <v>1461337174</v>
      </c>
      <c r="L1152" t="b">
        <v>0</v>
      </c>
      <c r="M1152">
        <v>9</v>
      </c>
      <c r="N1152" t="b">
        <v>0</v>
      </c>
      <c r="O1152" t="s">
        <v>8300</v>
      </c>
      <c r="P1152" t="s">
        <v>8306</v>
      </c>
      <c r="Q1152" t="s">
        <v>8338</v>
      </c>
      <c r="R1152">
        <f t="shared" si="119"/>
        <v>117.56</v>
      </c>
      <c r="S1152" s="9">
        <f t="shared" si="120"/>
        <v>50</v>
      </c>
      <c r="T1152" s="8">
        <f t="shared" si="121"/>
        <v>42482.624699074076</v>
      </c>
      <c r="U1152" s="8">
        <f t="shared" si="122"/>
        <v>42512.624699074076</v>
      </c>
      <c r="V1152" s="14">
        <f t="shared" si="123"/>
        <v>30</v>
      </c>
      <c r="W1152" s="10">
        <f t="shared" si="124"/>
        <v>-0.49619047619047618</v>
      </c>
      <c r="X1152" s="21">
        <f t="shared" si="125"/>
        <v>2016</v>
      </c>
    </row>
    <row r="1153" spans="1:24" ht="60" x14ac:dyDescent="0.25">
      <c r="A1153">
        <v>879</v>
      </c>
      <c r="B1153" s="1" t="s">
        <v>880</v>
      </c>
      <c r="C1153" s="1" t="s">
        <v>4989</v>
      </c>
      <c r="D1153" s="3">
        <v>2100</v>
      </c>
      <c r="E1153" s="4">
        <v>644</v>
      </c>
      <c r="F1153" t="s">
        <v>8220</v>
      </c>
      <c r="G1153" t="s">
        <v>8223</v>
      </c>
      <c r="H1153" t="s">
        <v>8403</v>
      </c>
      <c r="I1153" t="s">
        <v>8245</v>
      </c>
      <c r="J1153">
        <v>1338321305</v>
      </c>
      <c r="K1153">
        <v>1336506905</v>
      </c>
      <c r="L1153" t="b">
        <v>0</v>
      </c>
      <c r="M1153">
        <v>30</v>
      </c>
      <c r="N1153" t="b">
        <v>0</v>
      </c>
      <c r="O1153" t="s">
        <v>8276</v>
      </c>
      <c r="P1153" t="s">
        <v>8325</v>
      </c>
      <c r="Q1153" t="s">
        <v>8348</v>
      </c>
      <c r="R1153">
        <f t="shared" si="119"/>
        <v>21.47</v>
      </c>
      <c r="S1153" s="9">
        <f t="shared" si="120"/>
        <v>31</v>
      </c>
      <c r="T1153" s="8">
        <f t="shared" si="121"/>
        <v>41037.829918981479</v>
      </c>
      <c r="U1153" s="8">
        <f t="shared" si="122"/>
        <v>41058.829918981479</v>
      </c>
      <c r="V1153" s="14">
        <f t="shared" si="123"/>
        <v>21</v>
      </c>
      <c r="W1153" s="10">
        <f t="shared" si="124"/>
        <v>-0.69333333333333336</v>
      </c>
      <c r="X1153" s="21">
        <f t="shared" si="125"/>
        <v>2012</v>
      </c>
    </row>
    <row r="1154" spans="1:24" ht="60" x14ac:dyDescent="0.25">
      <c r="A1154">
        <v>1119</v>
      </c>
      <c r="B1154" s="1" t="s">
        <v>1120</v>
      </c>
      <c r="C1154" s="1" t="s">
        <v>5229</v>
      </c>
      <c r="D1154" s="3">
        <v>2100</v>
      </c>
      <c r="E1154" s="4">
        <v>5</v>
      </c>
      <c r="F1154" t="s">
        <v>8220</v>
      </c>
      <c r="G1154" t="s">
        <v>8223</v>
      </c>
      <c r="H1154" t="s">
        <v>8403</v>
      </c>
      <c r="I1154" t="s">
        <v>8245</v>
      </c>
      <c r="J1154">
        <v>1396810864</v>
      </c>
      <c r="K1154">
        <v>1395687664</v>
      </c>
      <c r="L1154" t="b">
        <v>0</v>
      </c>
      <c r="M1154">
        <v>1</v>
      </c>
      <c r="N1154" t="b">
        <v>0</v>
      </c>
      <c r="O1154" t="s">
        <v>8280</v>
      </c>
      <c r="P1154" t="s">
        <v>8314</v>
      </c>
      <c r="Q1154" t="s">
        <v>8332</v>
      </c>
      <c r="R1154">
        <f t="shared" ref="R1154:R1217" si="126">IFERROR(ROUND(E1154/M1154,2),0)</f>
        <v>5</v>
      </c>
      <c r="S1154" s="9">
        <f t="shared" ref="S1154:S1217" si="127">ROUND((E1154/D1154)*100,0)</f>
        <v>0</v>
      </c>
      <c r="T1154" s="8">
        <f t="shared" ref="T1154:T1217" si="128">+(((K1154/60)/60)/24)+DATE(1970,1,1)</f>
        <v>41722.792407407411</v>
      </c>
      <c r="U1154" s="8">
        <f t="shared" ref="U1154:U1217" si="129">+(((J1154/60)/60/24)+DATE(1970,1,1))</f>
        <v>41735.792407407411</v>
      </c>
      <c r="V1154" s="14">
        <f t="shared" ref="V1154:V1217" si="130">+U1154-T1154</f>
        <v>13</v>
      </c>
      <c r="W1154" s="10">
        <f t="shared" ref="W1154:W1217" si="131">+(E1154-D1154)/D1154</f>
        <v>-0.99761904761904763</v>
      </c>
      <c r="X1154" s="21">
        <f t="shared" ref="X1154:X1217" si="132">YEAR(T1154)</f>
        <v>2014</v>
      </c>
    </row>
    <row r="1155" spans="1:24" ht="60" x14ac:dyDescent="0.25">
      <c r="A1155">
        <v>1383</v>
      </c>
      <c r="B1155" s="1" t="s">
        <v>1384</v>
      </c>
      <c r="C1155" s="1" t="s">
        <v>5493</v>
      </c>
      <c r="D1155" s="3">
        <v>2200</v>
      </c>
      <c r="E1155" s="4">
        <v>4673</v>
      </c>
      <c r="F1155" t="s">
        <v>8218</v>
      </c>
      <c r="G1155" t="s">
        <v>8228</v>
      </c>
      <c r="H1155" t="s">
        <v>8408</v>
      </c>
      <c r="I1155" t="s">
        <v>8250</v>
      </c>
      <c r="J1155">
        <v>1482457678</v>
      </c>
      <c r="K1155">
        <v>1480729678</v>
      </c>
      <c r="L1155" t="b">
        <v>0</v>
      </c>
      <c r="M1155">
        <v>93</v>
      </c>
      <c r="N1155" t="b">
        <v>1</v>
      </c>
      <c r="O1155" t="s">
        <v>8274</v>
      </c>
      <c r="P1155" t="s">
        <v>8325</v>
      </c>
      <c r="Q1155" t="s">
        <v>8329</v>
      </c>
      <c r="R1155">
        <f t="shared" si="126"/>
        <v>50.25</v>
      </c>
      <c r="S1155" s="9">
        <f t="shared" si="127"/>
        <v>212</v>
      </c>
      <c r="T1155" s="8">
        <f t="shared" si="128"/>
        <v>42707.074976851851</v>
      </c>
      <c r="U1155" s="8">
        <f t="shared" si="129"/>
        <v>42727.074976851851</v>
      </c>
      <c r="V1155" s="14">
        <f t="shared" si="130"/>
        <v>20</v>
      </c>
      <c r="W1155" s="10">
        <f t="shared" si="131"/>
        <v>1.124090909090909</v>
      </c>
      <c r="X1155" s="21">
        <f t="shared" si="132"/>
        <v>2016</v>
      </c>
    </row>
    <row r="1156" spans="1:24" ht="30" x14ac:dyDescent="0.25">
      <c r="A1156">
        <v>2258</v>
      </c>
      <c r="B1156" s="1" t="s">
        <v>2259</v>
      </c>
      <c r="C1156" s="1" t="s">
        <v>6368</v>
      </c>
      <c r="D1156" s="3">
        <v>2200</v>
      </c>
      <c r="E1156" s="4">
        <v>3223</v>
      </c>
      <c r="F1156" t="s">
        <v>8218</v>
      </c>
      <c r="G1156" t="s">
        <v>8223</v>
      </c>
      <c r="H1156" t="s">
        <v>8403</v>
      </c>
      <c r="I1156" t="s">
        <v>8245</v>
      </c>
      <c r="J1156">
        <v>1434045687</v>
      </c>
      <c r="K1156">
        <v>1431453687</v>
      </c>
      <c r="L1156" t="b">
        <v>0</v>
      </c>
      <c r="M1156">
        <v>205</v>
      </c>
      <c r="N1156" t="b">
        <v>1</v>
      </c>
      <c r="O1156" t="s">
        <v>8295</v>
      </c>
      <c r="P1156" t="s">
        <v>8314</v>
      </c>
      <c r="Q1156" t="s">
        <v>8315</v>
      </c>
      <c r="R1156">
        <f t="shared" si="126"/>
        <v>15.72</v>
      </c>
      <c r="S1156" s="9">
        <f t="shared" si="127"/>
        <v>147</v>
      </c>
      <c r="T1156" s="8">
        <f t="shared" si="128"/>
        <v>42136.75100694444</v>
      </c>
      <c r="U1156" s="8">
        <f t="shared" si="129"/>
        <v>42166.75100694444</v>
      </c>
      <c r="V1156" s="14">
        <f t="shared" si="130"/>
        <v>30</v>
      </c>
      <c r="W1156" s="10">
        <f t="shared" si="131"/>
        <v>0.46500000000000002</v>
      </c>
      <c r="X1156" s="21">
        <f t="shared" si="132"/>
        <v>2015</v>
      </c>
    </row>
    <row r="1157" spans="1:24" ht="60" x14ac:dyDescent="0.25">
      <c r="A1157">
        <v>1221</v>
      </c>
      <c r="B1157" s="1" t="s">
        <v>1222</v>
      </c>
      <c r="C1157" s="1" t="s">
        <v>5331</v>
      </c>
      <c r="D1157" s="3">
        <v>2200</v>
      </c>
      <c r="E1157" s="4">
        <v>2451.0100000000002</v>
      </c>
      <c r="F1157" t="s">
        <v>8218</v>
      </c>
      <c r="G1157" t="s">
        <v>8224</v>
      </c>
      <c r="H1157" t="s">
        <v>8407</v>
      </c>
      <c r="I1157" t="s">
        <v>8246</v>
      </c>
      <c r="J1157">
        <v>1480809600</v>
      </c>
      <c r="K1157">
        <v>1478431488</v>
      </c>
      <c r="L1157" t="b">
        <v>0</v>
      </c>
      <c r="M1157">
        <v>103</v>
      </c>
      <c r="N1157" t="b">
        <v>1</v>
      </c>
      <c r="O1157" t="s">
        <v>8283</v>
      </c>
      <c r="P1157" t="s">
        <v>8311</v>
      </c>
      <c r="Q1157" t="s">
        <v>8312</v>
      </c>
      <c r="R1157">
        <f t="shared" si="126"/>
        <v>23.8</v>
      </c>
      <c r="S1157" s="9">
        <f t="shared" si="127"/>
        <v>111</v>
      </c>
      <c r="T1157" s="8">
        <f t="shared" si="128"/>
        <v>42680.47555555556</v>
      </c>
      <c r="U1157" s="8">
        <f t="shared" si="129"/>
        <v>42708</v>
      </c>
      <c r="V1157" s="14">
        <f t="shared" si="130"/>
        <v>27.524444444439723</v>
      </c>
      <c r="W1157" s="10">
        <f t="shared" si="131"/>
        <v>0.11409545454545464</v>
      </c>
      <c r="X1157" s="21">
        <f t="shared" si="132"/>
        <v>2016</v>
      </c>
    </row>
    <row r="1158" spans="1:24" ht="60" x14ac:dyDescent="0.25">
      <c r="A1158">
        <v>72</v>
      </c>
      <c r="B1158" s="1" t="s">
        <v>74</v>
      </c>
      <c r="C1158" s="1" t="s">
        <v>4183</v>
      </c>
      <c r="D1158" s="3">
        <v>2200</v>
      </c>
      <c r="E1158" s="4">
        <v>2385</v>
      </c>
      <c r="F1158" t="s">
        <v>8218</v>
      </c>
      <c r="G1158" t="s">
        <v>8223</v>
      </c>
      <c r="H1158" t="s">
        <v>8403</v>
      </c>
      <c r="I1158" t="s">
        <v>8245</v>
      </c>
      <c r="J1158">
        <v>1352937600</v>
      </c>
      <c r="K1158">
        <v>1351210481</v>
      </c>
      <c r="L1158" t="b">
        <v>0</v>
      </c>
      <c r="M1158">
        <v>41</v>
      </c>
      <c r="N1158" t="b">
        <v>1</v>
      </c>
      <c r="O1158" t="s">
        <v>8264</v>
      </c>
      <c r="P1158" t="s">
        <v>8319</v>
      </c>
      <c r="Q1158" t="s">
        <v>8341</v>
      </c>
      <c r="R1158">
        <f t="shared" si="126"/>
        <v>58.17</v>
      </c>
      <c r="S1158" s="9">
        <f t="shared" si="127"/>
        <v>108</v>
      </c>
      <c r="T1158" s="8">
        <f t="shared" si="128"/>
        <v>41208.010196759256</v>
      </c>
      <c r="U1158" s="8">
        <f t="shared" si="129"/>
        <v>41228</v>
      </c>
      <c r="V1158" s="14">
        <f t="shared" si="130"/>
        <v>19.98980324074364</v>
      </c>
      <c r="W1158" s="10">
        <f t="shared" si="131"/>
        <v>8.4090909090909091E-2</v>
      </c>
      <c r="X1158" s="21">
        <f t="shared" si="132"/>
        <v>2012</v>
      </c>
    </row>
    <row r="1159" spans="1:24" ht="45" x14ac:dyDescent="0.25">
      <c r="A1159">
        <v>105</v>
      </c>
      <c r="B1159" s="1" t="s">
        <v>107</v>
      </c>
      <c r="C1159" s="1" t="s">
        <v>4216</v>
      </c>
      <c r="D1159" s="3">
        <v>2200</v>
      </c>
      <c r="E1159" s="4">
        <v>2363</v>
      </c>
      <c r="F1159" t="s">
        <v>8218</v>
      </c>
      <c r="G1159" t="s">
        <v>8223</v>
      </c>
      <c r="H1159" t="s">
        <v>8403</v>
      </c>
      <c r="I1159" t="s">
        <v>8245</v>
      </c>
      <c r="J1159">
        <v>1463184000</v>
      </c>
      <c r="K1159">
        <v>1461605020</v>
      </c>
      <c r="L1159" t="b">
        <v>0</v>
      </c>
      <c r="M1159">
        <v>60</v>
      </c>
      <c r="N1159" t="b">
        <v>1</v>
      </c>
      <c r="O1159" t="s">
        <v>8264</v>
      </c>
      <c r="P1159" t="s">
        <v>8319</v>
      </c>
      <c r="Q1159" t="s">
        <v>8341</v>
      </c>
      <c r="R1159">
        <f t="shared" si="126"/>
        <v>39.380000000000003</v>
      </c>
      <c r="S1159" s="9">
        <f t="shared" si="127"/>
        <v>107</v>
      </c>
      <c r="T1159" s="8">
        <f t="shared" si="128"/>
        <v>42485.724768518514</v>
      </c>
      <c r="U1159" s="8">
        <f t="shared" si="129"/>
        <v>42504</v>
      </c>
      <c r="V1159" s="14">
        <f t="shared" si="130"/>
        <v>18.275231481486117</v>
      </c>
      <c r="W1159" s="10">
        <f t="shared" si="131"/>
        <v>7.4090909090909096E-2</v>
      </c>
      <c r="X1159" s="21">
        <f t="shared" si="132"/>
        <v>2016</v>
      </c>
    </row>
    <row r="1160" spans="1:24" ht="60" x14ac:dyDescent="0.25">
      <c r="A1160">
        <v>2106</v>
      </c>
      <c r="B1160" s="1" t="s">
        <v>2107</v>
      </c>
      <c r="C1160" s="1" t="s">
        <v>6216</v>
      </c>
      <c r="D1160" s="3">
        <v>2200</v>
      </c>
      <c r="E1160" s="4">
        <v>2355</v>
      </c>
      <c r="F1160" t="s">
        <v>8218</v>
      </c>
      <c r="G1160" t="s">
        <v>8223</v>
      </c>
      <c r="H1160" t="s">
        <v>8403</v>
      </c>
      <c r="I1160" t="s">
        <v>8245</v>
      </c>
      <c r="J1160">
        <v>1359176974</v>
      </c>
      <c r="K1160">
        <v>1356584974</v>
      </c>
      <c r="L1160" t="b">
        <v>0</v>
      </c>
      <c r="M1160">
        <v>44</v>
      </c>
      <c r="N1160" t="b">
        <v>1</v>
      </c>
      <c r="O1160" t="s">
        <v>8277</v>
      </c>
      <c r="P1160" t="s">
        <v>8325</v>
      </c>
      <c r="Q1160" t="s">
        <v>8326</v>
      </c>
      <c r="R1160">
        <f t="shared" si="126"/>
        <v>53.52</v>
      </c>
      <c r="S1160" s="9">
        <f t="shared" si="127"/>
        <v>107</v>
      </c>
      <c r="T1160" s="8">
        <f t="shared" si="128"/>
        <v>41270.21497685185</v>
      </c>
      <c r="U1160" s="8">
        <f t="shared" si="129"/>
        <v>41300.21497685185</v>
      </c>
      <c r="V1160" s="14">
        <f t="shared" si="130"/>
        <v>30</v>
      </c>
      <c r="W1160" s="10">
        <f t="shared" si="131"/>
        <v>7.045454545454545E-2</v>
      </c>
      <c r="X1160" s="21">
        <f t="shared" si="132"/>
        <v>2012</v>
      </c>
    </row>
    <row r="1161" spans="1:24" ht="45" x14ac:dyDescent="0.25">
      <c r="A1161">
        <v>3152</v>
      </c>
      <c r="B1161" s="1" t="s">
        <v>3152</v>
      </c>
      <c r="C1161" s="1" t="s">
        <v>7262</v>
      </c>
      <c r="D1161" s="3">
        <v>2200</v>
      </c>
      <c r="E1161" s="4">
        <v>2331</v>
      </c>
      <c r="F1161" t="s">
        <v>8218</v>
      </c>
      <c r="G1161" t="s">
        <v>8224</v>
      </c>
      <c r="H1161" t="s">
        <v>8407</v>
      </c>
      <c r="I1161" t="s">
        <v>8246</v>
      </c>
      <c r="J1161">
        <v>1383425367</v>
      </c>
      <c r="K1161">
        <v>1380833367</v>
      </c>
      <c r="L1161" t="b">
        <v>1</v>
      </c>
      <c r="M1161">
        <v>67</v>
      </c>
      <c r="N1161" t="b">
        <v>1</v>
      </c>
      <c r="O1161" t="s">
        <v>8269</v>
      </c>
      <c r="P1161" t="s">
        <v>8321</v>
      </c>
      <c r="Q1161" t="s">
        <v>8324</v>
      </c>
      <c r="R1161">
        <f t="shared" si="126"/>
        <v>34.79</v>
      </c>
      <c r="S1161" s="9">
        <f t="shared" si="127"/>
        <v>106</v>
      </c>
      <c r="T1161" s="8">
        <f t="shared" si="128"/>
        <v>41550.867673611108</v>
      </c>
      <c r="U1161" s="8">
        <f t="shared" si="129"/>
        <v>41580.867673611108</v>
      </c>
      <c r="V1161" s="14">
        <f t="shared" si="130"/>
        <v>30</v>
      </c>
      <c r="W1161" s="10">
        <f t="shared" si="131"/>
        <v>5.9545454545454547E-2</v>
      </c>
      <c r="X1161" s="21">
        <f t="shared" si="132"/>
        <v>2013</v>
      </c>
    </row>
    <row r="1162" spans="1:24" ht="60" x14ac:dyDescent="0.25">
      <c r="A1162">
        <v>3556</v>
      </c>
      <c r="B1162" s="1" t="s">
        <v>3555</v>
      </c>
      <c r="C1162" s="1" t="s">
        <v>7666</v>
      </c>
      <c r="D1162" s="3">
        <v>2200</v>
      </c>
      <c r="E1162" s="4">
        <v>2210</v>
      </c>
      <c r="F1162" t="s">
        <v>8218</v>
      </c>
      <c r="G1162" t="s">
        <v>8224</v>
      </c>
      <c r="H1162" t="s">
        <v>8407</v>
      </c>
      <c r="I1162" t="s">
        <v>8246</v>
      </c>
      <c r="J1162">
        <v>1408289724</v>
      </c>
      <c r="K1162">
        <v>1403105724</v>
      </c>
      <c r="L1162" t="b">
        <v>0</v>
      </c>
      <c r="M1162">
        <v>20</v>
      </c>
      <c r="N1162" t="b">
        <v>1</v>
      </c>
      <c r="O1162" t="s">
        <v>8269</v>
      </c>
      <c r="P1162" t="s">
        <v>8321</v>
      </c>
      <c r="Q1162" t="s">
        <v>8324</v>
      </c>
      <c r="R1162">
        <f t="shared" si="126"/>
        <v>110.5</v>
      </c>
      <c r="S1162" s="9">
        <f t="shared" si="127"/>
        <v>100</v>
      </c>
      <c r="T1162" s="8">
        <f t="shared" si="128"/>
        <v>41808.649583333332</v>
      </c>
      <c r="U1162" s="8">
        <f t="shared" si="129"/>
        <v>41868.649583333332</v>
      </c>
      <c r="V1162" s="14">
        <f t="shared" si="130"/>
        <v>60</v>
      </c>
      <c r="W1162" s="10">
        <f t="shared" si="131"/>
        <v>4.5454545454545452E-3</v>
      </c>
      <c r="X1162" s="21">
        <f t="shared" si="132"/>
        <v>2014</v>
      </c>
    </row>
    <row r="1163" spans="1:24" ht="45" x14ac:dyDescent="0.25">
      <c r="A1163">
        <v>1069</v>
      </c>
      <c r="B1163" s="1" t="s">
        <v>1070</v>
      </c>
      <c r="C1163" s="1" t="s">
        <v>5179</v>
      </c>
      <c r="D1163" s="3">
        <v>2200</v>
      </c>
      <c r="E1163" s="4">
        <v>850</v>
      </c>
      <c r="F1163" t="s">
        <v>8220</v>
      </c>
      <c r="G1163" t="s">
        <v>8223</v>
      </c>
      <c r="H1163" t="s">
        <v>8403</v>
      </c>
      <c r="I1163" t="s">
        <v>8245</v>
      </c>
      <c r="J1163">
        <v>1385447459</v>
      </c>
      <c r="K1163">
        <v>1382679059</v>
      </c>
      <c r="L1163" t="b">
        <v>0</v>
      </c>
      <c r="M1163">
        <v>21</v>
      </c>
      <c r="N1163" t="b">
        <v>0</v>
      </c>
      <c r="O1163" t="s">
        <v>8280</v>
      </c>
      <c r="P1163" t="s">
        <v>8314</v>
      </c>
      <c r="Q1163" t="s">
        <v>8332</v>
      </c>
      <c r="R1163">
        <f t="shared" si="126"/>
        <v>40.479999999999997</v>
      </c>
      <c r="S1163" s="9">
        <f t="shared" si="127"/>
        <v>39</v>
      </c>
      <c r="T1163" s="8">
        <f t="shared" si="128"/>
        <v>41572.229849537034</v>
      </c>
      <c r="U1163" s="8">
        <f t="shared" si="129"/>
        <v>41604.271516203706</v>
      </c>
      <c r="V1163" s="14">
        <f t="shared" si="130"/>
        <v>32.041666666671517</v>
      </c>
      <c r="W1163" s="10">
        <f t="shared" si="131"/>
        <v>-0.61363636363636365</v>
      </c>
      <c r="X1163" s="21">
        <f t="shared" si="132"/>
        <v>2013</v>
      </c>
    </row>
    <row r="1164" spans="1:24" ht="60" x14ac:dyDescent="0.25">
      <c r="A1164">
        <v>865</v>
      </c>
      <c r="B1164" s="1" t="s">
        <v>866</v>
      </c>
      <c r="C1164" s="1" t="s">
        <v>4975</v>
      </c>
      <c r="D1164" s="3">
        <v>2200</v>
      </c>
      <c r="E1164" s="4">
        <v>45</v>
      </c>
      <c r="F1164" t="s">
        <v>8220</v>
      </c>
      <c r="G1164" t="s">
        <v>8223</v>
      </c>
      <c r="H1164" t="s">
        <v>8403</v>
      </c>
      <c r="I1164" t="s">
        <v>8245</v>
      </c>
      <c r="J1164">
        <v>1358361197</v>
      </c>
      <c r="K1164">
        <v>1353177197</v>
      </c>
      <c r="L1164" t="b">
        <v>0</v>
      </c>
      <c r="M1164">
        <v>2</v>
      </c>
      <c r="N1164" t="b">
        <v>0</v>
      </c>
      <c r="O1164" t="s">
        <v>8276</v>
      </c>
      <c r="P1164" t="s">
        <v>8325</v>
      </c>
      <c r="Q1164" t="s">
        <v>8348</v>
      </c>
      <c r="R1164">
        <f t="shared" si="126"/>
        <v>22.5</v>
      </c>
      <c r="S1164" s="9">
        <f t="shared" si="127"/>
        <v>2</v>
      </c>
      <c r="T1164" s="8">
        <f t="shared" si="128"/>
        <v>41230.77311342593</v>
      </c>
      <c r="U1164" s="8">
        <f t="shared" si="129"/>
        <v>41290.77311342593</v>
      </c>
      <c r="V1164" s="14">
        <f t="shared" si="130"/>
        <v>60</v>
      </c>
      <c r="W1164" s="10">
        <f t="shared" si="131"/>
        <v>-0.9795454545454545</v>
      </c>
      <c r="X1164" s="21">
        <f t="shared" si="132"/>
        <v>2012</v>
      </c>
    </row>
    <row r="1165" spans="1:24" ht="60" x14ac:dyDescent="0.25">
      <c r="A1165">
        <v>760</v>
      </c>
      <c r="B1165" s="1" t="s">
        <v>761</v>
      </c>
      <c r="C1165" s="1" t="s">
        <v>4870</v>
      </c>
      <c r="D1165" s="3">
        <v>2200</v>
      </c>
      <c r="E1165" s="4">
        <v>0</v>
      </c>
      <c r="F1165" t="s">
        <v>8220</v>
      </c>
      <c r="G1165" t="s">
        <v>8223</v>
      </c>
      <c r="H1165" t="s">
        <v>8403</v>
      </c>
      <c r="I1165" t="s">
        <v>8245</v>
      </c>
      <c r="J1165">
        <v>1480188013</v>
      </c>
      <c r="K1165">
        <v>1477592413</v>
      </c>
      <c r="L1165" t="b">
        <v>0</v>
      </c>
      <c r="M1165">
        <v>0</v>
      </c>
      <c r="N1165" t="b">
        <v>0</v>
      </c>
      <c r="O1165" t="s">
        <v>8273</v>
      </c>
      <c r="P1165" t="s">
        <v>8309</v>
      </c>
      <c r="Q1165" t="s">
        <v>8350</v>
      </c>
      <c r="R1165">
        <f t="shared" si="126"/>
        <v>0</v>
      </c>
      <c r="S1165" s="9">
        <f t="shared" si="127"/>
        <v>0</v>
      </c>
      <c r="T1165" s="8">
        <f t="shared" si="128"/>
        <v>42670.764039351852</v>
      </c>
      <c r="U1165" s="8">
        <f t="shared" si="129"/>
        <v>42700.805706018517</v>
      </c>
      <c r="V1165" s="14">
        <f t="shared" si="130"/>
        <v>30.041666666664241</v>
      </c>
      <c r="W1165" s="10">
        <f t="shared" si="131"/>
        <v>-1</v>
      </c>
      <c r="X1165" s="21">
        <f t="shared" si="132"/>
        <v>2016</v>
      </c>
    </row>
    <row r="1166" spans="1:24" ht="45" x14ac:dyDescent="0.25">
      <c r="A1166">
        <v>3743</v>
      </c>
      <c r="B1166" s="1" t="s">
        <v>3740</v>
      </c>
      <c r="C1166" s="1" t="s">
        <v>7853</v>
      </c>
      <c r="D1166" s="3">
        <v>2200</v>
      </c>
      <c r="E1166" s="4">
        <v>0</v>
      </c>
      <c r="F1166" t="s">
        <v>8220</v>
      </c>
      <c r="G1166" t="s">
        <v>8223</v>
      </c>
      <c r="H1166" t="s">
        <v>8403</v>
      </c>
      <c r="I1166" t="s">
        <v>8245</v>
      </c>
      <c r="J1166">
        <v>1404406964</v>
      </c>
      <c r="K1166">
        <v>1401814964</v>
      </c>
      <c r="L1166" t="b">
        <v>0</v>
      </c>
      <c r="M1166">
        <v>0</v>
      </c>
      <c r="N1166" t="b">
        <v>0</v>
      </c>
      <c r="O1166" t="s">
        <v>8269</v>
      </c>
      <c r="P1166" t="s">
        <v>8321</v>
      </c>
      <c r="Q1166" t="s">
        <v>8324</v>
      </c>
      <c r="R1166">
        <f t="shared" si="126"/>
        <v>0</v>
      </c>
      <c r="S1166" s="9">
        <f t="shared" si="127"/>
        <v>0</v>
      </c>
      <c r="T1166" s="8">
        <f t="shared" si="128"/>
        <v>41793.710231481484</v>
      </c>
      <c r="U1166" s="8">
        <f t="shared" si="129"/>
        <v>41823.710231481484</v>
      </c>
      <c r="V1166" s="14">
        <f t="shared" si="130"/>
        <v>30</v>
      </c>
      <c r="W1166" s="10">
        <f t="shared" si="131"/>
        <v>-1</v>
      </c>
      <c r="X1166" s="21">
        <f t="shared" si="132"/>
        <v>2014</v>
      </c>
    </row>
    <row r="1167" spans="1:24" ht="60" x14ac:dyDescent="0.25">
      <c r="A1167">
        <v>745</v>
      </c>
      <c r="B1167" s="1" t="s">
        <v>746</v>
      </c>
      <c r="C1167" s="1" t="s">
        <v>4855</v>
      </c>
      <c r="D1167" s="3">
        <v>2220</v>
      </c>
      <c r="E1167" s="4">
        <v>3976</v>
      </c>
      <c r="F1167" t="s">
        <v>8218</v>
      </c>
      <c r="G1167" t="s">
        <v>8223</v>
      </c>
      <c r="H1167" t="s">
        <v>8403</v>
      </c>
      <c r="I1167" t="s">
        <v>8245</v>
      </c>
      <c r="J1167">
        <v>1367588645</v>
      </c>
      <c r="K1167">
        <v>1364996645</v>
      </c>
      <c r="L1167" t="b">
        <v>0</v>
      </c>
      <c r="M1167">
        <v>74</v>
      </c>
      <c r="N1167" t="b">
        <v>1</v>
      </c>
      <c r="O1167" t="s">
        <v>8272</v>
      </c>
      <c r="P1167" t="s">
        <v>8309</v>
      </c>
      <c r="Q1167" t="s">
        <v>8331</v>
      </c>
      <c r="R1167">
        <f t="shared" si="126"/>
        <v>53.73</v>
      </c>
      <c r="S1167" s="9">
        <f t="shared" si="127"/>
        <v>179</v>
      </c>
      <c r="T1167" s="8">
        <f t="shared" si="128"/>
        <v>41367.572280092594</v>
      </c>
      <c r="U1167" s="8">
        <f t="shared" si="129"/>
        <v>41397.572280092594</v>
      </c>
      <c r="V1167" s="14">
        <f t="shared" si="130"/>
        <v>30</v>
      </c>
      <c r="W1167" s="10">
        <f t="shared" si="131"/>
        <v>0.79099099099099102</v>
      </c>
      <c r="X1167" s="21">
        <f t="shared" si="132"/>
        <v>2013</v>
      </c>
    </row>
    <row r="1168" spans="1:24" ht="45" x14ac:dyDescent="0.25">
      <c r="A1168">
        <v>4081</v>
      </c>
      <c r="B1168" s="1" t="s">
        <v>4077</v>
      </c>
      <c r="C1168" s="1" t="s">
        <v>8184</v>
      </c>
      <c r="D1168" s="3">
        <v>2224</v>
      </c>
      <c r="E1168" s="4">
        <v>350</v>
      </c>
      <c r="F1168" t="s">
        <v>8220</v>
      </c>
      <c r="G1168" t="s">
        <v>8223</v>
      </c>
      <c r="H1168" t="s">
        <v>8403</v>
      </c>
      <c r="I1168" t="s">
        <v>8245</v>
      </c>
      <c r="J1168">
        <v>1425819425</v>
      </c>
      <c r="K1168">
        <v>1423231025</v>
      </c>
      <c r="L1168" t="b">
        <v>0</v>
      </c>
      <c r="M1168">
        <v>12</v>
      </c>
      <c r="N1168" t="b">
        <v>0</v>
      </c>
      <c r="O1168" t="s">
        <v>8269</v>
      </c>
      <c r="P1168" t="s">
        <v>8321</v>
      </c>
      <c r="Q1168" t="s">
        <v>8324</v>
      </c>
      <c r="R1168">
        <f t="shared" si="126"/>
        <v>29.17</v>
      </c>
      <c r="S1168" s="9">
        <f t="shared" si="127"/>
        <v>16</v>
      </c>
      <c r="T1168" s="8">
        <f t="shared" si="128"/>
        <v>42041.581307870365</v>
      </c>
      <c r="U1168" s="8">
        <f t="shared" si="129"/>
        <v>42071.539641203708</v>
      </c>
      <c r="V1168" s="14">
        <f t="shared" si="130"/>
        <v>29.958333333343035</v>
      </c>
      <c r="W1168" s="10">
        <f t="shared" si="131"/>
        <v>-0.84262589928057552</v>
      </c>
      <c r="X1168" s="21">
        <f t="shared" si="132"/>
        <v>2015</v>
      </c>
    </row>
    <row r="1169" spans="1:24" ht="45" x14ac:dyDescent="0.25">
      <c r="A1169">
        <v>3252</v>
      </c>
      <c r="B1169" s="1" t="s">
        <v>3252</v>
      </c>
      <c r="C1169" s="1" t="s">
        <v>7362</v>
      </c>
      <c r="D1169" s="3">
        <v>2250</v>
      </c>
      <c r="E1169" s="4">
        <v>2876</v>
      </c>
      <c r="F1169" t="s">
        <v>8218</v>
      </c>
      <c r="G1169" t="s">
        <v>8224</v>
      </c>
      <c r="H1169" t="s">
        <v>8407</v>
      </c>
      <c r="I1169" t="s">
        <v>8246</v>
      </c>
      <c r="J1169">
        <v>1473247240</v>
      </c>
      <c r="K1169">
        <v>1470655240</v>
      </c>
      <c r="L1169" t="b">
        <v>1</v>
      </c>
      <c r="M1169">
        <v>50</v>
      </c>
      <c r="N1169" t="b">
        <v>1</v>
      </c>
      <c r="O1169" t="s">
        <v>8269</v>
      </c>
      <c r="P1169" t="s">
        <v>8321</v>
      </c>
      <c r="Q1169" t="s">
        <v>8324</v>
      </c>
      <c r="R1169">
        <f t="shared" si="126"/>
        <v>57.52</v>
      </c>
      <c r="S1169" s="9">
        <f t="shared" si="127"/>
        <v>128</v>
      </c>
      <c r="T1169" s="8">
        <f t="shared" si="128"/>
        <v>42590.472685185188</v>
      </c>
      <c r="U1169" s="8">
        <f t="shared" si="129"/>
        <v>42620.472685185188</v>
      </c>
      <c r="V1169" s="14">
        <f t="shared" si="130"/>
        <v>30</v>
      </c>
      <c r="W1169" s="10">
        <f t="shared" si="131"/>
        <v>0.2782222222222222</v>
      </c>
      <c r="X1169" s="21">
        <f t="shared" si="132"/>
        <v>2016</v>
      </c>
    </row>
    <row r="1170" spans="1:24" ht="45" x14ac:dyDescent="0.25">
      <c r="A1170">
        <v>1543</v>
      </c>
      <c r="B1170" s="1" t="s">
        <v>1544</v>
      </c>
      <c r="C1170" s="1" t="s">
        <v>5653</v>
      </c>
      <c r="D1170" s="3">
        <v>2250</v>
      </c>
      <c r="E1170" s="4">
        <v>10</v>
      </c>
      <c r="F1170" t="s">
        <v>8220</v>
      </c>
      <c r="G1170" t="s">
        <v>8223</v>
      </c>
      <c r="H1170" t="s">
        <v>8403</v>
      </c>
      <c r="I1170" t="s">
        <v>8245</v>
      </c>
      <c r="J1170">
        <v>1416662034</v>
      </c>
      <c r="K1170">
        <v>1414066434</v>
      </c>
      <c r="L1170" t="b">
        <v>0</v>
      </c>
      <c r="M1170">
        <v>1</v>
      </c>
      <c r="N1170" t="b">
        <v>0</v>
      </c>
      <c r="O1170" t="s">
        <v>8287</v>
      </c>
      <c r="P1170" t="s">
        <v>8311</v>
      </c>
      <c r="Q1170" t="s">
        <v>8353</v>
      </c>
      <c r="R1170">
        <f t="shared" si="126"/>
        <v>10</v>
      </c>
      <c r="S1170" s="9">
        <f t="shared" si="127"/>
        <v>0</v>
      </c>
      <c r="T1170" s="8">
        <f t="shared" si="128"/>
        <v>41935.509652777779</v>
      </c>
      <c r="U1170" s="8">
        <f t="shared" si="129"/>
        <v>41965.551319444443</v>
      </c>
      <c r="V1170" s="14">
        <f t="shared" si="130"/>
        <v>30.041666666664241</v>
      </c>
      <c r="W1170" s="10">
        <f t="shared" si="131"/>
        <v>-0.99555555555555553</v>
      </c>
      <c r="X1170" s="21">
        <f t="shared" si="132"/>
        <v>2014</v>
      </c>
    </row>
    <row r="1171" spans="1:24" ht="45" x14ac:dyDescent="0.25">
      <c r="A1171">
        <v>2302</v>
      </c>
      <c r="B1171" s="1" t="s">
        <v>2303</v>
      </c>
      <c r="C1171" s="1" t="s">
        <v>6412</v>
      </c>
      <c r="D1171" s="3">
        <v>2300</v>
      </c>
      <c r="E1171" s="4">
        <v>3925</v>
      </c>
      <c r="F1171" t="s">
        <v>8218</v>
      </c>
      <c r="G1171" t="s">
        <v>8223</v>
      </c>
      <c r="H1171" t="s">
        <v>8403</v>
      </c>
      <c r="I1171" t="s">
        <v>8245</v>
      </c>
      <c r="J1171">
        <v>1388473200</v>
      </c>
      <c r="K1171">
        <v>1385585434</v>
      </c>
      <c r="L1171" t="b">
        <v>1</v>
      </c>
      <c r="M1171">
        <v>85</v>
      </c>
      <c r="N1171" t="b">
        <v>1</v>
      </c>
      <c r="O1171" t="s">
        <v>8277</v>
      </c>
      <c r="P1171" t="s">
        <v>8325</v>
      </c>
      <c r="Q1171" t="s">
        <v>8326</v>
      </c>
      <c r="R1171">
        <f t="shared" si="126"/>
        <v>46.18</v>
      </c>
      <c r="S1171" s="9">
        <f t="shared" si="127"/>
        <v>171</v>
      </c>
      <c r="T1171" s="8">
        <f t="shared" si="128"/>
        <v>41605.868449074071</v>
      </c>
      <c r="U1171" s="8">
        <f t="shared" si="129"/>
        <v>41639.291666666664</v>
      </c>
      <c r="V1171" s="14">
        <f t="shared" si="130"/>
        <v>33.423217592593573</v>
      </c>
      <c r="W1171" s="10">
        <f t="shared" si="131"/>
        <v>0.70652173913043481</v>
      </c>
      <c r="X1171" s="21">
        <f t="shared" si="132"/>
        <v>2013</v>
      </c>
    </row>
    <row r="1172" spans="1:24" ht="45" x14ac:dyDescent="0.25">
      <c r="A1172">
        <v>270</v>
      </c>
      <c r="B1172" s="1" t="s">
        <v>271</v>
      </c>
      <c r="C1172" s="1" t="s">
        <v>4380</v>
      </c>
      <c r="D1172" s="3">
        <v>2300</v>
      </c>
      <c r="E1172" s="4">
        <v>3510</v>
      </c>
      <c r="F1172" t="s">
        <v>8218</v>
      </c>
      <c r="G1172" t="s">
        <v>8223</v>
      </c>
      <c r="H1172" t="s">
        <v>8403</v>
      </c>
      <c r="I1172" t="s">
        <v>8245</v>
      </c>
      <c r="J1172">
        <v>1306296000</v>
      </c>
      <c r="K1172">
        <v>1301950070</v>
      </c>
      <c r="L1172" t="b">
        <v>1</v>
      </c>
      <c r="M1172">
        <v>61</v>
      </c>
      <c r="N1172" t="b">
        <v>1</v>
      </c>
      <c r="O1172" t="s">
        <v>8267</v>
      </c>
      <c r="P1172" t="s">
        <v>8319</v>
      </c>
      <c r="Q1172" t="s">
        <v>8320</v>
      </c>
      <c r="R1172">
        <f t="shared" si="126"/>
        <v>57.54</v>
      </c>
      <c r="S1172" s="9">
        <f t="shared" si="127"/>
        <v>153</v>
      </c>
      <c r="T1172" s="8">
        <f t="shared" si="128"/>
        <v>40637.866550925923</v>
      </c>
      <c r="U1172" s="8">
        <f t="shared" si="129"/>
        <v>40688.166666666664</v>
      </c>
      <c r="V1172" s="14">
        <f t="shared" si="130"/>
        <v>50.300115740741603</v>
      </c>
      <c r="W1172" s="10">
        <f t="shared" si="131"/>
        <v>0.52608695652173909</v>
      </c>
      <c r="X1172" s="21">
        <f t="shared" si="132"/>
        <v>2011</v>
      </c>
    </row>
    <row r="1173" spans="1:24" ht="45" x14ac:dyDescent="0.25">
      <c r="A1173">
        <v>1648</v>
      </c>
      <c r="B1173" s="1" t="s">
        <v>1649</v>
      </c>
      <c r="C1173" s="1" t="s">
        <v>5758</v>
      </c>
      <c r="D1173" s="3">
        <v>2300</v>
      </c>
      <c r="E1173" s="4">
        <v>2881</v>
      </c>
      <c r="F1173" t="s">
        <v>8218</v>
      </c>
      <c r="G1173" t="s">
        <v>8223</v>
      </c>
      <c r="H1173" t="s">
        <v>8403</v>
      </c>
      <c r="I1173" t="s">
        <v>8245</v>
      </c>
      <c r="J1173">
        <v>1300636482</v>
      </c>
      <c r="K1173">
        <v>1298048082</v>
      </c>
      <c r="L1173" t="b">
        <v>0</v>
      </c>
      <c r="M1173">
        <v>90</v>
      </c>
      <c r="N1173" t="b">
        <v>1</v>
      </c>
      <c r="O1173" t="s">
        <v>8290</v>
      </c>
      <c r="P1173" t="s">
        <v>8325</v>
      </c>
      <c r="Q1173" t="s">
        <v>8336</v>
      </c>
      <c r="R1173">
        <f t="shared" si="126"/>
        <v>32.01</v>
      </c>
      <c r="S1173" s="9">
        <f t="shared" si="127"/>
        <v>125</v>
      </c>
      <c r="T1173" s="8">
        <f t="shared" si="128"/>
        <v>40592.704652777778</v>
      </c>
      <c r="U1173" s="8">
        <f t="shared" si="129"/>
        <v>40622.662986111114</v>
      </c>
      <c r="V1173" s="14">
        <f t="shared" si="130"/>
        <v>29.958333333335759</v>
      </c>
      <c r="W1173" s="10">
        <f t="shared" si="131"/>
        <v>0.25260869565217392</v>
      </c>
      <c r="X1173" s="21">
        <f t="shared" si="132"/>
        <v>2011</v>
      </c>
    </row>
    <row r="1174" spans="1:24" ht="60" x14ac:dyDescent="0.25">
      <c r="A1174">
        <v>803</v>
      </c>
      <c r="B1174" s="1" t="s">
        <v>804</v>
      </c>
      <c r="C1174" s="1" t="s">
        <v>4913</v>
      </c>
      <c r="D1174" s="3">
        <v>2300</v>
      </c>
      <c r="E1174" s="4">
        <v>2835</v>
      </c>
      <c r="F1174" t="s">
        <v>8218</v>
      </c>
      <c r="G1174" t="s">
        <v>8223</v>
      </c>
      <c r="H1174" t="s">
        <v>8403</v>
      </c>
      <c r="I1174" t="s">
        <v>8245</v>
      </c>
      <c r="J1174">
        <v>1306630800</v>
      </c>
      <c r="K1174">
        <v>1304376478</v>
      </c>
      <c r="L1174" t="b">
        <v>0</v>
      </c>
      <c r="M1174">
        <v>38</v>
      </c>
      <c r="N1174" t="b">
        <v>1</v>
      </c>
      <c r="O1174" t="s">
        <v>8274</v>
      </c>
      <c r="P1174" t="s">
        <v>8325</v>
      </c>
      <c r="Q1174" t="s">
        <v>8329</v>
      </c>
      <c r="R1174">
        <f t="shared" si="126"/>
        <v>74.61</v>
      </c>
      <c r="S1174" s="9">
        <f t="shared" si="127"/>
        <v>123</v>
      </c>
      <c r="T1174" s="8">
        <f t="shared" si="128"/>
        <v>40665.949976851851</v>
      </c>
      <c r="U1174" s="8">
        <f t="shared" si="129"/>
        <v>40692.041666666664</v>
      </c>
      <c r="V1174" s="14">
        <f t="shared" si="130"/>
        <v>26.091689814813435</v>
      </c>
      <c r="W1174" s="10">
        <f t="shared" si="131"/>
        <v>0.2326086956521739</v>
      </c>
      <c r="X1174" s="21">
        <f t="shared" si="132"/>
        <v>2011</v>
      </c>
    </row>
    <row r="1175" spans="1:24" ht="60" x14ac:dyDescent="0.25">
      <c r="A1175">
        <v>1531</v>
      </c>
      <c r="B1175" s="1" t="s">
        <v>1532</v>
      </c>
      <c r="C1175" s="1" t="s">
        <v>5641</v>
      </c>
      <c r="D1175" s="3">
        <v>2350</v>
      </c>
      <c r="E1175" s="4">
        <v>4135</v>
      </c>
      <c r="F1175" t="s">
        <v>8218</v>
      </c>
      <c r="G1175" t="s">
        <v>8223</v>
      </c>
      <c r="H1175" t="s">
        <v>8403</v>
      </c>
      <c r="I1175" t="s">
        <v>8245</v>
      </c>
      <c r="J1175">
        <v>1417402800</v>
      </c>
      <c r="K1175">
        <v>1414610126</v>
      </c>
      <c r="L1175" t="b">
        <v>1</v>
      </c>
      <c r="M1175">
        <v>73</v>
      </c>
      <c r="N1175" t="b">
        <v>1</v>
      </c>
      <c r="O1175" t="s">
        <v>8283</v>
      </c>
      <c r="P1175" t="s">
        <v>8311</v>
      </c>
      <c r="Q1175" t="s">
        <v>8312</v>
      </c>
      <c r="R1175">
        <f t="shared" si="126"/>
        <v>56.64</v>
      </c>
      <c r="S1175" s="9">
        <f t="shared" si="127"/>
        <v>176</v>
      </c>
      <c r="T1175" s="8">
        <f t="shared" si="128"/>
        <v>41941.802384259259</v>
      </c>
      <c r="U1175" s="8">
        <f t="shared" si="129"/>
        <v>41974.125</v>
      </c>
      <c r="V1175" s="14">
        <f t="shared" si="130"/>
        <v>32.32261574074073</v>
      </c>
      <c r="W1175" s="10">
        <f t="shared" si="131"/>
        <v>0.75957446808510642</v>
      </c>
      <c r="X1175" s="21">
        <f t="shared" si="132"/>
        <v>2014</v>
      </c>
    </row>
    <row r="1176" spans="1:24" ht="45" x14ac:dyDescent="0.25">
      <c r="A1176">
        <v>2986</v>
      </c>
      <c r="B1176" s="1" t="s">
        <v>2986</v>
      </c>
      <c r="C1176" s="1" t="s">
        <v>7096</v>
      </c>
      <c r="D1176" s="3">
        <v>2400</v>
      </c>
      <c r="E1176" s="4">
        <v>2532</v>
      </c>
      <c r="F1176" t="s">
        <v>8218</v>
      </c>
      <c r="G1176" t="s">
        <v>8224</v>
      </c>
      <c r="H1176" t="s">
        <v>8407</v>
      </c>
      <c r="I1176" t="s">
        <v>8246</v>
      </c>
      <c r="J1176">
        <v>1462100406</v>
      </c>
      <c r="K1176">
        <v>1456920006</v>
      </c>
      <c r="L1176" t="b">
        <v>0</v>
      </c>
      <c r="M1176">
        <v>56</v>
      </c>
      <c r="N1176" t="b">
        <v>1</v>
      </c>
      <c r="O1176" t="s">
        <v>8301</v>
      </c>
      <c r="P1176" t="s">
        <v>8321</v>
      </c>
      <c r="Q1176" t="s">
        <v>8322</v>
      </c>
      <c r="R1176">
        <f t="shared" si="126"/>
        <v>45.21</v>
      </c>
      <c r="S1176" s="9">
        <f t="shared" si="127"/>
        <v>106</v>
      </c>
      <c r="T1176" s="8">
        <f t="shared" si="128"/>
        <v>42431.500069444446</v>
      </c>
      <c r="U1176" s="8">
        <f t="shared" si="129"/>
        <v>42491.458402777775</v>
      </c>
      <c r="V1176" s="14">
        <f t="shared" si="130"/>
        <v>59.958333333328483</v>
      </c>
      <c r="W1176" s="10">
        <f t="shared" si="131"/>
        <v>5.5E-2</v>
      </c>
      <c r="X1176" s="21">
        <f t="shared" si="132"/>
        <v>2016</v>
      </c>
    </row>
    <row r="1177" spans="1:24" ht="30" x14ac:dyDescent="0.25">
      <c r="A1177">
        <v>3778</v>
      </c>
      <c r="B1177" s="1" t="s">
        <v>3775</v>
      </c>
      <c r="C1177" s="1" t="s">
        <v>7888</v>
      </c>
      <c r="D1177" s="3">
        <v>2400</v>
      </c>
      <c r="E1177" s="4">
        <v>2521</v>
      </c>
      <c r="F1177" t="s">
        <v>8218</v>
      </c>
      <c r="G1177" t="s">
        <v>8223</v>
      </c>
      <c r="H1177" t="s">
        <v>8403</v>
      </c>
      <c r="I1177" t="s">
        <v>8245</v>
      </c>
      <c r="J1177">
        <v>1423942780</v>
      </c>
      <c r="K1177">
        <v>1418758780</v>
      </c>
      <c r="L1177" t="b">
        <v>0</v>
      </c>
      <c r="M1177">
        <v>36</v>
      </c>
      <c r="N1177" t="b">
        <v>1</v>
      </c>
      <c r="O1177" t="s">
        <v>8303</v>
      </c>
      <c r="P1177" t="s">
        <v>8321</v>
      </c>
      <c r="Q1177" t="s">
        <v>8333</v>
      </c>
      <c r="R1177">
        <f t="shared" si="126"/>
        <v>70.03</v>
      </c>
      <c r="S1177" s="9">
        <f t="shared" si="127"/>
        <v>105</v>
      </c>
      <c r="T1177" s="8">
        <f t="shared" si="128"/>
        <v>41989.819212962961</v>
      </c>
      <c r="U1177" s="8">
        <f t="shared" si="129"/>
        <v>42049.819212962961</v>
      </c>
      <c r="V1177" s="14">
        <f t="shared" si="130"/>
        <v>60</v>
      </c>
      <c r="W1177" s="10">
        <f t="shared" si="131"/>
        <v>5.0416666666666665E-2</v>
      </c>
      <c r="X1177" s="21">
        <f t="shared" si="132"/>
        <v>2014</v>
      </c>
    </row>
    <row r="1178" spans="1:24" ht="30" x14ac:dyDescent="0.25">
      <c r="A1178">
        <v>1689</v>
      </c>
      <c r="B1178" s="1" t="s">
        <v>1690</v>
      </c>
      <c r="C1178" s="1" t="s">
        <v>5799</v>
      </c>
      <c r="D1178" s="3">
        <v>2400</v>
      </c>
      <c r="E1178" s="4">
        <v>2400</v>
      </c>
      <c r="F1178" t="s">
        <v>8221</v>
      </c>
      <c r="G1178" t="s">
        <v>8223</v>
      </c>
      <c r="H1178" t="s">
        <v>8403</v>
      </c>
      <c r="I1178" t="s">
        <v>8245</v>
      </c>
      <c r="J1178">
        <v>1489700230</v>
      </c>
      <c r="K1178">
        <v>1487111830</v>
      </c>
      <c r="L1178" t="b">
        <v>0</v>
      </c>
      <c r="M1178">
        <v>14</v>
      </c>
      <c r="N1178" t="b">
        <v>0</v>
      </c>
      <c r="O1178" t="s">
        <v>8291</v>
      </c>
      <c r="P1178" t="s">
        <v>8325</v>
      </c>
      <c r="Q1178" t="s">
        <v>8328</v>
      </c>
      <c r="R1178">
        <f t="shared" si="126"/>
        <v>171.43</v>
      </c>
      <c r="S1178" s="9">
        <f t="shared" si="127"/>
        <v>100</v>
      </c>
      <c r="T1178" s="8">
        <f t="shared" si="128"/>
        <v>42780.942476851851</v>
      </c>
      <c r="U1178" s="8">
        <f t="shared" si="129"/>
        <v>42810.900810185187</v>
      </c>
      <c r="V1178" s="14">
        <f t="shared" si="130"/>
        <v>29.958333333335759</v>
      </c>
      <c r="W1178" s="10">
        <f t="shared" si="131"/>
        <v>0</v>
      </c>
      <c r="X1178" s="21">
        <f t="shared" si="132"/>
        <v>2017</v>
      </c>
    </row>
    <row r="1179" spans="1:24" ht="60" x14ac:dyDescent="0.25">
      <c r="A1179">
        <v>3555</v>
      </c>
      <c r="B1179" s="1" t="s">
        <v>3554</v>
      </c>
      <c r="C1179" s="1" t="s">
        <v>7665</v>
      </c>
      <c r="D1179" s="3">
        <v>2400</v>
      </c>
      <c r="E1179" s="4">
        <v>2400</v>
      </c>
      <c r="F1179" t="s">
        <v>8218</v>
      </c>
      <c r="G1179" t="s">
        <v>8236</v>
      </c>
      <c r="H1179" t="s">
        <v>8410</v>
      </c>
      <c r="I1179" t="s">
        <v>8248</v>
      </c>
      <c r="J1179">
        <v>1479382594</v>
      </c>
      <c r="K1179">
        <v>1476786994</v>
      </c>
      <c r="L1179" t="b">
        <v>0</v>
      </c>
      <c r="M1179">
        <v>14</v>
      </c>
      <c r="N1179" t="b">
        <v>1</v>
      </c>
      <c r="O1179" t="s">
        <v>8269</v>
      </c>
      <c r="P1179" t="s">
        <v>8321</v>
      </c>
      <c r="Q1179" t="s">
        <v>8324</v>
      </c>
      <c r="R1179">
        <f t="shared" si="126"/>
        <v>171.43</v>
      </c>
      <c r="S1179" s="9">
        <f t="shared" si="127"/>
        <v>100</v>
      </c>
      <c r="T1179" s="8">
        <f t="shared" si="128"/>
        <v>42661.442060185189</v>
      </c>
      <c r="U1179" s="8">
        <f t="shared" si="129"/>
        <v>42691.483726851846</v>
      </c>
      <c r="V1179" s="14">
        <f t="shared" si="130"/>
        <v>30.041666666656965</v>
      </c>
      <c r="W1179" s="10">
        <f t="shared" si="131"/>
        <v>0</v>
      </c>
      <c r="X1179" s="21">
        <f t="shared" si="132"/>
        <v>2016</v>
      </c>
    </row>
    <row r="1180" spans="1:24" ht="45" x14ac:dyDescent="0.25">
      <c r="A1180">
        <v>1493</v>
      </c>
      <c r="B1180" s="1" t="s">
        <v>1494</v>
      </c>
      <c r="C1180" s="1" t="s">
        <v>5603</v>
      </c>
      <c r="D1180" s="3">
        <v>2400</v>
      </c>
      <c r="E1180" s="4">
        <v>0</v>
      </c>
      <c r="F1180" t="s">
        <v>8220</v>
      </c>
      <c r="G1180" t="s">
        <v>8223</v>
      </c>
      <c r="H1180" t="s">
        <v>8403</v>
      </c>
      <c r="I1180" t="s">
        <v>8245</v>
      </c>
      <c r="J1180">
        <v>1371415675</v>
      </c>
      <c r="K1180">
        <v>1368823675</v>
      </c>
      <c r="L1180" t="b">
        <v>0</v>
      </c>
      <c r="M1180">
        <v>0</v>
      </c>
      <c r="N1180" t="b">
        <v>0</v>
      </c>
      <c r="O1180" t="s">
        <v>8273</v>
      </c>
      <c r="P1180" t="s">
        <v>8309</v>
      </c>
      <c r="Q1180" t="s">
        <v>8350</v>
      </c>
      <c r="R1180">
        <f t="shared" si="126"/>
        <v>0</v>
      </c>
      <c r="S1180" s="9">
        <f t="shared" si="127"/>
        <v>0</v>
      </c>
      <c r="T1180" s="8">
        <f t="shared" si="128"/>
        <v>41411.866608796299</v>
      </c>
      <c r="U1180" s="8">
        <f t="shared" si="129"/>
        <v>41441.866608796299</v>
      </c>
      <c r="V1180" s="14">
        <f t="shared" si="130"/>
        <v>30</v>
      </c>
      <c r="W1180" s="10">
        <f t="shared" si="131"/>
        <v>-1</v>
      </c>
      <c r="X1180" s="21">
        <f t="shared" si="132"/>
        <v>2013</v>
      </c>
    </row>
    <row r="1181" spans="1:24" ht="45" x14ac:dyDescent="0.25">
      <c r="A1181">
        <v>3865</v>
      </c>
      <c r="B1181" s="1" t="s">
        <v>3862</v>
      </c>
      <c r="C1181" s="1" t="s">
        <v>7974</v>
      </c>
      <c r="D1181" s="3">
        <v>2413</v>
      </c>
      <c r="E1181" s="4">
        <v>650</v>
      </c>
      <c r="F1181" t="s">
        <v>8220</v>
      </c>
      <c r="G1181" t="s">
        <v>8228</v>
      </c>
      <c r="H1181" t="s">
        <v>8408</v>
      </c>
      <c r="I1181" t="s">
        <v>8250</v>
      </c>
      <c r="J1181">
        <v>1409376600</v>
      </c>
      <c r="K1181">
        <v>1405957098</v>
      </c>
      <c r="L1181" t="b">
        <v>0</v>
      </c>
      <c r="M1181">
        <v>14</v>
      </c>
      <c r="N1181" t="b">
        <v>0</v>
      </c>
      <c r="O1181" t="s">
        <v>8269</v>
      </c>
      <c r="P1181" t="s">
        <v>8321</v>
      </c>
      <c r="Q1181" t="s">
        <v>8324</v>
      </c>
      <c r="R1181">
        <f t="shared" si="126"/>
        <v>46.43</v>
      </c>
      <c r="S1181" s="9">
        <f t="shared" si="127"/>
        <v>27</v>
      </c>
      <c r="T1181" s="8">
        <f t="shared" si="128"/>
        <v>41841.651597222226</v>
      </c>
      <c r="U1181" s="8">
        <f t="shared" si="129"/>
        <v>41881.229166666664</v>
      </c>
      <c r="V1181" s="14">
        <f t="shared" si="130"/>
        <v>39.577569444438268</v>
      </c>
      <c r="W1181" s="10">
        <f t="shared" si="131"/>
        <v>-0.73062577704102771</v>
      </c>
      <c r="X1181" s="21">
        <f t="shared" si="132"/>
        <v>2014</v>
      </c>
    </row>
    <row r="1182" spans="1:24" ht="60" x14ac:dyDescent="0.25">
      <c r="A1182">
        <v>376</v>
      </c>
      <c r="B1182" s="1" t="s">
        <v>377</v>
      </c>
      <c r="C1182" s="1" t="s">
        <v>4486</v>
      </c>
      <c r="D1182" s="3">
        <v>2450</v>
      </c>
      <c r="E1182" s="4">
        <v>2596</v>
      </c>
      <c r="F1182" t="s">
        <v>8218</v>
      </c>
      <c r="G1182" t="s">
        <v>8224</v>
      </c>
      <c r="H1182" t="s">
        <v>8407</v>
      </c>
      <c r="I1182" t="s">
        <v>8246</v>
      </c>
      <c r="J1182">
        <v>1472122316</v>
      </c>
      <c r="K1182">
        <v>1469443916</v>
      </c>
      <c r="L1182" t="b">
        <v>0</v>
      </c>
      <c r="M1182">
        <v>48</v>
      </c>
      <c r="N1182" t="b">
        <v>1</v>
      </c>
      <c r="O1182" t="s">
        <v>8267</v>
      </c>
      <c r="P1182" t="s">
        <v>8319</v>
      </c>
      <c r="Q1182" t="s">
        <v>8320</v>
      </c>
      <c r="R1182">
        <f t="shared" si="126"/>
        <v>54.08</v>
      </c>
      <c r="S1182" s="9">
        <f t="shared" si="127"/>
        <v>106</v>
      </c>
      <c r="T1182" s="8">
        <f t="shared" si="128"/>
        <v>42576.452731481477</v>
      </c>
      <c r="U1182" s="8">
        <f t="shared" si="129"/>
        <v>42607.452731481477</v>
      </c>
      <c r="V1182" s="14">
        <f t="shared" si="130"/>
        <v>31</v>
      </c>
      <c r="W1182" s="10">
        <f t="shared" si="131"/>
        <v>5.9591836734693877E-2</v>
      </c>
      <c r="X1182" s="21">
        <f t="shared" si="132"/>
        <v>2016</v>
      </c>
    </row>
    <row r="1183" spans="1:24" ht="60" x14ac:dyDescent="0.25">
      <c r="A1183">
        <v>2724</v>
      </c>
      <c r="B1183" s="1" t="s">
        <v>2724</v>
      </c>
      <c r="C1183" s="1" t="s">
        <v>6834</v>
      </c>
      <c r="D1183" s="3">
        <v>2468</v>
      </c>
      <c r="E1183" s="4">
        <v>7326.88</v>
      </c>
      <c r="F1183" t="s">
        <v>8218</v>
      </c>
      <c r="G1183" t="s">
        <v>8224</v>
      </c>
      <c r="H1183" t="s">
        <v>8407</v>
      </c>
      <c r="I1183" t="s">
        <v>8246</v>
      </c>
      <c r="J1183">
        <v>1439625059</v>
      </c>
      <c r="K1183">
        <v>1436860259</v>
      </c>
      <c r="L1183" t="b">
        <v>0</v>
      </c>
      <c r="M1183">
        <v>1019</v>
      </c>
      <c r="N1183" t="b">
        <v>1</v>
      </c>
      <c r="O1183" t="s">
        <v>8293</v>
      </c>
      <c r="P1183" t="s">
        <v>8306</v>
      </c>
      <c r="Q1183" t="s">
        <v>8307</v>
      </c>
      <c r="R1183">
        <f t="shared" si="126"/>
        <v>7.19</v>
      </c>
      <c r="S1183" s="9">
        <f t="shared" si="127"/>
        <v>297</v>
      </c>
      <c r="T1183" s="8">
        <f t="shared" si="128"/>
        <v>42199.32707175926</v>
      </c>
      <c r="U1183" s="8">
        <f t="shared" si="129"/>
        <v>42231.32707175926</v>
      </c>
      <c r="V1183" s="14">
        <f t="shared" si="130"/>
        <v>32</v>
      </c>
      <c r="W1183" s="10">
        <f t="shared" si="131"/>
        <v>1.9687520259319287</v>
      </c>
      <c r="X1183" s="21">
        <f t="shared" si="132"/>
        <v>2015</v>
      </c>
    </row>
    <row r="1184" spans="1:24" ht="45" x14ac:dyDescent="0.25">
      <c r="A1184">
        <v>2269</v>
      </c>
      <c r="B1184" s="1" t="s">
        <v>2270</v>
      </c>
      <c r="C1184" s="1" t="s">
        <v>6379</v>
      </c>
      <c r="D1184" s="3">
        <v>2500</v>
      </c>
      <c r="E1184" s="4">
        <v>45041</v>
      </c>
      <c r="F1184" t="s">
        <v>8218</v>
      </c>
      <c r="G1184" t="s">
        <v>8223</v>
      </c>
      <c r="H1184" t="s">
        <v>8403</v>
      </c>
      <c r="I1184" t="s">
        <v>8245</v>
      </c>
      <c r="J1184">
        <v>1488862800</v>
      </c>
      <c r="K1184">
        <v>1486745663</v>
      </c>
      <c r="L1184" t="b">
        <v>0</v>
      </c>
      <c r="M1184">
        <v>902</v>
      </c>
      <c r="N1184" t="b">
        <v>1</v>
      </c>
      <c r="O1184" t="s">
        <v>8295</v>
      </c>
      <c r="P1184" t="s">
        <v>8314</v>
      </c>
      <c r="Q1184" t="s">
        <v>8315</v>
      </c>
      <c r="R1184">
        <f t="shared" si="126"/>
        <v>49.93</v>
      </c>
      <c r="S1184" s="9">
        <f t="shared" si="127"/>
        <v>1802</v>
      </c>
      <c r="T1184" s="8">
        <f t="shared" si="128"/>
        <v>42776.704432870371</v>
      </c>
      <c r="U1184" s="8">
        <f t="shared" si="129"/>
        <v>42801.208333333328</v>
      </c>
      <c r="V1184" s="14">
        <f t="shared" si="130"/>
        <v>24.503900462957972</v>
      </c>
      <c r="W1184" s="10">
        <f t="shared" si="131"/>
        <v>17.016400000000001</v>
      </c>
      <c r="X1184" s="21">
        <f t="shared" si="132"/>
        <v>2017</v>
      </c>
    </row>
    <row r="1185" spans="1:24" ht="60" x14ac:dyDescent="0.25">
      <c r="A1185">
        <v>2231</v>
      </c>
      <c r="B1185" s="1" t="s">
        <v>2232</v>
      </c>
      <c r="C1185" s="1" t="s">
        <v>6341</v>
      </c>
      <c r="D1185" s="3">
        <v>2500</v>
      </c>
      <c r="E1185" s="4">
        <v>30303.24</v>
      </c>
      <c r="F1185" t="s">
        <v>8218</v>
      </c>
      <c r="G1185" t="s">
        <v>8223</v>
      </c>
      <c r="H1185" t="s">
        <v>8403</v>
      </c>
      <c r="I1185" t="s">
        <v>8245</v>
      </c>
      <c r="J1185">
        <v>1372136400</v>
      </c>
      <c r="K1185">
        <v>1369864301</v>
      </c>
      <c r="L1185" t="b">
        <v>0</v>
      </c>
      <c r="M1185">
        <v>1113</v>
      </c>
      <c r="N1185" t="b">
        <v>1</v>
      </c>
      <c r="O1185" t="s">
        <v>8295</v>
      </c>
      <c r="P1185" t="s">
        <v>8314</v>
      </c>
      <c r="Q1185" t="s">
        <v>8315</v>
      </c>
      <c r="R1185">
        <f t="shared" si="126"/>
        <v>27.23</v>
      </c>
      <c r="S1185" s="9">
        <f t="shared" si="127"/>
        <v>1212</v>
      </c>
      <c r="T1185" s="8">
        <f t="shared" si="128"/>
        <v>41423.910891203705</v>
      </c>
      <c r="U1185" s="8">
        <f t="shared" si="129"/>
        <v>41450.208333333336</v>
      </c>
      <c r="V1185" s="14">
        <f t="shared" si="130"/>
        <v>26.297442129631236</v>
      </c>
      <c r="W1185" s="10">
        <f t="shared" si="131"/>
        <v>11.121296000000001</v>
      </c>
      <c r="X1185" s="21">
        <f t="shared" si="132"/>
        <v>2013</v>
      </c>
    </row>
    <row r="1186" spans="1:24" ht="60" x14ac:dyDescent="0.25">
      <c r="A1186">
        <v>1972</v>
      </c>
      <c r="B1186" s="1" t="s">
        <v>1973</v>
      </c>
      <c r="C1186" s="1" t="s">
        <v>6082</v>
      </c>
      <c r="D1186" s="3">
        <v>2500</v>
      </c>
      <c r="E1186" s="4">
        <v>16862</v>
      </c>
      <c r="F1186" t="s">
        <v>8218</v>
      </c>
      <c r="G1186" t="s">
        <v>8223</v>
      </c>
      <c r="H1186" t="s">
        <v>8403</v>
      </c>
      <c r="I1186" t="s">
        <v>8245</v>
      </c>
      <c r="J1186">
        <v>1353201444</v>
      </c>
      <c r="K1186">
        <v>1350605844</v>
      </c>
      <c r="L1186" t="b">
        <v>1</v>
      </c>
      <c r="M1186">
        <v>238</v>
      </c>
      <c r="N1186" t="b">
        <v>1</v>
      </c>
      <c r="O1186" t="s">
        <v>8293</v>
      </c>
      <c r="P1186" t="s">
        <v>8306</v>
      </c>
      <c r="Q1186" t="s">
        <v>8307</v>
      </c>
      <c r="R1186">
        <f t="shared" si="126"/>
        <v>70.849999999999994</v>
      </c>
      <c r="S1186" s="9">
        <f t="shared" si="127"/>
        <v>674</v>
      </c>
      <c r="T1186" s="8">
        <f t="shared" si="128"/>
        <v>41201.012083333335</v>
      </c>
      <c r="U1186" s="8">
        <f t="shared" si="129"/>
        <v>41231.053749999999</v>
      </c>
      <c r="V1186" s="14">
        <f t="shared" si="130"/>
        <v>30.041666666664241</v>
      </c>
      <c r="W1186" s="10">
        <f t="shared" si="131"/>
        <v>5.7447999999999997</v>
      </c>
      <c r="X1186" s="21">
        <f t="shared" si="132"/>
        <v>2012</v>
      </c>
    </row>
    <row r="1187" spans="1:24" ht="60" x14ac:dyDescent="0.25">
      <c r="A1187">
        <v>2257</v>
      </c>
      <c r="B1187" s="1" t="s">
        <v>2258</v>
      </c>
      <c r="C1187" s="1" t="s">
        <v>6367</v>
      </c>
      <c r="D1187" s="3">
        <v>2500</v>
      </c>
      <c r="E1187" s="4">
        <v>15903.5</v>
      </c>
      <c r="F1187" t="s">
        <v>8218</v>
      </c>
      <c r="G1187" t="s">
        <v>8224</v>
      </c>
      <c r="H1187" t="s">
        <v>8407</v>
      </c>
      <c r="I1187" t="s">
        <v>8246</v>
      </c>
      <c r="J1187">
        <v>1466377200</v>
      </c>
      <c r="K1187">
        <v>1463351329</v>
      </c>
      <c r="L1187" t="b">
        <v>0</v>
      </c>
      <c r="M1187">
        <v>169</v>
      </c>
      <c r="N1187" t="b">
        <v>1</v>
      </c>
      <c r="O1187" t="s">
        <v>8295</v>
      </c>
      <c r="P1187" t="s">
        <v>8314</v>
      </c>
      <c r="Q1187" t="s">
        <v>8315</v>
      </c>
      <c r="R1187">
        <f t="shared" si="126"/>
        <v>94.1</v>
      </c>
      <c r="S1187" s="9">
        <f t="shared" si="127"/>
        <v>636</v>
      </c>
      <c r="T1187" s="8">
        <f t="shared" si="128"/>
        <v>42505.936678240745</v>
      </c>
      <c r="U1187" s="8">
        <f t="shared" si="129"/>
        <v>42540.958333333328</v>
      </c>
      <c r="V1187" s="14">
        <f t="shared" si="130"/>
        <v>35.021655092583387</v>
      </c>
      <c r="W1187" s="10">
        <f t="shared" si="131"/>
        <v>5.3613999999999997</v>
      </c>
      <c r="X1187" s="21">
        <f t="shared" si="132"/>
        <v>2016</v>
      </c>
    </row>
    <row r="1188" spans="1:24" ht="60" x14ac:dyDescent="0.25">
      <c r="A1188">
        <v>1401</v>
      </c>
      <c r="B1188" s="1" t="s">
        <v>1402</v>
      </c>
      <c r="C1188" s="1" t="s">
        <v>5511</v>
      </c>
      <c r="D1188" s="3">
        <v>2500</v>
      </c>
      <c r="E1188" s="4">
        <v>12413</v>
      </c>
      <c r="F1188" t="s">
        <v>8218</v>
      </c>
      <c r="G1188" t="s">
        <v>8223</v>
      </c>
      <c r="H1188" t="s">
        <v>8403</v>
      </c>
      <c r="I1188" t="s">
        <v>8245</v>
      </c>
      <c r="J1188">
        <v>1369612474</v>
      </c>
      <c r="K1188">
        <v>1367798074</v>
      </c>
      <c r="L1188" t="b">
        <v>0</v>
      </c>
      <c r="M1188">
        <v>240</v>
      </c>
      <c r="N1188" t="b">
        <v>1</v>
      </c>
      <c r="O1188" t="s">
        <v>8274</v>
      </c>
      <c r="P1188" t="s">
        <v>8325</v>
      </c>
      <c r="Q1188" t="s">
        <v>8329</v>
      </c>
      <c r="R1188">
        <f t="shared" si="126"/>
        <v>51.72</v>
      </c>
      <c r="S1188" s="9">
        <f t="shared" si="127"/>
        <v>497</v>
      </c>
      <c r="T1188" s="8">
        <f t="shared" si="128"/>
        <v>41399.99622685185</v>
      </c>
      <c r="U1188" s="8">
        <f t="shared" si="129"/>
        <v>41420.99622685185</v>
      </c>
      <c r="V1188" s="14">
        <f t="shared" si="130"/>
        <v>21</v>
      </c>
      <c r="W1188" s="10">
        <f t="shared" si="131"/>
        <v>3.9651999999999998</v>
      </c>
      <c r="X1188" s="21">
        <f t="shared" si="132"/>
        <v>2013</v>
      </c>
    </row>
    <row r="1189" spans="1:24" ht="60" x14ac:dyDescent="0.25">
      <c r="A1189">
        <v>2447</v>
      </c>
      <c r="B1189" s="1" t="s">
        <v>2448</v>
      </c>
      <c r="C1189" s="1" t="s">
        <v>6557</v>
      </c>
      <c r="D1189" s="3">
        <v>2500</v>
      </c>
      <c r="E1189" s="4">
        <v>10680</v>
      </c>
      <c r="F1189" t="s">
        <v>8218</v>
      </c>
      <c r="G1189" t="s">
        <v>8223</v>
      </c>
      <c r="H1189" t="s">
        <v>8403</v>
      </c>
      <c r="I1189" t="s">
        <v>8245</v>
      </c>
      <c r="J1189">
        <v>1478923200</v>
      </c>
      <c r="K1189">
        <v>1476184593</v>
      </c>
      <c r="L1189" t="b">
        <v>0</v>
      </c>
      <c r="M1189">
        <v>337</v>
      </c>
      <c r="N1189" t="b">
        <v>1</v>
      </c>
      <c r="O1189" t="s">
        <v>8296</v>
      </c>
      <c r="P1189" t="s">
        <v>8317</v>
      </c>
      <c r="Q1189" t="s">
        <v>8318</v>
      </c>
      <c r="R1189">
        <f t="shared" si="126"/>
        <v>31.69</v>
      </c>
      <c r="S1189" s="9">
        <f t="shared" si="127"/>
        <v>427</v>
      </c>
      <c r="T1189" s="8">
        <f t="shared" si="128"/>
        <v>42654.469826388886</v>
      </c>
      <c r="U1189" s="8">
        <f t="shared" si="129"/>
        <v>42686.166666666672</v>
      </c>
      <c r="V1189" s="14">
        <f t="shared" si="130"/>
        <v>31.696840277785668</v>
      </c>
      <c r="W1189" s="10">
        <f t="shared" si="131"/>
        <v>3.2719999999999998</v>
      </c>
      <c r="X1189" s="21">
        <f t="shared" si="132"/>
        <v>2016</v>
      </c>
    </row>
    <row r="1190" spans="1:24" ht="45" x14ac:dyDescent="0.25">
      <c r="A1190">
        <v>2029</v>
      </c>
      <c r="B1190" s="1" t="s">
        <v>2030</v>
      </c>
      <c r="C1190" s="1" t="s">
        <v>6139</v>
      </c>
      <c r="D1190" s="3">
        <v>2500</v>
      </c>
      <c r="E1190" s="4">
        <v>9030</v>
      </c>
      <c r="F1190" t="s">
        <v>8218</v>
      </c>
      <c r="G1190" t="s">
        <v>8223</v>
      </c>
      <c r="H1190" t="s">
        <v>8403</v>
      </c>
      <c r="I1190" t="s">
        <v>8245</v>
      </c>
      <c r="J1190">
        <v>1409099481</v>
      </c>
      <c r="K1190">
        <v>1406507481</v>
      </c>
      <c r="L1190" t="b">
        <v>1</v>
      </c>
      <c r="M1190">
        <v>94</v>
      </c>
      <c r="N1190" t="b">
        <v>1</v>
      </c>
      <c r="O1190" t="s">
        <v>8293</v>
      </c>
      <c r="P1190" t="s">
        <v>8306</v>
      </c>
      <c r="Q1190" t="s">
        <v>8307</v>
      </c>
      <c r="R1190">
        <f t="shared" si="126"/>
        <v>96.06</v>
      </c>
      <c r="S1190" s="9">
        <f t="shared" si="127"/>
        <v>361</v>
      </c>
      <c r="T1190" s="8">
        <f t="shared" si="128"/>
        <v>41848.021770833337</v>
      </c>
      <c r="U1190" s="8">
        <f t="shared" si="129"/>
        <v>41878.021770833337</v>
      </c>
      <c r="V1190" s="14">
        <f t="shared" si="130"/>
        <v>30</v>
      </c>
      <c r="W1190" s="10">
        <f t="shared" si="131"/>
        <v>2.6120000000000001</v>
      </c>
      <c r="X1190" s="21">
        <f t="shared" si="132"/>
        <v>2014</v>
      </c>
    </row>
    <row r="1191" spans="1:24" ht="45" x14ac:dyDescent="0.25">
      <c r="A1191">
        <v>2233</v>
      </c>
      <c r="B1191" s="1" t="s">
        <v>2234</v>
      </c>
      <c r="C1191" s="1" t="s">
        <v>6343</v>
      </c>
      <c r="D1191" s="3">
        <v>2500</v>
      </c>
      <c r="E1191" s="4">
        <v>8301</v>
      </c>
      <c r="F1191" t="s">
        <v>8218</v>
      </c>
      <c r="G1191" t="s">
        <v>8224</v>
      </c>
      <c r="H1191" t="s">
        <v>8407</v>
      </c>
      <c r="I1191" t="s">
        <v>8246</v>
      </c>
      <c r="J1191">
        <v>1450051200</v>
      </c>
      <c r="K1191">
        <v>1448269539</v>
      </c>
      <c r="L1191" t="b">
        <v>0</v>
      </c>
      <c r="M1191">
        <v>391</v>
      </c>
      <c r="N1191" t="b">
        <v>1</v>
      </c>
      <c r="O1191" t="s">
        <v>8295</v>
      </c>
      <c r="P1191" t="s">
        <v>8314</v>
      </c>
      <c r="Q1191" t="s">
        <v>8315</v>
      </c>
      <c r="R1191">
        <f t="shared" si="126"/>
        <v>21.23</v>
      </c>
      <c r="S1191" s="9">
        <f t="shared" si="127"/>
        <v>332</v>
      </c>
      <c r="T1191" s="8">
        <f t="shared" si="128"/>
        <v>42331.378923611104</v>
      </c>
      <c r="U1191" s="8">
        <f t="shared" si="129"/>
        <v>42352</v>
      </c>
      <c r="V1191" s="14">
        <f t="shared" si="130"/>
        <v>20.621076388895744</v>
      </c>
      <c r="W1191" s="10">
        <f t="shared" si="131"/>
        <v>2.3203999999999998</v>
      </c>
      <c r="X1191" s="21">
        <f t="shared" si="132"/>
        <v>2015</v>
      </c>
    </row>
    <row r="1192" spans="1:24" ht="60" x14ac:dyDescent="0.25">
      <c r="A1192">
        <v>2260</v>
      </c>
      <c r="B1192" s="1" t="s">
        <v>2261</v>
      </c>
      <c r="C1192" s="1" t="s">
        <v>6370</v>
      </c>
      <c r="D1192" s="3">
        <v>2500</v>
      </c>
      <c r="E1192" s="4">
        <v>8173</v>
      </c>
      <c r="F1192" t="s">
        <v>8218</v>
      </c>
      <c r="G1192" t="s">
        <v>8223</v>
      </c>
      <c r="H1192" t="s">
        <v>8403</v>
      </c>
      <c r="I1192" t="s">
        <v>8245</v>
      </c>
      <c r="J1192">
        <v>1395876250</v>
      </c>
      <c r="K1192">
        <v>1393287850</v>
      </c>
      <c r="L1192" t="b">
        <v>0</v>
      </c>
      <c r="M1192">
        <v>84</v>
      </c>
      <c r="N1192" t="b">
        <v>1</v>
      </c>
      <c r="O1192" t="s">
        <v>8295</v>
      </c>
      <c r="P1192" t="s">
        <v>8314</v>
      </c>
      <c r="Q1192" t="s">
        <v>8315</v>
      </c>
      <c r="R1192">
        <f t="shared" si="126"/>
        <v>97.3</v>
      </c>
      <c r="S1192" s="9">
        <f t="shared" si="127"/>
        <v>327</v>
      </c>
      <c r="T1192" s="8">
        <f t="shared" si="128"/>
        <v>41695.016782407409</v>
      </c>
      <c r="U1192" s="8">
        <f t="shared" si="129"/>
        <v>41724.975115740745</v>
      </c>
      <c r="V1192" s="14">
        <f t="shared" si="130"/>
        <v>29.958333333335759</v>
      </c>
      <c r="W1192" s="10">
        <f t="shared" si="131"/>
        <v>2.2692000000000001</v>
      </c>
      <c r="X1192" s="21">
        <f t="shared" si="132"/>
        <v>2014</v>
      </c>
    </row>
    <row r="1193" spans="1:24" ht="45" x14ac:dyDescent="0.25">
      <c r="A1193">
        <v>3025</v>
      </c>
      <c r="B1193" s="1" t="s">
        <v>3025</v>
      </c>
      <c r="C1193" s="1" t="s">
        <v>7135</v>
      </c>
      <c r="D1193" s="3">
        <v>2500</v>
      </c>
      <c r="E1193" s="4">
        <v>7555</v>
      </c>
      <c r="F1193" t="s">
        <v>8218</v>
      </c>
      <c r="G1193" t="s">
        <v>8224</v>
      </c>
      <c r="H1193" t="s">
        <v>8407</v>
      </c>
      <c r="I1193" t="s">
        <v>8246</v>
      </c>
      <c r="J1193">
        <v>1401465600</v>
      </c>
      <c r="K1193">
        <v>1399032813</v>
      </c>
      <c r="L1193" t="b">
        <v>0</v>
      </c>
      <c r="M1193">
        <v>145</v>
      </c>
      <c r="N1193" t="b">
        <v>1</v>
      </c>
      <c r="O1193" t="s">
        <v>8301</v>
      </c>
      <c r="P1193" t="s">
        <v>8321</v>
      </c>
      <c r="Q1193" t="s">
        <v>8322</v>
      </c>
      <c r="R1193">
        <f t="shared" si="126"/>
        <v>52.1</v>
      </c>
      <c r="S1193" s="9">
        <f t="shared" si="127"/>
        <v>302</v>
      </c>
      <c r="T1193" s="8">
        <f t="shared" si="128"/>
        <v>41761.509409722225</v>
      </c>
      <c r="U1193" s="8">
        <f t="shared" si="129"/>
        <v>41789.666666666664</v>
      </c>
      <c r="V1193" s="14">
        <f t="shared" si="130"/>
        <v>28.157256944439723</v>
      </c>
      <c r="W1193" s="10">
        <f t="shared" si="131"/>
        <v>2.0219999999999998</v>
      </c>
      <c r="X1193" s="21">
        <f t="shared" si="132"/>
        <v>2014</v>
      </c>
    </row>
    <row r="1194" spans="1:24" ht="30" x14ac:dyDescent="0.25">
      <c r="A1194">
        <v>262</v>
      </c>
      <c r="B1194" s="1" t="s">
        <v>263</v>
      </c>
      <c r="C1194" s="1" t="s">
        <v>4372</v>
      </c>
      <c r="D1194" s="3">
        <v>2500</v>
      </c>
      <c r="E1194" s="4">
        <v>6000</v>
      </c>
      <c r="F1194" t="s">
        <v>8218</v>
      </c>
      <c r="G1194" t="s">
        <v>8223</v>
      </c>
      <c r="H1194" t="s">
        <v>8403</v>
      </c>
      <c r="I1194" t="s">
        <v>8245</v>
      </c>
      <c r="J1194">
        <v>1298699828</v>
      </c>
      <c r="K1194">
        <v>1294811828</v>
      </c>
      <c r="L1194" t="b">
        <v>1</v>
      </c>
      <c r="M1194">
        <v>145</v>
      </c>
      <c r="N1194" t="b">
        <v>1</v>
      </c>
      <c r="O1194" t="s">
        <v>8267</v>
      </c>
      <c r="P1194" t="s">
        <v>8319</v>
      </c>
      <c r="Q1194" t="s">
        <v>8320</v>
      </c>
      <c r="R1194">
        <f t="shared" si="126"/>
        <v>41.38</v>
      </c>
      <c r="S1194" s="9">
        <f t="shared" si="127"/>
        <v>240</v>
      </c>
      <c r="T1194" s="8">
        <f t="shared" si="128"/>
        <v>40555.24800925926</v>
      </c>
      <c r="U1194" s="8">
        <f t="shared" si="129"/>
        <v>40600.24800925926</v>
      </c>
      <c r="V1194" s="14">
        <f t="shared" si="130"/>
        <v>45</v>
      </c>
      <c r="W1194" s="10">
        <f t="shared" si="131"/>
        <v>1.4</v>
      </c>
      <c r="X1194" s="21">
        <f t="shared" si="132"/>
        <v>2011</v>
      </c>
    </row>
    <row r="1195" spans="1:24" ht="60" x14ac:dyDescent="0.25">
      <c r="A1195">
        <v>2273</v>
      </c>
      <c r="B1195" s="1" t="s">
        <v>2274</v>
      </c>
      <c r="C1195" s="1" t="s">
        <v>6383</v>
      </c>
      <c r="D1195" s="3">
        <v>2500</v>
      </c>
      <c r="E1195" s="4">
        <v>5509</v>
      </c>
      <c r="F1195" t="s">
        <v>8218</v>
      </c>
      <c r="G1195" t="s">
        <v>8228</v>
      </c>
      <c r="H1195" t="s">
        <v>8408</v>
      </c>
      <c r="I1195" t="s">
        <v>8250</v>
      </c>
      <c r="J1195">
        <v>1489320642</v>
      </c>
      <c r="K1195">
        <v>1487164242</v>
      </c>
      <c r="L1195" t="b">
        <v>0</v>
      </c>
      <c r="M1195">
        <v>147</v>
      </c>
      <c r="N1195" t="b">
        <v>1</v>
      </c>
      <c r="O1195" t="s">
        <v>8295</v>
      </c>
      <c r="P1195" t="s">
        <v>8314</v>
      </c>
      <c r="Q1195" t="s">
        <v>8315</v>
      </c>
      <c r="R1195">
        <f t="shared" si="126"/>
        <v>37.479999999999997</v>
      </c>
      <c r="S1195" s="9">
        <f t="shared" si="127"/>
        <v>220</v>
      </c>
      <c r="T1195" s="8">
        <f t="shared" si="128"/>
        <v>42781.549097222218</v>
      </c>
      <c r="U1195" s="8">
        <f t="shared" si="129"/>
        <v>42806.507430555561</v>
      </c>
      <c r="V1195" s="14">
        <f t="shared" si="130"/>
        <v>24.958333333343035</v>
      </c>
      <c r="W1195" s="10">
        <f t="shared" si="131"/>
        <v>1.2036</v>
      </c>
      <c r="X1195" s="21">
        <f t="shared" si="132"/>
        <v>2017</v>
      </c>
    </row>
    <row r="1196" spans="1:24" ht="60" x14ac:dyDescent="0.25">
      <c r="A1196">
        <v>2211</v>
      </c>
      <c r="B1196" s="1" t="s">
        <v>2212</v>
      </c>
      <c r="C1196" s="1" t="s">
        <v>6321</v>
      </c>
      <c r="D1196" s="3">
        <v>2500</v>
      </c>
      <c r="E1196" s="4">
        <v>4890</v>
      </c>
      <c r="F1196" t="s">
        <v>8218</v>
      </c>
      <c r="G1196" t="s">
        <v>8223</v>
      </c>
      <c r="H1196" t="s">
        <v>8403</v>
      </c>
      <c r="I1196" t="s">
        <v>8245</v>
      </c>
      <c r="J1196">
        <v>1397113140</v>
      </c>
      <c r="K1196">
        <v>1395168625</v>
      </c>
      <c r="L1196" t="b">
        <v>0</v>
      </c>
      <c r="M1196">
        <v>120</v>
      </c>
      <c r="N1196" t="b">
        <v>1</v>
      </c>
      <c r="O1196" t="s">
        <v>8278</v>
      </c>
      <c r="P1196" t="s">
        <v>8325</v>
      </c>
      <c r="Q1196" t="s">
        <v>8327</v>
      </c>
      <c r="R1196">
        <f t="shared" si="126"/>
        <v>40.75</v>
      </c>
      <c r="S1196" s="9">
        <f t="shared" si="127"/>
        <v>196</v>
      </c>
      <c r="T1196" s="8">
        <f t="shared" si="128"/>
        <v>41716.785011574073</v>
      </c>
      <c r="U1196" s="8">
        <f t="shared" si="129"/>
        <v>41739.290972222225</v>
      </c>
      <c r="V1196" s="14">
        <f t="shared" si="130"/>
        <v>22.505960648151813</v>
      </c>
      <c r="W1196" s="10">
        <f t="shared" si="131"/>
        <v>0.95599999999999996</v>
      </c>
      <c r="X1196" s="21">
        <f t="shared" si="132"/>
        <v>2014</v>
      </c>
    </row>
    <row r="1197" spans="1:24" ht="60" x14ac:dyDescent="0.25">
      <c r="A1197">
        <v>2291</v>
      </c>
      <c r="B1197" s="1" t="s">
        <v>2292</v>
      </c>
      <c r="C1197" s="1" t="s">
        <v>6401</v>
      </c>
      <c r="D1197" s="3">
        <v>2500</v>
      </c>
      <c r="E1197" s="4">
        <v>4320</v>
      </c>
      <c r="F1197" t="s">
        <v>8218</v>
      </c>
      <c r="G1197" t="s">
        <v>8223</v>
      </c>
      <c r="H1197" t="s">
        <v>8403</v>
      </c>
      <c r="I1197" t="s">
        <v>8245</v>
      </c>
      <c r="J1197">
        <v>1335153600</v>
      </c>
      <c r="K1197">
        <v>1332199618</v>
      </c>
      <c r="L1197" t="b">
        <v>0</v>
      </c>
      <c r="M1197">
        <v>43</v>
      </c>
      <c r="N1197" t="b">
        <v>1</v>
      </c>
      <c r="O1197" t="s">
        <v>8274</v>
      </c>
      <c r="P1197" t="s">
        <v>8325</v>
      </c>
      <c r="Q1197" t="s">
        <v>8329</v>
      </c>
      <c r="R1197">
        <f t="shared" si="126"/>
        <v>100.47</v>
      </c>
      <c r="S1197" s="9">
        <f t="shared" si="127"/>
        <v>173</v>
      </c>
      <c r="T1197" s="8">
        <f t="shared" si="128"/>
        <v>40987.977060185185</v>
      </c>
      <c r="U1197" s="8">
        <f t="shared" si="129"/>
        <v>41022.166666666664</v>
      </c>
      <c r="V1197" s="14">
        <f t="shared" si="130"/>
        <v>34.189606481479132</v>
      </c>
      <c r="W1197" s="10">
        <f t="shared" si="131"/>
        <v>0.72799999999999998</v>
      </c>
      <c r="X1197" s="21">
        <f t="shared" si="132"/>
        <v>2012</v>
      </c>
    </row>
    <row r="1198" spans="1:24" ht="60" x14ac:dyDescent="0.25">
      <c r="A1198">
        <v>1888</v>
      </c>
      <c r="B1198" s="1" t="s">
        <v>1889</v>
      </c>
      <c r="C1198" s="1" t="s">
        <v>5998</v>
      </c>
      <c r="D1198" s="3">
        <v>2500</v>
      </c>
      <c r="E1198" s="4">
        <v>4152</v>
      </c>
      <c r="F1198" t="s">
        <v>8218</v>
      </c>
      <c r="G1198" t="s">
        <v>8223</v>
      </c>
      <c r="H1198" t="s">
        <v>8403</v>
      </c>
      <c r="I1198" t="s">
        <v>8245</v>
      </c>
      <c r="J1198">
        <v>1275368340</v>
      </c>
      <c r="K1198">
        <v>1272692732</v>
      </c>
      <c r="L1198" t="b">
        <v>0</v>
      </c>
      <c r="M1198">
        <v>89</v>
      </c>
      <c r="N1198" t="b">
        <v>1</v>
      </c>
      <c r="O1198" t="s">
        <v>8277</v>
      </c>
      <c r="P1198" t="s">
        <v>8325</v>
      </c>
      <c r="Q1198" t="s">
        <v>8326</v>
      </c>
      <c r="R1198">
        <f t="shared" si="126"/>
        <v>46.65</v>
      </c>
      <c r="S1198" s="9">
        <f t="shared" si="127"/>
        <v>166</v>
      </c>
      <c r="T1198" s="8">
        <f t="shared" si="128"/>
        <v>40299.239953703705</v>
      </c>
      <c r="U1198" s="8">
        <f t="shared" si="129"/>
        <v>40330.207638888889</v>
      </c>
      <c r="V1198" s="14">
        <f t="shared" si="130"/>
        <v>30.967685185183655</v>
      </c>
      <c r="W1198" s="10">
        <f t="shared" si="131"/>
        <v>0.66080000000000005</v>
      </c>
      <c r="X1198" s="21">
        <f t="shared" si="132"/>
        <v>2010</v>
      </c>
    </row>
    <row r="1199" spans="1:24" ht="45" x14ac:dyDescent="0.25">
      <c r="A1199">
        <v>1666</v>
      </c>
      <c r="B1199" s="1" t="s">
        <v>1667</v>
      </c>
      <c r="C1199" s="1" t="s">
        <v>5776</v>
      </c>
      <c r="D1199" s="3">
        <v>2500</v>
      </c>
      <c r="E1199" s="4">
        <v>4022</v>
      </c>
      <c r="F1199" t="s">
        <v>8218</v>
      </c>
      <c r="G1199" t="s">
        <v>8223</v>
      </c>
      <c r="H1199" t="s">
        <v>8403</v>
      </c>
      <c r="I1199" t="s">
        <v>8245</v>
      </c>
      <c r="J1199">
        <v>1364447073</v>
      </c>
      <c r="K1199">
        <v>1361858673</v>
      </c>
      <c r="L1199" t="b">
        <v>0</v>
      </c>
      <c r="M1199">
        <v>98</v>
      </c>
      <c r="N1199" t="b">
        <v>1</v>
      </c>
      <c r="O1199" t="s">
        <v>8290</v>
      </c>
      <c r="P1199" t="s">
        <v>8325</v>
      </c>
      <c r="Q1199" t="s">
        <v>8336</v>
      </c>
      <c r="R1199">
        <f t="shared" si="126"/>
        <v>41.04</v>
      </c>
      <c r="S1199" s="9">
        <f t="shared" si="127"/>
        <v>161</v>
      </c>
      <c r="T1199" s="8">
        <f t="shared" si="128"/>
        <v>41331.253159722226</v>
      </c>
      <c r="U1199" s="8">
        <f t="shared" si="129"/>
        <v>41361.211493055554</v>
      </c>
      <c r="V1199" s="14">
        <f t="shared" si="130"/>
        <v>29.958333333328483</v>
      </c>
      <c r="W1199" s="10">
        <f t="shared" si="131"/>
        <v>0.60880000000000001</v>
      </c>
      <c r="X1199" s="21">
        <f t="shared" si="132"/>
        <v>2013</v>
      </c>
    </row>
    <row r="1200" spans="1:24" ht="45" x14ac:dyDescent="0.25">
      <c r="A1200">
        <v>1248</v>
      </c>
      <c r="B1200" s="1" t="s">
        <v>1249</v>
      </c>
      <c r="C1200" s="1" t="s">
        <v>5358</v>
      </c>
      <c r="D1200" s="3">
        <v>2500</v>
      </c>
      <c r="E1200" s="4">
        <v>3791</v>
      </c>
      <c r="F1200" t="s">
        <v>8218</v>
      </c>
      <c r="G1200" t="s">
        <v>8223</v>
      </c>
      <c r="H1200" t="s">
        <v>8403</v>
      </c>
      <c r="I1200" t="s">
        <v>8245</v>
      </c>
      <c r="J1200">
        <v>1402642740</v>
      </c>
      <c r="K1200">
        <v>1399563953</v>
      </c>
      <c r="L1200" t="b">
        <v>1</v>
      </c>
      <c r="M1200">
        <v>59</v>
      </c>
      <c r="N1200" t="b">
        <v>1</v>
      </c>
      <c r="O1200" t="s">
        <v>8274</v>
      </c>
      <c r="P1200" t="s">
        <v>8325</v>
      </c>
      <c r="Q1200" t="s">
        <v>8329</v>
      </c>
      <c r="R1200">
        <f t="shared" si="126"/>
        <v>64.25</v>
      </c>
      <c r="S1200" s="9">
        <f t="shared" si="127"/>
        <v>152</v>
      </c>
      <c r="T1200" s="8">
        <f t="shared" si="128"/>
        <v>41767.656863425924</v>
      </c>
      <c r="U1200" s="8">
        <f t="shared" si="129"/>
        <v>41803.290972222225</v>
      </c>
      <c r="V1200" s="14">
        <f t="shared" si="130"/>
        <v>35.634108796301007</v>
      </c>
      <c r="W1200" s="10">
        <f t="shared" si="131"/>
        <v>0.51639999999999997</v>
      </c>
      <c r="X1200" s="21">
        <f t="shared" si="132"/>
        <v>2014</v>
      </c>
    </row>
    <row r="1201" spans="1:24" ht="60" x14ac:dyDescent="0.25">
      <c r="A1201">
        <v>649</v>
      </c>
      <c r="B1201" s="1" t="s">
        <v>650</v>
      </c>
      <c r="C1201" s="1" t="s">
        <v>4759</v>
      </c>
      <c r="D1201" s="3">
        <v>2500</v>
      </c>
      <c r="E1201" s="4">
        <v>3499</v>
      </c>
      <c r="F1201" t="s">
        <v>8218</v>
      </c>
      <c r="G1201" t="s">
        <v>8223</v>
      </c>
      <c r="H1201" t="s">
        <v>8403</v>
      </c>
      <c r="I1201" t="s">
        <v>8245</v>
      </c>
      <c r="J1201">
        <v>1410904413</v>
      </c>
      <c r="K1201">
        <v>1409090013</v>
      </c>
      <c r="L1201" t="b">
        <v>0</v>
      </c>
      <c r="M1201">
        <v>82</v>
      </c>
      <c r="N1201" t="b">
        <v>1</v>
      </c>
      <c r="O1201" t="s">
        <v>8271</v>
      </c>
      <c r="P1201" t="s">
        <v>8306</v>
      </c>
      <c r="Q1201" t="s">
        <v>8308</v>
      </c>
      <c r="R1201">
        <f t="shared" si="126"/>
        <v>42.67</v>
      </c>
      <c r="S1201" s="9">
        <f t="shared" si="127"/>
        <v>140</v>
      </c>
      <c r="T1201" s="8">
        <f t="shared" si="128"/>
        <v>41877.912187499998</v>
      </c>
      <c r="U1201" s="8">
        <f t="shared" si="129"/>
        <v>41898.912187499998</v>
      </c>
      <c r="V1201" s="14">
        <f t="shared" si="130"/>
        <v>21</v>
      </c>
      <c r="W1201" s="10">
        <f t="shared" si="131"/>
        <v>0.39960000000000001</v>
      </c>
      <c r="X1201" s="21">
        <f t="shared" si="132"/>
        <v>2014</v>
      </c>
    </row>
    <row r="1202" spans="1:24" ht="60" x14ac:dyDescent="0.25">
      <c r="A1202">
        <v>2165</v>
      </c>
      <c r="B1202" s="1" t="s">
        <v>2166</v>
      </c>
      <c r="C1202" s="1" t="s">
        <v>6275</v>
      </c>
      <c r="D1202" s="3">
        <v>2500</v>
      </c>
      <c r="E1202" s="4">
        <v>3466</v>
      </c>
      <c r="F1202" t="s">
        <v>8218</v>
      </c>
      <c r="G1202" t="s">
        <v>8229</v>
      </c>
      <c r="H1202" t="s">
        <v>8409</v>
      </c>
      <c r="I1202" t="s">
        <v>8248</v>
      </c>
      <c r="J1202">
        <v>1460127635</v>
      </c>
      <c r="K1202">
        <v>1457539235</v>
      </c>
      <c r="L1202" t="b">
        <v>0</v>
      </c>
      <c r="M1202">
        <v>117</v>
      </c>
      <c r="N1202" t="b">
        <v>1</v>
      </c>
      <c r="O1202" t="s">
        <v>8274</v>
      </c>
      <c r="P1202" t="s">
        <v>8325</v>
      </c>
      <c r="Q1202" t="s">
        <v>8329</v>
      </c>
      <c r="R1202">
        <f t="shared" si="126"/>
        <v>29.62</v>
      </c>
      <c r="S1202" s="9">
        <f t="shared" si="127"/>
        <v>139</v>
      </c>
      <c r="T1202" s="8">
        <f t="shared" si="128"/>
        <v>42438.667071759264</v>
      </c>
      <c r="U1202" s="8">
        <f t="shared" si="129"/>
        <v>42468.625405092593</v>
      </c>
      <c r="V1202" s="14">
        <f t="shared" si="130"/>
        <v>29.958333333328483</v>
      </c>
      <c r="W1202" s="10">
        <f t="shared" si="131"/>
        <v>0.38640000000000002</v>
      </c>
      <c r="X1202" s="21">
        <f t="shared" si="132"/>
        <v>2016</v>
      </c>
    </row>
    <row r="1203" spans="1:24" ht="60" x14ac:dyDescent="0.25">
      <c r="A1203">
        <v>3611</v>
      </c>
      <c r="B1203" s="1" t="s">
        <v>3610</v>
      </c>
      <c r="C1203" s="1" t="s">
        <v>7721</v>
      </c>
      <c r="D1203" s="3">
        <v>2500</v>
      </c>
      <c r="E1203" s="4">
        <v>3400</v>
      </c>
      <c r="F1203" t="s">
        <v>8218</v>
      </c>
      <c r="G1203" t="s">
        <v>8224</v>
      </c>
      <c r="H1203" t="s">
        <v>8407</v>
      </c>
      <c r="I1203" t="s">
        <v>8246</v>
      </c>
      <c r="J1203">
        <v>1428483201</v>
      </c>
      <c r="K1203">
        <v>1425891201</v>
      </c>
      <c r="L1203" t="b">
        <v>0</v>
      </c>
      <c r="M1203">
        <v>51</v>
      </c>
      <c r="N1203" t="b">
        <v>1</v>
      </c>
      <c r="O1203" t="s">
        <v>8269</v>
      </c>
      <c r="P1203" t="s">
        <v>8321</v>
      </c>
      <c r="Q1203" t="s">
        <v>8324</v>
      </c>
      <c r="R1203">
        <f t="shared" si="126"/>
        <v>66.67</v>
      </c>
      <c r="S1203" s="9">
        <f t="shared" si="127"/>
        <v>136</v>
      </c>
      <c r="T1203" s="8">
        <f t="shared" si="128"/>
        <v>42072.370381944449</v>
      </c>
      <c r="U1203" s="8">
        <f t="shared" si="129"/>
        <v>42102.370381944449</v>
      </c>
      <c r="V1203" s="14">
        <f t="shared" si="130"/>
        <v>30</v>
      </c>
      <c r="W1203" s="10">
        <f t="shared" si="131"/>
        <v>0.36</v>
      </c>
      <c r="X1203" s="21">
        <f t="shared" si="132"/>
        <v>2015</v>
      </c>
    </row>
    <row r="1204" spans="1:24" ht="45" x14ac:dyDescent="0.25">
      <c r="A1204">
        <v>1821</v>
      </c>
      <c r="B1204" s="1" t="s">
        <v>1822</v>
      </c>
      <c r="C1204" s="1" t="s">
        <v>5931</v>
      </c>
      <c r="D1204" s="3">
        <v>2500</v>
      </c>
      <c r="E1204" s="4">
        <v>3372.25</v>
      </c>
      <c r="F1204" t="s">
        <v>8218</v>
      </c>
      <c r="G1204" t="s">
        <v>8223</v>
      </c>
      <c r="H1204" t="s">
        <v>8403</v>
      </c>
      <c r="I1204" t="s">
        <v>8245</v>
      </c>
      <c r="J1204">
        <v>1330760367</v>
      </c>
      <c r="K1204">
        <v>1326872367</v>
      </c>
      <c r="L1204" t="b">
        <v>0</v>
      </c>
      <c r="M1204">
        <v>57</v>
      </c>
      <c r="N1204" t="b">
        <v>1</v>
      </c>
      <c r="O1204" t="s">
        <v>8274</v>
      </c>
      <c r="P1204" t="s">
        <v>8325</v>
      </c>
      <c r="Q1204" t="s">
        <v>8329</v>
      </c>
      <c r="R1204">
        <f t="shared" si="126"/>
        <v>59.16</v>
      </c>
      <c r="S1204" s="9">
        <f t="shared" si="127"/>
        <v>135</v>
      </c>
      <c r="T1204" s="8">
        <f t="shared" si="128"/>
        <v>40926.319062499999</v>
      </c>
      <c r="U1204" s="8">
        <f t="shared" si="129"/>
        <v>40971.319062499999</v>
      </c>
      <c r="V1204" s="14">
        <f t="shared" si="130"/>
        <v>45</v>
      </c>
      <c r="W1204" s="10">
        <f t="shared" si="131"/>
        <v>0.34889999999999999</v>
      </c>
      <c r="X1204" s="21">
        <f t="shared" si="132"/>
        <v>2012</v>
      </c>
    </row>
    <row r="1205" spans="1:24" ht="45" x14ac:dyDescent="0.25">
      <c r="A1205">
        <v>2163</v>
      </c>
      <c r="B1205" s="1" t="s">
        <v>2164</v>
      </c>
      <c r="C1205" s="1" t="s">
        <v>6273</v>
      </c>
      <c r="D1205" s="3">
        <v>2500</v>
      </c>
      <c r="E1205" s="4">
        <v>3305</v>
      </c>
      <c r="F1205" t="s">
        <v>8218</v>
      </c>
      <c r="G1205" t="s">
        <v>8223</v>
      </c>
      <c r="H1205" t="s">
        <v>8403</v>
      </c>
      <c r="I1205" t="s">
        <v>8245</v>
      </c>
      <c r="J1205">
        <v>1433735400</v>
      </c>
      <c r="K1205">
        <v>1429306520</v>
      </c>
      <c r="L1205" t="b">
        <v>0</v>
      </c>
      <c r="M1205">
        <v>44</v>
      </c>
      <c r="N1205" t="b">
        <v>1</v>
      </c>
      <c r="O1205" t="s">
        <v>8274</v>
      </c>
      <c r="P1205" t="s">
        <v>8325</v>
      </c>
      <c r="Q1205" t="s">
        <v>8329</v>
      </c>
      <c r="R1205">
        <f t="shared" si="126"/>
        <v>75.11</v>
      </c>
      <c r="S1205" s="9">
        <f t="shared" si="127"/>
        <v>132</v>
      </c>
      <c r="T1205" s="8">
        <f t="shared" si="128"/>
        <v>42111.899537037039</v>
      </c>
      <c r="U1205" s="8">
        <f t="shared" si="129"/>
        <v>42163.159722222219</v>
      </c>
      <c r="V1205" s="14">
        <f t="shared" si="130"/>
        <v>51.26018518517958</v>
      </c>
      <c r="W1205" s="10">
        <f t="shared" si="131"/>
        <v>0.32200000000000001</v>
      </c>
      <c r="X1205" s="21">
        <f t="shared" si="132"/>
        <v>2015</v>
      </c>
    </row>
    <row r="1206" spans="1:24" ht="60" x14ac:dyDescent="0.25">
      <c r="A1206">
        <v>1212</v>
      </c>
      <c r="B1206" s="1" t="s">
        <v>1213</v>
      </c>
      <c r="C1206" s="1" t="s">
        <v>5322</v>
      </c>
      <c r="D1206" s="3">
        <v>2500</v>
      </c>
      <c r="E1206" s="4">
        <v>3226</v>
      </c>
      <c r="F1206" t="s">
        <v>8218</v>
      </c>
      <c r="G1206" t="s">
        <v>8223</v>
      </c>
      <c r="H1206" t="s">
        <v>8403</v>
      </c>
      <c r="I1206" t="s">
        <v>8245</v>
      </c>
      <c r="J1206">
        <v>1448586000</v>
      </c>
      <c r="K1206">
        <v>1447195695</v>
      </c>
      <c r="L1206" t="b">
        <v>0</v>
      </c>
      <c r="M1206">
        <v>83</v>
      </c>
      <c r="N1206" t="b">
        <v>1</v>
      </c>
      <c r="O1206" t="s">
        <v>8283</v>
      </c>
      <c r="P1206" t="s">
        <v>8311</v>
      </c>
      <c r="Q1206" t="s">
        <v>8312</v>
      </c>
      <c r="R1206">
        <f t="shared" si="126"/>
        <v>38.869999999999997</v>
      </c>
      <c r="S1206" s="9">
        <f t="shared" si="127"/>
        <v>129</v>
      </c>
      <c r="T1206" s="8">
        <f t="shared" si="128"/>
        <v>42318.950173611112</v>
      </c>
      <c r="U1206" s="8">
        <f t="shared" si="129"/>
        <v>42335.041666666672</v>
      </c>
      <c r="V1206" s="14">
        <f t="shared" si="130"/>
        <v>16.091493055559113</v>
      </c>
      <c r="W1206" s="10">
        <f t="shared" si="131"/>
        <v>0.29039999999999999</v>
      </c>
      <c r="X1206" s="21">
        <f t="shared" si="132"/>
        <v>2015</v>
      </c>
    </row>
    <row r="1207" spans="1:24" ht="60" x14ac:dyDescent="0.25">
      <c r="A1207">
        <v>412</v>
      </c>
      <c r="B1207" s="1" t="s">
        <v>413</v>
      </c>
      <c r="C1207" s="1" t="s">
        <v>4522</v>
      </c>
      <c r="D1207" s="3">
        <v>2500</v>
      </c>
      <c r="E1207" s="4">
        <v>3171</v>
      </c>
      <c r="F1207" t="s">
        <v>8218</v>
      </c>
      <c r="G1207" t="s">
        <v>8223</v>
      </c>
      <c r="H1207" t="s">
        <v>8403</v>
      </c>
      <c r="I1207" t="s">
        <v>8245</v>
      </c>
      <c r="J1207">
        <v>1343238578</v>
      </c>
      <c r="K1207">
        <v>1341856178</v>
      </c>
      <c r="L1207" t="b">
        <v>0</v>
      </c>
      <c r="M1207">
        <v>55</v>
      </c>
      <c r="N1207" t="b">
        <v>1</v>
      </c>
      <c r="O1207" t="s">
        <v>8267</v>
      </c>
      <c r="P1207" t="s">
        <v>8319</v>
      </c>
      <c r="Q1207" t="s">
        <v>8320</v>
      </c>
      <c r="R1207">
        <f t="shared" si="126"/>
        <v>57.65</v>
      </c>
      <c r="S1207" s="9">
        <f t="shared" si="127"/>
        <v>127</v>
      </c>
      <c r="T1207" s="8">
        <f t="shared" si="128"/>
        <v>41099.742800925924</v>
      </c>
      <c r="U1207" s="8">
        <f t="shared" si="129"/>
        <v>41115.742800925924</v>
      </c>
      <c r="V1207" s="14">
        <f t="shared" si="130"/>
        <v>16</v>
      </c>
      <c r="W1207" s="10">
        <f t="shared" si="131"/>
        <v>0.26840000000000003</v>
      </c>
      <c r="X1207" s="21">
        <f t="shared" si="132"/>
        <v>2012</v>
      </c>
    </row>
    <row r="1208" spans="1:24" ht="45" x14ac:dyDescent="0.25">
      <c r="A1208">
        <v>3222</v>
      </c>
      <c r="B1208" s="1" t="s">
        <v>3222</v>
      </c>
      <c r="C1208" s="1" t="s">
        <v>7332</v>
      </c>
      <c r="D1208" s="3">
        <v>2500</v>
      </c>
      <c r="E1208" s="4">
        <v>3120</v>
      </c>
      <c r="F1208" t="s">
        <v>8218</v>
      </c>
      <c r="G1208" t="s">
        <v>8223</v>
      </c>
      <c r="H1208" t="s">
        <v>8403</v>
      </c>
      <c r="I1208" t="s">
        <v>8245</v>
      </c>
      <c r="J1208">
        <v>1445722140</v>
      </c>
      <c r="K1208">
        <v>1443016697</v>
      </c>
      <c r="L1208" t="b">
        <v>1</v>
      </c>
      <c r="M1208">
        <v>84</v>
      </c>
      <c r="N1208" t="b">
        <v>1</v>
      </c>
      <c r="O1208" t="s">
        <v>8269</v>
      </c>
      <c r="P1208" t="s">
        <v>8321</v>
      </c>
      <c r="Q1208" t="s">
        <v>8324</v>
      </c>
      <c r="R1208">
        <f t="shared" si="126"/>
        <v>37.14</v>
      </c>
      <c r="S1208" s="9">
        <f t="shared" si="127"/>
        <v>125</v>
      </c>
      <c r="T1208" s="8">
        <f t="shared" si="128"/>
        <v>42270.582141203704</v>
      </c>
      <c r="U1208" s="8">
        <f t="shared" si="129"/>
        <v>42301.895138888889</v>
      </c>
      <c r="V1208" s="14">
        <f t="shared" si="130"/>
        <v>31.31299768518511</v>
      </c>
      <c r="W1208" s="10">
        <f t="shared" si="131"/>
        <v>0.248</v>
      </c>
      <c r="X1208" s="21">
        <f t="shared" si="132"/>
        <v>2015</v>
      </c>
    </row>
    <row r="1209" spans="1:24" ht="60" x14ac:dyDescent="0.25">
      <c r="A1209">
        <v>3616</v>
      </c>
      <c r="B1209" s="1" t="s">
        <v>3614</v>
      </c>
      <c r="C1209" s="1" t="s">
        <v>7726</v>
      </c>
      <c r="D1209" s="3">
        <v>2500</v>
      </c>
      <c r="E1209" s="4">
        <v>3120</v>
      </c>
      <c r="F1209" t="s">
        <v>8218</v>
      </c>
      <c r="G1209" t="s">
        <v>8224</v>
      </c>
      <c r="H1209" t="s">
        <v>8407</v>
      </c>
      <c r="I1209" t="s">
        <v>8246</v>
      </c>
      <c r="J1209">
        <v>1426801664</v>
      </c>
      <c r="K1209">
        <v>1424213264</v>
      </c>
      <c r="L1209" t="b">
        <v>0</v>
      </c>
      <c r="M1209">
        <v>45</v>
      </c>
      <c r="N1209" t="b">
        <v>1</v>
      </c>
      <c r="O1209" t="s">
        <v>8269</v>
      </c>
      <c r="P1209" t="s">
        <v>8321</v>
      </c>
      <c r="Q1209" t="s">
        <v>8324</v>
      </c>
      <c r="R1209">
        <f t="shared" si="126"/>
        <v>69.33</v>
      </c>
      <c r="S1209" s="9">
        <f t="shared" si="127"/>
        <v>125</v>
      </c>
      <c r="T1209" s="8">
        <f t="shared" si="128"/>
        <v>42052.949814814812</v>
      </c>
      <c r="U1209" s="8">
        <f t="shared" si="129"/>
        <v>42082.908148148148</v>
      </c>
      <c r="V1209" s="14">
        <f t="shared" si="130"/>
        <v>29.958333333335759</v>
      </c>
      <c r="W1209" s="10">
        <f t="shared" si="131"/>
        <v>0.248</v>
      </c>
      <c r="X1209" s="21">
        <f t="shared" si="132"/>
        <v>2015</v>
      </c>
    </row>
    <row r="1210" spans="1:24" ht="45" x14ac:dyDescent="0.25">
      <c r="A1210">
        <v>3168</v>
      </c>
      <c r="B1210" s="1" t="s">
        <v>3168</v>
      </c>
      <c r="C1210" s="1" t="s">
        <v>7278</v>
      </c>
      <c r="D1210" s="3">
        <v>2500</v>
      </c>
      <c r="E1210" s="4">
        <v>3105</v>
      </c>
      <c r="F1210" t="s">
        <v>8218</v>
      </c>
      <c r="G1210" t="s">
        <v>8223</v>
      </c>
      <c r="H1210" t="s">
        <v>8403</v>
      </c>
      <c r="I1210" t="s">
        <v>8245</v>
      </c>
      <c r="J1210">
        <v>1402696800</v>
      </c>
      <c r="K1210">
        <v>1399948353</v>
      </c>
      <c r="L1210" t="b">
        <v>1</v>
      </c>
      <c r="M1210">
        <v>61</v>
      </c>
      <c r="N1210" t="b">
        <v>1</v>
      </c>
      <c r="O1210" t="s">
        <v>8269</v>
      </c>
      <c r="P1210" t="s">
        <v>8321</v>
      </c>
      <c r="Q1210" t="s">
        <v>8324</v>
      </c>
      <c r="R1210">
        <f t="shared" si="126"/>
        <v>50.9</v>
      </c>
      <c r="S1210" s="9">
        <f t="shared" si="127"/>
        <v>124</v>
      </c>
      <c r="T1210" s="8">
        <f t="shared" si="128"/>
        <v>41772.105937500004</v>
      </c>
      <c r="U1210" s="8">
        <f t="shared" si="129"/>
        <v>41803.916666666664</v>
      </c>
      <c r="V1210" s="14">
        <f t="shared" si="130"/>
        <v>31.810729166660167</v>
      </c>
      <c r="W1210" s="10">
        <f t="shared" si="131"/>
        <v>0.24199999999999999</v>
      </c>
      <c r="X1210" s="21">
        <f t="shared" si="132"/>
        <v>2014</v>
      </c>
    </row>
    <row r="1211" spans="1:24" ht="60" x14ac:dyDescent="0.25">
      <c r="A1211">
        <v>1355</v>
      </c>
      <c r="B1211" s="1" t="s">
        <v>1356</v>
      </c>
      <c r="C1211" s="1" t="s">
        <v>5465</v>
      </c>
      <c r="D1211" s="3">
        <v>2500</v>
      </c>
      <c r="E1211" s="4">
        <v>3067</v>
      </c>
      <c r="F1211" t="s">
        <v>8218</v>
      </c>
      <c r="G1211" t="s">
        <v>8224</v>
      </c>
      <c r="H1211" t="s">
        <v>8407</v>
      </c>
      <c r="I1211" t="s">
        <v>8246</v>
      </c>
      <c r="J1211">
        <v>1354269600</v>
      </c>
      <c r="K1211">
        <v>1351663605</v>
      </c>
      <c r="L1211" t="b">
        <v>0</v>
      </c>
      <c r="M1211">
        <v>121</v>
      </c>
      <c r="N1211" t="b">
        <v>1</v>
      </c>
      <c r="O1211" t="s">
        <v>8272</v>
      </c>
      <c r="P1211" t="s">
        <v>8309</v>
      </c>
      <c r="Q1211" t="s">
        <v>8331</v>
      </c>
      <c r="R1211">
        <f t="shared" si="126"/>
        <v>25.35</v>
      </c>
      <c r="S1211" s="9">
        <f t="shared" si="127"/>
        <v>123</v>
      </c>
      <c r="T1211" s="8">
        <f t="shared" si="128"/>
        <v>41213.254687499997</v>
      </c>
      <c r="U1211" s="8">
        <f t="shared" si="129"/>
        <v>41243.416666666664</v>
      </c>
      <c r="V1211" s="14">
        <f t="shared" si="130"/>
        <v>30.161979166667152</v>
      </c>
      <c r="W1211" s="10">
        <f t="shared" si="131"/>
        <v>0.2268</v>
      </c>
      <c r="X1211" s="21">
        <f t="shared" si="132"/>
        <v>2012</v>
      </c>
    </row>
    <row r="1212" spans="1:24" ht="45" x14ac:dyDescent="0.25">
      <c r="A1212">
        <v>1664</v>
      </c>
      <c r="B1212" s="1" t="s">
        <v>1665</v>
      </c>
      <c r="C1212" s="1" t="s">
        <v>5774</v>
      </c>
      <c r="D1212" s="3">
        <v>2500</v>
      </c>
      <c r="E1212" s="4">
        <v>3060.22</v>
      </c>
      <c r="F1212" t="s">
        <v>8218</v>
      </c>
      <c r="G1212" t="s">
        <v>8223</v>
      </c>
      <c r="H1212" t="s">
        <v>8403</v>
      </c>
      <c r="I1212" t="s">
        <v>8245</v>
      </c>
      <c r="J1212">
        <v>1331870340</v>
      </c>
      <c r="K1212">
        <v>1328033818</v>
      </c>
      <c r="L1212" t="b">
        <v>0</v>
      </c>
      <c r="M1212">
        <v>89</v>
      </c>
      <c r="N1212" t="b">
        <v>1</v>
      </c>
      <c r="O1212" t="s">
        <v>8290</v>
      </c>
      <c r="P1212" t="s">
        <v>8325</v>
      </c>
      <c r="Q1212" t="s">
        <v>8336</v>
      </c>
      <c r="R1212">
        <f t="shared" si="126"/>
        <v>34.380000000000003</v>
      </c>
      <c r="S1212" s="9">
        <f t="shared" si="127"/>
        <v>122</v>
      </c>
      <c r="T1212" s="8">
        <f t="shared" si="128"/>
        <v>40939.761782407404</v>
      </c>
      <c r="U1212" s="8">
        <f t="shared" si="129"/>
        <v>40984.165972222225</v>
      </c>
      <c r="V1212" s="14">
        <f t="shared" si="130"/>
        <v>44.404189814820711</v>
      </c>
      <c r="W1212" s="10">
        <f t="shared" si="131"/>
        <v>0.22408799999999993</v>
      </c>
      <c r="X1212" s="21">
        <f t="shared" si="132"/>
        <v>2012</v>
      </c>
    </row>
    <row r="1213" spans="1:24" ht="45" x14ac:dyDescent="0.25">
      <c r="A1213">
        <v>837</v>
      </c>
      <c r="B1213" s="1" t="s">
        <v>838</v>
      </c>
      <c r="C1213" s="1" t="s">
        <v>4947</v>
      </c>
      <c r="D1213" s="3">
        <v>2500</v>
      </c>
      <c r="E1213" s="4">
        <v>3045</v>
      </c>
      <c r="F1213" t="s">
        <v>8218</v>
      </c>
      <c r="G1213" t="s">
        <v>8223</v>
      </c>
      <c r="H1213" t="s">
        <v>8403</v>
      </c>
      <c r="I1213" t="s">
        <v>8245</v>
      </c>
      <c r="J1213">
        <v>1398988662</v>
      </c>
      <c r="K1213">
        <v>1396396662</v>
      </c>
      <c r="L1213" t="b">
        <v>0</v>
      </c>
      <c r="M1213">
        <v>62</v>
      </c>
      <c r="N1213" t="b">
        <v>1</v>
      </c>
      <c r="O1213" t="s">
        <v>8274</v>
      </c>
      <c r="P1213" t="s">
        <v>8325</v>
      </c>
      <c r="Q1213" t="s">
        <v>8329</v>
      </c>
      <c r="R1213">
        <f t="shared" si="126"/>
        <v>49.11</v>
      </c>
      <c r="S1213" s="9">
        <f t="shared" si="127"/>
        <v>122</v>
      </c>
      <c r="T1213" s="8">
        <f t="shared" si="128"/>
        <v>41730.998402777775</v>
      </c>
      <c r="U1213" s="8">
        <f t="shared" si="129"/>
        <v>41760.998402777775</v>
      </c>
      <c r="V1213" s="14">
        <f t="shared" si="130"/>
        <v>30</v>
      </c>
      <c r="W1213" s="10">
        <f t="shared" si="131"/>
        <v>0.218</v>
      </c>
      <c r="X1213" s="21">
        <f t="shared" si="132"/>
        <v>2014</v>
      </c>
    </row>
    <row r="1214" spans="1:24" ht="60" x14ac:dyDescent="0.25">
      <c r="A1214">
        <v>1847</v>
      </c>
      <c r="B1214" s="1" t="s">
        <v>1848</v>
      </c>
      <c r="C1214" s="1" t="s">
        <v>5957</v>
      </c>
      <c r="D1214" s="3">
        <v>2500</v>
      </c>
      <c r="E1214" s="4">
        <v>3022</v>
      </c>
      <c r="F1214" t="s">
        <v>8218</v>
      </c>
      <c r="G1214" t="s">
        <v>8223</v>
      </c>
      <c r="H1214" t="s">
        <v>8403</v>
      </c>
      <c r="I1214" t="s">
        <v>8245</v>
      </c>
      <c r="J1214">
        <v>1429594832</v>
      </c>
      <c r="K1214">
        <v>1427780432</v>
      </c>
      <c r="L1214" t="b">
        <v>0</v>
      </c>
      <c r="M1214">
        <v>38</v>
      </c>
      <c r="N1214" t="b">
        <v>1</v>
      </c>
      <c r="O1214" t="s">
        <v>8274</v>
      </c>
      <c r="P1214" t="s">
        <v>8325</v>
      </c>
      <c r="Q1214" t="s">
        <v>8329</v>
      </c>
      <c r="R1214">
        <f t="shared" si="126"/>
        <v>79.53</v>
      </c>
      <c r="S1214" s="9">
        <f t="shared" si="127"/>
        <v>121</v>
      </c>
      <c r="T1214" s="8">
        <f t="shared" si="128"/>
        <v>42094.236481481479</v>
      </c>
      <c r="U1214" s="8">
        <f t="shared" si="129"/>
        <v>42115.236481481479</v>
      </c>
      <c r="V1214" s="14">
        <f t="shared" si="130"/>
        <v>21</v>
      </c>
      <c r="W1214" s="10">
        <f t="shared" si="131"/>
        <v>0.20880000000000001</v>
      </c>
      <c r="X1214" s="21">
        <f t="shared" si="132"/>
        <v>2015</v>
      </c>
    </row>
    <row r="1215" spans="1:24" ht="60" x14ac:dyDescent="0.25">
      <c r="A1215">
        <v>733</v>
      </c>
      <c r="B1215" s="1" t="s">
        <v>734</v>
      </c>
      <c r="C1215" s="1" t="s">
        <v>4843</v>
      </c>
      <c r="D1215" s="3">
        <v>2500</v>
      </c>
      <c r="E1215" s="4">
        <v>3012</v>
      </c>
      <c r="F1215" t="s">
        <v>8218</v>
      </c>
      <c r="G1215" t="s">
        <v>8224</v>
      </c>
      <c r="H1215" t="s">
        <v>8407</v>
      </c>
      <c r="I1215" t="s">
        <v>8246</v>
      </c>
      <c r="J1215">
        <v>1387533892</v>
      </c>
      <c r="K1215">
        <v>1384941892</v>
      </c>
      <c r="L1215" t="b">
        <v>0</v>
      </c>
      <c r="M1215">
        <v>169</v>
      </c>
      <c r="N1215" t="b">
        <v>1</v>
      </c>
      <c r="O1215" t="s">
        <v>8272</v>
      </c>
      <c r="P1215" t="s">
        <v>8309</v>
      </c>
      <c r="Q1215" t="s">
        <v>8331</v>
      </c>
      <c r="R1215">
        <f t="shared" si="126"/>
        <v>17.82</v>
      </c>
      <c r="S1215" s="9">
        <f t="shared" si="127"/>
        <v>120</v>
      </c>
      <c r="T1215" s="8">
        <f t="shared" si="128"/>
        <v>41598.420046296298</v>
      </c>
      <c r="U1215" s="8">
        <f t="shared" si="129"/>
        <v>41628.420046296298</v>
      </c>
      <c r="V1215" s="14">
        <f t="shared" si="130"/>
        <v>30</v>
      </c>
      <c r="W1215" s="10">
        <f t="shared" si="131"/>
        <v>0.20480000000000001</v>
      </c>
      <c r="X1215" s="21">
        <f t="shared" si="132"/>
        <v>2013</v>
      </c>
    </row>
    <row r="1216" spans="1:24" ht="30" x14ac:dyDescent="0.25">
      <c r="A1216">
        <v>2089</v>
      </c>
      <c r="B1216" s="1" t="s">
        <v>2090</v>
      </c>
      <c r="C1216" s="1" t="s">
        <v>6199</v>
      </c>
      <c r="D1216" s="3">
        <v>2500</v>
      </c>
      <c r="E1216" s="4">
        <v>3010.01</v>
      </c>
      <c r="F1216" t="s">
        <v>8218</v>
      </c>
      <c r="G1216" t="s">
        <v>8223</v>
      </c>
      <c r="H1216" t="s">
        <v>8403</v>
      </c>
      <c r="I1216" t="s">
        <v>8245</v>
      </c>
      <c r="J1216">
        <v>1375408194</v>
      </c>
      <c r="K1216">
        <v>1372384194</v>
      </c>
      <c r="L1216" t="b">
        <v>0</v>
      </c>
      <c r="M1216">
        <v>62</v>
      </c>
      <c r="N1216" t="b">
        <v>1</v>
      </c>
      <c r="O1216" t="s">
        <v>8277</v>
      </c>
      <c r="P1216" t="s">
        <v>8325</v>
      </c>
      <c r="Q1216" t="s">
        <v>8326</v>
      </c>
      <c r="R1216">
        <f t="shared" si="126"/>
        <v>48.55</v>
      </c>
      <c r="S1216" s="9">
        <f t="shared" si="127"/>
        <v>120</v>
      </c>
      <c r="T1216" s="8">
        <f t="shared" si="128"/>
        <v>41453.076319444444</v>
      </c>
      <c r="U1216" s="8">
        <f t="shared" si="129"/>
        <v>41488.076319444444</v>
      </c>
      <c r="V1216" s="14">
        <f t="shared" si="130"/>
        <v>35</v>
      </c>
      <c r="W1216" s="10">
        <f t="shared" si="131"/>
        <v>0.20400400000000007</v>
      </c>
      <c r="X1216" s="21">
        <f t="shared" si="132"/>
        <v>2013</v>
      </c>
    </row>
    <row r="1217" spans="1:24" ht="45" x14ac:dyDescent="0.25">
      <c r="A1217">
        <v>3623</v>
      </c>
      <c r="B1217" s="1" t="s">
        <v>3621</v>
      </c>
      <c r="C1217" s="1" t="s">
        <v>7733</v>
      </c>
      <c r="D1217" s="3">
        <v>2500</v>
      </c>
      <c r="E1217" s="4">
        <v>3000</v>
      </c>
      <c r="F1217" t="s">
        <v>8218</v>
      </c>
      <c r="G1217" t="s">
        <v>8223</v>
      </c>
      <c r="H1217" t="s">
        <v>8403</v>
      </c>
      <c r="I1217" t="s">
        <v>8245</v>
      </c>
      <c r="J1217">
        <v>1406358000</v>
      </c>
      <c r="K1217">
        <v>1404841270</v>
      </c>
      <c r="L1217" t="b">
        <v>0</v>
      </c>
      <c r="M1217">
        <v>34</v>
      </c>
      <c r="N1217" t="b">
        <v>1</v>
      </c>
      <c r="O1217" t="s">
        <v>8269</v>
      </c>
      <c r="P1217" t="s">
        <v>8321</v>
      </c>
      <c r="Q1217" t="s">
        <v>8324</v>
      </c>
      <c r="R1217">
        <f t="shared" si="126"/>
        <v>88.24</v>
      </c>
      <c r="S1217" s="9">
        <f t="shared" si="127"/>
        <v>120</v>
      </c>
      <c r="T1217" s="8">
        <f t="shared" si="128"/>
        <v>41828.736921296295</v>
      </c>
      <c r="U1217" s="8">
        <f t="shared" si="129"/>
        <v>41846.291666666664</v>
      </c>
      <c r="V1217" s="14">
        <f t="shared" si="130"/>
        <v>17.554745370369346</v>
      </c>
      <c r="W1217" s="10">
        <f t="shared" si="131"/>
        <v>0.2</v>
      </c>
      <c r="X1217" s="21">
        <f t="shared" si="132"/>
        <v>2014</v>
      </c>
    </row>
    <row r="1218" spans="1:24" ht="45" x14ac:dyDescent="0.25">
      <c r="A1218">
        <v>3754</v>
      </c>
      <c r="B1218" s="1" t="s">
        <v>3751</v>
      </c>
      <c r="C1218" s="1" t="s">
        <v>7864</v>
      </c>
      <c r="D1218" s="3">
        <v>2500</v>
      </c>
      <c r="E1218" s="4">
        <v>3000</v>
      </c>
      <c r="F1218" t="s">
        <v>8218</v>
      </c>
      <c r="G1218" t="s">
        <v>8223</v>
      </c>
      <c r="H1218" t="s">
        <v>8403</v>
      </c>
      <c r="I1218" t="s">
        <v>8245</v>
      </c>
      <c r="J1218">
        <v>1406350740</v>
      </c>
      <c r="K1218">
        <v>1403125737</v>
      </c>
      <c r="L1218" t="b">
        <v>0</v>
      </c>
      <c r="M1218">
        <v>27</v>
      </c>
      <c r="N1218" t="b">
        <v>1</v>
      </c>
      <c r="O1218" t="s">
        <v>8303</v>
      </c>
      <c r="P1218" t="s">
        <v>8321</v>
      </c>
      <c r="Q1218" t="s">
        <v>8333</v>
      </c>
      <c r="R1218">
        <f t="shared" ref="R1218:R1281" si="133">IFERROR(ROUND(E1218/M1218,2),0)</f>
        <v>111.11</v>
      </c>
      <c r="S1218" s="9">
        <f t="shared" ref="S1218:S1281" si="134">ROUND((E1218/D1218)*100,0)</f>
        <v>120</v>
      </c>
      <c r="T1218" s="8">
        <f t="shared" ref="T1218:T1281" si="135">+(((K1218/60)/60)/24)+DATE(1970,1,1)</f>
        <v>41808.881215277775</v>
      </c>
      <c r="U1218" s="8">
        <f t="shared" ref="U1218:U1281" si="136">+(((J1218/60)/60/24)+DATE(1970,1,1))</f>
        <v>41846.207638888889</v>
      </c>
      <c r="V1218" s="14">
        <f t="shared" ref="V1218:V1281" si="137">+U1218-T1218</f>
        <v>37.326423611113569</v>
      </c>
      <c r="W1218" s="10">
        <f t="shared" ref="W1218:W1281" si="138">+(E1218-D1218)/D1218</f>
        <v>0.2</v>
      </c>
      <c r="X1218" s="21">
        <f t="shared" ref="X1218:X1281" si="139">YEAR(T1218)</f>
        <v>2014</v>
      </c>
    </row>
    <row r="1219" spans="1:24" ht="45" x14ac:dyDescent="0.25">
      <c r="A1219">
        <v>3780</v>
      </c>
      <c r="B1219" s="1" t="s">
        <v>3777</v>
      </c>
      <c r="C1219" s="1" t="s">
        <v>7890</v>
      </c>
      <c r="D1219" s="3">
        <v>2500</v>
      </c>
      <c r="E1219" s="4">
        <v>3000</v>
      </c>
      <c r="F1219" t="s">
        <v>8218</v>
      </c>
      <c r="G1219" t="s">
        <v>8223</v>
      </c>
      <c r="H1219" t="s">
        <v>8403</v>
      </c>
      <c r="I1219" t="s">
        <v>8245</v>
      </c>
      <c r="J1219">
        <v>1436817960</v>
      </c>
      <c r="K1219">
        <v>1433999785</v>
      </c>
      <c r="L1219" t="b">
        <v>0</v>
      </c>
      <c r="M1219">
        <v>30</v>
      </c>
      <c r="N1219" t="b">
        <v>1</v>
      </c>
      <c r="O1219" t="s">
        <v>8303</v>
      </c>
      <c r="P1219" t="s">
        <v>8321</v>
      </c>
      <c r="Q1219" t="s">
        <v>8333</v>
      </c>
      <c r="R1219">
        <f t="shared" si="133"/>
        <v>100</v>
      </c>
      <c r="S1219" s="9">
        <f t="shared" si="134"/>
        <v>120</v>
      </c>
      <c r="T1219" s="8">
        <f t="shared" si="135"/>
        <v>42166.219733796301</v>
      </c>
      <c r="U1219" s="8">
        <f t="shared" si="136"/>
        <v>42198.837499999994</v>
      </c>
      <c r="V1219" s="14">
        <f t="shared" si="137"/>
        <v>32.617766203693463</v>
      </c>
      <c r="W1219" s="10">
        <f t="shared" si="138"/>
        <v>0.2</v>
      </c>
      <c r="X1219" s="21">
        <f t="shared" si="139"/>
        <v>2015</v>
      </c>
    </row>
    <row r="1220" spans="1:24" ht="60" x14ac:dyDescent="0.25">
      <c r="A1220">
        <v>2274</v>
      </c>
      <c r="B1220" s="1" t="s">
        <v>2275</v>
      </c>
      <c r="C1220" s="1" t="s">
        <v>6384</v>
      </c>
      <c r="D1220" s="3">
        <v>2500</v>
      </c>
      <c r="E1220" s="4">
        <v>2990</v>
      </c>
      <c r="F1220" t="s">
        <v>8218</v>
      </c>
      <c r="G1220" t="s">
        <v>8223</v>
      </c>
      <c r="H1220" t="s">
        <v>8403</v>
      </c>
      <c r="I1220" t="s">
        <v>8245</v>
      </c>
      <c r="J1220">
        <v>1393156857</v>
      </c>
      <c r="K1220">
        <v>1390564857</v>
      </c>
      <c r="L1220" t="b">
        <v>0</v>
      </c>
      <c r="M1220">
        <v>99</v>
      </c>
      <c r="N1220" t="b">
        <v>1</v>
      </c>
      <c r="O1220" t="s">
        <v>8295</v>
      </c>
      <c r="P1220" t="s">
        <v>8314</v>
      </c>
      <c r="Q1220" t="s">
        <v>8315</v>
      </c>
      <c r="R1220">
        <f t="shared" si="133"/>
        <v>30.2</v>
      </c>
      <c r="S1220" s="9">
        <f t="shared" si="134"/>
        <v>120</v>
      </c>
      <c r="T1220" s="8">
        <f t="shared" si="135"/>
        <v>41663.500659722224</v>
      </c>
      <c r="U1220" s="8">
        <f t="shared" si="136"/>
        <v>41693.500659722224</v>
      </c>
      <c r="V1220" s="14">
        <f t="shared" si="137"/>
        <v>30</v>
      </c>
      <c r="W1220" s="10">
        <f t="shared" si="138"/>
        <v>0.19600000000000001</v>
      </c>
      <c r="X1220" s="21">
        <f t="shared" si="139"/>
        <v>2014</v>
      </c>
    </row>
    <row r="1221" spans="1:24" ht="30" x14ac:dyDescent="0.25">
      <c r="A1221">
        <v>2786</v>
      </c>
      <c r="B1221" s="1" t="s">
        <v>2786</v>
      </c>
      <c r="C1221" s="1" t="s">
        <v>6896</v>
      </c>
      <c r="D1221" s="3">
        <v>2500</v>
      </c>
      <c r="E1221" s="4">
        <v>2946</v>
      </c>
      <c r="F1221" t="s">
        <v>8218</v>
      </c>
      <c r="G1221" t="s">
        <v>8224</v>
      </c>
      <c r="H1221" t="s">
        <v>8407</v>
      </c>
      <c r="I1221" t="s">
        <v>8246</v>
      </c>
      <c r="J1221">
        <v>1404913180</v>
      </c>
      <c r="K1221">
        <v>1403703580</v>
      </c>
      <c r="L1221" t="b">
        <v>0</v>
      </c>
      <c r="M1221">
        <v>74</v>
      </c>
      <c r="N1221" t="b">
        <v>1</v>
      </c>
      <c r="O1221" t="s">
        <v>8269</v>
      </c>
      <c r="P1221" t="s">
        <v>8321</v>
      </c>
      <c r="Q1221" t="s">
        <v>8324</v>
      </c>
      <c r="R1221">
        <f t="shared" si="133"/>
        <v>39.81</v>
      </c>
      <c r="S1221" s="9">
        <f t="shared" si="134"/>
        <v>118</v>
      </c>
      <c r="T1221" s="8">
        <f t="shared" si="135"/>
        <v>41815.569212962961</v>
      </c>
      <c r="U1221" s="8">
        <f t="shared" si="136"/>
        <v>41829.569212962961</v>
      </c>
      <c r="V1221" s="14">
        <f t="shared" si="137"/>
        <v>14</v>
      </c>
      <c r="W1221" s="10">
        <f t="shared" si="138"/>
        <v>0.1784</v>
      </c>
      <c r="X1221" s="21">
        <f t="shared" si="139"/>
        <v>2014</v>
      </c>
    </row>
    <row r="1222" spans="1:24" ht="45" x14ac:dyDescent="0.25">
      <c r="A1222">
        <v>3177</v>
      </c>
      <c r="B1222" s="1" t="s">
        <v>3177</v>
      </c>
      <c r="C1222" s="1" t="s">
        <v>7287</v>
      </c>
      <c r="D1222" s="3">
        <v>2500</v>
      </c>
      <c r="E1222" s="4">
        <v>2935</v>
      </c>
      <c r="F1222" t="s">
        <v>8218</v>
      </c>
      <c r="G1222" t="s">
        <v>8223</v>
      </c>
      <c r="H1222" t="s">
        <v>8403</v>
      </c>
      <c r="I1222" t="s">
        <v>8245</v>
      </c>
      <c r="J1222">
        <v>1403366409</v>
      </c>
      <c r="K1222">
        <v>1400774409</v>
      </c>
      <c r="L1222" t="b">
        <v>1</v>
      </c>
      <c r="M1222">
        <v>51</v>
      </c>
      <c r="N1222" t="b">
        <v>1</v>
      </c>
      <c r="O1222" t="s">
        <v>8269</v>
      </c>
      <c r="P1222" t="s">
        <v>8321</v>
      </c>
      <c r="Q1222" t="s">
        <v>8324</v>
      </c>
      <c r="R1222">
        <f t="shared" si="133"/>
        <v>57.55</v>
      </c>
      <c r="S1222" s="9">
        <f t="shared" si="134"/>
        <v>117</v>
      </c>
      <c r="T1222" s="8">
        <f t="shared" si="135"/>
        <v>41781.666770833333</v>
      </c>
      <c r="U1222" s="8">
        <f t="shared" si="136"/>
        <v>41811.666770833333</v>
      </c>
      <c r="V1222" s="14">
        <f t="shared" si="137"/>
        <v>30</v>
      </c>
      <c r="W1222" s="10">
        <f t="shared" si="138"/>
        <v>0.17399999999999999</v>
      </c>
      <c r="X1222" s="21">
        <f t="shared" si="139"/>
        <v>2014</v>
      </c>
    </row>
    <row r="1223" spans="1:24" ht="60" x14ac:dyDescent="0.25">
      <c r="A1223">
        <v>2832</v>
      </c>
      <c r="B1223" s="1" t="s">
        <v>2832</v>
      </c>
      <c r="C1223" s="1" t="s">
        <v>6942</v>
      </c>
      <c r="D1223" s="3">
        <v>2500</v>
      </c>
      <c r="E1223" s="4">
        <v>2867.99</v>
      </c>
      <c r="F1223" t="s">
        <v>8218</v>
      </c>
      <c r="G1223" t="s">
        <v>8224</v>
      </c>
      <c r="H1223" t="s">
        <v>8407</v>
      </c>
      <c r="I1223" t="s">
        <v>8246</v>
      </c>
      <c r="J1223">
        <v>1416780000</v>
      </c>
      <c r="K1223">
        <v>1414342894</v>
      </c>
      <c r="L1223" t="b">
        <v>0</v>
      </c>
      <c r="M1223">
        <v>95</v>
      </c>
      <c r="N1223" t="b">
        <v>1</v>
      </c>
      <c r="O1223" t="s">
        <v>8269</v>
      </c>
      <c r="P1223" t="s">
        <v>8321</v>
      </c>
      <c r="Q1223" t="s">
        <v>8324</v>
      </c>
      <c r="R1223">
        <f t="shared" si="133"/>
        <v>30.19</v>
      </c>
      <c r="S1223" s="9">
        <f t="shared" si="134"/>
        <v>115</v>
      </c>
      <c r="T1223" s="8">
        <f t="shared" si="135"/>
        <v>41938.709421296298</v>
      </c>
      <c r="U1223" s="8">
        <f t="shared" si="136"/>
        <v>41966.916666666672</v>
      </c>
      <c r="V1223" s="14">
        <f t="shared" si="137"/>
        <v>28.20724537037313</v>
      </c>
      <c r="W1223" s="10">
        <f t="shared" si="138"/>
        <v>0.14719599999999991</v>
      </c>
      <c r="X1223" s="21">
        <f t="shared" si="139"/>
        <v>2014</v>
      </c>
    </row>
    <row r="1224" spans="1:24" ht="60" x14ac:dyDescent="0.25">
      <c r="A1224">
        <v>3484</v>
      </c>
      <c r="B1224" s="1" t="s">
        <v>3483</v>
      </c>
      <c r="C1224" s="1" t="s">
        <v>7594</v>
      </c>
      <c r="D1224" s="3">
        <v>2500</v>
      </c>
      <c r="E1224" s="4">
        <v>2856</v>
      </c>
      <c r="F1224" t="s">
        <v>8218</v>
      </c>
      <c r="G1224" t="s">
        <v>8223</v>
      </c>
      <c r="H1224" t="s">
        <v>8403</v>
      </c>
      <c r="I1224" t="s">
        <v>8245</v>
      </c>
      <c r="J1224">
        <v>1466014499</v>
      </c>
      <c r="K1224">
        <v>1463422499</v>
      </c>
      <c r="L1224" t="b">
        <v>0</v>
      </c>
      <c r="M1224">
        <v>44</v>
      </c>
      <c r="N1224" t="b">
        <v>1</v>
      </c>
      <c r="O1224" t="s">
        <v>8269</v>
      </c>
      <c r="P1224" t="s">
        <v>8321</v>
      </c>
      <c r="Q1224" t="s">
        <v>8324</v>
      </c>
      <c r="R1224">
        <f t="shared" si="133"/>
        <v>64.91</v>
      </c>
      <c r="S1224" s="9">
        <f t="shared" si="134"/>
        <v>114</v>
      </c>
      <c r="T1224" s="8">
        <f t="shared" si="135"/>
        <v>42506.760405092587</v>
      </c>
      <c r="U1224" s="8">
        <f t="shared" si="136"/>
        <v>42536.760405092587</v>
      </c>
      <c r="V1224" s="14">
        <f t="shared" si="137"/>
        <v>30</v>
      </c>
      <c r="W1224" s="10">
        <f t="shared" si="138"/>
        <v>0.1424</v>
      </c>
      <c r="X1224" s="21">
        <f t="shared" si="139"/>
        <v>2016</v>
      </c>
    </row>
    <row r="1225" spans="1:24" ht="45" x14ac:dyDescent="0.25">
      <c r="A1225">
        <v>1392</v>
      </c>
      <c r="B1225" s="1" t="s">
        <v>1393</v>
      </c>
      <c r="C1225" s="1" t="s">
        <v>5502</v>
      </c>
      <c r="D1225" s="3">
        <v>2500</v>
      </c>
      <c r="E1225" s="4">
        <v>2841</v>
      </c>
      <c r="F1225" t="s">
        <v>8218</v>
      </c>
      <c r="G1225" t="s">
        <v>8223</v>
      </c>
      <c r="H1225" t="s">
        <v>8403</v>
      </c>
      <c r="I1225" t="s">
        <v>8245</v>
      </c>
      <c r="J1225">
        <v>1456976586</v>
      </c>
      <c r="K1225">
        <v>1454298186</v>
      </c>
      <c r="L1225" t="b">
        <v>0</v>
      </c>
      <c r="M1225">
        <v>104</v>
      </c>
      <c r="N1225" t="b">
        <v>1</v>
      </c>
      <c r="O1225" t="s">
        <v>8274</v>
      </c>
      <c r="P1225" t="s">
        <v>8325</v>
      </c>
      <c r="Q1225" t="s">
        <v>8329</v>
      </c>
      <c r="R1225">
        <f t="shared" si="133"/>
        <v>27.32</v>
      </c>
      <c r="S1225" s="9">
        <f t="shared" si="134"/>
        <v>114</v>
      </c>
      <c r="T1225" s="8">
        <f t="shared" si="135"/>
        <v>42401.154930555553</v>
      </c>
      <c r="U1225" s="8">
        <f t="shared" si="136"/>
        <v>42432.154930555553</v>
      </c>
      <c r="V1225" s="14">
        <f t="shared" si="137"/>
        <v>31</v>
      </c>
      <c r="W1225" s="10">
        <f t="shared" si="138"/>
        <v>0.13639999999999999</v>
      </c>
      <c r="X1225" s="21">
        <f t="shared" si="139"/>
        <v>2016</v>
      </c>
    </row>
    <row r="1226" spans="1:24" ht="45" x14ac:dyDescent="0.25">
      <c r="A1226">
        <v>3263</v>
      </c>
      <c r="B1226" s="1" t="s">
        <v>3263</v>
      </c>
      <c r="C1226" s="1" t="s">
        <v>7373</v>
      </c>
      <c r="D1226" s="3">
        <v>2500</v>
      </c>
      <c r="E1226" s="4">
        <v>2804.16</v>
      </c>
      <c r="F1226" t="s">
        <v>8218</v>
      </c>
      <c r="G1226" t="s">
        <v>8223</v>
      </c>
      <c r="H1226" t="s">
        <v>8403</v>
      </c>
      <c r="I1226" t="s">
        <v>8245</v>
      </c>
      <c r="J1226">
        <v>1446238800</v>
      </c>
      <c r="K1226">
        <v>1444220588</v>
      </c>
      <c r="L1226" t="b">
        <v>1</v>
      </c>
      <c r="M1226">
        <v>68</v>
      </c>
      <c r="N1226" t="b">
        <v>1</v>
      </c>
      <c r="O1226" t="s">
        <v>8269</v>
      </c>
      <c r="P1226" t="s">
        <v>8321</v>
      </c>
      <c r="Q1226" t="s">
        <v>8324</v>
      </c>
      <c r="R1226">
        <f t="shared" si="133"/>
        <v>41.24</v>
      </c>
      <c r="S1226" s="9">
        <f t="shared" si="134"/>
        <v>112</v>
      </c>
      <c r="T1226" s="8">
        <f t="shared" si="135"/>
        <v>42284.516064814816</v>
      </c>
      <c r="U1226" s="8">
        <f t="shared" si="136"/>
        <v>42307.875</v>
      </c>
      <c r="V1226" s="14">
        <f t="shared" si="137"/>
        <v>23.358935185184237</v>
      </c>
      <c r="W1226" s="10">
        <f t="shared" si="138"/>
        <v>0.12166399999999994</v>
      </c>
      <c r="X1226" s="21">
        <f t="shared" si="139"/>
        <v>2015</v>
      </c>
    </row>
    <row r="1227" spans="1:24" ht="45" x14ac:dyDescent="0.25">
      <c r="A1227">
        <v>2626</v>
      </c>
      <c r="B1227" s="1" t="s">
        <v>2626</v>
      </c>
      <c r="C1227" s="1" t="s">
        <v>6736</v>
      </c>
      <c r="D1227" s="3">
        <v>2500</v>
      </c>
      <c r="E1227" s="4">
        <v>2800</v>
      </c>
      <c r="F1227" t="s">
        <v>8218</v>
      </c>
      <c r="G1227" t="s">
        <v>8223</v>
      </c>
      <c r="H1227" t="s">
        <v>8403</v>
      </c>
      <c r="I1227" t="s">
        <v>8245</v>
      </c>
      <c r="J1227">
        <v>1433343869</v>
      </c>
      <c r="K1227">
        <v>1430751869</v>
      </c>
      <c r="L1227" t="b">
        <v>0</v>
      </c>
      <c r="M1227">
        <v>50</v>
      </c>
      <c r="N1227" t="b">
        <v>1</v>
      </c>
      <c r="O1227" t="s">
        <v>8299</v>
      </c>
      <c r="P1227" t="s">
        <v>8306</v>
      </c>
      <c r="Q1227" t="s">
        <v>8313</v>
      </c>
      <c r="R1227">
        <f t="shared" si="133"/>
        <v>56</v>
      </c>
      <c r="S1227" s="9">
        <f t="shared" si="134"/>
        <v>112</v>
      </c>
      <c r="T1227" s="8">
        <f t="shared" si="135"/>
        <v>42128.628113425926</v>
      </c>
      <c r="U1227" s="8">
        <f t="shared" si="136"/>
        <v>42158.628113425926</v>
      </c>
      <c r="V1227" s="14">
        <f t="shared" si="137"/>
        <v>30</v>
      </c>
      <c r="W1227" s="10">
        <f t="shared" si="138"/>
        <v>0.12</v>
      </c>
      <c r="X1227" s="21">
        <f t="shared" si="139"/>
        <v>2015</v>
      </c>
    </row>
    <row r="1228" spans="1:24" ht="45" x14ac:dyDescent="0.25">
      <c r="A1228">
        <v>3337</v>
      </c>
      <c r="B1228" s="1" t="s">
        <v>3337</v>
      </c>
      <c r="C1228" s="1" t="s">
        <v>7447</v>
      </c>
      <c r="D1228" s="3">
        <v>2500</v>
      </c>
      <c r="E1228" s="4">
        <v>2755</v>
      </c>
      <c r="F1228" t="s">
        <v>8218</v>
      </c>
      <c r="G1228" t="s">
        <v>8224</v>
      </c>
      <c r="H1228" t="s">
        <v>8407</v>
      </c>
      <c r="I1228" t="s">
        <v>8246</v>
      </c>
      <c r="J1228">
        <v>1412974800</v>
      </c>
      <c r="K1228">
        <v>1411109167</v>
      </c>
      <c r="L1228" t="b">
        <v>0</v>
      </c>
      <c r="M1228">
        <v>34</v>
      </c>
      <c r="N1228" t="b">
        <v>1</v>
      </c>
      <c r="O1228" t="s">
        <v>8269</v>
      </c>
      <c r="P1228" t="s">
        <v>8321</v>
      </c>
      <c r="Q1228" t="s">
        <v>8324</v>
      </c>
      <c r="R1228">
        <f t="shared" si="133"/>
        <v>81.03</v>
      </c>
      <c r="S1228" s="9">
        <f t="shared" si="134"/>
        <v>110</v>
      </c>
      <c r="T1228" s="8">
        <f t="shared" si="135"/>
        <v>41901.282025462962</v>
      </c>
      <c r="U1228" s="8">
        <f t="shared" si="136"/>
        <v>41922.875</v>
      </c>
      <c r="V1228" s="14">
        <f t="shared" si="137"/>
        <v>21.592974537037662</v>
      </c>
      <c r="W1228" s="10">
        <f t="shared" si="138"/>
        <v>0.10199999999999999</v>
      </c>
      <c r="X1228" s="21">
        <f t="shared" si="139"/>
        <v>2014</v>
      </c>
    </row>
    <row r="1229" spans="1:24" ht="45" x14ac:dyDescent="0.25">
      <c r="A1229">
        <v>38</v>
      </c>
      <c r="B1229" s="1" t="s">
        <v>40</v>
      </c>
      <c r="C1229" s="1" t="s">
        <v>4149</v>
      </c>
      <c r="D1229" s="3">
        <v>2500</v>
      </c>
      <c r="E1229" s="4">
        <v>2751</v>
      </c>
      <c r="F1229" t="s">
        <v>8218</v>
      </c>
      <c r="G1229" t="s">
        <v>8223</v>
      </c>
      <c r="H1229" t="s">
        <v>8403</v>
      </c>
      <c r="I1229" t="s">
        <v>8245</v>
      </c>
      <c r="J1229">
        <v>1368235344</v>
      </c>
      <c r="K1229">
        <v>1365643344</v>
      </c>
      <c r="L1229" t="b">
        <v>0</v>
      </c>
      <c r="M1229">
        <v>66</v>
      </c>
      <c r="N1229" t="b">
        <v>1</v>
      </c>
      <c r="O1229" t="s">
        <v>8263</v>
      </c>
      <c r="P1229" t="s">
        <v>8319</v>
      </c>
      <c r="Q1229" t="s">
        <v>8330</v>
      </c>
      <c r="R1229">
        <f t="shared" si="133"/>
        <v>41.68</v>
      </c>
      <c r="S1229" s="9">
        <f t="shared" si="134"/>
        <v>110</v>
      </c>
      <c r="T1229" s="8">
        <f t="shared" si="135"/>
        <v>41375.057222222218</v>
      </c>
      <c r="U1229" s="8">
        <f t="shared" si="136"/>
        <v>41405.057222222218</v>
      </c>
      <c r="V1229" s="14">
        <f t="shared" si="137"/>
        <v>30</v>
      </c>
      <c r="W1229" s="10">
        <f t="shared" si="138"/>
        <v>0.1004</v>
      </c>
      <c r="X1229" s="21">
        <f t="shared" si="139"/>
        <v>2013</v>
      </c>
    </row>
    <row r="1230" spans="1:24" ht="45" x14ac:dyDescent="0.25">
      <c r="A1230">
        <v>3311</v>
      </c>
      <c r="B1230" s="1" t="s">
        <v>3311</v>
      </c>
      <c r="C1230" s="1" t="s">
        <v>7421</v>
      </c>
      <c r="D1230" s="3">
        <v>2500</v>
      </c>
      <c r="E1230" s="4">
        <v>2746</v>
      </c>
      <c r="F1230" t="s">
        <v>8218</v>
      </c>
      <c r="G1230" t="s">
        <v>8223</v>
      </c>
      <c r="H1230" t="s">
        <v>8403</v>
      </c>
      <c r="I1230" t="s">
        <v>8245</v>
      </c>
      <c r="J1230">
        <v>1445065210</v>
      </c>
      <c r="K1230">
        <v>1442473210</v>
      </c>
      <c r="L1230" t="b">
        <v>0</v>
      </c>
      <c r="M1230">
        <v>45</v>
      </c>
      <c r="N1230" t="b">
        <v>1</v>
      </c>
      <c r="O1230" t="s">
        <v>8269</v>
      </c>
      <c r="P1230" t="s">
        <v>8321</v>
      </c>
      <c r="Q1230" t="s">
        <v>8324</v>
      </c>
      <c r="R1230">
        <f t="shared" si="133"/>
        <v>61.02</v>
      </c>
      <c r="S1230" s="9">
        <f t="shared" si="134"/>
        <v>110</v>
      </c>
      <c r="T1230" s="8">
        <f t="shared" si="135"/>
        <v>42264.29178240741</v>
      </c>
      <c r="U1230" s="8">
        <f t="shared" si="136"/>
        <v>42294.29178240741</v>
      </c>
      <c r="V1230" s="14">
        <f t="shared" si="137"/>
        <v>30</v>
      </c>
      <c r="W1230" s="10">
        <f t="shared" si="138"/>
        <v>9.8400000000000001E-2</v>
      </c>
      <c r="X1230" s="21">
        <f t="shared" si="139"/>
        <v>2015</v>
      </c>
    </row>
    <row r="1231" spans="1:24" ht="60" x14ac:dyDescent="0.25">
      <c r="A1231">
        <v>1900</v>
      </c>
      <c r="B1231" s="1" t="s">
        <v>1901</v>
      </c>
      <c r="C1231" s="1" t="s">
        <v>6010</v>
      </c>
      <c r="D1231" s="3">
        <v>2500</v>
      </c>
      <c r="E1231" s="4">
        <v>2734.11</v>
      </c>
      <c r="F1231" t="s">
        <v>8218</v>
      </c>
      <c r="G1231" t="s">
        <v>8223</v>
      </c>
      <c r="H1231" t="s">
        <v>8403</v>
      </c>
      <c r="I1231" t="s">
        <v>8245</v>
      </c>
      <c r="J1231">
        <v>1349517540</v>
      </c>
      <c r="K1231">
        <v>1347137731</v>
      </c>
      <c r="L1231" t="b">
        <v>0</v>
      </c>
      <c r="M1231">
        <v>54</v>
      </c>
      <c r="N1231" t="b">
        <v>1</v>
      </c>
      <c r="O1231" t="s">
        <v>8277</v>
      </c>
      <c r="P1231" t="s">
        <v>8325</v>
      </c>
      <c r="Q1231" t="s">
        <v>8326</v>
      </c>
      <c r="R1231">
        <f t="shared" si="133"/>
        <v>50.63</v>
      </c>
      <c r="S1231" s="9">
        <f t="shared" si="134"/>
        <v>109</v>
      </c>
      <c r="T1231" s="8">
        <f t="shared" si="135"/>
        <v>41160.871886574074</v>
      </c>
      <c r="U1231" s="8">
        <f t="shared" si="136"/>
        <v>41188.415972222225</v>
      </c>
      <c r="V1231" s="14">
        <f t="shared" si="137"/>
        <v>27.54408564815094</v>
      </c>
      <c r="W1231" s="10">
        <f t="shared" si="138"/>
        <v>9.3644000000000047E-2</v>
      </c>
      <c r="X1231" s="21">
        <f t="shared" si="139"/>
        <v>2012</v>
      </c>
    </row>
    <row r="1232" spans="1:24" ht="60" x14ac:dyDescent="0.25">
      <c r="A1232">
        <v>1402</v>
      </c>
      <c r="B1232" s="1" t="s">
        <v>1403</v>
      </c>
      <c r="C1232" s="1" t="s">
        <v>5512</v>
      </c>
      <c r="D1232" s="3">
        <v>2500</v>
      </c>
      <c r="E1232" s="4">
        <v>2729</v>
      </c>
      <c r="F1232" t="s">
        <v>8218</v>
      </c>
      <c r="G1232" t="s">
        <v>8224</v>
      </c>
      <c r="H1232" t="s">
        <v>8407</v>
      </c>
      <c r="I1232" t="s">
        <v>8246</v>
      </c>
      <c r="J1232">
        <v>1430439411</v>
      </c>
      <c r="K1232">
        <v>1425259011</v>
      </c>
      <c r="L1232" t="b">
        <v>0</v>
      </c>
      <c r="M1232">
        <v>113</v>
      </c>
      <c r="N1232" t="b">
        <v>1</v>
      </c>
      <c r="O1232" t="s">
        <v>8274</v>
      </c>
      <c r="P1232" t="s">
        <v>8325</v>
      </c>
      <c r="Q1232" t="s">
        <v>8329</v>
      </c>
      <c r="R1232">
        <f t="shared" si="133"/>
        <v>24.15</v>
      </c>
      <c r="S1232" s="9">
        <f t="shared" si="134"/>
        <v>109</v>
      </c>
      <c r="T1232" s="8">
        <f t="shared" si="135"/>
        <v>42065.053368055553</v>
      </c>
      <c r="U1232" s="8">
        <f t="shared" si="136"/>
        <v>42125.011701388896</v>
      </c>
      <c r="V1232" s="14">
        <f t="shared" si="137"/>
        <v>59.958333333343035</v>
      </c>
      <c r="W1232" s="10">
        <f t="shared" si="138"/>
        <v>9.1600000000000001E-2</v>
      </c>
      <c r="X1232" s="21">
        <f t="shared" si="139"/>
        <v>2015</v>
      </c>
    </row>
    <row r="1233" spans="1:24" ht="45" x14ac:dyDescent="0.25">
      <c r="A1233">
        <v>3183</v>
      </c>
      <c r="B1233" s="1" t="s">
        <v>3183</v>
      </c>
      <c r="C1233" s="1" t="s">
        <v>7293</v>
      </c>
      <c r="D1233" s="3">
        <v>2500</v>
      </c>
      <c r="E1233" s="4">
        <v>2725</v>
      </c>
      <c r="F1233" t="s">
        <v>8218</v>
      </c>
      <c r="G1233" t="s">
        <v>8223</v>
      </c>
      <c r="H1233" t="s">
        <v>8403</v>
      </c>
      <c r="I1233" t="s">
        <v>8245</v>
      </c>
      <c r="J1233">
        <v>1377284669</v>
      </c>
      <c r="K1233">
        <v>1375729469</v>
      </c>
      <c r="L1233" t="b">
        <v>1</v>
      </c>
      <c r="M1233">
        <v>68</v>
      </c>
      <c r="N1233" t="b">
        <v>1</v>
      </c>
      <c r="O1233" t="s">
        <v>8269</v>
      </c>
      <c r="P1233" t="s">
        <v>8321</v>
      </c>
      <c r="Q1233" t="s">
        <v>8324</v>
      </c>
      <c r="R1233">
        <f t="shared" si="133"/>
        <v>40.07</v>
      </c>
      <c r="S1233" s="9">
        <f t="shared" si="134"/>
        <v>109</v>
      </c>
      <c r="T1233" s="8">
        <f t="shared" si="135"/>
        <v>41491.79478009259</v>
      </c>
      <c r="U1233" s="8">
        <f t="shared" si="136"/>
        <v>41509.79478009259</v>
      </c>
      <c r="V1233" s="14">
        <f t="shared" si="137"/>
        <v>18</v>
      </c>
      <c r="W1233" s="10">
        <f t="shared" si="138"/>
        <v>0.09</v>
      </c>
      <c r="X1233" s="21">
        <f t="shared" si="139"/>
        <v>2013</v>
      </c>
    </row>
    <row r="1234" spans="1:24" ht="60" x14ac:dyDescent="0.25">
      <c r="A1234">
        <v>1935</v>
      </c>
      <c r="B1234" s="1" t="s">
        <v>1936</v>
      </c>
      <c r="C1234" s="1" t="s">
        <v>6045</v>
      </c>
      <c r="D1234" s="3">
        <v>2500</v>
      </c>
      <c r="E1234" s="4">
        <v>2710</v>
      </c>
      <c r="F1234" t="s">
        <v>8218</v>
      </c>
      <c r="G1234" t="s">
        <v>8223</v>
      </c>
      <c r="H1234" t="s">
        <v>8403</v>
      </c>
      <c r="I1234" t="s">
        <v>8245</v>
      </c>
      <c r="J1234">
        <v>1403326740</v>
      </c>
      <c r="K1234">
        <v>1400106171</v>
      </c>
      <c r="L1234" t="b">
        <v>0</v>
      </c>
      <c r="M1234">
        <v>50</v>
      </c>
      <c r="N1234" t="b">
        <v>1</v>
      </c>
      <c r="O1234" t="s">
        <v>8277</v>
      </c>
      <c r="P1234" t="s">
        <v>8325</v>
      </c>
      <c r="Q1234" t="s">
        <v>8326</v>
      </c>
      <c r="R1234">
        <f t="shared" si="133"/>
        <v>54.2</v>
      </c>
      <c r="S1234" s="9">
        <f t="shared" si="134"/>
        <v>108</v>
      </c>
      <c r="T1234" s="8">
        <f t="shared" si="135"/>
        <v>41773.932534722226</v>
      </c>
      <c r="U1234" s="8">
        <f t="shared" si="136"/>
        <v>41811.207638888889</v>
      </c>
      <c r="V1234" s="14">
        <f t="shared" si="137"/>
        <v>37.275104166663368</v>
      </c>
      <c r="W1234" s="10">
        <f t="shared" si="138"/>
        <v>8.4000000000000005E-2</v>
      </c>
      <c r="X1234" s="21">
        <f t="shared" si="139"/>
        <v>2014</v>
      </c>
    </row>
    <row r="1235" spans="1:24" ht="45" x14ac:dyDescent="0.25">
      <c r="A1235">
        <v>1601</v>
      </c>
      <c r="B1235" s="1" t="s">
        <v>1602</v>
      </c>
      <c r="C1235" s="1" t="s">
        <v>5711</v>
      </c>
      <c r="D1235" s="3">
        <v>2500</v>
      </c>
      <c r="E1235" s="4">
        <v>2706.23</v>
      </c>
      <c r="F1235" t="s">
        <v>8218</v>
      </c>
      <c r="G1235" t="s">
        <v>8223</v>
      </c>
      <c r="H1235" t="s">
        <v>8403</v>
      </c>
      <c r="I1235" t="s">
        <v>8245</v>
      </c>
      <c r="J1235">
        <v>1304561633</v>
      </c>
      <c r="K1235">
        <v>1301969633</v>
      </c>
      <c r="L1235" t="b">
        <v>0</v>
      </c>
      <c r="M1235">
        <v>56</v>
      </c>
      <c r="N1235" t="b">
        <v>1</v>
      </c>
      <c r="O1235" t="s">
        <v>8274</v>
      </c>
      <c r="P1235" t="s">
        <v>8325</v>
      </c>
      <c r="Q1235" t="s">
        <v>8329</v>
      </c>
      <c r="R1235">
        <f t="shared" si="133"/>
        <v>48.33</v>
      </c>
      <c r="S1235" s="9">
        <f t="shared" si="134"/>
        <v>108</v>
      </c>
      <c r="T1235" s="8">
        <f t="shared" si="135"/>
        <v>40638.092974537038</v>
      </c>
      <c r="U1235" s="8">
        <f t="shared" si="136"/>
        <v>40668.092974537038</v>
      </c>
      <c r="V1235" s="14">
        <f t="shared" si="137"/>
        <v>30</v>
      </c>
      <c r="W1235" s="10">
        <f t="shared" si="138"/>
        <v>8.249200000000001E-2</v>
      </c>
      <c r="X1235" s="21">
        <f t="shared" si="139"/>
        <v>2011</v>
      </c>
    </row>
    <row r="1236" spans="1:24" ht="45" x14ac:dyDescent="0.25">
      <c r="A1236">
        <v>2810</v>
      </c>
      <c r="B1236" s="1" t="s">
        <v>2810</v>
      </c>
      <c r="C1236" s="1" t="s">
        <v>6920</v>
      </c>
      <c r="D1236" s="3">
        <v>2500</v>
      </c>
      <c r="E1236" s="4">
        <v>2705</v>
      </c>
      <c r="F1236" t="s">
        <v>8218</v>
      </c>
      <c r="G1236" t="s">
        <v>8223</v>
      </c>
      <c r="H1236" t="s">
        <v>8403</v>
      </c>
      <c r="I1236" t="s">
        <v>8245</v>
      </c>
      <c r="J1236">
        <v>1401595140</v>
      </c>
      <c r="K1236">
        <v>1398828064</v>
      </c>
      <c r="L1236" t="b">
        <v>0</v>
      </c>
      <c r="M1236">
        <v>57</v>
      </c>
      <c r="N1236" t="b">
        <v>1</v>
      </c>
      <c r="O1236" t="s">
        <v>8269</v>
      </c>
      <c r="P1236" t="s">
        <v>8321</v>
      </c>
      <c r="Q1236" t="s">
        <v>8324</v>
      </c>
      <c r="R1236">
        <f t="shared" si="133"/>
        <v>47.46</v>
      </c>
      <c r="S1236" s="9">
        <f t="shared" si="134"/>
        <v>108</v>
      </c>
      <c r="T1236" s="8">
        <f t="shared" si="135"/>
        <v>41759.13962962963</v>
      </c>
      <c r="U1236" s="8">
        <f t="shared" si="136"/>
        <v>41791.165972222225</v>
      </c>
      <c r="V1236" s="14">
        <f t="shared" si="137"/>
        <v>32.026342592595029</v>
      </c>
      <c r="W1236" s="10">
        <f t="shared" si="138"/>
        <v>8.2000000000000003E-2</v>
      </c>
      <c r="X1236" s="21">
        <f t="shared" si="139"/>
        <v>2014</v>
      </c>
    </row>
    <row r="1237" spans="1:24" ht="45" x14ac:dyDescent="0.25">
      <c r="A1237">
        <v>2934</v>
      </c>
      <c r="B1237" s="1" t="s">
        <v>2934</v>
      </c>
      <c r="C1237" s="1" t="s">
        <v>7044</v>
      </c>
      <c r="D1237" s="3">
        <v>2500</v>
      </c>
      <c r="E1237" s="4">
        <v>2700</v>
      </c>
      <c r="F1237" t="s">
        <v>8218</v>
      </c>
      <c r="G1237" t="s">
        <v>8228</v>
      </c>
      <c r="H1237" t="s">
        <v>8408</v>
      </c>
      <c r="I1237" t="s">
        <v>8250</v>
      </c>
      <c r="J1237">
        <v>1402845364</v>
      </c>
      <c r="K1237">
        <v>1400253364</v>
      </c>
      <c r="L1237" t="b">
        <v>0</v>
      </c>
      <c r="M1237">
        <v>37</v>
      </c>
      <c r="N1237" t="b">
        <v>1</v>
      </c>
      <c r="O1237" t="s">
        <v>8303</v>
      </c>
      <c r="P1237" t="s">
        <v>8321</v>
      </c>
      <c r="Q1237" t="s">
        <v>8333</v>
      </c>
      <c r="R1237">
        <f t="shared" si="133"/>
        <v>72.97</v>
      </c>
      <c r="S1237" s="9">
        <f t="shared" si="134"/>
        <v>108</v>
      </c>
      <c r="T1237" s="8">
        <f t="shared" si="135"/>
        <v>41775.636157407411</v>
      </c>
      <c r="U1237" s="8">
        <f t="shared" si="136"/>
        <v>41805.636157407411</v>
      </c>
      <c r="V1237" s="14">
        <f t="shared" si="137"/>
        <v>30</v>
      </c>
      <c r="W1237" s="10">
        <f t="shared" si="138"/>
        <v>0.08</v>
      </c>
      <c r="X1237" s="21">
        <f t="shared" si="139"/>
        <v>2014</v>
      </c>
    </row>
    <row r="1238" spans="1:24" ht="45" x14ac:dyDescent="0.25">
      <c r="A1238">
        <v>3503</v>
      </c>
      <c r="B1238" s="1" t="s">
        <v>3502</v>
      </c>
      <c r="C1238" s="1" t="s">
        <v>7613</v>
      </c>
      <c r="D1238" s="3">
        <v>2500</v>
      </c>
      <c r="E1238" s="4">
        <v>2689</v>
      </c>
      <c r="F1238" t="s">
        <v>8218</v>
      </c>
      <c r="G1238" t="s">
        <v>8224</v>
      </c>
      <c r="H1238" t="s">
        <v>8407</v>
      </c>
      <c r="I1238" t="s">
        <v>8246</v>
      </c>
      <c r="J1238">
        <v>1469359728</v>
      </c>
      <c r="K1238">
        <v>1466767728</v>
      </c>
      <c r="L1238" t="b">
        <v>0</v>
      </c>
      <c r="M1238">
        <v>38</v>
      </c>
      <c r="N1238" t="b">
        <v>1</v>
      </c>
      <c r="O1238" t="s">
        <v>8269</v>
      </c>
      <c r="P1238" t="s">
        <v>8321</v>
      </c>
      <c r="Q1238" t="s">
        <v>8324</v>
      </c>
      <c r="R1238">
        <f t="shared" si="133"/>
        <v>70.760000000000005</v>
      </c>
      <c r="S1238" s="9">
        <f t="shared" si="134"/>
        <v>108</v>
      </c>
      <c r="T1238" s="8">
        <f t="shared" si="135"/>
        <v>42545.478333333333</v>
      </c>
      <c r="U1238" s="8">
        <f t="shared" si="136"/>
        <v>42575.478333333333</v>
      </c>
      <c r="V1238" s="14">
        <f t="shared" si="137"/>
        <v>30</v>
      </c>
      <c r="W1238" s="10">
        <f t="shared" si="138"/>
        <v>7.5600000000000001E-2</v>
      </c>
      <c r="X1238" s="21">
        <f t="shared" si="139"/>
        <v>2016</v>
      </c>
    </row>
    <row r="1239" spans="1:24" ht="45" x14ac:dyDescent="0.25">
      <c r="A1239">
        <v>2940</v>
      </c>
      <c r="B1239" s="1" t="s">
        <v>2940</v>
      </c>
      <c r="C1239" s="1" t="s">
        <v>7050</v>
      </c>
      <c r="D1239" s="3">
        <v>2500</v>
      </c>
      <c r="E1239" s="4">
        <v>2681</v>
      </c>
      <c r="F1239" t="s">
        <v>8218</v>
      </c>
      <c r="G1239" t="s">
        <v>8223</v>
      </c>
      <c r="H1239" t="s">
        <v>8403</v>
      </c>
      <c r="I1239" t="s">
        <v>8245</v>
      </c>
      <c r="J1239">
        <v>1421606018</v>
      </c>
      <c r="K1239">
        <v>1418150018</v>
      </c>
      <c r="L1239" t="b">
        <v>0</v>
      </c>
      <c r="M1239">
        <v>33</v>
      </c>
      <c r="N1239" t="b">
        <v>1</v>
      </c>
      <c r="O1239" t="s">
        <v>8303</v>
      </c>
      <c r="P1239" t="s">
        <v>8321</v>
      </c>
      <c r="Q1239" t="s">
        <v>8333</v>
      </c>
      <c r="R1239">
        <f t="shared" si="133"/>
        <v>81.239999999999995</v>
      </c>
      <c r="S1239" s="9">
        <f t="shared" si="134"/>
        <v>107</v>
      </c>
      <c r="T1239" s="8">
        <f t="shared" si="135"/>
        <v>41982.773356481484</v>
      </c>
      <c r="U1239" s="8">
        <f t="shared" si="136"/>
        <v>42022.773356481484</v>
      </c>
      <c r="V1239" s="14">
        <f t="shared" si="137"/>
        <v>40</v>
      </c>
      <c r="W1239" s="10">
        <f t="shared" si="138"/>
        <v>7.2400000000000006E-2</v>
      </c>
      <c r="X1239" s="21">
        <f t="shared" si="139"/>
        <v>2014</v>
      </c>
    </row>
    <row r="1240" spans="1:24" ht="60" x14ac:dyDescent="0.25">
      <c r="A1240">
        <v>3615</v>
      </c>
      <c r="B1240" s="1" t="s">
        <v>3613</v>
      </c>
      <c r="C1240" s="1" t="s">
        <v>7725</v>
      </c>
      <c r="D1240" s="3">
        <v>2500</v>
      </c>
      <c r="E1240" s="4">
        <v>2670</v>
      </c>
      <c r="F1240" t="s">
        <v>8218</v>
      </c>
      <c r="G1240" t="s">
        <v>8224</v>
      </c>
      <c r="H1240" t="s">
        <v>8407</v>
      </c>
      <c r="I1240" t="s">
        <v>8246</v>
      </c>
      <c r="J1240">
        <v>1449756896</v>
      </c>
      <c r="K1240">
        <v>1447164896</v>
      </c>
      <c r="L1240" t="b">
        <v>0</v>
      </c>
      <c r="M1240">
        <v>72</v>
      </c>
      <c r="N1240" t="b">
        <v>1</v>
      </c>
      <c r="O1240" t="s">
        <v>8269</v>
      </c>
      <c r="P1240" t="s">
        <v>8321</v>
      </c>
      <c r="Q1240" t="s">
        <v>8324</v>
      </c>
      <c r="R1240">
        <f t="shared" si="133"/>
        <v>37.08</v>
      </c>
      <c r="S1240" s="9">
        <f t="shared" si="134"/>
        <v>107</v>
      </c>
      <c r="T1240" s="8">
        <f t="shared" si="135"/>
        <v>42318.593703703707</v>
      </c>
      <c r="U1240" s="8">
        <f t="shared" si="136"/>
        <v>42348.593703703707</v>
      </c>
      <c r="V1240" s="14">
        <f t="shared" si="137"/>
        <v>30</v>
      </c>
      <c r="W1240" s="10">
        <f t="shared" si="138"/>
        <v>6.8000000000000005E-2</v>
      </c>
      <c r="X1240" s="21">
        <f t="shared" si="139"/>
        <v>2015</v>
      </c>
    </row>
    <row r="1241" spans="1:24" ht="60" x14ac:dyDescent="0.25">
      <c r="A1241">
        <v>3164</v>
      </c>
      <c r="B1241" s="1" t="s">
        <v>3164</v>
      </c>
      <c r="C1241" s="1" t="s">
        <v>7274</v>
      </c>
      <c r="D1241" s="3">
        <v>2500</v>
      </c>
      <c r="E1241" s="4">
        <v>2669</v>
      </c>
      <c r="F1241" t="s">
        <v>8218</v>
      </c>
      <c r="G1241" t="s">
        <v>8223</v>
      </c>
      <c r="H1241" t="s">
        <v>8403</v>
      </c>
      <c r="I1241" t="s">
        <v>8245</v>
      </c>
      <c r="J1241">
        <v>1402341615</v>
      </c>
      <c r="K1241">
        <v>1399490415</v>
      </c>
      <c r="L1241" t="b">
        <v>1</v>
      </c>
      <c r="M1241">
        <v>71</v>
      </c>
      <c r="N1241" t="b">
        <v>1</v>
      </c>
      <c r="O1241" t="s">
        <v>8269</v>
      </c>
      <c r="P1241" t="s">
        <v>8321</v>
      </c>
      <c r="Q1241" t="s">
        <v>8324</v>
      </c>
      <c r="R1241">
        <f t="shared" si="133"/>
        <v>37.590000000000003</v>
      </c>
      <c r="S1241" s="9">
        <f t="shared" si="134"/>
        <v>107</v>
      </c>
      <c r="T1241" s="8">
        <f t="shared" si="135"/>
        <v>41766.80572916667</v>
      </c>
      <c r="U1241" s="8">
        <f t="shared" si="136"/>
        <v>41799.80572916667</v>
      </c>
      <c r="V1241" s="14">
        <f t="shared" si="137"/>
        <v>33</v>
      </c>
      <c r="W1241" s="10">
        <f t="shared" si="138"/>
        <v>6.7599999999999993E-2</v>
      </c>
      <c r="X1241" s="21">
        <f t="shared" si="139"/>
        <v>2014</v>
      </c>
    </row>
    <row r="1242" spans="1:24" ht="60" x14ac:dyDescent="0.25">
      <c r="A1242">
        <v>2829</v>
      </c>
      <c r="B1242" s="1" t="s">
        <v>2829</v>
      </c>
      <c r="C1242" s="1" t="s">
        <v>6939</v>
      </c>
      <c r="D1242" s="3">
        <v>2500</v>
      </c>
      <c r="E1242" s="4">
        <v>2663</v>
      </c>
      <c r="F1242" t="s">
        <v>8218</v>
      </c>
      <c r="G1242" t="s">
        <v>8224</v>
      </c>
      <c r="H1242" t="s">
        <v>8407</v>
      </c>
      <c r="I1242" t="s">
        <v>8246</v>
      </c>
      <c r="J1242">
        <v>1464863118</v>
      </c>
      <c r="K1242">
        <v>1462443918</v>
      </c>
      <c r="L1242" t="b">
        <v>0</v>
      </c>
      <c r="M1242">
        <v>76</v>
      </c>
      <c r="N1242" t="b">
        <v>1</v>
      </c>
      <c r="O1242" t="s">
        <v>8269</v>
      </c>
      <c r="P1242" t="s">
        <v>8321</v>
      </c>
      <c r="Q1242" t="s">
        <v>8324</v>
      </c>
      <c r="R1242">
        <f t="shared" si="133"/>
        <v>35.04</v>
      </c>
      <c r="S1242" s="9">
        <f t="shared" si="134"/>
        <v>107</v>
      </c>
      <c r="T1242" s="8">
        <f t="shared" si="135"/>
        <v>42495.434236111112</v>
      </c>
      <c r="U1242" s="8">
        <f t="shared" si="136"/>
        <v>42523.434236111112</v>
      </c>
      <c r="V1242" s="14">
        <f t="shared" si="137"/>
        <v>28</v>
      </c>
      <c r="W1242" s="10">
        <f t="shared" si="138"/>
        <v>6.5199999999999994E-2</v>
      </c>
      <c r="X1242" s="21">
        <f t="shared" si="139"/>
        <v>2016</v>
      </c>
    </row>
    <row r="1243" spans="1:24" ht="60" x14ac:dyDescent="0.25">
      <c r="A1243">
        <v>3823</v>
      </c>
      <c r="B1243" s="1" t="s">
        <v>3820</v>
      </c>
      <c r="C1243" s="1" t="s">
        <v>7932</v>
      </c>
      <c r="D1243" s="3">
        <v>2500</v>
      </c>
      <c r="E1243" s="4">
        <v>2650</v>
      </c>
      <c r="F1243" t="s">
        <v>8218</v>
      </c>
      <c r="G1243" t="s">
        <v>8223</v>
      </c>
      <c r="H1243" t="s">
        <v>8403</v>
      </c>
      <c r="I1243" t="s">
        <v>8245</v>
      </c>
      <c r="J1243">
        <v>1437364740</v>
      </c>
      <c r="K1243">
        <v>1434405044</v>
      </c>
      <c r="L1243" t="b">
        <v>0</v>
      </c>
      <c r="M1243">
        <v>41</v>
      </c>
      <c r="N1243" t="b">
        <v>1</v>
      </c>
      <c r="O1243" t="s">
        <v>8269</v>
      </c>
      <c r="P1243" t="s">
        <v>8321</v>
      </c>
      <c r="Q1243" t="s">
        <v>8324</v>
      </c>
      <c r="R1243">
        <f t="shared" si="133"/>
        <v>64.63</v>
      </c>
      <c r="S1243" s="9">
        <f t="shared" si="134"/>
        <v>106</v>
      </c>
      <c r="T1243" s="8">
        <f t="shared" si="135"/>
        <v>42170.910231481481</v>
      </c>
      <c r="U1243" s="8">
        <f t="shared" si="136"/>
        <v>42205.165972222225</v>
      </c>
      <c r="V1243" s="14">
        <f t="shared" si="137"/>
        <v>34.255740740743931</v>
      </c>
      <c r="W1243" s="10">
        <f t="shared" si="138"/>
        <v>0.06</v>
      </c>
      <c r="X1243" s="21">
        <f t="shared" si="139"/>
        <v>2015</v>
      </c>
    </row>
    <row r="1244" spans="1:24" ht="60" x14ac:dyDescent="0.25">
      <c r="A1244">
        <v>3247</v>
      </c>
      <c r="B1244" s="1" t="s">
        <v>3247</v>
      </c>
      <c r="C1244" s="1" t="s">
        <v>7357</v>
      </c>
      <c r="D1244" s="3">
        <v>2500</v>
      </c>
      <c r="E1244" s="4">
        <v>2646.5</v>
      </c>
      <c r="F1244" t="s">
        <v>8218</v>
      </c>
      <c r="G1244" t="s">
        <v>8224</v>
      </c>
      <c r="H1244" t="s">
        <v>8407</v>
      </c>
      <c r="I1244" t="s">
        <v>8246</v>
      </c>
      <c r="J1244">
        <v>1436696712</v>
      </c>
      <c r="K1244">
        <v>1434104712</v>
      </c>
      <c r="L1244" t="b">
        <v>1</v>
      </c>
      <c r="M1244">
        <v>57</v>
      </c>
      <c r="N1244" t="b">
        <v>1</v>
      </c>
      <c r="O1244" t="s">
        <v>8269</v>
      </c>
      <c r="P1244" t="s">
        <v>8321</v>
      </c>
      <c r="Q1244" t="s">
        <v>8324</v>
      </c>
      <c r="R1244">
        <f t="shared" si="133"/>
        <v>46.43</v>
      </c>
      <c r="S1244" s="9">
        <f t="shared" si="134"/>
        <v>106</v>
      </c>
      <c r="T1244" s="8">
        <f t="shared" si="135"/>
        <v>42167.434166666666</v>
      </c>
      <c r="U1244" s="8">
        <f t="shared" si="136"/>
        <v>42197.434166666666</v>
      </c>
      <c r="V1244" s="14">
        <f t="shared" si="137"/>
        <v>30</v>
      </c>
      <c r="W1244" s="10">
        <f t="shared" si="138"/>
        <v>5.8599999999999999E-2</v>
      </c>
      <c r="X1244" s="21">
        <f t="shared" si="139"/>
        <v>2015</v>
      </c>
    </row>
    <row r="1245" spans="1:24" ht="60" x14ac:dyDescent="0.25">
      <c r="A1245">
        <v>3550</v>
      </c>
      <c r="B1245" s="1" t="s">
        <v>3549</v>
      </c>
      <c r="C1245" s="1" t="s">
        <v>7660</v>
      </c>
      <c r="D1245" s="3">
        <v>2500</v>
      </c>
      <c r="E1245" s="4">
        <v>2620</v>
      </c>
      <c r="F1245" t="s">
        <v>8218</v>
      </c>
      <c r="G1245" t="s">
        <v>8224</v>
      </c>
      <c r="H1245" t="s">
        <v>8407</v>
      </c>
      <c r="I1245" t="s">
        <v>8246</v>
      </c>
      <c r="J1245">
        <v>1462224398</v>
      </c>
      <c r="K1245">
        <v>1459632398</v>
      </c>
      <c r="L1245" t="b">
        <v>0</v>
      </c>
      <c r="M1245">
        <v>64</v>
      </c>
      <c r="N1245" t="b">
        <v>1</v>
      </c>
      <c r="O1245" t="s">
        <v>8269</v>
      </c>
      <c r="P1245" t="s">
        <v>8321</v>
      </c>
      <c r="Q1245" t="s">
        <v>8324</v>
      </c>
      <c r="R1245">
        <f t="shared" si="133"/>
        <v>40.94</v>
      </c>
      <c r="S1245" s="9">
        <f t="shared" si="134"/>
        <v>105</v>
      </c>
      <c r="T1245" s="8">
        <f t="shared" si="135"/>
        <v>42462.893495370372</v>
      </c>
      <c r="U1245" s="8">
        <f t="shared" si="136"/>
        <v>42492.893495370372</v>
      </c>
      <c r="V1245" s="14">
        <f t="shared" si="137"/>
        <v>30</v>
      </c>
      <c r="W1245" s="10">
        <f t="shared" si="138"/>
        <v>4.8000000000000001E-2</v>
      </c>
      <c r="X1245" s="21">
        <f t="shared" si="139"/>
        <v>2016</v>
      </c>
    </row>
    <row r="1246" spans="1:24" ht="30" x14ac:dyDescent="0.25">
      <c r="A1246">
        <v>2475</v>
      </c>
      <c r="B1246" s="1" t="s">
        <v>2476</v>
      </c>
      <c r="C1246" s="1" t="s">
        <v>6585</v>
      </c>
      <c r="D1246" s="3">
        <v>2500</v>
      </c>
      <c r="E1246" s="4">
        <v>2618</v>
      </c>
      <c r="F1246" t="s">
        <v>8218</v>
      </c>
      <c r="G1246" t="s">
        <v>8223</v>
      </c>
      <c r="H1246" t="s">
        <v>8403</v>
      </c>
      <c r="I1246" t="s">
        <v>8245</v>
      </c>
      <c r="J1246">
        <v>1278799200</v>
      </c>
      <c r="K1246">
        <v>1273647255</v>
      </c>
      <c r="L1246" t="b">
        <v>0</v>
      </c>
      <c r="M1246">
        <v>81</v>
      </c>
      <c r="N1246" t="b">
        <v>1</v>
      </c>
      <c r="O1246" t="s">
        <v>8277</v>
      </c>
      <c r="P1246" t="s">
        <v>8325</v>
      </c>
      <c r="Q1246" t="s">
        <v>8326</v>
      </c>
      <c r="R1246">
        <f t="shared" si="133"/>
        <v>32.32</v>
      </c>
      <c r="S1246" s="9">
        <f t="shared" si="134"/>
        <v>105</v>
      </c>
      <c r="T1246" s="8">
        <f t="shared" si="135"/>
        <v>40310.287673611114</v>
      </c>
      <c r="U1246" s="8">
        <f t="shared" si="136"/>
        <v>40369.916666666664</v>
      </c>
      <c r="V1246" s="14">
        <f t="shared" si="137"/>
        <v>59.628993055550382</v>
      </c>
      <c r="W1246" s="10">
        <f t="shared" si="138"/>
        <v>4.7199999999999999E-2</v>
      </c>
      <c r="X1246" s="21">
        <f t="shared" si="139"/>
        <v>2010</v>
      </c>
    </row>
    <row r="1247" spans="1:24" ht="45" x14ac:dyDescent="0.25">
      <c r="A1247">
        <v>87</v>
      </c>
      <c r="B1247" s="1" t="s">
        <v>89</v>
      </c>
      <c r="C1247" s="1" t="s">
        <v>4198</v>
      </c>
      <c r="D1247" s="3">
        <v>2500</v>
      </c>
      <c r="E1247" s="4">
        <v>2615</v>
      </c>
      <c r="F1247" t="s">
        <v>8218</v>
      </c>
      <c r="G1247" t="s">
        <v>8223</v>
      </c>
      <c r="H1247" t="s">
        <v>8403</v>
      </c>
      <c r="I1247" t="s">
        <v>8245</v>
      </c>
      <c r="J1247">
        <v>1275529260</v>
      </c>
      <c r="K1247">
        <v>1274705803</v>
      </c>
      <c r="L1247" t="b">
        <v>0</v>
      </c>
      <c r="M1247">
        <v>25</v>
      </c>
      <c r="N1247" t="b">
        <v>1</v>
      </c>
      <c r="O1247" t="s">
        <v>8264</v>
      </c>
      <c r="P1247" t="s">
        <v>8319</v>
      </c>
      <c r="Q1247" t="s">
        <v>8341</v>
      </c>
      <c r="R1247">
        <f t="shared" si="133"/>
        <v>104.6</v>
      </c>
      <c r="S1247" s="9">
        <f t="shared" si="134"/>
        <v>105</v>
      </c>
      <c r="T1247" s="8">
        <f t="shared" si="135"/>
        <v>40322.53938657407</v>
      </c>
      <c r="U1247" s="8">
        <f t="shared" si="136"/>
        <v>40332.070138888892</v>
      </c>
      <c r="V1247" s="14">
        <f t="shared" si="137"/>
        <v>9.5307523148221662</v>
      </c>
      <c r="W1247" s="10">
        <f t="shared" si="138"/>
        <v>4.5999999999999999E-2</v>
      </c>
      <c r="X1247" s="21">
        <f t="shared" si="139"/>
        <v>2010</v>
      </c>
    </row>
    <row r="1248" spans="1:24" ht="45" x14ac:dyDescent="0.25">
      <c r="A1248">
        <v>842</v>
      </c>
      <c r="B1248" s="1" t="s">
        <v>843</v>
      </c>
      <c r="C1248" s="1" t="s">
        <v>4952</v>
      </c>
      <c r="D1248" s="3">
        <v>2500</v>
      </c>
      <c r="E1248" s="4">
        <v>2608</v>
      </c>
      <c r="F1248" t="s">
        <v>8218</v>
      </c>
      <c r="G1248" t="s">
        <v>8228</v>
      </c>
      <c r="H1248" t="s">
        <v>8408</v>
      </c>
      <c r="I1248" t="s">
        <v>8250</v>
      </c>
      <c r="J1248">
        <v>1381723140</v>
      </c>
      <c r="K1248">
        <v>1378735983</v>
      </c>
      <c r="L1248" t="b">
        <v>1</v>
      </c>
      <c r="M1248">
        <v>39</v>
      </c>
      <c r="N1248" t="b">
        <v>1</v>
      </c>
      <c r="O1248" t="s">
        <v>8275</v>
      </c>
      <c r="P1248" t="s">
        <v>8325</v>
      </c>
      <c r="Q1248" t="s">
        <v>8334</v>
      </c>
      <c r="R1248">
        <f t="shared" si="133"/>
        <v>66.87</v>
      </c>
      <c r="S1248" s="9">
        <f t="shared" si="134"/>
        <v>104</v>
      </c>
      <c r="T1248" s="8">
        <f t="shared" si="135"/>
        <v>41526.592395833337</v>
      </c>
      <c r="U1248" s="8">
        <f t="shared" si="136"/>
        <v>41561.165972222225</v>
      </c>
      <c r="V1248" s="14">
        <f t="shared" si="137"/>
        <v>34.573576388887886</v>
      </c>
      <c r="W1248" s="10">
        <f t="shared" si="138"/>
        <v>4.3200000000000002E-2</v>
      </c>
      <c r="X1248" s="21">
        <f t="shared" si="139"/>
        <v>2013</v>
      </c>
    </row>
    <row r="1249" spans="1:24" ht="45" x14ac:dyDescent="0.25">
      <c r="A1249">
        <v>1259</v>
      </c>
      <c r="B1249" s="1" t="s">
        <v>1260</v>
      </c>
      <c r="C1249" s="1" t="s">
        <v>5369</v>
      </c>
      <c r="D1249" s="3">
        <v>2500</v>
      </c>
      <c r="E1249" s="4">
        <v>2606</v>
      </c>
      <c r="F1249" t="s">
        <v>8218</v>
      </c>
      <c r="G1249" t="s">
        <v>8223</v>
      </c>
      <c r="H1249" t="s">
        <v>8403</v>
      </c>
      <c r="I1249" t="s">
        <v>8245</v>
      </c>
      <c r="J1249">
        <v>1402286340</v>
      </c>
      <c r="K1249">
        <v>1399504664</v>
      </c>
      <c r="L1249" t="b">
        <v>1</v>
      </c>
      <c r="M1249">
        <v>96</v>
      </c>
      <c r="N1249" t="b">
        <v>1</v>
      </c>
      <c r="O1249" t="s">
        <v>8274</v>
      </c>
      <c r="P1249" t="s">
        <v>8325</v>
      </c>
      <c r="Q1249" t="s">
        <v>8329</v>
      </c>
      <c r="R1249">
        <f t="shared" si="133"/>
        <v>27.15</v>
      </c>
      <c r="S1249" s="9">
        <f t="shared" si="134"/>
        <v>104</v>
      </c>
      <c r="T1249" s="8">
        <f t="shared" si="135"/>
        <v>41766.970648148148</v>
      </c>
      <c r="U1249" s="8">
        <f t="shared" si="136"/>
        <v>41799.165972222225</v>
      </c>
      <c r="V1249" s="14">
        <f t="shared" si="137"/>
        <v>32.19532407407678</v>
      </c>
      <c r="W1249" s="10">
        <f t="shared" si="138"/>
        <v>4.24E-2</v>
      </c>
      <c r="X1249" s="21">
        <f t="shared" si="139"/>
        <v>2014</v>
      </c>
    </row>
    <row r="1250" spans="1:24" ht="60" x14ac:dyDescent="0.25">
      <c r="A1250">
        <v>3438</v>
      </c>
      <c r="B1250" s="1" t="s">
        <v>3437</v>
      </c>
      <c r="C1250" s="1" t="s">
        <v>7548</v>
      </c>
      <c r="D1250" s="3">
        <v>2500</v>
      </c>
      <c r="E1250" s="4">
        <v>2605</v>
      </c>
      <c r="F1250" t="s">
        <v>8218</v>
      </c>
      <c r="G1250" t="s">
        <v>8224</v>
      </c>
      <c r="H1250" t="s">
        <v>8407</v>
      </c>
      <c r="I1250" t="s">
        <v>8246</v>
      </c>
      <c r="J1250">
        <v>1430600400</v>
      </c>
      <c r="K1250">
        <v>1428358567</v>
      </c>
      <c r="L1250" t="b">
        <v>0</v>
      </c>
      <c r="M1250">
        <v>14</v>
      </c>
      <c r="N1250" t="b">
        <v>1</v>
      </c>
      <c r="O1250" t="s">
        <v>8269</v>
      </c>
      <c r="P1250" t="s">
        <v>8321</v>
      </c>
      <c r="Q1250" t="s">
        <v>8324</v>
      </c>
      <c r="R1250">
        <f t="shared" si="133"/>
        <v>186.07</v>
      </c>
      <c r="S1250" s="9">
        <f t="shared" si="134"/>
        <v>104</v>
      </c>
      <c r="T1250" s="8">
        <f t="shared" si="135"/>
        <v>42100.927858796291</v>
      </c>
      <c r="U1250" s="8">
        <f t="shared" si="136"/>
        <v>42126.875</v>
      </c>
      <c r="V1250" s="14">
        <f t="shared" si="137"/>
        <v>25.94714120370918</v>
      </c>
      <c r="W1250" s="10">
        <f t="shared" si="138"/>
        <v>4.2000000000000003E-2</v>
      </c>
      <c r="X1250" s="21">
        <f t="shared" si="139"/>
        <v>2015</v>
      </c>
    </row>
    <row r="1251" spans="1:24" ht="45" x14ac:dyDescent="0.25">
      <c r="A1251">
        <v>1893</v>
      </c>
      <c r="B1251" s="1" t="s">
        <v>1894</v>
      </c>
      <c r="C1251" s="1" t="s">
        <v>6003</v>
      </c>
      <c r="D1251" s="3">
        <v>2500</v>
      </c>
      <c r="E1251" s="4">
        <v>2600</v>
      </c>
      <c r="F1251" t="s">
        <v>8218</v>
      </c>
      <c r="G1251" t="s">
        <v>8223</v>
      </c>
      <c r="H1251" t="s">
        <v>8403</v>
      </c>
      <c r="I1251" t="s">
        <v>8245</v>
      </c>
      <c r="J1251">
        <v>1302926340</v>
      </c>
      <c r="K1251">
        <v>1301524585</v>
      </c>
      <c r="L1251" t="b">
        <v>0</v>
      </c>
      <c r="M1251">
        <v>45</v>
      </c>
      <c r="N1251" t="b">
        <v>1</v>
      </c>
      <c r="O1251" t="s">
        <v>8277</v>
      </c>
      <c r="P1251" t="s">
        <v>8325</v>
      </c>
      <c r="Q1251" t="s">
        <v>8326</v>
      </c>
      <c r="R1251">
        <f t="shared" si="133"/>
        <v>57.78</v>
      </c>
      <c r="S1251" s="9">
        <f t="shared" si="134"/>
        <v>104</v>
      </c>
      <c r="T1251" s="8">
        <f t="shared" si="135"/>
        <v>40632.94195601852</v>
      </c>
      <c r="U1251" s="8">
        <f t="shared" si="136"/>
        <v>40649.165972222225</v>
      </c>
      <c r="V1251" s="14">
        <f t="shared" si="137"/>
        <v>16.224016203705105</v>
      </c>
      <c r="W1251" s="10">
        <f t="shared" si="138"/>
        <v>0.04</v>
      </c>
      <c r="X1251" s="21">
        <f t="shared" si="139"/>
        <v>2011</v>
      </c>
    </row>
    <row r="1252" spans="1:24" ht="60" x14ac:dyDescent="0.25">
      <c r="A1252">
        <v>2840</v>
      </c>
      <c r="B1252" s="1" t="s">
        <v>2840</v>
      </c>
      <c r="C1252" s="1" t="s">
        <v>6950</v>
      </c>
      <c r="D1252" s="3">
        <v>2500</v>
      </c>
      <c r="E1252" s="4">
        <v>2600</v>
      </c>
      <c r="F1252" t="s">
        <v>8218</v>
      </c>
      <c r="G1252" t="s">
        <v>8224</v>
      </c>
      <c r="H1252" t="s">
        <v>8407</v>
      </c>
      <c r="I1252" t="s">
        <v>8246</v>
      </c>
      <c r="J1252">
        <v>1426698000</v>
      </c>
      <c r="K1252">
        <v>1424825479</v>
      </c>
      <c r="L1252" t="b">
        <v>0</v>
      </c>
      <c r="M1252">
        <v>132</v>
      </c>
      <c r="N1252" t="b">
        <v>1</v>
      </c>
      <c r="O1252" t="s">
        <v>8269</v>
      </c>
      <c r="P1252" t="s">
        <v>8321</v>
      </c>
      <c r="Q1252" t="s">
        <v>8324</v>
      </c>
      <c r="R1252">
        <f t="shared" si="133"/>
        <v>19.7</v>
      </c>
      <c r="S1252" s="9">
        <f t="shared" si="134"/>
        <v>104</v>
      </c>
      <c r="T1252" s="8">
        <f t="shared" si="135"/>
        <v>42060.035636574074</v>
      </c>
      <c r="U1252" s="8">
        <f t="shared" si="136"/>
        <v>42081.708333333328</v>
      </c>
      <c r="V1252" s="14">
        <f t="shared" si="137"/>
        <v>21.672696759254904</v>
      </c>
      <c r="W1252" s="10">
        <f t="shared" si="138"/>
        <v>0.04</v>
      </c>
      <c r="X1252" s="21">
        <f t="shared" si="139"/>
        <v>2015</v>
      </c>
    </row>
    <row r="1253" spans="1:24" ht="60" x14ac:dyDescent="0.25">
      <c r="A1253">
        <v>3365</v>
      </c>
      <c r="B1253" s="1" t="s">
        <v>3364</v>
      </c>
      <c r="C1253" s="1" t="s">
        <v>7475</v>
      </c>
      <c r="D1253" s="3">
        <v>2500</v>
      </c>
      <c r="E1253" s="4">
        <v>2600</v>
      </c>
      <c r="F1253" t="s">
        <v>8218</v>
      </c>
      <c r="G1253" t="s">
        <v>8223</v>
      </c>
      <c r="H1253" t="s">
        <v>8403</v>
      </c>
      <c r="I1253" t="s">
        <v>8245</v>
      </c>
      <c r="J1253">
        <v>1449973592</v>
      </c>
      <c r="K1253">
        <v>1447381592</v>
      </c>
      <c r="L1253" t="b">
        <v>0</v>
      </c>
      <c r="M1253">
        <v>3</v>
      </c>
      <c r="N1253" t="b">
        <v>1</v>
      </c>
      <c r="O1253" t="s">
        <v>8269</v>
      </c>
      <c r="P1253" t="s">
        <v>8321</v>
      </c>
      <c r="Q1253" t="s">
        <v>8324</v>
      </c>
      <c r="R1253">
        <f t="shared" si="133"/>
        <v>866.67</v>
      </c>
      <c r="S1253" s="9">
        <f t="shared" si="134"/>
        <v>104</v>
      </c>
      <c r="T1253" s="8">
        <f t="shared" si="135"/>
        <v>42321.101759259262</v>
      </c>
      <c r="U1253" s="8">
        <f t="shared" si="136"/>
        <v>42351.101759259262</v>
      </c>
      <c r="V1253" s="14">
        <f t="shared" si="137"/>
        <v>30</v>
      </c>
      <c r="W1253" s="10">
        <f t="shared" si="138"/>
        <v>0.04</v>
      </c>
      <c r="X1253" s="21">
        <f t="shared" si="139"/>
        <v>2015</v>
      </c>
    </row>
    <row r="1254" spans="1:24" ht="90" x14ac:dyDescent="0.25">
      <c r="A1254">
        <v>3505</v>
      </c>
      <c r="B1254" s="1" t="s">
        <v>3504</v>
      </c>
      <c r="C1254" s="1" t="s">
        <v>7615</v>
      </c>
      <c r="D1254" s="3">
        <v>2500</v>
      </c>
      <c r="E1254" s="4">
        <v>2594</v>
      </c>
      <c r="F1254" t="s">
        <v>8218</v>
      </c>
      <c r="G1254" t="s">
        <v>8223</v>
      </c>
      <c r="H1254" t="s">
        <v>8403</v>
      </c>
      <c r="I1254" t="s">
        <v>8245</v>
      </c>
      <c r="J1254">
        <v>1399953600</v>
      </c>
      <c r="K1254">
        <v>1398983245</v>
      </c>
      <c r="L1254" t="b">
        <v>0</v>
      </c>
      <c r="M1254">
        <v>39</v>
      </c>
      <c r="N1254" t="b">
        <v>1</v>
      </c>
      <c r="O1254" t="s">
        <v>8269</v>
      </c>
      <c r="P1254" t="s">
        <v>8321</v>
      </c>
      <c r="Q1254" t="s">
        <v>8324</v>
      </c>
      <c r="R1254">
        <f t="shared" si="133"/>
        <v>66.510000000000005</v>
      </c>
      <c r="S1254" s="9">
        <f t="shared" si="134"/>
        <v>104</v>
      </c>
      <c r="T1254" s="8">
        <f t="shared" si="135"/>
        <v>41760.935706018521</v>
      </c>
      <c r="U1254" s="8">
        <f t="shared" si="136"/>
        <v>41772.166666666664</v>
      </c>
      <c r="V1254" s="14">
        <f t="shared" si="137"/>
        <v>11.230960648143082</v>
      </c>
      <c r="W1254" s="10">
        <f t="shared" si="138"/>
        <v>3.7600000000000001E-2</v>
      </c>
      <c r="X1254" s="21">
        <f t="shared" si="139"/>
        <v>2014</v>
      </c>
    </row>
    <row r="1255" spans="1:24" ht="60" x14ac:dyDescent="0.25">
      <c r="A1255">
        <v>2540</v>
      </c>
      <c r="B1255" s="1" t="s">
        <v>2540</v>
      </c>
      <c r="C1255" s="1" t="s">
        <v>6650</v>
      </c>
      <c r="D1255" s="3">
        <v>2500</v>
      </c>
      <c r="E1255" s="4">
        <v>2585</v>
      </c>
      <c r="F1255" t="s">
        <v>8218</v>
      </c>
      <c r="G1255" t="s">
        <v>8223</v>
      </c>
      <c r="H1255" t="s">
        <v>8403</v>
      </c>
      <c r="I1255" t="s">
        <v>8245</v>
      </c>
      <c r="J1255">
        <v>1319904721</v>
      </c>
      <c r="K1255">
        <v>1314720721</v>
      </c>
      <c r="L1255" t="b">
        <v>0</v>
      </c>
      <c r="M1255">
        <v>27</v>
      </c>
      <c r="N1255" t="b">
        <v>1</v>
      </c>
      <c r="O1255" t="s">
        <v>8298</v>
      </c>
      <c r="P1255" t="s">
        <v>8325</v>
      </c>
      <c r="Q1255" t="s">
        <v>8339</v>
      </c>
      <c r="R1255">
        <f t="shared" si="133"/>
        <v>95.74</v>
      </c>
      <c r="S1255" s="9">
        <f t="shared" si="134"/>
        <v>103</v>
      </c>
      <c r="T1255" s="8">
        <f t="shared" si="135"/>
        <v>40785.675011574072</v>
      </c>
      <c r="U1255" s="8">
        <f t="shared" si="136"/>
        <v>40845.675011574072</v>
      </c>
      <c r="V1255" s="14">
        <f t="shared" si="137"/>
        <v>60</v>
      </c>
      <c r="W1255" s="10">
        <f t="shared" si="138"/>
        <v>3.4000000000000002E-2</v>
      </c>
      <c r="X1255" s="21">
        <f t="shared" si="139"/>
        <v>2011</v>
      </c>
    </row>
    <row r="1256" spans="1:24" ht="60" x14ac:dyDescent="0.25">
      <c r="A1256">
        <v>3278</v>
      </c>
      <c r="B1256" s="1" t="s">
        <v>3278</v>
      </c>
      <c r="C1256" s="1" t="s">
        <v>7388</v>
      </c>
      <c r="D1256" s="3">
        <v>2500</v>
      </c>
      <c r="E1256" s="4">
        <v>2585</v>
      </c>
      <c r="F1256" t="s">
        <v>8218</v>
      </c>
      <c r="G1256" t="s">
        <v>8224</v>
      </c>
      <c r="H1256" t="s">
        <v>8407</v>
      </c>
      <c r="I1256" t="s">
        <v>8246</v>
      </c>
      <c r="J1256">
        <v>1433017303</v>
      </c>
      <c r="K1256">
        <v>1430425303</v>
      </c>
      <c r="L1256" t="b">
        <v>1</v>
      </c>
      <c r="M1256">
        <v>34</v>
      </c>
      <c r="N1256" t="b">
        <v>1</v>
      </c>
      <c r="O1256" t="s">
        <v>8269</v>
      </c>
      <c r="P1256" t="s">
        <v>8321</v>
      </c>
      <c r="Q1256" t="s">
        <v>8324</v>
      </c>
      <c r="R1256">
        <f t="shared" si="133"/>
        <v>76.03</v>
      </c>
      <c r="S1256" s="9">
        <f t="shared" si="134"/>
        <v>103</v>
      </c>
      <c r="T1256" s="8">
        <f t="shared" si="135"/>
        <v>42124.848414351851</v>
      </c>
      <c r="U1256" s="8">
        <f t="shared" si="136"/>
        <v>42154.848414351851</v>
      </c>
      <c r="V1256" s="14">
        <f t="shared" si="137"/>
        <v>30</v>
      </c>
      <c r="W1256" s="10">
        <f t="shared" si="138"/>
        <v>3.4000000000000002E-2</v>
      </c>
      <c r="X1256" s="21">
        <f t="shared" si="139"/>
        <v>2015</v>
      </c>
    </row>
    <row r="1257" spans="1:24" ht="45" x14ac:dyDescent="0.25">
      <c r="A1257">
        <v>3264</v>
      </c>
      <c r="B1257" s="1" t="s">
        <v>3264</v>
      </c>
      <c r="C1257" s="1" t="s">
        <v>7374</v>
      </c>
      <c r="D1257" s="3">
        <v>2500</v>
      </c>
      <c r="E1257" s="4">
        <v>2575</v>
      </c>
      <c r="F1257" t="s">
        <v>8218</v>
      </c>
      <c r="G1257" t="s">
        <v>8223</v>
      </c>
      <c r="H1257" t="s">
        <v>8403</v>
      </c>
      <c r="I1257" t="s">
        <v>8245</v>
      </c>
      <c r="J1257">
        <v>1422482400</v>
      </c>
      <c r="K1257">
        <v>1421089938</v>
      </c>
      <c r="L1257" t="b">
        <v>1</v>
      </c>
      <c r="M1257">
        <v>49</v>
      </c>
      <c r="N1257" t="b">
        <v>1</v>
      </c>
      <c r="O1257" t="s">
        <v>8269</v>
      </c>
      <c r="P1257" t="s">
        <v>8321</v>
      </c>
      <c r="Q1257" t="s">
        <v>8324</v>
      </c>
      <c r="R1257">
        <f t="shared" si="133"/>
        <v>52.55</v>
      </c>
      <c r="S1257" s="9">
        <f t="shared" si="134"/>
        <v>103</v>
      </c>
      <c r="T1257" s="8">
        <f t="shared" si="135"/>
        <v>42016.800208333334</v>
      </c>
      <c r="U1257" s="8">
        <f t="shared" si="136"/>
        <v>42032.916666666672</v>
      </c>
      <c r="V1257" s="14">
        <f t="shared" si="137"/>
        <v>16.116458333337505</v>
      </c>
      <c r="W1257" s="10">
        <f t="shared" si="138"/>
        <v>0.03</v>
      </c>
      <c r="X1257" s="21">
        <f t="shared" si="139"/>
        <v>2015</v>
      </c>
    </row>
    <row r="1258" spans="1:24" ht="60" x14ac:dyDescent="0.25">
      <c r="A1258">
        <v>2933</v>
      </c>
      <c r="B1258" s="1" t="s">
        <v>2933</v>
      </c>
      <c r="C1258" s="1" t="s">
        <v>7043</v>
      </c>
      <c r="D1258" s="3">
        <v>2500</v>
      </c>
      <c r="E1258" s="4">
        <v>2569</v>
      </c>
      <c r="F1258" t="s">
        <v>8218</v>
      </c>
      <c r="G1258" t="s">
        <v>8223</v>
      </c>
      <c r="H1258" t="s">
        <v>8403</v>
      </c>
      <c r="I1258" t="s">
        <v>8245</v>
      </c>
      <c r="J1258">
        <v>1465081053</v>
      </c>
      <c r="K1258">
        <v>1462489053</v>
      </c>
      <c r="L1258" t="b">
        <v>0</v>
      </c>
      <c r="M1258">
        <v>54</v>
      </c>
      <c r="N1258" t="b">
        <v>1</v>
      </c>
      <c r="O1258" t="s">
        <v>8303</v>
      </c>
      <c r="P1258" t="s">
        <v>8321</v>
      </c>
      <c r="Q1258" t="s">
        <v>8333</v>
      </c>
      <c r="R1258">
        <f t="shared" si="133"/>
        <v>47.57</v>
      </c>
      <c r="S1258" s="9">
        <f t="shared" si="134"/>
        <v>103</v>
      </c>
      <c r="T1258" s="8">
        <f t="shared" si="135"/>
        <v>42495.956631944442</v>
      </c>
      <c r="U1258" s="8">
        <f t="shared" si="136"/>
        <v>42525.956631944442</v>
      </c>
      <c r="V1258" s="14">
        <f t="shared" si="137"/>
        <v>30</v>
      </c>
      <c r="W1258" s="10">
        <f t="shared" si="138"/>
        <v>2.76E-2</v>
      </c>
      <c r="X1258" s="21">
        <f t="shared" si="139"/>
        <v>2016</v>
      </c>
    </row>
    <row r="1259" spans="1:24" ht="45" x14ac:dyDescent="0.25">
      <c r="A1259">
        <v>2315</v>
      </c>
      <c r="B1259" s="1" t="s">
        <v>2316</v>
      </c>
      <c r="C1259" s="1" t="s">
        <v>6425</v>
      </c>
      <c r="D1259" s="3">
        <v>2500</v>
      </c>
      <c r="E1259" s="4">
        <v>2565</v>
      </c>
      <c r="F1259" t="s">
        <v>8218</v>
      </c>
      <c r="G1259" t="s">
        <v>8223</v>
      </c>
      <c r="H1259" t="s">
        <v>8403</v>
      </c>
      <c r="I1259" t="s">
        <v>8245</v>
      </c>
      <c r="J1259">
        <v>1336238743</v>
      </c>
      <c r="K1259">
        <v>1333646743</v>
      </c>
      <c r="L1259" t="b">
        <v>1</v>
      </c>
      <c r="M1259">
        <v>64</v>
      </c>
      <c r="N1259" t="b">
        <v>1</v>
      </c>
      <c r="O1259" t="s">
        <v>8277</v>
      </c>
      <c r="P1259" t="s">
        <v>8325</v>
      </c>
      <c r="Q1259" t="s">
        <v>8326</v>
      </c>
      <c r="R1259">
        <f t="shared" si="133"/>
        <v>40.08</v>
      </c>
      <c r="S1259" s="9">
        <f t="shared" si="134"/>
        <v>103</v>
      </c>
      <c r="T1259" s="8">
        <f t="shared" si="135"/>
        <v>41004.72619212963</v>
      </c>
      <c r="U1259" s="8">
        <f t="shared" si="136"/>
        <v>41034.72619212963</v>
      </c>
      <c r="V1259" s="14">
        <f t="shared" si="137"/>
        <v>30</v>
      </c>
      <c r="W1259" s="10">
        <f t="shared" si="138"/>
        <v>2.5999999999999999E-2</v>
      </c>
      <c r="X1259" s="21">
        <f t="shared" si="139"/>
        <v>2012</v>
      </c>
    </row>
    <row r="1260" spans="1:24" ht="60" x14ac:dyDescent="0.25">
      <c r="A1260">
        <v>3441</v>
      </c>
      <c r="B1260" s="1" t="s">
        <v>3440</v>
      </c>
      <c r="C1260" s="1" t="s">
        <v>7551</v>
      </c>
      <c r="D1260" s="3">
        <v>2500</v>
      </c>
      <c r="E1260" s="4">
        <v>2565</v>
      </c>
      <c r="F1260" t="s">
        <v>8218</v>
      </c>
      <c r="G1260" t="s">
        <v>8223</v>
      </c>
      <c r="H1260" t="s">
        <v>8403</v>
      </c>
      <c r="I1260" t="s">
        <v>8245</v>
      </c>
      <c r="J1260">
        <v>1447445820</v>
      </c>
      <c r="K1260">
        <v>1445077121</v>
      </c>
      <c r="L1260" t="b">
        <v>0</v>
      </c>
      <c r="M1260">
        <v>43</v>
      </c>
      <c r="N1260" t="b">
        <v>1</v>
      </c>
      <c r="O1260" t="s">
        <v>8269</v>
      </c>
      <c r="P1260" t="s">
        <v>8321</v>
      </c>
      <c r="Q1260" t="s">
        <v>8324</v>
      </c>
      <c r="R1260">
        <f t="shared" si="133"/>
        <v>59.65</v>
      </c>
      <c r="S1260" s="9">
        <f t="shared" si="134"/>
        <v>103</v>
      </c>
      <c r="T1260" s="8">
        <f t="shared" si="135"/>
        <v>42294.429641203707</v>
      </c>
      <c r="U1260" s="8">
        <f t="shared" si="136"/>
        <v>42321.845138888893</v>
      </c>
      <c r="V1260" s="14">
        <f t="shared" si="137"/>
        <v>27.415497685185983</v>
      </c>
      <c r="W1260" s="10">
        <f t="shared" si="138"/>
        <v>2.5999999999999999E-2</v>
      </c>
      <c r="X1260" s="21">
        <f t="shared" si="139"/>
        <v>2015</v>
      </c>
    </row>
    <row r="1261" spans="1:24" ht="30" x14ac:dyDescent="0.25">
      <c r="A1261">
        <v>3597</v>
      </c>
      <c r="B1261" s="1" t="s">
        <v>3596</v>
      </c>
      <c r="C1261" s="1" t="s">
        <v>7707</v>
      </c>
      <c r="D1261" s="3">
        <v>2500</v>
      </c>
      <c r="E1261" s="4">
        <v>2565</v>
      </c>
      <c r="F1261" t="s">
        <v>8218</v>
      </c>
      <c r="G1261" t="s">
        <v>8223</v>
      </c>
      <c r="H1261" t="s">
        <v>8403</v>
      </c>
      <c r="I1261" t="s">
        <v>8245</v>
      </c>
      <c r="J1261">
        <v>1456984740</v>
      </c>
      <c r="K1261">
        <v>1455717790</v>
      </c>
      <c r="L1261" t="b">
        <v>0</v>
      </c>
      <c r="M1261">
        <v>33</v>
      </c>
      <c r="N1261" t="b">
        <v>1</v>
      </c>
      <c r="O1261" t="s">
        <v>8269</v>
      </c>
      <c r="P1261" t="s">
        <v>8321</v>
      </c>
      <c r="Q1261" t="s">
        <v>8324</v>
      </c>
      <c r="R1261">
        <f t="shared" si="133"/>
        <v>77.73</v>
      </c>
      <c r="S1261" s="9">
        <f t="shared" si="134"/>
        <v>103</v>
      </c>
      <c r="T1261" s="8">
        <f t="shared" si="135"/>
        <v>42417.585532407407</v>
      </c>
      <c r="U1261" s="8">
        <f t="shared" si="136"/>
        <v>42432.249305555553</v>
      </c>
      <c r="V1261" s="14">
        <f t="shared" si="137"/>
        <v>14.663773148145992</v>
      </c>
      <c r="W1261" s="10">
        <f t="shared" si="138"/>
        <v>2.5999999999999999E-2</v>
      </c>
      <c r="X1261" s="21">
        <f t="shared" si="139"/>
        <v>2016</v>
      </c>
    </row>
    <row r="1262" spans="1:24" ht="60" x14ac:dyDescent="0.25">
      <c r="A1262">
        <v>2809</v>
      </c>
      <c r="B1262" s="1" t="s">
        <v>2809</v>
      </c>
      <c r="C1262" s="1" t="s">
        <v>6919</v>
      </c>
      <c r="D1262" s="3">
        <v>2500</v>
      </c>
      <c r="E1262" s="4">
        <v>2560</v>
      </c>
      <c r="F1262" t="s">
        <v>8218</v>
      </c>
      <c r="G1262" t="s">
        <v>8223</v>
      </c>
      <c r="H1262" t="s">
        <v>8403</v>
      </c>
      <c r="I1262" t="s">
        <v>8245</v>
      </c>
      <c r="J1262">
        <v>1459348740</v>
      </c>
      <c r="K1262">
        <v>1458647725</v>
      </c>
      <c r="L1262" t="b">
        <v>0</v>
      </c>
      <c r="M1262">
        <v>21</v>
      </c>
      <c r="N1262" t="b">
        <v>1</v>
      </c>
      <c r="O1262" t="s">
        <v>8269</v>
      </c>
      <c r="P1262" t="s">
        <v>8321</v>
      </c>
      <c r="Q1262" t="s">
        <v>8324</v>
      </c>
      <c r="R1262">
        <f t="shared" si="133"/>
        <v>121.9</v>
      </c>
      <c r="S1262" s="9">
        <f t="shared" si="134"/>
        <v>102</v>
      </c>
      <c r="T1262" s="8">
        <f t="shared" si="135"/>
        <v>42451.496817129635</v>
      </c>
      <c r="U1262" s="8">
        <f t="shared" si="136"/>
        <v>42459.610416666663</v>
      </c>
      <c r="V1262" s="14">
        <f t="shared" si="137"/>
        <v>8.1135995370277669</v>
      </c>
      <c r="W1262" s="10">
        <f t="shared" si="138"/>
        <v>2.4E-2</v>
      </c>
      <c r="X1262" s="21">
        <f t="shared" si="139"/>
        <v>2016</v>
      </c>
    </row>
    <row r="1263" spans="1:24" ht="120" x14ac:dyDescent="0.25">
      <c r="A1263">
        <v>3561</v>
      </c>
      <c r="B1263" s="1" t="s">
        <v>3560</v>
      </c>
      <c r="C1263" s="1" t="s">
        <v>7671</v>
      </c>
      <c r="D1263" s="3">
        <v>2500</v>
      </c>
      <c r="E1263" s="4">
        <v>2560</v>
      </c>
      <c r="F1263" t="s">
        <v>8218</v>
      </c>
      <c r="G1263" t="s">
        <v>8223</v>
      </c>
      <c r="H1263" t="s">
        <v>8403</v>
      </c>
      <c r="I1263" t="s">
        <v>8245</v>
      </c>
      <c r="J1263">
        <v>1438799760</v>
      </c>
      <c r="K1263">
        <v>1437236378</v>
      </c>
      <c r="L1263" t="b">
        <v>0</v>
      </c>
      <c r="M1263">
        <v>54</v>
      </c>
      <c r="N1263" t="b">
        <v>1</v>
      </c>
      <c r="O1263" t="s">
        <v>8269</v>
      </c>
      <c r="P1263" t="s">
        <v>8321</v>
      </c>
      <c r="Q1263" t="s">
        <v>8324</v>
      </c>
      <c r="R1263">
        <f t="shared" si="133"/>
        <v>47.41</v>
      </c>
      <c r="S1263" s="9">
        <f t="shared" si="134"/>
        <v>102</v>
      </c>
      <c r="T1263" s="8">
        <f t="shared" si="135"/>
        <v>42203.680300925931</v>
      </c>
      <c r="U1263" s="8">
        <f t="shared" si="136"/>
        <v>42221.774999999994</v>
      </c>
      <c r="V1263" s="14">
        <f t="shared" si="137"/>
        <v>18.094699074063101</v>
      </c>
      <c r="W1263" s="10">
        <f t="shared" si="138"/>
        <v>2.4E-2</v>
      </c>
      <c r="X1263" s="21">
        <f t="shared" si="139"/>
        <v>2015</v>
      </c>
    </row>
    <row r="1264" spans="1:24" ht="60" x14ac:dyDescent="0.25">
      <c r="A1264">
        <v>1347</v>
      </c>
      <c r="B1264" s="1" t="s">
        <v>1348</v>
      </c>
      <c r="C1264" s="1" t="s">
        <v>5457</v>
      </c>
      <c r="D1264" s="3">
        <v>2500</v>
      </c>
      <c r="E1264" s="4">
        <v>2555</v>
      </c>
      <c r="F1264" t="s">
        <v>8218</v>
      </c>
      <c r="G1264" t="s">
        <v>8223</v>
      </c>
      <c r="H1264" t="s">
        <v>8403</v>
      </c>
      <c r="I1264" t="s">
        <v>8245</v>
      </c>
      <c r="J1264">
        <v>1425741525</v>
      </c>
      <c r="K1264">
        <v>1423149525</v>
      </c>
      <c r="L1264" t="b">
        <v>0</v>
      </c>
      <c r="M1264">
        <v>31</v>
      </c>
      <c r="N1264" t="b">
        <v>1</v>
      </c>
      <c r="O1264" t="s">
        <v>8272</v>
      </c>
      <c r="P1264" t="s">
        <v>8309</v>
      </c>
      <c r="Q1264" t="s">
        <v>8331</v>
      </c>
      <c r="R1264">
        <f t="shared" si="133"/>
        <v>82.42</v>
      </c>
      <c r="S1264" s="9">
        <f t="shared" si="134"/>
        <v>102</v>
      </c>
      <c r="T1264" s="8">
        <f t="shared" si="135"/>
        <v>42040.638020833328</v>
      </c>
      <c r="U1264" s="8">
        <f t="shared" si="136"/>
        <v>42070.638020833328</v>
      </c>
      <c r="V1264" s="14">
        <f t="shared" si="137"/>
        <v>30</v>
      </c>
      <c r="W1264" s="10">
        <f t="shared" si="138"/>
        <v>2.1999999999999999E-2</v>
      </c>
      <c r="X1264" s="21">
        <f t="shared" si="139"/>
        <v>2015</v>
      </c>
    </row>
    <row r="1265" spans="1:24" ht="45" x14ac:dyDescent="0.25">
      <c r="A1265">
        <v>758</v>
      </c>
      <c r="B1265" s="1" t="s">
        <v>759</v>
      </c>
      <c r="C1265" s="1" t="s">
        <v>4868</v>
      </c>
      <c r="D1265" s="3">
        <v>2500</v>
      </c>
      <c r="E1265" s="4">
        <v>2550</v>
      </c>
      <c r="F1265" t="s">
        <v>8218</v>
      </c>
      <c r="G1265" t="s">
        <v>8223</v>
      </c>
      <c r="H1265" t="s">
        <v>8403</v>
      </c>
      <c r="I1265" t="s">
        <v>8245</v>
      </c>
      <c r="J1265">
        <v>1286568268</v>
      </c>
      <c r="K1265">
        <v>1283976268</v>
      </c>
      <c r="L1265" t="b">
        <v>0</v>
      </c>
      <c r="M1265">
        <v>19</v>
      </c>
      <c r="N1265" t="b">
        <v>1</v>
      </c>
      <c r="O1265" t="s">
        <v>8272</v>
      </c>
      <c r="P1265" t="s">
        <v>8309</v>
      </c>
      <c r="Q1265" t="s">
        <v>8331</v>
      </c>
      <c r="R1265">
        <f t="shared" si="133"/>
        <v>134.21</v>
      </c>
      <c r="S1265" s="9">
        <f t="shared" si="134"/>
        <v>102</v>
      </c>
      <c r="T1265" s="8">
        <f t="shared" si="135"/>
        <v>40429.836435185185</v>
      </c>
      <c r="U1265" s="8">
        <f t="shared" si="136"/>
        <v>40459.836435185185</v>
      </c>
      <c r="V1265" s="14">
        <f t="shared" si="137"/>
        <v>30</v>
      </c>
      <c r="W1265" s="10">
        <f t="shared" si="138"/>
        <v>0.02</v>
      </c>
      <c r="X1265" s="21">
        <f t="shared" si="139"/>
        <v>2010</v>
      </c>
    </row>
    <row r="1266" spans="1:24" ht="60" x14ac:dyDescent="0.25">
      <c r="A1266">
        <v>1295</v>
      </c>
      <c r="B1266" s="1" t="s">
        <v>1296</v>
      </c>
      <c r="C1266" s="1" t="s">
        <v>5405</v>
      </c>
      <c r="D1266" s="3">
        <v>2500</v>
      </c>
      <c r="E1266" s="4">
        <v>2549</v>
      </c>
      <c r="F1266" t="s">
        <v>8218</v>
      </c>
      <c r="G1266" t="s">
        <v>8224</v>
      </c>
      <c r="H1266" t="s">
        <v>8407</v>
      </c>
      <c r="I1266" t="s">
        <v>8246</v>
      </c>
      <c r="J1266">
        <v>1438189200</v>
      </c>
      <c r="K1266">
        <v>1435585497</v>
      </c>
      <c r="L1266" t="b">
        <v>0</v>
      </c>
      <c r="M1266">
        <v>64</v>
      </c>
      <c r="N1266" t="b">
        <v>1</v>
      </c>
      <c r="O1266" t="s">
        <v>8269</v>
      </c>
      <c r="P1266" t="s">
        <v>8321</v>
      </c>
      <c r="Q1266" t="s">
        <v>8324</v>
      </c>
      <c r="R1266">
        <f t="shared" si="133"/>
        <v>39.83</v>
      </c>
      <c r="S1266" s="9">
        <f t="shared" si="134"/>
        <v>102</v>
      </c>
      <c r="T1266" s="8">
        <f t="shared" si="135"/>
        <v>42184.572881944448</v>
      </c>
      <c r="U1266" s="8">
        <f t="shared" si="136"/>
        <v>42214.708333333328</v>
      </c>
      <c r="V1266" s="14">
        <f t="shared" si="137"/>
        <v>30.135451388880028</v>
      </c>
      <c r="W1266" s="10">
        <f t="shared" si="138"/>
        <v>1.9599999999999999E-2</v>
      </c>
      <c r="X1266" s="21">
        <f t="shared" si="139"/>
        <v>2015</v>
      </c>
    </row>
    <row r="1267" spans="1:24" ht="45" x14ac:dyDescent="0.25">
      <c r="A1267">
        <v>755</v>
      </c>
      <c r="B1267" s="1" t="s">
        <v>756</v>
      </c>
      <c r="C1267" s="1" t="s">
        <v>4865</v>
      </c>
      <c r="D1267" s="3">
        <v>2500</v>
      </c>
      <c r="E1267" s="4">
        <v>2547.69</v>
      </c>
      <c r="F1267" t="s">
        <v>8218</v>
      </c>
      <c r="G1267" t="s">
        <v>8223</v>
      </c>
      <c r="H1267" t="s">
        <v>8403</v>
      </c>
      <c r="I1267" t="s">
        <v>8245</v>
      </c>
      <c r="J1267">
        <v>1369010460</v>
      </c>
      <c r="K1267">
        <v>1366381877</v>
      </c>
      <c r="L1267" t="b">
        <v>0</v>
      </c>
      <c r="M1267">
        <v>68</v>
      </c>
      <c r="N1267" t="b">
        <v>1</v>
      </c>
      <c r="O1267" t="s">
        <v>8272</v>
      </c>
      <c r="P1267" t="s">
        <v>8309</v>
      </c>
      <c r="Q1267" t="s">
        <v>8331</v>
      </c>
      <c r="R1267">
        <f t="shared" si="133"/>
        <v>37.47</v>
      </c>
      <c r="S1267" s="9">
        <f t="shared" si="134"/>
        <v>102</v>
      </c>
      <c r="T1267" s="8">
        <f t="shared" si="135"/>
        <v>41383.605057870373</v>
      </c>
      <c r="U1267" s="8">
        <f t="shared" si="136"/>
        <v>41414.02847222222</v>
      </c>
      <c r="V1267" s="14">
        <f t="shared" si="137"/>
        <v>30.423414351847896</v>
      </c>
      <c r="W1267" s="10">
        <f t="shared" si="138"/>
        <v>1.9076000000000023E-2</v>
      </c>
      <c r="X1267" s="21">
        <f t="shared" si="139"/>
        <v>2013</v>
      </c>
    </row>
    <row r="1268" spans="1:24" ht="60" x14ac:dyDescent="0.25">
      <c r="A1268">
        <v>726</v>
      </c>
      <c r="B1268" s="1" t="s">
        <v>727</v>
      </c>
      <c r="C1268" s="1" t="s">
        <v>4836</v>
      </c>
      <c r="D1268" s="3">
        <v>2500</v>
      </c>
      <c r="E1268" s="4">
        <v>2535</v>
      </c>
      <c r="F1268" t="s">
        <v>8218</v>
      </c>
      <c r="G1268" t="s">
        <v>8223</v>
      </c>
      <c r="H1268" t="s">
        <v>8403</v>
      </c>
      <c r="I1268" t="s">
        <v>8245</v>
      </c>
      <c r="J1268">
        <v>1365728487</v>
      </c>
      <c r="K1268">
        <v>1363136487</v>
      </c>
      <c r="L1268" t="b">
        <v>0</v>
      </c>
      <c r="M1268">
        <v>35</v>
      </c>
      <c r="N1268" t="b">
        <v>1</v>
      </c>
      <c r="O1268" t="s">
        <v>8272</v>
      </c>
      <c r="P1268" t="s">
        <v>8309</v>
      </c>
      <c r="Q1268" t="s">
        <v>8331</v>
      </c>
      <c r="R1268">
        <f t="shared" si="133"/>
        <v>72.430000000000007</v>
      </c>
      <c r="S1268" s="9">
        <f t="shared" si="134"/>
        <v>101</v>
      </c>
      <c r="T1268" s="8">
        <f t="shared" si="135"/>
        <v>41346.042673611111</v>
      </c>
      <c r="U1268" s="8">
        <f t="shared" si="136"/>
        <v>41376.042673611111</v>
      </c>
      <c r="V1268" s="14">
        <f t="shared" si="137"/>
        <v>30</v>
      </c>
      <c r="W1268" s="10">
        <f t="shared" si="138"/>
        <v>1.4E-2</v>
      </c>
      <c r="X1268" s="21">
        <f t="shared" si="139"/>
        <v>2013</v>
      </c>
    </row>
    <row r="1269" spans="1:24" ht="30" x14ac:dyDescent="0.25">
      <c r="A1269">
        <v>1641</v>
      </c>
      <c r="B1269" s="1" t="s">
        <v>1642</v>
      </c>
      <c r="C1269" s="1" t="s">
        <v>5751</v>
      </c>
      <c r="D1269" s="3">
        <v>2500</v>
      </c>
      <c r="E1269" s="4">
        <v>2535</v>
      </c>
      <c r="F1269" t="s">
        <v>8218</v>
      </c>
      <c r="G1269" t="s">
        <v>8223</v>
      </c>
      <c r="H1269" t="s">
        <v>8403</v>
      </c>
      <c r="I1269" t="s">
        <v>8245</v>
      </c>
      <c r="J1269">
        <v>1418998744</v>
      </c>
      <c r="K1269">
        <v>1416406744</v>
      </c>
      <c r="L1269" t="b">
        <v>0</v>
      </c>
      <c r="M1269">
        <v>26</v>
      </c>
      <c r="N1269" t="b">
        <v>1</v>
      </c>
      <c r="O1269" t="s">
        <v>8290</v>
      </c>
      <c r="P1269" t="s">
        <v>8325</v>
      </c>
      <c r="Q1269" t="s">
        <v>8336</v>
      </c>
      <c r="R1269">
        <f t="shared" si="133"/>
        <v>97.5</v>
      </c>
      <c r="S1269" s="9">
        <f t="shared" si="134"/>
        <v>101</v>
      </c>
      <c r="T1269" s="8">
        <f t="shared" si="135"/>
        <v>41962.596574074079</v>
      </c>
      <c r="U1269" s="8">
        <f t="shared" si="136"/>
        <v>41992.596574074079</v>
      </c>
      <c r="V1269" s="14">
        <f t="shared" si="137"/>
        <v>30</v>
      </c>
      <c r="W1269" s="10">
        <f t="shared" si="138"/>
        <v>1.4E-2</v>
      </c>
      <c r="X1269" s="21">
        <f t="shared" si="139"/>
        <v>2014</v>
      </c>
    </row>
    <row r="1270" spans="1:24" ht="45" x14ac:dyDescent="0.25">
      <c r="A1270">
        <v>3320</v>
      </c>
      <c r="B1270" s="1" t="s">
        <v>3320</v>
      </c>
      <c r="C1270" s="1" t="s">
        <v>7430</v>
      </c>
      <c r="D1270" s="3">
        <v>2500</v>
      </c>
      <c r="E1270" s="4">
        <v>2525</v>
      </c>
      <c r="F1270" t="s">
        <v>8218</v>
      </c>
      <c r="G1270" t="s">
        <v>8223</v>
      </c>
      <c r="H1270" t="s">
        <v>8403</v>
      </c>
      <c r="I1270" t="s">
        <v>8245</v>
      </c>
      <c r="J1270">
        <v>1466557557</v>
      </c>
      <c r="K1270">
        <v>1463965557</v>
      </c>
      <c r="L1270" t="b">
        <v>0</v>
      </c>
      <c r="M1270">
        <v>38</v>
      </c>
      <c r="N1270" t="b">
        <v>1</v>
      </c>
      <c r="O1270" t="s">
        <v>8269</v>
      </c>
      <c r="P1270" t="s">
        <v>8321</v>
      </c>
      <c r="Q1270" t="s">
        <v>8324</v>
      </c>
      <c r="R1270">
        <f t="shared" si="133"/>
        <v>66.45</v>
      </c>
      <c r="S1270" s="9">
        <f t="shared" si="134"/>
        <v>101</v>
      </c>
      <c r="T1270" s="8">
        <f t="shared" si="135"/>
        <v>42513.045798611114</v>
      </c>
      <c r="U1270" s="8">
        <f t="shared" si="136"/>
        <v>42543.045798611114</v>
      </c>
      <c r="V1270" s="14">
        <f t="shared" si="137"/>
        <v>30</v>
      </c>
      <c r="W1270" s="10">
        <f t="shared" si="138"/>
        <v>0.01</v>
      </c>
      <c r="X1270" s="21">
        <f t="shared" si="139"/>
        <v>2016</v>
      </c>
    </row>
    <row r="1271" spans="1:24" ht="45" x14ac:dyDescent="0.25">
      <c r="A1271">
        <v>3614</v>
      </c>
      <c r="B1271" s="1" t="s">
        <v>3439</v>
      </c>
      <c r="C1271" s="1" t="s">
        <v>7724</v>
      </c>
      <c r="D1271" s="3">
        <v>2500</v>
      </c>
      <c r="E1271" s="4">
        <v>2520</v>
      </c>
      <c r="F1271" t="s">
        <v>8218</v>
      </c>
      <c r="G1271" t="s">
        <v>8223</v>
      </c>
      <c r="H1271" t="s">
        <v>8403</v>
      </c>
      <c r="I1271" t="s">
        <v>8245</v>
      </c>
      <c r="J1271">
        <v>1434675616</v>
      </c>
      <c r="K1271">
        <v>1432083616</v>
      </c>
      <c r="L1271" t="b">
        <v>0</v>
      </c>
      <c r="M1271">
        <v>71</v>
      </c>
      <c r="N1271" t="b">
        <v>1</v>
      </c>
      <c r="O1271" t="s">
        <v>8269</v>
      </c>
      <c r="P1271" t="s">
        <v>8321</v>
      </c>
      <c r="Q1271" t="s">
        <v>8324</v>
      </c>
      <c r="R1271">
        <f t="shared" si="133"/>
        <v>35.49</v>
      </c>
      <c r="S1271" s="9">
        <f t="shared" si="134"/>
        <v>101</v>
      </c>
      <c r="T1271" s="8">
        <f t="shared" si="135"/>
        <v>42144.041851851856</v>
      </c>
      <c r="U1271" s="8">
        <f t="shared" si="136"/>
        <v>42174.041851851856</v>
      </c>
      <c r="V1271" s="14">
        <f t="shared" si="137"/>
        <v>30</v>
      </c>
      <c r="W1271" s="10">
        <f t="shared" si="138"/>
        <v>8.0000000000000002E-3</v>
      </c>
      <c r="X1271" s="21">
        <f t="shared" si="139"/>
        <v>2015</v>
      </c>
    </row>
    <row r="1272" spans="1:24" ht="60" x14ac:dyDescent="0.25">
      <c r="A1272">
        <v>3699</v>
      </c>
      <c r="B1272" s="1" t="s">
        <v>3696</v>
      </c>
      <c r="C1272" s="1" t="s">
        <v>7809</v>
      </c>
      <c r="D1272" s="3">
        <v>2500</v>
      </c>
      <c r="E1272" s="4">
        <v>2520</v>
      </c>
      <c r="F1272" t="s">
        <v>8218</v>
      </c>
      <c r="G1272" t="s">
        <v>8223</v>
      </c>
      <c r="H1272" t="s">
        <v>8403</v>
      </c>
      <c r="I1272" t="s">
        <v>8245</v>
      </c>
      <c r="J1272">
        <v>1413383216</v>
      </c>
      <c r="K1272">
        <v>1410791216</v>
      </c>
      <c r="L1272" t="b">
        <v>0</v>
      </c>
      <c r="M1272">
        <v>40</v>
      </c>
      <c r="N1272" t="b">
        <v>1</v>
      </c>
      <c r="O1272" t="s">
        <v>8269</v>
      </c>
      <c r="P1272" t="s">
        <v>8321</v>
      </c>
      <c r="Q1272" t="s">
        <v>8324</v>
      </c>
      <c r="R1272">
        <f t="shared" si="133"/>
        <v>63</v>
      </c>
      <c r="S1272" s="9">
        <f t="shared" si="134"/>
        <v>101</v>
      </c>
      <c r="T1272" s="8">
        <f t="shared" si="135"/>
        <v>41897.602037037039</v>
      </c>
      <c r="U1272" s="8">
        <f t="shared" si="136"/>
        <v>41927.602037037039</v>
      </c>
      <c r="V1272" s="14">
        <f t="shared" si="137"/>
        <v>30</v>
      </c>
      <c r="W1272" s="10">
        <f t="shared" si="138"/>
        <v>8.0000000000000002E-3</v>
      </c>
      <c r="X1272" s="21">
        <f t="shared" si="139"/>
        <v>2014</v>
      </c>
    </row>
    <row r="1273" spans="1:24" ht="30" x14ac:dyDescent="0.25">
      <c r="A1273">
        <v>792</v>
      </c>
      <c r="B1273" s="1" t="s">
        <v>793</v>
      </c>
      <c r="C1273" s="1" t="s">
        <v>4902</v>
      </c>
      <c r="D1273" s="3">
        <v>2500</v>
      </c>
      <c r="E1273" s="4">
        <v>2511.11</v>
      </c>
      <c r="F1273" t="s">
        <v>8218</v>
      </c>
      <c r="G1273" t="s">
        <v>8223</v>
      </c>
      <c r="H1273" t="s">
        <v>8403</v>
      </c>
      <c r="I1273" t="s">
        <v>8245</v>
      </c>
      <c r="J1273">
        <v>1383861483</v>
      </c>
      <c r="K1273">
        <v>1381265883</v>
      </c>
      <c r="L1273" t="b">
        <v>0</v>
      </c>
      <c r="M1273">
        <v>60</v>
      </c>
      <c r="N1273" t="b">
        <v>1</v>
      </c>
      <c r="O1273" t="s">
        <v>8274</v>
      </c>
      <c r="P1273" t="s">
        <v>8325</v>
      </c>
      <c r="Q1273" t="s">
        <v>8329</v>
      </c>
      <c r="R1273">
        <f t="shared" si="133"/>
        <v>41.85</v>
      </c>
      <c r="S1273" s="9">
        <f t="shared" si="134"/>
        <v>100</v>
      </c>
      <c r="T1273" s="8">
        <f t="shared" si="135"/>
        <v>41555.873645833337</v>
      </c>
      <c r="U1273" s="8">
        <f t="shared" si="136"/>
        <v>41585.915312500001</v>
      </c>
      <c r="V1273" s="14">
        <f t="shared" si="137"/>
        <v>30.041666666664241</v>
      </c>
      <c r="W1273" s="10">
        <f t="shared" si="138"/>
        <v>4.4440000000000512E-3</v>
      </c>
      <c r="X1273" s="21">
        <f t="shared" si="139"/>
        <v>2013</v>
      </c>
    </row>
    <row r="1274" spans="1:24" ht="75" x14ac:dyDescent="0.25">
      <c r="A1274">
        <v>2177</v>
      </c>
      <c r="B1274" s="1" t="s">
        <v>2178</v>
      </c>
      <c r="C1274" s="1" t="s">
        <v>6287</v>
      </c>
      <c r="D1274" s="3">
        <v>2500</v>
      </c>
      <c r="E1274" s="4">
        <v>2503</v>
      </c>
      <c r="F1274" t="s">
        <v>8218</v>
      </c>
      <c r="G1274" t="s">
        <v>8223</v>
      </c>
      <c r="H1274" t="s">
        <v>8403</v>
      </c>
      <c r="I1274" t="s">
        <v>8245</v>
      </c>
      <c r="J1274">
        <v>1465192867</v>
      </c>
      <c r="K1274">
        <v>1463032867</v>
      </c>
      <c r="L1274" t="b">
        <v>0</v>
      </c>
      <c r="M1274">
        <v>38</v>
      </c>
      <c r="N1274" t="b">
        <v>1</v>
      </c>
      <c r="O1274" t="s">
        <v>8274</v>
      </c>
      <c r="P1274" t="s">
        <v>8325</v>
      </c>
      <c r="Q1274" t="s">
        <v>8329</v>
      </c>
      <c r="R1274">
        <f t="shared" si="133"/>
        <v>65.87</v>
      </c>
      <c r="S1274" s="9">
        <f t="shared" si="134"/>
        <v>100</v>
      </c>
      <c r="T1274" s="8">
        <f t="shared" si="135"/>
        <v>42502.250775462962</v>
      </c>
      <c r="U1274" s="8">
        <f t="shared" si="136"/>
        <v>42527.250775462962</v>
      </c>
      <c r="V1274" s="14">
        <f t="shared" si="137"/>
        <v>25</v>
      </c>
      <c r="W1274" s="10">
        <f t="shared" si="138"/>
        <v>1.1999999999999999E-3</v>
      </c>
      <c r="X1274" s="21">
        <f t="shared" si="139"/>
        <v>2016</v>
      </c>
    </row>
    <row r="1275" spans="1:24" ht="60" x14ac:dyDescent="0.25">
      <c r="A1275">
        <v>2246</v>
      </c>
      <c r="B1275" s="1" t="s">
        <v>2247</v>
      </c>
      <c r="C1275" s="1" t="s">
        <v>6356</v>
      </c>
      <c r="D1275" s="3">
        <v>2500</v>
      </c>
      <c r="E1275" s="4">
        <v>2503</v>
      </c>
      <c r="F1275" t="s">
        <v>8218</v>
      </c>
      <c r="G1275" t="s">
        <v>8224</v>
      </c>
      <c r="H1275" t="s">
        <v>8407</v>
      </c>
      <c r="I1275" t="s">
        <v>8246</v>
      </c>
      <c r="J1275">
        <v>1441393210</v>
      </c>
      <c r="K1275">
        <v>1438801210</v>
      </c>
      <c r="L1275" t="b">
        <v>0</v>
      </c>
      <c r="M1275">
        <v>57</v>
      </c>
      <c r="N1275" t="b">
        <v>1</v>
      </c>
      <c r="O1275" t="s">
        <v>8295</v>
      </c>
      <c r="P1275" t="s">
        <v>8314</v>
      </c>
      <c r="Q1275" t="s">
        <v>8315</v>
      </c>
      <c r="R1275">
        <f t="shared" si="133"/>
        <v>43.91</v>
      </c>
      <c r="S1275" s="9">
        <f t="shared" si="134"/>
        <v>100</v>
      </c>
      <c r="T1275" s="8">
        <f t="shared" si="135"/>
        <v>42221.79178240741</v>
      </c>
      <c r="U1275" s="8">
        <f t="shared" si="136"/>
        <v>42251.79178240741</v>
      </c>
      <c r="V1275" s="14">
        <f t="shared" si="137"/>
        <v>30</v>
      </c>
      <c r="W1275" s="10">
        <f t="shared" si="138"/>
        <v>1.1999999999999999E-3</v>
      </c>
      <c r="X1275" s="21">
        <f t="shared" si="139"/>
        <v>2015</v>
      </c>
    </row>
    <row r="1276" spans="1:24" ht="60" x14ac:dyDescent="0.25">
      <c r="A1276">
        <v>3312</v>
      </c>
      <c r="B1276" s="1" t="s">
        <v>3312</v>
      </c>
      <c r="C1276" s="1" t="s">
        <v>7422</v>
      </c>
      <c r="D1276" s="3">
        <v>2500</v>
      </c>
      <c r="E1276" s="4">
        <v>2501</v>
      </c>
      <c r="F1276" t="s">
        <v>8218</v>
      </c>
      <c r="G1276" t="s">
        <v>8223</v>
      </c>
      <c r="H1276" t="s">
        <v>8403</v>
      </c>
      <c r="I1276" t="s">
        <v>8245</v>
      </c>
      <c r="J1276">
        <v>1478901600</v>
      </c>
      <c r="K1276">
        <v>1477077946</v>
      </c>
      <c r="L1276" t="b">
        <v>0</v>
      </c>
      <c r="M1276">
        <v>41</v>
      </c>
      <c r="N1276" t="b">
        <v>1</v>
      </c>
      <c r="O1276" t="s">
        <v>8269</v>
      </c>
      <c r="P1276" t="s">
        <v>8321</v>
      </c>
      <c r="Q1276" t="s">
        <v>8324</v>
      </c>
      <c r="R1276">
        <f t="shared" si="133"/>
        <v>61</v>
      </c>
      <c r="S1276" s="9">
        <f t="shared" si="134"/>
        <v>100</v>
      </c>
      <c r="T1276" s="8">
        <f t="shared" si="135"/>
        <v>42664.809560185182</v>
      </c>
      <c r="U1276" s="8">
        <f t="shared" si="136"/>
        <v>42685.916666666672</v>
      </c>
      <c r="V1276" s="14">
        <f t="shared" si="137"/>
        <v>21.107106481489609</v>
      </c>
      <c r="W1276" s="10">
        <f t="shared" si="138"/>
        <v>4.0000000000000002E-4</v>
      </c>
      <c r="X1276" s="21">
        <f t="shared" si="139"/>
        <v>2016</v>
      </c>
    </row>
    <row r="1277" spans="1:24" ht="45" x14ac:dyDescent="0.25">
      <c r="A1277">
        <v>1302</v>
      </c>
      <c r="B1277" s="1" t="s">
        <v>1303</v>
      </c>
      <c r="C1277" s="1" t="s">
        <v>5412</v>
      </c>
      <c r="D1277" s="3">
        <v>2500</v>
      </c>
      <c r="E1277" s="4">
        <v>2500</v>
      </c>
      <c r="F1277" t="s">
        <v>8218</v>
      </c>
      <c r="G1277" t="s">
        <v>8223</v>
      </c>
      <c r="H1277" t="s">
        <v>8403</v>
      </c>
      <c r="I1277" t="s">
        <v>8245</v>
      </c>
      <c r="J1277">
        <v>1480559011</v>
      </c>
      <c r="K1277">
        <v>1477963411</v>
      </c>
      <c r="L1277" t="b">
        <v>0</v>
      </c>
      <c r="M1277">
        <v>50</v>
      </c>
      <c r="N1277" t="b">
        <v>1</v>
      </c>
      <c r="O1277" t="s">
        <v>8269</v>
      </c>
      <c r="P1277" t="s">
        <v>8321</v>
      </c>
      <c r="Q1277" t="s">
        <v>8324</v>
      </c>
      <c r="R1277">
        <f t="shared" si="133"/>
        <v>50</v>
      </c>
      <c r="S1277" s="9">
        <f t="shared" si="134"/>
        <v>100</v>
      </c>
      <c r="T1277" s="8">
        <f t="shared" si="135"/>
        <v>42675.057997685188</v>
      </c>
      <c r="U1277" s="8">
        <f t="shared" si="136"/>
        <v>42705.099664351852</v>
      </c>
      <c r="V1277" s="14">
        <f t="shared" si="137"/>
        <v>30.041666666664241</v>
      </c>
      <c r="W1277" s="10">
        <f t="shared" si="138"/>
        <v>0</v>
      </c>
      <c r="X1277" s="21">
        <f t="shared" si="139"/>
        <v>2016</v>
      </c>
    </row>
    <row r="1278" spans="1:24" ht="45" x14ac:dyDescent="0.25">
      <c r="A1278">
        <v>2095</v>
      </c>
      <c r="B1278" s="1" t="s">
        <v>2096</v>
      </c>
      <c r="C1278" s="1" t="s">
        <v>6205</v>
      </c>
      <c r="D1278" s="3">
        <v>2500</v>
      </c>
      <c r="E1278" s="4">
        <v>2500</v>
      </c>
      <c r="F1278" t="s">
        <v>8218</v>
      </c>
      <c r="G1278" t="s">
        <v>8223</v>
      </c>
      <c r="H1278" t="s">
        <v>8403</v>
      </c>
      <c r="I1278" t="s">
        <v>8245</v>
      </c>
      <c r="J1278">
        <v>1317576973</v>
      </c>
      <c r="K1278">
        <v>1312392973</v>
      </c>
      <c r="L1278" t="b">
        <v>0</v>
      </c>
      <c r="M1278">
        <v>22</v>
      </c>
      <c r="N1278" t="b">
        <v>1</v>
      </c>
      <c r="O1278" t="s">
        <v>8277</v>
      </c>
      <c r="P1278" t="s">
        <v>8325</v>
      </c>
      <c r="Q1278" t="s">
        <v>8326</v>
      </c>
      <c r="R1278">
        <f t="shared" si="133"/>
        <v>113.64</v>
      </c>
      <c r="S1278" s="9">
        <f t="shared" si="134"/>
        <v>100</v>
      </c>
      <c r="T1278" s="8">
        <f t="shared" si="135"/>
        <v>40758.733483796292</v>
      </c>
      <c r="U1278" s="8">
        <f t="shared" si="136"/>
        <v>40818.733483796292</v>
      </c>
      <c r="V1278" s="14">
        <f t="shared" si="137"/>
        <v>60</v>
      </c>
      <c r="W1278" s="10">
        <f t="shared" si="138"/>
        <v>0</v>
      </c>
      <c r="X1278" s="21">
        <f t="shared" si="139"/>
        <v>2011</v>
      </c>
    </row>
    <row r="1279" spans="1:24" ht="45" x14ac:dyDescent="0.25">
      <c r="A1279">
        <v>2466</v>
      </c>
      <c r="B1279" s="1" t="s">
        <v>2467</v>
      </c>
      <c r="C1279" s="1" t="s">
        <v>6576</v>
      </c>
      <c r="D1279" s="3">
        <v>2500</v>
      </c>
      <c r="E1279" s="4">
        <v>2500</v>
      </c>
      <c r="F1279" t="s">
        <v>8218</v>
      </c>
      <c r="G1279" t="s">
        <v>8223</v>
      </c>
      <c r="H1279" t="s">
        <v>8403</v>
      </c>
      <c r="I1279" t="s">
        <v>8245</v>
      </c>
      <c r="J1279">
        <v>1368066453</v>
      </c>
      <c r="K1279">
        <v>1365474453</v>
      </c>
      <c r="L1279" t="b">
        <v>0</v>
      </c>
      <c r="M1279">
        <v>52</v>
      </c>
      <c r="N1279" t="b">
        <v>1</v>
      </c>
      <c r="O1279" t="s">
        <v>8277</v>
      </c>
      <c r="P1279" t="s">
        <v>8325</v>
      </c>
      <c r="Q1279" t="s">
        <v>8326</v>
      </c>
      <c r="R1279">
        <f t="shared" si="133"/>
        <v>48.08</v>
      </c>
      <c r="S1279" s="9">
        <f t="shared" si="134"/>
        <v>100</v>
      </c>
      <c r="T1279" s="8">
        <f t="shared" si="135"/>
        <v>41373.102465277778</v>
      </c>
      <c r="U1279" s="8">
        <f t="shared" si="136"/>
        <v>41403.102465277778</v>
      </c>
      <c r="V1279" s="14">
        <f t="shared" si="137"/>
        <v>30</v>
      </c>
      <c r="W1279" s="10">
        <f t="shared" si="138"/>
        <v>0</v>
      </c>
      <c r="X1279" s="21">
        <f t="shared" si="139"/>
        <v>2013</v>
      </c>
    </row>
    <row r="1280" spans="1:24" ht="30" x14ac:dyDescent="0.25">
      <c r="A1280">
        <v>3287</v>
      </c>
      <c r="B1280" s="1" t="s">
        <v>3287</v>
      </c>
      <c r="C1280" s="1" t="s">
        <v>7397</v>
      </c>
      <c r="D1280" s="3">
        <v>2500</v>
      </c>
      <c r="E1280" s="4">
        <v>2500</v>
      </c>
      <c r="F1280" t="s">
        <v>8218</v>
      </c>
      <c r="G1280" t="s">
        <v>8228</v>
      </c>
      <c r="H1280" t="s">
        <v>8408</v>
      </c>
      <c r="I1280" t="s">
        <v>8250</v>
      </c>
      <c r="J1280">
        <v>1448733628</v>
      </c>
      <c r="K1280">
        <v>1446573628</v>
      </c>
      <c r="L1280" t="b">
        <v>0</v>
      </c>
      <c r="M1280">
        <v>34</v>
      </c>
      <c r="N1280" t="b">
        <v>1</v>
      </c>
      <c r="O1280" t="s">
        <v>8269</v>
      </c>
      <c r="P1280" t="s">
        <v>8321</v>
      </c>
      <c r="Q1280" t="s">
        <v>8324</v>
      </c>
      <c r="R1280">
        <f t="shared" si="133"/>
        <v>73.53</v>
      </c>
      <c r="S1280" s="9">
        <f t="shared" si="134"/>
        <v>100</v>
      </c>
      <c r="T1280" s="8">
        <f t="shared" si="135"/>
        <v>42311.750324074077</v>
      </c>
      <c r="U1280" s="8">
        <f t="shared" si="136"/>
        <v>42336.750324074077</v>
      </c>
      <c r="V1280" s="14">
        <f t="shared" si="137"/>
        <v>25</v>
      </c>
      <c r="W1280" s="10">
        <f t="shared" si="138"/>
        <v>0</v>
      </c>
      <c r="X1280" s="21">
        <f t="shared" si="139"/>
        <v>2015</v>
      </c>
    </row>
    <row r="1281" spans="1:24" ht="60" x14ac:dyDescent="0.25">
      <c r="A1281">
        <v>3516</v>
      </c>
      <c r="B1281" s="1" t="s">
        <v>3515</v>
      </c>
      <c r="C1281" s="1" t="s">
        <v>7626</v>
      </c>
      <c r="D1281" s="3">
        <v>2500</v>
      </c>
      <c r="E1281" s="4">
        <v>2500</v>
      </c>
      <c r="F1281" t="s">
        <v>8218</v>
      </c>
      <c r="G1281" t="s">
        <v>8223</v>
      </c>
      <c r="H1281" t="s">
        <v>8403</v>
      </c>
      <c r="I1281" t="s">
        <v>8245</v>
      </c>
      <c r="J1281">
        <v>1410145200</v>
      </c>
      <c r="K1281">
        <v>1407197670</v>
      </c>
      <c r="L1281" t="b">
        <v>0</v>
      </c>
      <c r="M1281">
        <v>11</v>
      </c>
      <c r="N1281" t="b">
        <v>1</v>
      </c>
      <c r="O1281" t="s">
        <v>8269</v>
      </c>
      <c r="P1281" t="s">
        <v>8321</v>
      </c>
      <c r="Q1281" t="s">
        <v>8324</v>
      </c>
      <c r="R1281">
        <f t="shared" si="133"/>
        <v>227.27</v>
      </c>
      <c r="S1281" s="9">
        <f t="shared" si="134"/>
        <v>100</v>
      </c>
      <c r="T1281" s="8">
        <f t="shared" si="135"/>
        <v>41856.010069444441</v>
      </c>
      <c r="U1281" s="8">
        <f t="shared" si="136"/>
        <v>41890.125</v>
      </c>
      <c r="V1281" s="14">
        <f t="shared" si="137"/>
        <v>34.114930555559113</v>
      </c>
      <c r="W1281" s="10">
        <f t="shared" si="138"/>
        <v>0</v>
      </c>
      <c r="X1281" s="21">
        <f t="shared" si="139"/>
        <v>2014</v>
      </c>
    </row>
    <row r="1282" spans="1:24" ht="45" x14ac:dyDescent="0.25">
      <c r="A1282">
        <v>3544</v>
      </c>
      <c r="B1282" s="1" t="s">
        <v>3543</v>
      </c>
      <c r="C1282" s="1" t="s">
        <v>7654</v>
      </c>
      <c r="D1282" s="3">
        <v>2500</v>
      </c>
      <c r="E1282" s="4">
        <v>2500</v>
      </c>
      <c r="F1282" t="s">
        <v>8218</v>
      </c>
      <c r="G1282" t="s">
        <v>8223</v>
      </c>
      <c r="H1282" t="s">
        <v>8403</v>
      </c>
      <c r="I1282" t="s">
        <v>8245</v>
      </c>
      <c r="J1282">
        <v>1425758257</v>
      </c>
      <c r="K1282">
        <v>1423166257</v>
      </c>
      <c r="L1282" t="b">
        <v>0</v>
      </c>
      <c r="M1282">
        <v>24</v>
      </c>
      <c r="N1282" t="b">
        <v>1</v>
      </c>
      <c r="O1282" t="s">
        <v>8269</v>
      </c>
      <c r="P1282" t="s">
        <v>8321</v>
      </c>
      <c r="Q1282" t="s">
        <v>8324</v>
      </c>
      <c r="R1282">
        <f t="shared" ref="R1282:R1345" si="140">IFERROR(ROUND(E1282/M1282,2),0)</f>
        <v>104.17</v>
      </c>
      <c r="S1282" s="9">
        <f t="shared" ref="S1282:S1345" si="141">ROUND((E1282/D1282)*100,0)</f>
        <v>100</v>
      </c>
      <c r="T1282" s="8">
        <f t="shared" ref="T1282:T1345" si="142">+(((K1282/60)/60)/24)+DATE(1970,1,1)</f>
        <v>42040.831678240742</v>
      </c>
      <c r="U1282" s="8">
        <f t="shared" ref="U1282:U1345" si="143">+(((J1282/60)/60/24)+DATE(1970,1,1))</f>
        <v>42070.831678240742</v>
      </c>
      <c r="V1282" s="14">
        <f t="shared" ref="V1282:V1345" si="144">+U1282-T1282</f>
        <v>30</v>
      </c>
      <c r="W1282" s="10">
        <f t="shared" ref="W1282:W1345" si="145">+(E1282-D1282)/D1282</f>
        <v>0</v>
      </c>
      <c r="X1282" s="21">
        <f t="shared" ref="X1282:X1345" si="146">YEAR(T1282)</f>
        <v>2015</v>
      </c>
    </row>
    <row r="1283" spans="1:24" ht="60" x14ac:dyDescent="0.25">
      <c r="A1283">
        <v>3774</v>
      </c>
      <c r="B1283" s="1" t="s">
        <v>3771</v>
      </c>
      <c r="C1283" s="1" t="s">
        <v>7884</v>
      </c>
      <c r="D1283" s="3">
        <v>2500</v>
      </c>
      <c r="E1283" s="4">
        <v>2500</v>
      </c>
      <c r="F1283" t="s">
        <v>8218</v>
      </c>
      <c r="G1283" t="s">
        <v>8228</v>
      </c>
      <c r="H1283" t="s">
        <v>8408</v>
      </c>
      <c r="I1283" t="s">
        <v>8250</v>
      </c>
      <c r="J1283">
        <v>1428606055</v>
      </c>
      <c r="K1283">
        <v>1427223655</v>
      </c>
      <c r="L1283" t="b">
        <v>0</v>
      </c>
      <c r="M1283">
        <v>25</v>
      </c>
      <c r="N1283" t="b">
        <v>1</v>
      </c>
      <c r="O1283" t="s">
        <v>8303</v>
      </c>
      <c r="P1283" t="s">
        <v>8321</v>
      </c>
      <c r="Q1283" t="s">
        <v>8333</v>
      </c>
      <c r="R1283">
        <f t="shared" si="140"/>
        <v>100</v>
      </c>
      <c r="S1283" s="9">
        <f t="shared" si="141"/>
        <v>100</v>
      </c>
      <c r="T1283" s="8">
        <f t="shared" si="142"/>
        <v>42087.792303240742</v>
      </c>
      <c r="U1283" s="8">
        <f t="shared" si="143"/>
        <v>42103.792303240742</v>
      </c>
      <c r="V1283" s="14">
        <f t="shared" si="144"/>
        <v>16</v>
      </c>
      <c r="W1283" s="10">
        <f t="shared" si="145"/>
        <v>0</v>
      </c>
      <c r="X1283" s="21">
        <f t="shared" si="146"/>
        <v>2015</v>
      </c>
    </row>
    <row r="1284" spans="1:24" ht="60" x14ac:dyDescent="0.25">
      <c r="A1284">
        <v>1774</v>
      </c>
      <c r="B1284" s="1" t="s">
        <v>1775</v>
      </c>
      <c r="C1284" s="1" t="s">
        <v>5884</v>
      </c>
      <c r="D1284" s="3">
        <v>2500</v>
      </c>
      <c r="E1284" s="4">
        <v>1148</v>
      </c>
      <c r="F1284" t="s">
        <v>8220</v>
      </c>
      <c r="G1284" t="s">
        <v>8223</v>
      </c>
      <c r="H1284" t="s">
        <v>8403</v>
      </c>
      <c r="I1284" t="s">
        <v>8245</v>
      </c>
      <c r="J1284">
        <v>1417273140</v>
      </c>
      <c r="K1284">
        <v>1413609292</v>
      </c>
      <c r="L1284" t="b">
        <v>1</v>
      </c>
      <c r="M1284">
        <v>13</v>
      </c>
      <c r="N1284" t="b">
        <v>0</v>
      </c>
      <c r="O1284" t="s">
        <v>8283</v>
      </c>
      <c r="P1284" t="s">
        <v>8311</v>
      </c>
      <c r="Q1284" t="s">
        <v>8312</v>
      </c>
      <c r="R1284">
        <f t="shared" si="140"/>
        <v>88.31</v>
      </c>
      <c r="S1284" s="9">
        <f t="shared" si="141"/>
        <v>46</v>
      </c>
      <c r="T1284" s="8">
        <f t="shared" si="142"/>
        <v>41930.218657407408</v>
      </c>
      <c r="U1284" s="8">
        <f t="shared" si="143"/>
        <v>41972.624305555553</v>
      </c>
      <c r="V1284" s="14">
        <f t="shared" si="144"/>
        <v>42.405648148145701</v>
      </c>
      <c r="W1284" s="10">
        <f t="shared" si="145"/>
        <v>-0.54079999999999995</v>
      </c>
      <c r="X1284" s="21">
        <f t="shared" si="146"/>
        <v>2014</v>
      </c>
    </row>
    <row r="1285" spans="1:24" ht="60" x14ac:dyDescent="0.25">
      <c r="A1285">
        <v>2873</v>
      </c>
      <c r="B1285" s="1" t="s">
        <v>2873</v>
      </c>
      <c r="C1285" s="1" t="s">
        <v>6983</v>
      </c>
      <c r="D1285" s="3">
        <v>2500</v>
      </c>
      <c r="E1285" s="4">
        <v>953</v>
      </c>
      <c r="F1285" t="s">
        <v>8220</v>
      </c>
      <c r="G1285" t="s">
        <v>8223</v>
      </c>
      <c r="H1285" t="s">
        <v>8403</v>
      </c>
      <c r="I1285" t="s">
        <v>8245</v>
      </c>
      <c r="J1285">
        <v>1422473831</v>
      </c>
      <c r="K1285">
        <v>1419881831</v>
      </c>
      <c r="L1285" t="b">
        <v>0</v>
      </c>
      <c r="M1285">
        <v>8</v>
      </c>
      <c r="N1285" t="b">
        <v>0</v>
      </c>
      <c r="O1285" t="s">
        <v>8269</v>
      </c>
      <c r="P1285" t="s">
        <v>8321</v>
      </c>
      <c r="Q1285" t="s">
        <v>8324</v>
      </c>
      <c r="R1285">
        <f t="shared" si="140"/>
        <v>119.13</v>
      </c>
      <c r="S1285" s="9">
        <f t="shared" si="141"/>
        <v>38</v>
      </c>
      <c r="T1285" s="8">
        <f t="shared" si="142"/>
        <v>42002.817488425921</v>
      </c>
      <c r="U1285" s="8">
        <f t="shared" si="143"/>
        <v>42032.817488425921</v>
      </c>
      <c r="V1285" s="14">
        <f t="shared" si="144"/>
        <v>30</v>
      </c>
      <c r="W1285" s="10">
        <f t="shared" si="145"/>
        <v>-0.61880000000000002</v>
      </c>
      <c r="X1285" s="21">
        <f t="shared" si="146"/>
        <v>2014</v>
      </c>
    </row>
    <row r="1286" spans="1:24" ht="60" x14ac:dyDescent="0.25">
      <c r="A1286">
        <v>3914</v>
      </c>
      <c r="B1286" s="1" t="s">
        <v>3911</v>
      </c>
      <c r="C1286" s="1" t="s">
        <v>8022</v>
      </c>
      <c r="D1286" s="3">
        <v>2500</v>
      </c>
      <c r="E1286" s="4">
        <v>909</v>
      </c>
      <c r="F1286" t="s">
        <v>8220</v>
      </c>
      <c r="G1286" t="s">
        <v>8224</v>
      </c>
      <c r="H1286" t="s">
        <v>8407</v>
      </c>
      <c r="I1286" t="s">
        <v>8246</v>
      </c>
      <c r="J1286">
        <v>1431298740</v>
      </c>
      <c r="K1286">
        <v>1429558756</v>
      </c>
      <c r="L1286" t="b">
        <v>0</v>
      </c>
      <c r="M1286">
        <v>27</v>
      </c>
      <c r="N1286" t="b">
        <v>0</v>
      </c>
      <c r="O1286" t="s">
        <v>8269</v>
      </c>
      <c r="P1286" t="s">
        <v>8321</v>
      </c>
      <c r="Q1286" t="s">
        <v>8324</v>
      </c>
      <c r="R1286">
        <f t="shared" si="140"/>
        <v>33.67</v>
      </c>
      <c r="S1286" s="9">
        <f t="shared" si="141"/>
        <v>36</v>
      </c>
      <c r="T1286" s="8">
        <f t="shared" si="142"/>
        <v>42114.818935185183</v>
      </c>
      <c r="U1286" s="8">
        <f t="shared" si="143"/>
        <v>42134.957638888889</v>
      </c>
      <c r="V1286" s="14">
        <f t="shared" si="144"/>
        <v>20.138703703705687</v>
      </c>
      <c r="W1286" s="10">
        <f t="shared" si="145"/>
        <v>-0.63639999999999997</v>
      </c>
      <c r="X1286" s="21">
        <f t="shared" si="146"/>
        <v>2015</v>
      </c>
    </row>
    <row r="1287" spans="1:24" ht="45" x14ac:dyDescent="0.25">
      <c r="A1287">
        <v>3851</v>
      </c>
      <c r="B1287" s="1" t="s">
        <v>3848</v>
      </c>
      <c r="C1287" s="1" t="s">
        <v>7960</v>
      </c>
      <c r="D1287" s="3">
        <v>2500</v>
      </c>
      <c r="E1287" s="4">
        <v>852</v>
      </c>
      <c r="F1287" t="s">
        <v>8220</v>
      </c>
      <c r="G1287" t="s">
        <v>8224</v>
      </c>
      <c r="H1287" t="s">
        <v>8407</v>
      </c>
      <c r="I1287" t="s">
        <v>8246</v>
      </c>
      <c r="J1287">
        <v>1437129179</v>
      </c>
      <c r="K1287">
        <v>1434537179</v>
      </c>
      <c r="L1287" t="b">
        <v>1</v>
      </c>
      <c r="M1287">
        <v>24</v>
      </c>
      <c r="N1287" t="b">
        <v>0</v>
      </c>
      <c r="O1287" t="s">
        <v>8269</v>
      </c>
      <c r="P1287" t="s">
        <v>8321</v>
      </c>
      <c r="Q1287" t="s">
        <v>8324</v>
      </c>
      <c r="R1287">
        <f t="shared" si="140"/>
        <v>35.5</v>
      </c>
      <c r="S1287" s="9">
        <f t="shared" si="141"/>
        <v>34</v>
      </c>
      <c r="T1287" s="8">
        <f t="shared" si="142"/>
        <v>42172.439571759256</v>
      </c>
      <c r="U1287" s="8">
        <f t="shared" si="143"/>
        <v>42202.439571759256</v>
      </c>
      <c r="V1287" s="14">
        <f t="shared" si="144"/>
        <v>30</v>
      </c>
      <c r="W1287" s="10">
        <f t="shared" si="145"/>
        <v>-0.65920000000000001</v>
      </c>
      <c r="X1287" s="21">
        <f t="shared" si="146"/>
        <v>2015</v>
      </c>
    </row>
    <row r="1288" spans="1:24" ht="30" x14ac:dyDescent="0.25">
      <c r="A1288">
        <v>598</v>
      </c>
      <c r="B1288" s="1" t="s">
        <v>599</v>
      </c>
      <c r="C1288" s="1" t="s">
        <v>4708</v>
      </c>
      <c r="D1288" s="3">
        <v>2500</v>
      </c>
      <c r="E1288" s="4">
        <v>850</v>
      </c>
      <c r="F1288" t="s">
        <v>8220</v>
      </c>
      <c r="G1288" t="s">
        <v>8223</v>
      </c>
      <c r="H1288" t="s">
        <v>8403</v>
      </c>
      <c r="I1288" t="s">
        <v>8245</v>
      </c>
      <c r="J1288">
        <v>1417737781</v>
      </c>
      <c r="K1288">
        <v>1415145781</v>
      </c>
      <c r="L1288" t="b">
        <v>0</v>
      </c>
      <c r="M1288">
        <v>7</v>
      </c>
      <c r="N1288" t="b">
        <v>0</v>
      </c>
      <c r="O1288" t="s">
        <v>8270</v>
      </c>
      <c r="P1288" t="s">
        <v>8306</v>
      </c>
      <c r="Q1288" t="s">
        <v>8340</v>
      </c>
      <c r="R1288">
        <f t="shared" si="140"/>
        <v>121.43</v>
      </c>
      <c r="S1288" s="9">
        <f t="shared" si="141"/>
        <v>34</v>
      </c>
      <c r="T1288" s="8">
        <f t="shared" si="142"/>
        <v>41948.00209490741</v>
      </c>
      <c r="U1288" s="8">
        <f t="shared" si="143"/>
        <v>41978.00209490741</v>
      </c>
      <c r="V1288" s="14">
        <f t="shared" si="144"/>
        <v>30</v>
      </c>
      <c r="W1288" s="10">
        <f t="shared" si="145"/>
        <v>-0.66</v>
      </c>
      <c r="X1288" s="21">
        <f t="shared" si="146"/>
        <v>2014</v>
      </c>
    </row>
    <row r="1289" spans="1:24" ht="60" x14ac:dyDescent="0.25">
      <c r="A1289">
        <v>3898</v>
      </c>
      <c r="B1289" s="1" t="s">
        <v>3895</v>
      </c>
      <c r="C1289" s="1" t="s">
        <v>8006</v>
      </c>
      <c r="D1289" s="3">
        <v>2500</v>
      </c>
      <c r="E1289" s="4">
        <v>814</v>
      </c>
      <c r="F1289" t="s">
        <v>8220</v>
      </c>
      <c r="G1289" t="s">
        <v>8224</v>
      </c>
      <c r="H1289" t="s">
        <v>8407</v>
      </c>
      <c r="I1289" t="s">
        <v>8246</v>
      </c>
      <c r="J1289">
        <v>1439827200</v>
      </c>
      <c r="K1289">
        <v>1436355270</v>
      </c>
      <c r="L1289" t="b">
        <v>0</v>
      </c>
      <c r="M1289">
        <v>16</v>
      </c>
      <c r="N1289" t="b">
        <v>0</v>
      </c>
      <c r="O1289" t="s">
        <v>8269</v>
      </c>
      <c r="P1289" t="s">
        <v>8321</v>
      </c>
      <c r="Q1289" t="s">
        <v>8324</v>
      </c>
      <c r="R1289">
        <f t="shared" si="140"/>
        <v>50.88</v>
      </c>
      <c r="S1289" s="9">
        <f t="shared" si="141"/>
        <v>33</v>
      </c>
      <c r="T1289" s="8">
        <f t="shared" si="142"/>
        <v>42193.482291666667</v>
      </c>
      <c r="U1289" s="8">
        <f t="shared" si="143"/>
        <v>42233.666666666672</v>
      </c>
      <c r="V1289" s="14">
        <f t="shared" si="144"/>
        <v>40.184375000004366</v>
      </c>
      <c r="W1289" s="10">
        <f t="shared" si="145"/>
        <v>-0.6744</v>
      </c>
      <c r="X1289" s="21">
        <f t="shared" si="146"/>
        <v>2015</v>
      </c>
    </row>
    <row r="1290" spans="1:24" ht="60" x14ac:dyDescent="0.25">
      <c r="A1290">
        <v>203</v>
      </c>
      <c r="B1290" s="1" t="s">
        <v>205</v>
      </c>
      <c r="C1290" s="1" t="s">
        <v>4313</v>
      </c>
      <c r="D1290" s="3">
        <v>2500</v>
      </c>
      <c r="E1290" s="4">
        <v>746</v>
      </c>
      <c r="F1290" t="s">
        <v>8220</v>
      </c>
      <c r="G1290" t="s">
        <v>8224</v>
      </c>
      <c r="H1290" t="s">
        <v>8407</v>
      </c>
      <c r="I1290" t="s">
        <v>8246</v>
      </c>
      <c r="J1290">
        <v>1422562864</v>
      </c>
      <c r="K1290">
        <v>1417378864</v>
      </c>
      <c r="L1290" t="b">
        <v>0</v>
      </c>
      <c r="M1290">
        <v>8</v>
      </c>
      <c r="N1290" t="b">
        <v>0</v>
      </c>
      <c r="O1290" t="s">
        <v>8266</v>
      </c>
      <c r="P1290" t="s">
        <v>8319</v>
      </c>
      <c r="Q1290" t="s">
        <v>8323</v>
      </c>
      <c r="R1290">
        <f t="shared" si="140"/>
        <v>93.25</v>
      </c>
      <c r="S1290" s="9">
        <f t="shared" si="141"/>
        <v>30</v>
      </c>
      <c r="T1290" s="8">
        <f t="shared" si="142"/>
        <v>41973.847962962958</v>
      </c>
      <c r="U1290" s="8">
        <f t="shared" si="143"/>
        <v>42033.847962962958</v>
      </c>
      <c r="V1290" s="14">
        <f t="shared" si="144"/>
        <v>60</v>
      </c>
      <c r="W1290" s="10">
        <f t="shared" si="145"/>
        <v>-0.7016</v>
      </c>
      <c r="X1290" s="21">
        <f t="shared" si="146"/>
        <v>2014</v>
      </c>
    </row>
    <row r="1291" spans="1:24" ht="45" x14ac:dyDescent="0.25">
      <c r="A1291">
        <v>2742</v>
      </c>
      <c r="B1291" s="1" t="s">
        <v>2742</v>
      </c>
      <c r="C1291" s="1" t="s">
        <v>6852</v>
      </c>
      <c r="D1291" s="3">
        <v>2500</v>
      </c>
      <c r="E1291" s="4">
        <v>731</v>
      </c>
      <c r="F1291" t="s">
        <v>8220</v>
      </c>
      <c r="G1291" t="s">
        <v>8223</v>
      </c>
      <c r="H1291" t="s">
        <v>8403</v>
      </c>
      <c r="I1291" t="s">
        <v>8245</v>
      </c>
      <c r="J1291">
        <v>1337102187</v>
      </c>
      <c r="K1291">
        <v>1335892587</v>
      </c>
      <c r="L1291" t="b">
        <v>0</v>
      </c>
      <c r="M1291">
        <v>18</v>
      </c>
      <c r="N1291" t="b">
        <v>0</v>
      </c>
      <c r="O1291" t="s">
        <v>8302</v>
      </c>
      <c r="P1291" t="s">
        <v>8309</v>
      </c>
      <c r="Q1291" t="s">
        <v>8354</v>
      </c>
      <c r="R1291">
        <f t="shared" si="140"/>
        <v>40.61</v>
      </c>
      <c r="S1291" s="9">
        <f t="shared" si="141"/>
        <v>29</v>
      </c>
      <c r="T1291" s="8">
        <f t="shared" si="142"/>
        <v>41030.719756944447</v>
      </c>
      <c r="U1291" s="8">
        <f t="shared" si="143"/>
        <v>41044.719756944447</v>
      </c>
      <c r="V1291" s="14">
        <f t="shared" si="144"/>
        <v>14</v>
      </c>
      <c r="W1291" s="10">
        <f t="shared" si="145"/>
        <v>-0.70760000000000001</v>
      </c>
      <c r="X1291" s="21">
        <f t="shared" si="146"/>
        <v>2012</v>
      </c>
    </row>
    <row r="1292" spans="1:24" ht="60" x14ac:dyDescent="0.25">
      <c r="A1292">
        <v>962</v>
      </c>
      <c r="B1292" s="1" t="s">
        <v>963</v>
      </c>
      <c r="C1292" s="1" t="s">
        <v>5072</v>
      </c>
      <c r="D1292" s="3">
        <v>2500</v>
      </c>
      <c r="E1292" s="4">
        <v>712</v>
      </c>
      <c r="F1292" t="s">
        <v>8220</v>
      </c>
      <c r="G1292" t="s">
        <v>8223</v>
      </c>
      <c r="H1292" t="s">
        <v>8403</v>
      </c>
      <c r="I1292" t="s">
        <v>8245</v>
      </c>
      <c r="J1292">
        <v>1455210353</v>
      </c>
      <c r="K1292">
        <v>1451927153</v>
      </c>
      <c r="L1292" t="b">
        <v>0</v>
      </c>
      <c r="M1292">
        <v>37</v>
      </c>
      <c r="N1292" t="b">
        <v>0</v>
      </c>
      <c r="O1292" t="s">
        <v>8271</v>
      </c>
      <c r="P1292" t="s">
        <v>8306</v>
      </c>
      <c r="Q1292" t="s">
        <v>8308</v>
      </c>
      <c r="R1292">
        <f t="shared" si="140"/>
        <v>19.239999999999998</v>
      </c>
      <c r="S1292" s="9">
        <f t="shared" si="141"/>
        <v>28</v>
      </c>
      <c r="T1292" s="8">
        <f t="shared" si="142"/>
        <v>42373.712418981479</v>
      </c>
      <c r="U1292" s="8">
        <f t="shared" si="143"/>
        <v>42411.712418981479</v>
      </c>
      <c r="V1292" s="14">
        <f t="shared" si="144"/>
        <v>38</v>
      </c>
      <c r="W1292" s="10">
        <f t="shared" si="145"/>
        <v>-0.71519999999999995</v>
      </c>
      <c r="X1292" s="21">
        <f t="shared" si="146"/>
        <v>2016</v>
      </c>
    </row>
    <row r="1293" spans="1:24" ht="60" x14ac:dyDescent="0.25">
      <c r="A1293">
        <v>2920</v>
      </c>
      <c r="B1293" s="1" t="s">
        <v>2920</v>
      </c>
      <c r="C1293" s="1" t="s">
        <v>7030</v>
      </c>
      <c r="D1293" s="3">
        <v>2500</v>
      </c>
      <c r="E1293" s="4">
        <v>671</v>
      </c>
      <c r="F1293" t="s">
        <v>8220</v>
      </c>
      <c r="G1293" t="s">
        <v>8228</v>
      </c>
      <c r="H1293" t="s">
        <v>8408</v>
      </c>
      <c r="I1293" t="s">
        <v>8250</v>
      </c>
      <c r="J1293">
        <v>1427306470</v>
      </c>
      <c r="K1293">
        <v>1424718070</v>
      </c>
      <c r="L1293" t="b">
        <v>0</v>
      </c>
      <c r="M1293">
        <v>13</v>
      </c>
      <c r="N1293" t="b">
        <v>0</v>
      </c>
      <c r="O1293" t="s">
        <v>8269</v>
      </c>
      <c r="P1293" t="s">
        <v>8321</v>
      </c>
      <c r="Q1293" t="s">
        <v>8324</v>
      </c>
      <c r="R1293">
        <f t="shared" si="140"/>
        <v>51.62</v>
      </c>
      <c r="S1293" s="9">
        <f t="shared" si="141"/>
        <v>27</v>
      </c>
      <c r="T1293" s="8">
        <f t="shared" si="142"/>
        <v>42058.792476851857</v>
      </c>
      <c r="U1293" s="8">
        <f t="shared" si="143"/>
        <v>42088.750810185185</v>
      </c>
      <c r="V1293" s="14">
        <f t="shared" si="144"/>
        <v>29.958333333328483</v>
      </c>
      <c r="W1293" s="10">
        <f t="shared" si="145"/>
        <v>-0.73160000000000003</v>
      </c>
      <c r="X1293" s="21">
        <f t="shared" si="146"/>
        <v>2015</v>
      </c>
    </row>
    <row r="1294" spans="1:24" ht="60" x14ac:dyDescent="0.25">
      <c r="A1294">
        <v>1998</v>
      </c>
      <c r="B1294" s="1" t="s">
        <v>1999</v>
      </c>
      <c r="C1294" s="1" t="s">
        <v>6108</v>
      </c>
      <c r="D1294" s="3">
        <v>2500</v>
      </c>
      <c r="E1294" s="4">
        <v>655</v>
      </c>
      <c r="F1294" t="s">
        <v>8220</v>
      </c>
      <c r="G1294" t="s">
        <v>8223</v>
      </c>
      <c r="H1294" t="s">
        <v>8403</v>
      </c>
      <c r="I1294" t="s">
        <v>8245</v>
      </c>
      <c r="J1294">
        <v>1406861438</v>
      </c>
      <c r="K1294">
        <v>1402973438</v>
      </c>
      <c r="L1294" t="b">
        <v>0</v>
      </c>
      <c r="M1294">
        <v>3</v>
      </c>
      <c r="N1294" t="b">
        <v>0</v>
      </c>
      <c r="O1294" t="s">
        <v>8294</v>
      </c>
      <c r="P1294" t="s">
        <v>8311</v>
      </c>
      <c r="Q1294" t="s">
        <v>8351</v>
      </c>
      <c r="R1294">
        <f t="shared" si="140"/>
        <v>218.33</v>
      </c>
      <c r="S1294" s="9">
        <f t="shared" si="141"/>
        <v>26</v>
      </c>
      <c r="T1294" s="8">
        <f t="shared" si="142"/>
        <v>41807.118495370371</v>
      </c>
      <c r="U1294" s="8">
        <f t="shared" si="143"/>
        <v>41852.118495370371</v>
      </c>
      <c r="V1294" s="14">
        <f t="shared" si="144"/>
        <v>45</v>
      </c>
      <c r="W1294" s="10">
        <f t="shared" si="145"/>
        <v>-0.73799999999999999</v>
      </c>
      <c r="X1294" s="21">
        <f t="shared" si="146"/>
        <v>2014</v>
      </c>
    </row>
    <row r="1295" spans="1:24" ht="45" x14ac:dyDescent="0.25">
      <c r="A1295">
        <v>1690</v>
      </c>
      <c r="B1295" s="1" t="s">
        <v>1691</v>
      </c>
      <c r="C1295" s="1" t="s">
        <v>5800</v>
      </c>
      <c r="D1295" s="3">
        <v>2500</v>
      </c>
      <c r="E1295" s="4">
        <v>635</v>
      </c>
      <c r="F1295" t="s">
        <v>8221</v>
      </c>
      <c r="G1295" t="s">
        <v>8223</v>
      </c>
      <c r="H1295" t="s">
        <v>8403</v>
      </c>
      <c r="I1295" t="s">
        <v>8245</v>
      </c>
      <c r="J1295">
        <v>1491470442</v>
      </c>
      <c r="K1295">
        <v>1488882042</v>
      </c>
      <c r="L1295" t="b">
        <v>0</v>
      </c>
      <c r="M1295">
        <v>11</v>
      </c>
      <c r="N1295" t="b">
        <v>0</v>
      </c>
      <c r="O1295" t="s">
        <v>8291</v>
      </c>
      <c r="P1295" t="s">
        <v>8325</v>
      </c>
      <c r="Q1295" t="s">
        <v>8328</v>
      </c>
      <c r="R1295">
        <f t="shared" si="140"/>
        <v>57.73</v>
      </c>
      <c r="S1295" s="9">
        <f t="shared" si="141"/>
        <v>25</v>
      </c>
      <c r="T1295" s="8">
        <f t="shared" si="142"/>
        <v>42801.43104166667</v>
      </c>
      <c r="U1295" s="8">
        <f t="shared" si="143"/>
        <v>42831.389374999999</v>
      </c>
      <c r="V1295" s="14">
        <f t="shared" si="144"/>
        <v>29.958333333328483</v>
      </c>
      <c r="W1295" s="10">
        <f t="shared" si="145"/>
        <v>-0.746</v>
      </c>
      <c r="X1295" s="21">
        <f t="shared" si="146"/>
        <v>2017</v>
      </c>
    </row>
    <row r="1296" spans="1:24" ht="60" x14ac:dyDescent="0.25">
      <c r="A1296">
        <v>169</v>
      </c>
      <c r="B1296" s="1" t="s">
        <v>171</v>
      </c>
      <c r="C1296" s="1" t="s">
        <v>4279</v>
      </c>
      <c r="D1296" s="3">
        <v>2500</v>
      </c>
      <c r="E1296" s="4">
        <v>560</v>
      </c>
      <c r="F1296" t="s">
        <v>8220</v>
      </c>
      <c r="G1296" t="s">
        <v>8224</v>
      </c>
      <c r="H1296" t="s">
        <v>8407</v>
      </c>
      <c r="I1296" t="s">
        <v>8246</v>
      </c>
      <c r="J1296">
        <v>1413634059</v>
      </c>
      <c r="K1296">
        <v>1411042059</v>
      </c>
      <c r="L1296" t="b">
        <v>0</v>
      </c>
      <c r="M1296">
        <v>10</v>
      </c>
      <c r="N1296" t="b">
        <v>0</v>
      </c>
      <c r="O1296" t="s">
        <v>8266</v>
      </c>
      <c r="P1296" t="s">
        <v>8319</v>
      </c>
      <c r="Q1296" t="s">
        <v>8323</v>
      </c>
      <c r="R1296">
        <f t="shared" si="140"/>
        <v>56</v>
      </c>
      <c r="S1296" s="9">
        <f t="shared" si="141"/>
        <v>22</v>
      </c>
      <c r="T1296" s="8">
        <f t="shared" si="142"/>
        <v>41900.505312499998</v>
      </c>
      <c r="U1296" s="8">
        <f t="shared" si="143"/>
        <v>41930.505312499998</v>
      </c>
      <c r="V1296" s="14">
        <f t="shared" si="144"/>
        <v>30</v>
      </c>
      <c r="W1296" s="10">
        <f t="shared" si="145"/>
        <v>-0.77600000000000002</v>
      </c>
      <c r="X1296" s="21">
        <f t="shared" si="146"/>
        <v>2014</v>
      </c>
    </row>
    <row r="1297" spans="1:24" ht="60" x14ac:dyDescent="0.25">
      <c r="A1297">
        <v>2867</v>
      </c>
      <c r="B1297" s="1" t="s">
        <v>2867</v>
      </c>
      <c r="C1297" s="1" t="s">
        <v>6977</v>
      </c>
      <c r="D1297" s="3">
        <v>2500</v>
      </c>
      <c r="E1297" s="4">
        <v>504</v>
      </c>
      <c r="F1297" t="s">
        <v>8220</v>
      </c>
      <c r="G1297" t="s">
        <v>8223</v>
      </c>
      <c r="H1297" t="s">
        <v>8403</v>
      </c>
      <c r="I1297" t="s">
        <v>8245</v>
      </c>
      <c r="J1297">
        <v>1467604800</v>
      </c>
      <c r="K1297">
        <v>1465533672</v>
      </c>
      <c r="L1297" t="b">
        <v>0</v>
      </c>
      <c r="M1297">
        <v>10</v>
      </c>
      <c r="N1297" t="b">
        <v>0</v>
      </c>
      <c r="O1297" t="s">
        <v>8269</v>
      </c>
      <c r="P1297" t="s">
        <v>8321</v>
      </c>
      <c r="Q1297" t="s">
        <v>8324</v>
      </c>
      <c r="R1297">
        <f t="shared" si="140"/>
        <v>50.4</v>
      </c>
      <c r="S1297" s="9">
        <f t="shared" si="141"/>
        <v>20</v>
      </c>
      <c r="T1297" s="8">
        <f t="shared" si="142"/>
        <v>42531.195277777777</v>
      </c>
      <c r="U1297" s="8">
        <f t="shared" si="143"/>
        <v>42555.166666666672</v>
      </c>
      <c r="V1297" s="14">
        <f t="shared" si="144"/>
        <v>23.97138888889458</v>
      </c>
      <c r="W1297" s="10">
        <f t="shared" si="145"/>
        <v>-0.7984</v>
      </c>
      <c r="X1297" s="21">
        <f t="shared" si="146"/>
        <v>2016</v>
      </c>
    </row>
    <row r="1298" spans="1:24" ht="60" x14ac:dyDescent="0.25">
      <c r="A1298">
        <v>3980</v>
      </c>
      <c r="B1298" s="1" t="s">
        <v>3977</v>
      </c>
      <c r="C1298" s="1" t="s">
        <v>8087</v>
      </c>
      <c r="D1298" s="3">
        <v>2500</v>
      </c>
      <c r="E1298" s="4">
        <v>450</v>
      </c>
      <c r="F1298" t="s">
        <v>8220</v>
      </c>
      <c r="G1298" t="s">
        <v>8223</v>
      </c>
      <c r="H1298" t="s">
        <v>8403</v>
      </c>
      <c r="I1298" t="s">
        <v>8245</v>
      </c>
      <c r="J1298">
        <v>1404570147</v>
      </c>
      <c r="K1298">
        <v>1401978147</v>
      </c>
      <c r="L1298" t="b">
        <v>0</v>
      </c>
      <c r="M1298">
        <v>7</v>
      </c>
      <c r="N1298" t="b">
        <v>0</v>
      </c>
      <c r="O1298" t="s">
        <v>8269</v>
      </c>
      <c r="P1298" t="s">
        <v>8321</v>
      </c>
      <c r="Q1298" t="s">
        <v>8324</v>
      </c>
      <c r="R1298">
        <f t="shared" si="140"/>
        <v>64.290000000000006</v>
      </c>
      <c r="S1298" s="9">
        <f t="shared" si="141"/>
        <v>18</v>
      </c>
      <c r="T1298" s="8">
        <f t="shared" si="142"/>
        <v>41795.598923611113</v>
      </c>
      <c r="U1298" s="8">
        <f t="shared" si="143"/>
        <v>41825.598923611113</v>
      </c>
      <c r="V1298" s="14">
        <f t="shared" si="144"/>
        <v>30</v>
      </c>
      <c r="W1298" s="10">
        <f t="shared" si="145"/>
        <v>-0.82</v>
      </c>
      <c r="X1298" s="21">
        <f t="shared" si="146"/>
        <v>2014</v>
      </c>
    </row>
    <row r="1299" spans="1:24" ht="60" x14ac:dyDescent="0.25">
      <c r="A1299">
        <v>3897</v>
      </c>
      <c r="B1299" s="1" t="s">
        <v>3894</v>
      </c>
      <c r="C1299" s="1" t="s">
        <v>8005</v>
      </c>
      <c r="D1299" s="3">
        <v>2500</v>
      </c>
      <c r="E1299" s="4">
        <v>440</v>
      </c>
      <c r="F1299" t="s">
        <v>8220</v>
      </c>
      <c r="G1299" t="s">
        <v>8227</v>
      </c>
      <c r="H1299" t="s">
        <v>8415</v>
      </c>
      <c r="I1299" t="s">
        <v>8249</v>
      </c>
      <c r="J1299">
        <v>1420750683</v>
      </c>
      <c r="K1299">
        <v>1418158683</v>
      </c>
      <c r="L1299" t="b">
        <v>0</v>
      </c>
      <c r="M1299">
        <v>10</v>
      </c>
      <c r="N1299" t="b">
        <v>0</v>
      </c>
      <c r="O1299" t="s">
        <v>8269</v>
      </c>
      <c r="P1299" t="s">
        <v>8321</v>
      </c>
      <c r="Q1299" t="s">
        <v>8324</v>
      </c>
      <c r="R1299">
        <f t="shared" si="140"/>
        <v>44</v>
      </c>
      <c r="S1299" s="9">
        <f t="shared" si="141"/>
        <v>18</v>
      </c>
      <c r="T1299" s="8">
        <f t="shared" si="142"/>
        <v>41982.87364583333</v>
      </c>
      <c r="U1299" s="8">
        <f t="shared" si="143"/>
        <v>42012.87364583333</v>
      </c>
      <c r="V1299" s="14">
        <f t="shared" si="144"/>
        <v>30</v>
      </c>
      <c r="W1299" s="10">
        <f t="shared" si="145"/>
        <v>-0.82399999999999995</v>
      </c>
      <c r="X1299" s="21">
        <f t="shared" si="146"/>
        <v>2014</v>
      </c>
    </row>
    <row r="1300" spans="1:24" ht="60" x14ac:dyDescent="0.25">
      <c r="A1300">
        <v>4030</v>
      </c>
      <c r="B1300" s="1" t="s">
        <v>4026</v>
      </c>
      <c r="C1300" s="1" t="s">
        <v>8135</v>
      </c>
      <c r="D1300" s="3">
        <v>2500</v>
      </c>
      <c r="E1300" s="4">
        <v>400</v>
      </c>
      <c r="F1300" t="s">
        <v>8220</v>
      </c>
      <c r="G1300" t="s">
        <v>8223</v>
      </c>
      <c r="H1300" t="s">
        <v>8403</v>
      </c>
      <c r="I1300" t="s">
        <v>8245</v>
      </c>
      <c r="J1300">
        <v>1454525340</v>
      </c>
      <c r="K1300">
        <v>1452008599</v>
      </c>
      <c r="L1300" t="b">
        <v>0</v>
      </c>
      <c r="M1300">
        <v>6</v>
      </c>
      <c r="N1300" t="b">
        <v>0</v>
      </c>
      <c r="O1300" t="s">
        <v>8269</v>
      </c>
      <c r="P1300" t="s">
        <v>8321</v>
      </c>
      <c r="Q1300" t="s">
        <v>8324</v>
      </c>
      <c r="R1300">
        <f t="shared" si="140"/>
        <v>66.67</v>
      </c>
      <c r="S1300" s="9">
        <f t="shared" si="141"/>
        <v>16</v>
      </c>
      <c r="T1300" s="8">
        <f t="shared" si="142"/>
        <v>42374.655081018514</v>
      </c>
      <c r="U1300" s="8">
        <f t="shared" si="143"/>
        <v>42403.784027777772</v>
      </c>
      <c r="V1300" s="14">
        <f t="shared" si="144"/>
        <v>29.128946759257815</v>
      </c>
      <c r="W1300" s="10">
        <f t="shared" si="145"/>
        <v>-0.84</v>
      </c>
      <c r="X1300" s="21">
        <f t="shared" si="146"/>
        <v>2016</v>
      </c>
    </row>
    <row r="1301" spans="1:24" ht="45" x14ac:dyDescent="0.25">
      <c r="A1301">
        <v>4038</v>
      </c>
      <c r="B1301" s="1" t="s">
        <v>4034</v>
      </c>
      <c r="C1301" s="1" t="s">
        <v>8142</v>
      </c>
      <c r="D1301" s="3">
        <v>2500</v>
      </c>
      <c r="E1301" s="4">
        <v>301</v>
      </c>
      <c r="F1301" t="s">
        <v>8220</v>
      </c>
      <c r="G1301" t="s">
        <v>8223</v>
      </c>
      <c r="H1301" t="s">
        <v>8403</v>
      </c>
      <c r="I1301" t="s">
        <v>8245</v>
      </c>
      <c r="J1301">
        <v>1413573010</v>
      </c>
      <c r="K1301">
        <v>1408389010</v>
      </c>
      <c r="L1301" t="b">
        <v>0</v>
      </c>
      <c r="M1301">
        <v>4</v>
      </c>
      <c r="N1301" t="b">
        <v>0</v>
      </c>
      <c r="O1301" t="s">
        <v>8269</v>
      </c>
      <c r="P1301" t="s">
        <v>8321</v>
      </c>
      <c r="Q1301" t="s">
        <v>8324</v>
      </c>
      <c r="R1301">
        <f t="shared" si="140"/>
        <v>75.25</v>
      </c>
      <c r="S1301" s="9">
        <f t="shared" si="141"/>
        <v>12</v>
      </c>
      <c r="T1301" s="8">
        <f t="shared" si="142"/>
        <v>41869.798726851855</v>
      </c>
      <c r="U1301" s="8">
        <f t="shared" si="143"/>
        <v>41929.798726851855</v>
      </c>
      <c r="V1301" s="14">
        <f t="shared" si="144"/>
        <v>60</v>
      </c>
      <c r="W1301" s="10">
        <f t="shared" si="145"/>
        <v>-0.87960000000000005</v>
      </c>
      <c r="X1301" s="21">
        <f t="shared" si="146"/>
        <v>2014</v>
      </c>
    </row>
    <row r="1302" spans="1:24" ht="60" x14ac:dyDescent="0.25">
      <c r="A1302">
        <v>3101</v>
      </c>
      <c r="B1302" s="1" t="s">
        <v>3101</v>
      </c>
      <c r="C1302" s="1" t="s">
        <v>7211</v>
      </c>
      <c r="D1302" s="3">
        <v>2500</v>
      </c>
      <c r="E1302" s="4">
        <v>300</v>
      </c>
      <c r="F1302" t="s">
        <v>8220</v>
      </c>
      <c r="G1302" t="s">
        <v>8229</v>
      </c>
      <c r="H1302" t="s">
        <v>8409</v>
      </c>
      <c r="I1302" t="s">
        <v>8248</v>
      </c>
      <c r="J1302">
        <v>1437033360</v>
      </c>
      <c r="K1302">
        <v>1434445937</v>
      </c>
      <c r="L1302" t="b">
        <v>0</v>
      </c>
      <c r="M1302">
        <v>12</v>
      </c>
      <c r="N1302" t="b">
        <v>0</v>
      </c>
      <c r="O1302" t="s">
        <v>8301</v>
      </c>
      <c r="P1302" t="s">
        <v>8321</v>
      </c>
      <c r="Q1302" t="s">
        <v>8322</v>
      </c>
      <c r="R1302">
        <f t="shared" si="140"/>
        <v>25</v>
      </c>
      <c r="S1302" s="9">
        <f t="shared" si="141"/>
        <v>12</v>
      </c>
      <c r="T1302" s="8">
        <f t="shared" si="142"/>
        <v>42171.383530092593</v>
      </c>
      <c r="U1302" s="8">
        <f t="shared" si="143"/>
        <v>42201.330555555556</v>
      </c>
      <c r="V1302" s="14">
        <f t="shared" si="144"/>
        <v>29.947025462963211</v>
      </c>
      <c r="W1302" s="10">
        <f t="shared" si="145"/>
        <v>-0.88</v>
      </c>
      <c r="X1302" s="21">
        <f t="shared" si="146"/>
        <v>2015</v>
      </c>
    </row>
    <row r="1303" spans="1:24" ht="60" x14ac:dyDescent="0.25">
      <c r="A1303">
        <v>197</v>
      </c>
      <c r="B1303" s="1" t="s">
        <v>199</v>
      </c>
      <c r="C1303" s="1" t="s">
        <v>4307</v>
      </c>
      <c r="D1303" s="3">
        <v>2500</v>
      </c>
      <c r="E1303" s="4">
        <v>262</v>
      </c>
      <c r="F1303" t="s">
        <v>8220</v>
      </c>
      <c r="G1303" t="s">
        <v>8224</v>
      </c>
      <c r="H1303" t="s">
        <v>8407</v>
      </c>
      <c r="I1303" t="s">
        <v>8246</v>
      </c>
      <c r="J1303">
        <v>1487365200</v>
      </c>
      <c r="K1303">
        <v>1483734100</v>
      </c>
      <c r="L1303" t="b">
        <v>0</v>
      </c>
      <c r="M1303">
        <v>8</v>
      </c>
      <c r="N1303" t="b">
        <v>0</v>
      </c>
      <c r="O1303" t="s">
        <v>8266</v>
      </c>
      <c r="P1303" t="s">
        <v>8319</v>
      </c>
      <c r="Q1303" t="s">
        <v>8323</v>
      </c>
      <c r="R1303">
        <f t="shared" si="140"/>
        <v>32.75</v>
      </c>
      <c r="S1303" s="9">
        <f t="shared" si="141"/>
        <v>10</v>
      </c>
      <c r="T1303" s="8">
        <f t="shared" si="142"/>
        <v>42741.848379629635</v>
      </c>
      <c r="U1303" s="8">
        <f t="shared" si="143"/>
        <v>42783.875</v>
      </c>
      <c r="V1303" s="14">
        <f t="shared" si="144"/>
        <v>42.026620370364981</v>
      </c>
      <c r="W1303" s="10">
        <f t="shared" si="145"/>
        <v>-0.8952</v>
      </c>
      <c r="X1303" s="21">
        <f t="shared" si="146"/>
        <v>2017</v>
      </c>
    </row>
    <row r="1304" spans="1:24" ht="30" x14ac:dyDescent="0.25">
      <c r="A1304">
        <v>1150</v>
      </c>
      <c r="B1304" s="1" t="s">
        <v>1151</v>
      </c>
      <c r="C1304" s="1" t="s">
        <v>5260</v>
      </c>
      <c r="D1304" s="3">
        <v>2500</v>
      </c>
      <c r="E1304" s="4">
        <v>252</v>
      </c>
      <c r="F1304" t="s">
        <v>8220</v>
      </c>
      <c r="G1304" t="s">
        <v>8223</v>
      </c>
      <c r="H1304" t="s">
        <v>8403</v>
      </c>
      <c r="I1304" t="s">
        <v>8245</v>
      </c>
      <c r="J1304">
        <v>1452293675</v>
      </c>
      <c r="K1304">
        <v>1447109675</v>
      </c>
      <c r="L1304" t="b">
        <v>0</v>
      </c>
      <c r="M1304">
        <v>6</v>
      </c>
      <c r="N1304" t="b">
        <v>0</v>
      </c>
      <c r="O1304" t="s">
        <v>8282</v>
      </c>
      <c r="P1304" t="s">
        <v>8317</v>
      </c>
      <c r="Q1304" t="s">
        <v>8343</v>
      </c>
      <c r="R1304">
        <f t="shared" si="140"/>
        <v>42</v>
      </c>
      <c r="S1304" s="9">
        <f t="shared" si="141"/>
        <v>10</v>
      </c>
      <c r="T1304" s="8">
        <f t="shared" si="142"/>
        <v>42317.954571759255</v>
      </c>
      <c r="U1304" s="8">
        <f t="shared" si="143"/>
        <v>42377.954571759255</v>
      </c>
      <c r="V1304" s="14">
        <f t="shared" si="144"/>
        <v>60</v>
      </c>
      <c r="W1304" s="10">
        <f t="shared" si="145"/>
        <v>-0.8992</v>
      </c>
      <c r="X1304" s="21">
        <f t="shared" si="146"/>
        <v>2015</v>
      </c>
    </row>
    <row r="1305" spans="1:24" ht="45" x14ac:dyDescent="0.25">
      <c r="A1305">
        <v>3900</v>
      </c>
      <c r="B1305" s="1" t="s">
        <v>3897</v>
      </c>
      <c r="C1305" s="1" t="s">
        <v>8008</v>
      </c>
      <c r="D1305" s="3">
        <v>2500</v>
      </c>
      <c r="E1305" s="4">
        <v>135</v>
      </c>
      <c r="F1305" t="s">
        <v>8220</v>
      </c>
      <c r="G1305" t="s">
        <v>8223</v>
      </c>
      <c r="H1305" t="s">
        <v>8403</v>
      </c>
      <c r="I1305" t="s">
        <v>8245</v>
      </c>
      <c r="J1305">
        <v>1433988791</v>
      </c>
      <c r="K1305">
        <v>1431396791</v>
      </c>
      <c r="L1305" t="b">
        <v>0</v>
      </c>
      <c r="M1305">
        <v>5</v>
      </c>
      <c r="N1305" t="b">
        <v>0</v>
      </c>
      <c r="O1305" t="s">
        <v>8269</v>
      </c>
      <c r="P1305" t="s">
        <v>8321</v>
      </c>
      <c r="Q1305" t="s">
        <v>8324</v>
      </c>
      <c r="R1305">
        <f t="shared" si="140"/>
        <v>27</v>
      </c>
      <c r="S1305" s="9">
        <f t="shared" si="141"/>
        <v>5</v>
      </c>
      <c r="T1305" s="8">
        <f t="shared" si="142"/>
        <v>42136.092488425929</v>
      </c>
      <c r="U1305" s="8">
        <f t="shared" si="143"/>
        <v>42166.092488425929</v>
      </c>
      <c r="V1305" s="14">
        <f t="shared" si="144"/>
        <v>30</v>
      </c>
      <c r="W1305" s="10">
        <f t="shared" si="145"/>
        <v>-0.94599999999999995</v>
      </c>
      <c r="X1305" s="21">
        <f t="shared" si="146"/>
        <v>2015</v>
      </c>
    </row>
    <row r="1306" spans="1:24" ht="60" x14ac:dyDescent="0.25">
      <c r="A1306">
        <v>3920</v>
      </c>
      <c r="B1306" s="1" t="s">
        <v>3917</v>
      </c>
      <c r="C1306" s="1" t="s">
        <v>8028</v>
      </c>
      <c r="D1306" s="3">
        <v>2500</v>
      </c>
      <c r="E1306" s="4">
        <v>135</v>
      </c>
      <c r="F1306" t="s">
        <v>8220</v>
      </c>
      <c r="G1306" t="s">
        <v>8224</v>
      </c>
      <c r="H1306" t="s">
        <v>8407</v>
      </c>
      <c r="I1306" t="s">
        <v>8246</v>
      </c>
      <c r="J1306">
        <v>1479032260</v>
      </c>
      <c r="K1306">
        <v>1476436660</v>
      </c>
      <c r="L1306" t="b">
        <v>0</v>
      </c>
      <c r="M1306">
        <v>3</v>
      </c>
      <c r="N1306" t="b">
        <v>0</v>
      </c>
      <c r="O1306" t="s">
        <v>8269</v>
      </c>
      <c r="P1306" t="s">
        <v>8321</v>
      </c>
      <c r="Q1306" t="s">
        <v>8324</v>
      </c>
      <c r="R1306">
        <f t="shared" si="140"/>
        <v>45</v>
      </c>
      <c r="S1306" s="9">
        <f t="shared" si="141"/>
        <v>5</v>
      </c>
      <c r="T1306" s="8">
        <f t="shared" si="142"/>
        <v>42657.38726851852</v>
      </c>
      <c r="U1306" s="8">
        <f t="shared" si="143"/>
        <v>42687.428935185191</v>
      </c>
      <c r="V1306" s="14">
        <f t="shared" si="144"/>
        <v>30.041666666671517</v>
      </c>
      <c r="W1306" s="10">
        <f t="shared" si="145"/>
        <v>-0.94599999999999995</v>
      </c>
      <c r="X1306" s="21">
        <f t="shared" si="146"/>
        <v>2016</v>
      </c>
    </row>
    <row r="1307" spans="1:24" ht="60" x14ac:dyDescent="0.25">
      <c r="A1307">
        <v>434</v>
      </c>
      <c r="B1307" s="1" t="s">
        <v>435</v>
      </c>
      <c r="C1307" s="1" t="s">
        <v>4544</v>
      </c>
      <c r="D1307" s="3">
        <v>2500</v>
      </c>
      <c r="E1307" s="4">
        <v>125</v>
      </c>
      <c r="F1307" t="s">
        <v>8220</v>
      </c>
      <c r="G1307" t="s">
        <v>8223</v>
      </c>
      <c r="H1307" t="s">
        <v>8403</v>
      </c>
      <c r="I1307" t="s">
        <v>8245</v>
      </c>
      <c r="J1307">
        <v>1385931702</v>
      </c>
      <c r="K1307">
        <v>1383076902</v>
      </c>
      <c r="L1307" t="b">
        <v>0</v>
      </c>
      <c r="M1307">
        <v>2</v>
      </c>
      <c r="N1307" t="b">
        <v>0</v>
      </c>
      <c r="O1307" t="s">
        <v>8268</v>
      </c>
      <c r="P1307" t="s">
        <v>8319</v>
      </c>
      <c r="Q1307" t="s">
        <v>8337</v>
      </c>
      <c r="R1307">
        <f t="shared" si="140"/>
        <v>62.5</v>
      </c>
      <c r="S1307" s="9">
        <f t="shared" si="141"/>
        <v>5</v>
      </c>
      <c r="T1307" s="8">
        <f t="shared" si="142"/>
        <v>41576.834513888891</v>
      </c>
      <c r="U1307" s="8">
        <f t="shared" si="143"/>
        <v>41609.876180555555</v>
      </c>
      <c r="V1307" s="14">
        <f t="shared" si="144"/>
        <v>33.041666666664241</v>
      </c>
      <c r="W1307" s="10">
        <f t="shared" si="145"/>
        <v>-0.95</v>
      </c>
      <c r="X1307" s="21">
        <f t="shared" si="146"/>
        <v>2013</v>
      </c>
    </row>
    <row r="1308" spans="1:24" ht="60" x14ac:dyDescent="0.25">
      <c r="A1308">
        <v>1572</v>
      </c>
      <c r="B1308" s="1" t="s">
        <v>1573</v>
      </c>
      <c r="C1308" s="1" t="s">
        <v>5682</v>
      </c>
      <c r="D1308" s="3">
        <v>2500</v>
      </c>
      <c r="E1308" s="4">
        <v>125</v>
      </c>
      <c r="F1308" t="s">
        <v>8219</v>
      </c>
      <c r="G1308" t="s">
        <v>8224</v>
      </c>
      <c r="H1308" t="s">
        <v>8407</v>
      </c>
      <c r="I1308" t="s">
        <v>8246</v>
      </c>
      <c r="J1308">
        <v>1456703940</v>
      </c>
      <c r="K1308">
        <v>1454546859</v>
      </c>
      <c r="L1308" t="b">
        <v>0</v>
      </c>
      <c r="M1308">
        <v>3</v>
      </c>
      <c r="N1308" t="b">
        <v>0</v>
      </c>
      <c r="O1308" t="s">
        <v>8288</v>
      </c>
      <c r="P1308" t="s">
        <v>8309</v>
      </c>
      <c r="Q1308" t="s">
        <v>8347</v>
      </c>
      <c r="R1308">
        <f t="shared" si="140"/>
        <v>41.67</v>
      </c>
      <c r="S1308" s="9">
        <f t="shared" si="141"/>
        <v>5</v>
      </c>
      <c r="T1308" s="8">
        <f t="shared" si="142"/>
        <v>42404.033090277779</v>
      </c>
      <c r="U1308" s="8">
        <f t="shared" si="143"/>
        <v>42428.999305555553</v>
      </c>
      <c r="V1308" s="14">
        <f t="shared" si="144"/>
        <v>24.966215277774609</v>
      </c>
      <c r="W1308" s="10">
        <f t="shared" si="145"/>
        <v>-0.95</v>
      </c>
      <c r="X1308" s="21">
        <f t="shared" si="146"/>
        <v>2016</v>
      </c>
    </row>
    <row r="1309" spans="1:24" ht="60" x14ac:dyDescent="0.25">
      <c r="A1309">
        <v>1183</v>
      </c>
      <c r="B1309" s="1" t="s">
        <v>1184</v>
      </c>
      <c r="C1309" s="1" t="s">
        <v>5293</v>
      </c>
      <c r="D1309" s="3">
        <v>2500</v>
      </c>
      <c r="E1309" s="4">
        <v>100</v>
      </c>
      <c r="F1309" t="s">
        <v>8220</v>
      </c>
      <c r="G1309" t="s">
        <v>8223</v>
      </c>
      <c r="H1309" t="s">
        <v>8403</v>
      </c>
      <c r="I1309" t="s">
        <v>8245</v>
      </c>
      <c r="J1309">
        <v>1478059140</v>
      </c>
      <c r="K1309">
        <v>1476391223</v>
      </c>
      <c r="L1309" t="b">
        <v>0</v>
      </c>
      <c r="M1309">
        <v>3</v>
      </c>
      <c r="N1309" t="b">
        <v>0</v>
      </c>
      <c r="O1309" t="s">
        <v>8282</v>
      </c>
      <c r="P1309" t="s">
        <v>8317</v>
      </c>
      <c r="Q1309" t="s">
        <v>8343</v>
      </c>
      <c r="R1309">
        <f t="shared" si="140"/>
        <v>33.33</v>
      </c>
      <c r="S1309" s="9">
        <f t="shared" si="141"/>
        <v>4</v>
      </c>
      <c r="T1309" s="8">
        <f t="shared" si="142"/>
        <v>42656.86137731481</v>
      </c>
      <c r="U1309" s="8">
        <f t="shared" si="143"/>
        <v>42676.165972222225</v>
      </c>
      <c r="V1309" s="14">
        <f t="shared" si="144"/>
        <v>19.304594907414867</v>
      </c>
      <c r="W1309" s="10">
        <f t="shared" si="145"/>
        <v>-0.96</v>
      </c>
      <c r="X1309" s="21">
        <f t="shared" si="146"/>
        <v>2016</v>
      </c>
    </row>
    <row r="1310" spans="1:24" ht="45" x14ac:dyDescent="0.25">
      <c r="A1310">
        <v>1557</v>
      </c>
      <c r="B1310" s="1" t="s">
        <v>1558</v>
      </c>
      <c r="C1310" s="1" t="s">
        <v>5667</v>
      </c>
      <c r="D1310" s="3">
        <v>2500</v>
      </c>
      <c r="E1310" s="4">
        <v>100</v>
      </c>
      <c r="F1310" t="s">
        <v>8220</v>
      </c>
      <c r="G1310" t="s">
        <v>8223</v>
      </c>
      <c r="H1310" t="s">
        <v>8403</v>
      </c>
      <c r="I1310" t="s">
        <v>8245</v>
      </c>
      <c r="J1310">
        <v>1411227633</v>
      </c>
      <c r="K1310">
        <v>1408549233</v>
      </c>
      <c r="L1310" t="b">
        <v>0</v>
      </c>
      <c r="M1310">
        <v>1</v>
      </c>
      <c r="N1310" t="b">
        <v>0</v>
      </c>
      <c r="O1310" t="s">
        <v>8287</v>
      </c>
      <c r="P1310" t="s">
        <v>8311</v>
      </c>
      <c r="Q1310" t="s">
        <v>8353</v>
      </c>
      <c r="R1310">
        <f t="shared" si="140"/>
        <v>100</v>
      </c>
      <c r="S1310" s="9">
        <f t="shared" si="141"/>
        <v>4</v>
      </c>
      <c r="T1310" s="8">
        <f t="shared" si="142"/>
        <v>41871.65315972222</v>
      </c>
      <c r="U1310" s="8">
        <f t="shared" si="143"/>
        <v>41902.65315972222</v>
      </c>
      <c r="V1310" s="14">
        <f t="shared" si="144"/>
        <v>31</v>
      </c>
      <c r="W1310" s="10">
        <f t="shared" si="145"/>
        <v>-0.96</v>
      </c>
      <c r="X1310" s="21">
        <f t="shared" si="146"/>
        <v>2014</v>
      </c>
    </row>
    <row r="1311" spans="1:24" ht="60" x14ac:dyDescent="0.25">
      <c r="A1311">
        <v>1560</v>
      </c>
      <c r="B1311" s="1" t="s">
        <v>1561</v>
      </c>
      <c r="C1311" s="1" t="s">
        <v>5670</v>
      </c>
      <c r="D1311" s="3">
        <v>2500</v>
      </c>
      <c r="E1311" s="4">
        <v>94</v>
      </c>
      <c r="F1311" t="s">
        <v>8220</v>
      </c>
      <c r="G1311" t="s">
        <v>8223</v>
      </c>
      <c r="H1311" t="s">
        <v>8403</v>
      </c>
      <c r="I1311" t="s">
        <v>8245</v>
      </c>
      <c r="J1311">
        <v>1415842193</v>
      </c>
      <c r="K1311">
        <v>1414110593</v>
      </c>
      <c r="L1311" t="b">
        <v>0</v>
      </c>
      <c r="M1311">
        <v>4</v>
      </c>
      <c r="N1311" t="b">
        <v>0</v>
      </c>
      <c r="O1311" t="s">
        <v>8287</v>
      </c>
      <c r="P1311" t="s">
        <v>8311</v>
      </c>
      <c r="Q1311" t="s">
        <v>8353</v>
      </c>
      <c r="R1311">
        <f t="shared" si="140"/>
        <v>23.5</v>
      </c>
      <c r="S1311" s="9">
        <f t="shared" si="141"/>
        <v>4</v>
      </c>
      <c r="T1311" s="8">
        <f t="shared" si="142"/>
        <v>41936.020752314813</v>
      </c>
      <c r="U1311" s="8">
        <f t="shared" si="143"/>
        <v>41956.062418981484</v>
      </c>
      <c r="V1311" s="14">
        <f t="shared" si="144"/>
        <v>20.041666666671517</v>
      </c>
      <c r="W1311" s="10">
        <f t="shared" si="145"/>
        <v>-0.96240000000000003</v>
      </c>
      <c r="X1311" s="21">
        <f t="shared" si="146"/>
        <v>2014</v>
      </c>
    </row>
    <row r="1312" spans="1:24" ht="60" x14ac:dyDescent="0.25">
      <c r="A1312">
        <v>448</v>
      </c>
      <c r="B1312" s="1" t="s">
        <v>449</v>
      </c>
      <c r="C1312" s="1" t="s">
        <v>4558</v>
      </c>
      <c r="D1312" s="3">
        <v>2500</v>
      </c>
      <c r="E1312" s="4">
        <v>82.01</v>
      </c>
      <c r="F1312" t="s">
        <v>8220</v>
      </c>
      <c r="G1312" t="s">
        <v>8223</v>
      </c>
      <c r="H1312" t="s">
        <v>8403</v>
      </c>
      <c r="I1312" t="s">
        <v>8245</v>
      </c>
      <c r="J1312">
        <v>1400091095</v>
      </c>
      <c r="K1312">
        <v>1398363095</v>
      </c>
      <c r="L1312" t="b">
        <v>0</v>
      </c>
      <c r="M1312">
        <v>4</v>
      </c>
      <c r="N1312" t="b">
        <v>0</v>
      </c>
      <c r="O1312" t="s">
        <v>8268</v>
      </c>
      <c r="P1312" t="s">
        <v>8319</v>
      </c>
      <c r="Q1312" t="s">
        <v>8337</v>
      </c>
      <c r="R1312">
        <f t="shared" si="140"/>
        <v>20.5</v>
      </c>
      <c r="S1312" s="9">
        <f t="shared" si="141"/>
        <v>3</v>
      </c>
      <c r="T1312" s="8">
        <f t="shared" si="142"/>
        <v>41753.758043981477</v>
      </c>
      <c r="U1312" s="8">
        <f t="shared" si="143"/>
        <v>41773.758043981477</v>
      </c>
      <c r="V1312" s="14">
        <f t="shared" si="144"/>
        <v>20</v>
      </c>
      <c r="W1312" s="10">
        <f t="shared" si="145"/>
        <v>-0.96719599999999994</v>
      </c>
      <c r="X1312" s="21">
        <f t="shared" si="146"/>
        <v>2014</v>
      </c>
    </row>
    <row r="1313" spans="1:24" ht="60" x14ac:dyDescent="0.25">
      <c r="A1313">
        <v>898</v>
      </c>
      <c r="B1313" s="1" t="s">
        <v>899</v>
      </c>
      <c r="C1313" s="1" t="s">
        <v>5008</v>
      </c>
      <c r="D1313" s="3">
        <v>2500</v>
      </c>
      <c r="E1313" s="4">
        <v>70</v>
      </c>
      <c r="F1313" t="s">
        <v>8220</v>
      </c>
      <c r="G1313" t="s">
        <v>8223</v>
      </c>
      <c r="H1313" t="s">
        <v>8403</v>
      </c>
      <c r="I1313" t="s">
        <v>8245</v>
      </c>
      <c r="J1313">
        <v>1326651110</v>
      </c>
      <c r="K1313">
        <v>1322763110</v>
      </c>
      <c r="L1313" t="b">
        <v>0</v>
      </c>
      <c r="M1313">
        <v>2</v>
      </c>
      <c r="N1313" t="b">
        <v>0</v>
      </c>
      <c r="O1313" t="s">
        <v>8277</v>
      </c>
      <c r="P1313" t="s">
        <v>8325</v>
      </c>
      <c r="Q1313" t="s">
        <v>8326</v>
      </c>
      <c r="R1313">
        <f t="shared" si="140"/>
        <v>35</v>
      </c>
      <c r="S1313" s="9">
        <f t="shared" si="141"/>
        <v>3</v>
      </c>
      <c r="T1313" s="8">
        <f t="shared" si="142"/>
        <v>40878.758217592593</v>
      </c>
      <c r="U1313" s="8">
        <f t="shared" si="143"/>
        <v>40923.758217592593</v>
      </c>
      <c r="V1313" s="14">
        <f t="shared" si="144"/>
        <v>45</v>
      </c>
      <c r="W1313" s="10">
        <f t="shared" si="145"/>
        <v>-0.97199999999999998</v>
      </c>
      <c r="X1313" s="21">
        <f t="shared" si="146"/>
        <v>2011</v>
      </c>
    </row>
    <row r="1314" spans="1:24" ht="60" x14ac:dyDescent="0.25">
      <c r="A1314">
        <v>549</v>
      </c>
      <c r="B1314" s="1" t="s">
        <v>550</v>
      </c>
      <c r="C1314" s="1" t="s">
        <v>4659</v>
      </c>
      <c r="D1314" s="3">
        <v>2500</v>
      </c>
      <c r="E1314" s="4">
        <v>68</v>
      </c>
      <c r="F1314" t="s">
        <v>8220</v>
      </c>
      <c r="G1314" t="s">
        <v>8224</v>
      </c>
      <c r="H1314" t="s">
        <v>8407</v>
      </c>
      <c r="I1314" t="s">
        <v>8246</v>
      </c>
      <c r="J1314">
        <v>1436368622</v>
      </c>
      <c r="K1314">
        <v>1433776622</v>
      </c>
      <c r="L1314" t="b">
        <v>0</v>
      </c>
      <c r="M1314">
        <v>8</v>
      </c>
      <c r="N1314" t="b">
        <v>0</v>
      </c>
      <c r="O1314" t="s">
        <v>8270</v>
      </c>
      <c r="P1314" t="s">
        <v>8306</v>
      </c>
      <c r="Q1314" t="s">
        <v>8340</v>
      </c>
      <c r="R1314">
        <f t="shared" si="140"/>
        <v>8.5</v>
      </c>
      <c r="S1314" s="9">
        <f t="shared" si="141"/>
        <v>3</v>
      </c>
      <c r="T1314" s="8">
        <f t="shared" si="142"/>
        <v>42163.636828703704</v>
      </c>
      <c r="U1314" s="8">
        <f t="shared" si="143"/>
        <v>42193.636828703704</v>
      </c>
      <c r="V1314" s="14">
        <f t="shared" si="144"/>
        <v>30</v>
      </c>
      <c r="W1314" s="10">
        <f t="shared" si="145"/>
        <v>-0.9728</v>
      </c>
      <c r="X1314" s="21">
        <f t="shared" si="146"/>
        <v>2015</v>
      </c>
    </row>
    <row r="1315" spans="1:24" ht="60" x14ac:dyDescent="0.25">
      <c r="A1315">
        <v>4093</v>
      </c>
      <c r="B1315" s="1" t="s">
        <v>4089</v>
      </c>
      <c r="C1315" s="1" t="s">
        <v>8196</v>
      </c>
      <c r="D1315" s="3">
        <v>2500</v>
      </c>
      <c r="E1315" s="4">
        <v>60</v>
      </c>
      <c r="F1315" t="s">
        <v>8220</v>
      </c>
      <c r="G1315" t="s">
        <v>8224</v>
      </c>
      <c r="H1315" t="s">
        <v>8407</v>
      </c>
      <c r="I1315" t="s">
        <v>8246</v>
      </c>
      <c r="J1315">
        <v>1440272093</v>
      </c>
      <c r="K1315">
        <v>1435088093</v>
      </c>
      <c r="L1315" t="b">
        <v>0</v>
      </c>
      <c r="M1315">
        <v>4</v>
      </c>
      <c r="N1315" t="b">
        <v>0</v>
      </c>
      <c r="O1315" t="s">
        <v>8269</v>
      </c>
      <c r="P1315" t="s">
        <v>8321</v>
      </c>
      <c r="Q1315" t="s">
        <v>8324</v>
      </c>
      <c r="R1315">
        <f t="shared" si="140"/>
        <v>15</v>
      </c>
      <c r="S1315" s="9">
        <f t="shared" si="141"/>
        <v>2</v>
      </c>
      <c r="T1315" s="8">
        <f t="shared" si="142"/>
        <v>42178.815891203703</v>
      </c>
      <c r="U1315" s="8">
        <f t="shared" si="143"/>
        <v>42238.815891203703</v>
      </c>
      <c r="V1315" s="14">
        <f t="shared" si="144"/>
        <v>60</v>
      </c>
      <c r="W1315" s="10">
        <f t="shared" si="145"/>
        <v>-0.97599999999999998</v>
      </c>
      <c r="X1315" s="21">
        <f t="shared" si="146"/>
        <v>2015</v>
      </c>
    </row>
    <row r="1316" spans="1:24" ht="45" x14ac:dyDescent="0.25">
      <c r="A1316">
        <v>2779</v>
      </c>
      <c r="B1316" s="1" t="s">
        <v>2779</v>
      </c>
      <c r="C1316" s="1" t="s">
        <v>6889</v>
      </c>
      <c r="D1316" s="3">
        <v>2500</v>
      </c>
      <c r="E1316" s="4">
        <v>53</v>
      </c>
      <c r="F1316" t="s">
        <v>8220</v>
      </c>
      <c r="G1316" t="s">
        <v>8223</v>
      </c>
      <c r="H1316" t="s">
        <v>8403</v>
      </c>
      <c r="I1316" t="s">
        <v>8245</v>
      </c>
      <c r="J1316">
        <v>1448204621</v>
      </c>
      <c r="K1316">
        <v>1445609021</v>
      </c>
      <c r="L1316" t="b">
        <v>0</v>
      </c>
      <c r="M1316">
        <v>1</v>
      </c>
      <c r="N1316" t="b">
        <v>0</v>
      </c>
      <c r="O1316" t="s">
        <v>8302</v>
      </c>
      <c r="P1316" t="s">
        <v>8309</v>
      </c>
      <c r="Q1316" t="s">
        <v>8354</v>
      </c>
      <c r="R1316">
        <f t="shared" si="140"/>
        <v>53</v>
      </c>
      <c r="S1316" s="9">
        <f t="shared" si="141"/>
        <v>2</v>
      </c>
      <c r="T1316" s="8">
        <f t="shared" si="142"/>
        <v>42300.585891203707</v>
      </c>
      <c r="U1316" s="8">
        <f t="shared" si="143"/>
        <v>42330.627557870372</v>
      </c>
      <c r="V1316" s="14">
        <f t="shared" si="144"/>
        <v>30.041666666664241</v>
      </c>
      <c r="W1316" s="10">
        <f t="shared" si="145"/>
        <v>-0.9788</v>
      </c>
      <c r="X1316" s="21">
        <f t="shared" si="146"/>
        <v>2015</v>
      </c>
    </row>
    <row r="1317" spans="1:24" x14ac:dyDescent="0.25">
      <c r="A1317">
        <v>2864</v>
      </c>
      <c r="B1317" s="1" t="s">
        <v>2864</v>
      </c>
      <c r="C1317" s="1" t="s">
        <v>6974</v>
      </c>
      <c r="D1317" s="3">
        <v>2500</v>
      </c>
      <c r="E1317" s="4">
        <v>40</v>
      </c>
      <c r="F1317" t="s">
        <v>8220</v>
      </c>
      <c r="G1317" t="s">
        <v>8224</v>
      </c>
      <c r="H1317" t="s">
        <v>8407</v>
      </c>
      <c r="I1317" t="s">
        <v>8246</v>
      </c>
      <c r="J1317">
        <v>1437139080</v>
      </c>
      <c r="K1317">
        <v>1434552207</v>
      </c>
      <c r="L1317" t="b">
        <v>0</v>
      </c>
      <c r="M1317">
        <v>3</v>
      </c>
      <c r="N1317" t="b">
        <v>0</v>
      </c>
      <c r="O1317" t="s">
        <v>8269</v>
      </c>
      <c r="P1317" t="s">
        <v>8321</v>
      </c>
      <c r="Q1317" t="s">
        <v>8324</v>
      </c>
      <c r="R1317">
        <f t="shared" si="140"/>
        <v>13.33</v>
      </c>
      <c r="S1317" s="9">
        <f t="shared" si="141"/>
        <v>2</v>
      </c>
      <c r="T1317" s="8">
        <f t="shared" si="142"/>
        <v>42172.613506944443</v>
      </c>
      <c r="U1317" s="8">
        <f t="shared" si="143"/>
        <v>42202.554166666669</v>
      </c>
      <c r="V1317" s="14">
        <f t="shared" si="144"/>
        <v>29.940659722225973</v>
      </c>
      <c r="W1317" s="10">
        <f t="shared" si="145"/>
        <v>-0.98399999999999999</v>
      </c>
      <c r="X1317" s="21">
        <f t="shared" si="146"/>
        <v>2015</v>
      </c>
    </row>
    <row r="1318" spans="1:24" ht="60" x14ac:dyDescent="0.25">
      <c r="A1318">
        <v>2647</v>
      </c>
      <c r="B1318" s="1" t="s">
        <v>2647</v>
      </c>
      <c r="C1318" s="1" t="s">
        <v>6757</v>
      </c>
      <c r="D1318" s="3">
        <v>2500</v>
      </c>
      <c r="E1318" s="4">
        <v>36</v>
      </c>
      <c r="F1318" t="s">
        <v>8219</v>
      </c>
      <c r="G1318" t="s">
        <v>8228</v>
      </c>
      <c r="H1318" t="s">
        <v>8408</v>
      </c>
      <c r="I1318" t="s">
        <v>8250</v>
      </c>
      <c r="J1318">
        <v>1439533019</v>
      </c>
      <c r="K1318">
        <v>1436941019</v>
      </c>
      <c r="L1318" t="b">
        <v>0</v>
      </c>
      <c r="M1318">
        <v>3</v>
      </c>
      <c r="N1318" t="b">
        <v>0</v>
      </c>
      <c r="O1318" t="s">
        <v>8299</v>
      </c>
      <c r="P1318" t="s">
        <v>8306</v>
      </c>
      <c r="Q1318" t="s">
        <v>8313</v>
      </c>
      <c r="R1318">
        <f t="shared" si="140"/>
        <v>12</v>
      </c>
      <c r="S1318" s="9">
        <f t="shared" si="141"/>
        <v>1</v>
      </c>
      <c r="T1318" s="8">
        <f t="shared" si="142"/>
        <v>42200.261793981481</v>
      </c>
      <c r="U1318" s="8">
        <f t="shared" si="143"/>
        <v>42230.261793981481</v>
      </c>
      <c r="V1318" s="14">
        <f t="shared" si="144"/>
        <v>30</v>
      </c>
      <c r="W1318" s="10">
        <f t="shared" si="145"/>
        <v>-0.98560000000000003</v>
      </c>
      <c r="X1318" s="21">
        <f t="shared" si="146"/>
        <v>2015</v>
      </c>
    </row>
    <row r="1319" spans="1:24" ht="30" x14ac:dyDescent="0.25">
      <c r="A1319">
        <v>3747</v>
      </c>
      <c r="B1319" s="1" t="s">
        <v>3744</v>
      </c>
      <c r="C1319" s="1" t="s">
        <v>7857</v>
      </c>
      <c r="D1319" s="3">
        <v>2500</v>
      </c>
      <c r="E1319" s="4">
        <v>25</v>
      </c>
      <c r="F1319" t="s">
        <v>8220</v>
      </c>
      <c r="G1319" t="s">
        <v>8224</v>
      </c>
      <c r="H1319" t="s">
        <v>8407</v>
      </c>
      <c r="I1319" t="s">
        <v>8246</v>
      </c>
      <c r="J1319">
        <v>1436137140</v>
      </c>
      <c r="K1319">
        <v>1433833896</v>
      </c>
      <c r="L1319" t="b">
        <v>0</v>
      </c>
      <c r="M1319">
        <v>1</v>
      </c>
      <c r="N1319" t="b">
        <v>0</v>
      </c>
      <c r="O1319" t="s">
        <v>8269</v>
      </c>
      <c r="P1319" t="s">
        <v>8321</v>
      </c>
      <c r="Q1319" t="s">
        <v>8324</v>
      </c>
      <c r="R1319">
        <f t="shared" si="140"/>
        <v>25</v>
      </c>
      <c r="S1319" s="9">
        <f t="shared" si="141"/>
        <v>1</v>
      </c>
      <c r="T1319" s="8">
        <f t="shared" si="142"/>
        <v>42164.299722222218</v>
      </c>
      <c r="U1319" s="8">
        <f t="shared" si="143"/>
        <v>42190.957638888889</v>
      </c>
      <c r="V1319" s="14">
        <f t="shared" si="144"/>
        <v>26.657916666670644</v>
      </c>
      <c r="W1319" s="10">
        <f t="shared" si="145"/>
        <v>-0.99</v>
      </c>
      <c r="X1319" s="21">
        <f t="shared" si="146"/>
        <v>2015</v>
      </c>
    </row>
    <row r="1320" spans="1:24" ht="60" x14ac:dyDescent="0.25">
      <c r="A1320">
        <v>3927</v>
      </c>
      <c r="B1320" s="1" t="s">
        <v>3924</v>
      </c>
      <c r="C1320" s="1" t="s">
        <v>8035</v>
      </c>
      <c r="D1320" s="3">
        <v>2500</v>
      </c>
      <c r="E1320" s="4">
        <v>25</v>
      </c>
      <c r="F1320" t="s">
        <v>8220</v>
      </c>
      <c r="G1320" t="s">
        <v>8224</v>
      </c>
      <c r="H1320" t="s">
        <v>8407</v>
      </c>
      <c r="I1320" t="s">
        <v>8246</v>
      </c>
      <c r="J1320">
        <v>1407565504</v>
      </c>
      <c r="K1320">
        <v>1404973504</v>
      </c>
      <c r="L1320" t="b">
        <v>0</v>
      </c>
      <c r="M1320">
        <v>2</v>
      </c>
      <c r="N1320" t="b">
        <v>0</v>
      </c>
      <c r="O1320" t="s">
        <v>8269</v>
      </c>
      <c r="P1320" t="s">
        <v>8321</v>
      </c>
      <c r="Q1320" t="s">
        <v>8324</v>
      </c>
      <c r="R1320">
        <f t="shared" si="140"/>
        <v>12.5</v>
      </c>
      <c r="S1320" s="9">
        <f t="shared" si="141"/>
        <v>1</v>
      </c>
      <c r="T1320" s="8">
        <f t="shared" si="142"/>
        <v>41830.267407407409</v>
      </c>
      <c r="U1320" s="8">
        <f t="shared" si="143"/>
        <v>41860.267407407409</v>
      </c>
      <c r="V1320" s="14">
        <f t="shared" si="144"/>
        <v>30</v>
      </c>
      <c r="W1320" s="10">
        <f t="shared" si="145"/>
        <v>-0.99</v>
      </c>
      <c r="X1320" s="21">
        <f t="shared" si="146"/>
        <v>2014</v>
      </c>
    </row>
    <row r="1321" spans="1:24" ht="45" x14ac:dyDescent="0.25">
      <c r="A1321">
        <v>569</v>
      </c>
      <c r="B1321" s="1" t="s">
        <v>570</v>
      </c>
      <c r="C1321" s="1" t="s">
        <v>4679</v>
      </c>
      <c r="D1321" s="3">
        <v>2500</v>
      </c>
      <c r="E1321" s="4">
        <v>20</v>
      </c>
      <c r="F1321" t="s">
        <v>8220</v>
      </c>
      <c r="G1321" t="s">
        <v>8228</v>
      </c>
      <c r="H1321" t="s">
        <v>8408</v>
      </c>
      <c r="I1321" t="s">
        <v>8250</v>
      </c>
      <c r="J1321">
        <v>1451679612</v>
      </c>
      <c r="K1321">
        <v>1449087612</v>
      </c>
      <c r="L1321" t="b">
        <v>0</v>
      </c>
      <c r="M1321">
        <v>1</v>
      </c>
      <c r="N1321" t="b">
        <v>0</v>
      </c>
      <c r="O1321" t="s">
        <v>8270</v>
      </c>
      <c r="P1321" t="s">
        <v>8306</v>
      </c>
      <c r="Q1321" t="s">
        <v>8340</v>
      </c>
      <c r="R1321">
        <f t="shared" si="140"/>
        <v>20</v>
      </c>
      <c r="S1321" s="9">
        <f t="shared" si="141"/>
        <v>1</v>
      </c>
      <c r="T1321" s="8">
        <f t="shared" si="142"/>
        <v>42340.847361111111</v>
      </c>
      <c r="U1321" s="8">
        <f t="shared" si="143"/>
        <v>42370.847361111111</v>
      </c>
      <c r="V1321" s="14">
        <f t="shared" si="144"/>
        <v>30</v>
      </c>
      <c r="W1321" s="10">
        <f t="shared" si="145"/>
        <v>-0.99199999999999999</v>
      </c>
      <c r="X1321" s="21">
        <f t="shared" si="146"/>
        <v>2015</v>
      </c>
    </row>
    <row r="1322" spans="1:24" ht="45" x14ac:dyDescent="0.25">
      <c r="A1322">
        <v>1863</v>
      </c>
      <c r="B1322" s="1" t="s">
        <v>1864</v>
      </c>
      <c r="C1322" s="1" t="s">
        <v>5973</v>
      </c>
      <c r="D1322" s="3">
        <v>2500</v>
      </c>
      <c r="E1322" s="4">
        <v>10</v>
      </c>
      <c r="F1322" t="s">
        <v>8220</v>
      </c>
      <c r="G1322" t="s">
        <v>8223</v>
      </c>
      <c r="H1322" t="s">
        <v>8403</v>
      </c>
      <c r="I1322" t="s">
        <v>8245</v>
      </c>
      <c r="J1322">
        <v>1402600085</v>
      </c>
      <c r="K1322">
        <v>1400008085</v>
      </c>
      <c r="L1322" t="b">
        <v>0</v>
      </c>
      <c r="M1322">
        <v>2</v>
      </c>
      <c r="N1322" t="b">
        <v>0</v>
      </c>
      <c r="O1322" t="s">
        <v>8281</v>
      </c>
      <c r="P1322" t="s">
        <v>8314</v>
      </c>
      <c r="Q1322" t="s">
        <v>8342</v>
      </c>
      <c r="R1322">
        <f t="shared" si="140"/>
        <v>5</v>
      </c>
      <c r="S1322" s="9">
        <f t="shared" si="141"/>
        <v>0</v>
      </c>
      <c r="T1322" s="8">
        <f t="shared" si="142"/>
        <v>41772.797280092593</v>
      </c>
      <c r="U1322" s="8">
        <f t="shared" si="143"/>
        <v>41802.797280092593</v>
      </c>
      <c r="V1322" s="14">
        <f t="shared" si="144"/>
        <v>30</v>
      </c>
      <c r="W1322" s="10">
        <f t="shared" si="145"/>
        <v>-0.996</v>
      </c>
      <c r="X1322" s="21">
        <f t="shared" si="146"/>
        <v>2014</v>
      </c>
    </row>
    <row r="1323" spans="1:24" ht="45" x14ac:dyDescent="0.25">
      <c r="A1323">
        <v>194</v>
      </c>
      <c r="B1323" s="1" t="s">
        <v>196</v>
      </c>
      <c r="C1323" s="1" t="s">
        <v>4304</v>
      </c>
      <c r="D1323" s="3">
        <v>2500</v>
      </c>
      <c r="E1323" s="4">
        <v>3</v>
      </c>
      <c r="F1323" t="s">
        <v>8220</v>
      </c>
      <c r="G1323" t="s">
        <v>8224</v>
      </c>
      <c r="H1323" t="s">
        <v>8407</v>
      </c>
      <c r="I1323" t="s">
        <v>8246</v>
      </c>
      <c r="J1323">
        <v>1457308531</v>
      </c>
      <c r="K1323">
        <v>1452124531</v>
      </c>
      <c r="L1323" t="b">
        <v>0</v>
      </c>
      <c r="M1323">
        <v>3</v>
      </c>
      <c r="N1323" t="b">
        <v>0</v>
      </c>
      <c r="O1323" t="s">
        <v>8266</v>
      </c>
      <c r="P1323" t="s">
        <v>8319</v>
      </c>
      <c r="Q1323" t="s">
        <v>8323</v>
      </c>
      <c r="R1323">
        <f t="shared" si="140"/>
        <v>1</v>
      </c>
      <c r="S1323" s="9">
        <f t="shared" si="141"/>
        <v>0</v>
      </c>
      <c r="T1323" s="8">
        <f t="shared" si="142"/>
        <v>42375.996886574074</v>
      </c>
      <c r="U1323" s="8">
        <f t="shared" si="143"/>
        <v>42435.996886574074</v>
      </c>
      <c r="V1323" s="14">
        <f t="shared" si="144"/>
        <v>60</v>
      </c>
      <c r="W1323" s="10">
        <f t="shared" si="145"/>
        <v>-0.99880000000000002</v>
      </c>
      <c r="X1323" s="21">
        <f t="shared" si="146"/>
        <v>2016</v>
      </c>
    </row>
    <row r="1324" spans="1:24" ht="60" x14ac:dyDescent="0.25">
      <c r="A1324">
        <v>2907</v>
      </c>
      <c r="B1324" s="1" t="s">
        <v>2907</v>
      </c>
      <c r="C1324" s="1" t="s">
        <v>7017</v>
      </c>
      <c r="D1324" s="3">
        <v>2500</v>
      </c>
      <c r="E1324" s="4">
        <v>2</v>
      </c>
      <c r="F1324" t="s">
        <v>8220</v>
      </c>
      <c r="G1324" t="s">
        <v>8223</v>
      </c>
      <c r="H1324" t="s">
        <v>8403</v>
      </c>
      <c r="I1324" t="s">
        <v>8245</v>
      </c>
      <c r="J1324">
        <v>1463259837</v>
      </c>
      <c r="K1324">
        <v>1458075837</v>
      </c>
      <c r="L1324" t="b">
        <v>0</v>
      </c>
      <c r="M1324">
        <v>2</v>
      </c>
      <c r="N1324" t="b">
        <v>0</v>
      </c>
      <c r="O1324" t="s">
        <v>8269</v>
      </c>
      <c r="P1324" t="s">
        <v>8321</v>
      </c>
      <c r="Q1324" t="s">
        <v>8324</v>
      </c>
      <c r="R1324">
        <f t="shared" si="140"/>
        <v>1</v>
      </c>
      <c r="S1324" s="9">
        <f t="shared" si="141"/>
        <v>0</v>
      </c>
      <c r="T1324" s="8">
        <f t="shared" si="142"/>
        <v>42444.877743055549</v>
      </c>
      <c r="U1324" s="8">
        <f t="shared" si="143"/>
        <v>42504.877743055549</v>
      </c>
      <c r="V1324" s="14">
        <f t="shared" si="144"/>
        <v>60</v>
      </c>
      <c r="W1324" s="10">
        <f t="shared" si="145"/>
        <v>-0.99919999999999998</v>
      </c>
      <c r="X1324" s="21">
        <f t="shared" si="146"/>
        <v>2016</v>
      </c>
    </row>
    <row r="1325" spans="1:24" ht="60" x14ac:dyDescent="0.25">
      <c r="A1325">
        <v>681</v>
      </c>
      <c r="B1325" s="1" t="s">
        <v>682</v>
      </c>
      <c r="C1325" s="1" t="s">
        <v>4791</v>
      </c>
      <c r="D1325" s="3">
        <v>2500</v>
      </c>
      <c r="E1325" s="4">
        <v>1</v>
      </c>
      <c r="F1325" t="s">
        <v>8220</v>
      </c>
      <c r="G1325" t="s">
        <v>8223</v>
      </c>
      <c r="H1325" t="s">
        <v>8403</v>
      </c>
      <c r="I1325" t="s">
        <v>8245</v>
      </c>
      <c r="J1325">
        <v>1477509604</v>
      </c>
      <c r="K1325">
        <v>1474917604</v>
      </c>
      <c r="L1325" t="b">
        <v>0</v>
      </c>
      <c r="M1325">
        <v>1</v>
      </c>
      <c r="N1325" t="b">
        <v>0</v>
      </c>
      <c r="O1325" t="s">
        <v>8271</v>
      </c>
      <c r="P1325" t="s">
        <v>8306</v>
      </c>
      <c r="Q1325" t="s">
        <v>8308</v>
      </c>
      <c r="R1325">
        <f t="shared" si="140"/>
        <v>1</v>
      </c>
      <c r="S1325" s="9">
        <f t="shared" si="141"/>
        <v>0</v>
      </c>
      <c r="T1325" s="8">
        <f t="shared" si="142"/>
        <v>42639.805601851855</v>
      </c>
      <c r="U1325" s="8">
        <f t="shared" si="143"/>
        <v>42669.805601851855</v>
      </c>
      <c r="V1325" s="14">
        <f t="shared" si="144"/>
        <v>30</v>
      </c>
      <c r="W1325" s="10">
        <f t="shared" si="145"/>
        <v>-0.99960000000000004</v>
      </c>
      <c r="X1325" s="21">
        <f t="shared" si="146"/>
        <v>2016</v>
      </c>
    </row>
    <row r="1326" spans="1:24" ht="60" x14ac:dyDescent="0.25">
      <c r="A1326">
        <v>1111</v>
      </c>
      <c r="B1326" s="1" t="s">
        <v>1112</v>
      </c>
      <c r="C1326" s="1" t="s">
        <v>5221</v>
      </c>
      <c r="D1326" s="3">
        <v>2500</v>
      </c>
      <c r="E1326" s="4">
        <v>1</v>
      </c>
      <c r="F1326" t="s">
        <v>8220</v>
      </c>
      <c r="G1326" t="s">
        <v>8223</v>
      </c>
      <c r="H1326" t="s">
        <v>8403</v>
      </c>
      <c r="I1326" t="s">
        <v>8245</v>
      </c>
      <c r="J1326">
        <v>1452228790</v>
      </c>
      <c r="K1326">
        <v>1449636790</v>
      </c>
      <c r="L1326" t="b">
        <v>0</v>
      </c>
      <c r="M1326">
        <v>1</v>
      </c>
      <c r="N1326" t="b">
        <v>0</v>
      </c>
      <c r="O1326" t="s">
        <v>8280</v>
      </c>
      <c r="P1326" t="s">
        <v>8314</v>
      </c>
      <c r="Q1326" t="s">
        <v>8332</v>
      </c>
      <c r="R1326">
        <f t="shared" si="140"/>
        <v>1</v>
      </c>
      <c r="S1326" s="9">
        <f t="shared" si="141"/>
        <v>0</v>
      </c>
      <c r="T1326" s="8">
        <f t="shared" si="142"/>
        <v>42347.203587962969</v>
      </c>
      <c r="U1326" s="8">
        <f t="shared" si="143"/>
        <v>42377.203587962969</v>
      </c>
      <c r="V1326" s="14">
        <f t="shared" si="144"/>
        <v>30</v>
      </c>
      <c r="W1326" s="10">
        <f t="shared" si="145"/>
        <v>-0.99960000000000004</v>
      </c>
      <c r="X1326" s="21">
        <f t="shared" si="146"/>
        <v>2015</v>
      </c>
    </row>
    <row r="1327" spans="1:24" ht="45" x14ac:dyDescent="0.25">
      <c r="A1327">
        <v>3859</v>
      </c>
      <c r="B1327" s="1" t="s">
        <v>3856</v>
      </c>
      <c r="C1327" s="1" t="s">
        <v>7968</v>
      </c>
      <c r="D1327" s="3">
        <v>2500</v>
      </c>
      <c r="E1327" s="4">
        <v>1</v>
      </c>
      <c r="F1327" t="s">
        <v>8220</v>
      </c>
      <c r="G1327" t="s">
        <v>8223</v>
      </c>
      <c r="H1327" t="s">
        <v>8403</v>
      </c>
      <c r="I1327" t="s">
        <v>8245</v>
      </c>
      <c r="J1327">
        <v>1403730000</v>
      </c>
      <c r="K1327">
        <v>1401485207</v>
      </c>
      <c r="L1327" t="b">
        <v>0</v>
      </c>
      <c r="M1327">
        <v>1</v>
      </c>
      <c r="N1327" t="b">
        <v>0</v>
      </c>
      <c r="O1327" t="s">
        <v>8269</v>
      </c>
      <c r="P1327" t="s">
        <v>8321</v>
      </c>
      <c r="Q1327" t="s">
        <v>8324</v>
      </c>
      <c r="R1327">
        <f t="shared" si="140"/>
        <v>1</v>
      </c>
      <c r="S1327" s="9">
        <f t="shared" si="141"/>
        <v>0</v>
      </c>
      <c r="T1327" s="8">
        <f t="shared" si="142"/>
        <v>41789.893599537041</v>
      </c>
      <c r="U1327" s="8">
        <f t="shared" si="143"/>
        <v>41815.875</v>
      </c>
      <c r="V1327" s="14">
        <f t="shared" si="144"/>
        <v>25.981400462958845</v>
      </c>
      <c r="W1327" s="10">
        <f t="shared" si="145"/>
        <v>-0.99960000000000004</v>
      </c>
      <c r="X1327" s="21">
        <f t="shared" si="146"/>
        <v>2014</v>
      </c>
    </row>
    <row r="1328" spans="1:24" ht="60" x14ac:dyDescent="0.25">
      <c r="A1328">
        <v>4112</v>
      </c>
      <c r="B1328" s="1" t="s">
        <v>4108</v>
      </c>
      <c r="C1328" s="1" t="s">
        <v>6961</v>
      </c>
      <c r="D1328" s="3">
        <v>2500</v>
      </c>
      <c r="E1328" s="4">
        <v>1</v>
      </c>
      <c r="F1328" t="s">
        <v>8220</v>
      </c>
      <c r="G1328" t="s">
        <v>8240</v>
      </c>
      <c r="H1328" t="s">
        <v>8413</v>
      </c>
      <c r="I1328" t="s">
        <v>8248</v>
      </c>
      <c r="J1328">
        <v>1456617600</v>
      </c>
      <c r="K1328">
        <v>1454280186</v>
      </c>
      <c r="L1328" t="b">
        <v>0</v>
      </c>
      <c r="M1328">
        <v>1</v>
      </c>
      <c r="N1328" t="b">
        <v>0</v>
      </c>
      <c r="O1328" t="s">
        <v>8269</v>
      </c>
      <c r="P1328" t="s">
        <v>8321</v>
      </c>
      <c r="Q1328" t="s">
        <v>8324</v>
      </c>
      <c r="R1328">
        <f t="shared" si="140"/>
        <v>1</v>
      </c>
      <c r="S1328" s="9">
        <f t="shared" si="141"/>
        <v>0</v>
      </c>
      <c r="T1328" s="8">
        <f t="shared" si="142"/>
        <v>42400.946597222224</v>
      </c>
      <c r="U1328" s="8">
        <f t="shared" si="143"/>
        <v>42428</v>
      </c>
      <c r="V1328" s="14">
        <f t="shared" si="144"/>
        <v>27.053402777775773</v>
      </c>
      <c r="W1328" s="10">
        <f t="shared" si="145"/>
        <v>-0.99960000000000004</v>
      </c>
      <c r="X1328" s="21">
        <f t="shared" si="146"/>
        <v>2016</v>
      </c>
    </row>
    <row r="1329" spans="1:24" ht="60" x14ac:dyDescent="0.25">
      <c r="A1329">
        <v>572</v>
      </c>
      <c r="B1329" s="1" t="s">
        <v>573</v>
      </c>
      <c r="C1329" s="1" t="s">
        <v>4682</v>
      </c>
      <c r="D1329" s="3">
        <v>2500</v>
      </c>
      <c r="E1329" s="4">
        <v>0</v>
      </c>
      <c r="F1329" t="s">
        <v>8220</v>
      </c>
      <c r="G1329" t="s">
        <v>8223</v>
      </c>
      <c r="H1329" t="s">
        <v>8403</v>
      </c>
      <c r="I1329" t="s">
        <v>8245</v>
      </c>
      <c r="J1329">
        <v>1446660688</v>
      </c>
      <c r="K1329">
        <v>1444065088</v>
      </c>
      <c r="L1329" t="b">
        <v>0</v>
      </c>
      <c r="M1329">
        <v>0</v>
      </c>
      <c r="N1329" t="b">
        <v>0</v>
      </c>
      <c r="O1329" t="s">
        <v>8270</v>
      </c>
      <c r="P1329" t="s">
        <v>8306</v>
      </c>
      <c r="Q1329" t="s">
        <v>8340</v>
      </c>
      <c r="R1329">
        <f t="shared" si="140"/>
        <v>0</v>
      </c>
      <c r="S1329" s="9">
        <f t="shared" si="141"/>
        <v>0</v>
      </c>
      <c r="T1329" s="8">
        <f t="shared" si="142"/>
        <v>42282.71629629629</v>
      </c>
      <c r="U1329" s="8">
        <f t="shared" si="143"/>
        <v>42312.757962962962</v>
      </c>
      <c r="V1329" s="14">
        <f t="shared" si="144"/>
        <v>30.041666666671517</v>
      </c>
      <c r="W1329" s="10">
        <f t="shared" si="145"/>
        <v>-1</v>
      </c>
      <c r="X1329" s="21">
        <f t="shared" si="146"/>
        <v>2015</v>
      </c>
    </row>
    <row r="1330" spans="1:24" ht="60" x14ac:dyDescent="0.25">
      <c r="A1330">
        <v>768</v>
      </c>
      <c r="B1330" s="1" t="s">
        <v>769</v>
      </c>
      <c r="C1330" s="1" t="s">
        <v>4878</v>
      </c>
      <c r="D1330" s="3">
        <v>2500</v>
      </c>
      <c r="E1330" s="4">
        <v>0</v>
      </c>
      <c r="F1330" t="s">
        <v>8220</v>
      </c>
      <c r="G1330" t="s">
        <v>8223</v>
      </c>
      <c r="H1330" t="s">
        <v>8403</v>
      </c>
      <c r="I1330" t="s">
        <v>8245</v>
      </c>
      <c r="J1330">
        <v>1387169890</v>
      </c>
      <c r="K1330">
        <v>1384577890</v>
      </c>
      <c r="L1330" t="b">
        <v>0</v>
      </c>
      <c r="M1330">
        <v>0</v>
      </c>
      <c r="N1330" t="b">
        <v>0</v>
      </c>
      <c r="O1330" t="s">
        <v>8273</v>
      </c>
      <c r="P1330" t="s">
        <v>8309</v>
      </c>
      <c r="Q1330" t="s">
        <v>8350</v>
      </c>
      <c r="R1330">
        <f t="shared" si="140"/>
        <v>0</v>
      </c>
      <c r="S1330" s="9">
        <f t="shared" si="141"/>
        <v>0</v>
      </c>
      <c r="T1330" s="8">
        <f t="shared" si="142"/>
        <v>41594.207060185188</v>
      </c>
      <c r="U1330" s="8">
        <f t="shared" si="143"/>
        <v>41624.207060185188</v>
      </c>
      <c r="V1330" s="14">
        <f t="shared" si="144"/>
        <v>30</v>
      </c>
      <c r="W1330" s="10">
        <f t="shared" si="145"/>
        <v>-1</v>
      </c>
      <c r="X1330" s="21">
        <f t="shared" si="146"/>
        <v>2013</v>
      </c>
    </row>
    <row r="1331" spans="1:24" ht="45" x14ac:dyDescent="0.25">
      <c r="A1331">
        <v>908</v>
      </c>
      <c r="B1331" s="1" t="s">
        <v>909</v>
      </c>
      <c r="C1331" s="1" t="s">
        <v>5018</v>
      </c>
      <c r="D1331" s="3">
        <v>2500</v>
      </c>
      <c r="E1331" s="4">
        <v>0</v>
      </c>
      <c r="F1331" t="s">
        <v>8220</v>
      </c>
      <c r="G1331" t="s">
        <v>8223</v>
      </c>
      <c r="H1331" t="s">
        <v>8403</v>
      </c>
      <c r="I1331" t="s">
        <v>8245</v>
      </c>
      <c r="J1331">
        <v>1280206740</v>
      </c>
      <c r="K1331">
        <v>1276283655</v>
      </c>
      <c r="L1331" t="b">
        <v>0</v>
      </c>
      <c r="M1331">
        <v>0</v>
      </c>
      <c r="N1331" t="b">
        <v>0</v>
      </c>
      <c r="O1331" t="s">
        <v>8276</v>
      </c>
      <c r="P1331" t="s">
        <v>8325</v>
      </c>
      <c r="Q1331" t="s">
        <v>8348</v>
      </c>
      <c r="R1331">
        <f t="shared" si="140"/>
        <v>0</v>
      </c>
      <c r="S1331" s="9">
        <f t="shared" si="141"/>
        <v>0</v>
      </c>
      <c r="T1331" s="8">
        <f t="shared" si="142"/>
        <v>40340.801562499997</v>
      </c>
      <c r="U1331" s="8">
        <f t="shared" si="143"/>
        <v>40386.207638888889</v>
      </c>
      <c r="V1331" s="14">
        <f t="shared" si="144"/>
        <v>45.406076388891961</v>
      </c>
      <c r="W1331" s="10">
        <f t="shared" si="145"/>
        <v>-1</v>
      </c>
      <c r="X1331" s="21">
        <f t="shared" si="146"/>
        <v>2010</v>
      </c>
    </row>
    <row r="1332" spans="1:24" ht="30" x14ac:dyDescent="0.25">
      <c r="A1332">
        <v>1050</v>
      </c>
      <c r="B1332" s="1" t="s">
        <v>1051</v>
      </c>
      <c r="C1332" s="1" t="s">
        <v>5160</v>
      </c>
      <c r="D1332" s="3">
        <v>2500</v>
      </c>
      <c r="E1332" s="4">
        <v>0</v>
      </c>
      <c r="F1332" t="s">
        <v>8219</v>
      </c>
      <c r="G1332" t="s">
        <v>8223</v>
      </c>
      <c r="H1332" t="s">
        <v>8403</v>
      </c>
      <c r="I1332" t="s">
        <v>8245</v>
      </c>
      <c r="J1332">
        <v>1442257677</v>
      </c>
      <c r="K1332">
        <v>1439665677</v>
      </c>
      <c r="L1332" t="b">
        <v>0</v>
      </c>
      <c r="M1332">
        <v>0</v>
      </c>
      <c r="N1332" t="b">
        <v>0</v>
      </c>
      <c r="O1332" t="s">
        <v>8279</v>
      </c>
      <c r="P1332" t="s">
        <v>8344</v>
      </c>
      <c r="Q1332" t="s">
        <v>8345</v>
      </c>
      <c r="R1332">
        <f t="shared" si="140"/>
        <v>0</v>
      </c>
      <c r="S1332" s="9">
        <f t="shared" si="141"/>
        <v>0</v>
      </c>
      <c r="T1332" s="8">
        <f t="shared" si="142"/>
        <v>42231.7971875</v>
      </c>
      <c r="U1332" s="8">
        <f t="shared" si="143"/>
        <v>42261.7971875</v>
      </c>
      <c r="V1332" s="14">
        <f t="shared" si="144"/>
        <v>30</v>
      </c>
      <c r="W1332" s="10">
        <f t="shared" si="145"/>
        <v>-1</v>
      </c>
      <c r="X1332" s="21">
        <f t="shared" si="146"/>
        <v>2015</v>
      </c>
    </row>
    <row r="1333" spans="1:24" ht="60" x14ac:dyDescent="0.25">
      <c r="A1333">
        <v>1054</v>
      </c>
      <c r="B1333" s="1" t="s">
        <v>1055</v>
      </c>
      <c r="C1333" s="1" t="s">
        <v>5164</v>
      </c>
      <c r="D1333" s="3">
        <v>2500</v>
      </c>
      <c r="E1333" s="4">
        <v>0</v>
      </c>
      <c r="F1333" t="s">
        <v>8219</v>
      </c>
      <c r="G1333" t="s">
        <v>8223</v>
      </c>
      <c r="H1333" t="s">
        <v>8403</v>
      </c>
      <c r="I1333" t="s">
        <v>8245</v>
      </c>
      <c r="J1333">
        <v>1407708000</v>
      </c>
      <c r="K1333">
        <v>1405110399</v>
      </c>
      <c r="L1333" t="b">
        <v>0</v>
      </c>
      <c r="M1333">
        <v>0</v>
      </c>
      <c r="N1333" t="b">
        <v>0</v>
      </c>
      <c r="O1333" t="s">
        <v>8279</v>
      </c>
      <c r="P1333" t="s">
        <v>8344</v>
      </c>
      <c r="Q1333" t="s">
        <v>8345</v>
      </c>
      <c r="R1333">
        <f t="shared" si="140"/>
        <v>0</v>
      </c>
      <c r="S1333" s="9">
        <f t="shared" si="141"/>
        <v>0</v>
      </c>
      <c r="T1333" s="8">
        <f t="shared" si="142"/>
        <v>41831.851840277777</v>
      </c>
      <c r="U1333" s="8">
        <f t="shared" si="143"/>
        <v>41861.916666666664</v>
      </c>
      <c r="V1333" s="14">
        <f t="shared" si="144"/>
        <v>30.064826388887013</v>
      </c>
      <c r="W1333" s="10">
        <f t="shared" si="145"/>
        <v>-1</v>
      </c>
      <c r="X1333" s="21">
        <f t="shared" si="146"/>
        <v>2014</v>
      </c>
    </row>
    <row r="1334" spans="1:24" ht="30" x14ac:dyDescent="0.25">
      <c r="A1334">
        <v>1236</v>
      </c>
      <c r="B1334" s="1" t="s">
        <v>1237</v>
      </c>
      <c r="C1334" s="1" t="s">
        <v>5346</v>
      </c>
      <c r="D1334" s="3">
        <v>2500</v>
      </c>
      <c r="E1334" s="4">
        <v>0</v>
      </c>
      <c r="F1334" t="s">
        <v>8219</v>
      </c>
      <c r="G1334" t="s">
        <v>8223</v>
      </c>
      <c r="H1334" t="s">
        <v>8403</v>
      </c>
      <c r="I1334" t="s">
        <v>8245</v>
      </c>
      <c r="J1334">
        <v>1343491200</v>
      </c>
      <c r="K1334">
        <v>1342801164</v>
      </c>
      <c r="L1334" t="b">
        <v>0</v>
      </c>
      <c r="M1334">
        <v>0</v>
      </c>
      <c r="N1334" t="b">
        <v>0</v>
      </c>
      <c r="O1334" t="s">
        <v>8284</v>
      </c>
      <c r="P1334" t="s">
        <v>8325</v>
      </c>
      <c r="Q1334" t="s">
        <v>8352</v>
      </c>
      <c r="R1334">
        <f t="shared" si="140"/>
        <v>0</v>
      </c>
      <c r="S1334" s="9">
        <f t="shared" si="141"/>
        <v>0</v>
      </c>
      <c r="T1334" s="8">
        <f t="shared" si="142"/>
        <v>41110.680138888885</v>
      </c>
      <c r="U1334" s="8">
        <f t="shared" si="143"/>
        <v>41118.666666666664</v>
      </c>
      <c r="V1334" s="14">
        <f t="shared" si="144"/>
        <v>7.9865277777789743</v>
      </c>
      <c r="W1334" s="10">
        <f t="shared" si="145"/>
        <v>-1</v>
      </c>
      <c r="X1334" s="21">
        <f t="shared" si="146"/>
        <v>2012</v>
      </c>
    </row>
    <row r="1335" spans="1:24" ht="30" x14ac:dyDescent="0.25">
      <c r="A1335">
        <v>1239</v>
      </c>
      <c r="B1335" s="1" t="s">
        <v>1240</v>
      </c>
      <c r="C1335" s="1" t="s">
        <v>5349</v>
      </c>
      <c r="D1335" s="3">
        <v>2500</v>
      </c>
      <c r="E1335" s="4">
        <v>0</v>
      </c>
      <c r="F1335" t="s">
        <v>8219</v>
      </c>
      <c r="G1335" t="s">
        <v>8223</v>
      </c>
      <c r="H1335" t="s">
        <v>8403</v>
      </c>
      <c r="I1335" t="s">
        <v>8245</v>
      </c>
      <c r="J1335">
        <v>1325804767</v>
      </c>
      <c r="K1335">
        <v>1323212767</v>
      </c>
      <c r="L1335" t="b">
        <v>0</v>
      </c>
      <c r="M1335">
        <v>0</v>
      </c>
      <c r="N1335" t="b">
        <v>0</v>
      </c>
      <c r="O1335" t="s">
        <v>8284</v>
      </c>
      <c r="P1335" t="s">
        <v>8325</v>
      </c>
      <c r="Q1335" t="s">
        <v>8352</v>
      </c>
      <c r="R1335">
        <f t="shared" si="140"/>
        <v>0</v>
      </c>
      <c r="S1335" s="9">
        <f t="shared" si="141"/>
        <v>0</v>
      </c>
      <c r="T1335" s="8">
        <f t="shared" si="142"/>
        <v>40883.962581018517</v>
      </c>
      <c r="U1335" s="8">
        <f t="shared" si="143"/>
        <v>40913.962581018517</v>
      </c>
      <c r="V1335" s="14">
        <f t="shared" si="144"/>
        <v>30</v>
      </c>
      <c r="W1335" s="10">
        <f t="shared" si="145"/>
        <v>-1</v>
      </c>
      <c r="X1335" s="21">
        <f t="shared" si="146"/>
        <v>2011</v>
      </c>
    </row>
    <row r="1336" spans="1:24" ht="60" x14ac:dyDescent="0.25">
      <c r="A1336">
        <v>1333</v>
      </c>
      <c r="B1336" s="1" t="s">
        <v>1334</v>
      </c>
      <c r="C1336" s="1" t="s">
        <v>5443</v>
      </c>
      <c r="D1336" s="3">
        <v>2500</v>
      </c>
      <c r="E1336" s="4">
        <v>0</v>
      </c>
      <c r="F1336" t="s">
        <v>8219</v>
      </c>
      <c r="G1336" t="s">
        <v>8225</v>
      </c>
      <c r="H1336" t="s">
        <v>8404</v>
      </c>
      <c r="I1336" t="s">
        <v>8247</v>
      </c>
      <c r="J1336">
        <v>1405478025</v>
      </c>
      <c r="K1336">
        <v>1402886025</v>
      </c>
      <c r="L1336" t="b">
        <v>0</v>
      </c>
      <c r="M1336">
        <v>0</v>
      </c>
      <c r="N1336" t="b">
        <v>0</v>
      </c>
      <c r="O1336" t="s">
        <v>8271</v>
      </c>
      <c r="P1336" t="s">
        <v>8306</v>
      </c>
      <c r="Q1336" t="s">
        <v>8308</v>
      </c>
      <c r="R1336">
        <f t="shared" si="140"/>
        <v>0</v>
      </c>
      <c r="S1336" s="9">
        <f t="shared" si="141"/>
        <v>0</v>
      </c>
      <c r="T1336" s="8">
        <f t="shared" si="142"/>
        <v>41806.106770833336</v>
      </c>
      <c r="U1336" s="8">
        <f t="shared" si="143"/>
        <v>41836.106770833336</v>
      </c>
      <c r="V1336" s="14">
        <f t="shared" si="144"/>
        <v>30</v>
      </c>
      <c r="W1336" s="10">
        <f t="shared" si="145"/>
        <v>-1</v>
      </c>
      <c r="X1336" s="21">
        <f t="shared" si="146"/>
        <v>2014</v>
      </c>
    </row>
    <row r="1337" spans="1:24" ht="45" x14ac:dyDescent="0.25">
      <c r="A1337">
        <v>2377</v>
      </c>
      <c r="B1337" s="1" t="s">
        <v>2378</v>
      </c>
      <c r="C1337" s="1" t="s">
        <v>6487</v>
      </c>
      <c r="D1337" s="3">
        <v>2500</v>
      </c>
      <c r="E1337" s="4">
        <v>0</v>
      </c>
      <c r="F1337" t="s">
        <v>8219</v>
      </c>
      <c r="G1337" t="s">
        <v>8228</v>
      </c>
      <c r="H1337" t="s">
        <v>8408</v>
      </c>
      <c r="I1337" t="s">
        <v>8250</v>
      </c>
      <c r="J1337">
        <v>1480110783</v>
      </c>
      <c r="K1337">
        <v>1477515183</v>
      </c>
      <c r="L1337" t="b">
        <v>0</v>
      </c>
      <c r="M1337">
        <v>0</v>
      </c>
      <c r="N1337" t="b">
        <v>0</v>
      </c>
      <c r="O1337" t="s">
        <v>8270</v>
      </c>
      <c r="P1337" t="s">
        <v>8306</v>
      </c>
      <c r="Q1337" t="s">
        <v>8340</v>
      </c>
      <c r="R1337">
        <f t="shared" si="140"/>
        <v>0</v>
      </c>
      <c r="S1337" s="9">
        <f t="shared" si="141"/>
        <v>0</v>
      </c>
      <c r="T1337" s="8">
        <f t="shared" si="142"/>
        <v>42669.870173611111</v>
      </c>
      <c r="U1337" s="8">
        <f t="shared" si="143"/>
        <v>42699.911840277782</v>
      </c>
      <c r="V1337" s="14">
        <f t="shared" si="144"/>
        <v>30.041666666671517</v>
      </c>
      <c r="W1337" s="10">
        <f t="shared" si="145"/>
        <v>-1</v>
      </c>
      <c r="X1337" s="21">
        <f t="shared" si="146"/>
        <v>2016</v>
      </c>
    </row>
    <row r="1338" spans="1:24" ht="30" x14ac:dyDescent="0.25">
      <c r="A1338">
        <v>1928</v>
      </c>
      <c r="B1338" s="1" t="s">
        <v>1929</v>
      </c>
      <c r="C1338" s="1" t="s">
        <v>6038</v>
      </c>
      <c r="D1338" s="3">
        <v>2550</v>
      </c>
      <c r="E1338" s="4">
        <v>2630</v>
      </c>
      <c r="F1338" t="s">
        <v>8218</v>
      </c>
      <c r="G1338" t="s">
        <v>8223</v>
      </c>
      <c r="H1338" t="s">
        <v>8403</v>
      </c>
      <c r="I1338" t="s">
        <v>8245</v>
      </c>
      <c r="J1338">
        <v>1367940794</v>
      </c>
      <c r="K1338">
        <v>1365348794</v>
      </c>
      <c r="L1338" t="b">
        <v>0</v>
      </c>
      <c r="M1338">
        <v>34</v>
      </c>
      <c r="N1338" t="b">
        <v>1</v>
      </c>
      <c r="O1338" t="s">
        <v>8277</v>
      </c>
      <c r="P1338" t="s">
        <v>8325</v>
      </c>
      <c r="Q1338" t="s">
        <v>8326</v>
      </c>
      <c r="R1338">
        <f t="shared" si="140"/>
        <v>77.349999999999994</v>
      </c>
      <c r="S1338" s="9">
        <f t="shared" si="141"/>
        <v>103</v>
      </c>
      <c r="T1338" s="8">
        <f t="shared" si="142"/>
        <v>41371.648078703707</v>
      </c>
      <c r="U1338" s="8">
        <f t="shared" si="143"/>
        <v>41401.648078703707</v>
      </c>
      <c r="V1338" s="14">
        <f t="shared" si="144"/>
        <v>30</v>
      </c>
      <c r="W1338" s="10">
        <f t="shared" si="145"/>
        <v>3.1372549019607843E-2</v>
      </c>
      <c r="X1338" s="21">
        <f t="shared" si="146"/>
        <v>2013</v>
      </c>
    </row>
    <row r="1339" spans="1:24" ht="30" x14ac:dyDescent="0.25">
      <c r="A1339">
        <v>2058</v>
      </c>
      <c r="B1339" s="1" t="s">
        <v>2059</v>
      </c>
      <c r="C1339" s="1" t="s">
        <v>6168</v>
      </c>
      <c r="D1339" s="3">
        <v>2560</v>
      </c>
      <c r="E1339" s="4">
        <v>4308</v>
      </c>
      <c r="F1339" t="s">
        <v>8218</v>
      </c>
      <c r="G1339" t="s">
        <v>8224</v>
      </c>
      <c r="H1339" t="s">
        <v>8407</v>
      </c>
      <c r="I1339" t="s">
        <v>8246</v>
      </c>
      <c r="J1339">
        <v>1425326400</v>
      </c>
      <c r="K1339">
        <v>1421916830</v>
      </c>
      <c r="L1339" t="b">
        <v>0</v>
      </c>
      <c r="M1339">
        <v>410</v>
      </c>
      <c r="N1339" t="b">
        <v>1</v>
      </c>
      <c r="O1339" t="s">
        <v>8293</v>
      </c>
      <c r="P1339" t="s">
        <v>8306</v>
      </c>
      <c r="Q1339" t="s">
        <v>8307</v>
      </c>
      <c r="R1339">
        <f t="shared" si="140"/>
        <v>10.51</v>
      </c>
      <c r="S1339" s="9">
        <f t="shared" si="141"/>
        <v>168</v>
      </c>
      <c r="T1339" s="8">
        <f t="shared" si="142"/>
        <v>42026.370717592596</v>
      </c>
      <c r="U1339" s="8">
        <f t="shared" si="143"/>
        <v>42065.833333333328</v>
      </c>
      <c r="V1339" s="14">
        <f t="shared" si="144"/>
        <v>39.462615740732872</v>
      </c>
      <c r="W1339" s="10">
        <f t="shared" si="145"/>
        <v>0.68281250000000004</v>
      </c>
      <c r="X1339" s="21">
        <f t="shared" si="146"/>
        <v>2015</v>
      </c>
    </row>
    <row r="1340" spans="1:24" ht="60" x14ac:dyDescent="0.25">
      <c r="A1340">
        <v>1525</v>
      </c>
      <c r="B1340" s="1" t="s">
        <v>1526</v>
      </c>
      <c r="C1340" s="1" t="s">
        <v>5635</v>
      </c>
      <c r="D1340" s="3">
        <v>2600</v>
      </c>
      <c r="E1340" s="4">
        <v>4524.1499999999996</v>
      </c>
      <c r="F1340" t="s">
        <v>8218</v>
      </c>
      <c r="G1340" t="s">
        <v>8223</v>
      </c>
      <c r="H1340" t="s">
        <v>8403</v>
      </c>
      <c r="I1340" t="s">
        <v>8245</v>
      </c>
      <c r="J1340">
        <v>1471539138</v>
      </c>
      <c r="K1340">
        <v>1468947138</v>
      </c>
      <c r="L1340" t="b">
        <v>1</v>
      </c>
      <c r="M1340">
        <v>140</v>
      </c>
      <c r="N1340" t="b">
        <v>1</v>
      </c>
      <c r="O1340" t="s">
        <v>8283</v>
      </c>
      <c r="P1340" t="s">
        <v>8311</v>
      </c>
      <c r="Q1340" t="s">
        <v>8312</v>
      </c>
      <c r="R1340">
        <f t="shared" si="140"/>
        <v>32.32</v>
      </c>
      <c r="S1340" s="9">
        <f t="shared" si="141"/>
        <v>174</v>
      </c>
      <c r="T1340" s="8">
        <f t="shared" si="142"/>
        <v>42570.702986111108</v>
      </c>
      <c r="U1340" s="8">
        <f t="shared" si="143"/>
        <v>42600.702986111108</v>
      </c>
      <c r="V1340" s="14">
        <f t="shared" si="144"/>
        <v>30</v>
      </c>
      <c r="W1340" s="10">
        <f t="shared" si="145"/>
        <v>0.74005769230769214</v>
      </c>
      <c r="X1340" s="21">
        <f t="shared" si="146"/>
        <v>2016</v>
      </c>
    </row>
    <row r="1341" spans="1:24" ht="60" x14ac:dyDescent="0.25">
      <c r="A1341">
        <v>34</v>
      </c>
      <c r="B1341" s="1" t="s">
        <v>36</v>
      </c>
      <c r="C1341" s="1" t="s">
        <v>4145</v>
      </c>
      <c r="D1341" s="3">
        <v>2600</v>
      </c>
      <c r="E1341" s="4">
        <v>3392</v>
      </c>
      <c r="F1341" t="s">
        <v>8218</v>
      </c>
      <c r="G1341" t="s">
        <v>8223</v>
      </c>
      <c r="H1341" t="s">
        <v>8403</v>
      </c>
      <c r="I1341" t="s">
        <v>8245</v>
      </c>
      <c r="J1341">
        <v>1407224601</v>
      </c>
      <c r="K1341">
        <v>1405928601</v>
      </c>
      <c r="L1341" t="b">
        <v>0</v>
      </c>
      <c r="M1341">
        <v>68</v>
      </c>
      <c r="N1341" t="b">
        <v>1</v>
      </c>
      <c r="O1341" t="s">
        <v>8263</v>
      </c>
      <c r="P1341" t="s">
        <v>8319</v>
      </c>
      <c r="Q1341" t="s">
        <v>8330</v>
      </c>
      <c r="R1341">
        <f t="shared" si="140"/>
        <v>49.88</v>
      </c>
      <c r="S1341" s="9">
        <f t="shared" si="141"/>
        <v>130</v>
      </c>
      <c r="T1341" s="8">
        <f t="shared" si="142"/>
        <v>41841.321770833332</v>
      </c>
      <c r="U1341" s="8">
        <f t="shared" si="143"/>
        <v>41856.321770833332</v>
      </c>
      <c r="V1341" s="14">
        <f t="shared" si="144"/>
        <v>15</v>
      </c>
      <c r="W1341" s="10">
        <f t="shared" si="145"/>
        <v>0.30461538461538462</v>
      </c>
      <c r="X1341" s="21">
        <f t="shared" si="146"/>
        <v>2014</v>
      </c>
    </row>
    <row r="1342" spans="1:24" ht="30" x14ac:dyDescent="0.25">
      <c r="A1342">
        <v>3595</v>
      </c>
      <c r="B1342" s="1" t="s">
        <v>3594</v>
      </c>
      <c r="C1342" s="1" t="s">
        <v>7705</v>
      </c>
      <c r="D1342" s="3">
        <v>2600</v>
      </c>
      <c r="E1342" s="4">
        <v>3081</v>
      </c>
      <c r="F1342" t="s">
        <v>8218</v>
      </c>
      <c r="G1342" t="s">
        <v>8223</v>
      </c>
      <c r="H1342" t="s">
        <v>8403</v>
      </c>
      <c r="I1342" t="s">
        <v>8245</v>
      </c>
      <c r="J1342">
        <v>1426229940</v>
      </c>
      <c r="K1342">
        <v>1423959123</v>
      </c>
      <c r="L1342" t="b">
        <v>0</v>
      </c>
      <c r="M1342">
        <v>62</v>
      </c>
      <c r="N1342" t="b">
        <v>1</v>
      </c>
      <c r="O1342" t="s">
        <v>8269</v>
      </c>
      <c r="P1342" t="s">
        <v>8321</v>
      </c>
      <c r="Q1342" t="s">
        <v>8324</v>
      </c>
      <c r="R1342">
        <f t="shared" si="140"/>
        <v>49.69</v>
      </c>
      <c r="S1342" s="9">
        <f t="shared" si="141"/>
        <v>119</v>
      </c>
      <c r="T1342" s="8">
        <f t="shared" si="142"/>
        <v>42050.008368055554</v>
      </c>
      <c r="U1342" s="8">
        <f t="shared" si="143"/>
        <v>42076.290972222225</v>
      </c>
      <c r="V1342" s="14">
        <f t="shared" si="144"/>
        <v>26.282604166670353</v>
      </c>
      <c r="W1342" s="10">
        <f t="shared" si="145"/>
        <v>0.185</v>
      </c>
      <c r="X1342" s="21">
        <f t="shared" si="146"/>
        <v>2015</v>
      </c>
    </row>
    <row r="1343" spans="1:24" ht="60" x14ac:dyDescent="0.25">
      <c r="A1343">
        <v>3230</v>
      </c>
      <c r="B1343" s="1" t="s">
        <v>3230</v>
      </c>
      <c r="C1343" s="1" t="s">
        <v>7340</v>
      </c>
      <c r="D1343" s="3">
        <v>2600</v>
      </c>
      <c r="E1343" s="4">
        <v>2857</v>
      </c>
      <c r="F1343" t="s">
        <v>8218</v>
      </c>
      <c r="G1343" t="s">
        <v>8223</v>
      </c>
      <c r="H1343" t="s">
        <v>8403</v>
      </c>
      <c r="I1343" t="s">
        <v>8245</v>
      </c>
      <c r="J1343">
        <v>1412135940</v>
      </c>
      <c r="K1343">
        <v>1410840126</v>
      </c>
      <c r="L1343" t="b">
        <v>1</v>
      </c>
      <c r="M1343">
        <v>37</v>
      </c>
      <c r="N1343" t="b">
        <v>1</v>
      </c>
      <c r="O1343" t="s">
        <v>8269</v>
      </c>
      <c r="P1343" t="s">
        <v>8321</v>
      </c>
      <c r="Q1343" t="s">
        <v>8324</v>
      </c>
      <c r="R1343">
        <f t="shared" si="140"/>
        <v>77.22</v>
      </c>
      <c r="S1343" s="9">
        <f t="shared" si="141"/>
        <v>110</v>
      </c>
      <c r="T1343" s="8">
        <f t="shared" si="142"/>
        <v>41898.168125000004</v>
      </c>
      <c r="U1343" s="8">
        <f t="shared" si="143"/>
        <v>41913.165972222225</v>
      </c>
      <c r="V1343" s="14">
        <f t="shared" si="144"/>
        <v>14.997847222221026</v>
      </c>
      <c r="W1343" s="10">
        <f t="shared" si="145"/>
        <v>9.8846153846153847E-2</v>
      </c>
      <c r="X1343" s="21">
        <f t="shared" si="146"/>
        <v>2014</v>
      </c>
    </row>
    <row r="1344" spans="1:24" ht="60" x14ac:dyDescent="0.25">
      <c r="A1344">
        <v>1199</v>
      </c>
      <c r="B1344" s="1" t="s">
        <v>1200</v>
      </c>
      <c r="C1344" s="1" t="s">
        <v>5309</v>
      </c>
      <c r="D1344" s="3">
        <v>2658</v>
      </c>
      <c r="E1344" s="4">
        <v>2693</v>
      </c>
      <c r="F1344" t="s">
        <v>8218</v>
      </c>
      <c r="G1344" t="s">
        <v>8224</v>
      </c>
      <c r="H1344" t="s">
        <v>8407</v>
      </c>
      <c r="I1344" t="s">
        <v>8246</v>
      </c>
      <c r="J1344">
        <v>1436380200</v>
      </c>
      <c r="K1344">
        <v>1433615400</v>
      </c>
      <c r="L1344" t="b">
        <v>0</v>
      </c>
      <c r="M1344">
        <v>9</v>
      </c>
      <c r="N1344" t="b">
        <v>1</v>
      </c>
      <c r="O1344" t="s">
        <v>8283</v>
      </c>
      <c r="P1344" t="s">
        <v>8311</v>
      </c>
      <c r="Q1344" t="s">
        <v>8312</v>
      </c>
      <c r="R1344">
        <f t="shared" si="140"/>
        <v>299.22000000000003</v>
      </c>
      <c r="S1344" s="9">
        <f t="shared" si="141"/>
        <v>101</v>
      </c>
      <c r="T1344" s="8">
        <f t="shared" si="142"/>
        <v>42161.770833333328</v>
      </c>
      <c r="U1344" s="8">
        <f t="shared" si="143"/>
        <v>42193.770833333328</v>
      </c>
      <c r="V1344" s="14">
        <f t="shared" si="144"/>
        <v>32</v>
      </c>
      <c r="W1344" s="10">
        <f t="shared" si="145"/>
        <v>1.3167795334838224E-2</v>
      </c>
      <c r="X1344" s="21">
        <f t="shared" si="146"/>
        <v>2015</v>
      </c>
    </row>
    <row r="1345" spans="1:24" ht="45" x14ac:dyDescent="0.25">
      <c r="A1345">
        <v>3265</v>
      </c>
      <c r="B1345" s="1" t="s">
        <v>3265</v>
      </c>
      <c r="C1345" s="1" t="s">
        <v>7375</v>
      </c>
      <c r="D1345" s="3">
        <v>2700</v>
      </c>
      <c r="E1345" s="4">
        <v>4428</v>
      </c>
      <c r="F1345" t="s">
        <v>8218</v>
      </c>
      <c r="G1345" t="s">
        <v>8240</v>
      </c>
      <c r="H1345" t="s">
        <v>8413</v>
      </c>
      <c r="I1345" t="s">
        <v>8248</v>
      </c>
      <c r="J1345">
        <v>1449162000</v>
      </c>
      <c r="K1345">
        <v>1446570315</v>
      </c>
      <c r="L1345" t="b">
        <v>1</v>
      </c>
      <c r="M1345">
        <v>63</v>
      </c>
      <c r="N1345" t="b">
        <v>1</v>
      </c>
      <c r="O1345" t="s">
        <v>8269</v>
      </c>
      <c r="P1345" t="s">
        <v>8321</v>
      </c>
      <c r="Q1345" t="s">
        <v>8324</v>
      </c>
      <c r="R1345">
        <f t="shared" si="140"/>
        <v>70.290000000000006</v>
      </c>
      <c r="S1345" s="9">
        <f t="shared" si="141"/>
        <v>164</v>
      </c>
      <c r="T1345" s="8">
        <f t="shared" si="142"/>
        <v>42311.711979166663</v>
      </c>
      <c r="U1345" s="8">
        <f t="shared" si="143"/>
        <v>42341.708333333328</v>
      </c>
      <c r="V1345" s="14">
        <f t="shared" si="144"/>
        <v>29.996354166665697</v>
      </c>
      <c r="W1345" s="10">
        <f t="shared" si="145"/>
        <v>0.64</v>
      </c>
      <c r="X1345" s="21">
        <f t="shared" si="146"/>
        <v>2015</v>
      </c>
    </row>
    <row r="1346" spans="1:24" ht="60" x14ac:dyDescent="0.25">
      <c r="A1346">
        <v>1191</v>
      </c>
      <c r="B1346" s="1" t="s">
        <v>1192</v>
      </c>
      <c r="C1346" s="1" t="s">
        <v>5301</v>
      </c>
      <c r="D1346" s="3">
        <v>2700</v>
      </c>
      <c r="E1346" s="4">
        <v>2945</v>
      </c>
      <c r="F1346" t="s">
        <v>8218</v>
      </c>
      <c r="G1346" t="s">
        <v>8223</v>
      </c>
      <c r="H1346" t="s">
        <v>8403</v>
      </c>
      <c r="I1346" t="s">
        <v>8245</v>
      </c>
      <c r="J1346">
        <v>1458480560</v>
      </c>
      <c r="K1346">
        <v>1455892160</v>
      </c>
      <c r="L1346" t="b">
        <v>0</v>
      </c>
      <c r="M1346">
        <v>33</v>
      </c>
      <c r="N1346" t="b">
        <v>1</v>
      </c>
      <c r="O1346" t="s">
        <v>8283</v>
      </c>
      <c r="P1346" t="s">
        <v>8311</v>
      </c>
      <c r="Q1346" t="s">
        <v>8312</v>
      </c>
      <c r="R1346">
        <f t="shared" ref="R1346:R1409" si="147">IFERROR(ROUND(E1346/M1346,2),0)</f>
        <v>89.24</v>
      </c>
      <c r="S1346" s="9">
        <f t="shared" ref="S1346:S1409" si="148">ROUND((E1346/D1346)*100,0)</f>
        <v>109</v>
      </c>
      <c r="T1346" s="8">
        <f t="shared" ref="T1346:T1409" si="149">+(((K1346/60)/60)/24)+DATE(1970,1,1)</f>
        <v>42419.603703703702</v>
      </c>
      <c r="U1346" s="8">
        <f t="shared" ref="U1346:U1409" si="150">+(((J1346/60)/60/24)+DATE(1970,1,1))</f>
        <v>42449.562037037031</v>
      </c>
      <c r="V1346" s="14">
        <f t="shared" ref="V1346:V1409" si="151">+U1346-T1346</f>
        <v>29.958333333328483</v>
      </c>
      <c r="W1346" s="10">
        <f t="shared" ref="W1346:W1409" si="152">+(E1346-D1346)/D1346</f>
        <v>9.0740740740740747E-2</v>
      </c>
      <c r="X1346" s="21">
        <f t="shared" ref="X1346:X1409" si="153">YEAR(T1346)</f>
        <v>2016</v>
      </c>
    </row>
    <row r="1347" spans="1:24" x14ac:dyDescent="0.25">
      <c r="A1347">
        <v>2833</v>
      </c>
      <c r="B1347" s="1" t="s">
        <v>2833</v>
      </c>
      <c r="C1347" s="1" t="s">
        <v>6943</v>
      </c>
      <c r="D1347" s="3">
        <v>2700</v>
      </c>
      <c r="E1347" s="4">
        <v>2923</v>
      </c>
      <c r="F1347" t="s">
        <v>8218</v>
      </c>
      <c r="G1347" t="s">
        <v>8223</v>
      </c>
      <c r="H1347" t="s">
        <v>8403</v>
      </c>
      <c r="I1347" t="s">
        <v>8245</v>
      </c>
      <c r="J1347">
        <v>1444528800</v>
      </c>
      <c r="K1347">
        <v>1442804633</v>
      </c>
      <c r="L1347" t="b">
        <v>0</v>
      </c>
      <c r="M1347">
        <v>35</v>
      </c>
      <c r="N1347" t="b">
        <v>1</v>
      </c>
      <c r="O1347" t="s">
        <v>8269</v>
      </c>
      <c r="P1347" t="s">
        <v>8321</v>
      </c>
      <c r="Q1347" t="s">
        <v>8324</v>
      </c>
      <c r="R1347">
        <f t="shared" si="147"/>
        <v>83.51</v>
      </c>
      <c r="S1347" s="9">
        <f t="shared" si="148"/>
        <v>108</v>
      </c>
      <c r="T1347" s="8">
        <f t="shared" si="149"/>
        <v>42268.127696759257</v>
      </c>
      <c r="U1347" s="8">
        <f t="shared" si="150"/>
        <v>42288.083333333328</v>
      </c>
      <c r="V1347" s="14">
        <f t="shared" si="151"/>
        <v>19.955636574071832</v>
      </c>
      <c r="W1347" s="10">
        <f t="shared" si="152"/>
        <v>8.2592592592592592E-2</v>
      </c>
      <c r="X1347" s="21">
        <f t="shared" si="153"/>
        <v>2015</v>
      </c>
    </row>
    <row r="1348" spans="1:24" ht="60" x14ac:dyDescent="0.25">
      <c r="A1348">
        <v>977</v>
      </c>
      <c r="B1348" s="1" t="s">
        <v>978</v>
      </c>
      <c r="C1348" s="1" t="s">
        <v>5087</v>
      </c>
      <c r="D1348" s="3">
        <v>2700</v>
      </c>
      <c r="E1348" s="4">
        <v>909</v>
      </c>
      <c r="F1348" t="s">
        <v>8220</v>
      </c>
      <c r="G1348" t="s">
        <v>8238</v>
      </c>
      <c r="H1348" t="s">
        <v>8416</v>
      </c>
      <c r="I1348" t="s">
        <v>8248</v>
      </c>
      <c r="J1348">
        <v>1456094197</v>
      </c>
      <c r="K1348">
        <v>1453502197</v>
      </c>
      <c r="L1348" t="b">
        <v>0</v>
      </c>
      <c r="M1348">
        <v>12</v>
      </c>
      <c r="N1348" t="b">
        <v>0</v>
      </c>
      <c r="O1348" t="s">
        <v>8271</v>
      </c>
      <c r="P1348" t="s">
        <v>8306</v>
      </c>
      <c r="Q1348" t="s">
        <v>8308</v>
      </c>
      <c r="R1348">
        <f t="shared" si="147"/>
        <v>75.75</v>
      </c>
      <c r="S1348" s="9">
        <f t="shared" si="148"/>
        <v>34</v>
      </c>
      <c r="T1348" s="8">
        <f t="shared" si="149"/>
        <v>42391.942094907412</v>
      </c>
      <c r="U1348" s="8">
        <f t="shared" si="150"/>
        <v>42421.942094907412</v>
      </c>
      <c r="V1348" s="14">
        <f t="shared" si="151"/>
        <v>30</v>
      </c>
      <c r="W1348" s="10">
        <f t="shared" si="152"/>
        <v>-0.66333333333333333</v>
      </c>
      <c r="X1348" s="21">
        <f t="shared" si="153"/>
        <v>2016</v>
      </c>
    </row>
    <row r="1349" spans="1:24" ht="45" x14ac:dyDescent="0.25">
      <c r="A1349">
        <v>2322</v>
      </c>
      <c r="B1349" s="1" t="s">
        <v>2323</v>
      </c>
      <c r="C1349" s="1" t="s">
        <v>6432</v>
      </c>
      <c r="D1349" s="3">
        <v>2700</v>
      </c>
      <c r="E1349" s="4">
        <v>85</v>
      </c>
      <c r="F1349" t="s">
        <v>8221</v>
      </c>
      <c r="G1349" t="s">
        <v>8223</v>
      </c>
      <c r="H1349" t="s">
        <v>8403</v>
      </c>
      <c r="I1349" t="s">
        <v>8245</v>
      </c>
      <c r="J1349">
        <v>1491769769</v>
      </c>
      <c r="K1349">
        <v>1489181369</v>
      </c>
      <c r="L1349" t="b">
        <v>0</v>
      </c>
      <c r="M1349">
        <v>4</v>
      </c>
      <c r="N1349" t="b">
        <v>0</v>
      </c>
      <c r="O1349" t="s">
        <v>8296</v>
      </c>
      <c r="P1349" t="s">
        <v>8317</v>
      </c>
      <c r="Q1349" t="s">
        <v>8318</v>
      </c>
      <c r="R1349">
        <f t="shared" si="147"/>
        <v>21.25</v>
      </c>
      <c r="S1349" s="9">
        <f t="shared" si="148"/>
        <v>3</v>
      </c>
      <c r="T1349" s="8">
        <f t="shared" si="149"/>
        <v>42804.895474537043</v>
      </c>
      <c r="U1349" s="8">
        <f t="shared" si="150"/>
        <v>42834.853807870371</v>
      </c>
      <c r="V1349" s="14">
        <f t="shared" si="151"/>
        <v>29.958333333328483</v>
      </c>
      <c r="W1349" s="10">
        <f t="shared" si="152"/>
        <v>-0.96851851851851856</v>
      </c>
      <c r="X1349" s="21">
        <f t="shared" si="153"/>
        <v>2017</v>
      </c>
    </row>
    <row r="1350" spans="1:24" ht="45" x14ac:dyDescent="0.25">
      <c r="A1350">
        <v>1439</v>
      </c>
      <c r="B1350" s="1" t="s">
        <v>1440</v>
      </c>
      <c r="C1350" s="1" t="s">
        <v>5549</v>
      </c>
      <c r="D1350" s="3">
        <v>2725</v>
      </c>
      <c r="E1350" s="4">
        <v>180</v>
      </c>
      <c r="F1350" t="s">
        <v>8220</v>
      </c>
      <c r="G1350" t="s">
        <v>8228</v>
      </c>
      <c r="H1350" t="s">
        <v>8408</v>
      </c>
      <c r="I1350" t="s">
        <v>8250</v>
      </c>
      <c r="J1350">
        <v>1425758101</v>
      </c>
      <c r="K1350">
        <v>1423166101</v>
      </c>
      <c r="L1350" t="b">
        <v>0</v>
      </c>
      <c r="M1350">
        <v>6</v>
      </c>
      <c r="N1350" t="b">
        <v>0</v>
      </c>
      <c r="O1350" t="s">
        <v>8285</v>
      </c>
      <c r="P1350" t="s">
        <v>8309</v>
      </c>
      <c r="Q1350" t="s">
        <v>8346</v>
      </c>
      <c r="R1350">
        <f t="shared" si="147"/>
        <v>30</v>
      </c>
      <c r="S1350" s="9">
        <f t="shared" si="148"/>
        <v>7</v>
      </c>
      <c r="T1350" s="8">
        <f t="shared" si="149"/>
        <v>42040.829872685179</v>
      </c>
      <c r="U1350" s="8">
        <f t="shared" si="150"/>
        <v>42070.829872685179</v>
      </c>
      <c r="V1350" s="14">
        <f t="shared" si="151"/>
        <v>30</v>
      </c>
      <c r="W1350" s="10">
        <f t="shared" si="152"/>
        <v>-0.93394495412844036</v>
      </c>
      <c r="X1350" s="21">
        <f t="shared" si="153"/>
        <v>2015</v>
      </c>
    </row>
    <row r="1351" spans="1:24" ht="60" x14ac:dyDescent="0.25">
      <c r="A1351">
        <v>3419</v>
      </c>
      <c r="B1351" s="1" t="s">
        <v>3418</v>
      </c>
      <c r="C1351" s="1" t="s">
        <v>7529</v>
      </c>
      <c r="D1351" s="3">
        <v>2750</v>
      </c>
      <c r="E1351" s="4">
        <v>2930</v>
      </c>
      <c r="F1351" t="s">
        <v>8218</v>
      </c>
      <c r="G1351" t="s">
        <v>8240</v>
      </c>
      <c r="H1351" t="s">
        <v>8413</v>
      </c>
      <c r="I1351" t="s">
        <v>8248</v>
      </c>
      <c r="J1351">
        <v>1459978200</v>
      </c>
      <c r="K1351">
        <v>1458416585</v>
      </c>
      <c r="L1351" t="b">
        <v>0</v>
      </c>
      <c r="M1351">
        <v>46</v>
      </c>
      <c r="N1351" t="b">
        <v>1</v>
      </c>
      <c r="O1351" t="s">
        <v>8269</v>
      </c>
      <c r="P1351" t="s">
        <v>8321</v>
      </c>
      <c r="Q1351" t="s">
        <v>8324</v>
      </c>
      <c r="R1351">
        <f t="shared" si="147"/>
        <v>63.7</v>
      </c>
      <c r="S1351" s="9">
        <f t="shared" si="148"/>
        <v>107</v>
      </c>
      <c r="T1351" s="8">
        <f t="shared" si="149"/>
        <v>42448.821585648147</v>
      </c>
      <c r="U1351" s="8">
        <f t="shared" si="150"/>
        <v>42466.895833333328</v>
      </c>
      <c r="V1351" s="14">
        <f t="shared" si="151"/>
        <v>18.074247685181035</v>
      </c>
      <c r="W1351" s="10">
        <f t="shared" si="152"/>
        <v>6.545454545454546E-2</v>
      </c>
      <c r="X1351" s="21">
        <f t="shared" si="153"/>
        <v>2016</v>
      </c>
    </row>
    <row r="1352" spans="1:24" ht="60" x14ac:dyDescent="0.25">
      <c r="A1352">
        <v>793</v>
      </c>
      <c r="B1352" s="1" t="s">
        <v>794</v>
      </c>
      <c r="C1352" s="1" t="s">
        <v>4903</v>
      </c>
      <c r="D1352" s="3">
        <v>2750</v>
      </c>
      <c r="E1352" s="4">
        <v>2826.43</v>
      </c>
      <c r="F1352" t="s">
        <v>8218</v>
      </c>
      <c r="G1352" t="s">
        <v>8223</v>
      </c>
      <c r="H1352" t="s">
        <v>8403</v>
      </c>
      <c r="I1352" t="s">
        <v>8245</v>
      </c>
      <c r="J1352">
        <v>1372827540</v>
      </c>
      <c r="K1352">
        <v>1371491244</v>
      </c>
      <c r="L1352" t="b">
        <v>0</v>
      </c>
      <c r="M1352">
        <v>32</v>
      </c>
      <c r="N1352" t="b">
        <v>1</v>
      </c>
      <c r="O1352" t="s">
        <v>8274</v>
      </c>
      <c r="P1352" t="s">
        <v>8325</v>
      </c>
      <c r="Q1352" t="s">
        <v>8329</v>
      </c>
      <c r="R1352">
        <f t="shared" si="147"/>
        <v>88.33</v>
      </c>
      <c r="S1352" s="9">
        <f t="shared" si="148"/>
        <v>103</v>
      </c>
      <c r="T1352" s="8">
        <f t="shared" si="149"/>
        <v>41442.741249999999</v>
      </c>
      <c r="U1352" s="8">
        <f t="shared" si="150"/>
        <v>41458.207638888889</v>
      </c>
      <c r="V1352" s="14">
        <f t="shared" si="151"/>
        <v>15.466388888889924</v>
      </c>
      <c r="W1352" s="10">
        <f t="shared" si="152"/>
        <v>2.7792727272727212E-2</v>
      </c>
      <c r="X1352" s="21">
        <f t="shared" si="153"/>
        <v>2013</v>
      </c>
    </row>
    <row r="1353" spans="1:24" ht="60" x14ac:dyDescent="0.25">
      <c r="A1353">
        <v>3530</v>
      </c>
      <c r="B1353" s="1" t="s">
        <v>3529</v>
      </c>
      <c r="C1353" s="1" t="s">
        <v>7640</v>
      </c>
      <c r="D1353" s="3">
        <v>2750</v>
      </c>
      <c r="E1353" s="4">
        <v>2750</v>
      </c>
      <c r="F1353" t="s">
        <v>8218</v>
      </c>
      <c r="G1353" t="s">
        <v>8224</v>
      </c>
      <c r="H1353" t="s">
        <v>8407</v>
      </c>
      <c r="I1353" t="s">
        <v>8246</v>
      </c>
      <c r="J1353">
        <v>1460318400</v>
      </c>
      <c r="K1353">
        <v>1457881057</v>
      </c>
      <c r="L1353" t="b">
        <v>0</v>
      </c>
      <c r="M1353">
        <v>22</v>
      </c>
      <c r="N1353" t="b">
        <v>1</v>
      </c>
      <c r="O1353" t="s">
        <v>8269</v>
      </c>
      <c r="P1353" t="s">
        <v>8321</v>
      </c>
      <c r="Q1353" t="s">
        <v>8324</v>
      </c>
      <c r="R1353">
        <f t="shared" si="147"/>
        <v>125</v>
      </c>
      <c r="S1353" s="9">
        <f t="shared" si="148"/>
        <v>100</v>
      </c>
      <c r="T1353" s="8">
        <f t="shared" si="149"/>
        <v>42442.623344907406</v>
      </c>
      <c r="U1353" s="8">
        <f t="shared" si="150"/>
        <v>42470.833333333328</v>
      </c>
      <c r="V1353" s="14">
        <f t="shared" si="151"/>
        <v>28.209988425922347</v>
      </c>
      <c r="W1353" s="10">
        <f t="shared" si="152"/>
        <v>0</v>
      </c>
      <c r="X1353" s="21">
        <f t="shared" si="153"/>
        <v>2016</v>
      </c>
    </row>
    <row r="1354" spans="1:24" ht="60" x14ac:dyDescent="0.25">
      <c r="A1354">
        <v>4074</v>
      </c>
      <c r="B1354" s="1" t="s">
        <v>4070</v>
      </c>
      <c r="C1354" s="1" t="s">
        <v>8177</v>
      </c>
      <c r="D1354" s="3">
        <v>2750</v>
      </c>
      <c r="E1354" s="4">
        <v>735</v>
      </c>
      <c r="F1354" t="s">
        <v>8220</v>
      </c>
      <c r="G1354" t="s">
        <v>8224</v>
      </c>
      <c r="H1354" t="s">
        <v>8407</v>
      </c>
      <c r="I1354" t="s">
        <v>8246</v>
      </c>
      <c r="J1354">
        <v>1446732975</v>
      </c>
      <c r="K1354">
        <v>1444137375</v>
      </c>
      <c r="L1354" t="b">
        <v>0</v>
      </c>
      <c r="M1354">
        <v>21</v>
      </c>
      <c r="N1354" t="b">
        <v>0</v>
      </c>
      <c r="O1354" t="s">
        <v>8269</v>
      </c>
      <c r="P1354" t="s">
        <v>8321</v>
      </c>
      <c r="Q1354" t="s">
        <v>8324</v>
      </c>
      <c r="R1354">
        <f t="shared" si="147"/>
        <v>35</v>
      </c>
      <c r="S1354" s="9">
        <f t="shared" si="148"/>
        <v>27</v>
      </c>
      <c r="T1354" s="8">
        <f t="shared" si="149"/>
        <v>42283.552951388891</v>
      </c>
      <c r="U1354" s="8">
        <f t="shared" si="150"/>
        <v>42313.594618055555</v>
      </c>
      <c r="V1354" s="14">
        <f t="shared" si="151"/>
        <v>30.041666666664241</v>
      </c>
      <c r="W1354" s="10">
        <f t="shared" si="152"/>
        <v>-0.73272727272727278</v>
      </c>
      <c r="X1354" s="21">
        <f t="shared" si="153"/>
        <v>2015</v>
      </c>
    </row>
    <row r="1355" spans="1:24" ht="45" x14ac:dyDescent="0.25">
      <c r="A1355">
        <v>3142</v>
      </c>
      <c r="B1355" s="1" t="s">
        <v>3142</v>
      </c>
      <c r="C1355" s="1" t="s">
        <v>7252</v>
      </c>
      <c r="D1355" s="3">
        <v>2750</v>
      </c>
      <c r="E1355" s="4">
        <v>45</v>
      </c>
      <c r="F1355" t="s">
        <v>8221</v>
      </c>
      <c r="G1355" t="s">
        <v>8224</v>
      </c>
      <c r="H1355" t="s">
        <v>8407</v>
      </c>
      <c r="I1355" t="s">
        <v>8246</v>
      </c>
      <c r="J1355">
        <v>1489922339</v>
      </c>
      <c r="K1355">
        <v>1487333939</v>
      </c>
      <c r="L1355" t="b">
        <v>0</v>
      </c>
      <c r="M1355">
        <v>3</v>
      </c>
      <c r="N1355" t="b">
        <v>0</v>
      </c>
      <c r="O1355" t="s">
        <v>8269</v>
      </c>
      <c r="P1355" t="s">
        <v>8321</v>
      </c>
      <c r="Q1355" t="s">
        <v>8324</v>
      </c>
      <c r="R1355">
        <f t="shared" si="147"/>
        <v>15</v>
      </c>
      <c r="S1355" s="9">
        <f t="shared" si="148"/>
        <v>2</v>
      </c>
      <c r="T1355" s="8">
        <f t="shared" si="149"/>
        <v>42783.513182870374</v>
      </c>
      <c r="U1355" s="8">
        <f t="shared" si="150"/>
        <v>42813.471516203703</v>
      </c>
      <c r="V1355" s="14">
        <f t="shared" si="151"/>
        <v>29.958333333328483</v>
      </c>
      <c r="W1355" s="10">
        <f t="shared" si="152"/>
        <v>-0.98363636363636364</v>
      </c>
      <c r="X1355" s="21">
        <f t="shared" si="153"/>
        <v>2017</v>
      </c>
    </row>
    <row r="1356" spans="1:24" ht="60" x14ac:dyDescent="0.25">
      <c r="A1356">
        <v>939</v>
      </c>
      <c r="B1356" s="1" t="s">
        <v>940</v>
      </c>
      <c r="C1356" s="1" t="s">
        <v>5049</v>
      </c>
      <c r="D1356" s="3">
        <v>2750</v>
      </c>
      <c r="E1356" s="4">
        <v>40</v>
      </c>
      <c r="F1356" t="s">
        <v>8220</v>
      </c>
      <c r="G1356" t="s">
        <v>8223</v>
      </c>
      <c r="H1356" t="s">
        <v>8403</v>
      </c>
      <c r="I1356" t="s">
        <v>8245</v>
      </c>
      <c r="J1356">
        <v>1372622280</v>
      </c>
      <c r="K1356">
        <v>1369246738</v>
      </c>
      <c r="L1356" t="b">
        <v>0</v>
      </c>
      <c r="M1356">
        <v>2</v>
      </c>
      <c r="N1356" t="b">
        <v>0</v>
      </c>
      <c r="O1356" t="s">
        <v>8276</v>
      </c>
      <c r="P1356" t="s">
        <v>8325</v>
      </c>
      <c r="Q1356" t="s">
        <v>8348</v>
      </c>
      <c r="R1356">
        <f t="shared" si="147"/>
        <v>20</v>
      </c>
      <c r="S1356" s="9">
        <f t="shared" si="148"/>
        <v>1</v>
      </c>
      <c r="T1356" s="8">
        <f t="shared" si="149"/>
        <v>41416.763171296298</v>
      </c>
      <c r="U1356" s="8">
        <f t="shared" si="150"/>
        <v>41455.831944444442</v>
      </c>
      <c r="V1356" s="14">
        <f t="shared" si="151"/>
        <v>39.068773148144828</v>
      </c>
      <c r="W1356" s="10">
        <f t="shared" si="152"/>
        <v>-0.98545454545454547</v>
      </c>
      <c r="X1356" s="21">
        <f t="shared" si="153"/>
        <v>2013</v>
      </c>
    </row>
    <row r="1357" spans="1:24" ht="60" x14ac:dyDescent="0.25">
      <c r="A1357">
        <v>1229</v>
      </c>
      <c r="B1357" s="1" t="s">
        <v>1230</v>
      </c>
      <c r="C1357" s="1" t="s">
        <v>5339</v>
      </c>
      <c r="D1357" s="3">
        <v>2750</v>
      </c>
      <c r="E1357" s="4">
        <v>25</v>
      </c>
      <c r="F1357" t="s">
        <v>8219</v>
      </c>
      <c r="G1357" t="s">
        <v>8223</v>
      </c>
      <c r="H1357" t="s">
        <v>8403</v>
      </c>
      <c r="I1357" t="s">
        <v>8245</v>
      </c>
      <c r="J1357">
        <v>1334592000</v>
      </c>
      <c r="K1357">
        <v>1331982127</v>
      </c>
      <c r="L1357" t="b">
        <v>0</v>
      </c>
      <c r="M1357">
        <v>1</v>
      </c>
      <c r="N1357" t="b">
        <v>0</v>
      </c>
      <c r="O1357" t="s">
        <v>8284</v>
      </c>
      <c r="P1357" t="s">
        <v>8325</v>
      </c>
      <c r="Q1357" t="s">
        <v>8352</v>
      </c>
      <c r="R1357">
        <f t="shared" si="147"/>
        <v>25</v>
      </c>
      <c r="S1357" s="9">
        <f t="shared" si="148"/>
        <v>1</v>
      </c>
      <c r="T1357" s="8">
        <f t="shared" si="149"/>
        <v>40985.459803240738</v>
      </c>
      <c r="U1357" s="8">
        <f t="shared" si="150"/>
        <v>41015.666666666664</v>
      </c>
      <c r="V1357" s="14">
        <f t="shared" si="151"/>
        <v>30.206863425926713</v>
      </c>
      <c r="W1357" s="10">
        <f t="shared" si="152"/>
        <v>-0.99090909090909096</v>
      </c>
      <c r="X1357" s="21">
        <f t="shared" si="153"/>
        <v>2012</v>
      </c>
    </row>
    <row r="1358" spans="1:24" ht="45" x14ac:dyDescent="0.25">
      <c r="A1358">
        <v>2236</v>
      </c>
      <c r="B1358" s="1" t="s">
        <v>2237</v>
      </c>
      <c r="C1358" s="1" t="s">
        <v>6346</v>
      </c>
      <c r="D1358" s="3">
        <v>2800</v>
      </c>
      <c r="E1358" s="4">
        <v>15039</v>
      </c>
      <c r="F1358" t="s">
        <v>8218</v>
      </c>
      <c r="G1358" t="s">
        <v>8223</v>
      </c>
      <c r="H1358" t="s">
        <v>8403</v>
      </c>
      <c r="I1358" t="s">
        <v>8245</v>
      </c>
      <c r="J1358">
        <v>1454338123</v>
      </c>
      <c r="K1358">
        <v>1451746123</v>
      </c>
      <c r="L1358" t="b">
        <v>0</v>
      </c>
      <c r="M1358">
        <v>680</v>
      </c>
      <c r="N1358" t="b">
        <v>1</v>
      </c>
      <c r="O1358" t="s">
        <v>8295</v>
      </c>
      <c r="P1358" t="s">
        <v>8314</v>
      </c>
      <c r="Q1358" t="s">
        <v>8315</v>
      </c>
      <c r="R1358">
        <f t="shared" si="147"/>
        <v>22.12</v>
      </c>
      <c r="S1358" s="9">
        <f t="shared" si="148"/>
        <v>537</v>
      </c>
      <c r="T1358" s="8">
        <f t="shared" si="149"/>
        <v>42371.617164351846</v>
      </c>
      <c r="U1358" s="8">
        <f t="shared" si="150"/>
        <v>42401.617164351846</v>
      </c>
      <c r="V1358" s="14">
        <f t="shared" si="151"/>
        <v>30</v>
      </c>
      <c r="W1358" s="10">
        <f t="shared" si="152"/>
        <v>4.3710714285714287</v>
      </c>
      <c r="X1358" s="21">
        <f t="shared" si="153"/>
        <v>2016</v>
      </c>
    </row>
    <row r="1359" spans="1:24" ht="45" x14ac:dyDescent="0.25">
      <c r="A1359">
        <v>2813</v>
      </c>
      <c r="B1359" s="1" t="s">
        <v>2813</v>
      </c>
      <c r="C1359" s="1" t="s">
        <v>6923</v>
      </c>
      <c r="D1359" s="3">
        <v>2800</v>
      </c>
      <c r="E1359" s="4">
        <v>3572.12</v>
      </c>
      <c r="F1359" t="s">
        <v>8218</v>
      </c>
      <c r="G1359" t="s">
        <v>8223</v>
      </c>
      <c r="H1359" t="s">
        <v>8403</v>
      </c>
      <c r="I1359" t="s">
        <v>8245</v>
      </c>
      <c r="J1359">
        <v>1481737761</v>
      </c>
      <c r="K1359">
        <v>1479577761</v>
      </c>
      <c r="L1359" t="b">
        <v>0</v>
      </c>
      <c r="M1359">
        <v>96</v>
      </c>
      <c r="N1359" t="b">
        <v>1</v>
      </c>
      <c r="O1359" t="s">
        <v>8269</v>
      </c>
      <c r="P1359" t="s">
        <v>8321</v>
      </c>
      <c r="Q1359" t="s">
        <v>8324</v>
      </c>
      <c r="R1359">
        <f t="shared" si="147"/>
        <v>37.21</v>
      </c>
      <c r="S1359" s="9">
        <f t="shared" si="148"/>
        <v>128</v>
      </c>
      <c r="T1359" s="8">
        <f t="shared" si="149"/>
        <v>42693.742604166662</v>
      </c>
      <c r="U1359" s="8">
        <f t="shared" si="150"/>
        <v>42718.742604166662</v>
      </c>
      <c r="V1359" s="14">
        <f t="shared" si="151"/>
        <v>25</v>
      </c>
      <c r="W1359" s="10">
        <f t="shared" si="152"/>
        <v>0.27575714285714281</v>
      </c>
      <c r="X1359" s="21">
        <f t="shared" si="153"/>
        <v>2016</v>
      </c>
    </row>
    <row r="1360" spans="1:24" ht="60" x14ac:dyDescent="0.25">
      <c r="A1360">
        <v>1604</v>
      </c>
      <c r="B1360" s="1" t="s">
        <v>1605</v>
      </c>
      <c r="C1360" s="1" t="s">
        <v>5714</v>
      </c>
      <c r="D1360" s="3">
        <v>2800</v>
      </c>
      <c r="E1360" s="4">
        <v>3419</v>
      </c>
      <c r="F1360" t="s">
        <v>8218</v>
      </c>
      <c r="G1360" t="s">
        <v>8223</v>
      </c>
      <c r="H1360" t="s">
        <v>8403</v>
      </c>
      <c r="I1360" t="s">
        <v>8245</v>
      </c>
      <c r="J1360">
        <v>1332011835</v>
      </c>
      <c r="K1360">
        <v>1328559435</v>
      </c>
      <c r="L1360" t="b">
        <v>0</v>
      </c>
      <c r="M1360">
        <v>70</v>
      </c>
      <c r="N1360" t="b">
        <v>1</v>
      </c>
      <c r="O1360" t="s">
        <v>8274</v>
      </c>
      <c r="P1360" t="s">
        <v>8325</v>
      </c>
      <c r="Q1360" t="s">
        <v>8329</v>
      </c>
      <c r="R1360">
        <f t="shared" si="147"/>
        <v>48.84</v>
      </c>
      <c r="S1360" s="9">
        <f t="shared" si="148"/>
        <v>122</v>
      </c>
      <c r="T1360" s="8">
        <f t="shared" si="149"/>
        <v>40945.845312500001</v>
      </c>
      <c r="U1360" s="8">
        <f t="shared" si="150"/>
        <v>40985.80364583333</v>
      </c>
      <c r="V1360" s="14">
        <f t="shared" si="151"/>
        <v>39.958333333328483</v>
      </c>
      <c r="W1360" s="10">
        <f t="shared" si="152"/>
        <v>0.22107142857142856</v>
      </c>
      <c r="X1360" s="21">
        <f t="shared" si="153"/>
        <v>2012</v>
      </c>
    </row>
    <row r="1361" spans="1:24" ht="60" x14ac:dyDescent="0.25">
      <c r="A1361">
        <v>3513</v>
      </c>
      <c r="B1361" s="1" t="s">
        <v>3512</v>
      </c>
      <c r="C1361" s="1" t="s">
        <v>7623</v>
      </c>
      <c r="D1361" s="3">
        <v>2800</v>
      </c>
      <c r="E1361" s="4">
        <v>3315</v>
      </c>
      <c r="F1361" t="s">
        <v>8218</v>
      </c>
      <c r="G1361" t="s">
        <v>8223</v>
      </c>
      <c r="H1361" t="s">
        <v>8403</v>
      </c>
      <c r="I1361" t="s">
        <v>8245</v>
      </c>
      <c r="J1361">
        <v>1401857940</v>
      </c>
      <c r="K1361">
        <v>1400725112</v>
      </c>
      <c r="L1361" t="b">
        <v>0</v>
      </c>
      <c r="M1361">
        <v>44</v>
      </c>
      <c r="N1361" t="b">
        <v>1</v>
      </c>
      <c r="O1361" t="s">
        <v>8269</v>
      </c>
      <c r="P1361" t="s">
        <v>8321</v>
      </c>
      <c r="Q1361" t="s">
        <v>8324</v>
      </c>
      <c r="R1361">
        <f t="shared" si="147"/>
        <v>75.34</v>
      </c>
      <c r="S1361" s="9">
        <f t="shared" si="148"/>
        <v>118</v>
      </c>
      <c r="T1361" s="8">
        <f t="shared" si="149"/>
        <v>41781.096203703702</v>
      </c>
      <c r="U1361" s="8">
        <f t="shared" si="150"/>
        <v>41794.207638888889</v>
      </c>
      <c r="V1361" s="14">
        <f t="shared" si="151"/>
        <v>13.111435185186565</v>
      </c>
      <c r="W1361" s="10">
        <f t="shared" si="152"/>
        <v>0.18392857142857144</v>
      </c>
      <c r="X1361" s="21">
        <f t="shared" si="153"/>
        <v>2014</v>
      </c>
    </row>
    <row r="1362" spans="1:24" ht="60" x14ac:dyDescent="0.25">
      <c r="A1362">
        <v>3469</v>
      </c>
      <c r="B1362" s="1" t="s">
        <v>3468</v>
      </c>
      <c r="C1362" s="1" t="s">
        <v>7579</v>
      </c>
      <c r="D1362" s="3">
        <v>2800</v>
      </c>
      <c r="E1362" s="4">
        <v>3175</v>
      </c>
      <c r="F1362" t="s">
        <v>8218</v>
      </c>
      <c r="G1362" t="s">
        <v>8223</v>
      </c>
      <c r="H1362" t="s">
        <v>8403</v>
      </c>
      <c r="I1362" t="s">
        <v>8245</v>
      </c>
      <c r="J1362">
        <v>1461857045</v>
      </c>
      <c r="K1362">
        <v>1459265045</v>
      </c>
      <c r="L1362" t="b">
        <v>0</v>
      </c>
      <c r="M1362">
        <v>63</v>
      </c>
      <c r="N1362" t="b">
        <v>1</v>
      </c>
      <c r="O1362" t="s">
        <v>8269</v>
      </c>
      <c r="P1362" t="s">
        <v>8321</v>
      </c>
      <c r="Q1362" t="s">
        <v>8324</v>
      </c>
      <c r="R1362">
        <f t="shared" si="147"/>
        <v>50.4</v>
      </c>
      <c r="S1362" s="9">
        <f t="shared" si="148"/>
        <v>113</v>
      </c>
      <c r="T1362" s="8">
        <f t="shared" si="149"/>
        <v>42458.641724537039</v>
      </c>
      <c r="U1362" s="8">
        <f t="shared" si="150"/>
        <v>42488.641724537039</v>
      </c>
      <c r="V1362" s="14">
        <f t="shared" si="151"/>
        <v>30</v>
      </c>
      <c r="W1362" s="10">
        <f t="shared" si="152"/>
        <v>0.13392857142857142</v>
      </c>
      <c r="X1362" s="21">
        <f t="shared" si="153"/>
        <v>2016</v>
      </c>
    </row>
    <row r="1363" spans="1:24" ht="60" x14ac:dyDescent="0.25">
      <c r="A1363">
        <v>3238</v>
      </c>
      <c r="B1363" s="1" t="s">
        <v>3238</v>
      </c>
      <c r="C1363" s="1" t="s">
        <v>7348</v>
      </c>
      <c r="D1363" s="3">
        <v>2800</v>
      </c>
      <c r="E1363" s="4">
        <v>3145</v>
      </c>
      <c r="F1363" t="s">
        <v>8218</v>
      </c>
      <c r="G1363" t="s">
        <v>8224</v>
      </c>
      <c r="H1363" t="s">
        <v>8407</v>
      </c>
      <c r="I1363" t="s">
        <v>8246</v>
      </c>
      <c r="J1363">
        <v>1435752898</v>
      </c>
      <c r="K1363">
        <v>1433160898</v>
      </c>
      <c r="L1363" t="b">
        <v>1</v>
      </c>
      <c r="M1363">
        <v>79</v>
      </c>
      <c r="N1363" t="b">
        <v>1</v>
      </c>
      <c r="O1363" t="s">
        <v>8269</v>
      </c>
      <c r="P1363" t="s">
        <v>8321</v>
      </c>
      <c r="Q1363" t="s">
        <v>8324</v>
      </c>
      <c r="R1363">
        <f t="shared" si="147"/>
        <v>39.81</v>
      </c>
      <c r="S1363" s="9">
        <f t="shared" si="148"/>
        <v>112</v>
      </c>
      <c r="T1363" s="8">
        <f t="shared" si="149"/>
        <v>42156.510393518518</v>
      </c>
      <c r="U1363" s="8">
        <f t="shared" si="150"/>
        <v>42186.510393518518</v>
      </c>
      <c r="V1363" s="14">
        <f t="shared" si="151"/>
        <v>30</v>
      </c>
      <c r="W1363" s="10">
        <f t="shared" si="152"/>
        <v>0.12321428571428572</v>
      </c>
      <c r="X1363" s="21">
        <f t="shared" si="153"/>
        <v>2015</v>
      </c>
    </row>
    <row r="1364" spans="1:24" ht="45" x14ac:dyDescent="0.25">
      <c r="A1364">
        <v>1390</v>
      </c>
      <c r="B1364" s="1" t="s">
        <v>1391</v>
      </c>
      <c r="C1364" s="1" t="s">
        <v>5500</v>
      </c>
      <c r="D1364" s="3">
        <v>2800</v>
      </c>
      <c r="E1364" s="4">
        <v>3055</v>
      </c>
      <c r="F1364" t="s">
        <v>8218</v>
      </c>
      <c r="G1364" t="s">
        <v>8223</v>
      </c>
      <c r="H1364" t="s">
        <v>8403</v>
      </c>
      <c r="I1364" t="s">
        <v>8245</v>
      </c>
      <c r="J1364">
        <v>1430154720</v>
      </c>
      <c r="K1364">
        <v>1427224606</v>
      </c>
      <c r="L1364" t="b">
        <v>0</v>
      </c>
      <c r="M1364">
        <v>19</v>
      </c>
      <c r="N1364" t="b">
        <v>1</v>
      </c>
      <c r="O1364" t="s">
        <v>8274</v>
      </c>
      <c r="P1364" t="s">
        <v>8325</v>
      </c>
      <c r="Q1364" t="s">
        <v>8329</v>
      </c>
      <c r="R1364">
        <f t="shared" si="147"/>
        <v>160.79</v>
      </c>
      <c r="S1364" s="9">
        <f t="shared" si="148"/>
        <v>109</v>
      </c>
      <c r="T1364" s="8">
        <f t="shared" si="149"/>
        <v>42087.803310185183</v>
      </c>
      <c r="U1364" s="8">
        <f t="shared" si="150"/>
        <v>42121.716666666667</v>
      </c>
      <c r="V1364" s="14">
        <f t="shared" si="151"/>
        <v>33.913356481483788</v>
      </c>
      <c r="W1364" s="10">
        <f t="shared" si="152"/>
        <v>9.1071428571428567E-2</v>
      </c>
      <c r="X1364" s="21">
        <f t="shared" si="153"/>
        <v>2015</v>
      </c>
    </row>
    <row r="1365" spans="1:24" ht="60" x14ac:dyDescent="0.25">
      <c r="A1365">
        <v>406</v>
      </c>
      <c r="B1365" s="1" t="s">
        <v>407</v>
      </c>
      <c r="C1365" s="1" t="s">
        <v>4516</v>
      </c>
      <c r="D1365" s="3">
        <v>2800</v>
      </c>
      <c r="E1365" s="4">
        <v>3015.73</v>
      </c>
      <c r="F1365" t="s">
        <v>8218</v>
      </c>
      <c r="G1365" t="s">
        <v>8223</v>
      </c>
      <c r="H1365" t="s">
        <v>8403</v>
      </c>
      <c r="I1365" t="s">
        <v>8245</v>
      </c>
      <c r="J1365">
        <v>1304920740</v>
      </c>
      <c r="K1365">
        <v>1301975637</v>
      </c>
      <c r="L1365" t="b">
        <v>0</v>
      </c>
      <c r="M1365">
        <v>35</v>
      </c>
      <c r="N1365" t="b">
        <v>1</v>
      </c>
      <c r="O1365" t="s">
        <v>8267</v>
      </c>
      <c r="P1365" t="s">
        <v>8319</v>
      </c>
      <c r="Q1365" t="s">
        <v>8320</v>
      </c>
      <c r="R1365">
        <f t="shared" si="147"/>
        <v>86.16</v>
      </c>
      <c r="S1365" s="9">
        <f t="shared" si="148"/>
        <v>108</v>
      </c>
      <c r="T1365" s="8">
        <f t="shared" si="149"/>
        <v>40638.162465277775</v>
      </c>
      <c r="U1365" s="8">
        <f t="shared" si="150"/>
        <v>40672.249305555553</v>
      </c>
      <c r="V1365" s="14">
        <f t="shared" si="151"/>
        <v>34.08684027777781</v>
      </c>
      <c r="W1365" s="10">
        <f t="shared" si="152"/>
        <v>7.7046428571428571E-2</v>
      </c>
      <c r="X1365" s="21">
        <f t="shared" si="153"/>
        <v>2011</v>
      </c>
    </row>
    <row r="1366" spans="1:24" ht="60" x14ac:dyDescent="0.25">
      <c r="A1366">
        <v>1500</v>
      </c>
      <c r="B1366" s="1" t="s">
        <v>1501</v>
      </c>
      <c r="C1366" s="1" t="s">
        <v>5610</v>
      </c>
      <c r="D1366" s="3">
        <v>2800</v>
      </c>
      <c r="E1366" s="4">
        <v>701</v>
      </c>
      <c r="F1366" t="s">
        <v>8220</v>
      </c>
      <c r="G1366" t="s">
        <v>8223</v>
      </c>
      <c r="H1366" t="s">
        <v>8403</v>
      </c>
      <c r="I1366" t="s">
        <v>8245</v>
      </c>
      <c r="J1366">
        <v>1367444557</v>
      </c>
      <c r="K1366">
        <v>1364852557</v>
      </c>
      <c r="L1366" t="b">
        <v>0</v>
      </c>
      <c r="M1366">
        <v>15</v>
      </c>
      <c r="N1366" t="b">
        <v>0</v>
      </c>
      <c r="O1366" t="s">
        <v>8273</v>
      </c>
      <c r="P1366" t="s">
        <v>8309</v>
      </c>
      <c r="Q1366" t="s">
        <v>8350</v>
      </c>
      <c r="R1366">
        <f t="shared" si="147"/>
        <v>46.73</v>
      </c>
      <c r="S1366" s="9">
        <f t="shared" si="148"/>
        <v>25</v>
      </c>
      <c r="T1366" s="8">
        <f t="shared" si="149"/>
        <v>41365.904594907406</v>
      </c>
      <c r="U1366" s="8">
        <f t="shared" si="150"/>
        <v>41395.904594907406</v>
      </c>
      <c r="V1366" s="14">
        <f t="shared" si="151"/>
        <v>30</v>
      </c>
      <c r="W1366" s="10">
        <f t="shared" si="152"/>
        <v>-0.74964285714285717</v>
      </c>
      <c r="X1366" s="21">
        <f t="shared" si="153"/>
        <v>2013</v>
      </c>
    </row>
    <row r="1367" spans="1:24" ht="45" x14ac:dyDescent="0.25">
      <c r="A1367">
        <v>162</v>
      </c>
      <c r="B1367" s="1" t="s">
        <v>164</v>
      </c>
      <c r="C1367" s="1" t="s">
        <v>4272</v>
      </c>
      <c r="D1367" s="3">
        <v>2800</v>
      </c>
      <c r="E1367" s="4">
        <v>435</v>
      </c>
      <c r="F1367" t="s">
        <v>8220</v>
      </c>
      <c r="G1367" t="s">
        <v>8223</v>
      </c>
      <c r="H1367" t="s">
        <v>8403</v>
      </c>
      <c r="I1367" t="s">
        <v>8245</v>
      </c>
      <c r="J1367">
        <v>1408232520</v>
      </c>
      <c r="K1367">
        <v>1405393356</v>
      </c>
      <c r="L1367" t="b">
        <v>0</v>
      </c>
      <c r="M1367">
        <v>10</v>
      </c>
      <c r="N1367" t="b">
        <v>0</v>
      </c>
      <c r="O1367" t="s">
        <v>8266</v>
      </c>
      <c r="P1367" t="s">
        <v>8319</v>
      </c>
      <c r="Q1367" t="s">
        <v>8323</v>
      </c>
      <c r="R1367">
        <f t="shared" si="147"/>
        <v>43.5</v>
      </c>
      <c r="S1367" s="9">
        <f t="shared" si="148"/>
        <v>16</v>
      </c>
      <c r="T1367" s="8">
        <f t="shared" si="149"/>
        <v>41835.126805555556</v>
      </c>
      <c r="U1367" s="8">
        <f t="shared" si="150"/>
        <v>41867.987500000003</v>
      </c>
      <c r="V1367" s="14">
        <f t="shared" si="151"/>
        <v>32.86069444444729</v>
      </c>
      <c r="W1367" s="10">
        <f t="shared" si="152"/>
        <v>-0.84464285714285714</v>
      </c>
      <c r="X1367" s="21">
        <f t="shared" si="153"/>
        <v>2014</v>
      </c>
    </row>
    <row r="1368" spans="1:24" ht="45" x14ac:dyDescent="0.25">
      <c r="A1368">
        <v>405</v>
      </c>
      <c r="B1368" s="1" t="s">
        <v>406</v>
      </c>
      <c r="C1368" s="1" t="s">
        <v>4515</v>
      </c>
      <c r="D1368" s="3">
        <v>2820</v>
      </c>
      <c r="E1368" s="4">
        <v>3036</v>
      </c>
      <c r="F1368" t="s">
        <v>8218</v>
      </c>
      <c r="G1368" t="s">
        <v>8223</v>
      </c>
      <c r="H1368" t="s">
        <v>8403</v>
      </c>
      <c r="I1368" t="s">
        <v>8245</v>
      </c>
      <c r="J1368">
        <v>1394071339</v>
      </c>
      <c r="K1368">
        <v>1391479339</v>
      </c>
      <c r="L1368" t="b">
        <v>0</v>
      </c>
      <c r="M1368">
        <v>55</v>
      </c>
      <c r="N1368" t="b">
        <v>1</v>
      </c>
      <c r="O1368" t="s">
        <v>8267</v>
      </c>
      <c r="P1368" t="s">
        <v>8319</v>
      </c>
      <c r="Q1368" t="s">
        <v>8320</v>
      </c>
      <c r="R1368">
        <f t="shared" si="147"/>
        <v>55.2</v>
      </c>
      <c r="S1368" s="9">
        <f t="shared" si="148"/>
        <v>108</v>
      </c>
      <c r="T1368" s="8">
        <f t="shared" si="149"/>
        <v>41674.08494212963</v>
      </c>
      <c r="U1368" s="8">
        <f t="shared" si="150"/>
        <v>41704.08494212963</v>
      </c>
      <c r="V1368" s="14">
        <f t="shared" si="151"/>
        <v>30</v>
      </c>
      <c r="W1368" s="10">
        <f t="shared" si="152"/>
        <v>7.6595744680851063E-2</v>
      </c>
      <c r="X1368" s="21">
        <f t="shared" si="153"/>
        <v>2014</v>
      </c>
    </row>
    <row r="1369" spans="1:24" ht="60" x14ac:dyDescent="0.25">
      <c r="A1369">
        <v>3969</v>
      </c>
      <c r="B1369" s="1" t="s">
        <v>3966</v>
      </c>
      <c r="C1369" s="1" t="s">
        <v>8076</v>
      </c>
      <c r="D1369" s="3">
        <v>2825</v>
      </c>
      <c r="E1369" s="4">
        <v>211</v>
      </c>
      <c r="F1369" t="s">
        <v>8220</v>
      </c>
      <c r="G1369" t="s">
        <v>8223</v>
      </c>
      <c r="H1369" t="s">
        <v>8403</v>
      </c>
      <c r="I1369" t="s">
        <v>8245</v>
      </c>
      <c r="J1369">
        <v>1472442900</v>
      </c>
      <c r="K1369">
        <v>1471638646</v>
      </c>
      <c r="L1369" t="b">
        <v>0</v>
      </c>
      <c r="M1369">
        <v>6</v>
      </c>
      <c r="N1369" t="b">
        <v>0</v>
      </c>
      <c r="O1369" t="s">
        <v>8269</v>
      </c>
      <c r="P1369" t="s">
        <v>8321</v>
      </c>
      <c r="Q1369" t="s">
        <v>8324</v>
      </c>
      <c r="R1369">
        <f t="shared" si="147"/>
        <v>35.17</v>
      </c>
      <c r="S1369" s="9">
        <f t="shared" si="148"/>
        <v>7</v>
      </c>
      <c r="T1369" s="8">
        <f t="shared" si="149"/>
        <v>42601.854699074072</v>
      </c>
      <c r="U1369" s="8">
        <f t="shared" si="150"/>
        <v>42611.163194444445</v>
      </c>
      <c r="V1369" s="14">
        <f t="shared" si="151"/>
        <v>9.3084953703728388</v>
      </c>
      <c r="W1369" s="10">
        <f t="shared" si="152"/>
        <v>-0.92530973451327436</v>
      </c>
      <c r="X1369" s="21">
        <f t="shared" si="153"/>
        <v>2016</v>
      </c>
    </row>
    <row r="1370" spans="1:24" ht="60" x14ac:dyDescent="0.25">
      <c r="A1370">
        <v>3705</v>
      </c>
      <c r="B1370" s="1" t="s">
        <v>3702</v>
      </c>
      <c r="C1370" s="1" t="s">
        <v>7815</v>
      </c>
      <c r="D1370" s="3">
        <v>2827</v>
      </c>
      <c r="E1370" s="4">
        <v>2925</v>
      </c>
      <c r="F1370" t="s">
        <v>8218</v>
      </c>
      <c r="G1370" t="s">
        <v>8223</v>
      </c>
      <c r="H1370" t="s">
        <v>8403</v>
      </c>
      <c r="I1370" t="s">
        <v>8245</v>
      </c>
      <c r="J1370">
        <v>1403546400</v>
      </c>
      <c r="K1370">
        <v>1401714114</v>
      </c>
      <c r="L1370" t="b">
        <v>0</v>
      </c>
      <c r="M1370">
        <v>35</v>
      </c>
      <c r="N1370" t="b">
        <v>1</v>
      </c>
      <c r="O1370" t="s">
        <v>8269</v>
      </c>
      <c r="P1370" t="s">
        <v>8321</v>
      </c>
      <c r="Q1370" t="s">
        <v>8324</v>
      </c>
      <c r="R1370">
        <f t="shared" si="147"/>
        <v>83.57</v>
      </c>
      <c r="S1370" s="9">
        <f t="shared" si="148"/>
        <v>103</v>
      </c>
      <c r="T1370" s="8">
        <f t="shared" si="149"/>
        <v>41792.542986111112</v>
      </c>
      <c r="U1370" s="8">
        <f t="shared" si="150"/>
        <v>41813.75</v>
      </c>
      <c r="V1370" s="14">
        <f t="shared" si="151"/>
        <v>21.207013888888469</v>
      </c>
      <c r="W1370" s="10">
        <f t="shared" si="152"/>
        <v>3.4665723381676686E-2</v>
      </c>
      <c r="X1370" s="21">
        <f t="shared" si="153"/>
        <v>2014</v>
      </c>
    </row>
    <row r="1371" spans="1:24" ht="45" x14ac:dyDescent="0.25">
      <c r="A1371">
        <v>1722</v>
      </c>
      <c r="B1371" s="1" t="s">
        <v>1723</v>
      </c>
      <c r="C1371" s="1" t="s">
        <v>5832</v>
      </c>
      <c r="D1371" s="3">
        <v>2880</v>
      </c>
      <c r="E1371" s="4">
        <v>1</v>
      </c>
      <c r="F1371" t="s">
        <v>8220</v>
      </c>
      <c r="G1371" t="s">
        <v>8223</v>
      </c>
      <c r="H1371" t="s">
        <v>8403</v>
      </c>
      <c r="I1371" t="s">
        <v>8245</v>
      </c>
      <c r="J1371">
        <v>1459642200</v>
      </c>
      <c r="K1371">
        <v>1456441429</v>
      </c>
      <c r="L1371" t="b">
        <v>0</v>
      </c>
      <c r="M1371">
        <v>1</v>
      </c>
      <c r="N1371" t="b">
        <v>0</v>
      </c>
      <c r="O1371" t="s">
        <v>8291</v>
      </c>
      <c r="P1371" t="s">
        <v>8325</v>
      </c>
      <c r="Q1371" t="s">
        <v>8328</v>
      </c>
      <c r="R1371">
        <f t="shared" si="147"/>
        <v>1</v>
      </c>
      <c r="S1371" s="9">
        <f t="shared" si="148"/>
        <v>0</v>
      </c>
      <c r="T1371" s="8">
        <f t="shared" si="149"/>
        <v>42425.960983796293</v>
      </c>
      <c r="U1371" s="8">
        <f t="shared" si="150"/>
        <v>42463.006944444445</v>
      </c>
      <c r="V1371" s="14">
        <f t="shared" si="151"/>
        <v>37.045960648152686</v>
      </c>
      <c r="W1371" s="10">
        <f t="shared" si="152"/>
        <v>-0.99965277777777772</v>
      </c>
      <c r="X1371" s="21">
        <f t="shared" si="153"/>
        <v>2016</v>
      </c>
    </row>
    <row r="1372" spans="1:24" ht="45" x14ac:dyDescent="0.25">
      <c r="A1372">
        <v>3937</v>
      </c>
      <c r="B1372" s="1" t="s">
        <v>3934</v>
      </c>
      <c r="C1372" s="1" t="s">
        <v>8045</v>
      </c>
      <c r="D1372" s="3">
        <v>2885</v>
      </c>
      <c r="E1372" s="4">
        <v>2485</v>
      </c>
      <c r="F1372" t="s">
        <v>8220</v>
      </c>
      <c r="G1372" t="s">
        <v>8223</v>
      </c>
      <c r="H1372" t="s">
        <v>8403</v>
      </c>
      <c r="I1372" t="s">
        <v>8245</v>
      </c>
      <c r="J1372">
        <v>1468249760</v>
      </c>
      <c r="K1372">
        <v>1465830560</v>
      </c>
      <c r="L1372" t="b">
        <v>0</v>
      </c>
      <c r="M1372">
        <v>10</v>
      </c>
      <c r="N1372" t="b">
        <v>0</v>
      </c>
      <c r="O1372" t="s">
        <v>8269</v>
      </c>
      <c r="P1372" t="s">
        <v>8321</v>
      </c>
      <c r="Q1372" t="s">
        <v>8324</v>
      </c>
      <c r="R1372">
        <f t="shared" si="147"/>
        <v>248.5</v>
      </c>
      <c r="S1372" s="9">
        <f t="shared" si="148"/>
        <v>86</v>
      </c>
      <c r="T1372" s="8">
        <f t="shared" si="149"/>
        <v>42534.631481481483</v>
      </c>
      <c r="U1372" s="8">
        <f t="shared" si="150"/>
        <v>42562.631481481483</v>
      </c>
      <c r="V1372" s="14">
        <f t="shared" si="151"/>
        <v>28</v>
      </c>
      <c r="W1372" s="10">
        <f t="shared" si="152"/>
        <v>-0.13864818024263431</v>
      </c>
      <c r="X1372" s="21">
        <f t="shared" si="153"/>
        <v>2016</v>
      </c>
    </row>
    <row r="1373" spans="1:24" ht="60" x14ac:dyDescent="0.25">
      <c r="A1373">
        <v>2865</v>
      </c>
      <c r="B1373" s="1" t="s">
        <v>2865</v>
      </c>
      <c r="C1373" s="1" t="s">
        <v>6975</v>
      </c>
      <c r="D1373" s="3">
        <v>2888</v>
      </c>
      <c r="E1373" s="4">
        <v>0</v>
      </c>
      <c r="F1373" t="s">
        <v>8220</v>
      </c>
      <c r="G1373" t="s">
        <v>8223</v>
      </c>
      <c r="H1373" t="s">
        <v>8403</v>
      </c>
      <c r="I1373" t="s">
        <v>8245</v>
      </c>
      <c r="J1373">
        <v>1420512259</v>
      </c>
      <c r="K1373">
        <v>1415328259</v>
      </c>
      <c r="L1373" t="b">
        <v>0</v>
      </c>
      <c r="M1373">
        <v>0</v>
      </c>
      <c r="N1373" t="b">
        <v>0</v>
      </c>
      <c r="O1373" t="s">
        <v>8269</v>
      </c>
      <c r="P1373" t="s">
        <v>8321</v>
      </c>
      <c r="Q1373" t="s">
        <v>8324</v>
      </c>
      <c r="R1373">
        <f t="shared" si="147"/>
        <v>0</v>
      </c>
      <c r="S1373" s="9">
        <f t="shared" si="148"/>
        <v>0</v>
      </c>
      <c r="T1373" s="8">
        <f t="shared" si="149"/>
        <v>41950.114108796297</v>
      </c>
      <c r="U1373" s="8">
        <f t="shared" si="150"/>
        <v>42010.114108796297</v>
      </c>
      <c r="V1373" s="14">
        <f t="shared" si="151"/>
        <v>60</v>
      </c>
      <c r="W1373" s="10">
        <f t="shared" si="152"/>
        <v>-1</v>
      </c>
      <c r="X1373" s="21">
        <f t="shared" si="153"/>
        <v>2014</v>
      </c>
    </row>
    <row r="1374" spans="1:24" ht="60" x14ac:dyDescent="0.25">
      <c r="A1374">
        <v>3401</v>
      </c>
      <c r="B1374" s="1" t="s">
        <v>3400</v>
      </c>
      <c r="C1374" s="1" t="s">
        <v>7511</v>
      </c>
      <c r="D1374" s="3">
        <v>2900</v>
      </c>
      <c r="E1374" s="4">
        <v>2954</v>
      </c>
      <c r="F1374" t="s">
        <v>8218</v>
      </c>
      <c r="G1374" t="s">
        <v>8224</v>
      </c>
      <c r="H1374" t="s">
        <v>8407</v>
      </c>
      <c r="I1374" t="s">
        <v>8246</v>
      </c>
      <c r="J1374">
        <v>1438968146</v>
      </c>
      <c r="K1374">
        <v>1436376146</v>
      </c>
      <c r="L1374" t="b">
        <v>0</v>
      </c>
      <c r="M1374">
        <v>66</v>
      </c>
      <c r="N1374" t="b">
        <v>1</v>
      </c>
      <c r="O1374" t="s">
        <v>8269</v>
      </c>
      <c r="P1374" t="s">
        <v>8321</v>
      </c>
      <c r="Q1374" t="s">
        <v>8324</v>
      </c>
      <c r="R1374">
        <f t="shared" si="147"/>
        <v>44.76</v>
      </c>
      <c r="S1374" s="9">
        <f t="shared" si="148"/>
        <v>102</v>
      </c>
      <c r="T1374" s="8">
        <f t="shared" si="149"/>
        <v>42193.723912037036</v>
      </c>
      <c r="U1374" s="8">
        <f t="shared" si="150"/>
        <v>42223.723912037036</v>
      </c>
      <c r="V1374" s="14">
        <f t="shared" si="151"/>
        <v>30</v>
      </c>
      <c r="W1374" s="10">
        <f t="shared" si="152"/>
        <v>1.8620689655172412E-2</v>
      </c>
      <c r="X1374" s="21">
        <f t="shared" si="153"/>
        <v>2015</v>
      </c>
    </row>
    <row r="1375" spans="1:24" ht="45" x14ac:dyDescent="0.25">
      <c r="A1375">
        <v>1490</v>
      </c>
      <c r="B1375" s="1" t="s">
        <v>1491</v>
      </c>
      <c r="C1375" s="1" t="s">
        <v>5600</v>
      </c>
      <c r="D1375" s="3">
        <v>2900</v>
      </c>
      <c r="E1375" s="4">
        <v>895</v>
      </c>
      <c r="F1375" t="s">
        <v>8220</v>
      </c>
      <c r="G1375" t="s">
        <v>8223</v>
      </c>
      <c r="H1375" t="s">
        <v>8403</v>
      </c>
      <c r="I1375" t="s">
        <v>8245</v>
      </c>
      <c r="J1375">
        <v>1380720474</v>
      </c>
      <c r="K1375">
        <v>1378214874</v>
      </c>
      <c r="L1375" t="b">
        <v>0</v>
      </c>
      <c r="M1375">
        <v>19</v>
      </c>
      <c r="N1375" t="b">
        <v>0</v>
      </c>
      <c r="O1375" t="s">
        <v>8273</v>
      </c>
      <c r="P1375" t="s">
        <v>8309</v>
      </c>
      <c r="Q1375" t="s">
        <v>8350</v>
      </c>
      <c r="R1375">
        <f t="shared" si="147"/>
        <v>47.11</v>
      </c>
      <c r="S1375" s="9">
        <f t="shared" si="148"/>
        <v>31</v>
      </c>
      <c r="T1375" s="8">
        <f t="shared" si="149"/>
        <v>41520.561041666668</v>
      </c>
      <c r="U1375" s="8">
        <f t="shared" si="150"/>
        <v>41549.561041666668</v>
      </c>
      <c r="V1375" s="14">
        <f t="shared" si="151"/>
        <v>29</v>
      </c>
      <c r="W1375" s="10">
        <f t="shared" si="152"/>
        <v>-0.69137931034482758</v>
      </c>
      <c r="X1375" s="21">
        <f t="shared" si="153"/>
        <v>2013</v>
      </c>
    </row>
    <row r="1376" spans="1:24" ht="45" x14ac:dyDescent="0.25">
      <c r="A1376">
        <v>907</v>
      </c>
      <c r="B1376" s="1" t="s">
        <v>908</v>
      </c>
      <c r="C1376" s="1" t="s">
        <v>5017</v>
      </c>
      <c r="D1376" s="3">
        <v>2900</v>
      </c>
      <c r="E1376" s="4">
        <v>0</v>
      </c>
      <c r="F1376" t="s">
        <v>8220</v>
      </c>
      <c r="G1376" t="s">
        <v>8223</v>
      </c>
      <c r="H1376" t="s">
        <v>8403</v>
      </c>
      <c r="I1376" t="s">
        <v>8245</v>
      </c>
      <c r="J1376">
        <v>1315715823</v>
      </c>
      <c r="K1376">
        <v>1313123823</v>
      </c>
      <c r="L1376" t="b">
        <v>0</v>
      </c>
      <c r="M1376">
        <v>0</v>
      </c>
      <c r="N1376" t="b">
        <v>0</v>
      </c>
      <c r="O1376" t="s">
        <v>8276</v>
      </c>
      <c r="P1376" t="s">
        <v>8325</v>
      </c>
      <c r="Q1376" t="s">
        <v>8348</v>
      </c>
      <c r="R1376">
        <f t="shared" si="147"/>
        <v>0</v>
      </c>
      <c r="S1376" s="9">
        <f t="shared" si="148"/>
        <v>0</v>
      </c>
      <c r="T1376" s="8">
        <f t="shared" si="149"/>
        <v>40767.192395833335</v>
      </c>
      <c r="U1376" s="8">
        <f t="shared" si="150"/>
        <v>40797.192395833335</v>
      </c>
      <c r="V1376" s="14">
        <f t="shared" si="151"/>
        <v>30</v>
      </c>
      <c r="W1376" s="10">
        <f t="shared" si="152"/>
        <v>-1</v>
      </c>
      <c r="X1376" s="21">
        <f t="shared" si="153"/>
        <v>2011</v>
      </c>
    </row>
    <row r="1377" spans="1:24" ht="30" x14ac:dyDescent="0.25">
      <c r="A1377">
        <v>746</v>
      </c>
      <c r="B1377" s="1" t="s">
        <v>747</v>
      </c>
      <c r="C1377" s="1" t="s">
        <v>4856</v>
      </c>
      <c r="D1377" s="3">
        <v>2987</v>
      </c>
      <c r="E1377" s="4">
        <v>3318</v>
      </c>
      <c r="F1377" t="s">
        <v>8218</v>
      </c>
      <c r="G1377" t="s">
        <v>8223</v>
      </c>
      <c r="H1377" t="s">
        <v>8403</v>
      </c>
      <c r="I1377" t="s">
        <v>8245</v>
      </c>
      <c r="J1377">
        <v>1348372740</v>
      </c>
      <c r="K1377">
        <v>1346806909</v>
      </c>
      <c r="L1377" t="b">
        <v>0</v>
      </c>
      <c r="M1377">
        <v>97</v>
      </c>
      <c r="N1377" t="b">
        <v>1</v>
      </c>
      <c r="O1377" t="s">
        <v>8272</v>
      </c>
      <c r="P1377" t="s">
        <v>8309</v>
      </c>
      <c r="Q1377" t="s">
        <v>8331</v>
      </c>
      <c r="R1377">
        <f t="shared" si="147"/>
        <v>34.21</v>
      </c>
      <c r="S1377" s="9">
        <f t="shared" si="148"/>
        <v>111</v>
      </c>
      <c r="T1377" s="8">
        <f t="shared" si="149"/>
        <v>41157.042928240742</v>
      </c>
      <c r="U1377" s="8">
        <f t="shared" si="150"/>
        <v>41175.165972222225</v>
      </c>
      <c r="V1377" s="14">
        <f t="shared" si="151"/>
        <v>18.123043981482624</v>
      </c>
      <c r="W1377" s="10">
        <f t="shared" si="152"/>
        <v>0.11081352527619685</v>
      </c>
      <c r="X1377" s="21">
        <f t="shared" si="153"/>
        <v>2012</v>
      </c>
    </row>
    <row r="1378" spans="1:24" ht="45" x14ac:dyDescent="0.25">
      <c r="A1378">
        <v>157</v>
      </c>
      <c r="B1378" s="1" t="s">
        <v>159</v>
      </c>
      <c r="C1378" s="1" t="s">
        <v>4267</v>
      </c>
      <c r="D1378" s="3">
        <v>2995</v>
      </c>
      <c r="E1378" s="4">
        <v>8</v>
      </c>
      <c r="F1378" t="s">
        <v>8219</v>
      </c>
      <c r="G1378" t="s">
        <v>8223</v>
      </c>
      <c r="H1378" t="s">
        <v>8403</v>
      </c>
      <c r="I1378" t="s">
        <v>8245</v>
      </c>
      <c r="J1378">
        <v>1456523572</v>
      </c>
      <c r="K1378">
        <v>1453931572</v>
      </c>
      <c r="L1378" t="b">
        <v>0</v>
      </c>
      <c r="M1378">
        <v>2</v>
      </c>
      <c r="N1378" t="b">
        <v>0</v>
      </c>
      <c r="O1378" t="s">
        <v>8265</v>
      </c>
      <c r="P1378" t="s">
        <v>8319</v>
      </c>
      <c r="Q1378" t="s">
        <v>8335</v>
      </c>
      <c r="R1378">
        <f t="shared" si="147"/>
        <v>4</v>
      </c>
      <c r="S1378" s="9">
        <f t="shared" si="148"/>
        <v>0</v>
      </c>
      <c r="T1378" s="8">
        <f t="shared" si="149"/>
        <v>42396.911712962959</v>
      </c>
      <c r="U1378" s="8">
        <f t="shared" si="150"/>
        <v>42426.911712962959</v>
      </c>
      <c r="V1378" s="14">
        <f t="shared" si="151"/>
        <v>30</v>
      </c>
      <c r="W1378" s="10">
        <f t="shared" si="152"/>
        <v>-0.99732888146911525</v>
      </c>
      <c r="X1378" s="21">
        <f t="shared" si="153"/>
        <v>2016</v>
      </c>
    </row>
    <row r="1379" spans="1:24" ht="45" x14ac:dyDescent="0.25">
      <c r="A1379">
        <v>2182</v>
      </c>
      <c r="B1379" s="1" t="s">
        <v>2183</v>
      </c>
      <c r="C1379" s="1" t="s">
        <v>6292</v>
      </c>
      <c r="D1379" s="3">
        <v>3000</v>
      </c>
      <c r="E1379" s="4">
        <v>15725</v>
      </c>
      <c r="F1379" t="s">
        <v>8218</v>
      </c>
      <c r="G1379" t="s">
        <v>8228</v>
      </c>
      <c r="H1379" t="s">
        <v>8408</v>
      </c>
      <c r="I1379" t="s">
        <v>8250</v>
      </c>
      <c r="J1379">
        <v>1412285825</v>
      </c>
      <c r="K1379">
        <v>1409261825</v>
      </c>
      <c r="L1379" t="b">
        <v>0</v>
      </c>
      <c r="M1379">
        <v>356</v>
      </c>
      <c r="N1379" t="b">
        <v>1</v>
      </c>
      <c r="O1379" t="s">
        <v>8295</v>
      </c>
      <c r="P1379" t="s">
        <v>8314</v>
      </c>
      <c r="Q1379" t="s">
        <v>8315</v>
      </c>
      <c r="R1379">
        <f t="shared" si="147"/>
        <v>44.17</v>
      </c>
      <c r="S1379" s="9">
        <f t="shared" si="148"/>
        <v>524</v>
      </c>
      <c r="T1379" s="8">
        <f t="shared" si="149"/>
        <v>41879.900752314818</v>
      </c>
      <c r="U1379" s="8">
        <f t="shared" si="150"/>
        <v>41914.900752314818</v>
      </c>
      <c r="V1379" s="14">
        <f t="shared" si="151"/>
        <v>35</v>
      </c>
      <c r="W1379" s="10">
        <f t="shared" si="152"/>
        <v>4.2416666666666663</v>
      </c>
      <c r="X1379" s="21">
        <f t="shared" si="153"/>
        <v>2014</v>
      </c>
    </row>
    <row r="1380" spans="1:24" ht="45" x14ac:dyDescent="0.25">
      <c r="A1380">
        <v>1021</v>
      </c>
      <c r="B1380" s="1" t="s">
        <v>1022</v>
      </c>
      <c r="C1380" s="1" t="s">
        <v>5131</v>
      </c>
      <c r="D1380" s="3">
        <v>3000</v>
      </c>
      <c r="E1380" s="4">
        <v>10554.11</v>
      </c>
      <c r="F1380" t="s">
        <v>8218</v>
      </c>
      <c r="G1380" t="s">
        <v>8223</v>
      </c>
      <c r="H1380" t="s">
        <v>8403</v>
      </c>
      <c r="I1380" t="s">
        <v>8245</v>
      </c>
      <c r="J1380">
        <v>1445054400</v>
      </c>
      <c r="K1380">
        <v>1443074571</v>
      </c>
      <c r="L1380" t="b">
        <v>1</v>
      </c>
      <c r="M1380">
        <v>478</v>
      </c>
      <c r="N1380" t="b">
        <v>1</v>
      </c>
      <c r="O1380" t="s">
        <v>8278</v>
      </c>
      <c r="P1380" t="s">
        <v>8325</v>
      </c>
      <c r="Q1380" t="s">
        <v>8327</v>
      </c>
      <c r="R1380">
        <f t="shared" si="147"/>
        <v>22.08</v>
      </c>
      <c r="S1380" s="9">
        <f t="shared" si="148"/>
        <v>352</v>
      </c>
      <c r="T1380" s="8">
        <f t="shared" si="149"/>
        <v>42271.251979166671</v>
      </c>
      <c r="U1380" s="8">
        <f t="shared" si="150"/>
        <v>42294.166666666672</v>
      </c>
      <c r="V1380" s="14">
        <f t="shared" si="151"/>
        <v>22.914687500000582</v>
      </c>
      <c r="W1380" s="10">
        <f t="shared" si="152"/>
        <v>2.5180366666666667</v>
      </c>
      <c r="X1380" s="21">
        <f t="shared" si="153"/>
        <v>2015</v>
      </c>
    </row>
    <row r="1381" spans="1:24" ht="45" x14ac:dyDescent="0.25">
      <c r="A1381">
        <v>3153</v>
      </c>
      <c r="B1381" s="1" t="s">
        <v>3153</v>
      </c>
      <c r="C1381" s="1" t="s">
        <v>7263</v>
      </c>
      <c r="D1381" s="3">
        <v>3000</v>
      </c>
      <c r="E1381" s="4">
        <v>10067.5</v>
      </c>
      <c r="F1381" t="s">
        <v>8218</v>
      </c>
      <c r="G1381" t="s">
        <v>8223</v>
      </c>
      <c r="H1381" t="s">
        <v>8403</v>
      </c>
      <c r="I1381" t="s">
        <v>8245</v>
      </c>
      <c r="J1381">
        <v>1304225940</v>
      </c>
      <c r="K1381">
        <v>1301542937</v>
      </c>
      <c r="L1381" t="b">
        <v>1</v>
      </c>
      <c r="M1381">
        <v>241</v>
      </c>
      <c r="N1381" t="b">
        <v>1</v>
      </c>
      <c r="O1381" t="s">
        <v>8269</v>
      </c>
      <c r="P1381" t="s">
        <v>8321</v>
      </c>
      <c r="Q1381" t="s">
        <v>8324</v>
      </c>
      <c r="R1381">
        <f t="shared" si="147"/>
        <v>41.77</v>
      </c>
      <c r="S1381" s="9">
        <f t="shared" si="148"/>
        <v>336</v>
      </c>
      <c r="T1381" s="8">
        <f t="shared" si="149"/>
        <v>40633.154363425929</v>
      </c>
      <c r="U1381" s="8">
        <f t="shared" si="150"/>
        <v>40664.207638888889</v>
      </c>
      <c r="V1381" s="14">
        <f t="shared" si="151"/>
        <v>31.053275462960301</v>
      </c>
      <c r="W1381" s="10">
        <f t="shared" si="152"/>
        <v>2.3558333333333334</v>
      </c>
      <c r="X1381" s="21">
        <f t="shared" si="153"/>
        <v>2011</v>
      </c>
    </row>
    <row r="1382" spans="1:24" ht="30" x14ac:dyDescent="0.25">
      <c r="A1382">
        <v>1528</v>
      </c>
      <c r="B1382" s="1" t="s">
        <v>1529</v>
      </c>
      <c r="C1382" s="1" t="s">
        <v>5638</v>
      </c>
      <c r="D1382" s="3">
        <v>3000</v>
      </c>
      <c r="E1382" s="4">
        <v>8447</v>
      </c>
      <c r="F1382" t="s">
        <v>8218</v>
      </c>
      <c r="G1382" t="s">
        <v>8223</v>
      </c>
      <c r="H1382" t="s">
        <v>8403</v>
      </c>
      <c r="I1382" t="s">
        <v>8245</v>
      </c>
      <c r="J1382">
        <v>1485907200</v>
      </c>
      <c r="K1382">
        <v>1483292122</v>
      </c>
      <c r="L1382" t="b">
        <v>1</v>
      </c>
      <c r="M1382">
        <v>160</v>
      </c>
      <c r="N1382" t="b">
        <v>1</v>
      </c>
      <c r="O1382" t="s">
        <v>8283</v>
      </c>
      <c r="P1382" t="s">
        <v>8311</v>
      </c>
      <c r="Q1382" t="s">
        <v>8312</v>
      </c>
      <c r="R1382">
        <f t="shared" si="147"/>
        <v>52.79</v>
      </c>
      <c r="S1382" s="9">
        <f t="shared" si="148"/>
        <v>282</v>
      </c>
      <c r="T1382" s="8">
        <f t="shared" si="149"/>
        <v>42736.732893518521</v>
      </c>
      <c r="U1382" s="8">
        <f t="shared" si="150"/>
        <v>42767</v>
      </c>
      <c r="V1382" s="14">
        <f t="shared" si="151"/>
        <v>30.26710648147855</v>
      </c>
      <c r="W1382" s="10">
        <f t="shared" si="152"/>
        <v>1.8156666666666668</v>
      </c>
      <c r="X1382" s="21">
        <f t="shared" si="153"/>
        <v>2017</v>
      </c>
    </row>
    <row r="1383" spans="1:24" ht="60" x14ac:dyDescent="0.25">
      <c r="A1383">
        <v>843</v>
      </c>
      <c r="B1383" s="1" t="s">
        <v>844</v>
      </c>
      <c r="C1383" s="1" t="s">
        <v>4953</v>
      </c>
      <c r="D1383" s="3">
        <v>3000</v>
      </c>
      <c r="E1383" s="4">
        <v>8014</v>
      </c>
      <c r="F1383" t="s">
        <v>8218</v>
      </c>
      <c r="G1383" t="s">
        <v>8223</v>
      </c>
      <c r="H1383" t="s">
        <v>8403</v>
      </c>
      <c r="I1383" t="s">
        <v>8245</v>
      </c>
      <c r="J1383">
        <v>1481184000</v>
      </c>
      <c r="K1383">
        <v>1479708680</v>
      </c>
      <c r="L1383" t="b">
        <v>0</v>
      </c>
      <c r="M1383">
        <v>127</v>
      </c>
      <c r="N1383" t="b">
        <v>1</v>
      </c>
      <c r="O1383" t="s">
        <v>8275</v>
      </c>
      <c r="P1383" t="s">
        <v>8325</v>
      </c>
      <c r="Q1383" t="s">
        <v>8334</v>
      </c>
      <c r="R1383">
        <f t="shared" si="147"/>
        <v>63.1</v>
      </c>
      <c r="S1383" s="9">
        <f t="shared" si="148"/>
        <v>267</v>
      </c>
      <c r="T1383" s="8">
        <f t="shared" si="149"/>
        <v>42695.257870370369</v>
      </c>
      <c r="U1383" s="8">
        <f t="shared" si="150"/>
        <v>42712.333333333328</v>
      </c>
      <c r="V1383" s="14">
        <f t="shared" si="151"/>
        <v>17.075462962959136</v>
      </c>
      <c r="W1383" s="10">
        <f t="shared" si="152"/>
        <v>1.6713333333333333</v>
      </c>
      <c r="X1383" s="21">
        <f t="shared" si="153"/>
        <v>2016</v>
      </c>
    </row>
    <row r="1384" spans="1:24" ht="30" x14ac:dyDescent="0.25">
      <c r="A1384">
        <v>2040</v>
      </c>
      <c r="B1384" s="1" t="s">
        <v>2041</v>
      </c>
      <c r="C1384" s="1" t="s">
        <v>6150</v>
      </c>
      <c r="D1384" s="3">
        <v>3000</v>
      </c>
      <c r="E1384" s="4">
        <v>7445.14</v>
      </c>
      <c r="F1384" t="s">
        <v>8218</v>
      </c>
      <c r="G1384" t="s">
        <v>8223</v>
      </c>
      <c r="H1384" t="s">
        <v>8403</v>
      </c>
      <c r="I1384" t="s">
        <v>8245</v>
      </c>
      <c r="J1384">
        <v>1384557303</v>
      </c>
      <c r="K1384">
        <v>1383257703</v>
      </c>
      <c r="L1384" t="b">
        <v>1</v>
      </c>
      <c r="M1384">
        <v>271</v>
      </c>
      <c r="N1384" t="b">
        <v>1</v>
      </c>
      <c r="O1384" t="s">
        <v>8293</v>
      </c>
      <c r="P1384" t="s">
        <v>8306</v>
      </c>
      <c r="Q1384" t="s">
        <v>8307</v>
      </c>
      <c r="R1384">
        <f t="shared" si="147"/>
        <v>27.47</v>
      </c>
      <c r="S1384" s="9">
        <f t="shared" si="148"/>
        <v>248</v>
      </c>
      <c r="T1384" s="8">
        <f t="shared" si="149"/>
        <v>41578.927118055559</v>
      </c>
      <c r="U1384" s="8">
        <f t="shared" si="150"/>
        <v>41593.968784722223</v>
      </c>
      <c r="V1384" s="14">
        <f t="shared" si="151"/>
        <v>15.041666666664241</v>
      </c>
      <c r="W1384" s="10">
        <f t="shared" si="152"/>
        <v>1.4817133333333334</v>
      </c>
      <c r="X1384" s="21">
        <f t="shared" si="153"/>
        <v>2013</v>
      </c>
    </row>
    <row r="1385" spans="1:24" ht="45" x14ac:dyDescent="0.25">
      <c r="A1385">
        <v>1524</v>
      </c>
      <c r="B1385" s="1" t="s">
        <v>1525</v>
      </c>
      <c r="C1385" s="1" t="s">
        <v>5634</v>
      </c>
      <c r="D1385" s="3">
        <v>3000</v>
      </c>
      <c r="E1385" s="4">
        <v>6210</v>
      </c>
      <c r="F1385" t="s">
        <v>8218</v>
      </c>
      <c r="G1385" t="s">
        <v>8234</v>
      </c>
      <c r="H1385" t="s">
        <v>8406</v>
      </c>
      <c r="I1385" t="s">
        <v>8254</v>
      </c>
      <c r="J1385">
        <v>1487592090</v>
      </c>
      <c r="K1385">
        <v>1485000090</v>
      </c>
      <c r="L1385" t="b">
        <v>1</v>
      </c>
      <c r="M1385">
        <v>28</v>
      </c>
      <c r="N1385" t="b">
        <v>1</v>
      </c>
      <c r="O1385" t="s">
        <v>8283</v>
      </c>
      <c r="P1385" t="s">
        <v>8311</v>
      </c>
      <c r="Q1385" t="s">
        <v>8312</v>
      </c>
      <c r="R1385">
        <f t="shared" si="147"/>
        <v>221.79</v>
      </c>
      <c r="S1385" s="9">
        <f t="shared" si="148"/>
        <v>207</v>
      </c>
      <c r="T1385" s="8">
        <f t="shared" si="149"/>
        <v>42756.501041666663</v>
      </c>
      <c r="U1385" s="8">
        <f t="shared" si="150"/>
        <v>42786.501041666663</v>
      </c>
      <c r="V1385" s="14">
        <f t="shared" si="151"/>
        <v>30</v>
      </c>
      <c r="W1385" s="10">
        <f t="shared" si="152"/>
        <v>1.07</v>
      </c>
      <c r="X1385" s="21">
        <f t="shared" si="153"/>
        <v>2017</v>
      </c>
    </row>
    <row r="1386" spans="1:24" ht="45" x14ac:dyDescent="0.25">
      <c r="A1386">
        <v>1255</v>
      </c>
      <c r="B1386" s="1" t="s">
        <v>1256</v>
      </c>
      <c r="C1386" s="1" t="s">
        <v>5365</v>
      </c>
      <c r="D1386" s="3">
        <v>3000</v>
      </c>
      <c r="E1386" s="4">
        <v>6071</v>
      </c>
      <c r="F1386" t="s">
        <v>8218</v>
      </c>
      <c r="G1386" t="s">
        <v>8223</v>
      </c>
      <c r="H1386" t="s">
        <v>8403</v>
      </c>
      <c r="I1386" t="s">
        <v>8245</v>
      </c>
      <c r="J1386">
        <v>1385932652</v>
      </c>
      <c r="K1386">
        <v>1383337052</v>
      </c>
      <c r="L1386" t="b">
        <v>1</v>
      </c>
      <c r="M1386">
        <v>109</v>
      </c>
      <c r="N1386" t="b">
        <v>1</v>
      </c>
      <c r="O1386" t="s">
        <v>8274</v>
      </c>
      <c r="P1386" t="s">
        <v>8325</v>
      </c>
      <c r="Q1386" t="s">
        <v>8329</v>
      </c>
      <c r="R1386">
        <f t="shared" si="147"/>
        <v>55.7</v>
      </c>
      <c r="S1386" s="9">
        <f t="shared" si="148"/>
        <v>202</v>
      </c>
      <c r="T1386" s="8">
        <f t="shared" si="149"/>
        <v>41579.845509259263</v>
      </c>
      <c r="U1386" s="8">
        <f t="shared" si="150"/>
        <v>41609.887175925927</v>
      </c>
      <c r="V1386" s="14">
        <f t="shared" si="151"/>
        <v>30.041666666664241</v>
      </c>
      <c r="W1386" s="10">
        <f t="shared" si="152"/>
        <v>1.0236666666666667</v>
      </c>
      <c r="X1386" s="21">
        <f t="shared" si="153"/>
        <v>2013</v>
      </c>
    </row>
    <row r="1387" spans="1:24" ht="60" x14ac:dyDescent="0.25">
      <c r="A1387">
        <v>844</v>
      </c>
      <c r="B1387" s="1" t="s">
        <v>845</v>
      </c>
      <c r="C1387" s="1" t="s">
        <v>4954</v>
      </c>
      <c r="D1387" s="3">
        <v>3000</v>
      </c>
      <c r="E1387" s="4">
        <v>5824</v>
      </c>
      <c r="F1387" t="s">
        <v>8218</v>
      </c>
      <c r="G1387" t="s">
        <v>8223</v>
      </c>
      <c r="H1387" t="s">
        <v>8403</v>
      </c>
      <c r="I1387" t="s">
        <v>8245</v>
      </c>
      <c r="J1387">
        <v>1414817940</v>
      </c>
      <c r="K1387">
        <v>1411489552</v>
      </c>
      <c r="L1387" t="b">
        <v>1</v>
      </c>
      <c r="M1387">
        <v>159</v>
      </c>
      <c r="N1387" t="b">
        <v>1</v>
      </c>
      <c r="O1387" t="s">
        <v>8275</v>
      </c>
      <c r="P1387" t="s">
        <v>8325</v>
      </c>
      <c r="Q1387" t="s">
        <v>8334</v>
      </c>
      <c r="R1387">
        <f t="shared" si="147"/>
        <v>36.630000000000003</v>
      </c>
      <c r="S1387" s="9">
        <f t="shared" si="148"/>
        <v>194</v>
      </c>
      <c r="T1387" s="8">
        <f t="shared" si="149"/>
        <v>41905.684629629628</v>
      </c>
      <c r="U1387" s="8">
        <f t="shared" si="150"/>
        <v>41944.207638888889</v>
      </c>
      <c r="V1387" s="14">
        <f t="shared" si="151"/>
        <v>38.523009259261016</v>
      </c>
      <c r="W1387" s="10">
        <f t="shared" si="152"/>
        <v>0.94133333333333336</v>
      </c>
      <c r="X1387" s="21">
        <f t="shared" si="153"/>
        <v>2014</v>
      </c>
    </row>
    <row r="1388" spans="1:24" ht="60" x14ac:dyDescent="0.25">
      <c r="A1388">
        <v>3456</v>
      </c>
      <c r="B1388" s="1" t="s">
        <v>3455</v>
      </c>
      <c r="C1388" s="1" t="s">
        <v>7566</v>
      </c>
      <c r="D1388" s="3">
        <v>3000</v>
      </c>
      <c r="E1388" s="4">
        <v>5739</v>
      </c>
      <c r="F1388" t="s">
        <v>8218</v>
      </c>
      <c r="G1388" t="s">
        <v>8223</v>
      </c>
      <c r="H1388" t="s">
        <v>8403</v>
      </c>
      <c r="I1388" t="s">
        <v>8245</v>
      </c>
      <c r="J1388">
        <v>1406876340</v>
      </c>
      <c r="K1388">
        <v>1404190567</v>
      </c>
      <c r="L1388" t="b">
        <v>0</v>
      </c>
      <c r="M1388">
        <v>16</v>
      </c>
      <c r="N1388" t="b">
        <v>1</v>
      </c>
      <c r="O1388" t="s">
        <v>8269</v>
      </c>
      <c r="P1388" t="s">
        <v>8321</v>
      </c>
      <c r="Q1388" t="s">
        <v>8324</v>
      </c>
      <c r="R1388">
        <f t="shared" si="147"/>
        <v>358.69</v>
      </c>
      <c r="S1388" s="9">
        <f t="shared" si="148"/>
        <v>191</v>
      </c>
      <c r="T1388" s="8">
        <f t="shared" si="149"/>
        <v>41821.205636574072</v>
      </c>
      <c r="U1388" s="8">
        <f t="shared" si="150"/>
        <v>41852.290972222225</v>
      </c>
      <c r="V1388" s="14">
        <f t="shared" si="151"/>
        <v>31.085335648152977</v>
      </c>
      <c r="W1388" s="10">
        <f t="shared" si="152"/>
        <v>0.91300000000000003</v>
      </c>
      <c r="X1388" s="21">
        <f t="shared" si="153"/>
        <v>2014</v>
      </c>
    </row>
    <row r="1389" spans="1:24" ht="60" x14ac:dyDescent="0.25">
      <c r="A1389">
        <v>272</v>
      </c>
      <c r="B1389" s="1" t="s">
        <v>273</v>
      </c>
      <c r="C1389" s="1" t="s">
        <v>4382</v>
      </c>
      <c r="D1389" s="3">
        <v>3000</v>
      </c>
      <c r="E1389" s="4">
        <v>5323.01</v>
      </c>
      <c r="F1389" t="s">
        <v>8218</v>
      </c>
      <c r="G1389" t="s">
        <v>8223</v>
      </c>
      <c r="H1389" t="s">
        <v>8403</v>
      </c>
      <c r="I1389" t="s">
        <v>8245</v>
      </c>
      <c r="J1389">
        <v>1272480540</v>
      </c>
      <c r="K1389">
        <v>1267220191</v>
      </c>
      <c r="L1389" t="b">
        <v>1</v>
      </c>
      <c r="M1389">
        <v>65</v>
      </c>
      <c r="N1389" t="b">
        <v>1</v>
      </c>
      <c r="O1389" t="s">
        <v>8267</v>
      </c>
      <c r="P1389" t="s">
        <v>8319</v>
      </c>
      <c r="Q1389" t="s">
        <v>8320</v>
      </c>
      <c r="R1389">
        <f t="shared" si="147"/>
        <v>81.89</v>
      </c>
      <c r="S1389" s="9">
        <f t="shared" si="148"/>
        <v>177</v>
      </c>
      <c r="T1389" s="8">
        <f t="shared" si="149"/>
        <v>40235.900358796294</v>
      </c>
      <c r="U1389" s="8">
        <f t="shared" si="150"/>
        <v>40296.78402777778</v>
      </c>
      <c r="V1389" s="14">
        <f t="shared" si="151"/>
        <v>60.883668981485243</v>
      </c>
      <c r="W1389" s="10">
        <f t="shared" si="152"/>
        <v>0.77433666666666678</v>
      </c>
      <c r="X1389" s="21">
        <f t="shared" si="153"/>
        <v>2010</v>
      </c>
    </row>
    <row r="1390" spans="1:24" ht="45" x14ac:dyDescent="0.25">
      <c r="A1390">
        <v>3486</v>
      </c>
      <c r="B1390" s="1" t="s">
        <v>3485</v>
      </c>
      <c r="C1390" s="1" t="s">
        <v>7596</v>
      </c>
      <c r="D1390" s="3">
        <v>3000</v>
      </c>
      <c r="E1390" s="4">
        <v>4656</v>
      </c>
      <c r="F1390" t="s">
        <v>8218</v>
      </c>
      <c r="G1390" t="s">
        <v>8223</v>
      </c>
      <c r="H1390" t="s">
        <v>8403</v>
      </c>
      <c r="I1390" t="s">
        <v>8245</v>
      </c>
      <c r="J1390">
        <v>1433314740</v>
      </c>
      <c r="K1390">
        <v>1430600401</v>
      </c>
      <c r="L1390" t="b">
        <v>0</v>
      </c>
      <c r="M1390">
        <v>56</v>
      </c>
      <c r="N1390" t="b">
        <v>1</v>
      </c>
      <c r="O1390" t="s">
        <v>8269</v>
      </c>
      <c r="P1390" t="s">
        <v>8321</v>
      </c>
      <c r="Q1390" t="s">
        <v>8324</v>
      </c>
      <c r="R1390">
        <f t="shared" si="147"/>
        <v>83.14</v>
      </c>
      <c r="S1390" s="9">
        <f t="shared" si="148"/>
        <v>155</v>
      </c>
      <c r="T1390" s="8">
        <f t="shared" si="149"/>
        <v>42126.87501157407</v>
      </c>
      <c r="U1390" s="8">
        <f t="shared" si="150"/>
        <v>42158.290972222225</v>
      </c>
      <c r="V1390" s="14">
        <f t="shared" si="151"/>
        <v>31.415960648155306</v>
      </c>
      <c r="W1390" s="10">
        <f t="shared" si="152"/>
        <v>0.55200000000000005</v>
      </c>
      <c r="X1390" s="21">
        <f t="shared" si="153"/>
        <v>2015</v>
      </c>
    </row>
    <row r="1391" spans="1:24" ht="60" x14ac:dyDescent="0.25">
      <c r="A1391">
        <v>62</v>
      </c>
      <c r="B1391" s="1" t="s">
        <v>64</v>
      </c>
      <c r="C1391" s="1" t="s">
        <v>4173</v>
      </c>
      <c r="D1391" s="3">
        <v>3000</v>
      </c>
      <c r="E1391" s="4">
        <v>4642</v>
      </c>
      <c r="F1391" t="s">
        <v>8218</v>
      </c>
      <c r="G1391" t="s">
        <v>8223</v>
      </c>
      <c r="H1391" t="s">
        <v>8403</v>
      </c>
      <c r="I1391" t="s">
        <v>8245</v>
      </c>
      <c r="J1391">
        <v>1362337878</v>
      </c>
      <c r="K1391">
        <v>1360177878</v>
      </c>
      <c r="L1391" t="b">
        <v>0</v>
      </c>
      <c r="M1391">
        <v>48</v>
      </c>
      <c r="N1391" t="b">
        <v>1</v>
      </c>
      <c r="O1391" t="s">
        <v>8264</v>
      </c>
      <c r="P1391" t="s">
        <v>8319</v>
      </c>
      <c r="Q1391" t="s">
        <v>8341</v>
      </c>
      <c r="R1391">
        <f t="shared" si="147"/>
        <v>96.71</v>
      </c>
      <c r="S1391" s="9">
        <f t="shared" si="148"/>
        <v>155</v>
      </c>
      <c r="T1391" s="8">
        <f t="shared" si="149"/>
        <v>41311.799513888887</v>
      </c>
      <c r="U1391" s="8">
        <f t="shared" si="150"/>
        <v>41336.799513888887</v>
      </c>
      <c r="V1391" s="14">
        <f t="shared" si="151"/>
        <v>25</v>
      </c>
      <c r="W1391" s="10">
        <f t="shared" si="152"/>
        <v>0.54733333333333334</v>
      </c>
      <c r="X1391" s="21">
        <f t="shared" si="153"/>
        <v>2013</v>
      </c>
    </row>
    <row r="1392" spans="1:24" ht="60" x14ac:dyDescent="0.25">
      <c r="A1392">
        <v>2453</v>
      </c>
      <c r="B1392" s="1" t="s">
        <v>2454</v>
      </c>
      <c r="C1392" s="1" t="s">
        <v>6563</v>
      </c>
      <c r="D1392" s="3">
        <v>3000</v>
      </c>
      <c r="E1392" s="4">
        <v>4641</v>
      </c>
      <c r="F1392" t="s">
        <v>8218</v>
      </c>
      <c r="G1392" t="s">
        <v>8223</v>
      </c>
      <c r="H1392" t="s">
        <v>8403</v>
      </c>
      <c r="I1392" t="s">
        <v>8245</v>
      </c>
      <c r="J1392">
        <v>1486053409</v>
      </c>
      <c r="K1392">
        <v>1483461409</v>
      </c>
      <c r="L1392" t="b">
        <v>0</v>
      </c>
      <c r="M1392">
        <v>67</v>
      </c>
      <c r="N1392" t="b">
        <v>1</v>
      </c>
      <c r="O1392" t="s">
        <v>8296</v>
      </c>
      <c r="P1392" t="s">
        <v>8317</v>
      </c>
      <c r="Q1392" t="s">
        <v>8318</v>
      </c>
      <c r="R1392">
        <f t="shared" si="147"/>
        <v>69.27</v>
      </c>
      <c r="S1392" s="9">
        <f t="shared" si="148"/>
        <v>155</v>
      </c>
      <c r="T1392" s="8">
        <f t="shared" si="149"/>
        <v>42738.692233796297</v>
      </c>
      <c r="U1392" s="8">
        <f t="shared" si="150"/>
        <v>42768.692233796297</v>
      </c>
      <c r="V1392" s="14">
        <f t="shared" si="151"/>
        <v>30</v>
      </c>
      <c r="W1392" s="10">
        <f t="shared" si="152"/>
        <v>0.54700000000000004</v>
      </c>
      <c r="X1392" s="21">
        <f t="shared" si="153"/>
        <v>2017</v>
      </c>
    </row>
    <row r="1393" spans="1:24" ht="60" x14ac:dyDescent="0.25">
      <c r="A1393">
        <v>3827</v>
      </c>
      <c r="B1393" s="1" t="s">
        <v>3824</v>
      </c>
      <c r="C1393" s="1" t="s">
        <v>7936</v>
      </c>
      <c r="D1393" s="3">
        <v>3000</v>
      </c>
      <c r="E1393" s="4">
        <v>4580</v>
      </c>
      <c r="F1393" t="s">
        <v>8218</v>
      </c>
      <c r="G1393" t="s">
        <v>8224</v>
      </c>
      <c r="H1393" t="s">
        <v>8407</v>
      </c>
      <c r="I1393" t="s">
        <v>8246</v>
      </c>
      <c r="J1393">
        <v>1427414400</v>
      </c>
      <c r="K1393">
        <v>1422656201</v>
      </c>
      <c r="L1393" t="b">
        <v>0</v>
      </c>
      <c r="M1393">
        <v>65</v>
      </c>
      <c r="N1393" t="b">
        <v>1</v>
      </c>
      <c r="O1393" t="s">
        <v>8269</v>
      </c>
      <c r="P1393" t="s">
        <v>8321</v>
      </c>
      <c r="Q1393" t="s">
        <v>8324</v>
      </c>
      <c r="R1393">
        <f t="shared" si="147"/>
        <v>70.459999999999994</v>
      </c>
      <c r="S1393" s="9">
        <f t="shared" si="148"/>
        <v>153</v>
      </c>
      <c r="T1393" s="8">
        <f t="shared" si="149"/>
        <v>42034.928252314814</v>
      </c>
      <c r="U1393" s="8">
        <f t="shared" si="150"/>
        <v>42090</v>
      </c>
      <c r="V1393" s="14">
        <f t="shared" si="151"/>
        <v>55.071747685185983</v>
      </c>
      <c r="W1393" s="10">
        <f t="shared" si="152"/>
        <v>0.52666666666666662</v>
      </c>
      <c r="X1393" s="21">
        <f t="shared" si="153"/>
        <v>2015</v>
      </c>
    </row>
    <row r="1394" spans="1:24" ht="45" x14ac:dyDescent="0.25">
      <c r="A1394">
        <v>3033</v>
      </c>
      <c r="B1394" s="1" t="s">
        <v>3033</v>
      </c>
      <c r="C1394" s="1" t="s">
        <v>7143</v>
      </c>
      <c r="D1394" s="3">
        <v>3000</v>
      </c>
      <c r="E1394" s="4">
        <v>4396</v>
      </c>
      <c r="F1394" t="s">
        <v>8218</v>
      </c>
      <c r="G1394" t="s">
        <v>8223</v>
      </c>
      <c r="H1394" t="s">
        <v>8403</v>
      </c>
      <c r="I1394" t="s">
        <v>8245</v>
      </c>
      <c r="J1394">
        <v>1471487925</v>
      </c>
      <c r="K1394">
        <v>1468895925</v>
      </c>
      <c r="L1394" t="b">
        <v>0</v>
      </c>
      <c r="M1394">
        <v>23</v>
      </c>
      <c r="N1394" t="b">
        <v>1</v>
      </c>
      <c r="O1394" t="s">
        <v>8301</v>
      </c>
      <c r="P1394" t="s">
        <v>8321</v>
      </c>
      <c r="Q1394" t="s">
        <v>8322</v>
      </c>
      <c r="R1394">
        <f t="shared" si="147"/>
        <v>191.13</v>
      </c>
      <c r="S1394" s="9">
        <f t="shared" si="148"/>
        <v>147</v>
      </c>
      <c r="T1394" s="8">
        <f t="shared" si="149"/>
        <v>42570.110243055555</v>
      </c>
      <c r="U1394" s="8">
        <f t="shared" si="150"/>
        <v>42600.110243055555</v>
      </c>
      <c r="V1394" s="14">
        <f t="shared" si="151"/>
        <v>30</v>
      </c>
      <c r="W1394" s="10">
        <f t="shared" si="152"/>
        <v>0.46533333333333332</v>
      </c>
      <c r="X1394" s="21">
        <f t="shared" si="153"/>
        <v>2016</v>
      </c>
    </row>
    <row r="1395" spans="1:24" ht="60" x14ac:dyDescent="0.25">
      <c r="A1395">
        <v>1291</v>
      </c>
      <c r="B1395" s="1" t="s">
        <v>1292</v>
      </c>
      <c r="C1395" s="1" t="s">
        <v>5401</v>
      </c>
      <c r="D1395" s="3">
        <v>3000</v>
      </c>
      <c r="E1395" s="4">
        <v>4371</v>
      </c>
      <c r="F1395" t="s">
        <v>8218</v>
      </c>
      <c r="G1395" t="s">
        <v>8223</v>
      </c>
      <c r="H1395" t="s">
        <v>8403</v>
      </c>
      <c r="I1395" t="s">
        <v>8245</v>
      </c>
      <c r="J1395">
        <v>1428390000</v>
      </c>
      <c r="K1395">
        <v>1425224391</v>
      </c>
      <c r="L1395" t="b">
        <v>0</v>
      </c>
      <c r="M1395">
        <v>42</v>
      </c>
      <c r="N1395" t="b">
        <v>1</v>
      </c>
      <c r="O1395" t="s">
        <v>8269</v>
      </c>
      <c r="P1395" t="s">
        <v>8321</v>
      </c>
      <c r="Q1395" t="s">
        <v>8324</v>
      </c>
      <c r="R1395">
        <f t="shared" si="147"/>
        <v>104.07</v>
      </c>
      <c r="S1395" s="9">
        <f t="shared" si="148"/>
        <v>146</v>
      </c>
      <c r="T1395" s="8">
        <f t="shared" si="149"/>
        <v>42064.652673611112</v>
      </c>
      <c r="U1395" s="8">
        <f t="shared" si="150"/>
        <v>42101.291666666672</v>
      </c>
      <c r="V1395" s="14">
        <f t="shared" si="151"/>
        <v>36.638993055559695</v>
      </c>
      <c r="W1395" s="10">
        <f t="shared" si="152"/>
        <v>0.45700000000000002</v>
      </c>
      <c r="X1395" s="21">
        <f t="shared" si="153"/>
        <v>2015</v>
      </c>
    </row>
    <row r="1396" spans="1:24" ht="45" x14ac:dyDescent="0.25">
      <c r="A1396">
        <v>2816</v>
      </c>
      <c r="B1396" s="1" t="s">
        <v>2816</v>
      </c>
      <c r="C1396" s="1" t="s">
        <v>6926</v>
      </c>
      <c r="D1396" s="3">
        <v>3000</v>
      </c>
      <c r="E1396" s="4">
        <v>4247</v>
      </c>
      <c r="F1396" t="s">
        <v>8218</v>
      </c>
      <c r="G1396" t="s">
        <v>8224</v>
      </c>
      <c r="H1396" t="s">
        <v>8407</v>
      </c>
      <c r="I1396" t="s">
        <v>8246</v>
      </c>
      <c r="J1396">
        <v>1438531200</v>
      </c>
      <c r="K1396">
        <v>1435921992</v>
      </c>
      <c r="L1396" t="b">
        <v>0</v>
      </c>
      <c r="M1396">
        <v>169</v>
      </c>
      <c r="N1396" t="b">
        <v>1</v>
      </c>
      <c r="O1396" t="s">
        <v>8269</v>
      </c>
      <c r="P1396" t="s">
        <v>8321</v>
      </c>
      <c r="Q1396" t="s">
        <v>8324</v>
      </c>
      <c r="R1396">
        <f t="shared" si="147"/>
        <v>25.13</v>
      </c>
      <c r="S1396" s="9">
        <f t="shared" si="148"/>
        <v>142</v>
      </c>
      <c r="T1396" s="8">
        <f t="shared" si="149"/>
        <v>42188.467499999999</v>
      </c>
      <c r="U1396" s="8">
        <f t="shared" si="150"/>
        <v>42218.666666666672</v>
      </c>
      <c r="V1396" s="14">
        <f t="shared" si="151"/>
        <v>30.199166666672681</v>
      </c>
      <c r="W1396" s="10">
        <f t="shared" si="152"/>
        <v>0.41566666666666668</v>
      </c>
      <c r="X1396" s="21">
        <f t="shared" si="153"/>
        <v>2015</v>
      </c>
    </row>
    <row r="1397" spans="1:24" ht="45" x14ac:dyDescent="0.25">
      <c r="A1397">
        <v>3682</v>
      </c>
      <c r="B1397" s="1" t="s">
        <v>3679</v>
      </c>
      <c r="C1397" s="1" t="s">
        <v>7792</v>
      </c>
      <c r="D1397" s="3">
        <v>3000</v>
      </c>
      <c r="E1397" s="4">
        <v>4176</v>
      </c>
      <c r="F1397" t="s">
        <v>8218</v>
      </c>
      <c r="G1397" t="s">
        <v>8223</v>
      </c>
      <c r="H1397" t="s">
        <v>8403</v>
      </c>
      <c r="I1397" t="s">
        <v>8245</v>
      </c>
      <c r="J1397">
        <v>1402901940</v>
      </c>
      <c r="K1397">
        <v>1399998418</v>
      </c>
      <c r="L1397" t="b">
        <v>0</v>
      </c>
      <c r="M1397">
        <v>67</v>
      </c>
      <c r="N1397" t="b">
        <v>1</v>
      </c>
      <c r="O1397" t="s">
        <v>8269</v>
      </c>
      <c r="P1397" t="s">
        <v>8321</v>
      </c>
      <c r="Q1397" t="s">
        <v>8324</v>
      </c>
      <c r="R1397">
        <f t="shared" si="147"/>
        <v>62.33</v>
      </c>
      <c r="S1397" s="9">
        <f t="shared" si="148"/>
        <v>139</v>
      </c>
      <c r="T1397" s="8">
        <f t="shared" si="149"/>
        <v>41772.685393518521</v>
      </c>
      <c r="U1397" s="8">
        <f t="shared" si="150"/>
        <v>41806.290972222225</v>
      </c>
      <c r="V1397" s="14">
        <f t="shared" si="151"/>
        <v>33.605578703703941</v>
      </c>
      <c r="W1397" s="10">
        <f t="shared" si="152"/>
        <v>0.39200000000000002</v>
      </c>
      <c r="X1397" s="21">
        <f t="shared" si="153"/>
        <v>2014</v>
      </c>
    </row>
    <row r="1398" spans="1:24" ht="45" x14ac:dyDescent="0.25">
      <c r="A1398">
        <v>3482</v>
      </c>
      <c r="B1398" s="1" t="s">
        <v>3481</v>
      </c>
      <c r="C1398" s="1" t="s">
        <v>7592</v>
      </c>
      <c r="D1398" s="3">
        <v>3000</v>
      </c>
      <c r="E1398" s="4">
        <v>4150</v>
      </c>
      <c r="F1398" t="s">
        <v>8218</v>
      </c>
      <c r="G1398" t="s">
        <v>8224</v>
      </c>
      <c r="H1398" t="s">
        <v>8407</v>
      </c>
      <c r="I1398" t="s">
        <v>8246</v>
      </c>
      <c r="J1398">
        <v>1404671466</v>
      </c>
      <c r="K1398">
        <v>1402079466</v>
      </c>
      <c r="L1398" t="b">
        <v>0</v>
      </c>
      <c r="M1398">
        <v>80</v>
      </c>
      <c r="N1398" t="b">
        <v>1</v>
      </c>
      <c r="O1398" t="s">
        <v>8269</v>
      </c>
      <c r="P1398" t="s">
        <v>8321</v>
      </c>
      <c r="Q1398" t="s">
        <v>8324</v>
      </c>
      <c r="R1398">
        <f t="shared" si="147"/>
        <v>51.88</v>
      </c>
      <c r="S1398" s="9">
        <f t="shared" si="148"/>
        <v>138</v>
      </c>
      <c r="T1398" s="8">
        <f t="shared" si="149"/>
        <v>41796.771597222221</v>
      </c>
      <c r="U1398" s="8">
        <f t="shared" si="150"/>
        <v>41826.771597222221</v>
      </c>
      <c r="V1398" s="14">
        <f t="shared" si="151"/>
        <v>30</v>
      </c>
      <c r="W1398" s="10">
        <f t="shared" si="152"/>
        <v>0.38333333333333336</v>
      </c>
      <c r="X1398" s="21">
        <f t="shared" si="153"/>
        <v>2014</v>
      </c>
    </row>
    <row r="1399" spans="1:24" ht="60" x14ac:dyDescent="0.25">
      <c r="A1399">
        <v>3340</v>
      </c>
      <c r="B1399" s="1" t="s">
        <v>3340</v>
      </c>
      <c r="C1399" s="1" t="s">
        <v>7450</v>
      </c>
      <c r="D1399" s="3">
        <v>3000</v>
      </c>
      <c r="E1399" s="4">
        <v>4145</v>
      </c>
      <c r="F1399" t="s">
        <v>8218</v>
      </c>
      <c r="G1399" t="s">
        <v>8223</v>
      </c>
      <c r="H1399" t="s">
        <v>8403</v>
      </c>
      <c r="I1399" t="s">
        <v>8245</v>
      </c>
      <c r="J1399">
        <v>1481066554</v>
      </c>
      <c r="K1399">
        <v>1478906554</v>
      </c>
      <c r="L1399" t="b">
        <v>0</v>
      </c>
      <c r="M1399">
        <v>38</v>
      </c>
      <c r="N1399" t="b">
        <v>1</v>
      </c>
      <c r="O1399" t="s">
        <v>8269</v>
      </c>
      <c r="P1399" t="s">
        <v>8321</v>
      </c>
      <c r="Q1399" t="s">
        <v>8324</v>
      </c>
      <c r="R1399">
        <f t="shared" si="147"/>
        <v>109.08</v>
      </c>
      <c r="S1399" s="9">
        <f t="shared" si="148"/>
        <v>138</v>
      </c>
      <c r="T1399" s="8">
        <f t="shared" si="149"/>
        <v>42685.974004629628</v>
      </c>
      <c r="U1399" s="8">
        <f t="shared" si="150"/>
        <v>42710.974004629628</v>
      </c>
      <c r="V1399" s="14">
        <f t="shared" si="151"/>
        <v>25</v>
      </c>
      <c r="W1399" s="10">
        <f t="shared" si="152"/>
        <v>0.38166666666666665</v>
      </c>
      <c r="X1399" s="21">
        <f t="shared" si="153"/>
        <v>2016</v>
      </c>
    </row>
    <row r="1400" spans="1:24" ht="45" x14ac:dyDescent="0.25">
      <c r="A1400">
        <v>303</v>
      </c>
      <c r="B1400" s="1" t="s">
        <v>304</v>
      </c>
      <c r="C1400" s="1" t="s">
        <v>4413</v>
      </c>
      <c r="D1400" s="3">
        <v>3000</v>
      </c>
      <c r="E1400" s="4">
        <v>4124</v>
      </c>
      <c r="F1400" t="s">
        <v>8218</v>
      </c>
      <c r="G1400" t="s">
        <v>8223</v>
      </c>
      <c r="H1400" t="s">
        <v>8403</v>
      </c>
      <c r="I1400" t="s">
        <v>8245</v>
      </c>
      <c r="J1400">
        <v>1338601346</v>
      </c>
      <c r="K1400">
        <v>1336009346</v>
      </c>
      <c r="L1400" t="b">
        <v>1</v>
      </c>
      <c r="M1400">
        <v>82</v>
      </c>
      <c r="N1400" t="b">
        <v>1</v>
      </c>
      <c r="O1400" t="s">
        <v>8267</v>
      </c>
      <c r="P1400" t="s">
        <v>8319</v>
      </c>
      <c r="Q1400" t="s">
        <v>8320</v>
      </c>
      <c r="R1400">
        <f t="shared" si="147"/>
        <v>50.29</v>
      </c>
      <c r="S1400" s="9">
        <f t="shared" si="148"/>
        <v>137</v>
      </c>
      <c r="T1400" s="8">
        <f t="shared" si="149"/>
        <v>41032.071134259262</v>
      </c>
      <c r="U1400" s="8">
        <f t="shared" si="150"/>
        <v>41062.071134259262</v>
      </c>
      <c r="V1400" s="14">
        <f t="shared" si="151"/>
        <v>30</v>
      </c>
      <c r="W1400" s="10">
        <f t="shared" si="152"/>
        <v>0.37466666666666665</v>
      </c>
      <c r="X1400" s="21">
        <f t="shared" si="153"/>
        <v>2012</v>
      </c>
    </row>
    <row r="1401" spans="1:24" ht="45" x14ac:dyDescent="0.25">
      <c r="A1401">
        <v>3300</v>
      </c>
      <c r="B1401" s="1" t="s">
        <v>3300</v>
      </c>
      <c r="C1401" s="1" t="s">
        <v>7410</v>
      </c>
      <c r="D1401" s="3">
        <v>3000</v>
      </c>
      <c r="E1401" s="4">
        <v>4085</v>
      </c>
      <c r="F1401" t="s">
        <v>8218</v>
      </c>
      <c r="G1401" t="s">
        <v>8223</v>
      </c>
      <c r="H1401" t="s">
        <v>8403</v>
      </c>
      <c r="I1401" t="s">
        <v>8245</v>
      </c>
      <c r="J1401">
        <v>1430329862</v>
      </c>
      <c r="K1401">
        <v>1428515462</v>
      </c>
      <c r="L1401" t="b">
        <v>0</v>
      </c>
      <c r="M1401">
        <v>88</v>
      </c>
      <c r="N1401" t="b">
        <v>1</v>
      </c>
      <c r="O1401" t="s">
        <v>8269</v>
      </c>
      <c r="P1401" t="s">
        <v>8321</v>
      </c>
      <c r="Q1401" t="s">
        <v>8324</v>
      </c>
      <c r="R1401">
        <f t="shared" si="147"/>
        <v>46.42</v>
      </c>
      <c r="S1401" s="9">
        <f t="shared" si="148"/>
        <v>136</v>
      </c>
      <c r="T1401" s="8">
        <f t="shared" si="149"/>
        <v>42102.743773148148</v>
      </c>
      <c r="U1401" s="8">
        <f t="shared" si="150"/>
        <v>42123.743773148148</v>
      </c>
      <c r="V1401" s="14">
        <f t="shared" si="151"/>
        <v>21</v>
      </c>
      <c r="W1401" s="10">
        <f t="shared" si="152"/>
        <v>0.36166666666666669</v>
      </c>
      <c r="X1401" s="21">
        <f t="shared" si="153"/>
        <v>2015</v>
      </c>
    </row>
    <row r="1402" spans="1:24" ht="60" x14ac:dyDescent="0.25">
      <c r="A1402">
        <v>1300</v>
      </c>
      <c r="B1402" s="1" t="s">
        <v>1301</v>
      </c>
      <c r="C1402" s="1" t="s">
        <v>5410</v>
      </c>
      <c r="D1402" s="3">
        <v>3000</v>
      </c>
      <c r="E1402" s="4">
        <v>4050</v>
      </c>
      <c r="F1402" t="s">
        <v>8218</v>
      </c>
      <c r="G1402" t="s">
        <v>8223</v>
      </c>
      <c r="H1402" t="s">
        <v>8403</v>
      </c>
      <c r="I1402" t="s">
        <v>8245</v>
      </c>
      <c r="J1402">
        <v>1464807420</v>
      </c>
      <c r="K1402">
        <v>1461427938</v>
      </c>
      <c r="L1402" t="b">
        <v>0</v>
      </c>
      <c r="M1402">
        <v>24</v>
      </c>
      <c r="N1402" t="b">
        <v>1</v>
      </c>
      <c r="O1402" t="s">
        <v>8269</v>
      </c>
      <c r="P1402" t="s">
        <v>8321</v>
      </c>
      <c r="Q1402" t="s">
        <v>8324</v>
      </c>
      <c r="R1402">
        <f t="shared" si="147"/>
        <v>168.75</v>
      </c>
      <c r="S1402" s="9">
        <f t="shared" si="148"/>
        <v>135</v>
      </c>
      <c r="T1402" s="8">
        <f t="shared" si="149"/>
        <v>42483.675208333334</v>
      </c>
      <c r="U1402" s="8">
        <f t="shared" si="150"/>
        <v>42522.789583333331</v>
      </c>
      <c r="V1402" s="14">
        <f t="shared" si="151"/>
        <v>39.114374999997381</v>
      </c>
      <c r="W1402" s="10">
        <f t="shared" si="152"/>
        <v>0.35</v>
      </c>
      <c r="X1402" s="21">
        <f t="shared" si="153"/>
        <v>2016</v>
      </c>
    </row>
    <row r="1403" spans="1:24" ht="60" x14ac:dyDescent="0.25">
      <c r="A1403">
        <v>3301</v>
      </c>
      <c r="B1403" s="1" t="s">
        <v>3301</v>
      </c>
      <c r="C1403" s="1" t="s">
        <v>7411</v>
      </c>
      <c r="D1403" s="3">
        <v>3000</v>
      </c>
      <c r="E1403" s="4">
        <v>4004</v>
      </c>
      <c r="F1403" t="s">
        <v>8218</v>
      </c>
      <c r="G1403" t="s">
        <v>8223</v>
      </c>
      <c r="H1403" t="s">
        <v>8403</v>
      </c>
      <c r="I1403" t="s">
        <v>8245</v>
      </c>
      <c r="J1403">
        <v>1470034740</v>
      </c>
      <c r="K1403">
        <v>1466185176</v>
      </c>
      <c r="L1403" t="b">
        <v>0</v>
      </c>
      <c r="M1403">
        <v>70</v>
      </c>
      <c r="N1403" t="b">
        <v>1</v>
      </c>
      <c r="O1403" t="s">
        <v>8269</v>
      </c>
      <c r="P1403" t="s">
        <v>8321</v>
      </c>
      <c r="Q1403" t="s">
        <v>8324</v>
      </c>
      <c r="R1403">
        <f t="shared" si="147"/>
        <v>57.2</v>
      </c>
      <c r="S1403" s="9">
        <f t="shared" si="148"/>
        <v>133</v>
      </c>
      <c r="T1403" s="8">
        <f t="shared" si="149"/>
        <v>42538.73583333334</v>
      </c>
      <c r="U1403" s="8">
        <f t="shared" si="150"/>
        <v>42583.290972222225</v>
      </c>
      <c r="V1403" s="14">
        <f t="shared" si="151"/>
        <v>44.555138888885267</v>
      </c>
      <c r="W1403" s="10">
        <f t="shared" si="152"/>
        <v>0.33466666666666667</v>
      </c>
      <c r="X1403" s="21">
        <f t="shared" si="153"/>
        <v>2016</v>
      </c>
    </row>
    <row r="1404" spans="1:24" x14ac:dyDescent="0.25">
      <c r="A1404">
        <v>2099</v>
      </c>
      <c r="B1404" s="1" t="s">
        <v>2100</v>
      </c>
      <c r="C1404" s="1" t="s">
        <v>6209</v>
      </c>
      <c r="D1404" s="3">
        <v>3000</v>
      </c>
      <c r="E1404" s="4">
        <v>3971</v>
      </c>
      <c r="F1404" t="s">
        <v>8218</v>
      </c>
      <c r="G1404" t="s">
        <v>8223</v>
      </c>
      <c r="H1404" t="s">
        <v>8403</v>
      </c>
      <c r="I1404" t="s">
        <v>8245</v>
      </c>
      <c r="J1404">
        <v>1435808400</v>
      </c>
      <c r="K1404">
        <v>1434650084</v>
      </c>
      <c r="L1404" t="b">
        <v>0</v>
      </c>
      <c r="M1404">
        <v>63</v>
      </c>
      <c r="N1404" t="b">
        <v>1</v>
      </c>
      <c r="O1404" t="s">
        <v>8277</v>
      </c>
      <c r="P1404" t="s">
        <v>8325</v>
      </c>
      <c r="Q1404" t="s">
        <v>8326</v>
      </c>
      <c r="R1404">
        <f t="shared" si="147"/>
        <v>63.03</v>
      </c>
      <c r="S1404" s="9">
        <f t="shared" si="148"/>
        <v>132</v>
      </c>
      <c r="T1404" s="8">
        <f t="shared" si="149"/>
        <v>42173.746342592596</v>
      </c>
      <c r="U1404" s="8">
        <f t="shared" si="150"/>
        <v>42187.152777777781</v>
      </c>
      <c r="V1404" s="14">
        <f t="shared" si="151"/>
        <v>13.406435185184819</v>
      </c>
      <c r="W1404" s="10">
        <f t="shared" si="152"/>
        <v>0.32366666666666666</v>
      </c>
      <c r="X1404" s="21">
        <f t="shared" si="153"/>
        <v>2015</v>
      </c>
    </row>
    <row r="1405" spans="1:24" ht="30" x14ac:dyDescent="0.25">
      <c r="A1405">
        <v>1859</v>
      </c>
      <c r="B1405" s="1" t="s">
        <v>1860</v>
      </c>
      <c r="C1405" s="1" t="s">
        <v>5969</v>
      </c>
      <c r="D1405" s="3">
        <v>3000</v>
      </c>
      <c r="E1405" s="4">
        <v>3955</v>
      </c>
      <c r="F1405" t="s">
        <v>8218</v>
      </c>
      <c r="G1405" t="s">
        <v>8223</v>
      </c>
      <c r="H1405" t="s">
        <v>8403</v>
      </c>
      <c r="I1405" t="s">
        <v>8245</v>
      </c>
      <c r="J1405">
        <v>1316716129</v>
      </c>
      <c r="K1405">
        <v>1314124129</v>
      </c>
      <c r="L1405" t="b">
        <v>0</v>
      </c>
      <c r="M1405">
        <v>56</v>
      </c>
      <c r="N1405" t="b">
        <v>1</v>
      </c>
      <c r="O1405" t="s">
        <v>8274</v>
      </c>
      <c r="P1405" t="s">
        <v>8325</v>
      </c>
      <c r="Q1405" t="s">
        <v>8329</v>
      </c>
      <c r="R1405">
        <f t="shared" si="147"/>
        <v>70.63</v>
      </c>
      <c r="S1405" s="9">
        <f t="shared" si="148"/>
        <v>132</v>
      </c>
      <c r="T1405" s="8">
        <f t="shared" si="149"/>
        <v>40778.770011574074</v>
      </c>
      <c r="U1405" s="8">
        <f t="shared" si="150"/>
        <v>40808.770011574074</v>
      </c>
      <c r="V1405" s="14">
        <f t="shared" si="151"/>
        <v>30</v>
      </c>
      <c r="W1405" s="10">
        <f t="shared" si="152"/>
        <v>0.31833333333333336</v>
      </c>
      <c r="X1405" s="21">
        <f t="shared" si="153"/>
        <v>2011</v>
      </c>
    </row>
    <row r="1406" spans="1:24" ht="60" x14ac:dyDescent="0.25">
      <c r="A1406">
        <v>3606</v>
      </c>
      <c r="B1406" s="1" t="s">
        <v>3605</v>
      </c>
      <c r="C1406" s="1" t="s">
        <v>7716</v>
      </c>
      <c r="D1406" s="3">
        <v>3000</v>
      </c>
      <c r="E1406" s="4">
        <v>3908</v>
      </c>
      <c r="F1406" t="s">
        <v>8218</v>
      </c>
      <c r="G1406" t="s">
        <v>8224</v>
      </c>
      <c r="H1406" t="s">
        <v>8407</v>
      </c>
      <c r="I1406" t="s">
        <v>8246</v>
      </c>
      <c r="J1406">
        <v>1471185057</v>
      </c>
      <c r="K1406">
        <v>1468593057</v>
      </c>
      <c r="L1406" t="b">
        <v>0</v>
      </c>
      <c r="M1406">
        <v>64</v>
      </c>
      <c r="N1406" t="b">
        <v>1</v>
      </c>
      <c r="O1406" t="s">
        <v>8269</v>
      </c>
      <c r="P1406" t="s">
        <v>8321</v>
      </c>
      <c r="Q1406" t="s">
        <v>8324</v>
      </c>
      <c r="R1406">
        <f t="shared" si="147"/>
        <v>61.06</v>
      </c>
      <c r="S1406" s="9">
        <f t="shared" si="148"/>
        <v>130</v>
      </c>
      <c r="T1406" s="8">
        <f t="shared" si="149"/>
        <v>42566.604826388888</v>
      </c>
      <c r="U1406" s="8">
        <f t="shared" si="150"/>
        <v>42596.604826388888</v>
      </c>
      <c r="V1406" s="14">
        <f t="shared" si="151"/>
        <v>30</v>
      </c>
      <c r="W1406" s="10">
        <f t="shared" si="152"/>
        <v>0.30266666666666664</v>
      </c>
      <c r="X1406" s="21">
        <f t="shared" si="153"/>
        <v>2016</v>
      </c>
    </row>
    <row r="1407" spans="1:24" ht="30" x14ac:dyDescent="0.25">
      <c r="A1407">
        <v>2028</v>
      </c>
      <c r="B1407" s="1" t="s">
        <v>2029</v>
      </c>
      <c r="C1407" s="1" t="s">
        <v>6138</v>
      </c>
      <c r="D1407" s="3">
        <v>3000</v>
      </c>
      <c r="E1407" s="4">
        <v>3785</v>
      </c>
      <c r="F1407" t="s">
        <v>8218</v>
      </c>
      <c r="G1407" t="s">
        <v>8223</v>
      </c>
      <c r="H1407" t="s">
        <v>8403</v>
      </c>
      <c r="I1407" t="s">
        <v>8245</v>
      </c>
      <c r="J1407">
        <v>1268690100</v>
      </c>
      <c r="K1407">
        <v>1265493806</v>
      </c>
      <c r="L1407" t="b">
        <v>1</v>
      </c>
      <c r="M1407">
        <v>79</v>
      </c>
      <c r="N1407" t="b">
        <v>1</v>
      </c>
      <c r="O1407" t="s">
        <v>8293</v>
      </c>
      <c r="P1407" t="s">
        <v>8306</v>
      </c>
      <c r="Q1407" t="s">
        <v>8307</v>
      </c>
      <c r="R1407">
        <f t="shared" si="147"/>
        <v>47.91</v>
      </c>
      <c r="S1407" s="9">
        <f t="shared" si="148"/>
        <v>126</v>
      </c>
      <c r="T1407" s="8">
        <f t="shared" si="149"/>
        <v>40215.919050925928</v>
      </c>
      <c r="U1407" s="8">
        <f t="shared" si="150"/>
        <v>40252.913194444445</v>
      </c>
      <c r="V1407" s="14">
        <f t="shared" si="151"/>
        <v>36.994143518517376</v>
      </c>
      <c r="W1407" s="10">
        <f t="shared" si="152"/>
        <v>0.26166666666666666</v>
      </c>
      <c r="X1407" s="21">
        <f t="shared" si="153"/>
        <v>2010</v>
      </c>
    </row>
    <row r="1408" spans="1:24" ht="60" x14ac:dyDescent="0.25">
      <c r="A1408">
        <v>3210</v>
      </c>
      <c r="B1408" s="1" t="s">
        <v>3210</v>
      </c>
      <c r="C1408" s="1" t="s">
        <v>7320</v>
      </c>
      <c r="D1408" s="3">
        <v>3000</v>
      </c>
      <c r="E1408" s="4">
        <v>3773</v>
      </c>
      <c r="F1408" t="s">
        <v>8218</v>
      </c>
      <c r="G1408" t="s">
        <v>8223</v>
      </c>
      <c r="H1408" t="s">
        <v>8403</v>
      </c>
      <c r="I1408" t="s">
        <v>8245</v>
      </c>
      <c r="J1408">
        <v>1338523140</v>
      </c>
      <c r="K1408">
        <v>1334442519</v>
      </c>
      <c r="L1408" t="b">
        <v>1</v>
      </c>
      <c r="M1408">
        <v>60</v>
      </c>
      <c r="N1408" t="b">
        <v>1</v>
      </c>
      <c r="O1408" t="s">
        <v>8269</v>
      </c>
      <c r="P1408" t="s">
        <v>8321</v>
      </c>
      <c r="Q1408" t="s">
        <v>8324</v>
      </c>
      <c r="R1408">
        <f t="shared" si="147"/>
        <v>62.88</v>
      </c>
      <c r="S1408" s="9">
        <f t="shared" si="148"/>
        <v>126</v>
      </c>
      <c r="T1408" s="8">
        <f t="shared" si="149"/>
        <v>41013.936562499999</v>
      </c>
      <c r="U1408" s="8">
        <f t="shared" si="150"/>
        <v>41061.165972222225</v>
      </c>
      <c r="V1408" s="14">
        <f t="shared" si="151"/>
        <v>47.229409722225682</v>
      </c>
      <c r="W1408" s="10">
        <f t="shared" si="152"/>
        <v>0.25766666666666665</v>
      </c>
      <c r="X1408" s="21">
        <f t="shared" si="153"/>
        <v>2012</v>
      </c>
    </row>
    <row r="1409" spans="1:24" ht="60" x14ac:dyDescent="0.25">
      <c r="A1409">
        <v>2926</v>
      </c>
      <c r="B1409" s="1" t="s">
        <v>2926</v>
      </c>
      <c r="C1409" s="1" t="s">
        <v>7036</v>
      </c>
      <c r="D1409" s="3">
        <v>3000</v>
      </c>
      <c r="E1409" s="4">
        <v>3750</v>
      </c>
      <c r="F1409" t="s">
        <v>8218</v>
      </c>
      <c r="G1409" t="s">
        <v>8223</v>
      </c>
      <c r="H1409" t="s">
        <v>8403</v>
      </c>
      <c r="I1409" t="s">
        <v>8245</v>
      </c>
      <c r="J1409">
        <v>1424715779</v>
      </c>
      <c r="K1409">
        <v>1423506179</v>
      </c>
      <c r="L1409" t="b">
        <v>0</v>
      </c>
      <c r="M1409">
        <v>50</v>
      </c>
      <c r="N1409" t="b">
        <v>1</v>
      </c>
      <c r="O1409" t="s">
        <v>8303</v>
      </c>
      <c r="P1409" t="s">
        <v>8321</v>
      </c>
      <c r="Q1409" t="s">
        <v>8333</v>
      </c>
      <c r="R1409">
        <f t="shared" si="147"/>
        <v>75</v>
      </c>
      <c r="S1409" s="9">
        <f t="shared" si="148"/>
        <v>125</v>
      </c>
      <c r="T1409" s="8">
        <f t="shared" si="149"/>
        <v>42044.765960648147</v>
      </c>
      <c r="U1409" s="8">
        <f t="shared" si="150"/>
        <v>42058.765960648147</v>
      </c>
      <c r="V1409" s="14">
        <f t="shared" si="151"/>
        <v>14</v>
      </c>
      <c r="W1409" s="10">
        <f t="shared" si="152"/>
        <v>0.25</v>
      </c>
      <c r="X1409" s="21">
        <f t="shared" si="153"/>
        <v>2015</v>
      </c>
    </row>
    <row r="1410" spans="1:24" ht="60" x14ac:dyDescent="0.25">
      <c r="A1410">
        <v>3496</v>
      </c>
      <c r="B1410" s="1" t="s">
        <v>3495</v>
      </c>
      <c r="C1410" s="1" t="s">
        <v>7606</v>
      </c>
      <c r="D1410" s="3">
        <v>3000</v>
      </c>
      <c r="E1410" s="4">
        <v>3732</v>
      </c>
      <c r="F1410" t="s">
        <v>8218</v>
      </c>
      <c r="G1410" t="s">
        <v>8223</v>
      </c>
      <c r="H1410" t="s">
        <v>8403</v>
      </c>
      <c r="I1410" t="s">
        <v>8245</v>
      </c>
      <c r="J1410">
        <v>1473625166</v>
      </c>
      <c r="K1410">
        <v>1470169166</v>
      </c>
      <c r="L1410" t="b">
        <v>0</v>
      </c>
      <c r="M1410">
        <v>78</v>
      </c>
      <c r="N1410" t="b">
        <v>1</v>
      </c>
      <c r="O1410" t="s">
        <v>8269</v>
      </c>
      <c r="P1410" t="s">
        <v>8321</v>
      </c>
      <c r="Q1410" t="s">
        <v>8324</v>
      </c>
      <c r="R1410">
        <f t="shared" ref="R1410:R1473" si="154">IFERROR(ROUND(E1410/M1410,2),0)</f>
        <v>47.85</v>
      </c>
      <c r="S1410" s="9">
        <f t="shared" ref="S1410:S1473" si="155">ROUND((E1410/D1410)*100,0)</f>
        <v>124</v>
      </c>
      <c r="T1410" s="8">
        <f t="shared" ref="T1410:T1473" si="156">+(((K1410/60)/60)/24)+DATE(1970,1,1)</f>
        <v>42584.846828703703</v>
      </c>
      <c r="U1410" s="8">
        <f t="shared" ref="U1410:U1473" si="157">+(((J1410/60)/60/24)+DATE(1970,1,1))</f>
        <v>42624.846828703703</v>
      </c>
      <c r="V1410" s="14">
        <f t="shared" ref="V1410:V1473" si="158">+U1410-T1410</f>
        <v>40</v>
      </c>
      <c r="W1410" s="10">
        <f t="shared" ref="W1410:W1473" si="159">+(E1410-D1410)/D1410</f>
        <v>0.24399999999999999</v>
      </c>
      <c r="X1410" s="21">
        <f t="shared" ref="X1410:X1473" si="160">YEAR(T1410)</f>
        <v>2016</v>
      </c>
    </row>
    <row r="1411" spans="1:24" ht="60" x14ac:dyDescent="0.25">
      <c r="A1411">
        <v>29</v>
      </c>
      <c r="B1411" s="1" t="s">
        <v>31</v>
      </c>
      <c r="C1411" s="1" t="s">
        <v>4140</v>
      </c>
      <c r="D1411" s="3">
        <v>3000</v>
      </c>
      <c r="E1411" s="4">
        <v>3700</v>
      </c>
      <c r="F1411" t="s">
        <v>8218</v>
      </c>
      <c r="G1411" t="s">
        <v>8224</v>
      </c>
      <c r="H1411" t="s">
        <v>8407</v>
      </c>
      <c r="I1411" t="s">
        <v>8246</v>
      </c>
      <c r="J1411">
        <v>1406045368</v>
      </c>
      <c r="K1411">
        <v>1403453368</v>
      </c>
      <c r="L1411" t="b">
        <v>0</v>
      </c>
      <c r="M1411">
        <v>117</v>
      </c>
      <c r="N1411" t="b">
        <v>1</v>
      </c>
      <c r="O1411" t="s">
        <v>8263</v>
      </c>
      <c r="P1411" t="s">
        <v>8319</v>
      </c>
      <c r="Q1411" t="s">
        <v>8330</v>
      </c>
      <c r="R1411">
        <f t="shared" si="154"/>
        <v>31.62</v>
      </c>
      <c r="S1411" s="9">
        <f t="shared" si="155"/>
        <v>123</v>
      </c>
      <c r="T1411" s="8">
        <f t="shared" si="156"/>
        <v>41812.67324074074</v>
      </c>
      <c r="U1411" s="8">
        <f t="shared" si="157"/>
        <v>41842.67324074074</v>
      </c>
      <c r="V1411" s="14">
        <f t="shared" si="158"/>
        <v>30</v>
      </c>
      <c r="W1411" s="10">
        <f t="shared" si="159"/>
        <v>0.23333333333333334</v>
      </c>
      <c r="X1411" s="21">
        <f t="shared" si="160"/>
        <v>2014</v>
      </c>
    </row>
    <row r="1412" spans="1:24" ht="60" x14ac:dyDescent="0.25">
      <c r="A1412">
        <v>2554</v>
      </c>
      <c r="B1412" s="1" t="s">
        <v>2554</v>
      </c>
      <c r="C1412" s="1" t="s">
        <v>6664</v>
      </c>
      <c r="D1412" s="3">
        <v>3000</v>
      </c>
      <c r="E1412" s="4">
        <v>3684</v>
      </c>
      <c r="F1412" t="s">
        <v>8218</v>
      </c>
      <c r="G1412" t="s">
        <v>8223</v>
      </c>
      <c r="H1412" t="s">
        <v>8403</v>
      </c>
      <c r="I1412" t="s">
        <v>8245</v>
      </c>
      <c r="J1412">
        <v>1433131140</v>
      </c>
      <c r="K1412">
        <v>1430445163</v>
      </c>
      <c r="L1412" t="b">
        <v>0</v>
      </c>
      <c r="M1412">
        <v>67</v>
      </c>
      <c r="N1412" t="b">
        <v>1</v>
      </c>
      <c r="O1412" t="s">
        <v>8298</v>
      </c>
      <c r="P1412" t="s">
        <v>8325</v>
      </c>
      <c r="Q1412" t="s">
        <v>8339</v>
      </c>
      <c r="R1412">
        <f t="shared" si="154"/>
        <v>54.99</v>
      </c>
      <c r="S1412" s="9">
        <f t="shared" si="155"/>
        <v>123</v>
      </c>
      <c r="T1412" s="8">
        <f t="shared" si="156"/>
        <v>42125.078275462962</v>
      </c>
      <c r="U1412" s="8">
        <f t="shared" si="157"/>
        <v>42156.165972222225</v>
      </c>
      <c r="V1412" s="14">
        <f t="shared" si="158"/>
        <v>31.087696759263054</v>
      </c>
      <c r="W1412" s="10">
        <f t="shared" si="159"/>
        <v>0.22800000000000001</v>
      </c>
      <c r="X1412" s="21">
        <f t="shared" si="160"/>
        <v>2015</v>
      </c>
    </row>
    <row r="1413" spans="1:24" ht="60" x14ac:dyDescent="0.25">
      <c r="A1413">
        <v>2285</v>
      </c>
      <c r="B1413" s="1" t="s">
        <v>2286</v>
      </c>
      <c r="C1413" s="1" t="s">
        <v>6395</v>
      </c>
      <c r="D1413" s="3">
        <v>3000</v>
      </c>
      <c r="E1413" s="4">
        <v>3641</v>
      </c>
      <c r="F1413" t="s">
        <v>8218</v>
      </c>
      <c r="G1413" t="s">
        <v>8223</v>
      </c>
      <c r="H1413" t="s">
        <v>8403</v>
      </c>
      <c r="I1413" t="s">
        <v>8245</v>
      </c>
      <c r="J1413">
        <v>1340944043</v>
      </c>
      <c r="K1413">
        <v>1338352043</v>
      </c>
      <c r="L1413" t="b">
        <v>0</v>
      </c>
      <c r="M1413">
        <v>79</v>
      </c>
      <c r="N1413" t="b">
        <v>1</v>
      </c>
      <c r="O1413" t="s">
        <v>8274</v>
      </c>
      <c r="P1413" t="s">
        <v>8325</v>
      </c>
      <c r="Q1413" t="s">
        <v>8329</v>
      </c>
      <c r="R1413">
        <f t="shared" si="154"/>
        <v>46.09</v>
      </c>
      <c r="S1413" s="9">
        <f t="shared" si="155"/>
        <v>121</v>
      </c>
      <c r="T1413" s="8">
        <f t="shared" si="156"/>
        <v>41059.185682870368</v>
      </c>
      <c r="U1413" s="8">
        <f t="shared" si="157"/>
        <v>41089.185682870368</v>
      </c>
      <c r="V1413" s="14">
        <f t="shared" si="158"/>
        <v>30</v>
      </c>
      <c r="W1413" s="10">
        <f t="shared" si="159"/>
        <v>0.21366666666666667</v>
      </c>
      <c r="X1413" s="21">
        <f t="shared" si="160"/>
        <v>2012</v>
      </c>
    </row>
    <row r="1414" spans="1:24" ht="60" x14ac:dyDescent="0.25">
      <c r="A1414">
        <v>3488</v>
      </c>
      <c r="B1414" s="1" t="s">
        <v>3487</v>
      </c>
      <c r="C1414" s="1" t="s">
        <v>7598</v>
      </c>
      <c r="D1414" s="3">
        <v>3000</v>
      </c>
      <c r="E1414" s="4">
        <v>3636</v>
      </c>
      <c r="F1414" t="s">
        <v>8218</v>
      </c>
      <c r="G1414" t="s">
        <v>8223</v>
      </c>
      <c r="H1414" t="s">
        <v>8403</v>
      </c>
      <c r="I1414" t="s">
        <v>8245</v>
      </c>
      <c r="J1414">
        <v>1429286400</v>
      </c>
      <c r="K1414">
        <v>1427221560</v>
      </c>
      <c r="L1414" t="b">
        <v>0</v>
      </c>
      <c r="M1414">
        <v>29</v>
      </c>
      <c r="N1414" t="b">
        <v>1</v>
      </c>
      <c r="O1414" t="s">
        <v>8269</v>
      </c>
      <c r="P1414" t="s">
        <v>8321</v>
      </c>
      <c r="Q1414" t="s">
        <v>8324</v>
      </c>
      <c r="R1414">
        <f t="shared" si="154"/>
        <v>125.38</v>
      </c>
      <c r="S1414" s="9">
        <f t="shared" si="155"/>
        <v>121</v>
      </c>
      <c r="T1414" s="8">
        <f t="shared" si="156"/>
        <v>42087.768055555556</v>
      </c>
      <c r="U1414" s="8">
        <f t="shared" si="157"/>
        <v>42111.666666666672</v>
      </c>
      <c r="V1414" s="14">
        <f t="shared" si="158"/>
        <v>23.898611111115315</v>
      </c>
      <c r="W1414" s="10">
        <f t="shared" si="159"/>
        <v>0.21199999999999999</v>
      </c>
      <c r="X1414" s="21">
        <f t="shared" si="160"/>
        <v>2015</v>
      </c>
    </row>
    <row r="1415" spans="1:24" ht="45" x14ac:dyDescent="0.25">
      <c r="A1415">
        <v>91</v>
      </c>
      <c r="B1415" s="1" t="s">
        <v>93</v>
      </c>
      <c r="C1415" s="1" t="s">
        <v>4202</v>
      </c>
      <c r="D1415" s="3">
        <v>3000</v>
      </c>
      <c r="E1415" s="4">
        <v>3600</v>
      </c>
      <c r="F1415" t="s">
        <v>8218</v>
      </c>
      <c r="G1415" t="s">
        <v>8223</v>
      </c>
      <c r="H1415" t="s">
        <v>8403</v>
      </c>
      <c r="I1415" t="s">
        <v>8245</v>
      </c>
      <c r="J1415">
        <v>1305625164</v>
      </c>
      <c r="K1415">
        <v>1300354764</v>
      </c>
      <c r="L1415" t="b">
        <v>0</v>
      </c>
      <c r="M1415">
        <v>46</v>
      </c>
      <c r="N1415" t="b">
        <v>1</v>
      </c>
      <c r="O1415" t="s">
        <v>8264</v>
      </c>
      <c r="P1415" t="s">
        <v>8319</v>
      </c>
      <c r="Q1415" t="s">
        <v>8341</v>
      </c>
      <c r="R1415">
        <f t="shared" si="154"/>
        <v>78.260000000000005</v>
      </c>
      <c r="S1415" s="9">
        <f t="shared" si="155"/>
        <v>120</v>
      </c>
      <c r="T1415" s="8">
        <f t="shared" si="156"/>
        <v>40619.402361111112</v>
      </c>
      <c r="U1415" s="8">
        <f t="shared" si="157"/>
        <v>40680.402361111112</v>
      </c>
      <c r="V1415" s="14">
        <f t="shared" si="158"/>
        <v>61</v>
      </c>
      <c r="W1415" s="10">
        <f t="shared" si="159"/>
        <v>0.2</v>
      </c>
      <c r="X1415" s="21">
        <f t="shared" si="160"/>
        <v>2011</v>
      </c>
    </row>
    <row r="1416" spans="1:24" ht="45" x14ac:dyDescent="0.25">
      <c r="A1416">
        <v>822</v>
      </c>
      <c r="B1416" s="1" t="s">
        <v>823</v>
      </c>
      <c r="C1416" s="1" t="s">
        <v>4932</v>
      </c>
      <c r="D1416" s="3">
        <v>3000</v>
      </c>
      <c r="E1416" s="4">
        <v>3575</v>
      </c>
      <c r="F1416" t="s">
        <v>8218</v>
      </c>
      <c r="G1416" t="s">
        <v>8223</v>
      </c>
      <c r="H1416" t="s">
        <v>8403</v>
      </c>
      <c r="I1416" t="s">
        <v>8245</v>
      </c>
      <c r="J1416">
        <v>1349477050</v>
      </c>
      <c r="K1416">
        <v>1346885050</v>
      </c>
      <c r="L1416" t="b">
        <v>0</v>
      </c>
      <c r="M1416">
        <v>69</v>
      </c>
      <c r="N1416" t="b">
        <v>1</v>
      </c>
      <c r="O1416" t="s">
        <v>8274</v>
      </c>
      <c r="P1416" t="s">
        <v>8325</v>
      </c>
      <c r="Q1416" t="s">
        <v>8329</v>
      </c>
      <c r="R1416">
        <f t="shared" si="154"/>
        <v>51.81</v>
      </c>
      <c r="S1416" s="9">
        <f t="shared" si="155"/>
        <v>119</v>
      </c>
      <c r="T1416" s="8">
        <f t="shared" si="156"/>
        <v>41157.947337962964</v>
      </c>
      <c r="U1416" s="8">
        <f t="shared" si="157"/>
        <v>41187.947337962964</v>
      </c>
      <c r="V1416" s="14">
        <f t="shared" si="158"/>
        <v>30</v>
      </c>
      <c r="W1416" s="10">
        <f t="shared" si="159"/>
        <v>0.19166666666666668</v>
      </c>
      <c r="X1416" s="21">
        <f t="shared" si="160"/>
        <v>2012</v>
      </c>
    </row>
    <row r="1417" spans="1:24" ht="45" x14ac:dyDescent="0.25">
      <c r="A1417">
        <v>751</v>
      </c>
      <c r="B1417" s="1" t="s">
        <v>752</v>
      </c>
      <c r="C1417" s="1" t="s">
        <v>4861</v>
      </c>
      <c r="D1417" s="3">
        <v>3000</v>
      </c>
      <c r="E1417" s="4">
        <v>3555</v>
      </c>
      <c r="F1417" t="s">
        <v>8218</v>
      </c>
      <c r="G1417" t="s">
        <v>8223</v>
      </c>
      <c r="H1417" t="s">
        <v>8403</v>
      </c>
      <c r="I1417" t="s">
        <v>8245</v>
      </c>
      <c r="J1417">
        <v>1312470475</v>
      </c>
      <c r="K1417">
        <v>1308496075</v>
      </c>
      <c r="L1417" t="b">
        <v>0</v>
      </c>
      <c r="M1417">
        <v>62</v>
      </c>
      <c r="N1417" t="b">
        <v>1</v>
      </c>
      <c r="O1417" t="s">
        <v>8272</v>
      </c>
      <c r="P1417" t="s">
        <v>8309</v>
      </c>
      <c r="Q1417" t="s">
        <v>8331</v>
      </c>
      <c r="R1417">
        <f t="shared" si="154"/>
        <v>57.34</v>
      </c>
      <c r="S1417" s="9">
        <f t="shared" si="155"/>
        <v>119</v>
      </c>
      <c r="T1417" s="8">
        <f t="shared" si="156"/>
        <v>40713.630497685182</v>
      </c>
      <c r="U1417" s="8">
        <f t="shared" si="157"/>
        <v>40759.630497685182</v>
      </c>
      <c r="V1417" s="14">
        <f t="shared" si="158"/>
        <v>46</v>
      </c>
      <c r="W1417" s="10">
        <f t="shared" si="159"/>
        <v>0.185</v>
      </c>
      <c r="X1417" s="21">
        <f t="shared" si="160"/>
        <v>2011</v>
      </c>
    </row>
    <row r="1418" spans="1:24" ht="60" x14ac:dyDescent="0.25">
      <c r="A1418">
        <v>3689</v>
      </c>
      <c r="B1418" s="1" t="s">
        <v>3686</v>
      </c>
      <c r="C1418" s="1" t="s">
        <v>7799</v>
      </c>
      <c r="D1418" s="3">
        <v>3000</v>
      </c>
      <c r="E1418" s="4">
        <v>3550</v>
      </c>
      <c r="F1418" t="s">
        <v>8218</v>
      </c>
      <c r="G1418" t="s">
        <v>8223</v>
      </c>
      <c r="H1418" t="s">
        <v>8403</v>
      </c>
      <c r="I1418" t="s">
        <v>8245</v>
      </c>
      <c r="J1418">
        <v>1434925500</v>
      </c>
      <c r="K1418">
        <v>1432410639</v>
      </c>
      <c r="L1418" t="b">
        <v>0</v>
      </c>
      <c r="M1418">
        <v>62</v>
      </c>
      <c r="N1418" t="b">
        <v>1</v>
      </c>
      <c r="O1418" t="s">
        <v>8269</v>
      </c>
      <c r="P1418" t="s">
        <v>8321</v>
      </c>
      <c r="Q1418" t="s">
        <v>8324</v>
      </c>
      <c r="R1418">
        <f t="shared" si="154"/>
        <v>57.26</v>
      </c>
      <c r="S1418" s="9">
        <f t="shared" si="155"/>
        <v>118</v>
      </c>
      <c r="T1418" s="8">
        <f t="shared" si="156"/>
        <v>42147.826840277776</v>
      </c>
      <c r="U1418" s="8">
        <f t="shared" si="157"/>
        <v>42176.934027777781</v>
      </c>
      <c r="V1418" s="14">
        <f t="shared" si="158"/>
        <v>29.107187500005239</v>
      </c>
      <c r="W1418" s="10">
        <f t="shared" si="159"/>
        <v>0.18333333333333332</v>
      </c>
      <c r="X1418" s="21">
        <f t="shared" si="160"/>
        <v>2015</v>
      </c>
    </row>
    <row r="1419" spans="1:24" ht="60" x14ac:dyDescent="0.25">
      <c r="A1419">
        <v>3387</v>
      </c>
      <c r="B1419" s="1" t="s">
        <v>3386</v>
      </c>
      <c r="C1419" s="1" t="s">
        <v>7497</v>
      </c>
      <c r="D1419" s="3">
        <v>3000</v>
      </c>
      <c r="E1419" s="4">
        <v>3506</v>
      </c>
      <c r="F1419" t="s">
        <v>8218</v>
      </c>
      <c r="G1419" t="s">
        <v>8223</v>
      </c>
      <c r="H1419" t="s">
        <v>8403</v>
      </c>
      <c r="I1419" t="s">
        <v>8245</v>
      </c>
      <c r="J1419">
        <v>1418581088</v>
      </c>
      <c r="K1419">
        <v>1415125088</v>
      </c>
      <c r="L1419" t="b">
        <v>0</v>
      </c>
      <c r="M1419">
        <v>35</v>
      </c>
      <c r="N1419" t="b">
        <v>1</v>
      </c>
      <c r="O1419" t="s">
        <v>8269</v>
      </c>
      <c r="P1419" t="s">
        <v>8321</v>
      </c>
      <c r="Q1419" t="s">
        <v>8324</v>
      </c>
      <c r="R1419">
        <f t="shared" si="154"/>
        <v>100.17</v>
      </c>
      <c r="S1419" s="9">
        <f t="shared" si="155"/>
        <v>117</v>
      </c>
      <c r="T1419" s="8">
        <f t="shared" si="156"/>
        <v>41947.762592592589</v>
      </c>
      <c r="U1419" s="8">
        <f t="shared" si="157"/>
        <v>41987.762592592597</v>
      </c>
      <c r="V1419" s="14">
        <f t="shared" si="158"/>
        <v>40.000000000007276</v>
      </c>
      <c r="W1419" s="10">
        <f t="shared" si="159"/>
        <v>0.16866666666666666</v>
      </c>
      <c r="X1419" s="21">
        <f t="shared" si="160"/>
        <v>2014</v>
      </c>
    </row>
    <row r="1420" spans="1:24" ht="60" x14ac:dyDescent="0.25">
      <c r="A1420">
        <v>3299</v>
      </c>
      <c r="B1420" s="1" t="s">
        <v>3299</v>
      </c>
      <c r="C1420" s="1" t="s">
        <v>7409</v>
      </c>
      <c r="D1420" s="3">
        <v>3000</v>
      </c>
      <c r="E1420" s="4">
        <v>3486</v>
      </c>
      <c r="F1420" t="s">
        <v>8218</v>
      </c>
      <c r="G1420" t="s">
        <v>8223</v>
      </c>
      <c r="H1420" t="s">
        <v>8403</v>
      </c>
      <c r="I1420" t="s">
        <v>8245</v>
      </c>
      <c r="J1420">
        <v>1444860063</v>
      </c>
      <c r="K1420">
        <v>1442268063</v>
      </c>
      <c r="L1420" t="b">
        <v>0</v>
      </c>
      <c r="M1420">
        <v>63</v>
      </c>
      <c r="N1420" t="b">
        <v>1</v>
      </c>
      <c r="O1420" t="s">
        <v>8269</v>
      </c>
      <c r="P1420" t="s">
        <v>8321</v>
      </c>
      <c r="Q1420" t="s">
        <v>8324</v>
      </c>
      <c r="R1420">
        <f t="shared" si="154"/>
        <v>55.33</v>
      </c>
      <c r="S1420" s="9">
        <f t="shared" si="155"/>
        <v>116</v>
      </c>
      <c r="T1420" s="8">
        <f t="shared" si="156"/>
        <v>42261.917395833334</v>
      </c>
      <c r="U1420" s="8">
        <f t="shared" si="157"/>
        <v>42291.917395833334</v>
      </c>
      <c r="V1420" s="14">
        <f t="shared" si="158"/>
        <v>30</v>
      </c>
      <c r="W1420" s="10">
        <f t="shared" si="159"/>
        <v>0.16200000000000001</v>
      </c>
      <c r="X1420" s="21">
        <f t="shared" si="160"/>
        <v>2015</v>
      </c>
    </row>
    <row r="1421" spans="1:24" ht="30" x14ac:dyDescent="0.25">
      <c r="A1421">
        <v>3167</v>
      </c>
      <c r="B1421" s="1" t="s">
        <v>3167</v>
      </c>
      <c r="C1421" s="1" t="s">
        <v>7277</v>
      </c>
      <c r="D1421" s="3">
        <v>3000</v>
      </c>
      <c r="E1421" s="4">
        <v>3485</v>
      </c>
      <c r="F1421" t="s">
        <v>8218</v>
      </c>
      <c r="G1421" t="s">
        <v>8223</v>
      </c>
      <c r="H1421" t="s">
        <v>8403</v>
      </c>
      <c r="I1421" t="s">
        <v>8245</v>
      </c>
      <c r="J1421">
        <v>1406952781</v>
      </c>
      <c r="K1421">
        <v>1405743181</v>
      </c>
      <c r="L1421" t="b">
        <v>1</v>
      </c>
      <c r="M1421">
        <v>55</v>
      </c>
      <c r="N1421" t="b">
        <v>1</v>
      </c>
      <c r="O1421" t="s">
        <v>8269</v>
      </c>
      <c r="P1421" t="s">
        <v>8321</v>
      </c>
      <c r="Q1421" t="s">
        <v>8324</v>
      </c>
      <c r="R1421">
        <f t="shared" si="154"/>
        <v>63.36</v>
      </c>
      <c r="S1421" s="9">
        <f t="shared" si="155"/>
        <v>116</v>
      </c>
      <c r="T1421" s="8">
        <f t="shared" si="156"/>
        <v>41839.175706018519</v>
      </c>
      <c r="U1421" s="8">
        <f t="shared" si="157"/>
        <v>41853.175706018519</v>
      </c>
      <c r="V1421" s="14">
        <f t="shared" si="158"/>
        <v>14</v>
      </c>
      <c r="W1421" s="10">
        <f t="shared" si="159"/>
        <v>0.16166666666666665</v>
      </c>
      <c r="X1421" s="21">
        <f t="shared" si="160"/>
        <v>2014</v>
      </c>
    </row>
    <row r="1422" spans="1:24" ht="60" x14ac:dyDescent="0.25">
      <c r="A1422">
        <v>2088</v>
      </c>
      <c r="B1422" s="1" t="s">
        <v>2089</v>
      </c>
      <c r="C1422" s="1" t="s">
        <v>6198</v>
      </c>
      <c r="D1422" s="3">
        <v>3000</v>
      </c>
      <c r="E1422" s="4">
        <v>3465.32</v>
      </c>
      <c r="F1422" t="s">
        <v>8218</v>
      </c>
      <c r="G1422" t="s">
        <v>8223</v>
      </c>
      <c r="H1422" t="s">
        <v>8403</v>
      </c>
      <c r="I1422" t="s">
        <v>8245</v>
      </c>
      <c r="J1422">
        <v>1284177540</v>
      </c>
      <c r="K1422">
        <v>1281028152</v>
      </c>
      <c r="L1422" t="b">
        <v>0</v>
      </c>
      <c r="M1422">
        <v>75</v>
      </c>
      <c r="N1422" t="b">
        <v>1</v>
      </c>
      <c r="O1422" t="s">
        <v>8277</v>
      </c>
      <c r="P1422" t="s">
        <v>8325</v>
      </c>
      <c r="Q1422" t="s">
        <v>8326</v>
      </c>
      <c r="R1422">
        <f t="shared" si="154"/>
        <v>46.2</v>
      </c>
      <c r="S1422" s="9">
        <f t="shared" si="155"/>
        <v>116</v>
      </c>
      <c r="T1422" s="8">
        <f t="shared" si="156"/>
        <v>40395.714722222219</v>
      </c>
      <c r="U1422" s="8">
        <f t="shared" si="157"/>
        <v>40432.165972222225</v>
      </c>
      <c r="V1422" s="14">
        <f t="shared" si="158"/>
        <v>36.45125000000553</v>
      </c>
      <c r="W1422" s="10">
        <f t="shared" si="159"/>
        <v>0.15510666666666673</v>
      </c>
      <c r="X1422" s="21">
        <f t="shared" si="160"/>
        <v>2010</v>
      </c>
    </row>
    <row r="1423" spans="1:24" ht="90" x14ac:dyDescent="0.25">
      <c r="A1423">
        <v>3584</v>
      </c>
      <c r="B1423" s="1" t="s">
        <v>3583</v>
      </c>
      <c r="C1423" s="1" t="s">
        <v>7694</v>
      </c>
      <c r="D1423" s="3">
        <v>3000</v>
      </c>
      <c r="E1423" s="4">
        <v>3465</v>
      </c>
      <c r="F1423" t="s">
        <v>8218</v>
      </c>
      <c r="G1423" t="s">
        <v>8224</v>
      </c>
      <c r="H1423" t="s">
        <v>8407</v>
      </c>
      <c r="I1423" t="s">
        <v>8246</v>
      </c>
      <c r="J1423">
        <v>1436772944</v>
      </c>
      <c r="K1423">
        <v>1434180944</v>
      </c>
      <c r="L1423" t="b">
        <v>0</v>
      </c>
      <c r="M1423">
        <v>112</v>
      </c>
      <c r="N1423" t="b">
        <v>1</v>
      </c>
      <c r="O1423" t="s">
        <v>8269</v>
      </c>
      <c r="P1423" t="s">
        <v>8321</v>
      </c>
      <c r="Q1423" t="s">
        <v>8324</v>
      </c>
      <c r="R1423">
        <f t="shared" si="154"/>
        <v>30.94</v>
      </c>
      <c r="S1423" s="9">
        <f t="shared" si="155"/>
        <v>116</v>
      </c>
      <c r="T1423" s="8">
        <f t="shared" si="156"/>
        <v>42168.316481481481</v>
      </c>
      <c r="U1423" s="8">
        <f t="shared" si="157"/>
        <v>42198.316481481481</v>
      </c>
      <c r="V1423" s="14">
        <f t="shared" si="158"/>
        <v>30</v>
      </c>
      <c r="W1423" s="10">
        <f t="shared" si="159"/>
        <v>0.155</v>
      </c>
      <c r="X1423" s="21">
        <f t="shared" si="160"/>
        <v>2015</v>
      </c>
    </row>
    <row r="1424" spans="1:24" ht="45" x14ac:dyDescent="0.25">
      <c r="A1424">
        <v>1676</v>
      </c>
      <c r="B1424" s="1" t="s">
        <v>1677</v>
      </c>
      <c r="C1424" s="1" t="s">
        <v>5786</v>
      </c>
      <c r="D1424" s="3">
        <v>3000</v>
      </c>
      <c r="E1424" s="4">
        <v>3460</v>
      </c>
      <c r="F1424" t="s">
        <v>8218</v>
      </c>
      <c r="G1424" t="s">
        <v>8223</v>
      </c>
      <c r="H1424" t="s">
        <v>8403</v>
      </c>
      <c r="I1424" t="s">
        <v>8245</v>
      </c>
      <c r="J1424">
        <v>1334980740</v>
      </c>
      <c r="K1424">
        <v>1330968347</v>
      </c>
      <c r="L1424" t="b">
        <v>0</v>
      </c>
      <c r="M1424">
        <v>42</v>
      </c>
      <c r="N1424" t="b">
        <v>1</v>
      </c>
      <c r="O1424" t="s">
        <v>8290</v>
      </c>
      <c r="P1424" t="s">
        <v>8325</v>
      </c>
      <c r="Q1424" t="s">
        <v>8336</v>
      </c>
      <c r="R1424">
        <f t="shared" si="154"/>
        <v>82.38</v>
      </c>
      <c r="S1424" s="9">
        <f t="shared" si="155"/>
        <v>115</v>
      </c>
      <c r="T1424" s="8">
        <f t="shared" si="156"/>
        <v>40973.72623842593</v>
      </c>
      <c r="U1424" s="8">
        <f t="shared" si="157"/>
        <v>41020.165972222225</v>
      </c>
      <c r="V1424" s="14">
        <f t="shared" si="158"/>
        <v>46.439733796294604</v>
      </c>
      <c r="W1424" s="10">
        <f t="shared" si="159"/>
        <v>0.15333333333333332</v>
      </c>
      <c r="X1424" s="21">
        <f t="shared" si="160"/>
        <v>2012</v>
      </c>
    </row>
    <row r="1425" spans="1:24" ht="45" x14ac:dyDescent="0.25">
      <c r="A1425">
        <v>522</v>
      </c>
      <c r="B1425" s="1" t="s">
        <v>523</v>
      </c>
      <c r="C1425" s="1" t="s">
        <v>4632</v>
      </c>
      <c r="D1425" s="3">
        <v>3000</v>
      </c>
      <c r="E1425" s="4">
        <v>3440</v>
      </c>
      <c r="F1425" t="s">
        <v>8218</v>
      </c>
      <c r="G1425" t="s">
        <v>8223</v>
      </c>
      <c r="H1425" t="s">
        <v>8403</v>
      </c>
      <c r="I1425" t="s">
        <v>8245</v>
      </c>
      <c r="J1425">
        <v>1458518325</v>
      </c>
      <c r="K1425">
        <v>1456793925</v>
      </c>
      <c r="L1425" t="b">
        <v>0</v>
      </c>
      <c r="M1425">
        <v>31</v>
      </c>
      <c r="N1425" t="b">
        <v>1</v>
      </c>
      <c r="O1425" t="s">
        <v>8269</v>
      </c>
      <c r="P1425" t="s">
        <v>8321</v>
      </c>
      <c r="Q1425" t="s">
        <v>8324</v>
      </c>
      <c r="R1425">
        <f t="shared" si="154"/>
        <v>110.97</v>
      </c>
      <c r="S1425" s="9">
        <f t="shared" si="155"/>
        <v>115</v>
      </c>
      <c r="T1425" s="8">
        <f t="shared" si="156"/>
        <v>42430.040798611109</v>
      </c>
      <c r="U1425" s="8">
        <f t="shared" si="157"/>
        <v>42449.999131944445</v>
      </c>
      <c r="V1425" s="14">
        <f t="shared" si="158"/>
        <v>19.958333333335759</v>
      </c>
      <c r="W1425" s="10">
        <f t="shared" si="159"/>
        <v>0.14666666666666667</v>
      </c>
      <c r="X1425" s="21">
        <f t="shared" si="160"/>
        <v>2016</v>
      </c>
    </row>
    <row r="1426" spans="1:24" ht="75" x14ac:dyDescent="0.25">
      <c r="A1426">
        <v>1924</v>
      </c>
      <c r="B1426" s="1" t="s">
        <v>1925</v>
      </c>
      <c r="C1426" s="1" t="s">
        <v>6034</v>
      </c>
      <c r="D1426" s="3">
        <v>3000</v>
      </c>
      <c r="E1426" s="4">
        <v>3432</v>
      </c>
      <c r="F1426" t="s">
        <v>8218</v>
      </c>
      <c r="G1426" t="s">
        <v>8223</v>
      </c>
      <c r="H1426" t="s">
        <v>8403</v>
      </c>
      <c r="I1426" t="s">
        <v>8245</v>
      </c>
      <c r="J1426">
        <v>1389814380</v>
      </c>
      <c r="K1426">
        <v>1387390555</v>
      </c>
      <c r="L1426" t="b">
        <v>0</v>
      </c>
      <c r="M1426">
        <v>33</v>
      </c>
      <c r="N1426" t="b">
        <v>1</v>
      </c>
      <c r="O1426" t="s">
        <v>8277</v>
      </c>
      <c r="P1426" t="s">
        <v>8325</v>
      </c>
      <c r="Q1426" t="s">
        <v>8326</v>
      </c>
      <c r="R1426">
        <f t="shared" si="154"/>
        <v>104</v>
      </c>
      <c r="S1426" s="9">
        <f t="shared" si="155"/>
        <v>114</v>
      </c>
      <c r="T1426" s="8">
        <f t="shared" si="156"/>
        <v>41626.761053240742</v>
      </c>
      <c r="U1426" s="8">
        <f t="shared" si="157"/>
        <v>41654.814583333333</v>
      </c>
      <c r="V1426" s="14">
        <f t="shared" si="158"/>
        <v>28.053530092591245</v>
      </c>
      <c r="W1426" s="10">
        <f t="shared" si="159"/>
        <v>0.14399999999999999</v>
      </c>
      <c r="X1426" s="21">
        <f t="shared" si="160"/>
        <v>2013</v>
      </c>
    </row>
    <row r="1427" spans="1:24" ht="60" x14ac:dyDescent="0.25">
      <c r="A1427">
        <v>2977</v>
      </c>
      <c r="B1427" s="1" t="s">
        <v>2977</v>
      </c>
      <c r="C1427" s="1" t="s">
        <v>7087</v>
      </c>
      <c r="D1427" s="3">
        <v>3000</v>
      </c>
      <c r="E1427" s="4">
        <v>3407</v>
      </c>
      <c r="F1427" t="s">
        <v>8218</v>
      </c>
      <c r="G1427" t="s">
        <v>8223</v>
      </c>
      <c r="H1427" t="s">
        <v>8403</v>
      </c>
      <c r="I1427" t="s">
        <v>8245</v>
      </c>
      <c r="J1427">
        <v>1427076840</v>
      </c>
      <c r="K1427">
        <v>1421960934</v>
      </c>
      <c r="L1427" t="b">
        <v>0</v>
      </c>
      <c r="M1427">
        <v>30</v>
      </c>
      <c r="N1427" t="b">
        <v>1</v>
      </c>
      <c r="O1427" t="s">
        <v>8269</v>
      </c>
      <c r="P1427" t="s">
        <v>8321</v>
      </c>
      <c r="Q1427" t="s">
        <v>8324</v>
      </c>
      <c r="R1427">
        <f t="shared" si="154"/>
        <v>113.57</v>
      </c>
      <c r="S1427" s="9">
        <f t="shared" si="155"/>
        <v>114</v>
      </c>
      <c r="T1427" s="8">
        <f t="shared" si="156"/>
        <v>42026.88118055556</v>
      </c>
      <c r="U1427" s="8">
        <f t="shared" si="157"/>
        <v>42086.093055555553</v>
      </c>
      <c r="V1427" s="14">
        <f t="shared" si="158"/>
        <v>59.211874999993597</v>
      </c>
      <c r="W1427" s="10">
        <f t="shared" si="159"/>
        <v>0.13566666666666666</v>
      </c>
      <c r="X1427" s="21">
        <f t="shared" si="160"/>
        <v>2015</v>
      </c>
    </row>
    <row r="1428" spans="1:24" ht="60" x14ac:dyDescent="0.25">
      <c r="A1428">
        <v>3604</v>
      </c>
      <c r="B1428" s="1" t="s">
        <v>3603</v>
      </c>
      <c r="C1428" s="1" t="s">
        <v>7714</v>
      </c>
      <c r="D1428" s="3">
        <v>3000</v>
      </c>
      <c r="E1428" s="4">
        <v>3385</v>
      </c>
      <c r="F1428" t="s">
        <v>8218</v>
      </c>
      <c r="G1428" t="s">
        <v>8223</v>
      </c>
      <c r="H1428" t="s">
        <v>8403</v>
      </c>
      <c r="I1428" t="s">
        <v>8245</v>
      </c>
      <c r="J1428">
        <v>1461913140</v>
      </c>
      <c r="K1428">
        <v>1461370956</v>
      </c>
      <c r="L1428" t="b">
        <v>0</v>
      </c>
      <c r="M1428">
        <v>69</v>
      </c>
      <c r="N1428" t="b">
        <v>1</v>
      </c>
      <c r="O1428" t="s">
        <v>8269</v>
      </c>
      <c r="P1428" t="s">
        <v>8321</v>
      </c>
      <c r="Q1428" t="s">
        <v>8324</v>
      </c>
      <c r="R1428">
        <f t="shared" si="154"/>
        <v>49.06</v>
      </c>
      <c r="S1428" s="9">
        <f t="shared" si="155"/>
        <v>113</v>
      </c>
      <c r="T1428" s="8">
        <f t="shared" si="156"/>
        <v>42483.015694444446</v>
      </c>
      <c r="U1428" s="8">
        <f t="shared" si="157"/>
        <v>42489.290972222225</v>
      </c>
      <c r="V1428" s="14">
        <f t="shared" si="158"/>
        <v>6.2752777777786832</v>
      </c>
      <c r="W1428" s="10">
        <f t="shared" si="159"/>
        <v>0.12833333333333333</v>
      </c>
      <c r="X1428" s="21">
        <f t="shared" si="160"/>
        <v>2016</v>
      </c>
    </row>
    <row r="1429" spans="1:24" ht="45" x14ac:dyDescent="0.25">
      <c r="A1429">
        <v>3680</v>
      </c>
      <c r="B1429" s="1" t="s">
        <v>3677</v>
      </c>
      <c r="C1429" s="1" t="s">
        <v>7790</v>
      </c>
      <c r="D1429" s="3">
        <v>3000</v>
      </c>
      <c r="E1429" s="4">
        <v>3383</v>
      </c>
      <c r="F1429" t="s">
        <v>8218</v>
      </c>
      <c r="G1429" t="s">
        <v>8223</v>
      </c>
      <c r="H1429" t="s">
        <v>8403</v>
      </c>
      <c r="I1429" t="s">
        <v>8245</v>
      </c>
      <c r="J1429">
        <v>1475664834</v>
      </c>
      <c r="K1429">
        <v>1473850434</v>
      </c>
      <c r="L1429" t="b">
        <v>0</v>
      </c>
      <c r="M1429">
        <v>34</v>
      </c>
      <c r="N1429" t="b">
        <v>1</v>
      </c>
      <c r="O1429" t="s">
        <v>8269</v>
      </c>
      <c r="P1429" t="s">
        <v>8321</v>
      </c>
      <c r="Q1429" t="s">
        <v>8324</v>
      </c>
      <c r="R1429">
        <f t="shared" si="154"/>
        <v>99.5</v>
      </c>
      <c r="S1429" s="9">
        <f t="shared" si="155"/>
        <v>113</v>
      </c>
      <c r="T1429" s="8">
        <f t="shared" si="156"/>
        <v>42627.454097222217</v>
      </c>
      <c r="U1429" s="8">
        <f t="shared" si="157"/>
        <v>42648.454097222217</v>
      </c>
      <c r="V1429" s="14">
        <f t="shared" si="158"/>
        <v>21</v>
      </c>
      <c r="W1429" s="10">
        <f t="shared" si="159"/>
        <v>0.12766666666666668</v>
      </c>
      <c r="X1429" s="21">
        <f t="shared" si="160"/>
        <v>2016</v>
      </c>
    </row>
    <row r="1430" spans="1:24" ht="60" x14ac:dyDescent="0.25">
      <c r="A1430">
        <v>1474</v>
      </c>
      <c r="B1430" s="1" t="s">
        <v>1475</v>
      </c>
      <c r="C1430" s="1" t="s">
        <v>5584</v>
      </c>
      <c r="D1430" s="3">
        <v>3000</v>
      </c>
      <c r="E1430" s="4">
        <v>3368</v>
      </c>
      <c r="F1430" t="s">
        <v>8218</v>
      </c>
      <c r="G1430" t="s">
        <v>8223</v>
      </c>
      <c r="H1430" t="s">
        <v>8403</v>
      </c>
      <c r="I1430" t="s">
        <v>8245</v>
      </c>
      <c r="J1430">
        <v>1379093292</v>
      </c>
      <c r="K1430">
        <v>1376501292</v>
      </c>
      <c r="L1430" t="b">
        <v>1</v>
      </c>
      <c r="M1430">
        <v>76</v>
      </c>
      <c r="N1430" t="b">
        <v>1</v>
      </c>
      <c r="O1430" t="s">
        <v>8286</v>
      </c>
      <c r="P1430" t="s">
        <v>8309</v>
      </c>
      <c r="Q1430" t="s">
        <v>8310</v>
      </c>
      <c r="R1430">
        <f t="shared" si="154"/>
        <v>44.32</v>
      </c>
      <c r="S1430" s="9">
        <f t="shared" si="155"/>
        <v>112</v>
      </c>
      <c r="T1430" s="8">
        <f t="shared" si="156"/>
        <v>41500.727916666663</v>
      </c>
      <c r="U1430" s="8">
        <f t="shared" si="157"/>
        <v>41530.727916666663</v>
      </c>
      <c r="V1430" s="14">
        <f t="shared" si="158"/>
        <v>30</v>
      </c>
      <c r="W1430" s="10">
        <f t="shared" si="159"/>
        <v>0.12266666666666666</v>
      </c>
      <c r="X1430" s="21">
        <f t="shared" si="160"/>
        <v>2013</v>
      </c>
    </row>
    <row r="1431" spans="1:24" ht="45" x14ac:dyDescent="0.25">
      <c r="A1431">
        <v>2806</v>
      </c>
      <c r="B1431" s="1" t="s">
        <v>2806</v>
      </c>
      <c r="C1431" s="1" t="s">
        <v>6916</v>
      </c>
      <c r="D1431" s="3">
        <v>3000</v>
      </c>
      <c r="E1431" s="4">
        <v>3363</v>
      </c>
      <c r="F1431" t="s">
        <v>8218</v>
      </c>
      <c r="G1431" t="s">
        <v>8224</v>
      </c>
      <c r="H1431" t="s">
        <v>8407</v>
      </c>
      <c r="I1431" t="s">
        <v>8246</v>
      </c>
      <c r="J1431">
        <v>1438772400</v>
      </c>
      <c r="K1431">
        <v>1435645490</v>
      </c>
      <c r="L1431" t="b">
        <v>0</v>
      </c>
      <c r="M1431">
        <v>76</v>
      </c>
      <c r="N1431" t="b">
        <v>1</v>
      </c>
      <c r="O1431" t="s">
        <v>8269</v>
      </c>
      <c r="P1431" t="s">
        <v>8321</v>
      </c>
      <c r="Q1431" t="s">
        <v>8324</v>
      </c>
      <c r="R1431">
        <f t="shared" si="154"/>
        <v>44.25</v>
      </c>
      <c r="S1431" s="9">
        <f t="shared" si="155"/>
        <v>112</v>
      </c>
      <c r="T1431" s="8">
        <f t="shared" si="156"/>
        <v>42185.267245370371</v>
      </c>
      <c r="U1431" s="8">
        <f t="shared" si="157"/>
        <v>42221.458333333328</v>
      </c>
      <c r="V1431" s="14">
        <f t="shared" si="158"/>
        <v>36.191087962957681</v>
      </c>
      <c r="W1431" s="10">
        <f t="shared" si="159"/>
        <v>0.121</v>
      </c>
      <c r="X1431" s="21">
        <f t="shared" si="160"/>
        <v>2015</v>
      </c>
    </row>
    <row r="1432" spans="1:24" ht="60" x14ac:dyDescent="0.25">
      <c r="A1432">
        <v>378</v>
      </c>
      <c r="B1432" s="1" t="s">
        <v>379</v>
      </c>
      <c r="C1432" s="1" t="s">
        <v>4488</v>
      </c>
      <c r="D1432" s="3">
        <v>3000</v>
      </c>
      <c r="E1432" s="4">
        <v>3353</v>
      </c>
      <c r="F1432" t="s">
        <v>8218</v>
      </c>
      <c r="G1432" t="s">
        <v>8228</v>
      </c>
      <c r="H1432" t="s">
        <v>8408</v>
      </c>
      <c r="I1432" t="s">
        <v>8250</v>
      </c>
      <c r="J1432">
        <v>1453765920</v>
      </c>
      <c r="K1432">
        <v>1451655808</v>
      </c>
      <c r="L1432" t="b">
        <v>0</v>
      </c>
      <c r="M1432">
        <v>83</v>
      </c>
      <c r="N1432" t="b">
        <v>1</v>
      </c>
      <c r="O1432" t="s">
        <v>8267</v>
      </c>
      <c r="P1432" t="s">
        <v>8319</v>
      </c>
      <c r="Q1432" t="s">
        <v>8320</v>
      </c>
      <c r="R1432">
        <f t="shared" si="154"/>
        <v>40.4</v>
      </c>
      <c r="S1432" s="9">
        <f t="shared" si="155"/>
        <v>112</v>
      </c>
      <c r="T1432" s="8">
        <f t="shared" si="156"/>
        <v>42370.571851851855</v>
      </c>
      <c r="U1432" s="8">
        <f t="shared" si="157"/>
        <v>42394.994444444441</v>
      </c>
      <c r="V1432" s="14">
        <f t="shared" si="158"/>
        <v>24.422592592585715</v>
      </c>
      <c r="W1432" s="10">
        <f t="shared" si="159"/>
        <v>0.11766666666666667</v>
      </c>
      <c r="X1432" s="21">
        <f t="shared" si="160"/>
        <v>2016</v>
      </c>
    </row>
    <row r="1433" spans="1:24" ht="45" x14ac:dyDescent="0.25">
      <c r="A1433">
        <v>1358</v>
      </c>
      <c r="B1433" s="1" t="s">
        <v>1359</v>
      </c>
      <c r="C1433" s="1" t="s">
        <v>5468</v>
      </c>
      <c r="D1433" s="3">
        <v>3000</v>
      </c>
      <c r="E1433" s="4">
        <v>3350</v>
      </c>
      <c r="F1433" t="s">
        <v>8218</v>
      </c>
      <c r="G1433" t="s">
        <v>8223</v>
      </c>
      <c r="H1433" t="s">
        <v>8403</v>
      </c>
      <c r="I1433" t="s">
        <v>8245</v>
      </c>
      <c r="J1433">
        <v>1309009323</v>
      </c>
      <c r="K1433">
        <v>1306417323</v>
      </c>
      <c r="L1433" t="b">
        <v>0</v>
      </c>
      <c r="M1433">
        <v>49</v>
      </c>
      <c r="N1433" t="b">
        <v>1</v>
      </c>
      <c r="O1433" t="s">
        <v>8272</v>
      </c>
      <c r="P1433" t="s">
        <v>8309</v>
      </c>
      <c r="Q1433" t="s">
        <v>8331</v>
      </c>
      <c r="R1433">
        <f t="shared" si="154"/>
        <v>68.37</v>
      </c>
      <c r="S1433" s="9">
        <f t="shared" si="155"/>
        <v>112</v>
      </c>
      <c r="T1433" s="8">
        <f t="shared" si="156"/>
        <v>40689.570868055554</v>
      </c>
      <c r="U1433" s="8">
        <f t="shared" si="157"/>
        <v>40719.570868055554</v>
      </c>
      <c r="V1433" s="14">
        <f t="shared" si="158"/>
        <v>30</v>
      </c>
      <c r="W1433" s="10">
        <f t="shared" si="159"/>
        <v>0.11666666666666667</v>
      </c>
      <c r="X1433" s="21">
        <f t="shared" si="160"/>
        <v>2011</v>
      </c>
    </row>
    <row r="1434" spans="1:24" ht="60" x14ac:dyDescent="0.25">
      <c r="A1434">
        <v>1887</v>
      </c>
      <c r="B1434" s="1" t="s">
        <v>1888</v>
      </c>
      <c r="C1434" s="1" t="s">
        <v>5997</v>
      </c>
      <c r="D1434" s="3">
        <v>3000</v>
      </c>
      <c r="E1434" s="4">
        <v>3335</v>
      </c>
      <c r="F1434" t="s">
        <v>8218</v>
      </c>
      <c r="G1434" t="s">
        <v>8226</v>
      </c>
      <c r="H1434" t="s">
        <v>8405</v>
      </c>
      <c r="I1434" t="s">
        <v>8248</v>
      </c>
      <c r="J1434">
        <v>1449178200</v>
      </c>
      <c r="K1434">
        <v>1447614732</v>
      </c>
      <c r="L1434" t="b">
        <v>0</v>
      </c>
      <c r="M1434">
        <v>8</v>
      </c>
      <c r="N1434" t="b">
        <v>1</v>
      </c>
      <c r="O1434" t="s">
        <v>8277</v>
      </c>
      <c r="P1434" t="s">
        <v>8325</v>
      </c>
      <c r="Q1434" t="s">
        <v>8326</v>
      </c>
      <c r="R1434">
        <f t="shared" si="154"/>
        <v>416.88</v>
      </c>
      <c r="S1434" s="9">
        <f t="shared" si="155"/>
        <v>111</v>
      </c>
      <c r="T1434" s="8">
        <f t="shared" si="156"/>
        <v>42323.800138888888</v>
      </c>
      <c r="U1434" s="8">
        <f t="shared" si="157"/>
        <v>42341.895833333328</v>
      </c>
      <c r="V1434" s="14">
        <f t="shared" si="158"/>
        <v>18.095694444440596</v>
      </c>
      <c r="W1434" s="10">
        <f t="shared" si="159"/>
        <v>0.11166666666666666</v>
      </c>
      <c r="X1434" s="21">
        <f t="shared" si="160"/>
        <v>2015</v>
      </c>
    </row>
    <row r="1435" spans="1:24" ht="60" x14ac:dyDescent="0.25">
      <c r="A1435">
        <v>3661</v>
      </c>
      <c r="B1435" s="1" t="s">
        <v>3658</v>
      </c>
      <c r="C1435" s="1" t="s">
        <v>7771</v>
      </c>
      <c r="D1435" s="3">
        <v>3000</v>
      </c>
      <c r="E1435" s="4">
        <v>3330</v>
      </c>
      <c r="F1435" t="s">
        <v>8218</v>
      </c>
      <c r="G1435" t="s">
        <v>8223</v>
      </c>
      <c r="H1435" t="s">
        <v>8403</v>
      </c>
      <c r="I1435" t="s">
        <v>8245</v>
      </c>
      <c r="J1435">
        <v>1460260800</v>
      </c>
      <c r="K1435">
        <v>1458336672</v>
      </c>
      <c r="L1435" t="b">
        <v>0</v>
      </c>
      <c r="M1435">
        <v>36</v>
      </c>
      <c r="N1435" t="b">
        <v>1</v>
      </c>
      <c r="O1435" t="s">
        <v>8269</v>
      </c>
      <c r="P1435" t="s">
        <v>8321</v>
      </c>
      <c r="Q1435" t="s">
        <v>8324</v>
      </c>
      <c r="R1435">
        <f t="shared" si="154"/>
        <v>92.5</v>
      </c>
      <c r="S1435" s="9">
        <f t="shared" si="155"/>
        <v>111</v>
      </c>
      <c r="T1435" s="8">
        <f t="shared" si="156"/>
        <v>42447.896666666667</v>
      </c>
      <c r="U1435" s="8">
        <f t="shared" si="157"/>
        <v>42470.166666666672</v>
      </c>
      <c r="V1435" s="14">
        <f t="shared" si="158"/>
        <v>22.270000000004075</v>
      </c>
      <c r="W1435" s="10">
        <f t="shared" si="159"/>
        <v>0.11</v>
      </c>
      <c r="X1435" s="21">
        <f t="shared" si="160"/>
        <v>2016</v>
      </c>
    </row>
    <row r="1436" spans="1:24" ht="60" x14ac:dyDescent="0.25">
      <c r="A1436">
        <v>2462</v>
      </c>
      <c r="B1436" s="1" t="s">
        <v>2463</v>
      </c>
      <c r="C1436" s="1" t="s">
        <v>6572</v>
      </c>
      <c r="D1436" s="3">
        <v>3000</v>
      </c>
      <c r="E1436" s="4">
        <v>3321.25</v>
      </c>
      <c r="F1436" t="s">
        <v>8218</v>
      </c>
      <c r="G1436" t="s">
        <v>8223</v>
      </c>
      <c r="H1436" t="s">
        <v>8403</v>
      </c>
      <c r="I1436" t="s">
        <v>8245</v>
      </c>
      <c r="J1436">
        <v>1342672096</v>
      </c>
      <c r="K1436">
        <v>1340944096</v>
      </c>
      <c r="L1436" t="b">
        <v>0</v>
      </c>
      <c r="M1436">
        <v>115</v>
      </c>
      <c r="N1436" t="b">
        <v>1</v>
      </c>
      <c r="O1436" t="s">
        <v>8277</v>
      </c>
      <c r="P1436" t="s">
        <v>8325</v>
      </c>
      <c r="Q1436" t="s">
        <v>8326</v>
      </c>
      <c r="R1436">
        <f t="shared" si="154"/>
        <v>28.88</v>
      </c>
      <c r="S1436" s="9">
        <f t="shared" si="155"/>
        <v>111</v>
      </c>
      <c r="T1436" s="8">
        <f t="shared" si="156"/>
        <v>41089.186296296299</v>
      </c>
      <c r="U1436" s="8">
        <f t="shared" si="157"/>
        <v>41109.186296296299</v>
      </c>
      <c r="V1436" s="14">
        <f t="shared" si="158"/>
        <v>20</v>
      </c>
      <c r="W1436" s="10">
        <f t="shared" si="159"/>
        <v>0.10708333333333334</v>
      </c>
      <c r="X1436" s="21">
        <f t="shared" si="160"/>
        <v>2012</v>
      </c>
    </row>
    <row r="1437" spans="1:24" ht="45" x14ac:dyDescent="0.25">
      <c r="A1437">
        <v>2831</v>
      </c>
      <c r="B1437" s="1" t="s">
        <v>2831</v>
      </c>
      <c r="C1437" s="1" t="s">
        <v>6941</v>
      </c>
      <c r="D1437" s="3">
        <v>3000</v>
      </c>
      <c r="E1437" s="4">
        <v>3320</v>
      </c>
      <c r="F1437" t="s">
        <v>8218</v>
      </c>
      <c r="G1437" t="s">
        <v>8223</v>
      </c>
      <c r="H1437" t="s">
        <v>8403</v>
      </c>
      <c r="I1437" t="s">
        <v>8245</v>
      </c>
      <c r="J1437">
        <v>1437076070</v>
      </c>
      <c r="K1437">
        <v>1434484070</v>
      </c>
      <c r="L1437" t="b">
        <v>0</v>
      </c>
      <c r="M1437">
        <v>52</v>
      </c>
      <c r="N1437" t="b">
        <v>1</v>
      </c>
      <c r="O1437" t="s">
        <v>8269</v>
      </c>
      <c r="P1437" t="s">
        <v>8321</v>
      </c>
      <c r="Q1437" t="s">
        <v>8324</v>
      </c>
      <c r="R1437">
        <f t="shared" si="154"/>
        <v>63.85</v>
      </c>
      <c r="S1437" s="9">
        <f t="shared" si="155"/>
        <v>111</v>
      </c>
      <c r="T1437" s="8">
        <f t="shared" si="156"/>
        <v>42171.824884259258</v>
      </c>
      <c r="U1437" s="8">
        <f t="shared" si="157"/>
        <v>42201.824884259258</v>
      </c>
      <c r="V1437" s="14">
        <f t="shared" si="158"/>
        <v>30</v>
      </c>
      <c r="W1437" s="10">
        <f t="shared" si="159"/>
        <v>0.10666666666666667</v>
      </c>
      <c r="X1437" s="21">
        <f t="shared" si="160"/>
        <v>2015</v>
      </c>
    </row>
    <row r="1438" spans="1:24" ht="45" x14ac:dyDescent="0.25">
      <c r="A1438">
        <v>3593</v>
      </c>
      <c r="B1438" s="1" t="s">
        <v>3592</v>
      </c>
      <c r="C1438" s="1" t="s">
        <v>7703</v>
      </c>
      <c r="D1438" s="3">
        <v>3000</v>
      </c>
      <c r="E1438" s="4">
        <v>3319</v>
      </c>
      <c r="F1438" t="s">
        <v>8218</v>
      </c>
      <c r="G1438" t="s">
        <v>8223</v>
      </c>
      <c r="H1438" t="s">
        <v>8403</v>
      </c>
      <c r="I1438" t="s">
        <v>8245</v>
      </c>
      <c r="J1438">
        <v>1420489560</v>
      </c>
      <c r="K1438">
        <v>1417469639</v>
      </c>
      <c r="L1438" t="b">
        <v>0</v>
      </c>
      <c r="M1438">
        <v>43</v>
      </c>
      <c r="N1438" t="b">
        <v>1</v>
      </c>
      <c r="O1438" t="s">
        <v>8269</v>
      </c>
      <c r="P1438" t="s">
        <v>8321</v>
      </c>
      <c r="Q1438" t="s">
        <v>8324</v>
      </c>
      <c r="R1438">
        <f t="shared" si="154"/>
        <v>77.19</v>
      </c>
      <c r="S1438" s="9">
        <f t="shared" si="155"/>
        <v>111</v>
      </c>
      <c r="T1438" s="8">
        <f t="shared" si="156"/>
        <v>41974.898599537039</v>
      </c>
      <c r="U1438" s="8">
        <f t="shared" si="157"/>
        <v>42009.851388888885</v>
      </c>
      <c r="V1438" s="14">
        <f t="shared" si="158"/>
        <v>34.95278935184615</v>
      </c>
      <c r="W1438" s="10">
        <f t="shared" si="159"/>
        <v>0.10633333333333334</v>
      </c>
      <c r="X1438" s="21">
        <f t="shared" si="160"/>
        <v>2014</v>
      </c>
    </row>
    <row r="1439" spans="1:24" ht="60" x14ac:dyDescent="0.25">
      <c r="A1439">
        <v>3621</v>
      </c>
      <c r="B1439" s="1" t="s">
        <v>3619</v>
      </c>
      <c r="C1439" s="1" t="s">
        <v>7731</v>
      </c>
      <c r="D1439" s="3">
        <v>3000</v>
      </c>
      <c r="E1439" s="4">
        <v>3292</v>
      </c>
      <c r="F1439" t="s">
        <v>8218</v>
      </c>
      <c r="G1439" t="s">
        <v>8223</v>
      </c>
      <c r="H1439" t="s">
        <v>8403</v>
      </c>
      <c r="I1439" t="s">
        <v>8245</v>
      </c>
      <c r="J1439">
        <v>1475269200</v>
      </c>
      <c r="K1439">
        <v>1473200844</v>
      </c>
      <c r="L1439" t="b">
        <v>0</v>
      </c>
      <c r="M1439">
        <v>70</v>
      </c>
      <c r="N1439" t="b">
        <v>1</v>
      </c>
      <c r="O1439" t="s">
        <v>8269</v>
      </c>
      <c r="P1439" t="s">
        <v>8321</v>
      </c>
      <c r="Q1439" t="s">
        <v>8324</v>
      </c>
      <c r="R1439">
        <f t="shared" si="154"/>
        <v>47.03</v>
      </c>
      <c r="S1439" s="9">
        <f t="shared" si="155"/>
        <v>110</v>
      </c>
      <c r="T1439" s="8">
        <f t="shared" si="156"/>
        <v>42619.935694444444</v>
      </c>
      <c r="U1439" s="8">
        <f t="shared" si="157"/>
        <v>42643.875</v>
      </c>
      <c r="V1439" s="14">
        <f t="shared" si="158"/>
        <v>23.93930555555562</v>
      </c>
      <c r="W1439" s="10">
        <f t="shared" si="159"/>
        <v>9.7333333333333327E-2</v>
      </c>
      <c r="X1439" s="21">
        <f t="shared" si="160"/>
        <v>2016</v>
      </c>
    </row>
    <row r="1440" spans="1:24" ht="30" x14ac:dyDescent="0.25">
      <c r="A1440">
        <v>53</v>
      </c>
      <c r="B1440" s="1" t="s">
        <v>55</v>
      </c>
      <c r="C1440" s="1" t="s">
        <v>4164</v>
      </c>
      <c r="D1440" s="3">
        <v>3000</v>
      </c>
      <c r="E1440" s="4">
        <v>3289</v>
      </c>
      <c r="F1440" t="s">
        <v>8218</v>
      </c>
      <c r="G1440" t="s">
        <v>8223</v>
      </c>
      <c r="H1440" t="s">
        <v>8403</v>
      </c>
      <c r="I1440" t="s">
        <v>8245</v>
      </c>
      <c r="J1440">
        <v>1396648800</v>
      </c>
      <c r="K1440">
        <v>1395407445</v>
      </c>
      <c r="L1440" t="b">
        <v>0</v>
      </c>
      <c r="M1440">
        <v>117</v>
      </c>
      <c r="N1440" t="b">
        <v>1</v>
      </c>
      <c r="O1440" t="s">
        <v>8263</v>
      </c>
      <c r="P1440" t="s">
        <v>8319</v>
      </c>
      <c r="Q1440" t="s">
        <v>8330</v>
      </c>
      <c r="R1440">
        <f t="shared" si="154"/>
        <v>28.11</v>
      </c>
      <c r="S1440" s="9">
        <f t="shared" si="155"/>
        <v>110</v>
      </c>
      <c r="T1440" s="8">
        <f t="shared" si="156"/>
        <v>41719.549131944441</v>
      </c>
      <c r="U1440" s="8">
        <f t="shared" si="157"/>
        <v>41733.916666666664</v>
      </c>
      <c r="V1440" s="14">
        <f t="shared" si="158"/>
        <v>14.367534722223354</v>
      </c>
      <c r="W1440" s="10">
        <f t="shared" si="159"/>
        <v>9.633333333333334E-2</v>
      </c>
      <c r="X1440" s="21">
        <f t="shared" si="160"/>
        <v>2014</v>
      </c>
    </row>
    <row r="1441" spans="1:24" ht="45" x14ac:dyDescent="0.25">
      <c r="A1441">
        <v>2980</v>
      </c>
      <c r="B1441" s="1" t="s">
        <v>2980</v>
      </c>
      <c r="C1441" s="1" t="s">
        <v>7090</v>
      </c>
      <c r="D1441" s="3">
        <v>3000</v>
      </c>
      <c r="E1441" s="4">
        <v>3275</v>
      </c>
      <c r="F1441" t="s">
        <v>8218</v>
      </c>
      <c r="G1441" t="s">
        <v>8223</v>
      </c>
      <c r="H1441" t="s">
        <v>8403</v>
      </c>
      <c r="I1441" t="s">
        <v>8245</v>
      </c>
      <c r="J1441">
        <v>1440381600</v>
      </c>
      <c r="K1441">
        <v>1438639130</v>
      </c>
      <c r="L1441" t="b">
        <v>0</v>
      </c>
      <c r="M1441">
        <v>24</v>
      </c>
      <c r="N1441" t="b">
        <v>1</v>
      </c>
      <c r="O1441" t="s">
        <v>8269</v>
      </c>
      <c r="P1441" t="s">
        <v>8321</v>
      </c>
      <c r="Q1441" t="s">
        <v>8324</v>
      </c>
      <c r="R1441">
        <f t="shared" si="154"/>
        <v>136.46</v>
      </c>
      <c r="S1441" s="9">
        <f t="shared" si="155"/>
        <v>109</v>
      </c>
      <c r="T1441" s="8">
        <f t="shared" si="156"/>
        <v>42219.915856481486</v>
      </c>
      <c r="U1441" s="8">
        <f t="shared" si="157"/>
        <v>42240.083333333328</v>
      </c>
      <c r="V1441" s="14">
        <f t="shared" si="158"/>
        <v>20.167476851842366</v>
      </c>
      <c r="W1441" s="10">
        <f t="shared" si="159"/>
        <v>9.166666666666666E-2</v>
      </c>
      <c r="X1441" s="21">
        <f t="shared" si="160"/>
        <v>2015</v>
      </c>
    </row>
    <row r="1442" spans="1:24" ht="60" x14ac:dyDescent="0.25">
      <c r="A1442">
        <v>3688</v>
      </c>
      <c r="B1442" s="1" t="s">
        <v>3685</v>
      </c>
      <c r="C1442" s="1" t="s">
        <v>7798</v>
      </c>
      <c r="D1442" s="3">
        <v>3000</v>
      </c>
      <c r="E1442" s="4">
        <v>3275</v>
      </c>
      <c r="F1442" t="s">
        <v>8218</v>
      </c>
      <c r="G1442" t="s">
        <v>8224</v>
      </c>
      <c r="H1442" t="s">
        <v>8407</v>
      </c>
      <c r="I1442" t="s">
        <v>8246</v>
      </c>
      <c r="J1442">
        <v>1407524004</v>
      </c>
      <c r="K1442">
        <v>1404932004</v>
      </c>
      <c r="L1442" t="b">
        <v>0</v>
      </c>
      <c r="M1442">
        <v>39</v>
      </c>
      <c r="N1442" t="b">
        <v>1</v>
      </c>
      <c r="O1442" t="s">
        <v>8269</v>
      </c>
      <c r="P1442" t="s">
        <v>8321</v>
      </c>
      <c r="Q1442" t="s">
        <v>8324</v>
      </c>
      <c r="R1442">
        <f t="shared" si="154"/>
        <v>83.97</v>
      </c>
      <c r="S1442" s="9">
        <f t="shared" si="155"/>
        <v>109</v>
      </c>
      <c r="T1442" s="8">
        <f t="shared" si="156"/>
        <v>41829.787083333329</v>
      </c>
      <c r="U1442" s="8">
        <f t="shared" si="157"/>
        <v>41859.787083333329</v>
      </c>
      <c r="V1442" s="14">
        <f t="shared" si="158"/>
        <v>30</v>
      </c>
      <c r="W1442" s="10">
        <f t="shared" si="159"/>
        <v>9.166666666666666E-2</v>
      </c>
      <c r="X1442" s="21">
        <f t="shared" si="160"/>
        <v>2014</v>
      </c>
    </row>
    <row r="1443" spans="1:24" ht="60" x14ac:dyDescent="0.25">
      <c r="A1443">
        <v>3702</v>
      </c>
      <c r="B1443" s="1" t="s">
        <v>3699</v>
      </c>
      <c r="C1443" s="1" t="s">
        <v>7812</v>
      </c>
      <c r="D1443" s="3">
        <v>3000</v>
      </c>
      <c r="E1443" s="4">
        <v>3275</v>
      </c>
      <c r="F1443" t="s">
        <v>8218</v>
      </c>
      <c r="G1443" t="s">
        <v>8224</v>
      </c>
      <c r="H1443" t="s">
        <v>8407</v>
      </c>
      <c r="I1443" t="s">
        <v>8246</v>
      </c>
      <c r="J1443">
        <v>1468191540</v>
      </c>
      <c r="K1443">
        <v>1464958484</v>
      </c>
      <c r="L1443" t="b">
        <v>0</v>
      </c>
      <c r="M1443">
        <v>21</v>
      </c>
      <c r="N1443" t="b">
        <v>1</v>
      </c>
      <c r="O1443" t="s">
        <v>8269</v>
      </c>
      <c r="P1443" t="s">
        <v>8321</v>
      </c>
      <c r="Q1443" t="s">
        <v>8324</v>
      </c>
      <c r="R1443">
        <f t="shared" si="154"/>
        <v>155.94999999999999</v>
      </c>
      <c r="S1443" s="9">
        <f t="shared" si="155"/>
        <v>109</v>
      </c>
      <c r="T1443" s="8">
        <f t="shared" si="156"/>
        <v>42524.53800925926</v>
      </c>
      <c r="U1443" s="8">
        <f t="shared" si="157"/>
        <v>42561.957638888889</v>
      </c>
      <c r="V1443" s="14">
        <f t="shared" si="158"/>
        <v>37.419629629628616</v>
      </c>
      <c r="W1443" s="10">
        <f t="shared" si="159"/>
        <v>9.166666666666666E-2</v>
      </c>
      <c r="X1443" s="21">
        <f t="shared" si="160"/>
        <v>2016</v>
      </c>
    </row>
    <row r="1444" spans="1:24" ht="60" x14ac:dyDescent="0.25">
      <c r="A1444">
        <v>3422</v>
      </c>
      <c r="B1444" s="1" t="s">
        <v>3421</v>
      </c>
      <c r="C1444" s="1" t="s">
        <v>7532</v>
      </c>
      <c r="D1444" s="3">
        <v>3000</v>
      </c>
      <c r="E1444" s="4">
        <v>3273</v>
      </c>
      <c r="F1444" t="s">
        <v>8218</v>
      </c>
      <c r="G1444" t="s">
        <v>8224</v>
      </c>
      <c r="H1444" t="s">
        <v>8407</v>
      </c>
      <c r="I1444" t="s">
        <v>8246</v>
      </c>
      <c r="J1444">
        <v>1450051200</v>
      </c>
      <c r="K1444">
        <v>1447594176</v>
      </c>
      <c r="L1444" t="b">
        <v>0</v>
      </c>
      <c r="M1444">
        <v>46</v>
      </c>
      <c r="N1444" t="b">
        <v>1</v>
      </c>
      <c r="O1444" t="s">
        <v>8269</v>
      </c>
      <c r="P1444" t="s">
        <v>8321</v>
      </c>
      <c r="Q1444" t="s">
        <v>8324</v>
      </c>
      <c r="R1444">
        <f t="shared" si="154"/>
        <v>71.150000000000006</v>
      </c>
      <c r="S1444" s="9">
        <f t="shared" si="155"/>
        <v>109</v>
      </c>
      <c r="T1444" s="8">
        <f t="shared" si="156"/>
        <v>42323.562222222223</v>
      </c>
      <c r="U1444" s="8">
        <f t="shared" si="157"/>
        <v>42352</v>
      </c>
      <c r="V1444" s="14">
        <f t="shared" si="158"/>
        <v>28.437777777777228</v>
      </c>
      <c r="W1444" s="10">
        <f t="shared" si="159"/>
        <v>9.0999999999999998E-2</v>
      </c>
      <c r="X1444" s="21">
        <f t="shared" si="160"/>
        <v>2015</v>
      </c>
    </row>
    <row r="1445" spans="1:24" ht="60" x14ac:dyDescent="0.25">
      <c r="A1445">
        <v>3834</v>
      </c>
      <c r="B1445" s="1" t="s">
        <v>3831</v>
      </c>
      <c r="C1445" s="1" t="s">
        <v>7943</v>
      </c>
      <c r="D1445" s="3">
        <v>3000</v>
      </c>
      <c r="E1445" s="4">
        <v>3271</v>
      </c>
      <c r="F1445" t="s">
        <v>8218</v>
      </c>
      <c r="G1445" t="s">
        <v>8224</v>
      </c>
      <c r="H1445" t="s">
        <v>8407</v>
      </c>
      <c r="I1445" t="s">
        <v>8246</v>
      </c>
      <c r="J1445">
        <v>1434624067</v>
      </c>
      <c r="K1445">
        <v>1432032067</v>
      </c>
      <c r="L1445" t="b">
        <v>0</v>
      </c>
      <c r="M1445">
        <v>57</v>
      </c>
      <c r="N1445" t="b">
        <v>1</v>
      </c>
      <c r="O1445" t="s">
        <v>8269</v>
      </c>
      <c r="P1445" t="s">
        <v>8321</v>
      </c>
      <c r="Q1445" t="s">
        <v>8324</v>
      </c>
      <c r="R1445">
        <f t="shared" si="154"/>
        <v>57.39</v>
      </c>
      <c r="S1445" s="9">
        <f t="shared" si="155"/>
        <v>109</v>
      </c>
      <c r="T1445" s="8">
        <f t="shared" si="156"/>
        <v>42143.445219907408</v>
      </c>
      <c r="U1445" s="8">
        <f t="shared" si="157"/>
        <v>42173.445219907408</v>
      </c>
      <c r="V1445" s="14">
        <f t="shared" si="158"/>
        <v>30</v>
      </c>
      <c r="W1445" s="10">
        <f t="shared" si="159"/>
        <v>9.0333333333333335E-2</v>
      </c>
      <c r="X1445" s="21">
        <f t="shared" si="160"/>
        <v>2015</v>
      </c>
    </row>
    <row r="1446" spans="1:24" ht="60" x14ac:dyDescent="0.25">
      <c r="A1446">
        <v>2444</v>
      </c>
      <c r="B1446" s="1" t="s">
        <v>2445</v>
      </c>
      <c r="C1446" s="1" t="s">
        <v>6554</v>
      </c>
      <c r="D1446" s="3">
        <v>3000</v>
      </c>
      <c r="E1446" s="4">
        <v>3258</v>
      </c>
      <c r="F1446" t="s">
        <v>8218</v>
      </c>
      <c r="G1446" t="s">
        <v>8223</v>
      </c>
      <c r="H1446" t="s">
        <v>8403</v>
      </c>
      <c r="I1446" t="s">
        <v>8245</v>
      </c>
      <c r="J1446">
        <v>1464199591</v>
      </c>
      <c r="K1446">
        <v>1461607591</v>
      </c>
      <c r="L1446" t="b">
        <v>0</v>
      </c>
      <c r="M1446">
        <v>61</v>
      </c>
      <c r="N1446" t="b">
        <v>1</v>
      </c>
      <c r="O1446" t="s">
        <v>8296</v>
      </c>
      <c r="P1446" t="s">
        <v>8317</v>
      </c>
      <c r="Q1446" t="s">
        <v>8318</v>
      </c>
      <c r="R1446">
        <f t="shared" si="154"/>
        <v>53.41</v>
      </c>
      <c r="S1446" s="9">
        <f t="shared" si="155"/>
        <v>109</v>
      </c>
      <c r="T1446" s="8">
        <f t="shared" si="156"/>
        <v>42485.754525462966</v>
      </c>
      <c r="U1446" s="8">
        <f t="shared" si="157"/>
        <v>42515.754525462966</v>
      </c>
      <c r="V1446" s="14">
        <f t="shared" si="158"/>
        <v>30</v>
      </c>
      <c r="W1446" s="10">
        <f t="shared" si="159"/>
        <v>8.5999999999999993E-2</v>
      </c>
      <c r="X1446" s="21">
        <f t="shared" si="160"/>
        <v>2016</v>
      </c>
    </row>
    <row r="1447" spans="1:24" ht="60" x14ac:dyDescent="0.25">
      <c r="A1447">
        <v>3410</v>
      </c>
      <c r="B1447" s="1" t="s">
        <v>3409</v>
      </c>
      <c r="C1447" s="1" t="s">
        <v>7520</v>
      </c>
      <c r="D1447" s="3">
        <v>3000</v>
      </c>
      <c r="E1447" s="4">
        <v>3255</v>
      </c>
      <c r="F1447" t="s">
        <v>8218</v>
      </c>
      <c r="G1447" t="s">
        <v>8223</v>
      </c>
      <c r="H1447" t="s">
        <v>8403</v>
      </c>
      <c r="I1447" t="s">
        <v>8245</v>
      </c>
      <c r="J1447">
        <v>1465196400</v>
      </c>
      <c r="K1447">
        <v>1462841990</v>
      </c>
      <c r="L1447" t="b">
        <v>0</v>
      </c>
      <c r="M1447">
        <v>40</v>
      </c>
      <c r="N1447" t="b">
        <v>1</v>
      </c>
      <c r="O1447" t="s">
        <v>8269</v>
      </c>
      <c r="P1447" t="s">
        <v>8321</v>
      </c>
      <c r="Q1447" t="s">
        <v>8324</v>
      </c>
      <c r="R1447">
        <f t="shared" si="154"/>
        <v>81.38</v>
      </c>
      <c r="S1447" s="9">
        <f t="shared" si="155"/>
        <v>109</v>
      </c>
      <c r="T1447" s="8">
        <f t="shared" si="156"/>
        <v>42500.041550925926</v>
      </c>
      <c r="U1447" s="8">
        <f t="shared" si="157"/>
        <v>42527.291666666672</v>
      </c>
      <c r="V1447" s="14">
        <f t="shared" si="158"/>
        <v>27.250115740745969</v>
      </c>
      <c r="W1447" s="10">
        <f t="shared" si="159"/>
        <v>8.5000000000000006E-2</v>
      </c>
      <c r="X1447" s="21">
        <f t="shared" si="160"/>
        <v>2016</v>
      </c>
    </row>
    <row r="1448" spans="1:24" ht="60" x14ac:dyDescent="0.25">
      <c r="A1448">
        <v>3583</v>
      </c>
      <c r="B1448" s="1" t="s">
        <v>3582</v>
      </c>
      <c r="C1448" s="1" t="s">
        <v>7693</v>
      </c>
      <c r="D1448" s="3">
        <v>3000</v>
      </c>
      <c r="E1448" s="4">
        <v>3255</v>
      </c>
      <c r="F1448" t="s">
        <v>8218</v>
      </c>
      <c r="G1448" t="s">
        <v>8223</v>
      </c>
      <c r="H1448" t="s">
        <v>8403</v>
      </c>
      <c r="I1448" t="s">
        <v>8245</v>
      </c>
      <c r="J1448">
        <v>1460970805</v>
      </c>
      <c r="K1448">
        <v>1455790405</v>
      </c>
      <c r="L1448" t="b">
        <v>0</v>
      </c>
      <c r="M1448">
        <v>24</v>
      </c>
      <c r="N1448" t="b">
        <v>1</v>
      </c>
      <c r="O1448" t="s">
        <v>8269</v>
      </c>
      <c r="P1448" t="s">
        <v>8321</v>
      </c>
      <c r="Q1448" t="s">
        <v>8324</v>
      </c>
      <c r="R1448">
        <f t="shared" si="154"/>
        <v>135.63</v>
      </c>
      <c r="S1448" s="9">
        <f t="shared" si="155"/>
        <v>109</v>
      </c>
      <c r="T1448" s="8">
        <f t="shared" si="156"/>
        <v>42418.425983796296</v>
      </c>
      <c r="U1448" s="8">
        <f t="shared" si="157"/>
        <v>42478.384317129632</v>
      </c>
      <c r="V1448" s="14">
        <f t="shared" si="158"/>
        <v>59.958333333335759</v>
      </c>
      <c r="W1448" s="10">
        <f t="shared" si="159"/>
        <v>8.5000000000000006E-2</v>
      </c>
      <c r="X1448" s="21">
        <f t="shared" si="160"/>
        <v>2016</v>
      </c>
    </row>
    <row r="1449" spans="1:24" ht="45" x14ac:dyDescent="0.25">
      <c r="A1449">
        <v>2084</v>
      </c>
      <c r="B1449" s="1" t="s">
        <v>2085</v>
      </c>
      <c r="C1449" s="1" t="s">
        <v>6194</v>
      </c>
      <c r="D1449" s="3">
        <v>3000</v>
      </c>
      <c r="E1449" s="4">
        <v>3250</v>
      </c>
      <c r="F1449" t="s">
        <v>8218</v>
      </c>
      <c r="G1449" t="s">
        <v>8223</v>
      </c>
      <c r="H1449" t="s">
        <v>8403</v>
      </c>
      <c r="I1449" t="s">
        <v>8245</v>
      </c>
      <c r="J1449">
        <v>1399186740</v>
      </c>
      <c r="K1449">
        <v>1396468782</v>
      </c>
      <c r="L1449" t="b">
        <v>0</v>
      </c>
      <c r="M1449">
        <v>46</v>
      </c>
      <c r="N1449" t="b">
        <v>1</v>
      </c>
      <c r="O1449" t="s">
        <v>8277</v>
      </c>
      <c r="P1449" t="s">
        <v>8325</v>
      </c>
      <c r="Q1449" t="s">
        <v>8326</v>
      </c>
      <c r="R1449">
        <f t="shared" si="154"/>
        <v>70.650000000000006</v>
      </c>
      <c r="S1449" s="9">
        <f t="shared" si="155"/>
        <v>108</v>
      </c>
      <c r="T1449" s="8">
        <f t="shared" si="156"/>
        <v>41731.833124999997</v>
      </c>
      <c r="U1449" s="8">
        <f t="shared" si="157"/>
        <v>41763.290972222225</v>
      </c>
      <c r="V1449" s="14">
        <f t="shared" si="158"/>
        <v>31.457847222227429</v>
      </c>
      <c r="W1449" s="10">
        <f t="shared" si="159"/>
        <v>8.3333333333333329E-2</v>
      </c>
      <c r="X1449" s="21">
        <f t="shared" si="160"/>
        <v>2014</v>
      </c>
    </row>
    <row r="1450" spans="1:24" ht="45" x14ac:dyDescent="0.25">
      <c r="A1450">
        <v>2312</v>
      </c>
      <c r="B1450" s="1" t="s">
        <v>2313</v>
      </c>
      <c r="C1450" s="1" t="s">
        <v>6422</v>
      </c>
      <c r="D1450" s="3">
        <v>3000</v>
      </c>
      <c r="E1450" s="4">
        <v>3236</v>
      </c>
      <c r="F1450" t="s">
        <v>8218</v>
      </c>
      <c r="G1450" t="s">
        <v>8223</v>
      </c>
      <c r="H1450" t="s">
        <v>8403</v>
      </c>
      <c r="I1450" t="s">
        <v>8245</v>
      </c>
      <c r="J1450">
        <v>1397862000</v>
      </c>
      <c r="K1450">
        <v>1395155478</v>
      </c>
      <c r="L1450" t="b">
        <v>1</v>
      </c>
      <c r="M1450">
        <v>79</v>
      </c>
      <c r="N1450" t="b">
        <v>1</v>
      </c>
      <c r="O1450" t="s">
        <v>8277</v>
      </c>
      <c r="P1450" t="s">
        <v>8325</v>
      </c>
      <c r="Q1450" t="s">
        <v>8326</v>
      </c>
      <c r="R1450">
        <f t="shared" si="154"/>
        <v>40.96</v>
      </c>
      <c r="S1450" s="9">
        <f t="shared" si="155"/>
        <v>108</v>
      </c>
      <c r="T1450" s="8">
        <f t="shared" si="156"/>
        <v>41716.632847222223</v>
      </c>
      <c r="U1450" s="8">
        <f t="shared" si="157"/>
        <v>41747.958333333336</v>
      </c>
      <c r="V1450" s="14">
        <f t="shared" si="158"/>
        <v>31.325486111112696</v>
      </c>
      <c r="W1450" s="10">
        <f t="shared" si="159"/>
        <v>7.8666666666666663E-2</v>
      </c>
      <c r="X1450" s="21">
        <f t="shared" si="160"/>
        <v>2014</v>
      </c>
    </row>
    <row r="1451" spans="1:24" ht="45" x14ac:dyDescent="0.25">
      <c r="A1451">
        <v>2319</v>
      </c>
      <c r="B1451" s="1" t="s">
        <v>2320</v>
      </c>
      <c r="C1451" s="1" t="s">
        <v>6429</v>
      </c>
      <c r="D1451" s="3">
        <v>3000</v>
      </c>
      <c r="E1451" s="4">
        <v>3231</v>
      </c>
      <c r="F1451" t="s">
        <v>8218</v>
      </c>
      <c r="G1451" t="s">
        <v>8223</v>
      </c>
      <c r="H1451" t="s">
        <v>8403</v>
      </c>
      <c r="I1451" t="s">
        <v>8245</v>
      </c>
      <c r="J1451">
        <v>1387072685</v>
      </c>
      <c r="K1451">
        <v>1384480685</v>
      </c>
      <c r="L1451" t="b">
        <v>1</v>
      </c>
      <c r="M1451">
        <v>77</v>
      </c>
      <c r="N1451" t="b">
        <v>1</v>
      </c>
      <c r="O1451" t="s">
        <v>8277</v>
      </c>
      <c r="P1451" t="s">
        <v>8325</v>
      </c>
      <c r="Q1451" t="s">
        <v>8326</v>
      </c>
      <c r="R1451">
        <f t="shared" si="154"/>
        <v>41.96</v>
      </c>
      <c r="S1451" s="9">
        <f t="shared" si="155"/>
        <v>108</v>
      </c>
      <c r="T1451" s="8">
        <f t="shared" si="156"/>
        <v>41593.082002314812</v>
      </c>
      <c r="U1451" s="8">
        <f t="shared" si="157"/>
        <v>41623.082002314812</v>
      </c>
      <c r="V1451" s="14">
        <f t="shared" si="158"/>
        <v>30</v>
      </c>
      <c r="W1451" s="10">
        <f t="shared" si="159"/>
        <v>7.6999999999999999E-2</v>
      </c>
      <c r="X1451" s="21">
        <f t="shared" si="160"/>
        <v>2013</v>
      </c>
    </row>
    <row r="1452" spans="1:24" ht="60" x14ac:dyDescent="0.25">
      <c r="A1452">
        <v>797</v>
      </c>
      <c r="B1452" s="1" t="s">
        <v>798</v>
      </c>
      <c r="C1452" s="1" t="s">
        <v>4907</v>
      </c>
      <c r="D1452" s="3">
        <v>3000</v>
      </c>
      <c r="E1452" s="4">
        <v>3226</v>
      </c>
      <c r="F1452" t="s">
        <v>8218</v>
      </c>
      <c r="G1452" t="s">
        <v>8223</v>
      </c>
      <c r="H1452" t="s">
        <v>8403</v>
      </c>
      <c r="I1452" t="s">
        <v>8245</v>
      </c>
      <c r="J1452">
        <v>1335672000</v>
      </c>
      <c r="K1452">
        <v>1332978688</v>
      </c>
      <c r="L1452" t="b">
        <v>0</v>
      </c>
      <c r="M1452">
        <v>71</v>
      </c>
      <c r="N1452" t="b">
        <v>1</v>
      </c>
      <c r="O1452" t="s">
        <v>8274</v>
      </c>
      <c r="P1452" t="s">
        <v>8325</v>
      </c>
      <c r="Q1452" t="s">
        <v>8329</v>
      </c>
      <c r="R1452">
        <f t="shared" si="154"/>
        <v>45.44</v>
      </c>
      <c r="S1452" s="9">
        <f t="shared" si="155"/>
        <v>108</v>
      </c>
      <c r="T1452" s="8">
        <f t="shared" si="156"/>
        <v>40996.994074074071</v>
      </c>
      <c r="U1452" s="8">
        <f t="shared" si="157"/>
        <v>41028.166666666664</v>
      </c>
      <c r="V1452" s="14">
        <f t="shared" si="158"/>
        <v>31.172592592592991</v>
      </c>
      <c r="W1452" s="10">
        <f t="shared" si="159"/>
        <v>7.5333333333333335E-2</v>
      </c>
      <c r="X1452" s="21">
        <f t="shared" si="160"/>
        <v>2012</v>
      </c>
    </row>
    <row r="1453" spans="1:24" ht="45" x14ac:dyDescent="0.25">
      <c r="A1453">
        <v>3040</v>
      </c>
      <c r="B1453" s="1" t="s">
        <v>3040</v>
      </c>
      <c r="C1453" s="1" t="s">
        <v>7150</v>
      </c>
      <c r="D1453" s="3">
        <v>3000</v>
      </c>
      <c r="E1453" s="4">
        <v>3225</v>
      </c>
      <c r="F1453" t="s">
        <v>8218</v>
      </c>
      <c r="G1453" t="s">
        <v>8223</v>
      </c>
      <c r="H1453" t="s">
        <v>8403</v>
      </c>
      <c r="I1453" t="s">
        <v>8245</v>
      </c>
      <c r="J1453">
        <v>1435359600</v>
      </c>
      <c r="K1453">
        <v>1434999621</v>
      </c>
      <c r="L1453" t="b">
        <v>0</v>
      </c>
      <c r="M1453">
        <v>42</v>
      </c>
      <c r="N1453" t="b">
        <v>1</v>
      </c>
      <c r="O1453" t="s">
        <v>8301</v>
      </c>
      <c r="P1453" t="s">
        <v>8321</v>
      </c>
      <c r="Q1453" t="s">
        <v>8322</v>
      </c>
      <c r="R1453">
        <f t="shared" si="154"/>
        <v>76.790000000000006</v>
      </c>
      <c r="S1453" s="9">
        <f t="shared" si="155"/>
        <v>108</v>
      </c>
      <c r="T1453" s="8">
        <f t="shared" si="156"/>
        <v>42177.791909722218</v>
      </c>
      <c r="U1453" s="8">
        <f t="shared" si="157"/>
        <v>42181.958333333328</v>
      </c>
      <c r="V1453" s="14">
        <f t="shared" si="158"/>
        <v>4.1664236111100763</v>
      </c>
      <c r="W1453" s="10">
        <f t="shared" si="159"/>
        <v>7.4999999999999997E-2</v>
      </c>
      <c r="X1453" s="21">
        <f t="shared" si="160"/>
        <v>2015</v>
      </c>
    </row>
    <row r="1454" spans="1:24" ht="60" x14ac:dyDescent="0.25">
      <c r="A1454">
        <v>740</v>
      </c>
      <c r="B1454" s="1" t="s">
        <v>741</v>
      </c>
      <c r="C1454" s="1" t="s">
        <v>4850</v>
      </c>
      <c r="D1454" s="3">
        <v>3000</v>
      </c>
      <c r="E1454" s="4">
        <v>3222</v>
      </c>
      <c r="F1454" t="s">
        <v>8218</v>
      </c>
      <c r="G1454" t="s">
        <v>8223</v>
      </c>
      <c r="H1454" t="s">
        <v>8403</v>
      </c>
      <c r="I1454" t="s">
        <v>8245</v>
      </c>
      <c r="J1454">
        <v>1434857482</v>
      </c>
      <c r="K1454">
        <v>1433647882</v>
      </c>
      <c r="L1454" t="b">
        <v>0</v>
      </c>
      <c r="M1454">
        <v>19</v>
      </c>
      <c r="N1454" t="b">
        <v>1</v>
      </c>
      <c r="O1454" t="s">
        <v>8272</v>
      </c>
      <c r="P1454" t="s">
        <v>8309</v>
      </c>
      <c r="Q1454" t="s">
        <v>8331</v>
      </c>
      <c r="R1454">
        <f t="shared" si="154"/>
        <v>169.58</v>
      </c>
      <c r="S1454" s="9">
        <f t="shared" si="155"/>
        <v>107</v>
      </c>
      <c r="T1454" s="8">
        <f t="shared" si="156"/>
        <v>42162.146782407406</v>
      </c>
      <c r="U1454" s="8">
        <f t="shared" si="157"/>
        <v>42176.146782407406</v>
      </c>
      <c r="V1454" s="14">
        <f t="shared" si="158"/>
        <v>14</v>
      </c>
      <c r="W1454" s="10">
        <f t="shared" si="159"/>
        <v>7.3999999999999996E-2</v>
      </c>
      <c r="X1454" s="21">
        <f t="shared" si="160"/>
        <v>2015</v>
      </c>
    </row>
    <row r="1455" spans="1:24" ht="45" x14ac:dyDescent="0.25">
      <c r="A1455">
        <v>1848</v>
      </c>
      <c r="B1455" s="1" t="s">
        <v>1849</v>
      </c>
      <c r="C1455" s="1" t="s">
        <v>5958</v>
      </c>
      <c r="D1455" s="3">
        <v>3000</v>
      </c>
      <c r="E1455" s="4">
        <v>3221</v>
      </c>
      <c r="F1455" t="s">
        <v>8218</v>
      </c>
      <c r="G1455" t="s">
        <v>8223</v>
      </c>
      <c r="H1455" t="s">
        <v>8403</v>
      </c>
      <c r="I1455" t="s">
        <v>8245</v>
      </c>
      <c r="J1455">
        <v>1312095540</v>
      </c>
      <c r="K1455">
        <v>1306608888</v>
      </c>
      <c r="L1455" t="b">
        <v>0</v>
      </c>
      <c r="M1455">
        <v>24</v>
      </c>
      <c r="N1455" t="b">
        <v>1</v>
      </c>
      <c r="O1455" t="s">
        <v>8274</v>
      </c>
      <c r="P1455" t="s">
        <v>8325</v>
      </c>
      <c r="Q1455" t="s">
        <v>8329</v>
      </c>
      <c r="R1455">
        <f t="shared" si="154"/>
        <v>134.21</v>
      </c>
      <c r="S1455" s="9">
        <f t="shared" si="155"/>
        <v>107</v>
      </c>
      <c r="T1455" s="8">
        <f t="shared" si="156"/>
        <v>40691.788055555553</v>
      </c>
      <c r="U1455" s="8">
        <f t="shared" si="157"/>
        <v>40755.290972222225</v>
      </c>
      <c r="V1455" s="14">
        <f t="shared" si="158"/>
        <v>63.502916666671808</v>
      </c>
      <c r="W1455" s="10">
        <f t="shared" si="159"/>
        <v>7.3666666666666672E-2</v>
      </c>
      <c r="X1455" s="21">
        <f t="shared" si="160"/>
        <v>2011</v>
      </c>
    </row>
    <row r="1456" spans="1:24" ht="60" x14ac:dyDescent="0.25">
      <c r="A1456">
        <v>2488</v>
      </c>
      <c r="B1456" s="1" t="s">
        <v>2488</v>
      </c>
      <c r="C1456" s="1" t="s">
        <v>6598</v>
      </c>
      <c r="D1456" s="3">
        <v>3000</v>
      </c>
      <c r="E1456" s="4">
        <v>3201</v>
      </c>
      <c r="F1456" t="s">
        <v>8218</v>
      </c>
      <c r="G1456" t="s">
        <v>8223</v>
      </c>
      <c r="H1456" t="s">
        <v>8403</v>
      </c>
      <c r="I1456" t="s">
        <v>8245</v>
      </c>
      <c r="J1456">
        <v>1321459908</v>
      </c>
      <c r="K1456">
        <v>1318864308</v>
      </c>
      <c r="L1456" t="b">
        <v>0</v>
      </c>
      <c r="M1456">
        <v>65</v>
      </c>
      <c r="N1456" t="b">
        <v>1</v>
      </c>
      <c r="O1456" t="s">
        <v>8277</v>
      </c>
      <c r="P1456" t="s">
        <v>8325</v>
      </c>
      <c r="Q1456" t="s">
        <v>8326</v>
      </c>
      <c r="R1456">
        <f t="shared" si="154"/>
        <v>49.25</v>
      </c>
      <c r="S1456" s="9">
        <f t="shared" si="155"/>
        <v>107</v>
      </c>
      <c r="T1456" s="8">
        <f t="shared" si="156"/>
        <v>40833.633194444446</v>
      </c>
      <c r="U1456" s="8">
        <f t="shared" si="157"/>
        <v>40863.674861111111</v>
      </c>
      <c r="V1456" s="14">
        <f t="shared" si="158"/>
        <v>30.041666666664241</v>
      </c>
      <c r="W1456" s="10">
        <f t="shared" si="159"/>
        <v>6.7000000000000004E-2</v>
      </c>
      <c r="X1456" s="21">
        <f t="shared" si="160"/>
        <v>2011</v>
      </c>
    </row>
    <row r="1457" spans="1:24" ht="60" x14ac:dyDescent="0.25">
      <c r="A1457">
        <v>2552</v>
      </c>
      <c r="B1457" s="1" t="s">
        <v>2552</v>
      </c>
      <c r="C1457" s="1" t="s">
        <v>6662</v>
      </c>
      <c r="D1457" s="3">
        <v>3000</v>
      </c>
      <c r="E1457" s="4">
        <v>3195</v>
      </c>
      <c r="F1457" t="s">
        <v>8218</v>
      </c>
      <c r="G1457" t="s">
        <v>8223</v>
      </c>
      <c r="H1457" t="s">
        <v>8403</v>
      </c>
      <c r="I1457" t="s">
        <v>8245</v>
      </c>
      <c r="J1457">
        <v>1488741981</v>
      </c>
      <c r="K1457">
        <v>1486149981</v>
      </c>
      <c r="L1457" t="b">
        <v>0</v>
      </c>
      <c r="M1457">
        <v>18</v>
      </c>
      <c r="N1457" t="b">
        <v>1</v>
      </c>
      <c r="O1457" t="s">
        <v>8298</v>
      </c>
      <c r="P1457" t="s">
        <v>8325</v>
      </c>
      <c r="Q1457" t="s">
        <v>8339</v>
      </c>
      <c r="R1457">
        <f t="shared" si="154"/>
        <v>177.5</v>
      </c>
      <c r="S1457" s="9">
        <f t="shared" si="155"/>
        <v>107</v>
      </c>
      <c r="T1457" s="8">
        <f t="shared" si="156"/>
        <v>42769.809965277775</v>
      </c>
      <c r="U1457" s="8">
        <f t="shared" si="157"/>
        <v>42799.809965277775</v>
      </c>
      <c r="V1457" s="14">
        <f t="shared" si="158"/>
        <v>30</v>
      </c>
      <c r="W1457" s="10">
        <f t="shared" si="159"/>
        <v>6.5000000000000002E-2</v>
      </c>
      <c r="X1457" s="21">
        <f t="shared" si="160"/>
        <v>2017</v>
      </c>
    </row>
    <row r="1458" spans="1:24" ht="60" x14ac:dyDescent="0.25">
      <c r="A1458">
        <v>3509</v>
      </c>
      <c r="B1458" s="1" t="s">
        <v>3508</v>
      </c>
      <c r="C1458" s="1" t="s">
        <v>7619</v>
      </c>
      <c r="D1458" s="3">
        <v>3000</v>
      </c>
      <c r="E1458" s="4">
        <v>3190</v>
      </c>
      <c r="F1458" t="s">
        <v>8218</v>
      </c>
      <c r="G1458" t="s">
        <v>8223</v>
      </c>
      <c r="H1458" t="s">
        <v>8403</v>
      </c>
      <c r="I1458" t="s">
        <v>8245</v>
      </c>
      <c r="J1458">
        <v>1416545700</v>
      </c>
      <c r="K1458">
        <v>1415392666</v>
      </c>
      <c r="L1458" t="b">
        <v>0</v>
      </c>
      <c r="M1458">
        <v>33</v>
      </c>
      <c r="N1458" t="b">
        <v>1</v>
      </c>
      <c r="O1458" t="s">
        <v>8269</v>
      </c>
      <c r="P1458" t="s">
        <v>8321</v>
      </c>
      <c r="Q1458" t="s">
        <v>8324</v>
      </c>
      <c r="R1458">
        <f t="shared" si="154"/>
        <v>96.67</v>
      </c>
      <c r="S1458" s="9">
        <f t="shared" si="155"/>
        <v>106</v>
      </c>
      <c r="T1458" s="8">
        <f t="shared" si="156"/>
        <v>41950.859560185185</v>
      </c>
      <c r="U1458" s="8">
        <f t="shared" si="157"/>
        <v>41964.204861111109</v>
      </c>
      <c r="V1458" s="14">
        <f t="shared" si="158"/>
        <v>13.345300925924676</v>
      </c>
      <c r="W1458" s="10">
        <f t="shared" si="159"/>
        <v>6.3333333333333339E-2</v>
      </c>
      <c r="X1458" s="21">
        <f t="shared" si="160"/>
        <v>2014</v>
      </c>
    </row>
    <row r="1459" spans="1:24" ht="60" x14ac:dyDescent="0.25">
      <c r="A1459">
        <v>3364</v>
      </c>
      <c r="B1459" s="1" t="s">
        <v>3363</v>
      </c>
      <c r="C1459" s="1" t="s">
        <v>7474</v>
      </c>
      <c r="D1459" s="3">
        <v>3000</v>
      </c>
      <c r="E1459" s="4">
        <v>3178</v>
      </c>
      <c r="F1459" t="s">
        <v>8218</v>
      </c>
      <c r="G1459" t="s">
        <v>8224</v>
      </c>
      <c r="H1459" t="s">
        <v>8407</v>
      </c>
      <c r="I1459" t="s">
        <v>8246</v>
      </c>
      <c r="J1459">
        <v>1458075600</v>
      </c>
      <c r="K1459">
        <v>1456183649</v>
      </c>
      <c r="L1459" t="b">
        <v>0</v>
      </c>
      <c r="M1459">
        <v>72</v>
      </c>
      <c r="N1459" t="b">
        <v>1</v>
      </c>
      <c r="O1459" t="s">
        <v>8269</v>
      </c>
      <c r="P1459" t="s">
        <v>8321</v>
      </c>
      <c r="Q1459" t="s">
        <v>8324</v>
      </c>
      <c r="R1459">
        <f t="shared" si="154"/>
        <v>44.14</v>
      </c>
      <c r="S1459" s="9">
        <f t="shared" si="155"/>
        <v>106</v>
      </c>
      <c r="T1459" s="8">
        <f t="shared" si="156"/>
        <v>42422.977418981478</v>
      </c>
      <c r="U1459" s="8">
        <f t="shared" si="157"/>
        <v>42444.875</v>
      </c>
      <c r="V1459" s="14">
        <f t="shared" si="158"/>
        <v>21.897581018522033</v>
      </c>
      <c r="W1459" s="10">
        <f t="shared" si="159"/>
        <v>5.9333333333333335E-2</v>
      </c>
      <c r="X1459" s="21">
        <f t="shared" si="160"/>
        <v>2016</v>
      </c>
    </row>
    <row r="1460" spans="1:24" ht="75" x14ac:dyDescent="0.25">
      <c r="A1460">
        <v>2640</v>
      </c>
      <c r="B1460" s="1" t="s">
        <v>2640</v>
      </c>
      <c r="C1460" s="1" t="s">
        <v>6750</v>
      </c>
      <c r="D1460" s="3">
        <v>3000</v>
      </c>
      <c r="E1460" s="4">
        <v>3170</v>
      </c>
      <c r="F1460" t="s">
        <v>8218</v>
      </c>
      <c r="G1460" t="s">
        <v>8223</v>
      </c>
      <c r="H1460" t="s">
        <v>8403</v>
      </c>
      <c r="I1460" t="s">
        <v>8245</v>
      </c>
      <c r="J1460">
        <v>1433735474</v>
      </c>
      <c r="K1460">
        <v>1428551474</v>
      </c>
      <c r="L1460" t="b">
        <v>0</v>
      </c>
      <c r="M1460">
        <v>69</v>
      </c>
      <c r="N1460" t="b">
        <v>1</v>
      </c>
      <c r="O1460" t="s">
        <v>8299</v>
      </c>
      <c r="P1460" t="s">
        <v>8306</v>
      </c>
      <c r="Q1460" t="s">
        <v>8313</v>
      </c>
      <c r="R1460">
        <f t="shared" si="154"/>
        <v>45.94</v>
      </c>
      <c r="S1460" s="9">
        <f t="shared" si="155"/>
        <v>106</v>
      </c>
      <c r="T1460" s="8">
        <f t="shared" si="156"/>
        <v>42103.160578703704</v>
      </c>
      <c r="U1460" s="8">
        <f t="shared" si="157"/>
        <v>42163.160578703704</v>
      </c>
      <c r="V1460" s="14">
        <f t="shared" si="158"/>
        <v>60</v>
      </c>
      <c r="W1460" s="10">
        <f t="shared" si="159"/>
        <v>5.6666666666666664E-2</v>
      </c>
      <c r="X1460" s="21">
        <f t="shared" si="160"/>
        <v>2015</v>
      </c>
    </row>
    <row r="1461" spans="1:24" ht="60" x14ac:dyDescent="0.25">
      <c r="A1461">
        <v>2790</v>
      </c>
      <c r="B1461" s="1" t="s">
        <v>2790</v>
      </c>
      <c r="C1461" s="1" t="s">
        <v>6900</v>
      </c>
      <c r="D1461" s="3">
        <v>3000</v>
      </c>
      <c r="E1461" s="4">
        <v>3160</v>
      </c>
      <c r="F1461" t="s">
        <v>8218</v>
      </c>
      <c r="G1461" t="s">
        <v>8223</v>
      </c>
      <c r="H1461" t="s">
        <v>8403</v>
      </c>
      <c r="I1461" t="s">
        <v>8245</v>
      </c>
      <c r="J1461">
        <v>1423693903</v>
      </c>
      <c r="K1461">
        <v>1421101903</v>
      </c>
      <c r="L1461" t="b">
        <v>0</v>
      </c>
      <c r="M1461">
        <v>66</v>
      </c>
      <c r="N1461" t="b">
        <v>1</v>
      </c>
      <c r="O1461" t="s">
        <v>8269</v>
      </c>
      <c r="P1461" t="s">
        <v>8321</v>
      </c>
      <c r="Q1461" t="s">
        <v>8324</v>
      </c>
      <c r="R1461">
        <f t="shared" si="154"/>
        <v>47.88</v>
      </c>
      <c r="S1461" s="9">
        <f t="shared" si="155"/>
        <v>105</v>
      </c>
      <c r="T1461" s="8">
        <f t="shared" si="156"/>
        <v>42016.938692129625</v>
      </c>
      <c r="U1461" s="8">
        <f t="shared" si="157"/>
        <v>42046.938692129625</v>
      </c>
      <c r="V1461" s="14">
        <f t="shared" si="158"/>
        <v>30</v>
      </c>
      <c r="W1461" s="10">
        <f t="shared" si="159"/>
        <v>5.3333333333333337E-2</v>
      </c>
      <c r="X1461" s="21">
        <f t="shared" si="160"/>
        <v>2015</v>
      </c>
    </row>
    <row r="1462" spans="1:24" ht="45" x14ac:dyDescent="0.25">
      <c r="A1462">
        <v>805</v>
      </c>
      <c r="B1462" s="1" t="s">
        <v>806</v>
      </c>
      <c r="C1462" s="1" t="s">
        <v>4915</v>
      </c>
      <c r="D1462" s="3">
        <v>3000</v>
      </c>
      <c r="E1462" s="4">
        <v>3150</v>
      </c>
      <c r="F1462" t="s">
        <v>8218</v>
      </c>
      <c r="G1462" t="s">
        <v>8223</v>
      </c>
      <c r="H1462" t="s">
        <v>8403</v>
      </c>
      <c r="I1462" t="s">
        <v>8245</v>
      </c>
      <c r="J1462">
        <v>1310857200</v>
      </c>
      <c r="K1462">
        <v>1306525512</v>
      </c>
      <c r="L1462" t="b">
        <v>0</v>
      </c>
      <c r="M1462">
        <v>54</v>
      </c>
      <c r="N1462" t="b">
        <v>1</v>
      </c>
      <c r="O1462" t="s">
        <v>8274</v>
      </c>
      <c r="P1462" t="s">
        <v>8325</v>
      </c>
      <c r="Q1462" t="s">
        <v>8329</v>
      </c>
      <c r="R1462">
        <f t="shared" si="154"/>
        <v>58.33</v>
      </c>
      <c r="S1462" s="9">
        <f t="shared" si="155"/>
        <v>105</v>
      </c>
      <c r="T1462" s="8">
        <f t="shared" si="156"/>
        <v>40690.823055555556</v>
      </c>
      <c r="U1462" s="8">
        <f t="shared" si="157"/>
        <v>40740.958333333336</v>
      </c>
      <c r="V1462" s="14">
        <f t="shared" si="158"/>
        <v>50.135277777779265</v>
      </c>
      <c r="W1462" s="10">
        <f t="shared" si="159"/>
        <v>0.05</v>
      </c>
      <c r="X1462" s="21">
        <f t="shared" si="160"/>
        <v>2011</v>
      </c>
    </row>
    <row r="1463" spans="1:24" ht="75" x14ac:dyDescent="0.25">
      <c r="A1463">
        <v>3624</v>
      </c>
      <c r="B1463" s="1" t="s">
        <v>3622</v>
      </c>
      <c r="C1463" s="1" t="s">
        <v>7734</v>
      </c>
      <c r="D1463" s="3">
        <v>3000</v>
      </c>
      <c r="E1463" s="4">
        <v>3148</v>
      </c>
      <c r="F1463" t="s">
        <v>8218</v>
      </c>
      <c r="G1463" t="s">
        <v>8223</v>
      </c>
      <c r="H1463" t="s">
        <v>8403</v>
      </c>
      <c r="I1463" t="s">
        <v>8245</v>
      </c>
      <c r="J1463">
        <v>1471977290</v>
      </c>
      <c r="K1463">
        <v>1466793290</v>
      </c>
      <c r="L1463" t="b">
        <v>0</v>
      </c>
      <c r="M1463">
        <v>39</v>
      </c>
      <c r="N1463" t="b">
        <v>1</v>
      </c>
      <c r="O1463" t="s">
        <v>8269</v>
      </c>
      <c r="P1463" t="s">
        <v>8321</v>
      </c>
      <c r="Q1463" t="s">
        <v>8324</v>
      </c>
      <c r="R1463">
        <f t="shared" si="154"/>
        <v>80.72</v>
      </c>
      <c r="S1463" s="9">
        <f t="shared" si="155"/>
        <v>105</v>
      </c>
      <c r="T1463" s="8">
        <f t="shared" si="156"/>
        <v>42545.774189814809</v>
      </c>
      <c r="U1463" s="8">
        <f t="shared" si="157"/>
        <v>42605.774189814809</v>
      </c>
      <c r="V1463" s="14">
        <f t="shared" si="158"/>
        <v>60</v>
      </c>
      <c r="W1463" s="10">
        <f t="shared" si="159"/>
        <v>4.9333333333333333E-2</v>
      </c>
      <c r="X1463" s="21">
        <f t="shared" si="160"/>
        <v>2016</v>
      </c>
    </row>
    <row r="1464" spans="1:24" ht="45" x14ac:dyDescent="0.25">
      <c r="A1464">
        <v>2992</v>
      </c>
      <c r="B1464" s="1" t="s">
        <v>2992</v>
      </c>
      <c r="C1464" s="1" t="s">
        <v>7102</v>
      </c>
      <c r="D1464" s="3">
        <v>3000</v>
      </c>
      <c r="E1464" s="4">
        <v>3135</v>
      </c>
      <c r="F1464" t="s">
        <v>8218</v>
      </c>
      <c r="G1464" t="s">
        <v>8223</v>
      </c>
      <c r="H1464" t="s">
        <v>8403</v>
      </c>
      <c r="I1464" t="s">
        <v>8245</v>
      </c>
      <c r="J1464">
        <v>1476037510</v>
      </c>
      <c r="K1464">
        <v>1473445510</v>
      </c>
      <c r="L1464" t="b">
        <v>0</v>
      </c>
      <c r="M1464">
        <v>64</v>
      </c>
      <c r="N1464" t="b">
        <v>1</v>
      </c>
      <c r="O1464" t="s">
        <v>8301</v>
      </c>
      <c r="P1464" t="s">
        <v>8321</v>
      </c>
      <c r="Q1464" t="s">
        <v>8322</v>
      </c>
      <c r="R1464">
        <f t="shared" si="154"/>
        <v>48.98</v>
      </c>
      <c r="S1464" s="9">
        <f t="shared" si="155"/>
        <v>105</v>
      </c>
      <c r="T1464" s="8">
        <f t="shared" si="156"/>
        <v>42622.767476851848</v>
      </c>
      <c r="U1464" s="8">
        <f t="shared" si="157"/>
        <v>42652.767476851848</v>
      </c>
      <c r="V1464" s="14">
        <f t="shared" si="158"/>
        <v>30</v>
      </c>
      <c r="W1464" s="10">
        <f t="shared" si="159"/>
        <v>4.4999999999999998E-2</v>
      </c>
      <c r="X1464" s="21">
        <f t="shared" si="160"/>
        <v>2016</v>
      </c>
    </row>
    <row r="1465" spans="1:24" ht="60" x14ac:dyDescent="0.25">
      <c r="A1465">
        <v>3380</v>
      </c>
      <c r="B1465" s="1" t="s">
        <v>3379</v>
      </c>
      <c r="C1465" s="1" t="s">
        <v>7490</v>
      </c>
      <c r="D1465" s="3">
        <v>3000</v>
      </c>
      <c r="E1465" s="4">
        <v>3133</v>
      </c>
      <c r="F1465" t="s">
        <v>8218</v>
      </c>
      <c r="G1465" t="s">
        <v>8223</v>
      </c>
      <c r="H1465" t="s">
        <v>8403</v>
      </c>
      <c r="I1465" t="s">
        <v>8245</v>
      </c>
      <c r="J1465">
        <v>1417305178</v>
      </c>
      <c r="K1465">
        <v>1414277578</v>
      </c>
      <c r="L1465" t="b">
        <v>0</v>
      </c>
      <c r="M1465">
        <v>28</v>
      </c>
      <c r="N1465" t="b">
        <v>1</v>
      </c>
      <c r="O1465" t="s">
        <v>8269</v>
      </c>
      <c r="P1465" t="s">
        <v>8321</v>
      </c>
      <c r="Q1465" t="s">
        <v>8324</v>
      </c>
      <c r="R1465">
        <f t="shared" si="154"/>
        <v>111.89</v>
      </c>
      <c r="S1465" s="9">
        <f t="shared" si="155"/>
        <v>104</v>
      </c>
      <c r="T1465" s="8">
        <f t="shared" si="156"/>
        <v>41937.95344907407</v>
      </c>
      <c r="U1465" s="8">
        <f t="shared" si="157"/>
        <v>41972.995115740734</v>
      </c>
      <c r="V1465" s="14">
        <f t="shared" si="158"/>
        <v>35.041666666664241</v>
      </c>
      <c r="W1465" s="10">
        <f t="shared" si="159"/>
        <v>4.4333333333333336E-2</v>
      </c>
      <c r="X1465" s="21">
        <f t="shared" si="160"/>
        <v>2014</v>
      </c>
    </row>
    <row r="1466" spans="1:24" ht="30" x14ac:dyDescent="0.25">
      <c r="A1466">
        <v>1276</v>
      </c>
      <c r="B1466" s="1" t="s">
        <v>1277</v>
      </c>
      <c r="C1466" s="1" t="s">
        <v>5386</v>
      </c>
      <c r="D1466" s="3">
        <v>3000</v>
      </c>
      <c r="E1466" s="4">
        <v>3132.63</v>
      </c>
      <c r="F1466" t="s">
        <v>8218</v>
      </c>
      <c r="G1466" t="s">
        <v>8223</v>
      </c>
      <c r="H1466" t="s">
        <v>8403</v>
      </c>
      <c r="I1466" t="s">
        <v>8245</v>
      </c>
      <c r="J1466">
        <v>1251777600</v>
      </c>
      <c r="K1466">
        <v>1247504047</v>
      </c>
      <c r="L1466" t="b">
        <v>1</v>
      </c>
      <c r="M1466">
        <v>68</v>
      </c>
      <c r="N1466" t="b">
        <v>1</v>
      </c>
      <c r="O1466" t="s">
        <v>8274</v>
      </c>
      <c r="P1466" t="s">
        <v>8325</v>
      </c>
      <c r="Q1466" t="s">
        <v>8329</v>
      </c>
      <c r="R1466">
        <f t="shared" si="154"/>
        <v>46.07</v>
      </c>
      <c r="S1466" s="9">
        <f t="shared" si="155"/>
        <v>104</v>
      </c>
      <c r="T1466" s="8">
        <f t="shared" si="156"/>
        <v>40007.704247685186</v>
      </c>
      <c r="U1466" s="8">
        <f t="shared" si="157"/>
        <v>40057.166666666664</v>
      </c>
      <c r="V1466" s="14">
        <f t="shared" si="158"/>
        <v>49.46241898147855</v>
      </c>
      <c r="W1466" s="10">
        <f t="shared" si="159"/>
        <v>4.4210000000000034E-2</v>
      </c>
      <c r="X1466" s="21">
        <f t="shared" si="160"/>
        <v>2009</v>
      </c>
    </row>
    <row r="1467" spans="1:24" ht="45" x14ac:dyDescent="0.25">
      <c r="A1467">
        <v>3414</v>
      </c>
      <c r="B1467" s="1" t="s">
        <v>3413</v>
      </c>
      <c r="C1467" s="1" t="s">
        <v>7524</v>
      </c>
      <c r="D1467" s="3">
        <v>3000</v>
      </c>
      <c r="E1467" s="4">
        <v>3105</v>
      </c>
      <c r="F1467" t="s">
        <v>8218</v>
      </c>
      <c r="G1467" t="s">
        <v>8223</v>
      </c>
      <c r="H1467" t="s">
        <v>8403</v>
      </c>
      <c r="I1467" t="s">
        <v>8245</v>
      </c>
      <c r="J1467">
        <v>1480579140</v>
      </c>
      <c r="K1467">
        <v>1478030325</v>
      </c>
      <c r="L1467" t="b">
        <v>0</v>
      </c>
      <c r="M1467">
        <v>44</v>
      </c>
      <c r="N1467" t="b">
        <v>1</v>
      </c>
      <c r="O1467" t="s">
        <v>8269</v>
      </c>
      <c r="P1467" t="s">
        <v>8321</v>
      </c>
      <c r="Q1467" t="s">
        <v>8324</v>
      </c>
      <c r="R1467">
        <f t="shared" si="154"/>
        <v>70.569999999999993</v>
      </c>
      <c r="S1467" s="9">
        <f t="shared" si="155"/>
        <v>104</v>
      </c>
      <c r="T1467" s="8">
        <f t="shared" si="156"/>
        <v>42675.832465277781</v>
      </c>
      <c r="U1467" s="8">
        <f t="shared" si="157"/>
        <v>42705.332638888889</v>
      </c>
      <c r="V1467" s="14">
        <f t="shared" si="158"/>
        <v>29.500173611108039</v>
      </c>
      <c r="W1467" s="10">
        <f t="shared" si="159"/>
        <v>3.5000000000000003E-2</v>
      </c>
      <c r="X1467" s="21">
        <f t="shared" si="160"/>
        <v>2016</v>
      </c>
    </row>
    <row r="1468" spans="1:24" ht="60" x14ac:dyDescent="0.25">
      <c r="A1468">
        <v>114</v>
      </c>
      <c r="B1468" s="1" t="s">
        <v>116</v>
      </c>
      <c r="C1468" s="1" t="s">
        <v>4225</v>
      </c>
      <c r="D1468" s="3">
        <v>3000</v>
      </c>
      <c r="E1468" s="4">
        <v>3100</v>
      </c>
      <c r="F1468" t="s">
        <v>8218</v>
      </c>
      <c r="G1468" t="s">
        <v>8223</v>
      </c>
      <c r="H1468" t="s">
        <v>8403</v>
      </c>
      <c r="I1468" t="s">
        <v>8245</v>
      </c>
      <c r="J1468">
        <v>1326436488</v>
      </c>
      <c r="K1468">
        <v>1321252488</v>
      </c>
      <c r="L1468" t="b">
        <v>0</v>
      </c>
      <c r="M1468">
        <v>35</v>
      </c>
      <c r="N1468" t="b">
        <v>1</v>
      </c>
      <c r="O1468" t="s">
        <v>8264</v>
      </c>
      <c r="P1468" t="s">
        <v>8319</v>
      </c>
      <c r="Q1468" t="s">
        <v>8341</v>
      </c>
      <c r="R1468">
        <f t="shared" si="154"/>
        <v>88.57</v>
      </c>
      <c r="S1468" s="9">
        <f t="shared" si="155"/>
        <v>103</v>
      </c>
      <c r="T1468" s="8">
        <f t="shared" si="156"/>
        <v>40861.27416666667</v>
      </c>
      <c r="U1468" s="8">
        <f t="shared" si="157"/>
        <v>40921.27416666667</v>
      </c>
      <c r="V1468" s="14">
        <f t="shared" si="158"/>
        <v>60</v>
      </c>
      <c r="W1468" s="10">
        <f t="shared" si="159"/>
        <v>3.3333333333333333E-2</v>
      </c>
      <c r="X1468" s="21">
        <f t="shared" si="160"/>
        <v>2011</v>
      </c>
    </row>
    <row r="1469" spans="1:24" ht="60" x14ac:dyDescent="0.25">
      <c r="A1469">
        <v>2825</v>
      </c>
      <c r="B1469" s="1" t="s">
        <v>2825</v>
      </c>
      <c r="C1469" s="1" t="s">
        <v>6935</v>
      </c>
      <c r="D1469" s="3">
        <v>3000</v>
      </c>
      <c r="E1469" s="4">
        <v>3100</v>
      </c>
      <c r="F1469" t="s">
        <v>8218</v>
      </c>
      <c r="G1469" t="s">
        <v>8224</v>
      </c>
      <c r="H1469" t="s">
        <v>8407</v>
      </c>
      <c r="I1469" t="s">
        <v>8246</v>
      </c>
      <c r="J1469">
        <v>1449255686</v>
      </c>
      <c r="K1469">
        <v>1446663686</v>
      </c>
      <c r="L1469" t="b">
        <v>0</v>
      </c>
      <c r="M1469">
        <v>51</v>
      </c>
      <c r="N1469" t="b">
        <v>1</v>
      </c>
      <c r="O1469" t="s">
        <v>8269</v>
      </c>
      <c r="P1469" t="s">
        <v>8321</v>
      </c>
      <c r="Q1469" t="s">
        <v>8324</v>
      </c>
      <c r="R1469">
        <f t="shared" si="154"/>
        <v>60.78</v>
      </c>
      <c r="S1469" s="9">
        <f t="shared" si="155"/>
        <v>103</v>
      </c>
      <c r="T1469" s="8">
        <f t="shared" si="156"/>
        <v>42312.792662037042</v>
      </c>
      <c r="U1469" s="8">
        <f t="shared" si="157"/>
        <v>42342.792662037042</v>
      </c>
      <c r="V1469" s="14">
        <f t="shared" si="158"/>
        <v>30</v>
      </c>
      <c r="W1469" s="10">
        <f t="shared" si="159"/>
        <v>3.3333333333333333E-2</v>
      </c>
      <c r="X1469" s="21">
        <f t="shared" si="160"/>
        <v>2015</v>
      </c>
    </row>
    <row r="1470" spans="1:24" ht="60" x14ac:dyDescent="0.25">
      <c r="A1470">
        <v>3667</v>
      </c>
      <c r="B1470" s="1" t="s">
        <v>3664</v>
      </c>
      <c r="C1470" s="1" t="s">
        <v>7777</v>
      </c>
      <c r="D1470" s="3">
        <v>3000</v>
      </c>
      <c r="E1470" s="4">
        <v>3095.11</v>
      </c>
      <c r="F1470" t="s">
        <v>8218</v>
      </c>
      <c r="G1470" t="s">
        <v>8224</v>
      </c>
      <c r="H1470" t="s">
        <v>8407</v>
      </c>
      <c r="I1470" t="s">
        <v>8246</v>
      </c>
      <c r="J1470">
        <v>1437261419</v>
      </c>
      <c r="K1470">
        <v>1434669419</v>
      </c>
      <c r="L1470" t="b">
        <v>0</v>
      </c>
      <c r="M1470">
        <v>58</v>
      </c>
      <c r="N1470" t="b">
        <v>1</v>
      </c>
      <c r="O1470" t="s">
        <v>8269</v>
      </c>
      <c r="P1470" t="s">
        <v>8321</v>
      </c>
      <c r="Q1470" t="s">
        <v>8324</v>
      </c>
      <c r="R1470">
        <f t="shared" si="154"/>
        <v>53.36</v>
      </c>
      <c r="S1470" s="9">
        <f t="shared" si="155"/>
        <v>103</v>
      </c>
      <c r="T1470" s="8">
        <f t="shared" si="156"/>
        <v>42173.970127314817</v>
      </c>
      <c r="U1470" s="8">
        <f t="shared" si="157"/>
        <v>42203.970127314817</v>
      </c>
      <c r="V1470" s="14">
        <f t="shared" si="158"/>
        <v>30</v>
      </c>
      <c r="W1470" s="10">
        <f t="shared" si="159"/>
        <v>3.1703333333333375E-2</v>
      </c>
      <c r="X1470" s="21">
        <f t="shared" si="160"/>
        <v>2015</v>
      </c>
    </row>
    <row r="1471" spans="1:24" ht="45" x14ac:dyDescent="0.25">
      <c r="A1471">
        <v>3573</v>
      </c>
      <c r="B1471" s="1" t="s">
        <v>3572</v>
      </c>
      <c r="C1471" s="1" t="s">
        <v>7683</v>
      </c>
      <c r="D1471" s="3">
        <v>3000</v>
      </c>
      <c r="E1471" s="4">
        <v>3084</v>
      </c>
      <c r="F1471" t="s">
        <v>8218</v>
      </c>
      <c r="G1471" t="s">
        <v>8224</v>
      </c>
      <c r="H1471" t="s">
        <v>8407</v>
      </c>
      <c r="I1471" t="s">
        <v>8246</v>
      </c>
      <c r="J1471">
        <v>1415440846</v>
      </c>
      <c r="K1471">
        <v>1412845246</v>
      </c>
      <c r="L1471" t="b">
        <v>0</v>
      </c>
      <c r="M1471">
        <v>78</v>
      </c>
      <c r="N1471" t="b">
        <v>1</v>
      </c>
      <c r="O1471" t="s">
        <v>8269</v>
      </c>
      <c r="P1471" t="s">
        <v>8321</v>
      </c>
      <c r="Q1471" t="s">
        <v>8324</v>
      </c>
      <c r="R1471">
        <f t="shared" si="154"/>
        <v>39.54</v>
      </c>
      <c r="S1471" s="9">
        <f t="shared" si="155"/>
        <v>103</v>
      </c>
      <c r="T1471" s="8">
        <f t="shared" si="156"/>
        <v>41921.375532407408</v>
      </c>
      <c r="U1471" s="8">
        <f t="shared" si="157"/>
        <v>41951.417199074072</v>
      </c>
      <c r="V1471" s="14">
        <f t="shared" si="158"/>
        <v>30.041666666664241</v>
      </c>
      <c r="W1471" s="10">
        <f t="shared" si="159"/>
        <v>2.8000000000000001E-2</v>
      </c>
      <c r="X1471" s="21">
        <f t="shared" si="160"/>
        <v>2014</v>
      </c>
    </row>
    <row r="1472" spans="1:24" ht="45" x14ac:dyDescent="0.25">
      <c r="A1472">
        <v>3515</v>
      </c>
      <c r="B1472" s="1" t="s">
        <v>3514</v>
      </c>
      <c r="C1472" s="1" t="s">
        <v>7625</v>
      </c>
      <c r="D1472" s="3">
        <v>3000</v>
      </c>
      <c r="E1472" s="4">
        <v>3080</v>
      </c>
      <c r="F1472" t="s">
        <v>8218</v>
      </c>
      <c r="G1472" t="s">
        <v>8223</v>
      </c>
      <c r="H1472" t="s">
        <v>8403</v>
      </c>
      <c r="I1472" t="s">
        <v>8245</v>
      </c>
      <c r="J1472">
        <v>1433097171</v>
      </c>
      <c r="K1472">
        <v>1430505171</v>
      </c>
      <c r="L1472" t="b">
        <v>0</v>
      </c>
      <c r="M1472">
        <v>46</v>
      </c>
      <c r="N1472" t="b">
        <v>1</v>
      </c>
      <c r="O1472" t="s">
        <v>8269</v>
      </c>
      <c r="P1472" t="s">
        <v>8321</v>
      </c>
      <c r="Q1472" t="s">
        <v>8324</v>
      </c>
      <c r="R1472">
        <f t="shared" si="154"/>
        <v>66.959999999999994</v>
      </c>
      <c r="S1472" s="9">
        <f t="shared" si="155"/>
        <v>103</v>
      </c>
      <c r="T1472" s="8">
        <f t="shared" si="156"/>
        <v>42125.772812499999</v>
      </c>
      <c r="U1472" s="8">
        <f t="shared" si="157"/>
        <v>42155.772812499999</v>
      </c>
      <c r="V1472" s="14">
        <f t="shared" si="158"/>
        <v>30</v>
      </c>
      <c r="W1472" s="10">
        <f t="shared" si="159"/>
        <v>2.6666666666666668E-2</v>
      </c>
      <c r="X1472" s="21">
        <f t="shared" si="160"/>
        <v>2015</v>
      </c>
    </row>
    <row r="1473" spans="1:24" ht="60" x14ac:dyDescent="0.25">
      <c r="A1473">
        <v>3625</v>
      </c>
      <c r="B1473" s="1" t="s">
        <v>3623</v>
      </c>
      <c r="C1473" s="1" t="s">
        <v>7735</v>
      </c>
      <c r="D1473" s="3">
        <v>3000</v>
      </c>
      <c r="E1473" s="4">
        <v>3080</v>
      </c>
      <c r="F1473" t="s">
        <v>8218</v>
      </c>
      <c r="G1473" t="s">
        <v>8224</v>
      </c>
      <c r="H1473" t="s">
        <v>8407</v>
      </c>
      <c r="I1473" t="s">
        <v>8246</v>
      </c>
      <c r="J1473">
        <v>1435851577</v>
      </c>
      <c r="K1473">
        <v>1433259577</v>
      </c>
      <c r="L1473" t="b">
        <v>0</v>
      </c>
      <c r="M1473">
        <v>78</v>
      </c>
      <c r="N1473" t="b">
        <v>1</v>
      </c>
      <c r="O1473" t="s">
        <v>8269</v>
      </c>
      <c r="P1473" t="s">
        <v>8321</v>
      </c>
      <c r="Q1473" t="s">
        <v>8324</v>
      </c>
      <c r="R1473">
        <f t="shared" si="154"/>
        <v>39.49</v>
      </c>
      <c r="S1473" s="9">
        <f t="shared" si="155"/>
        <v>103</v>
      </c>
      <c r="T1473" s="8">
        <f t="shared" si="156"/>
        <v>42157.652511574073</v>
      </c>
      <c r="U1473" s="8">
        <f t="shared" si="157"/>
        <v>42187.652511574073</v>
      </c>
      <c r="V1473" s="14">
        <f t="shared" si="158"/>
        <v>30</v>
      </c>
      <c r="W1473" s="10">
        <f t="shared" si="159"/>
        <v>2.6666666666666668E-2</v>
      </c>
      <c r="X1473" s="21">
        <f t="shared" si="160"/>
        <v>2015</v>
      </c>
    </row>
    <row r="1474" spans="1:24" ht="45" x14ac:dyDescent="0.25">
      <c r="A1474">
        <v>3659</v>
      </c>
      <c r="B1474" s="1" t="s">
        <v>3656</v>
      </c>
      <c r="C1474" s="1" t="s">
        <v>7769</v>
      </c>
      <c r="D1474" s="3">
        <v>3000</v>
      </c>
      <c r="E1474" s="4">
        <v>3061</v>
      </c>
      <c r="F1474" t="s">
        <v>8218</v>
      </c>
      <c r="G1474" t="s">
        <v>8223</v>
      </c>
      <c r="H1474" t="s">
        <v>8403</v>
      </c>
      <c r="I1474" t="s">
        <v>8245</v>
      </c>
      <c r="J1474">
        <v>1426775940</v>
      </c>
      <c r="K1474">
        <v>1424414350</v>
      </c>
      <c r="L1474" t="b">
        <v>0</v>
      </c>
      <c r="M1474">
        <v>13</v>
      </c>
      <c r="N1474" t="b">
        <v>1</v>
      </c>
      <c r="O1474" t="s">
        <v>8269</v>
      </c>
      <c r="P1474" t="s">
        <v>8321</v>
      </c>
      <c r="Q1474" t="s">
        <v>8324</v>
      </c>
      <c r="R1474">
        <f t="shared" ref="R1474:R1537" si="161">IFERROR(ROUND(E1474/M1474,2),0)</f>
        <v>235.46</v>
      </c>
      <c r="S1474" s="9">
        <f t="shared" ref="S1474:S1537" si="162">ROUND((E1474/D1474)*100,0)</f>
        <v>102</v>
      </c>
      <c r="T1474" s="8">
        <f t="shared" ref="T1474:T1537" si="163">+(((K1474/60)/60)/24)+DATE(1970,1,1)</f>
        <v>42055.277199074073</v>
      </c>
      <c r="U1474" s="8">
        <f t="shared" ref="U1474:U1537" si="164">+(((J1474/60)/60/24)+DATE(1970,1,1))</f>
        <v>42082.610416666663</v>
      </c>
      <c r="V1474" s="14">
        <f t="shared" ref="V1474:V1537" si="165">+U1474-T1474</f>
        <v>27.33321759258979</v>
      </c>
      <c r="W1474" s="10">
        <f t="shared" ref="W1474:W1537" si="166">+(E1474-D1474)/D1474</f>
        <v>2.0333333333333332E-2</v>
      </c>
      <c r="X1474" s="21">
        <f t="shared" ref="X1474:X1537" si="167">YEAR(T1474)</f>
        <v>2015</v>
      </c>
    </row>
    <row r="1475" spans="1:24" ht="45" x14ac:dyDescent="0.25">
      <c r="A1475">
        <v>3354</v>
      </c>
      <c r="B1475" s="1" t="s">
        <v>3353</v>
      </c>
      <c r="C1475" s="1" t="s">
        <v>7464</v>
      </c>
      <c r="D1475" s="3">
        <v>3000</v>
      </c>
      <c r="E1475" s="4">
        <v>3058</v>
      </c>
      <c r="F1475" t="s">
        <v>8218</v>
      </c>
      <c r="G1475" t="s">
        <v>8223</v>
      </c>
      <c r="H1475" t="s">
        <v>8403</v>
      </c>
      <c r="I1475" t="s">
        <v>8245</v>
      </c>
      <c r="J1475">
        <v>1446091260</v>
      </c>
      <c r="K1475">
        <v>1443029206</v>
      </c>
      <c r="L1475" t="b">
        <v>0</v>
      </c>
      <c r="M1475">
        <v>55</v>
      </c>
      <c r="N1475" t="b">
        <v>1</v>
      </c>
      <c r="O1475" t="s">
        <v>8269</v>
      </c>
      <c r="P1475" t="s">
        <v>8321</v>
      </c>
      <c r="Q1475" t="s">
        <v>8324</v>
      </c>
      <c r="R1475">
        <f t="shared" si="161"/>
        <v>55.6</v>
      </c>
      <c r="S1475" s="9">
        <f t="shared" si="162"/>
        <v>102</v>
      </c>
      <c r="T1475" s="8">
        <f t="shared" si="163"/>
        <v>42270.7269212963</v>
      </c>
      <c r="U1475" s="8">
        <f t="shared" si="164"/>
        <v>42306.167361111111</v>
      </c>
      <c r="V1475" s="14">
        <f t="shared" si="165"/>
        <v>35.440439814810816</v>
      </c>
      <c r="W1475" s="10">
        <f t="shared" si="166"/>
        <v>1.9333333333333334E-2</v>
      </c>
      <c r="X1475" s="21">
        <f t="shared" si="167"/>
        <v>2015</v>
      </c>
    </row>
    <row r="1476" spans="1:24" ht="60" x14ac:dyDescent="0.25">
      <c r="A1476">
        <v>2802</v>
      </c>
      <c r="B1476" s="1" t="s">
        <v>2802</v>
      </c>
      <c r="C1476" s="1" t="s">
        <v>6912</v>
      </c>
      <c r="D1476" s="3">
        <v>3000</v>
      </c>
      <c r="E1476" s="4">
        <v>3055</v>
      </c>
      <c r="F1476" t="s">
        <v>8218</v>
      </c>
      <c r="G1476" t="s">
        <v>8224</v>
      </c>
      <c r="H1476" t="s">
        <v>8407</v>
      </c>
      <c r="I1476" t="s">
        <v>8246</v>
      </c>
      <c r="J1476">
        <v>1438875107</v>
      </c>
      <c r="K1476">
        <v>1436283107</v>
      </c>
      <c r="L1476" t="b">
        <v>0</v>
      </c>
      <c r="M1476">
        <v>90</v>
      </c>
      <c r="N1476" t="b">
        <v>1</v>
      </c>
      <c r="O1476" t="s">
        <v>8269</v>
      </c>
      <c r="P1476" t="s">
        <v>8321</v>
      </c>
      <c r="Q1476" t="s">
        <v>8324</v>
      </c>
      <c r="R1476">
        <f t="shared" si="161"/>
        <v>33.94</v>
      </c>
      <c r="S1476" s="9">
        <f t="shared" si="162"/>
        <v>102</v>
      </c>
      <c r="T1476" s="8">
        <f t="shared" si="163"/>
        <v>42192.64707175926</v>
      </c>
      <c r="U1476" s="8">
        <f t="shared" si="164"/>
        <v>42222.64707175926</v>
      </c>
      <c r="V1476" s="14">
        <f t="shared" si="165"/>
        <v>30</v>
      </c>
      <c r="W1476" s="10">
        <f t="shared" si="166"/>
        <v>1.8333333333333333E-2</v>
      </c>
      <c r="X1476" s="21">
        <f t="shared" si="167"/>
        <v>2015</v>
      </c>
    </row>
    <row r="1477" spans="1:24" ht="45" x14ac:dyDescent="0.25">
      <c r="A1477">
        <v>3284</v>
      </c>
      <c r="B1477" s="1" t="s">
        <v>3284</v>
      </c>
      <c r="C1477" s="1" t="s">
        <v>7394</v>
      </c>
      <c r="D1477" s="3">
        <v>3000</v>
      </c>
      <c r="E1477" s="4">
        <v>3048</v>
      </c>
      <c r="F1477" t="s">
        <v>8218</v>
      </c>
      <c r="G1477" t="s">
        <v>8223</v>
      </c>
      <c r="H1477" t="s">
        <v>8403</v>
      </c>
      <c r="I1477" t="s">
        <v>8245</v>
      </c>
      <c r="J1477">
        <v>1454047140</v>
      </c>
      <c r="K1477">
        <v>1452546853</v>
      </c>
      <c r="L1477" t="b">
        <v>0</v>
      </c>
      <c r="M1477">
        <v>15</v>
      </c>
      <c r="N1477" t="b">
        <v>1</v>
      </c>
      <c r="O1477" t="s">
        <v>8269</v>
      </c>
      <c r="P1477" t="s">
        <v>8321</v>
      </c>
      <c r="Q1477" t="s">
        <v>8324</v>
      </c>
      <c r="R1477">
        <f t="shared" si="161"/>
        <v>203.2</v>
      </c>
      <c r="S1477" s="9">
        <f t="shared" si="162"/>
        <v>102</v>
      </c>
      <c r="T1477" s="8">
        <f t="shared" si="163"/>
        <v>42380.884872685187</v>
      </c>
      <c r="U1477" s="8">
        <f t="shared" si="164"/>
        <v>42398.249305555553</v>
      </c>
      <c r="V1477" s="14">
        <f t="shared" si="165"/>
        <v>17.364432870366727</v>
      </c>
      <c r="W1477" s="10">
        <f t="shared" si="166"/>
        <v>1.6E-2</v>
      </c>
      <c r="X1477" s="21">
        <f t="shared" si="167"/>
        <v>2016</v>
      </c>
    </row>
    <row r="1478" spans="1:24" ht="60" x14ac:dyDescent="0.25">
      <c r="A1478">
        <v>3672</v>
      </c>
      <c r="B1478" s="1" t="s">
        <v>3669</v>
      </c>
      <c r="C1478" s="1" t="s">
        <v>7782</v>
      </c>
      <c r="D1478" s="3">
        <v>3000</v>
      </c>
      <c r="E1478" s="4">
        <v>3046</v>
      </c>
      <c r="F1478" t="s">
        <v>8218</v>
      </c>
      <c r="G1478" t="s">
        <v>8224</v>
      </c>
      <c r="H1478" t="s">
        <v>8407</v>
      </c>
      <c r="I1478" t="s">
        <v>8246</v>
      </c>
      <c r="J1478">
        <v>1411771384</v>
      </c>
      <c r="K1478">
        <v>1409179384</v>
      </c>
      <c r="L1478" t="b">
        <v>0</v>
      </c>
      <c r="M1478">
        <v>57</v>
      </c>
      <c r="N1478" t="b">
        <v>1</v>
      </c>
      <c r="O1478" t="s">
        <v>8269</v>
      </c>
      <c r="P1478" t="s">
        <v>8321</v>
      </c>
      <c r="Q1478" t="s">
        <v>8324</v>
      </c>
      <c r="R1478">
        <f t="shared" si="161"/>
        <v>53.44</v>
      </c>
      <c r="S1478" s="9">
        <f t="shared" si="162"/>
        <v>102</v>
      </c>
      <c r="T1478" s="8">
        <f t="shared" si="163"/>
        <v>41878.946574074071</v>
      </c>
      <c r="U1478" s="8">
        <f t="shared" si="164"/>
        <v>41908.946574074071</v>
      </c>
      <c r="V1478" s="14">
        <f t="shared" si="165"/>
        <v>30</v>
      </c>
      <c r="W1478" s="10">
        <f t="shared" si="166"/>
        <v>1.5333333333333332E-2</v>
      </c>
      <c r="X1478" s="21">
        <f t="shared" si="167"/>
        <v>2014</v>
      </c>
    </row>
    <row r="1479" spans="1:24" ht="60" x14ac:dyDescent="0.25">
      <c r="A1479">
        <v>3506</v>
      </c>
      <c r="B1479" s="1" t="s">
        <v>3505</v>
      </c>
      <c r="C1479" s="1" t="s">
        <v>7616</v>
      </c>
      <c r="D1479" s="3">
        <v>3000</v>
      </c>
      <c r="E1479" s="4">
        <v>3045</v>
      </c>
      <c r="F1479" t="s">
        <v>8218</v>
      </c>
      <c r="G1479" t="s">
        <v>8223</v>
      </c>
      <c r="H1479" t="s">
        <v>8403</v>
      </c>
      <c r="I1479" t="s">
        <v>8245</v>
      </c>
      <c r="J1479">
        <v>1408815440</v>
      </c>
      <c r="K1479">
        <v>1404927440</v>
      </c>
      <c r="L1479" t="b">
        <v>0</v>
      </c>
      <c r="M1479">
        <v>29</v>
      </c>
      <c r="N1479" t="b">
        <v>1</v>
      </c>
      <c r="O1479" t="s">
        <v>8269</v>
      </c>
      <c r="P1479" t="s">
        <v>8321</v>
      </c>
      <c r="Q1479" t="s">
        <v>8324</v>
      </c>
      <c r="R1479">
        <f t="shared" si="161"/>
        <v>105</v>
      </c>
      <c r="S1479" s="9">
        <f t="shared" si="162"/>
        <v>102</v>
      </c>
      <c r="T1479" s="8">
        <f t="shared" si="163"/>
        <v>41829.734259259261</v>
      </c>
      <c r="U1479" s="8">
        <f t="shared" si="164"/>
        <v>41874.734259259261</v>
      </c>
      <c r="V1479" s="14">
        <f t="shared" si="165"/>
        <v>45</v>
      </c>
      <c r="W1479" s="10">
        <f t="shared" si="166"/>
        <v>1.4999999999999999E-2</v>
      </c>
      <c r="X1479" s="21">
        <f t="shared" si="167"/>
        <v>2014</v>
      </c>
    </row>
    <row r="1480" spans="1:24" ht="60" x14ac:dyDescent="0.25">
      <c r="A1480">
        <v>337</v>
      </c>
      <c r="B1480" s="1" t="s">
        <v>338</v>
      </c>
      <c r="C1480" s="1" t="s">
        <v>4447</v>
      </c>
      <c r="D1480" s="3">
        <v>3000</v>
      </c>
      <c r="E1480" s="4">
        <v>3035.05</v>
      </c>
      <c r="F1480" t="s">
        <v>8218</v>
      </c>
      <c r="G1480" t="s">
        <v>8223</v>
      </c>
      <c r="H1480" t="s">
        <v>8403</v>
      </c>
      <c r="I1480" t="s">
        <v>8245</v>
      </c>
      <c r="J1480">
        <v>1426298708</v>
      </c>
      <c r="K1480">
        <v>1423710308</v>
      </c>
      <c r="L1480" t="b">
        <v>1</v>
      </c>
      <c r="M1480">
        <v>31</v>
      </c>
      <c r="N1480" t="b">
        <v>1</v>
      </c>
      <c r="O1480" t="s">
        <v>8267</v>
      </c>
      <c r="P1480" t="s">
        <v>8319</v>
      </c>
      <c r="Q1480" t="s">
        <v>8320</v>
      </c>
      <c r="R1480">
        <f t="shared" si="161"/>
        <v>97.9</v>
      </c>
      <c r="S1480" s="9">
        <f t="shared" si="162"/>
        <v>101</v>
      </c>
      <c r="T1480" s="8">
        <f t="shared" si="163"/>
        <v>42047.128564814819</v>
      </c>
      <c r="U1480" s="8">
        <f t="shared" si="164"/>
        <v>42077.086898148147</v>
      </c>
      <c r="V1480" s="14">
        <f t="shared" si="165"/>
        <v>29.958333333328483</v>
      </c>
      <c r="W1480" s="10">
        <f t="shared" si="166"/>
        <v>1.1683333333333394E-2</v>
      </c>
      <c r="X1480" s="21">
        <f t="shared" si="167"/>
        <v>2015</v>
      </c>
    </row>
    <row r="1481" spans="1:24" ht="30" x14ac:dyDescent="0.25">
      <c r="A1481">
        <v>2789</v>
      </c>
      <c r="B1481" s="1" t="s">
        <v>2789</v>
      </c>
      <c r="C1481" s="1" t="s">
        <v>6899</v>
      </c>
      <c r="D1481" s="3">
        <v>3000</v>
      </c>
      <c r="E1481" s="4">
        <v>3035</v>
      </c>
      <c r="F1481" t="s">
        <v>8218</v>
      </c>
      <c r="G1481" t="s">
        <v>8223</v>
      </c>
      <c r="H1481" t="s">
        <v>8403</v>
      </c>
      <c r="I1481" t="s">
        <v>8245</v>
      </c>
      <c r="J1481">
        <v>1426132800</v>
      </c>
      <c r="K1481">
        <v>1424477934</v>
      </c>
      <c r="L1481" t="b">
        <v>0</v>
      </c>
      <c r="M1481">
        <v>24</v>
      </c>
      <c r="N1481" t="b">
        <v>1</v>
      </c>
      <c r="O1481" t="s">
        <v>8269</v>
      </c>
      <c r="P1481" t="s">
        <v>8321</v>
      </c>
      <c r="Q1481" t="s">
        <v>8324</v>
      </c>
      <c r="R1481">
        <f t="shared" si="161"/>
        <v>126.46</v>
      </c>
      <c r="S1481" s="9">
        <f t="shared" si="162"/>
        <v>101</v>
      </c>
      <c r="T1481" s="8">
        <f t="shared" si="163"/>
        <v>42056.013124999998</v>
      </c>
      <c r="U1481" s="8">
        <f t="shared" si="164"/>
        <v>42075.166666666672</v>
      </c>
      <c r="V1481" s="14">
        <f t="shared" si="165"/>
        <v>19.153541666673846</v>
      </c>
      <c r="W1481" s="10">
        <f t="shared" si="166"/>
        <v>1.1666666666666667E-2</v>
      </c>
      <c r="X1481" s="21">
        <f t="shared" si="167"/>
        <v>2015</v>
      </c>
    </row>
    <row r="1482" spans="1:24" ht="60" x14ac:dyDescent="0.25">
      <c r="A1482">
        <v>3003</v>
      </c>
      <c r="B1482" s="1" t="s">
        <v>3003</v>
      </c>
      <c r="C1482" s="1" t="s">
        <v>7113</v>
      </c>
      <c r="D1482" s="3">
        <v>3000</v>
      </c>
      <c r="E1482" s="4">
        <v>3035</v>
      </c>
      <c r="F1482" t="s">
        <v>8218</v>
      </c>
      <c r="G1482" t="s">
        <v>8223</v>
      </c>
      <c r="H1482" t="s">
        <v>8403</v>
      </c>
      <c r="I1482" t="s">
        <v>8245</v>
      </c>
      <c r="J1482">
        <v>1456811940</v>
      </c>
      <c r="K1482">
        <v>1454098976</v>
      </c>
      <c r="L1482" t="b">
        <v>0</v>
      </c>
      <c r="M1482">
        <v>17</v>
      </c>
      <c r="N1482" t="b">
        <v>1</v>
      </c>
      <c r="O1482" t="s">
        <v>8301</v>
      </c>
      <c r="P1482" t="s">
        <v>8321</v>
      </c>
      <c r="Q1482" t="s">
        <v>8322</v>
      </c>
      <c r="R1482">
        <f t="shared" si="161"/>
        <v>178.53</v>
      </c>
      <c r="S1482" s="9">
        <f t="shared" si="162"/>
        <v>101</v>
      </c>
      <c r="T1482" s="8">
        <f t="shared" si="163"/>
        <v>42398.849259259259</v>
      </c>
      <c r="U1482" s="8">
        <f t="shared" si="164"/>
        <v>42430.249305555553</v>
      </c>
      <c r="V1482" s="14">
        <f t="shared" si="165"/>
        <v>31.400046296294022</v>
      </c>
      <c r="W1482" s="10">
        <f t="shared" si="166"/>
        <v>1.1666666666666667E-2</v>
      </c>
      <c r="X1482" s="21">
        <f t="shared" si="167"/>
        <v>2016</v>
      </c>
    </row>
    <row r="1483" spans="1:24" ht="45" x14ac:dyDescent="0.25">
      <c r="A1483">
        <v>3008</v>
      </c>
      <c r="B1483" s="1" t="s">
        <v>3008</v>
      </c>
      <c r="C1483" s="1" t="s">
        <v>7118</v>
      </c>
      <c r="D1483" s="3">
        <v>3000</v>
      </c>
      <c r="E1483" s="4">
        <v>3035</v>
      </c>
      <c r="F1483" t="s">
        <v>8218</v>
      </c>
      <c r="G1483" t="s">
        <v>8223</v>
      </c>
      <c r="H1483" t="s">
        <v>8403</v>
      </c>
      <c r="I1483" t="s">
        <v>8245</v>
      </c>
      <c r="J1483">
        <v>1453352719</v>
      </c>
      <c r="K1483">
        <v>1450760719</v>
      </c>
      <c r="L1483" t="b">
        <v>0</v>
      </c>
      <c r="M1483">
        <v>26</v>
      </c>
      <c r="N1483" t="b">
        <v>1</v>
      </c>
      <c r="O1483" t="s">
        <v>8301</v>
      </c>
      <c r="P1483" t="s">
        <v>8321</v>
      </c>
      <c r="Q1483" t="s">
        <v>8322</v>
      </c>
      <c r="R1483">
        <f t="shared" si="161"/>
        <v>116.73</v>
      </c>
      <c r="S1483" s="9">
        <f t="shared" si="162"/>
        <v>101</v>
      </c>
      <c r="T1483" s="8">
        <f t="shared" si="163"/>
        <v>42360.212025462963</v>
      </c>
      <c r="U1483" s="8">
        <f t="shared" si="164"/>
        <v>42390.212025462963</v>
      </c>
      <c r="V1483" s="14">
        <f t="shared" si="165"/>
        <v>30</v>
      </c>
      <c r="W1483" s="10">
        <f t="shared" si="166"/>
        <v>1.1666666666666667E-2</v>
      </c>
      <c r="X1483" s="21">
        <f t="shared" si="167"/>
        <v>2015</v>
      </c>
    </row>
    <row r="1484" spans="1:24" ht="60" x14ac:dyDescent="0.25">
      <c r="A1484">
        <v>3174</v>
      </c>
      <c r="B1484" s="1" t="s">
        <v>3174</v>
      </c>
      <c r="C1484" s="1" t="s">
        <v>7284</v>
      </c>
      <c r="D1484" s="3">
        <v>3000</v>
      </c>
      <c r="E1484" s="4">
        <v>3034</v>
      </c>
      <c r="F1484" t="s">
        <v>8218</v>
      </c>
      <c r="G1484" t="s">
        <v>8223</v>
      </c>
      <c r="H1484" t="s">
        <v>8403</v>
      </c>
      <c r="I1484" t="s">
        <v>8245</v>
      </c>
      <c r="J1484">
        <v>1408999508</v>
      </c>
      <c r="K1484">
        <v>1407789908</v>
      </c>
      <c r="L1484" t="b">
        <v>1</v>
      </c>
      <c r="M1484">
        <v>23</v>
      </c>
      <c r="N1484" t="b">
        <v>1</v>
      </c>
      <c r="O1484" t="s">
        <v>8269</v>
      </c>
      <c r="P1484" t="s">
        <v>8321</v>
      </c>
      <c r="Q1484" t="s">
        <v>8324</v>
      </c>
      <c r="R1484">
        <f t="shared" si="161"/>
        <v>131.91</v>
      </c>
      <c r="S1484" s="9">
        <f t="shared" si="162"/>
        <v>101</v>
      </c>
      <c r="T1484" s="8">
        <f t="shared" si="163"/>
        <v>41862.864675925928</v>
      </c>
      <c r="U1484" s="8">
        <f t="shared" si="164"/>
        <v>41876.864675925928</v>
      </c>
      <c r="V1484" s="14">
        <f t="shared" si="165"/>
        <v>14</v>
      </c>
      <c r="W1484" s="10">
        <f t="shared" si="166"/>
        <v>1.1333333333333334E-2</v>
      </c>
      <c r="X1484" s="21">
        <f t="shared" si="167"/>
        <v>2014</v>
      </c>
    </row>
    <row r="1485" spans="1:24" ht="60" x14ac:dyDescent="0.25">
      <c r="A1485">
        <v>3437</v>
      </c>
      <c r="B1485" s="1" t="s">
        <v>3436</v>
      </c>
      <c r="C1485" s="1" t="s">
        <v>7547</v>
      </c>
      <c r="D1485" s="3">
        <v>3000</v>
      </c>
      <c r="E1485" s="4">
        <v>3030</v>
      </c>
      <c r="F1485" t="s">
        <v>8218</v>
      </c>
      <c r="G1485" t="s">
        <v>8223</v>
      </c>
      <c r="H1485" t="s">
        <v>8403</v>
      </c>
      <c r="I1485" t="s">
        <v>8245</v>
      </c>
      <c r="J1485">
        <v>1440003820</v>
      </c>
      <c r="K1485">
        <v>1437411820</v>
      </c>
      <c r="L1485" t="b">
        <v>0</v>
      </c>
      <c r="M1485">
        <v>36</v>
      </c>
      <c r="N1485" t="b">
        <v>1</v>
      </c>
      <c r="O1485" t="s">
        <v>8269</v>
      </c>
      <c r="P1485" t="s">
        <v>8321</v>
      </c>
      <c r="Q1485" t="s">
        <v>8324</v>
      </c>
      <c r="R1485">
        <f t="shared" si="161"/>
        <v>84.17</v>
      </c>
      <c r="S1485" s="9">
        <f t="shared" si="162"/>
        <v>101</v>
      </c>
      <c r="T1485" s="8">
        <f t="shared" si="163"/>
        <v>42205.710879629631</v>
      </c>
      <c r="U1485" s="8">
        <f t="shared" si="164"/>
        <v>42235.710879629631</v>
      </c>
      <c r="V1485" s="14">
        <f t="shared" si="165"/>
        <v>30</v>
      </c>
      <c r="W1485" s="10">
        <f t="shared" si="166"/>
        <v>0.01</v>
      </c>
      <c r="X1485" s="21">
        <f t="shared" si="167"/>
        <v>2015</v>
      </c>
    </row>
    <row r="1486" spans="1:24" x14ac:dyDescent="0.25">
      <c r="A1486">
        <v>3467</v>
      </c>
      <c r="B1486" s="1" t="s">
        <v>3466</v>
      </c>
      <c r="C1486" s="1" t="s">
        <v>7577</v>
      </c>
      <c r="D1486" s="3">
        <v>3000</v>
      </c>
      <c r="E1486" s="4">
        <v>3030</v>
      </c>
      <c r="F1486" t="s">
        <v>8218</v>
      </c>
      <c r="G1486" t="s">
        <v>8223</v>
      </c>
      <c r="H1486" t="s">
        <v>8403</v>
      </c>
      <c r="I1486" t="s">
        <v>8245</v>
      </c>
      <c r="J1486">
        <v>1426864032</v>
      </c>
      <c r="K1486">
        <v>1424275632</v>
      </c>
      <c r="L1486" t="b">
        <v>0</v>
      </c>
      <c r="M1486">
        <v>47</v>
      </c>
      <c r="N1486" t="b">
        <v>1</v>
      </c>
      <c r="O1486" t="s">
        <v>8269</v>
      </c>
      <c r="P1486" t="s">
        <v>8321</v>
      </c>
      <c r="Q1486" t="s">
        <v>8324</v>
      </c>
      <c r="R1486">
        <f t="shared" si="161"/>
        <v>64.47</v>
      </c>
      <c r="S1486" s="9">
        <f t="shared" si="162"/>
        <v>101</v>
      </c>
      <c r="T1486" s="8">
        <f t="shared" si="163"/>
        <v>42053.671666666662</v>
      </c>
      <c r="U1486" s="8">
        <f t="shared" si="164"/>
        <v>42083.630000000005</v>
      </c>
      <c r="V1486" s="14">
        <f t="shared" si="165"/>
        <v>29.958333333343035</v>
      </c>
      <c r="W1486" s="10">
        <f t="shared" si="166"/>
        <v>0.01</v>
      </c>
      <c r="X1486" s="21">
        <f t="shared" si="167"/>
        <v>2015</v>
      </c>
    </row>
    <row r="1487" spans="1:24" ht="60" x14ac:dyDescent="0.25">
      <c r="A1487">
        <v>2283</v>
      </c>
      <c r="B1487" s="1" t="s">
        <v>2284</v>
      </c>
      <c r="C1487" s="1" t="s">
        <v>6393</v>
      </c>
      <c r="D1487" s="3">
        <v>3000</v>
      </c>
      <c r="E1487" s="4">
        <v>3025.66</v>
      </c>
      <c r="F1487" t="s">
        <v>8218</v>
      </c>
      <c r="G1487" t="s">
        <v>8223</v>
      </c>
      <c r="H1487" t="s">
        <v>8403</v>
      </c>
      <c r="I1487" t="s">
        <v>8245</v>
      </c>
      <c r="J1487">
        <v>1336528804</v>
      </c>
      <c r="K1487">
        <v>1331348404</v>
      </c>
      <c r="L1487" t="b">
        <v>0</v>
      </c>
      <c r="M1487">
        <v>48</v>
      </c>
      <c r="N1487" t="b">
        <v>1</v>
      </c>
      <c r="O1487" t="s">
        <v>8274</v>
      </c>
      <c r="P1487" t="s">
        <v>8325</v>
      </c>
      <c r="Q1487" t="s">
        <v>8329</v>
      </c>
      <c r="R1487">
        <f t="shared" si="161"/>
        <v>63.03</v>
      </c>
      <c r="S1487" s="9">
        <f t="shared" si="162"/>
        <v>101</v>
      </c>
      <c r="T1487" s="8">
        <f t="shared" si="163"/>
        <v>40978.125046296293</v>
      </c>
      <c r="U1487" s="8">
        <f t="shared" si="164"/>
        <v>41038.083379629628</v>
      </c>
      <c r="V1487" s="14">
        <f t="shared" si="165"/>
        <v>59.958333333335759</v>
      </c>
      <c r="W1487" s="10">
        <f t="shared" si="166"/>
        <v>8.5533333333332844E-3</v>
      </c>
      <c r="X1487" s="21">
        <f t="shared" si="167"/>
        <v>2012</v>
      </c>
    </row>
    <row r="1488" spans="1:24" x14ac:dyDescent="0.25">
      <c r="A1488">
        <v>659</v>
      </c>
      <c r="B1488" s="1" t="s">
        <v>660</v>
      </c>
      <c r="C1488" s="1" t="s">
        <v>4769</v>
      </c>
      <c r="D1488" s="3">
        <v>3000</v>
      </c>
      <c r="E1488" s="4">
        <v>3017</v>
      </c>
      <c r="F1488" t="s">
        <v>8218</v>
      </c>
      <c r="G1488" t="s">
        <v>8223</v>
      </c>
      <c r="H1488" t="s">
        <v>8403</v>
      </c>
      <c r="I1488" t="s">
        <v>8245</v>
      </c>
      <c r="J1488">
        <v>1440339295</v>
      </c>
      <c r="K1488">
        <v>1437747295</v>
      </c>
      <c r="L1488" t="b">
        <v>0</v>
      </c>
      <c r="M1488">
        <v>21</v>
      </c>
      <c r="N1488" t="b">
        <v>1</v>
      </c>
      <c r="O1488" t="s">
        <v>8271</v>
      </c>
      <c r="P1488" t="s">
        <v>8306</v>
      </c>
      <c r="Q1488" t="s">
        <v>8308</v>
      </c>
      <c r="R1488">
        <f t="shared" si="161"/>
        <v>143.66999999999999</v>
      </c>
      <c r="S1488" s="9">
        <f t="shared" si="162"/>
        <v>101</v>
      </c>
      <c r="T1488" s="8">
        <f t="shared" si="163"/>
        <v>42209.593692129631</v>
      </c>
      <c r="U1488" s="8">
        <f t="shared" si="164"/>
        <v>42239.593692129631</v>
      </c>
      <c r="V1488" s="14">
        <f t="shared" si="165"/>
        <v>30</v>
      </c>
      <c r="W1488" s="10">
        <f t="shared" si="166"/>
        <v>5.6666666666666671E-3</v>
      </c>
      <c r="X1488" s="21">
        <f t="shared" si="167"/>
        <v>2015</v>
      </c>
    </row>
    <row r="1489" spans="1:24" ht="60" x14ac:dyDescent="0.25">
      <c r="A1489">
        <v>3240</v>
      </c>
      <c r="B1489" s="1" t="s">
        <v>3240</v>
      </c>
      <c r="C1489" s="1" t="s">
        <v>7350</v>
      </c>
      <c r="D1489" s="3">
        <v>3000</v>
      </c>
      <c r="E1489" s="4">
        <v>3017</v>
      </c>
      <c r="F1489" t="s">
        <v>8218</v>
      </c>
      <c r="G1489" t="s">
        <v>8224</v>
      </c>
      <c r="H1489" t="s">
        <v>8407</v>
      </c>
      <c r="I1489" t="s">
        <v>8246</v>
      </c>
      <c r="J1489">
        <v>1487286000</v>
      </c>
      <c r="K1489">
        <v>1484843948</v>
      </c>
      <c r="L1489" t="b">
        <v>0</v>
      </c>
      <c r="M1489">
        <v>34</v>
      </c>
      <c r="N1489" t="b">
        <v>1</v>
      </c>
      <c r="O1489" t="s">
        <v>8269</v>
      </c>
      <c r="P1489" t="s">
        <v>8321</v>
      </c>
      <c r="Q1489" t="s">
        <v>8324</v>
      </c>
      <c r="R1489">
        <f t="shared" si="161"/>
        <v>88.74</v>
      </c>
      <c r="S1489" s="9">
        <f t="shared" si="162"/>
        <v>101</v>
      </c>
      <c r="T1489" s="8">
        <f t="shared" si="163"/>
        <v>42754.693842592591</v>
      </c>
      <c r="U1489" s="8">
        <f t="shared" si="164"/>
        <v>42782.958333333328</v>
      </c>
      <c r="V1489" s="14">
        <f t="shared" si="165"/>
        <v>28.264490740737529</v>
      </c>
      <c r="W1489" s="10">
        <f t="shared" si="166"/>
        <v>5.6666666666666671E-3</v>
      </c>
      <c r="X1489" s="21">
        <f t="shared" si="167"/>
        <v>2017</v>
      </c>
    </row>
    <row r="1490" spans="1:24" ht="60" x14ac:dyDescent="0.25">
      <c r="A1490">
        <v>10</v>
      </c>
      <c r="B1490" s="1" t="s">
        <v>12</v>
      </c>
      <c r="C1490" s="1" t="s">
        <v>4121</v>
      </c>
      <c r="D1490" s="3">
        <v>3000</v>
      </c>
      <c r="E1490" s="4">
        <v>3015</v>
      </c>
      <c r="F1490" t="s">
        <v>8218</v>
      </c>
      <c r="G1490" t="s">
        <v>8223</v>
      </c>
      <c r="H1490" t="s">
        <v>8403</v>
      </c>
      <c r="I1490" t="s">
        <v>8245</v>
      </c>
      <c r="J1490">
        <v>1403660279</v>
      </c>
      <c r="K1490">
        <v>1400636279</v>
      </c>
      <c r="L1490" t="b">
        <v>0</v>
      </c>
      <c r="M1490">
        <v>19</v>
      </c>
      <c r="N1490" t="b">
        <v>1</v>
      </c>
      <c r="O1490" t="s">
        <v>8263</v>
      </c>
      <c r="P1490" t="s">
        <v>8319</v>
      </c>
      <c r="Q1490" t="s">
        <v>8330</v>
      </c>
      <c r="R1490">
        <f t="shared" si="161"/>
        <v>158.68</v>
      </c>
      <c r="S1490" s="9">
        <f t="shared" si="162"/>
        <v>101</v>
      </c>
      <c r="T1490" s="8">
        <f t="shared" si="163"/>
        <v>41780.068043981482</v>
      </c>
      <c r="U1490" s="8">
        <f t="shared" si="164"/>
        <v>41815.068043981482</v>
      </c>
      <c r="V1490" s="14">
        <f t="shared" si="165"/>
        <v>35</v>
      </c>
      <c r="W1490" s="10">
        <f t="shared" si="166"/>
        <v>5.0000000000000001E-3</v>
      </c>
      <c r="X1490" s="21">
        <f t="shared" si="167"/>
        <v>2014</v>
      </c>
    </row>
    <row r="1491" spans="1:24" ht="60" x14ac:dyDescent="0.25">
      <c r="A1491">
        <v>652</v>
      </c>
      <c r="B1491" s="1" t="s">
        <v>653</v>
      </c>
      <c r="C1491" s="1" t="s">
        <v>4762</v>
      </c>
      <c r="D1491" s="3">
        <v>3000</v>
      </c>
      <c r="E1491" s="4">
        <v>3014</v>
      </c>
      <c r="F1491" t="s">
        <v>8218</v>
      </c>
      <c r="G1491" t="s">
        <v>8223</v>
      </c>
      <c r="H1491" t="s">
        <v>8403</v>
      </c>
      <c r="I1491" t="s">
        <v>8245</v>
      </c>
      <c r="J1491">
        <v>1480613650</v>
      </c>
      <c r="K1491">
        <v>1478018050</v>
      </c>
      <c r="L1491" t="b">
        <v>0</v>
      </c>
      <c r="M1491">
        <v>28</v>
      </c>
      <c r="N1491" t="b">
        <v>1</v>
      </c>
      <c r="O1491" t="s">
        <v>8271</v>
      </c>
      <c r="P1491" t="s">
        <v>8306</v>
      </c>
      <c r="Q1491" t="s">
        <v>8308</v>
      </c>
      <c r="R1491">
        <f t="shared" si="161"/>
        <v>107.64</v>
      </c>
      <c r="S1491" s="9">
        <f t="shared" si="162"/>
        <v>100</v>
      </c>
      <c r="T1491" s="8">
        <f t="shared" si="163"/>
        <v>42675.690393518518</v>
      </c>
      <c r="U1491" s="8">
        <f t="shared" si="164"/>
        <v>42705.732060185182</v>
      </c>
      <c r="V1491" s="14">
        <f t="shared" si="165"/>
        <v>30.041666666664241</v>
      </c>
      <c r="W1491" s="10">
        <f t="shared" si="166"/>
        <v>4.6666666666666671E-3</v>
      </c>
      <c r="X1491" s="21">
        <f t="shared" si="167"/>
        <v>2016</v>
      </c>
    </row>
    <row r="1492" spans="1:24" ht="60" x14ac:dyDescent="0.25">
      <c r="A1492">
        <v>2560</v>
      </c>
      <c r="B1492" s="1" t="s">
        <v>2560</v>
      </c>
      <c r="C1492" s="1" t="s">
        <v>6670</v>
      </c>
      <c r="D1492" s="3">
        <v>3000</v>
      </c>
      <c r="E1492" s="4">
        <v>3003</v>
      </c>
      <c r="F1492" t="s">
        <v>8218</v>
      </c>
      <c r="G1492" t="s">
        <v>8224</v>
      </c>
      <c r="H1492" t="s">
        <v>8407</v>
      </c>
      <c r="I1492" t="s">
        <v>8246</v>
      </c>
      <c r="J1492">
        <v>1425682174</v>
      </c>
      <c r="K1492">
        <v>1423090174</v>
      </c>
      <c r="L1492" t="b">
        <v>0</v>
      </c>
      <c r="M1492">
        <v>21</v>
      </c>
      <c r="N1492" t="b">
        <v>1</v>
      </c>
      <c r="O1492" t="s">
        <v>8298</v>
      </c>
      <c r="P1492" t="s">
        <v>8325</v>
      </c>
      <c r="Q1492" t="s">
        <v>8339</v>
      </c>
      <c r="R1492">
        <f t="shared" si="161"/>
        <v>143</v>
      </c>
      <c r="S1492" s="9">
        <f t="shared" si="162"/>
        <v>100</v>
      </c>
      <c r="T1492" s="8">
        <f t="shared" si="163"/>
        <v>42039.951087962967</v>
      </c>
      <c r="U1492" s="8">
        <f t="shared" si="164"/>
        <v>42069.951087962967</v>
      </c>
      <c r="V1492" s="14">
        <f t="shared" si="165"/>
        <v>30</v>
      </c>
      <c r="W1492" s="10">
        <f t="shared" si="166"/>
        <v>1E-3</v>
      </c>
      <c r="X1492" s="21">
        <f t="shared" si="167"/>
        <v>2015</v>
      </c>
    </row>
    <row r="1493" spans="1:24" x14ac:dyDescent="0.25">
      <c r="A1493">
        <v>1824</v>
      </c>
      <c r="B1493" s="1" t="s">
        <v>1825</v>
      </c>
      <c r="C1493" s="1" t="s">
        <v>5934</v>
      </c>
      <c r="D1493" s="3">
        <v>3000</v>
      </c>
      <c r="E1493" s="4">
        <v>3002</v>
      </c>
      <c r="F1493" t="s">
        <v>8218</v>
      </c>
      <c r="G1493" t="s">
        <v>8223</v>
      </c>
      <c r="H1493" t="s">
        <v>8403</v>
      </c>
      <c r="I1493" t="s">
        <v>8245</v>
      </c>
      <c r="J1493">
        <v>1389146880</v>
      </c>
      <c r="K1493">
        <v>1387403967</v>
      </c>
      <c r="L1493" t="b">
        <v>0</v>
      </c>
      <c r="M1493">
        <v>40</v>
      </c>
      <c r="N1493" t="b">
        <v>1</v>
      </c>
      <c r="O1493" t="s">
        <v>8274</v>
      </c>
      <c r="P1493" t="s">
        <v>8325</v>
      </c>
      <c r="Q1493" t="s">
        <v>8329</v>
      </c>
      <c r="R1493">
        <f t="shared" si="161"/>
        <v>75.05</v>
      </c>
      <c r="S1493" s="9">
        <f t="shared" si="162"/>
        <v>100</v>
      </c>
      <c r="T1493" s="8">
        <f t="shared" si="163"/>
        <v>41626.916284722225</v>
      </c>
      <c r="U1493" s="8">
        <f t="shared" si="164"/>
        <v>41647.088888888888</v>
      </c>
      <c r="V1493" s="14">
        <f t="shared" si="165"/>
        <v>20.172604166662495</v>
      </c>
      <c r="W1493" s="10">
        <f t="shared" si="166"/>
        <v>6.6666666666666664E-4</v>
      </c>
      <c r="X1493" s="21">
        <f t="shared" si="167"/>
        <v>2013</v>
      </c>
    </row>
    <row r="1494" spans="1:24" ht="45" x14ac:dyDescent="0.25">
      <c r="A1494">
        <v>1857</v>
      </c>
      <c r="B1494" s="1" t="s">
        <v>1858</v>
      </c>
      <c r="C1494" s="1" t="s">
        <v>5967</v>
      </c>
      <c r="D1494" s="3">
        <v>3000</v>
      </c>
      <c r="E1494" s="4">
        <v>3000</v>
      </c>
      <c r="F1494" t="s">
        <v>8218</v>
      </c>
      <c r="G1494" t="s">
        <v>8223</v>
      </c>
      <c r="H1494" t="s">
        <v>8403</v>
      </c>
      <c r="I1494" t="s">
        <v>8245</v>
      </c>
      <c r="J1494">
        <v>1410546413</v>
      </c>
      <c r="K1494">
        <v>1407954413</v>
      </c>
      <c r="L1494" t="b">
        <v>0</v>
      </c>
      <c r="M1494">
        <v>22</v>
      </c>
      <c r="N1494" t="b">
        <v>1</v>
      </c>
      <c r="O1494" t="s">
        <v>8274</v>
      </c>
      <c r="P1494" t="s">
        <v>8325</v>
      </c>
      <c r="Q1494" t="s">
        <v>8329</v>
      </c>
      <c r="R1494">
        <f t="shared" si="161"/>
        <v>136.36000000000001</v>
      </c>
      <c r="S1494" s="9">
        <f t="shared" si="162"/>
        <v>100</v>
      </c>
      <c r="T1494" s="8">
        <f t="shared" si="163"/>
        <v>41864.76866898148</v>
      </c>
      <c r="U1494" s="8">
        <f t="shared" si="164"/>
        <v>41894.76866898148</v>
      </c>
      <c r="V1494" s="14">
        <f t="shared" si="165"/>
        <v>30</v>
      </c>
      <c r="W1494" s="10">
        <f t="shared" si="166"/>
        <v>0</v>
      </c>
      <c r="X1494" s="21">
        <f t="shared" si="167"/>
        <v>2014</v>
      </c>
    </row>
    <row r="1495" spans="1:24" ht="60" x14ac:dyDescent="0.25">
      <c r="A1495">
        <v>2097</v>
      </c>
      <c r="B1495" s="1" t="s">
        <v>2098</v>
      </c>
      <c r="C1495" s="1" t="s">
        <v>6207</v>
      </c>
      <c r="D1495" s="3">
        <v>3000</v>
      </c>
      <c r="E1495" s="4">
        <v>3000</v>
      </c>
      <c r="F1495" t="s">
        <v>8218</v>
      </c>
      <c r="G1495" t="s">
        <v>8223</v>
      </c>
      <c r="H1495" t="s">
        <v>8403</v>
      </c>
      <c r="I1495" t="s">
        <v>8245</v>
      </c>
      <c r="J1495">
        <v>1322751735</v>
      </c>
      <c r="K1495">
        <v>1317564135</v>
      </c>
      <c r="L1495" t="b">
        <v>0</v>
      </c>
      <c r="M1495">
        <v>38</v>
      </c>
      <c r="N1495" t="b">
        <v>1</v>
      </c>
      <c r="O1495" t="s">
        <v>8277</v>
      </c>
      <c r="P1495" t="s">
        <v>8325</v>
      </c>
      <c r="Q1495" t="s">
        <v>8326</v>
      </c>
      <c r="R1495">
        <f t="shared" si="161"/>
        <v>78.95</v>
      </c>
      <c r="S1495" s="9">
        <f t="shared" si="162"/>
        <v>100</v>
      </c>
      <c r="T1495" s="8">
        <f t="shared" si="163"/>
        <v>40818.58489583333</v>
      </c>
      <c r="U1495" s="8">
        <f t="shared" si="164"/>
        <v>40878.626562500001</v>
      </c>
      <c r="V1495" s="14">
        <f t="shared" si="165"/>
        <v>60.041666666671517</v>
      </c>
      <c r="W1495" s="10">
        <f t="shared" si="166"/>
        <v>0</v>
      </c>
      <c r="X1495" s="21">
        <f t="shared" si="167"/>
        <v>2011</v>
      </c>
    </row>
    <row r="1496" spans="1:24" ht="45" x14ac:dyDescent="0.25">
      <c r="A1496">
        <v>2830</v>
      </c>
      <c r="B1496" s="1" t="s">
        <v>2830</v>
      </c>
      <c r="C1496" s="1" t="s">
        <v>6940</v>
      </c>
      <c r="D1496" s="3">
        <v>3000</v>
      </c>
      <c r="E1496" s="4">
        <v>3000</v>
      </c>
      <c r="F1496" t="s">
        <v>8218</v>
      </c>
      <c r="G1496" t="s">
        <v>8223</v>
      </c>
      <c r="H1496" t="s">
        <v>8403</v>
      </c>
      <c r="I1496" t="s">
        <v>8245</v>
      </c>
      <c r="J1496">
        <v>1399867140</v>
      </c>
      <c r="K1496">
        <v>1398802148</v>
      </c>
      <c r="L1496" t="b">
        <v>0</v>
      </c>
      <c r="M1496">
        <v>11</v>
      </c>
      <c r="N1496" t="b">
        <v>1</v>
      </c>
      <c r="O1496" t="s">
        <v>8269</v>
      </c>
      <c r="P1496" t="s">
        <v>8321</v>
      </c>
      <c r="Q1496" t="s">
        <v>8324</v>
      </c>
      <c r="R1496">
        <f t="shared" si="161"/>
        <v>272.73</v>
      </c>
      <c r="S1496" s="9">
        <f t="shared" si="162"/>
        <v>100</v>
      </c>
      <c r="T1496" s="8">
        <f t="shared" si="163"/>
        <v>41758.839675925927</v>
      </c>
      <c r="U1496" s="8">
        <f t="shared" si="164"/>
        <v>41771.165972222225</v>
      </c>
      <c r="V1496" s="14">
        <f t="shared" si="165"/>
        <v>12.326296296298096</v>
      </c>
      <c r="W1496" s="10">
        <f t="shared" si="166"/>
        <v>0</v>
      </c>
      <c r="X1496" s="21">
        <f t="shared" si="167"/>
        <v>2014</v>
      </c>
    </row>
    <row r="1497" spans="1:24" ht="45" x14ac:dyDescent="0.25">
      <c r="A1497">
        <v>3375</v>
      </c>
      <c r="B1497" s="1" t="s">
        <v>3374</v>
      </c>
      <c r="C1497" s="1" t="s">
        <v>7485</v>
      </c>
      <c r="D1497" s="3">
        <v>3000</v>
      </c>
      <c r="E1497" s="4">
        <v>3000</v>
      </c>
      <c r="F1497" t="s">
        <v>8218</v>
      </c>
      <c r="G1497" t="s">
        <v>8224</v>
      </c>
      <c r="H1497" t="s">
        <v>8407</v>
      </c>
      <c r="I1497" t="s">
        <v>8246</v>
      </c>
      <c r="J1497">
        <v>1400423973</v>
      </c>
      <c r="K1497">
        <v>1399387173</v>
      </c>
      <c r="L1497" t="b">
        <v>0</v>
      </c>
      <c r="M1497">
        <v>17</v>
      </c>
      <c r="N1497" t="b">
        <v>1</v>
      </c>
      <c r="O1497" t="s">
        <v>8269</v>
      </c>
      <c r="P1497" t="s">
        <v>8321</v>
      </c>
      <c r="Q1497" t="s">
        <v>8324</v>
      </c>
      <c r="R1497">
        <f t="shared" si="161"/>
        <v>176.47</v>
      </c>
      <c r="S1497" s="9">
        <f t="shared" si="162"/>
        <v>100</v>
      </c>
      <c r="T1497" s="8">
        <f t="shared" si="163"/>
        <v>41765.610798611109</v>
      </c>
      <c r="U1497" s="8">
        <f t="shared" si="164"/>
        <v>41777.610798611109</v>
      </c>
      <c r="V1497" s="14">
        <f t="shared" si="165"/>
        <v>12</v>
      </c>
      <c r="W1497" s="10">
        <f t="shared" si="166"/>
        <v>0</v>
      </c>
      <c r="X1497" s="21">
        <f t="shared" si="167"/>
        <v>2014</v>
      </c>
    </row>
    <row r="1498" spans="1:24" ht="45" x14ac:dyDescent="0.25">
      <c r="A1498">
        <v>3412</v>
      </c>
      <c r="B1498" s="1" t="s">
        <v>3411</v>
      </c>
      <c r="C1498" s="1" t="s">
        <v>7522</v>
      </c>
      <c r="D1498" s="3">
        <v>3000</v>
      </c>
      <c r="E1498" s="4">
        <v>3000</v>
      </c>
      <c r="F1498" t="s">
        <v>8218</v>
      </c>
      <c r="G1498" t="s">
        <v>8224</v>
      </c>
      <c r="H1498" t="s">
        <v>8407</v>
      </c>
      <c r="I1498" t="s">
        <v>8246</v>
      </c>
      <c r="J1498">
        <v>1411858862</v>
      </c>
      <c r="K1498">
        <v>1409266862</v>
      </c>
      <c r="L1498" t="b">
        <v>0</v>
      </c>
      <c r="M1498">
        <v>26</v>
      </c>
      <c r="N1498" t="b">
        <v>1</v>
      </c>
      <c r="O1498" t="s">
        <v>8269</v>
      </c>
      <c r="P1498" t="s">
        <v>8321</v>
      </c>
      <c r="Q1498" t="s">
        <v>8324</v>
      </c>
      <c r="R1498">
        <f t="shared" si="161"/>
        <v>115.38</v>
      </c>
      <c r="S1498" s="9">
        <f t="shared" si="162"/>
        <v>100</v>
      </c>
      <c r="T1498" s="8">
        <f t="shared" si="163"/>
        <v>41879.959050925929</v>
      </c>
      <c r="U1498" s="8">
        <f t="shared" si="164"/>
        <v>41909.959050925929</v>
      </c>
      <c r="V1498" s="14">
        <f t="shared" si="165"/>
        <v>30</v>
      </c>
      <c r="W1498" s="10">
        <f t="shared" si="166"/>
        <v>0</v>
      </c>
      <c r="X1498" s="21">
        <f t="shared" si="167"/>
        <v>2014</v>
      </c>
    </row>
    <row r="1499" spans="1:24" ht="60" x14ac:dyDescent="0.25">
      <c r="A1499">
        <v>3902</v>
      </c>
      <c r="B1499" s="1" t="s">
        <v>3899</v>
      </c>
      <c r="C1499" s="1" t="s">
        <v>8010</v>
      </c>
      <c r="D1499" s="3">
        <v>3000</v>
      </c>
      <c r="E1499" s="4">
        <v>1465</v>
      </c>
      <c r="F1499" t="s">
        <v>8220</v>
      </c>
      <c r="G1499" t="s">
        <v>8224</v>
      </c>
      <c r="H1499" t="s">
        <v>8407</v>
      </c>
      <c r="I1499" t="s">
        <v>8246</v>
      </c>
      <c r="J1499">
        <v>1479125642</v>
      </c>
      <c r="K1499">
        <v>1476962042</v>
      </c>
      <c r="L1499" t="b">
        <v>0</v>
      </c>
      <c r="M1499">
        <v>31</v>
      </c>
      <c r="N1499" t="b">
        <v>0</v>
      </c>
      <c r="O1499" t="s">
        <v>8269</v>
      </c>
      <c r="P1499" t="s">
        <v>8321</v>
      </c>
      <c r="Q1499" t="s">
        <v>8324</v>
      </c>
      <c r="R1499">
        <f t="shared" si="161"/>
        <v>47.26</v>
      </c>
      <c r="S1499" s="9">
        <f t="shared" si="162"/>
        <v>49</v>
      </c>
      <c r="T1499" s="8">
        <f t="shared" si="163"/>
        <v>42663.468078703707</v>
      </c>
      <c r="U1499" s="8">
        <f t="shared" si="164"/>
        <v>42688.509745370371</v>
      </c>
      <c r="V1499" s="14">
        <f t="shared" si="165"/>
        <v>25.041666666664241</v>
      </c>
      <c r="W1499" s="10">
        <f t="shared" si="166"/>
        <v>-0.51166666666666671</v>
      </c>
      <c r="X1499" s="21">
        <f t="shared" si="167"/>
        <v>2016</v>
      </c>
    </row>
    <row r="1500" spans="1:24" ht="60" x14ac:dyDescent="0.25">
      <c r="A1500">
        <v>1903</v>
      </c>
      <c r="B1500" s="1" t="s">
        <v>1904</v>
      </c>
      <c r="C1500" s="1" t="s">
        <v>6013</v>
      </c>
      <c r="D1500" s="3">
        <v>3000</v>
      </c>
      <c r="E1500" s="4">
        <v>1398</v>
      </c>
      <c r="F1500" t="s">
        <v>8220</v>
      </c>
      <c r="G1500" t="s">
        <v>8223</v>
      </c>
      <c r="H1500" t="s">
        <v>8403</v>
      </c>
      <c r="I1500" t="s">
        <v>8245</v>
      </c>
      <c r="J1500">
        <v>1485541791</v>
      </c>
      <c r="K1500">
        <v>1480357791</v>
      </c>
      <c r="L1500" t="b">
        <v>0</v>
      </c>
      <c r="M1500">
        <v>41</v>
      </c>
      <c r="N1500" t="b">
        <v>0</v>
      </c>
      <c r="O1500" t="s">
        <v>8292</v>
      </c>
      <c r="P1500" t="s">
        <v>8306</v>
      </c>
      <c r="Q1500" t="s">
        <v>8316</v>
      </c>
      <c r="R1500">
        <f t="shared" si="161"/>
        <v>34.1</v>
      </c>
      <c r="S1500" s="9">
        <f t="shared" si="162"/>
        <v>47</v>
      </c>
      <c r="T1500" s="8">
        <f t="shared" si="163"/>
        <v>42702.770729166667</v>
      </c>
      <c r="U1500" s="8">
        <f t="shared" si="164"/>
        <v>42762.770729166667</v>
      </c>
      <c r="V1500" s="14">
        <f t="shared" si="165"/>
        <v>60</v>
      </c>
      <c r="W1500" s="10">
        <f t="shared" si="166"/>
        <v>-0.53400000000000003</v>
      </c>
      <c r="X1500" s="21">
        <f t="shared" si="167"/>
        <v>2016</v>
      </c>
    </row>
    <row r="1501" spans="1:24" ht="60" x14ac:dyDescent="0.25">
      <c r="A1501">
        <v>3935</v>
      </c>
      <c r="B1501" s="1" t="s">
        <v>3932</v>
      </c>
      <c r="C1501" s="1" t="s">
        <v>8043</v>
      </c>
      <c r="D1501" s="3">
        <v>3000</v>
      </c>
      <c r="E1501" s="4">
        <v>1315</v>
      </c>
      <c r="F1501" t="s">
        <v>8220</v>
      </c>
      <c r="G1501" t="s">
        <v>8224</v>
      </c>
      <c r="H1501" t="s">
        <v>8407</v>
      </c>
      <c r="I1501" t="s">
        <v>8246</v>
      </c>
      <c r="J1501">
        <v>1443973546</v>
      </c>
      <c r="K1501">
        <v>1438789546</v>
      </c>
      <c r="L1501" t="b">
        <v>0</v>
      </c>
      <c r="M1501">
        <v>23</v>
      </c>
      <c r="N1501" t="b">
        <v>0</v>
      </c>
      <c r="O1501" t="s">
        <v>8269</v>
      </c>
      <c r="P1501" t="s">
        <v>8321</v>
      </c>
      <c r="Q1501" t="s">
        <v>8324</v>
      </c>
      <c r="R1501">
        <f t="shared" si="161"/>
        <v>57.17</v>
      </c>
      <c r="S1501" s="9">
        <f t="shared" si="162"/>
        <v>44</v>
      </c>
      <c r="T1501" s="8">
        <f t="shared" si="163"/>
        <v>42221.656782407401</v>
      </c>
      <c r="U1501" s="8">
        <f t="shared" si="164"/>
        <v>42281.656782407401</v>
      </c>
      <c r="V1501" s="14">
        <f t="shared" si="165"/>
        <v>60</v>
      </c>
      <c r="W1501" s="10">
        <f t="shared" si="166"/>
        <v>-0.56166666666666665</v>
      </c>
      <c r="X1501" s="21">
        <f t="shared" si="167"/>
        <v>2015</v>
      </c>
    </row>
    <row r="1502" spans="1:24" ht="45" x14ac:dyDescent="0.25">
      <c r="A1502">
        <v>2598</v>
      </c>
      <c r="B1502" s="1" t="s">
        <v>2598</v>
      </c>
      <c r="C1502" s="1" t="s">
        <v>6708</v>
      </c>
      <c r="D1502" s="3">
        <v>3000</v>
      </c>
      <c r="E1502" s="4">
        <v>1170</v>
      </c>
      <c r="F1502" t="s">
        <v>8220</v>
      </c>
      <c r="G1502" t="s">
        <v>8223</v>
      </c>
      <c r="H1502" t="s">
        <v>8403</v>
      </c>
      <c r="I1502" t="s">
        <v>8245</v>
      </c>
      <c r="J1502">
        <v>1443039001</v>
      </c>
      <c r="K1502">
        <v>1440447001</v>
      </c>
      <c r="L1502" t="b">
        <v>0</v>
      </c>
      <c r="M1502">
        <v>14</v>
      </c>
      <c r="N1502" t="b">
        <v>0</v>
      </c>
      <c r="O1502" t="s">
        <v>8282</v>
      </c>
      <c r="P1502" t="s">
        <v>8317</v>
      </c>
      <c r="Q1502" t="s">
        <v>8343</v>
      </c>
      <c r="R1502">
        <f t="shared" si="161"/>
        <v>83.57</v>
      </c>
      <c r="S1502" s="9">
        <f t="shared" si="162"/>
        <v>39</v>
      </c>
      <c r="T1502" s="8">
        <f t="shared" si="163"/>
        <v>42240.840289351851</v>
      </c>
      <c r="U1502" s="8">
        <f t="shared" si="164"/>
        <v>42270.840289351851</v>
      </c>
      <c r="V1502" s="14">
        <f t="shared" si="165"/>
        <v>30</v>
      </c>
      <c r="W1502" s="10">
        <f t="shared" si="166"/>
        <v>-0.61</v>
      </c>
      <c r="X1502" s="21">
        <f t="shared" si="167"/>
        <v>2015</v>
      </c>
    </row>
    <row r="1503" spans="1:24" ht="45" x14ac:dyDescent="0.25">
      <c r="A1503">
        <v>2889</v>
      </c>
      <c r="B1503" s="1" t="s">
        <v>2889</v>
      </c>
      <c r="C1503" s="1" t="s">
        <v>6999</v>
      </c>
      <c r="D1503" s="3">
        <v>3000</v>
      </c>
      <c r="E1503" s="4">
        <v>1142</v>
      </c>
      <c r="F1503" t="s">
        <v>8220</v>
      </c>
      <c r="G1503" t="s">
        <v>8223</v>
      </c>
      <c r="H1503" t="s">
        <v>8403</v>
      </c>
      <c r="I1503" t="s">
        <v>8245</v>
      </c>
      <c r="J1503">
        <v>1409344985</v>
      </c>
      <c r="K1503">
        <v>1406752985</v>
      </c>
      <c r="L1503" t="b">
        <v>0</v>
      </c>
      <c r="M1503">
        <v>14</v>
      </c>
      <c r="N1503" t="b">
        <v>0</v>
      </c>
      <c r="O1503" t="s">
        <v>8269</v>
      </c>
      <c r="P1503" t="s">
        <v>8321</v>
      </c>
      <c r="Q1503" t="s">
        <v>8324</v>
      </c>
      <c r="R1503">
        <f t="shared" si="161"/>
        <v>81.569999999999993</v>
      </c>
      <c r="S1503" s="9">
        <f t="shared" si="162"/>
        <v>38</v>
      </c>
      <c r="T1503" s="8">
        <f t="shared" si="163"/>
        <v>41850.863252314812</v>
      </c>
      <c r="U1503" s="8">
        <f t="shared" si="164"/>
        <v>41880.863252314812</v>
      </c>
      <c r="V1503" s="14">
        <f t="shared" si="165"/>
        <v>30</v>
      </c>
      <c r="W1503" s="10">
        <f t="shared" si="166"/>
        <v>-0.61933333333333329</v>
      </c>
      <c r="X1503" s="21">
        <f t="shared" si="167"/>
        <v>2014</v>
      </c>
    </row>
    <row r="1504" spans="1:24" ht="60" x14ac:dyDescent="0.25">
      <c r="A1504">
        <v>4052</v>
      </c>
      <c r="B1504" s="1" t="s">
        <v>4048</v>
      </c>
      <c r="C1504" s="1" t="s">
        <v>8156</v>
      </c>
      <c r="D1504" s="3">
        <v>3000</v>
      </c>
      <c r="E1504" s="4">
        <v>1126</v>
      </c>
      <c r="F1504" t="s">
        <v>8220</v>
      </c>
      <c r="G1504" t="s">
        <v>8223</v>
      </c>
      <c r="H1504" t="s">
        <v>8403</v>
      </c>
      <c r="I1504" t="s">
        <v>8245</v>
      </c>
      <c r="J1504">
        <v>1413234316</v>
      </c>
      <c r="K1504">
        <v>1408050316</v>
      </c>
      <c r="L1504" t="b">
        <v>0</v>
      </c>
      <c r="M1504">
        <v>13</v>
      </c>
      <c r="N1504" t="b">
        <v>0</v>
      </c>
      <c r="O1504" t="s">
        <v>8269</v>
      </c>
      <c r="P1504" t="s">
        <v>8321</v>
      </c>
      <c r="Q1504" t="s">
        <v>8324</v>
      </c>
      <c r="R1504">
        <f t="shared" si="161"/>
        <v>86.62</v>
      </c>
      <c r="S1504" s="9">
        <f t="shared" si="162"/>
        <v>38</v>
      </c>
      <c r="T1504" s="8">
        <f t="shared" si="163"/>
        <v>41865.878657407404</v>
      </c>
      <c r="U1504" s="8">
        <f t="shared" si="164"/>
        <v>41925.878657407404</v>
      </c>
      <c r="V1504" s="14">
        <f t="shared" si="165"/>
        <v>60</v>
      </c>
      <c r="W1504" s="10">
        <f t="shared" si="166"/>
        <v>-0.6246666666666667</v>
      </c>
      <c r="X1504" s="21">
        <f t="shared" si="167"/>
        <v>2014</v>
      </c>
    </row>
    <row r="1505" spans="1:24" ht="60" x14ac:dyDescent="0.25">
      <c r="A1505">
        <v>3637</v>
      </c>
      <c r="B1505" s="1" t="s">
        <v>3635</v>
      </c>
      <c r="C1505" s="1" t="s">
        <v>7747</v>
      </c>
      <c r="D1505" s="3">
        <v>3000</v>
      </c>
      <c r="E1505" s="4">
        <v>926</v>
      </c>
      <c r="F1505" t="s">
        <v>8220</v>
      </c>
      <c r="G1505" t="s">
        <v>8223</v>
      </c>
      <c r="H1505" t="s">
        <v>8403</v>
      </c>
      <c r="I1505" t="s">
        <v>8245</v>
      </c>
      <c r="J1505">
        <v>1420130935</v>
      </c>
      <c r="K1505">
        <v>1417538935</v>
      </c>
      <c r="L1505" t="b">
        <v>0</v>
      </c>
      <c r="M1505">
        <v>14</v>
      </c>
      <c r="N1505" t="b">
        <v>0</v>
      </c>
      <c r="O1505" t="s">
        <v>8303</v>
      </c>
      <c r="P1505" t="s">
        <v>8321</v>
      </c>
      <c r="Q1505" t="s">
        <v>8333</v>
      </c>
      <c r="R1505">
        <f t="shared" si="161"/>
        <v>66.14</v>
      </c>
      <c r="S1505" s="9">
        <f t="shared" si="162"/>
        <v>31</v>
      </c>
      <c r="T1505" s="8">
        <f t="shared" si="163"/>
        <v>41975.700636574074</v>
      </c>
      <c r="U1505" s="8">
        <f t="shared" si="164"/>
        <v>42005.700636574074</v>
      </c>
      <c r="V1505" s="14">
        <f t="shared" si="165"/>
        <v>30</v>
      </c>
      <c r="W1505" s="10">
        <f t="shared" si="166"/>
        <v>-0.69133333333333336</v>
      </c>
      <c r="X1505" s="21">
        <f t="shared" si="167"/>
        <v>2014</v>
      </c>
    </row>
    <row r="1506" spans="1:24" ht="60" x14ac:dyDescent="0.25">
      <c r="A1506">
        <v>1437</v>
      </c>
      <c r="B1506" s="1" t="s">
        <v>1438</v>
      </c>
      <c r="C1506" s="1" t="s">
        <v>5547</v>
      </c>
      <c r="D1506" s="3">
        <v>3000</v>
      </c>
      <c r="E1506" s="4">
        <v>807</v>
      </c>
      <c r="F1506" t="s">
        <v>8220</v>
      </c>
      <c r="G1506" t="s">
        <v>8223</v>
      </c>
      <c r="H1506" t="s">
        <v>8403</v>
      </c>
      <c r="I1506" t="s">
        <v>8245</v>
      </c>
      <c r="J1506">
        <v>1405227540</v>
      </c>
      <c r="K1506">
        <v>1402058739</v>
      </c>
      <c r="L1506" t="b">
        <v>0</v>
      </c>
      <c r="M1506">
        <v>22</v>
      </c>
      <c r="N1506" t="b">
        <v>0</v>
      </c>
      <c r="O1506" t="s">
        <v>8285</v>
      </c>
      <c r="P1506" t="s">
        <v>8309</v>
      </c>
      <c r="Q1506" t="s">
        <v>8346</v>
      </c>
      <c r="R1506">
        <f t="shared" si="161"/>
        <v>36.68</v>
      </c>
      <c r="S1506" s="9">
        <f t="shared" si="162"/>
        <v>27</v>
      </c>
      <c r="T1506" s="8">
        <f t="shared" si="163"/>
        <v>41796.531701388885</v>
      </c>
      <c r="U1506" s="8">
        <f t="shared" si="164"/>
        <v>41833.207638888889</v>
      </c>
      <c r="V1506" s="14">
        <f t="shared" si="165"/>
        <v>36.675937500003783</v>
      </c>
      <c r="W1506" s="10">
        <f t="shared" si="166"/>
        <v>-0.73099999999999998</v>
      </c>
      <c r="X1506" s="21">
        <f t="shared" si="167"/>
        <v>2014</v>
      </c>
    </row>
    <row r="1507" spans="1:24" ht="60" x14ac:dyDescent="0.25">
      <c r="A1507">
        <v>2746</v>
      </c>
      <c r="B1507" s="1" t="s">
        <v>2746</v>
      </c>
      <c r="C1507" s="1" t="s">
        <v>6856</v>
      </c>
      <c r="D1507" s="3">
        <v>3000</v>
      </c>
      <c r="E1507" s="4">
        <v>801</v>
      </c>
      <c r="F1507" t="s">
        <v>8220</v>
      </c>
      <c r="G1507" t="s">
        <v>8223</v>
      </c>
      <c r="H1507" t="s">
        <v>8403</v>
      </c>
      <c r="I1507" t="s">
        <v>8245</v>
      </c>
      <c r="J1507">
        <v>1409337911</v>
      </c>
      <c r="K1507">
        <v>1406745911</v>
      </c>
      <c r="L1507" t="b">
        <v>0</v>
      </c>
      <c r="M1507">
        <v>19</v>
      </c>
      <c r="N1507" t="b">
        <v>0</v>
      </c>
      <c r="O1507" t="s">
        <v>8302</v>
      </c>
      <c r="P1507" t="s">
        <v>8309</v>
      </c>
      <c r="Q1507" t="s">
        <v>8354</v>
      </c>
      <c r="R1507">
        <f t="shared" si="161"/>
        <v>42.16</v>
      </c>
      <c r="S1507" s="9">
        <f t="shared" si="162"/>
        <v>27</v>
      </c>
      <c r="T1507" s="8">
        <f t="shared" si="163"/>
        <v>41850.781377314815</v>
      </c>
      <c r="U1507" s="8">
        <f t="shared" si="164"/>
        <v>41880.781377314815</v>
      </c>
      <c r="V1507" s="14">
        <f t="shared" si="165"/>
        <v>30</v>
      </c>
      <c r="W1507" s="10">
        <f t="shared" si="166"/>
        <v>-0.73299999999999998</v>
      </c>
      <c r="X1507" s="21">
        <f t="shared" si="167"/>
        <v>2014</v>
      </c>
    </row>
    <row r="1508" spans="1:24" ht="60" x14ac:dyDescent="0.25">
      <c r="A1508">
        <v>874</v>
      </c>
      <c r="B1508" s="1" t="s">
        <v>875</v>
      </c>
      <c r="C1508" s="1" t="s">
        <v>4984</v>
      </c>
      <c r="D1508" s="3">
        <v>3000</v>
      </c>
      <c r="E1508" s="4">
        <v>730</v>
      </c>
      <c r="F1508" t="s">
        <v>8220</v>
      </c>
      <c r="G1508" t="s">
        <v>8223</v>
      </c>
      <c r="H1508" t="s">
        <v>8403</v>
      </c>
      <c r="I1508" t="s">
        <v>8245</v>
      </c>
      <c r="J1508">
        <v>1367676034</v>
      </c>
      <c r="K1508">
        <v>1365084034</v>
      </c>
      <c r="L1508" t="b">
        <v>0</v>
      </c>
      <c r="M1508">
        <v>21</v>
      </c>
      <c r="N1508" t="b">
        <v>0</v>
      </c>
      <c r="O1508" t="s">
        <v>8276</v>
      </c>
      <c r="P1508" t="s">
        <v>8325</v>
      </c>
      <c r="Q1508" t="s">
        <v>8348</v>
      </c>
      <c r="R1508">
        <f t="shared" si="161"/>
        <v>34.76</v>
      </c>
      <c r="S1508" s="9">
        <f t="shared" si="162"/>
        <v>24</v>
      </c>
      <c r="T1508" s="8">
        <f t="shared" si="163"/>
        <v>41368.583726851852</v>
      </c>
      <c r="U1508" s="8">
        <f t="shared" si="164"/>
        <v>41398.583726851852</v>
      </c>
      <c r="V1508" s="14">
        <f t="shared" si="165"/>
        <v>30</v>
      </c>
      <c r="W1508" s="10">
        <f t="shared" si="166"/>
        <v>-0.75666666666666671</v>
      </c>
      <c r="X1508" s="21">
        <f t="shared" si="167"/>
        <v>2013</v>
      </c>
    </row>
    <row r="1509" spans="1:24" ht="45" x14ac:dyDescent="0.25">
      <c r="A1509">
        <v>4104</v>
      </c>
      <c r="B1509" s="1" t="s">
        <v>4100</v>
      </c>
      <c r="C1509" s="1" t="s">
        <v>8207</v>
      </c>
      <c r="D1509" s="3">
        <v>3000</v>
      </c>
      <c r="E1509" s="4">
        <v>641</v>
      </c>
      <c r="F1509" t="s">
        <v>8220</v>
      </c>
      <c r="G1509" t="s">
        <v>8225</v>
      </c>
      <c r="H1509" t="s">
        <v>8404</v>
      </c>
      <c r="I1509" t="s">
        <v>8247</v>
      </c>
      <c r="J1509">
        <v>1477550434</v>
      </c>
      <c r="K1509">
        <v>1474958434</v>
      </c>
      <c r="L1509" t="b">
        <v>0</v>
      </c>
      <c r="M1509">
        <v>14</v>
      </c>
      <c r="N1509" t="b">
        <v>0</v>
      </c>
      <c r="O1509" t="s">
        <v>8269</v>
      </c>
      <c r="P1509" t="s">
        <v>8321</v>
      </c>
      <c r="Q1509" t="s">
        <v>8324</v>
      </c>
      <c r="R1509">
        <f t="shared" si="161"/>
        <v>45.79</v>
      </c>
      <c r="S1509" s="9">
        <f t="shared" si="162"/>
        <v>21</v>
      </c>
      <c r="T1509" s="8">
        <f t="shared" si="163"/>
        <v>42640.278171296297</v>
      </c>
      <c r="U1509" s="8">
        <f t="shared" si="164"/>
        <v>42670.278171296297</v>
      </c>
      <c r="V1509" s="14">
        <f t="shared" si="165"/>
        <v>30</v>
      </c>
      <c r="W1509" s="10">
        <f t="shared" si="166"/>
        <v>-0.78633333333333333</v>
      </c>
      <c r="X1509" s="21">
        <f t="shared" si="167"/>
        <v>2016</v>
      </c>
    </row>
    <row r="1510" spans="1:24" ht="45" x14ac:dyDescent="0.25">
      <c r="A1510">
        <v>2896</v>
      </c>
      <c r="B1510" s="1" t="s">
        <v>2896</v>
      </c>
      <c r="C1510" s="1" t="s">
        <v>7006</v>
      </c>
      <c r="D1510" s="3">
        <v>3000</v>
      </c>
      <c r="E1510" s="4">
        <v>625</v>
      </c>
      <c r="F1510" t="s">
        <v>8220</v>
      </c>
      <c r="G1510" t="s">
        <v>8223</v>
      </c>
      <c r="H1510" t="s">
        <v>8403</v>
      </c>
      <c r="I1510" t="s">
        <v>8245</v>
      </c>
      <c r="J1510">
        <v>1481522400</v>
      </c>
      <c r="K1510">
        <v>1480283321</v>
      </c>
      <c r="L1510" t="b">
        <v>0</v>
      </c>
      <c r="M1510">
        <v>12</v>
      </c>
      <c r="N1510" t="b">
        <v>0</v>
      </c>
      <c r="O1510" t="s">
        <v>8269</v>
      </c>
      <c r="P1510" t="s">
        <v>8321</v>
      </c>
      <c r="Q1510" t="s">
        <v>8324</v>
      </c>
      <c r="R1510">
        <f t="shared" si="161"/>
        <v>52.08</v>
      </c>
      <c r="S1510" s="9">
        <f t="shared" si="162"/>
        <v>21</v>
      </c>
      <c r="T1510" s="8">
        <f t="shared" si="163"/>
        <v>42701.908807870372</v>
      </c>
      <c r="U1510" s="8">
        <f t="shared" si="164"/>
        <v>42716.25</v>
      </c>
      <c r="V1510" s="14">
        <f t="shared" si="165"/>
        <v>14.341192129628325</v>
      </c>
      <c r="W1510" s="10">
        <f t="shared" si="166"/>
        <v>-0.79166666666666663</v>
      </c>
      <c r="X1510" s="21">
        <f t="shared" si="167"/>
        <v>2016</v>
      </c>
    </row>
    <row r="1511" spans="1:24" ht="45" x14ac:dyDescent="0.25">
      <c r="A1511">
        <v>3063</v>
      </c>
      <c r="B1511" s="1" t="s">
        <v>3063</v>
      </c>
      <c r="C1511" s="1" t="s">
        <v>7173</v>
      </c>
      <c r="D1511" s="3">
        <v>3000</v>
      </c>
      <c r="E1511" s="4">
        <v>587</v>
      </c>
      <c r="F1511" t="s">
        <v>8220</v>
      </c>
      <c r="G1511" t="s">
        <v>8223</v>
      </c>
      <c r="H1511" t="s">
        <v>8403</v>
      </c>
      <c r="I1511" t="s">
        <v>8245</v>
      </c>
      <c r="J1511">
        <v>1477174138</v>
      </c>
      <c r="K1511">
        <v>1474150138</v>
      </c>
      <c r="L1511" t="b">
        <v>0</v>
      </c>
      <c r="M1511">
        <v>23</v>
      </c>
      <c r="N1511" t="b">
        <v>0</v>
      </c>
      <c r="O1511" t="s">
        <v>8301</v>
      </c>
      <c r="P1511" t="s">
        <v>8321</v>
      </c>
      <c r="Q1511" t="s">
        <v>8322</v>
      </c>
      <c r="R1511">
        <f t="shared" si="161"/>
        <v>25.52</v>
      </c>
      <c r="S1511" s="9">
        <f t="shared" si="162"/>
        <v>20</v>
      </c>
      <c r="T1511" s="8">
        <f t="shared" si="163"/>
        <v>42630.922893518517</v>
      </c>
      <c r="U1511" s="8">
        <f t="shared" si="164"/>
        <v>42665.922893518517</v>
      </c>
      <c r="V1511" s="14">
        <f t="shared" si="165"/>
        <v>35</v>
      </c>
      <c r="W1511" s="10">
        <f t="shared" si="166"/>
        <v>-0.80433333333333334</v>
      </c>
      <c r="X1511" s="21">
        <f t="shared" si="167"/>
        <v>2016</v>
      </c>
    </row>
    <row r="1512" spans="1:24" ht="60" x14ac:dyDescent="0.25">
      <c r="A1512">
        <v>1990</v>
      </c>
      <c r="B1512" s="1" t="s">
        <v>1991</v>
      </c>
      <c r="C1512" s="1" t="s">
        <v>6100</v>
      </c>
      <c r="D1512" s="3">
        <v>3000</v>
      </c>
      <c r="E1512" s="4">
        <v>509</v>
      </c>
      <c r="F1512" t="s">
        <v>8220</v>
      </c>
      <c r="G1512" t="s">
        <v>8223</v>
      </c>
      <c r="H1512" t="s">
        <v>8403</v>
      </c>
      <c r="I1512" t="s">
        <v>8245</v>
      </c>
      <c r="J1512">
        <v>1455338532</v>
      </c>
      <c r="K1512">
        <v>1454042532</v>
      </c>
      <c r="L1512" t="b">
        <v>0</v>
      </c>
      <c r="M1512">
        <v>5</v>
      </c>
      <c r="N1512" t="b">
        <v>0</v>
      </c>
      <c r="O1512" t="s">
        <v>8294</v>
      </c>
      <c r="P1512" t="s">
        <v>8311</v>
      </c>
      <c r="Q1512" t="s">
        <v>8351</v>
      </c>
      <c r="R1512">
        <f t="shared" si="161"/>
        <v>101.8</v>
      </c>
      <c r="S1512" s="9">
        <f t="shared" si="162"/>
        <v>17</v>
      </c>
      <c r="T1512" s="8">
        <f t="shared" si="163"/>
        <v>42398.195972222224</v>
      </c>
      <c r="U1512" s="8">
        <f t="shared" si="164"/>
        <v>42413.195972222224</v>
      </c>
      <c r="V1512" s="14">
        <f t="shared" si="165"/>
        <v>15</v>
      </c>
      <c r="W1512" s="10">
        <f t="shared" si="166"/>
        <v>-0.83033333333333337</v>
      </c>
      <c r="X1512" s="21">
        <f t="shared" si="167"/>
        <v>2016</v>
      </c>
    </row>
    <row r="1513" spans="1:24" ht="45" x14ac:dyDescent="0.25">
      <c r="A1513">
        <v>3996</v>
      </c>
      <c r="B1513" s="1" t="s">
        <v>3992</v>
      </c>
      <c r="C1513" s="1" t="s">
        <v>8102</v>
      </c>
      <c r="D1513" s="3">
        <v>3000</v>
      </c>
      <c r="E1513" s="4">
        <v>497</v>
      </c>
      <c r="F1513" t="s">
        <v>8220</v>
      </c>
      <c r="G1513" t="s">
        <v>8223</v>
      </c>
      <c r="H1513" t="s">
        <v>8403</v>
      </c>
      <c r="I1513" t="s">
        <v>8245</v>
      </c>
      <c r="J1513">
        <v>1416499440</v>
      </c>
      <c r="K1513">
        <v>1415341464</v>
      </c>
      <c r="L1513" t="b">
        <v>0</v>
      </c>
      <c r="M1513">
        <v>17</v>
      </c>
      <c r="N1513" t="b">
        <v>0</v>
      </c>
      <c r="O1513" t="s">
        <v>8269</v>
      </c>
      <c r="P1513" t="s">
        <v>8321</v>
      </c>
      <c r="Q1513" t="s">
        <v>8324</v>
      </c>
      <c r="R1513">
        <f t="shared" si="161"/>
        <v>29.24</v>
      </c>
      <c r="S1513" s="9">
        <f t="shared" si="162"/>
        <v>17</v>
      </c>
      <c r="T1513" s="8">
        <f t="shared" si="163"/>
        <v>41950.26694444444</v>
      </c>
      <c r="U1513" s="8">
        <f t="shared" si="164"/>
        <v>41963.669444444444</v>
      </c>
      <c r="V1513" s="14">
        <f t="shared" si="165"/>
        <v>13.402500000003783</v>
      </c>
      <c r="W1513" s="10">
        <f t="shared" si="166"/>
        <v>-0.83433333333333337</v>
      </c>
      <c r="X1513" s="21">
        <f t="shared" si="167"/>
        <v>2014</v>
      </c>
    </row>
    <row r="1514" spans="1:24" ht="45" x14ac:dyDescent="0.25">
      <c r="A1514">
        <v>431</v>
      </c>
      <c r="B1514" s="1" t="s">
        <v>432</v>
      </c>
      <c r="C1514" s="1" t="s">
        <v>4541</v>
      </c>
      <c r="D1514" s="3">
        <v>3000</v>
      </c>
      <c r="E1514" s="4">
        <v>415</v>
      </c>
      <c r="F1514" t="s">
        <v>8220</v>
      </c>
      <c r="G1514" t="s">
        <v>8224</v>
      </c>
      <c r="H1514" t="s">
        <v>8407</v>
      </c>
      <c r="I1514" t="s">
        <v>8246</v>
      </c>
      <c r="J1514">
        <v>1467752083</v>
      </c>
      <c r="K1514">
        <v>1465160083</v>
      </c>
      <c r="L1514" t="b">
        <v>0</v>
      </c>
      <c r="M1514">
        <v>8</v>
      </c>
      <c r="N1514" t="b">
        <v>0</v>
      </c>
      <c r="O1514" t="s">
        <v>8268</v>
      </c>
      <c r="P1514" t="s">
        <v>8319</v>
      </c>
      <c r="Q1514" t="s">
        <v>8337</v>
      </c>
      <c r="R1514">
        <f t="shared" si="161"/>
        <v>51.88</v>
      </c>
      <c r="S1514" s="9">
        <f t="shared" si="162"/>
        <v>14</v>
      </c>
      <c r="T1514" s="8">
        <f t="shared" si="163"/>
        <v>42526.871331018512</v>
      </c>
      <c r="U1514" s="8">
        <f t="shared" si="164"/>
        <v>42556.871331018512</v>
      </c>
      <c r="V1514" s="14">
        <f t="shared" si="165"/>
        <v>30</v>
      </c>
      <c r="W1514" s="10">
        <f t="shared" si="166"/>
        <v>-0.86166666666666669</v>
      </c>
      <c r="X1514" s="21">
        <f t="shared" si="167"/>
        <v>2016</v>
      </c>
    </row>
    <row r="1515" spans="1:24" ht="45" x14ac:dyDescent="0.25">
      <c r="A1515">
        <v>135</v>
      </c>
      <c r="B1515" s="1" t="s">
        <v>137</v>
      </c>
      <c r="C1515" s="1" t="s">
        <v>4246</v>
      </c>
      <c r="D1515" s="3">
        <v>3000</v>
      </c>
      <c r="E1515" s="4">
        <v>403</v>
      </c>
      <c r="F1515" t="s">
        <v>8219</v>
      </c>
      <c r="G1515" t="s">
        <v>8223</v>
      </c>
      <c r="H1515" t="s">
        <v>8403</v>
      </c>
      <c r="I1515" t="s">
        <v>8245</v>
      </c>
      <c r="J1515">
        <v>1404241200</v>
      </c>
      <c r="K1515">
        <v>1401354597</v>
      </c>
      <c r="L1515" t="b">
        <v>0</v>
      </c>
      <c r="M1515">
        <v>5</v>
      </c>
      <c r="N1515" t="b">
        <v>0</v>
      </c>
      <c r="O1515" t="s">
        <v>8265</v>
      </c>
      <c r="P1515" t="s">
        <v>8319</v>
      </c>
      <c r="Q1515" t="s">
        <v>8335</v>
      </c>
      <c r="R1515">
        <f t="shared" si="161"/>
        <v>80.599999999999994</v>
      </c>
      <c r="S1515" s="9">
        <f t="shared" si="162"/>
        <v>13</v>
      </c>
      <c r="T1515" s="8">
        <f t="shared" si="163"/>
        <v>41788.381909722222</v>
      </c>
      <c r="U1515" s="8">
        <f t="shared" si="164"/>
        <v>41821.791666666664</v>
      </c>
      <c r="V1515" s="14">
        <f t="shared" si="165"/>
        <v>33.409756944442051</v>
      </c>
      <c r="W1515" s="10">
        <f t="shared" si="166"/>
        <v>-0.8656666666666667</v>
      </c>
      <c r="X1515" s="21">
        <f t="shared" si="167"/>
        <v>2014</v>
      </c>
    </row>
    <row r="1516" spans="1:24" ht="60" x14ac:dyDescent="0.25">
      <c r="A1516">
        <v>924</v>
      </c>
      <c r="B1516" s="1" t="s">
        <v>925</v>
      </c>
      <c r="C1516" s="1" t="s">
        <v>5034</v>
      </c>
      <c r="D1516" s="3">
        <v>3000</v>
      </c>
      <c r="E1516" s="4">
        <v>327</v>
      </c>
      <c r="F1516" t="s">
        <v>8220</v>
      </c>
      <c r="G1516" t="s">
        <v>8223</v>
      </c>
      <c r="H1516" t="s">
        <v>8403</v>
      </c>
      <c r="I1516" t="s">
        <v>8245</v>
      </c>
      <c r="J1516">
        <v>1360795069</v>
      </c>
      <c r="K1516">
        <v>1358203069</v>
      </c>
      <c r="L1516" t="b">
        <v>0</v>
      </c>
      <c r="M1516">
        <v>15</v>
      </c>
      <c r="N1516" t="b">
        <v>0</v>
      </c>
      <c r="O1516" t="s">
        <v>8276</v>
      </c>
      <c r="P1516" t="s">
        <v>8325</v>
      </c>
      <c r="Q1516" t="s">
        <v>8348</v>
      </c>
      <c r="R1516">
        <f t="shared" si="161"/>
        <v>21.8</v>
      </c>
      <c r="S1516" s="9">
        <f t="shared" si="162"/>
        <v>11</v>
      </c>
      <c r="T1516" s="8">
        <f t="shared" si="163"/>
        <v>41288.942928240744</v>
      </c>
      <c r="U1516" s="8">
        <f t="shared" si="164"/>
        <v>41318.942928240744</v>
      </c>
      <c r="V1516" s="14">
        <f t="shared" si="165"/>
        <v>30</v>
      </c>
      <c r="W1516" s="10">
        <f t="shared" si="166"/>
        <v>-0.89100000000000001</v>
      </c>
      <c r="X1516" s="21">
        <f t="shared" si="167"/>
        <v>2013</v>
      </c>
    </row>
    <row r="1517" spans="1:24" ht="45" x14ac:dyDescent="0.25">
      <c r="A1517">
        <v>2376</v>
      </c>
      <c r="B1517" s="1" t="s">
        <v>2377</v>
      </c>
      <c r="C1517" s="1" t="s">
        <v>6486</v>
      </c>
      <c r="D1517" s="3">
        <v>3000</v>
      </c>
      <c r="E1517" s="4">
        <v>326.33</v>
      </c>
      <c r="F1517" t="s">
        <v>8219</v>
      </c>
      <c r="G1517" t="s">
        <v>8223</v>
      </c>
      <c r="H1517" t="s">
        <v>8403</v>
      </c>
      <c r="I1517" t="s">
        <v>8245</v>
      </c>
      <c r="J1517">
        <v>1449785566</v>
      </c>
      <c r="K1517">
        <v>1447193566</v>
      </c>
      <c r="L1517" t="b">
        <v>0</v>
      </c>
      <c r="M1517">
        <v>4</v>
      </c>
      <c r="N1517" t="b">
        <v>0</v>
      </c>
      <c r="O1517" t="s">
        <v>8270</v>
      </c>
      <c r="P1517" t="s">
        <v>8306</v>
      </c>
      <c r="Q1517" t="s">
        <v>8340</v>
      </c>
      <c r="R1517">
        <f t="shared" si="161"/>
        <v>81.58</v>
      </c>
      <c r="S1517" s="9">
        <f t="shared" si="162"/>
        <v>11</v>
      </c>
      <c r="T1517" s="8">
        <f t="shared" si="163"/>
        <v>42318.925532407404</v>
      </c>
      <c r="U1517" s="8">
        <f t="shared" si="164"/>
        <v>42348.925532407404</v>
      </c>
      <c r="V1517" s="14">
        <f t="shared" si="165"/>
        <v>30</v>
      </c>
      <c r="W1517" s="10">
        <f t="shared" si="166"/>
        <v>-0.89122333333333337</v>
      </c>
      <c r="X1517" s="21">
        <f t="shared" si="167"/>
        <v>2015</v>
      </c>
    </row>
    <row r="1518" spans="1:24" ht="30" x14ac:dyDescent="0.25">
      <c r="A1518">
        <v>943</v>
      </c>
      <c r="B1518" s="1" t="s">
        <v>944</v>
      </c>
      <c r="C1518" s="1" t="s">
        <v>5053</v>
      </c>
      <c r="D1518" s="3">
        <v>3000</v>
      </c>
      <c r="E1518" s="4">
        <v>289</v>
      </c>
      <c r="F1518" t="s">
        <v>8220</v>
      </c>
      <c r="G1518" t="s">
        <v>8223</v>
      </c>
      <c r="H1518" t="s">
        <v>8403</v>
      </c>
      <c r="I1518" t="s">
        <v>8245</v>
      </c>
      <c r="J1518">
        <v>1480438905</v>
      </c>
      <c r="K1518">
        <v>1477843305</v>
      </c>
      <c r="L1518" t="b">
        <v>0</v>
      </c>
      <c r="M1518">
        <v>12</v>
      </c>
      <c r="N1518" t="b">
        <v>0</v>
      </c>
      <c r="O1518" t="s">
        <v>8271</v>
      </c>
      <c r="P1518" t="s">
        <v>8306</v>
      </c>
      <c r="Q1518" t="s">
        <v>8308</v>
      </c>
      <c r="R1518">
        <f t="shared" si="161"/>
        <v>24.08</v>
      </c>
      <c r="S1518" s="9">
        <f t="shared" si="162"/>
        <v>10</v>
      </c>
      <c r="T1518" s="8">
        <f t="shared" si="163"/>
        <v>42673.66788194445</v>
      </c>
      <c r="U1518" s="8">
        <f t="shared" si="164"/>
        <v>42703.709548611107</v>
      </c>
      <c r="V1518" s="14">
        <f t="shared" si="165"/>
        <v>30.041666666656965</v>
      </c>
      <c r="W1518" s="10">
        <f t="shared" si="166"/>
        <v>-0.90366666666666662</v>
      </c>
      <c r="X1518" s="21">
        <f t="shared" si="167"/>
        <v>2016</v>
      </c>
    </row>
    <row r="1519" spans="1:24" ht="60" x14ac:dyDescent="0.25">
      <c r="A1519">
        <v>1693</v>
      </c>
      <c r="B1519" s="1" t="s">
        <v>1694</v>
      </c>
      <c r="C1519" s="1" t="s">
        <v>5803</v>
      </c>
      <c r="D1519" s="3">
        <v>3000</v>
      </c>
      <c r="E1519" s="4">
        <v>280</v>
      </c>
      <c r="F1519" t="s">
        <v>8221</v>
      </c>
      <c r="G1519" t="s">
        <v>8224</v>
      </c>
      <c r="H1519" t="s">
        <v>8407</v>
      </c>
      <c r="I1519" t="s">
        <v>8246</v>
      </c>
      <c r="J1519">
        <v>1491768000</v>
      </c>
      <c r="K1519">
        <v>1489097112</v>
      </c>
      <c r="L1519" t="b">
        <v>0</v>
      </c>
      <c r="M1519">
        <v>8</v>
      </c>
      <c r="N1519" t="b">
        <v>0</v>
      </c>
      <c r="O1519" t="s">
        <v>8291</v>
      </c>
      <c r="P1519" t="s">
        <v>8325</v>
      </c>
      <c r="Q1519" t="s">
        <v>8328</v>
      </c>
      <c r="R1519">
        <f t="shared" si="161"/>
        <v>35</v>
      </c>
      <c r="S1519" s="9">
        <f t="shared" si="162"/>
        <v>9</v>
      </c>
      <c r="T1519" s="8">
        <f t="shared" si="163"/>
        <v>42803.920277777783</v>
      </c>
      <c r="U1519" s="8">
        <f t="shared" si="164"/>
        <v>42834.833333333328</v>
      </c>
      <c r="V1519" s="14">
        <f t="shared" si="165"/>
        <v>30.913055555545725</v>
      </c>
      <c r="W1519" s="10">
        <f t="shared" si="166"/>
        <v>-0.90666666666666662</v>
      </c>
      <c r="X1519" s="21">
        <f t="shared" si="167"/>
        <v>2017</v>
      </c>
    </row>
    <row r="1520" spans="1:24" ht="60" x14ac:dyDescent="0.25">
      <c r="A1520">
        <v>4027</v>
      </c>
      <c r="B1520" s="1" t="s">
        <v>4023</v>
      </c>
      <c r="C1520" s="1" t="s">
        <v>8132</v>
      </c>
      <c r="D1520" s="3">
        <v>3000</v>
      </c>
      <c r="E1520" s="4">
        <v>215</v>
      </c>
      <c r="F1520" t="s">
        <v>8220</v>
      </c>
      <c r="G1520" t="s">
        <v>8223</v>
      </c>
      <c r="H1520" t="s">
        <v>8403</v>
      </c>
      <c r="I1520" t="s">
        <v>8245</v>
      </c>
      <c r="J1520">
        <v>1487811600</v>
      </c>
      <c r="K1520">
        <v>1486077481</v>
      </c>
      <c r="L1520" t="b">
        <v>0</v>
      </c>
      <c r="M1520">
        <v>7</v>
      </c>
      <c r="N1520" t="b">
        <v>0</v>
      </c>
      <c r="O1520" t="s">
        <v>8269</v>
      </c>
      <c r="P1520" t="s">
        <v>8321</v>
      </c>
      <c r="Q1520" t="s">
        <v>8324</v>
      </c>
      <c r="R1520">
        <f t="shared" si="161"/>
        <v>30.71</v>
      </c>
      <c r="S1520" s="9">
        <f t="shared" si="162"/>
        <v>7</v>
      </c>
      <c r="T1520" s="8">
        <f t="shared" si="163"/>
        <v>42768.97084490741</v>
      </c>
      <c r="U1520" s="8">
        <f t="shared" si="164"/>
        <v>42789.041666666672</v>
      </c>
      <c r="V1520" s="14">
        <f t="shared" si="165"/>
        <v>20.070821759261889</v>
      </c>
      <c r="W1520" s="10">
        <f t="shared" si="166"/>
        <v>-0.92833333333333334</v>
      </c>
      <c r="X1520" s="21">
        <f t="shared" si="167"/>
        <v>2017</v>
      </c>
    </row>
    <row r="1521" spans="1:24" ht="45" x14ac:dyDescent="0.25">
      <c r="A1521">
        <v>424</v>
      </c>
      <c r="B1521" s="1" t="s">
        <v>425</v>
      </c>
      <c r="C1521" s="1" t="s">
        <v>4534</v>
      </c>
      <c r="D1521" s="3">
        <v>3000</v>
      </c>
      <c r="E1521" s="4">
        <v>203.9</v>
      </c>
      <c r="F1521" t="s">
        <v>8220</v>
      </c>
      <c r="G1521" t="s">
        <v>8223</v>
      </c>
      <c r="H1521" t="s">
        <v>8403</v>
      </c>
      <c r="I1521" t="s">
        <v>8245</v>
      </c>
      <c r="J1521">
        <v>1332748899</v>
      </c>
      <c r="K1521">
        <v>1327568499</v>
      </c>
      <c r="L1521" t="b">
        <v>0</v>
      </c>
      <c r="M1521">
        <v>5</v>
      </c>
      <c r="N1521" t="b">
        <v>0</v>
      </c>
      <c r="O1521" t="s">
        <v>8268</v>
      </c>
      <c r="P1521" t="s">
        <v>8319</v>
      </c>
      <c r="Q1521" t="s">
        <v>8337</v>
      </c>
      <c r="R1521">
        <f t="shared" si="161"/>
        <v>40.78</v>
      </c>
      <c r="S1521" s="9">
        <f t="shared" si="162"/>
        <v>7</v>
      </c>
      <c r="T1521" s="8">
        <f t="shared" si="163"/>
        <v>40934.376145833332</v>
      </c>
      <c r="U1521" s="8">
        <f t="shared" si="164"/>
        <v>40994.334479166668</v>
      </c>
      <c r="V1521" s="14">
        <f t="shared" si="165"/>
        <v>59.958333333335759</v>
      </c>
      <c r="W1521" s="10">
        <f t="shared" si="166"/>
        <v>-0.93203333333333327</v>
      </c>
      <c r="X1521" s="21">
        <f t="shared" si="167"/>
        <v>2012</v>
      </c>
    </row>
    <row r="1522" spans="1:24" ht="45" x14ac:dyDescent="0.25">
      <c r="A1522">
        <v>2856</v>
      </c>
      <c r="B1522" s="1" t="s">
        <v>2856</v>
      </c>
      <c r="C1522" s="1" t="s">
        <v>6966</v>
      </c>
      <c r="D1522" s="3">
        <v>3000</v>
      </c>
      <c r="E1522" s="4">
        <v>146</v>
      </c>
      <c r="F1522" t="s">
        <v>8220</v>
      </c>
      <c r="G1522" t="s">
        <v>8223</v>
      </c>
      <c r="H1522" t="s">
        <v>8403</v>
      </c>
      <c r="I1522" t="s">
        <v>8245</v>
      </c>
      <c r="J1522">
        <v>1439069640</v>
      </c>
      <c r="K1522">
        <v>1433897647</v>
      </c>
      <c r="L1522" t="b">
        <v>0</v>
      </c>
      <c r="M1522">
        <v>6</v>
      </c>
      <c r="N1522" t="b">
        <v>0</v>
      </c>
      <c r="O1522" t="s">
        <v>8269</v>
      </c>
      <c r="P1522" t="s">
        <v>8321</v>
      </c>
      <c r="Q1522" t="s">
        <v>8324</v>
      </c>
      <c r="R1522">
        <f t="shared" si="161"/>
        <v>24.33</v>
      </c>
      <c r="S1522" s="9">
        <f t="shared" si="162"/>
        <v>5</v>
      </c>
      <c r="T1522" s="8">
        <f t="shared" si="163"/>
        <v>42165.037581018521</v>
      </c>
      <c r="U1522" s="8">
        <f t="shared" si="164"/>
        <v>42224.898611111115</v>
      </c>
      <c r="V1522" s="14">
        <f t="shared" si="165"/>
        <v>59.861030092593865</v>
      </c>
      <c r="W1522" s="10">
        <f t="shared" si="166"/>
        <v>-0.95133333333333336</v>
      </c>
      <c r="X1522" s="21">
        <f t="shared" si="167"/>
        <v>2015</v>
      </c>
    </row>
    <row r="1523" spans="1:24" ht="60" x14ac:dyDescent="0.25">
      <c r="A1523">
        <v>1225</v>
      </c>
      <c r="B1523" s="1" t="s">
        <v>1226</v>
      </c>
      <c r="C1523" s="1" t="s">
        <v>5335</v>
      </c>
      <c r="D1523" s="3">
        <v>3000</v>
      </c>
      <c r="E1523" s="4">
        <v>132</v>
      </c>
      <c r="F1523" t="s">
        <v>8219</v>
      </c>
      <c r="G1523" t="s">
        <v>8223</v>
      </c>
      <c r="H1523" t="s">
        <v>8403</v>
      </c>
      <c r="I1523" t="s">
        <v>8245</v>
      </c>
      <c r="J1523">
        <v>1382478278</v>
      </c>
      <c r="K1523">
        <v>1377294278</v>
      </c>
      <c r="L1523" t="b">
        <v>0</v>
      </c>
      <c r="M1523">
        <v>3</v>
      </c>
      <c r="N1523" t="b">
        <v>0</v>
      </c>
      <c r="O1523" t="s">
        <v>8284</v>
      </c>
      <c r="P1523" t="s">
        <v>8325</v>
      </c>
      <c r="Q1523" t="s">
        <v>8352</v>
      </c>
      <c r="R1523">
        <f t="shared" si="161"/>
        <v>44</v>
      </c>
      <c r="S1523" s="9">
        <f t="shared" si="162"/>
        <v>4</v>
      </c>
      <c r="T1523" s="8">
        <f t="shared" si="163"/>
        <v>41509.905995370369</v>
      </c>
      <c r="U1523" s="8">
        <f t="shared" si="164"/>
        <v>41569.905995370369</v>
      </c>
      <c r="V1523" s="14">
        <f t="shared" si="165"/>
        <v>60</v>
      </c>
      <c r="W1523" s="10">
        <f t="shared" si="166"/>
        <v>-0.95599999999999996</v>
      </c>
      <c r="X1523" s="21">
        <f t="shared" si="167"/>
        <v>2013</v>
      </c>
    </row>
    <row r="1524" spans="1:24" ht="60" x14ac:dyDescent="0.25">
      <c r="A1524">
        <v>890</v>
      </c>
      <c r="B1524" s="1" t="s">
        <v>891</v>
      </c>
      <c r="C1524" s="1" t="s">
        <v>5000</v>
      </c>
      <c r="D1524" s="3">
        <v>3000</v>
      </c>
      <c r="E1524" s="4">
        <v>125</v>
      </c>
      <c r="F1524" t="s">
        <v>8220</v>
      </c>
      <c r="G1524" t="s">
        <v>8223</v>
      </c>
      <c r="H1524" t="s">
        <v>8403</v>
      </c>
      <c r="I1524" t="s">
        <v>8245</v>
      </c>
      <c r="J1524">
        <v>1385055979</v>
      </c>
      <c r="K1524">
        <v>1382460379</v>
      </c>
      <c r="L1524" t="b">
        <v>0</v>
      </c>
      <c r="M1524">
        <v>4</v>
      </c>
      <c r="N1524" t="b">
        <v>0</v>
      </c>
      <c r="O1524" t="s">
        <v>8277</v>
      </c>
      <c r="P1524" t="s">
        <v>8325</v>
      </c>
      <c r="Q1524" t="s">
        <v>8326</v>
      </c>
      <c r="R1524">
        <f t="shared" si="161"/>
        <v>31.25</v>
      </c>
      <c r="S1524" s="9">
        <f t="shared" si="162"/>
        <v>4</v>
      </c>
      <c r="T1524" s="8">
        <f t="shared" si="163"/>
        <v>41569.698831018519</v>
      </c>
      <c r="U1524" s="8">
        <f t="shared" si="164"/>
        <v>41599.740497685183</v>
      </c>
      <c r="V1524" s="14">
        <f t="shared" si="165"/>
        <v>30.041666666664241</v>
      </c>
      <c r="W1524" s="10">
        <f t="shared" si="166"/>
        <v>-0.95833333333333337</v>
      </c>
      <c r="X1524" s="21">
        <f t="shared" si="167"/>
        <v>2013</v>
      </c>
    </row>
    <row r="1525" spans="1:24" ht="45" x14ac:dyDescent="0.25">
      <c r="A1525">
        <v>1791</v>
      </c>
      <c r="B1525" s="1" t="s">
        <v>1792</v>
      </c>
      <c r="C1525" s="1" t="s">
        <v>5901</v>
      </c>
      <c r="D1525" s="3">
        <v>3000</v>
      </c>
      <c r="E1525" s="4">
        <v>107</v>
      </c>
      <c r="F1525" t="s">
        <v>8220</v>
      </c>
      <c r="G1525" t="s">
        <v>8224</v>
      </c>
      <c r="H1525" t="s">
        <v>8407</v>
      </c>
      <c r="I1525" t="s">
        <v>8246</v>
      </c>
      <c r="J1525">
        <v>1422553565</v>
      </c>
      <c r="K1525">
        <v>1417369565</v>
      </c>
      <c r="L1525" t="b">
        <v>1</v>
      </c>
      <c r="M1525">
        <v>4</v>
      </c>
      <c r="N1525" t="b">
        <v>0</v>
      </c>
      <c r="O1525" t="s">
        <v>8283</v>
      </c>
      <c r="P1525" t="s">
        <v>8311</v>
      </c>
      <c r="Q1525" t="s">
        <v>8312</v>
      </c>
      <c r="R1525">
        <f t="shared" si="161"/>
        <v>26.75</v>
      </c>
      <c r="S1525" s="9">
        <f t="shared" si="162"/>
        <v>4</v>
      </c>
      <c r="T1525" s="8">
        <f t="shared" si="163"/>
        <v>41973.740335648152</v>
      </c>
      <c r="U1525" s="8">
        <f t="shared" si="164"/>
        <v>42033.740335648152</v>
      </c>
      <c r="V1525" s="14">
        <f t="shared" si="165"/>
        <v>60</v>
      </c>
      <c r="W1525" s="10">
        <f t="shared" si="166"/>
        <v>-0.96433333333333338</v>
      </c>
      <c r="X1525" s="21">
        <f t="shared" si="167"/>
        <v>2014</v>
      </c>
    </row>
    <row r="1526" spans="1:24" ht="60" x14ac:dyDescent="0.25">
      <c r="A1526">
        <v>3947</v>
      </c>
      <c r="B1526" s="1" t="s">
        <v>3944</v>
      </c>
      <c r="C1526" s="1" t="s">
        <v>8055</v>
      </c>
      <c r="D1526" s="3">
        <v>3000</v>
      </c>
      <c r="E1526" s="4">
        <v>101</v>
      </c>
      <c r="F1526" t="s">
        <v>8220</v>
      </c>
      <c r="G1526" t="s">
        <v>8223</v>
      </c>
      <c r="H1526" t="s">
        <v>8403</v>
      </c>
      <c r="I1526" t="s">
        <v>8245</v>
      </c>
      <c r="J1526">
        <v>1475378744</v>
      </c>
      <c r="K1526">
        <v>1472786744</v>
      </c>
      <c r="L1526" t="b">
        <v>0</v>
      </c>
      <c r="M1526">
        <v>2</v>
      </c>
      <c r="N1526" t="b">
        <v>0</v>
      </c>
      <c r="O1526" t="s">
        <v>8269</v>
      </c>
      <c r="P1526" t="s">
        <v>8321</v>
      </c>
      <c r="Q1526" t="s">
        <v>8324</v>
      </c>
      <c r="R1526">
        <f t="shared" si="161"/>
        <v>50.5</v>
      </c>
      <c r="S1526" s="9">
        <f t="shared" si="162"/>
        <v>3</v>
      </c>
      <c r="T1526" s="8">
        <f t="shared" si="163"/>
        <v>42615.142870370371</v>
      </c>
      <c r="U1526" s="8">
        <f t="shared" si="164"/>
        <v>42645.142870370371</v>
      </c>
      <c r="V1526" s="14">
        <f t="shared" si="165"/>
        <v>30</v>
      </c>
      <c r="W1526" s="10">
        <f t="shared" si="166"/>
        <v>-0.96633333333333338</v>
      </c>
      <c r="X1526" s="21">
        <f t="shared" si="167"/>
        <v>2016</v>
      </c>
    </row>
    <row r="1527" spans="1:24" ht="45" x14ac:dyDescent="0.25">
      <c r="A1527">
        <v>4111</v>
      </c>
      <c r="B1527" s="1" t="s">
        <v>4107</v>
      </c>
      <c r="C1527" s="1" t="s">
        <v>8214</v>
      </c>
      <c r="D1527" s="3">
        <v>3000</v>
      </c>
      <c r="E1527" s="4">
        <v>94</v>
      </c>
      <c r="F1527" t="s">
        <v>8220</v>
      </c>
      <c r="G1527" t="s">
        <v>8223</v>
      </c>
      <c r="H1527" t="s">
        <v>8403</v>
      </c>
      <c r="I1527" t="s">
        <v>8245</v>
      </c>
      <c r="J1527">
        <v>1424747740</v>
      </c>
      <c r="K1527">
        <v>1422155740</v>
      </c>
      <c r="L1527" t="b">
        <v>0</v>
      </c>
      <c r="M1527">
        <v>6</v>
      </c>
      <c r="N1527" t="b">
        <v>0</v>
      </c>
      <c r="O1527" t="s">
        <v>8269</v>
      </c>
      <c r="P1527" t="s">
        <v>8321</v>
      </c>
      <c r="Q1527" t="s">
        <v>8324</v>
      </c>
      <c r="R1527">
        <f t="shared" si="161"/>
        <v>15.67</v>
      </c>
      <c r="S1527" s="9">
        <f t="shared" si="162"/>
        <v>3</v>
      </c>
      <c r="T1527" s="8">
        <f t="shared" si="163"/>
        <v>42029.135879629626</v>
      </c>
      <c r="U1527" s="8">
        <f t="shared" si="164"/>
        <v>42059.135879629626</v>
      </c>
      <c r="V1527" s="14">
        <f t="shared" si="165"/>
        <v>30</v>
      </c>
      <c r="W1527" s="10">
        <f t="shared" si="166"/>
        <v>-0.96866666666666668</v>
      </c>
      <c r="X1527" s="21">
        <f t="shared" si="167"/>
        <v>2015</v>
      </c>
    </row>
    <row r="1528" spans="1:24" ht="60" x14ac:dyDescent="0.25">
      <c r="A1528">
        <v>1065</v>
      </c>
      <c r="B1528" s="1" t="s">
        <v>1066</v>
      </c>
      <c r="C1528" s="1" t="s">
        <v>5175</v>
      </c>
      <c r="D1528" s="3">
        <v>3000</v>
      </c>
      <c r="E1528" s="4">
        <v>81</v>
      </c>
      <c r="F1528" t="s">
        <v>8220</v>
      </c>
      <c r="G1528" t="s">
        <v>8225</v>
      </c>
      <c r="H1528" t="s">
        <v>8404</v>
      </c>
      <c r="I1528" t="s">
        <v>8247</v>
      </c>
      <c r="J1528">
        <v>1392800922</v>
      </c>
      <c r="K1528">
        <v>1390381722</v>
      </c>
      <c r="L1528" t="b">
        <v>0</v>
      </c>
      <c r="M1528">
        <v>5</v>
      </c>
      <c r="N1528" t="b">
        <v>0</v>
      </c>
      <c r="O1528" t="s">
        <v>8280</v>
      </c>
      <c r="P1528" t="s">
        <v>8314</v>
      </c>
      <c r="Q1528" t="s">
        <v>8332</v>
      </c>
      <c r="R1528">
        <f t="shared" si="161"/>
        <v>16.2</v>
      </c>
      <c r="S1528" s="9">
        <f t="shared" si="162"/>
        <v>3</v>
      </c>
      <c r="T1528" s="8">
        <f t="shared" si="163"/>
        <v>41661.381041666667</v>
      </c>
      <c r="U1528" s="8">
        <f t="shared" si="164"/>
        <v>41689.381041666667</v>
      </c>
      <c r="V1528" s="14">
        <f t="shared" si="165"/>
        <v>28</v>
      </c>
      <c r="W1528" s="10">
        <f t="shared" si="166"/>
        <v>-0.97299999999999998</v>
      </c>
      <c r="X1528" s="21">
        <f t="shared" si="167"/>
        <v>2014</v>
      </c>
    </row>
    <row r="1529" spans="1:24" ht="60" x14ac:dyDescent="0.25">
      <c r="A1529">
        <v>2382</v>
      </c>
      <c r="B1529" s="1" t="s">
        <v>2383</v>
      </c>
      <c r="C1529" s="1" t="s">
        <v>6492</v>
      </c>
      <c r="D1529" s="3">
        <v>3000</v>
      </c>
      <c r="E1529" s="4">
        <v>75</v>
      </c>
      <c r="F1529" t="s">
        <v>8219</v>
      </c>
      <c r="G1529" t="s">
        <v>8223</v>
      </c>
      <c r="H1529" t="s">
        <v>8403</v>
      </c>
      <c r="I1529" t="s">
        <v>8245</v>
      </c>
      <c r="J1529">
        <v>1438662603</v>
      </c>
      <c r="K1529">
        <v>1436502603</v>
      </c>
      <c r="L1529" t="b">
        <v>0</v>
      </c>
      <c r="M1529">
        <v>2</v>
      </c>
      <c r="N1529" t="b">
        <v>0</v>
      </c>
      <c r="O1529" t="s">
        <v>8270</v>
      </c>
      <c r="P1529" t="s">
        <v>8306</v>
      </c>
      <c r="Q1529" t="s">
        <v>8340</v>
      </c>
      <c r="R1529">
        <f t="shared" si="161"/>
        <v>37.5</v>
      </c>
      <c r="S1529" s="9">
        <f t="shared" si="162"/>
        <v>3</v>
      </c>
      <c r="T1529" s="8">
        <f t="shared" si="163"/>
        <v>42195.187534722223</v>
      </c>
      <c r="U1529" s="8">
        <f t="shared" si="164"/>
        <v>42220.187534722223</v>
      </c>
      <c r="V1529" s="14">
        <f t="shared" si="165"/>
        <v>25</v>
      </c>
      <c r="W1529" s="10">
        <f t="shared" si="166"/>
        <v>-0.97499999999999998</v>
      </c>
      <c r="X1529" s="21">
        <f t="shared" si="167"/>
        <v>2015</v>
      </c>
    </row>
    <row r="1530" spans="1:24" ht="45" x14ac:dyDescent="0.25">
      <c r="A1530">
        <v>2878</v>
      </c>
      <c r="B1530" s="1" t="s">
        <v>2878</v>
      </c>
      <c r="C1530" s="1" t="s">
        <v>6988</v>
      </c>
      <c r="D1530" s="3">
        <v>3000</v>
      </c>
      <c r="E1530" s="4">
        <v>63</v>
      </c>
      <c r="F1530" t="s">
        <v>8220</v>
      </c>
      <c r="G1530" t="s">
        <v>8224</v>
      </c>
      <c r="H1530" t="s">
        <v>8407</v>
      </c>
      <c r="I1530" t="s">
        <v>8246</v>
      </c>
      <c r="J1530">
        <v>1435934795</v>
      </c>
      <c r="K1530">
        <v>1430750795</v>
      </c>
      <c r="L1530" t="b">
        <v>0</v>
      </c>
      <c r="M1530">
        <v>4</v>
      </c>
      <c r="N1530" t="b">
        <v>0</v>
      </c>
      <c r="O1530" t="s">
        <v>8269</v>
      </c>
      <c r="P1530" t="s">
        <v>8321</v>
      </c>
      <c r="Q1530" t="s">
        <v>8324</v>
      </c>
      <c r="R1530">
        <f t="shared" si="161"/>
        <v>15.75</v>
      </c>
      <c r="S1530" s="9">
        <f t="shared" si="162"/>
        <v>2</v>
      </c>
      <c r="T1530" s="8">
        <f t="shared" si="163"/>
        <v>42128.615682870368</v>
      </c>
      <c r="U1530" s="8">
        <f t="shared" si="164"/>
        <v>42188.615682870368</v>
      </c>
      <c r="V1530" s="14">
        <f t="shared" si="165"/>
        <v>60</v>
      </c>
      <c r="W1530" s="10">
        <f t="shared" si="166"/>
        <v>-0.97899999999999998</v>
      </c>
      <c r="X1530" s="21">
        <f t="shared" si="167"/>
        <v>2015</v>
      </c>
    </row>
    <row r="1531" spans="1:24" ht="45" x14ac:dyDescent="0.25">
      <c r="A1531">
        <v>4108</v>
      </c>
      <c r="B1531" s="1" t="s">
        <v>4104</v>
      </c>
      <c r="C1531" s="1" t="s">
        <v>8211</v>
      </c>
      <c r="D1531" s="3">
        <v>3000</v>
      </c>
      <c r="E1531" s="4">
        <v>59</v>
      </c>
      <c r="F1531" t="s">
        <v>8220</v>
      </c>
      <c r="G1531" t="s">
        <v>8223</v>
      </c>
      <c r="H1531" t="s">
        <v>8403</v>
      </c>
      <c r="I1531" t="s">
        <v>8245</v>
      </c>
      <c r="J1531">
        <v>1488517200</v>
      </c>
      <c r="K1531">
        <v>1485909937</v>
      </c>
      <c r="L1531" t="b">
        <v>0</v>
      </c>
      <c r="M1531">
        <v>1</v>
      </c>
      <c r="N1531" t="b">
        <v>0</v>
      </c>
      <c r="O1531" t="s">
        <v>8269</v>
      </c>
      <c r="P1531" t="s">
        <v>8321</v>
      </c>
      <c r="Q1531" t="s">
        <v>8324</v>
      </c>
      <c r="R1531">
        <f t="shared" si="161"/>
        <v>59</v>
      </c>
      <c r="S1531" s="9">
        <f t="shared" si="162"/>
        <v>2</v>
      </c>
      <c r="T1531" s="8">
        <f t="shared" si="163"/>
        <v>42767.031678240746</v>
      </c>
      <c r="U1531" s="8">
        <f t="shared" si="164"/>
        <v>42797.208333333328</v>
      </c>
      <c r="V1531" s="14">
        <f t="shared" si="165"/>
        <v>30.176655092582223</v>
      </c>
      <c r="W1531" s="10">
        <f t="shared" si="166"/>
        <v>-0.98033333333333328</v>
      </c>
      <c r="X1531" s="21">
        <f t="shared" si="167"/>
        <v>2017</v>
      </c>
    </row>
    <row r="1532" spans="1:24" ht="60" x14ac:dyDescent="0.25">
      <c r="A1532">
        <v>1498</v>
      </c>
      <c r="B1532" s="1" t="s">
        <v>1499</v>
      </c>
      <c r="C1532" s="1" t="s">
        <v>5608</v>
      </c>
      <c r="D1532" s="3">
        <v>3000</v>
      </c>
      <c r="E1532" s="4">
        <v>57</v>
      </c>
      <c r="F1532" t="s">
        <v>8220</v>
      </c>
      <c r="G1532" t="s">
        <v>8223</v>
      </c>
      <c r="H1532" t="s">
        <v>8403</v>
      </c>
      <c r="I1532" t="s">
        <v>8245</v>
      </c>
      <c r="J1532">
        <v>1409787378</v>
      </c>
      <c r="K1532">
        <v>1405899378</v>
      </c>
      <c r="L1532" t="b">
        <v>0</v>
      </c>
      <c r="M1532">
        <v>3</v>
      </c>
      <c r="N1532" t="b">
        <v>0</v>
      </c>
      <c r="O1532" t="s">
        <v>8273</v>
      </c>
      <c r="P1532" t="s">
        <v>8309</v>
      </c>
      <c r="Q1532" t="s">
        <v>8350</v>
      </c>
      <c r="R1532">
        <f t="shared" si="161"/>
        <v>19</v>
      </c>
      <c r="S1532" s="9">
        <f t="shared" si="162"/>
        <v>2</v>
      </c>
      <c r="T1532" s="8">
        <f t="shared" si="163"/>
        <v>41840.983541666668</v>
      </c>
      <c r="U1532" s="8">
        <f t="shared" si="164"/>
        <v>41885.983541666668</v>
      </c>
      <c r="V1532" s="14">
        <f t="shared" si="165"/>
        <v>45</v>
      </c>
      <c r="W1532" s="10">
        <f t="shared" si="166"/>
        <v>-0.98099999999999998</v>
      </c>
      <c r="X1532" s="21">
        <f t="shared" si="167"/>
        <v>2014</v>
      </c>
    </row>
    <row r="1533" spans="1:24" ht="60" x14ac:dyDescent="0.25">
      <c r="A1533">
        <v>1713</v>
      </c>
      <c r="B1533" s="1" t="s">
        <v>1714</v>
      </c>
      <c r="C1533" s="1" t="s">
        <v>5823</v>
      </c>
      <c r="D1533" s="3">
        <v>3000</v>
      </c>
      <c r="E1533" s="4">
        <v>50</v>
      </c>
      <c r="F1533" t="s">
        <v>8220</v>
      </c>
      <c r="G1533" t="s">
        <v>8223</v>
      </c>
      <c r="H1533" t="s">
        <v>8403</v>
      </c>
      <c r="I1533" t="s">
        <v>8245</v>
      </c>
      <c r="J1533">
        <v>1412536412</v>
      </c>
      <c r="K1533">
        <v>1409944412</v>
      </c>
      <c r="L1533" t="b">
        <v>0</v>
      </c>
      <c r="M1533">
        <v>1</v>
      </c>
      <c r="N1533" t="b">
        <v>0</v>
      </c>
      <c r="O1533" t="s">
        <v>8291</v>
      </c>
      <c r="P1533" t="s">
        <v>8325</v>
      </c>
      <c r="Q1533" t="s">
        <v>8328</v>
      </c>
      <c r="R1533">
        <f t="shared" si="161"/>
        <v>50</v>
      </c>
      <c r="S1533" s="9">
        <f t="shared" si="162"/>
        <v>2</v>
      </c>
      <c r="T1533" s="8">
        <f t="shared" si="163"/>
        <v>41887.801064814819</v>
      </c>
      <c r="U1533" s="8">
        <f t="shared" si="164"/>
        <v>41917.801064814819</v>
      </c>
      <c r="V1533" s="14">
        <f t="shared" si="165"/>
        <v>30</v>
      </c>
      <c r="W1533" s="10">
        <f t="shared" si="166"/>
        <v>-0.98333333333333328</v>
      </c>
      <c r="X1533" s="21">
        <f t="shared" si="167"/>
        <v>2014</v>
      </c>
    </row>
    <row r="1534" spans="1:24" ht="60" x14ac:dyDescent="0.25">
      <c r="A1534">
        <v>3960</v>
      </c>
      <c r="B1534" s="1" t="s">
        <v>3957</v>
      </c>
      <c r="C1534" s="1" t="s">
        <v>8067</v>
      </c>
      <c r="D1534" s="3">
        <v>3000</v>
      </c>
      <c r="E1534" s="4">
        <v>45</v>
      </c>
      <c r="F1534" t="s">
        <v>8220</v>
      </c>
      <c r="G1534" t="s">
        <v>8223</v>
      </c>
      <c r="H1534" t="s">
        <v>8403</v>
      </c>
      <c r="I1534" t="s">
        <v>8245</v>
      </c>
      <c r="J1534">
        <v>1451852256</v>
      </c>
      <c r="K1534">
        <v>1449260256</v>
      </c>
      <c r="L1534" t="b">
        <v>0</v>
      </c>
      <c r="M1534">
        <v>4</v>
      </c>
      <c r="N1534" t="b">
        <v>0</v>
      </c>
      <c r="O1534" t="s">
        <v>8269</v>
      </c>
      <c r="P1534" t="s">
        <v>8321</v>
      </c>
      <c r="Q1534" t="s">
        <v>8324</v>
      </c>
      <c r="R1534">
        <f t="shared" si="161"/>
        <v>11.25</v>
      </c>
      <c r="S1534" s="9">
        <f t="shared" si="162"/>
        <v>2</v>
      </c>
      <c r="T1534" s="8">
        <f t="shared" si="163"/>
        <v>42342.845555555556</v>
      </c>
      <c r="U1534" s="8">
        <f t="shared" si="164"/>
        <v>42372.845555555556</v>
      </c>
      <c r="V1534" s="14">
        <f t="shared" si="165"/>
        <v>30</v>
      </c>
      <c r="W1534" s="10">
        <f t="shared" si="166"/>
        <v>-0.98499999999999999</v>
      </c>
      <c r="X1534" s="21">
        <f t="shared" si="167"/>
        <v>2015</v>
      </c>
    </row>
    <row r="1535" spans="1:24" ht="45" x14ac:dyDescent="0.25">
      <c r="A1535">
        <v>1793</v>
      </c>
      <c r="B1535" s="1" t="s">
        <v>1794</v>
      </c>
      <c r="C1535" s="1" t="s">
        <v>5903</v>
      </c>
      <c r="D1535" s="3">
        <v>3000</v>
      </c>
      <c r="E1535" s="4">
        <v>40</v>
      </c>
      <c r="F1535" t="s">
        <v>8220</v>
      </c>
      <c r="G1535" t="s">
        <v>8225</v>
      </c>
      <c r="H1535" t="s">
        <v>8404</v>
      </c>
      <c r="I1535" t="s">
        <v>8247</v>
      </c>
      <c r="J1535">
        <v>1417127040</v>
      </c>
      <c r="K1535">
        <v>1414531440</v>
      </c>
      <c r="L1535" t="b">
        <v>1</v>
      </c>
      <c r="M1535">
        <v>2</v>
      </c>
      <c r="N1535" t="b">
        <v>0</v>
      </c>
      <c r="O1535" t="s">
        <v>8283</v>
      </c>
      <c r="P1535" t="s">
        <v>8311</v>
      </c>
      <c r="Q1535" t="s">
        <v>8312</v>
      </c>
      <c r="R1535">
        <f t="shared" si="161"/>
        <v>20</v>
      </c>
      <c r="S1535" s="9">
        <f t="shared" si="162"/>
        <v>1</v>
      </c>
      <c r="T1535" s="8">
        <f t="shared" si="163"/>
        <v>41940.89166666667</v>
      </c>
      <c r="U1535" s="8">
        <f t="shared" si="164"/>
        <v>41970.933333333334</v>
      </c>
      <c r="V1535" s="14">
        <f t="shared" si="165"/>
        <v>30.041666666664241</v>
      </c>
      <c r="W1535" s="10">
        <f t="shared" si="166"/>
        <v>-0.98666666666666669</v>
      </c>
      <c r="X1535" s="21">
        <f t="shared" si="167"/>
        <v>2014</v>
      </c>
    </row>
    <row r="1536" spans="1:24" ht="45" x14ac:dyDescent="0.25">
      <c r="A1536">
        <v>4005</v>
      </c>
      <c r="B1536" s="1" t="s">
        <v>4001</v>
      </c>
      <c r="C1536" s="1" t="s">
        <v>8110</v>
      </c>
      <c r="D1536" s="3">
        <v>3000</v>
      </c>
      <c r="E1536" s="4">
        <v>40</v>
      </c>
      <c r="F1536" t="s">
        <v>8220</v>
      </c>
      <c r="G1536" t="s">
        <v>8223</v>
      </c>
      <c r="H1536" t="s">
        <v>8403</v>
      </c>
      <c r="I1536" t="s">
        <v>8245</v>
      </c>
      <c r="J1536">
        <v>1413832985</v>
      </c>
      <c r="K1536">
        <v>1408648985</v>
      </c>
      <c r="L1536" t="b">
        <v>0</v>
      </c>
      <c r="M1536">
        <v>2</v>
      </c>
      <c r="N1536" t="b">
        <v>0</v>
      </c>
      <c r="O1536" t="s">
        <v>8269</v>
      </c>
      <c r="P1536" t="s">
        <v>8321</v>
      </c>
      <c r="Q1536" t="s">
        <v>8324</v>
      </c>
      <c r="R1536">
        <f t="shared" si="161"/>
        <v>20</v>
      </c>
      <c r="S1536" s="9">
        <f t="shared" si="162"/>
        <v>1</v>
      </c>
      <c r="T1536" s="8">
        <f t="shared" si="163"/>
        <v>41872.807696759257</v>
      </c>
      <c r="U1536" s="8">
        <f t="shared" si="164"/>
        <v>41932.807696759257</v>
      </c>
      <c r="V1536" s="14">
        <f t="shared" si="165"/>
        <v>60</v>
      </c>
      <c r="W1536" s="10">
        <f t="shared" si="166"/>
        <v>-0.98666666666666669</v>
      </c>
      <c r="X1536" s="21">
        <f t="shared" si="167"/>
        <v>2014</v>
      </c>
    </row>
    <row r="1537" spans="1:24" ht="45" x14ac:dyDescent="0.25">
      <c r="A1537">
        <v>2413</v>
      </c>
      <c r="B1537" s="1" t="s">
        <v>2414</v>
      </c>
      <c r="C1537" s="1" t="s">
        <v>6523</v>
      </c>
      <c r="D1537" s="3">
        <v>3000</v>
      </c>
      <c r="E1537" s="4">
        <v>25</v>
      </c>
      <c r="F1537" t="s">
        <v>8220</v>
      </c>
      <c r="G1537" t="s">
        <v>8223</v>
      </c>
      <c r="H1537" t="s">
        <v>8403</v>
      </c>
      <c r="I1537" t="s">
        <v>8245</v>
      </c>
      <c r="J1537">
        <v>1401579000</v>
      </c>
      <c r="K1537">
        <v>1398911882</v>
      </c>
      <c r="L1537" t="b">
        <v>0</v>
      </c>
      <c r="M1537">
        <v>3</v>
      </c>
      <c r="N1537" t="b">
        <v>0</v>
      </c>
      <c r="O1537" t="s">
        <v>8282</v>
      </c>
      <c r="P1537" t="s">
        <v>8317</v>
      </c>
      <c r="Q1537" t="s">
        <v>8343</v>
      </c>
      <c r="R1537">
        <f t="shared" si="161"/>
        <v>8.33</v>
      </c>
      <c r="S1537" s="9">
        <f t="shared" si="162"/>
        <v>1</v>
      </c>
      <c r="T1537" s="8">
        <f t="shared" si="163"/>
        <v>41760.10974537037</v>
      </c>
      <c r="U1537" s="8">
        <f t="shared" si="164"/>
        <v>41790.979166666664</v>
      </c>
      <c r="V1537" s="14">
        <f t="shared" si="165"/>
        <v>30.869421296294604</v>
      </c>
      <c r="W1537" s="10">
        <f t="shared" si="166"/>
        <v>-0.9916666666666667</v>
      </c>
      <c r="X1537" s="21">
        <f t="shared" si="167"/>
        <v>2014</v>
      </c>
    </row>
    <row r="1538" spans="1:24" ht="60" x14ac:dyDescent="0.25">
      <c r="A1538">
        <v>3901</v>
      </c>
      <c r="B1538" s="1" t="s">
        <v>3898</v>
      </c>
      <c r="C1538" s="1" t="s">
        <v>8009</v>
      </c>
      <c r="D1538" s="3">
        <v>3000</v>
      </c>
      <c r="E1538" s="4">
        <v>25</v>
      </c>
      <c r="F1538" t="s">
        <v>8220</v>
      </c>
      <c r="G1538" t="s">
        <v>8223</v>
      </c>
      <c r="H1538" t="s">
        <v>8403</v>
      </c>
      <c r="I1538" t="s">
        <v>8245</v>
      </c>
      <c r="J1538">
        <v>1450554599</v>
      </c>
      <c r="K1538">
        <v>1447098599</v>
      </c>
      <c r="L1538" t="b">
        <v>0</v>
      </c>
      <c r="M1538">
        <v>1</v>
      </c>
      <c r="N1538" t="b">
        <v>0</v>
      </c>
      <c r="O1538" t="s">
        <v>8269</v>
      </c>
      <c r="P1538" t="s">
        <v>8321</v>
      </c>
      <c r="Q1538" t="s">
        <v>8324</v>
      </c>
      <c r="R1538">
        <f t="shared" ref="R1538:R1601" si="168">IFERROR(ROUND(E1538/M1538,2),0)</f>
        <v>25</v>
      </c>
      <c r="S1538" s="9">
        <f t="shared" ref="S1538:S1601" si="169">ROUND((E1538/D1538)*100,0)</f>
        <v>1</v>
      </c>
      <c r="T1538" s="8">
        <f t="shared" ref="T1538:T1601" si="170">+(((K1538/60)/60)/24)+DATE(1970,1,1)</f>
        <v>42317.826377314821</v>
      </c>
      <c r="U1538" s="8">
        <f t="shared" ref="U1538:U1601" si="171">+(((J1538/60)/60/24)+DATE(1970,1,1))</f>
        <v>42357.826377314821</v>
      </c>
      <c r="V1538" s="14">
        <f t="shared" ref="V1538:V1601" si="172">+U1538-T1538</f>
        <v>40</v>
      </c>
      <c r="W1538" s="10">
        <f t="shared" ref="W1538:W1601" si="173">+(E1538-D1538)/D1538</f>
        <v>-0.9916666666666667</v>
      </c>
      <c r="X1538" s="21">
        <f t="shared" ref="X1538:X1601" si="174">YEAR(T1538)</f>
        <v>2015</v>
      </c>
    </row>
    <row r="1539" spans="1:24" ht="45" x14ac:dyDescent="0.25">
      <c r="A1539">
        <v>1736</v>
      </c>
      <c r="B1539" s="1" t="s">
        <v>1737</v>
      </c>
      <c r="C1539" s="1" t="s">
        <v>5846</v>
      </c>
      <c r="D1539" s="3">
        <v>3000</v>
      </c>
      <c r="E1539" s="4">
        <v>22</v>
      </c>
      <c r="F1539" t="s">
        <v>8220</v>
      </c>
      <c r="G1539" t="s">
        <v>8223</v>
      </c>
      <c r="H1539" t="s">
        <v>8403</v>
      </c>
      <c r="I1539" t="s">
        <v>8245</v>
      </c>
      <c r="J1539">
        <v>1447018833</v>
      </c>
      <c r="K1539">
        <v>1444423233</v>
      </c>
      <c r="L1539" t="b">
        <v>0</v>
      </c>
      <c r="M1539">
        <v>1</v>
      </c>
      <c r="N1539" t="b">
        <v>0</v>
      </c>
      <c r="O1539" t="s">
        <v>8291</v>
      </c>
      <c r="P1539" t="s">
        <v>8325</v>
      </c>
      <c r="Q1539" t="s">
        <v>8328</v>
      </c>
      <c r="R1539">
        <f t="shared" si="168"/>
        <v>22</v>
      </c>
      <c r="S1539" s="9">
        <f t="shared" si="169"/>
        <v>1</v>
      </c>
      <c r="T1539" s="8">
        <f t="shared" si="170"/>
        <v>42286.861493055556</v>
      </c>
      <c r="U1539" s="8">
        <f t="shared" si="171"/>
        <v>42316.90315972222</v>
      </c>
      <c r="V1539" s="14">
        <f t="shared" si="172"/>
        <v>30.041666666664241</v>
      </c>
      <c r="W1539" s="10">
        <f t="shared" si="173"/>
        <v>-0.9926666666666667</v>
      </c>
      <c r="X1539" s="21">
        <f t="shared" si="174"/>
        <v>2015</v>
      </c>
    </row>
    <row r="1540" spans="1:24" ht="60" x14ac:dyDescent="0.25">
      <c r="A1540">
        <v>777</v>
      </c>
      <c r="B1540" s="1" t="s">
        <v>778</v>
      </c>
      <c r="C1540" s="1" t="s">
        <v>4887</v>
      </c>
      <c r="D1540" s="3">
        <v>3000</v>
      </c>
      <c r="E1540" s="4">
        <v>21</v>
      </c>
      <c r="F1540" t="s">
        <v>8220</v>
      </c>
      <c r="G1540" t="s">
        <v>8223</v>
      </c>
      <c r="H1540" t="s">
        <v>8403</v>
      </c>
      <c r="I1540" t="s">
        <v>8245</v>
      </c>
      <c r="J1540">
        <v>1375313577</v>
      </c>
      <c r="K1540">
        <v>1372721577</v>
      </c>
      <c r="L1540" t="b">
        <v>0</v>
      </c>
      <c r="M1540">
        <v>3</v>
      </c>
      <c r="N1540" t="b">
        <v>0</v>
      </c>
      <c r="O1540" t="s">
        <v>8273</v>
      </c>
      <c r="P1540" t="s">
        <v>8309</v>
      </c>
      <c r="Q1540" t="s">
        <v>8350</v>
      </c>
      <c r="R1540">
        <f t="shared" si="168"/>
        <v>7</v>
      </c>
      <c r="S1540" s="9">
        <f t="shared" si="169"/>
        <v>1</v>
      </c>
      <c r="T1540" s="8">
        <f t="shared" si="170"/>
        <v>41456.981215277774</v>
      </c>
      <c r="U1540" s="8">
        <f t="shared" si="171"/>
        <v>41486.981215277774</v>
      </c>
      <c r="V1540" s="14">
        <f t="shared" si="172"/>
        <v>30</v>
      </c>
      <c r="W1540" s="10">
        <f t="shared" si="173"/>
        <v>-0.99299999999999999</v>
      </c>
      <c r="X1540" s="21">
        <f t="shared" si="174"/>
        <v>2013</v>
      </c>
    </row>
    <row r="1541" spans="1:24" ht="60" x14ac:dyDescent="0.25">
      <c r="A1541">
        <v>2430</v>
      </c>
      <c r="B1541" s="1" t="s">
        <v>2431</v>
      </c>
      <c r="C1541" s="1" t="s">
        <v>6540</v>
      </c>
      <c r="D1541" s="3">
        <v>3000</v>
      </c>
      <c r="E1541" s="4">
        <v>21</v>
      </c>
      <c r="F1541" t="s">
        <v>8220</v>
      </c>
      <c r="G1541" t="s">
        <v>8223</v>
      </c>
      <c r="H1541" t="s">
        <v>8403</v>
      </c>
      <c r="I1541" t="s">
        <v>8245</v>
      </c>
      <c r="J1541">
        <v>1455246504</v>
      </c>
      <c r="K1541">
        <v>1452654504</v>
      </c>
      <c r="L1541" t="b">
        <v>0</v>
      </c>
      <c r="M1541">
        <v>2</v>
      </c>
      <c r="N1541" t="b">
        <v>0</v>
      </c>
      <c r="O1541" t="s">
        <v>8282</v>
      </c>
      <c r="P1541" t="s">
        <v>8317</v>
      </c>
      <c r="Q1541" t="s">
        <v>8343</v>
      </c>
      <c r="R1541">
        <f t="shared" si="168"/>
        <v>10.5</v>
      </c>
      <c r="S1541" s="9">
        <f t="shared" si="169"/>
        <v>1</v>
      </c>
      <c r="T1541" s="8">
        <f t="shared" si="170"/>
        <v>42382.130833333329</v>
      </c>
      <c r="U1541" s="8">
        <f t="shared" si="171"/>
        <v>42412.130833333329</v>
      </c>
      <c r="V1541" s="14">
        <f t="shared" si="172"/>
        <v>30</v>
      </c>
      <c r="W1541" s="10">
        <f t="shared" si="173"/>
        <v>-0.99299999999999999</v>
      </c>
      <c r="X1541" s="21">
        <f t="shared" si="174"/>
        <v>2016</v>
      </c>
    </row>
    <row r="1542" spans="1:24" ht="60" x14ac:dyDescent="0.25">
      <c r="A1542">
        <v>1133</v>
      </c>
      <c r="B1542" s="1" t="s">
        <v>1134</v>
      </c>
      <c r="C1542" s="1" t="s">
        <v>5243</v>
      </c>
      <c r="D1542" s="3">
        <v>3000</v>
      </c>
      <c r="E1542" s="4">
        <v>20</v>
      </c>
      <c r="F1542" t="s">
        <v>8220</v>
      </c>
      <c r="G1542" t="s">
        <v>8224</v>
      </c>
      <c r="H1542" t="s">
        <v>8407</v>
      </c>
      <c r="I1542" t="s">
        <v>8246</v>
      </c>
      <c r="J1542">
        <v>1406799981</v>
      </c>
      <c r="K1542">
        <v>1404207981</v>
      </c>
      <c r="L1542" t="b">
        <v>0</v>
      </c>
      <c r="M1542">
        <v>1</v>
      </c>
      <c r="N1542" t="b">
        <v>0</v>
      </c>
      <c r="O1542" t="s">
        <v>8281</v>
      </c>
      <c r="P1542" t="s">
        <v>8314</v>
      </c>
      <c r="Q1542" t="s">
        <v>8342</v>
      </c>
      <c r="R1542">
        <f t="shared" si="168"/>
        <v>20</v>
      </c>
      <c r="S1542" s="9">
        <f t="shared" si="169"/>
        <v>1</v>
      </c>
      <c r="T1542" s="8">
        <f t="shared" si="170"/>
        <v>41821.407187500001</v>
      </c>
      <c r="U1542" s="8">
        <f t="shared" si="171"/>
        <v>41851.407187500001</v>
      </c>
      <c r="V1542" s="14">
        <f t="shared" si="172"/>
        <v>30</v>
      </c>
      <c r="W1542" s="10">
        <f t="shared" si="173"/>
        <v>-0.99333333333333329</v>
      </c>
      <c r="X1542" s="21">
        <f t="shared" si="174"/>
        <v>2014</v>
      </c>
    </row>
    <row r="1543" spans="1:24" ht="45" x14ac:dyDescent="0.25">
      <c r="A1543">
        <v>1407</v>
      </c>
      <c r="B1543" s="1" t="s">
        <v>1408</v>
      </c>
      <c r="C1543" s="1" t="s">
        <v>5517</v>
      </c>
      <c r="D1543" s="3">
        <v>3000</v>
      </c>
      <c r="E1543" s="4">
        <v>15</v>
      </c>
      <c r="F1543" t="s">
        <v>8220</v>
      </c>
      <c r="G1543" t="s">
        <v>8223</v>
      </c>
      <c r="H1543" t="s">
        <v>8403</v>
      </c>
      <c r="I1543" t="s">
        <v>8245</v>
      </c>
      <c r="J1543">
        <v>1407847978</v>
      </c>
      <c r="K1543">
        <v>1405687978</v>
      </c>
      <c r="L1543" t="b">
        <v>0</v>
      </c>
      <c r="M1543">
        <v>2</v>
      </c>
      <c r="N1543" t="b">
        <v>0</v>
      </c>
      <c r="O1543" t="s">
        <v>8285</v>
      </c>
      <c r="P1543" t="s">
        <v>8309</v>
      </c>
      <c r="Q1543" t="s">
        <v>8346</v>
      </c>
      <c r="R1543">
        <f t="shared" si="168"/>
        <v>7.5</v>
      </c>
      <c r="S1543" s="9">
        <f t="shared" si="169"/>
        <v>1</v>
      </c>
      <c r="T1543" s="8">
        <f t="shared" si="170"/>
        <v>41838.536782407406</v>
      </c>
      <c r="U1543" s="8">
        <f t="shared" si="171"/>
        <v>41863.536782407406</v>
      </c>
      <c r="V1543" s="14">
        <f t="shared" si="172"/>
        <v>25</v>
      </c>
      <c r="W1543" s="10">
        <f t="shared" si="173"/>
        <v>-0.995</v>
      </c>
      <c r="X1543" s="21">
        <f t="shared" si="174"/>
        <v>2014</v>
      </c>
    </row>
    <row r="1544" spans="1:24" ht="60" x14ac:dyDescent="0.25">
      <c r="A1544">
        <v>142</v>
      </c>
      <c r="B1544" s="1" t="s">
        <v>144</v>
      </c>
      <c r="C1544" s="1" t="s">
        <v>4252</v>
      </c>
      <c r="D1544" s="3">
        <v>3000</v>
      </c>
      <c r="E1544" s="4">
        <v>10</v>
      </c>
      <c r="F1544" t="s">
        <v>8219</v>
      </c>
      <c r="G1544" t="s">
        <v>8223</v>
      </c>
      <c r="H1544" t="s">
        <v>8403</v>
      </c>
      <c r="I1544" t="s">
        <v>8245</v>
      </c>
      <c r="J1544">
        <v>1416176778</v>
      </c>
      <c r="K1544">
        <v>1414358778</v>
      </c>
      <c r="L1544" t="b">
        <v>0</v>
      </c>
      <c r="M1544">
        <v>1</v>
      </c>
      <c r="N1544" t="b">
        <v>0</v>
      </c>
      <c r="O1544" t="s">
        <v>8265</v>
      </c>
      <c r="P1544" t="s">
        <v>8319</v>
      </c>
      <c r="Q1544" t="s">
        <v>8335</v>
      </c>
      <c r="R1544">
        <f t="shared" si="168"/>
        <v>10</v>
      </c>
      <c r="S1544" s="9">
        <f t="shared" si="169"/>
        <v>0</v>
      </c>
      <c r="T1544" s="8">
        <f t="shared" si="170"/>
        <v>41938.893263888887</v>
      </c>
      <c r="U1544" s="8">
        <f t="shared" si="171"/>
        <v>41959.934930555552</v>
      </c>
      <c r="V1544" s="14">
        <f t="shared" si="172"/>
        <v>21.041666666664241</v>
      </c>
      <c r="W1544" s="10">
        <f t="shared" si="173"/>
        <v>-0.9966666666666667</v>
      </c>
      <c r="X1544" s="21">
        <f t="shared" si="174"/>
        <v>2014</v>
      </c>
    </row>
    <row r="1545" spans="1:24" ht="60" x14ac:dyDescent="0.25">
      <c r="A1545">
        <v>2777</v>
      </c>
      <c r="B1545" s="1" t="s">
        <v>2777</v>
      </c>
      <c r="C1545" s="1" t="s">
        <v>6887</v>
      </c>
      <c r="D1545" s="3">
        <v>3000</v>
      </c>
      <c r="E1545" s="4">
        <v>10</v>
      </c>
      <c r="F1545" t="s">
        <v>8220</v>
      </c>
      <c r="G1545" t="s">
        <v>8223</v>
      </c>
      <c r="H1545" t="s">
        <v>8403</v>
      </c>
      <c r="I1545" t="s">
        <v>8245</v>
      </c>
      <c r="J1545">
        <v>1437149004</v>
      </c>
      <c r="K1545">
        <v>1434557004</v>
      </c>
      <c r="L1545" t="b">
        <v>0</v>
      </c>
      <c r="M1545">
        <v>1</v>
      </c>
      <c r="N1545" t="b">
        <v>0</v>
      </c>
      <c r="O1545" t="s">
        <v>8302</v>
      </c>
      <c r="P1545" t="s">
        <v>8309</v>
      </c>
      <c r="Q1545" t="s">
        <v>8354</v>
      </c>
      <c r="R1545">
        <f t="shared" si="168"/>
        <v>10</v>
      </c>
      <c r="S1545" s="9">
        <f t="shared" si="169"/>
        <v>0</v>
      </c>
      <c r="T1545" s="8">
        <f t="shared" si="170"/>
        <v>42172.669027777782</v>
      </c>
      <c r="U1545" s="8">
        <f t="shared" si="171"/>
        <v>42202.669027777782</v>
      </c>
      <c r="V1545" s="14">
        <f t="shared" si="172"/>
        <v>30</v>
      </c>
      <c r="W1545" s="10">
        <f t="shared" si="173"/>
        <v>-0.9966666666666667</v>
      </c>
      <c r="X1545" s="21">
        <f t="shared" si="174"/>
        <v>2015</v>
      </c>
    </row>
    <row r="1546" spans="1:24" ht="60" x14ac:dyDescent="0.25">
      <c r="A1546">
        <v>4084</v>
      </c>
      <c r="B1546" s="1" t="s">
        <v>4080</v>
      </c>
      <c r="C1546" s="1" t="s">
        <v>8187</v>
      </c>
      <c r="D1546" s="3">
        <v>3000</v>
      </c>
      <c r="E1546" s="4">
        <v>10</v>
      </c>
      <c r="F1546" t="s">
        <v>8220</v>
      </c>
      <c r="G1546" t="s">
        <v>8236</v>
      </c>
      <c r="H1546" t="s">
        <v>8410</v>
      </c>
      <c r="I1546" t="s">
        <v>8248</v>
      </c>
      <c r="J1546">
        <v>1476008906</v>
      </c>
      <c r="K1546">
        <v>1473416906</v>
      </c>
      <c r="L1546" t="b">
        <v>0</v>
      </c>
      <c r="M1546">
        <v>1</v>
      </c>
      <c r="N1546" t="b">
        <v>0</v>
      </c>
      <c r="O1546" t="s">
        <v>8269</v>
      </c>
      <c r="P1546" t="s">
        <v>8321</v>
      </c>
      <c r="Q1546" t="s">
        <v>8324</v>
      </c>
      <c r="R1546">
        <f t="shared" si="168"/>
        <v>10</v>
      </c>
      <c r="S1546" s="9">
        <f t="shared" si="169"/>
        <v>0</v>
      </c>
      <c r="T1546" s="8">
        <f t="shared" si="170"/>
        <v>42622.436412037037</v>
      </c>
      <c r="U1546" s="8">
        <f t="shared" si="171"/>
        <v>42652.436412037037</v>
      </c>
      <c r="V1546" s="14">
        <f t="shared" si="172"/>
        <v>30</v>
      </c>
      <c r="W1546" s="10">
        <f t="shared" si="173"/>
        <v>-0.9966666666666667</v>
      </c>
      <c r="X1546" s="21">
        <f t="shared" si="174"/>
        <v>2016</v>
      </c>
    </row>
    <row r="1547" spans="1:24" ht="60" x14ac:dyDescent="0.25">
      <c r="A1547">
        <v>1411</v>
      </c>
      <c r="B1547" s="1" t="s">
        <v>1412</v>
      </c>
      <c r="C1547" s="1" t="s">
        <v>5521</v>
      </c>
      <c r="D1547" s="3">
        <v>3000</v>
      </c>
      <c r="E1547" s="4">
        <v>7</v>
      </c>
      <c r="F1547" t="s">
        <v>8220</v>
      </c>
      <c r="G1547" t="s">
        <v>8224</v>
      </c>
      <c r="H1547" t="s">
        <v>8407</v>
      </c>
      <c r="I1547" t="s">
        <v>8246</v>
      </c>
      <c r="J1547">
        <v>1423185900</v>
      </c>
      <c r="K1547">
        <v>1420766700</v>
      </c>
      <c r="L1547" t="b">
        <v>0</v>
      </c>
      <c r="M1547">
        <v>3</v>
      </c>
      <c r="N1547" t="b">
        <v>0</v>
      </c>
      <c r="O1547" t="s">
        <v>8285</v>
      </c>
      <c r="P1547" t="s">
        <v>8309</v>
      </c>
      <c r="Q1547" t="s">
        <v>8346</v>
      </c>
      <c r="R1547">
        <f t="shared" si="168"/>
        <v>2.33</v>
      </c>
      <c r="S1547" s="9">
        <f t="shared" si="169"/>
        <v>0</v>
      </c>
      <c r="T1547" s="8">
        <f t="shared" si="170"/>
        <v>42013.059027777781</v>
      </c>
      <c r="U1547" s="8">
        <f t="shared" si="171"/>
        <v>42041.059027777781</v>
      </c>
      <c r="V1547" s="14">
        <f t="shared" si="172"/>
        <v>28</v>
      </c>
      <c r="W1547" s="10">
        <f t="shared" si="173"/>
        <v>-0.9976666666666667</v>
      </c>
      <c r="X1547" s="21">
        <f t="shared" si="174"/>
        <v>2015</v>
      </c>
    </row>
    <row r="1548" spans="1:24" ht="60" x14ac:dyDescent="0.25">
      <c r="A1548">
        <v>1418</v>
      </c>
      <c r="B1548" s="1" t="s">
        <v>1419</v>
      </c>
      <c r="C1548" s="1" t="s">
        <v>5528</v>
      </c>
      <c r="D1548" s="3">
        <v>3000</v>
      </c>
      <c r="E1548" s="4">
        <v>6</v>
      </c>
      <c r="F1548" t="s">
        <v>8220</v>
      </c>
      <c r="G1548" t="s">
        <v>8226</v>
      </c>
      <c r="H1548" t="s">
        <v>8405</v>
      </c>
      <c r="I1548" t="s">
        <v>8248</v>
      </c>
      <c r="J1548">
        <v>1456397834</v>
      </c>
      <c r="K1548">
        <v>1453805834</v>
      </c>
      <c r="L1548" t="b">
        <v>0</v>
      </c>
      <c r="M1548">
        <v>1</v>
      </c>
      <c r="N1548" t="b">
        <v>0</v>
      </c>
      <c r="O1548" t="s">
        <v>8285</v>
      </c>
      <c r="P1548" t="s">
        <v>8309</v>
      </c>
      <c r="Q1548" t="s">
        <v>8346</v>
      </c>
      <c r="R1548">
        <f t="shared" si="168"/>
        <v>6</v>
      </c>
      <c r="S1548" s="9">
        <f t="shared" si="169"/>
        <v>0</v>
      </c>
      <c r="T1548" s="8">
        <f t="shared" si="170"/>
        <v>42395.456412037034</v>
      </c>
      <c r="U1548" s="8">
        <f t="shared" si="171"/>
        <v>42425.456412037034</v>
      </c>
      <c r="V1548" s="14">
        <f t="shared" si="172"/>
        <v>30</v>
      </c>
      <c r="W1548" s="10">
        <f t="shared" si="173"/>
        <v>-0.998</v>
      </c>
      <c r="X1548" s="21">
        <f t="shared" si="174"/>
        <v>2016</v>
      </c>
    </row>
    <row r="1549" spans="1:24" ht="30" x14ac:dyDescent="0.25">
      <c r="A1549">
        <v>2586</v>
      </c>
      <c r="B1549" s="1" t="s">
        <v>2586</v>
      </c>
      <c r="C1549" s="1" t="s">
        <v>6696</v>
      </c>
      <c r="D1549" s="3">
        <v>3000</v>
      </c>
      <c r="E1549" s="4">
        <v>5</v>
      </c>
      <c r="F1549" t="s">
        <v>8220</v>
      </c>
      <c r="G1549" t="s">
        <v>8224</v>
      </c>
      <c r="H1549" t="s">
        <v>8407</v>
      </c>
      <c r="I1549" t="s">
        <v>8246</v>
      </c>
      <c r="J1549">
        <v>1451030136</v>
      </c>
      <c r="K1549">
        <v>1448438136</v>
      </c>
      <c r="L1549" t="b">
        <v>0</v>
      </c>
      <c r="M1549">
        <v>1</v>
      </c>
      <c r="N1549" t="b">
        <v>0</v>
      </c>
      <c r="O1549" t="s">
        <v>8282</v>
      </c>
      <c r="P1549" t="s">
        <v>8317</v>
      </c>
      <c r="Q1549" t="s">
        <v>8343</v>
      </c>
      <c r="R1549">
        <f t="shared" si="168"/>
        <v>5</v>
      </c>
      <c r="S1549" s="9">
        <f t="shared" si="169"/>
        <v>0</v>
      </c>
      <c r="T1549" s="8">
        <f t="shared" si="170"/>
        <v>42333.330277777779</v>
      </c>
      <c r="U1549" s="8">
        <f t="shared" si="171"/>
        <v>42363.330277777779</v>
      </c>
      <c r="V1549" s="14">
        <f t="shared" si="172"/>
        <v>30</v>
      </c>
      <c r="W1549" s="10">
        <f t="shared" si="173"/>
        <v>-0.99833333333333329</v>
      </c>
      <c r="X1549" s="21">
        <f t="shared" si="174"/>
        <v>2015</v>
      </c>
    </row>
    <row r="1550" spans="1:24" ht="60" x14ac:dyDescent="0.25">
      <c r="A1550">
        <v>2887</v>
      </c>
      <c r="B1550" s="1" t="s">
        <v>2887</v>
      </c>
      <c r="C1550" s="1" t="s">
        <v>6997</v>
      </c>
      <c r="D1550" s="3">
        <v>3000</v>
      </c>
      <c r="E1550" s="4">
        <v>5</v>
      </c>
      <c r="F1550" t="s">
        <v>8220</v>
      </c>
      <c r="G1550" t="s">
        <v>8223</v>
      </c>
      <c r="H1550" t="s">
        <v>8403</v>
      </c>
      <c r="I1550" t="s">
        <v>8245</v>
      </c>
      <c r="J1550">
        <v>1420971324</v>
      </c>
      <c r="K1550">
        <v>1418379324</v>
      </c>
      <c r="L1550" t="b">
        <v>0</v>
      </c>
      <c r="M1550">
        <v>1</v>
      </c>
      <c r="N1550" t="b">
        <v>0</v>
      </c>
      <c r="O1550" t="s">
        <v>8269</v>
      </c>
      <c r="P1550" t="s">
        <v>8321</v>
      </c>
      <c r="Q1550" t="s">
        <v>8324</v>
      </c>
      <c r="R1550">
        <f t="shared" si="168"/>
        <v>5</v>
      </c>
      <c r="S1550" s="9">
        <f t="shared" si="169"/>
        <v>0</v>
      </c>
      <c r="T1550" s="8">
        <f t="shared" si="170"/>
        <v>41985.427361111113</v>
      </c>
      <c r="U1550" s="8">
        <f t="shared" si="171"/>
        <v>42015.427361111113</v>
      </c>
      <c r="V1550" s="14">
        <f t="shared" si="172"/>
        <v>30</v>
      </c>
      <c r="W1550" s="10">
        <f t="shared" si="173"/>
        <v>-0.99833333333333329</v>
      </c>
      <c r="X1550" s="21">
        <f t="shared" si="174"/>
        <v>2014</v>
      </c>
    </row>
    <row r="1551" spans="1:24" ht="60" x14ac:dyDescent="0.25">
      <c r="A1551">
        <v>4079</v>
      </c>
      <c r="B1551" s="1" t="s">
        <v>4075</v>
      </c>
      <c r="C1551" s="1" t="s">
        <v>8182</v>
      </c>
      <c r="D1551" s="3">
        <v>3000</v>
      </c>
      <c r="E1551" s="4">
        <v>5</v>
      </c>
      <c r="F1551" t="s">
        <v>8220</v>
      </c>
      <c r="G1551" t="s">
        <v>8223</v>
      </c>
      <c r="H1551" t="s">
        <v>8403</v>
      </c>
      <c r="I1551" t="s">
        <v>8245</v>
      </c>
      <c r="J1551">
        <v>1466375521</v>
      </c>
      <c r="K1551">
        <v>1463783521</v>
      </c>
      <c r="L1551" t="b">
        <v>0</v>
      </c>
      <c r="M1551">
        <v>1</v>
      </c>
      <c r="N1551" t="b">
        <v>0</v>
      </c>
      <c r="O1551" t="s">
        <v>8269</v>
      </c>
      <c r="P1551" t="s">
        <v>8321</v>
      </c>
      <c r="Q1551" t="s">
        <v>8324</v>
      </c>
      <c r="R1551">
        <f t="shared" si="168"/>
        <v>5</v>
      </c>
      <c r="S1551" s="9">
        <f t="shared" si="169"/>
        <v>0</v>
      </c>
      <c r="T1551" s="8">
        <f t="shared" si="170"/>
        <v>42510.938900462963</v>
      </c>
      <c r="U1551" s="8">
        <f t="shared" si="171"/>
        <v>42540.938900462963</v>
      </c>
      <c r="V1551" s="14">
        <f t="shared" si="172"/>
        <v>30</v>
      </c>
      <c r="W1551" s="10">
        <f t="shared" si="173"/>
        <v>-0.99833333333333329</v>
      </c>
      <c r="X1551" s="21">
        <f t="shared" si="174"/>
        <v>2016</v>
      </c>
    </row>
    <row r="1552" spans="1:24" ht="60" x14ac:dyDescent="0.25">
      <c r="A1552">
        <v>121</v>
      </c>
      <c r="B1552" s="1" t="s">
        <v>123</v>
      </c>
      <c r="C1552" s="1" t="s">
        <v>4232</v>
      </c>
      <c r="D1552" s="3">
        <v>3000</v>
      </c>
      <c r="E1552" s="4">
        <v>1</v>
      </c>
      <c r="F1552" t="s">
        <v>8219</v>
      </c>
      <c r="G1552" t="s">
        <v>8223</v>
      </c>
      <c r="H1552" t="s">
        <v>8403</v>
      </c>
      <c r="I1552" t="s">
        <v>8245</v>
      </c>
      <c r="J1552">
        <v>1429352160</v>
      </c>
      <c r="K1552">
        <v>1427993710</v>
      </c>
      <c r="L1552" t="b">
        <v>0</v>
      </c>
      <c r="M1552">
        <v>1</v>
      </c>
      <c r="N1552" t="b">
        <v>0</v>
      </c>
      <c r="O1552" t="s">
        <v>8265</v>
      </c>
      <c r="P1552" t="s">
        <v>8319</v>
      </c>
      <c r="Q1552" t="s">
        <v>8335</v>
      </c>
      <c r="R1552">
        <f t="shared" si="168"/>
        <v>1</v>
      </c>
      <c r="S1552" s="9">
        <f t="shared" si="169"/>
        <v>0</v>
      </c>
      <c r="T1552" s="8">
        <f t="shared" si="170"/>
        <v>42096.704976851848</v>
      </c>
      <c r="U1552" s="8">
        <f t="shared" si="171"/>
        <v>42112.427777777775</v>
      </c>
      <c r="V1552" s="14">
        <f t="shared" si="172"/>
        <v>15.722800925927004</v>
      </c>
      <c r="W1552" s="10">
        <f t="shared" si="173"/>
        <v>-0.9996666666666667</v>
      </c>
      <c r="X1552" s="21">
        <f t="shared" si="174"/>
        <v>2015</v>
      </c>
    </row>
    <row r="1553" spans="1:24" ht="60" x14ac:dyDescent="0.25">
      <c r="A1553">
        <v>580</v>
      </c>
      <c r="B1553" s="1" t="s">
        <v>581</v>
      </c>
      <c r="C1553" s="1" t="s">
        <v>4690</v>
      </c>
      <c r="D1553" s="3">
        <v>3000</v>
      </c>
      <c r="E1553" s="4">
        <v>1</v>
      </c>
      <c r="F1553" t="s">
        <v>8220</v>
      </c>
      <c r="G1553" t="s">
        <v>8223</v>
      </c>
      <c r="H1553" t="s">
        <v>8403</v>
      </c>
      <c r="I1553" t="s">
        <v>8245</v>
      </c>
      <c r="J1553">
        <v>1474580867</v>
      </c>
      <c r="K1553">
        <v>1471988867</v>
      </c>
      <c r="L1553" t="b">
        <v>0</v>
      </c>
      <c r="M1553">
        <v>1</v>
      </c>
      <c r="N1553" t="b">
        <v>0</v>
      </c>
      <c r="O1553" t="s">
        <v>8270</v>
      </c>
      <c r="P1553" t="s">
        <v>8306</v>
      </c>
      <c r="Q1553" t="s">
        <v>8340</v>
      </c>
      <c r="R1553">
        <f t="shared" si="168"/>
        <v>1</v>
      </c>
      <c r="S1553" s="9">
        <f t="shared" si="169"/>
        <v>0</v>
      </c>
      <c r="T1553" s="8">
        <f t="shared" si="170"/>
        <v>42605.908182870371</v>
      </c>
      <c r="U1553" s="8">
        <f t="shared" si="171"/>
        <v>42635.908182870371</v>
      </c>
      <c r="V1553" s="14">
        <f t="shared" si="172"/>
        <v>30</v>
      </c>
      <c r="W1553" s="10">
        <f t="shared" si="173"/>
        <v>-0.9996666666666667</v>
      </c>
      <c r="X1553" s="21">
        <f t="shared" si="174"/>
        <v>2016</v>
      </c>
    </row>
    <row r="1554" spans="1:24" ht="45" x14ac:dyDescent="0.25">
      <c r="A1554">
        <v>1545</v>
      </c>
      <c r="B1554" s="1" t="s">
        <v>1546</v>
      </c>
      <c r="C1554" s="1" t="s">
        <v>5655</v>
      </c>
      <c r="D1554" s="3">
        <v>3000</v>
      </c>
      <c r="E1554" s="4">
        <v>1</v>
      </c>
      <c r="F1554" t="s">
        <v>8220</v>
      </c>
      <c r="G1554" t="s">
        <v>8223</v>
      </c>
      <c r="H1554" t="s">
        <v>8403</v>
      </c>
      <c r="I1554" t="s">
        <v>8245</v>
      </c>
      <c r="J1554">
        <v>1425330960</v>
      </c>
      <c r="K1554">
        <v>1422393234</v>
      </c>
      <c r="L1554" t="b">
        <v>0</v>
      </c>
      <c r="M1554">
        <v>1</v>
      </c>
      <c r="N1554" t="b">
        <v>0</v>
      </c>
      <c r="O1554" t="s">
        <v>8287</v>
      </c>
      <c r="P1554" t="s">
        <v>8311</v>
      </c>
      <c r="Q1554" t="s">
        <v>8353</v>
      </c>
      <c r="R1554">
        <f t="shared" si="168"/>
        <v>1</v>
      </c>
      <c r="S1554" s="9">
        <f t="shared" si="169"/>
        <v>0</v>
      </c>
      <c r="T1554" s="8">
        <f t="shared" si="170"/>
        <v>42031.884652777779</v>
      </c>
      <c r="U1554" s="8">
        <f t="shared" si="171"/>
        <v>42065.886111111111</v>
      </c>
      <c r="V1554" s="14">
        <f t="shared" si="172"/>
        <v>34.001458333332266</v>
      </c>
      <c r="W1554" s="10">
        <f t="shared" si="173"/>
        <v>-0.9996666666666667</v>
      </c>
      <c r="X1554" s="21">
        <f t="shared" si="174"/>
        <v>2015</v>
      </c>
    </row>
    <row r="1555" spans="1:24" ht="60" x14ac:dyDescent="0.25">
      <c r="A1555">
        <v>1727</v>
      </c>
      <c r="B1555" s="1" t="s">
        <v>1728</v>
      </c>
      <c r="C1555" s="1" t="s">
        <v>5837</v>
      </c>
      <c r="D1555" s="3">
        <v>3000</v>
      </c>
      <c r="E1555" s="4">
        <v>1</v>
      </c>
      <c r="F1555" t="s">
        <v>8220</v>
      </c>
      <c r="G1555" t="s">
        <v>8224</v>
      </c>
      <c r="H1555" t="s">
        <v>8407</v>
      </c>
      <c r="I1555" t="s">
        <v>8246</v>
      </c>
      <c r="J1555">
        <v>1428231600</v>
      </c>
      <c r="K1555">
        <v>1423520177</v>
      </c>
      <c r="L1555" t="b">
        <v>0</v>
      </c>
      <c r="M1555">
        <v>1</v>
      </c>
      <c r="N1555" t="b">
        <v>0</v>
      </c>
      <c r="O1555" t="s">
        <v>8291</v>
      </c>
      <c r="P1555" t="s">
        <v>8325</v>
      </c>
      <c r="Q1555" t="s">
        <v>8328</v>
      </c>
      <c r="R1555">
        <f t="shared" si="168"/>
        <v>1</v>
      </c>
      <c r="S1555" s="9">
        <f t="shared" si="169"/>
        <v>0</v>
      </c>
      <c r="T1555" s="8">
        <f t="shared" si="170"/>
        <v>42044.927974537044</v>
      </c>
      <c r="U1555" s="8">
        <f t="shared" si="171"/>
        <v>42099.458333333328</v>
      </c>
      <c r="V1555" s="14">
        <f t="shared" si="172"/>
        <v>54.530358796284418</v>
      </c>
      <c r="W1555" s="10">
        <f t="shared" si="173"/>
        <v>-0.9996666666666667</v>
      </c>
      <c r="X1555" s="21">
        <f t="shared" si="174"/>
        <v>2015</v>
      </c>
    </row>
    <row r="1556" spans="1:24" ht="60" x14ac:dyDescent="0.25">
      <c r="A1556">
        <v>3630</v>
      </c>
      <c r="B1556" s="1" t="s">
        <v>3628</v>
      </c>
      <c r="C1556" s="1" t="s">
        <v>7740</v>
      </c>
      <c r="D1556" s="3">
        <v>3000</v>
      </c>
      <c r="E1556" s="4">
        <v>1</v>
      </c>
      <c r="F1556" t="s">
        <v>8220</v>
      </c>
      <c r="G1556" t="s">
        <v>8224</v>
      </c>
      <c r="H1556" t="s">
        <v>8407</v>
      </c>
      <c r="I1556" t="s">
        <v>8246</v>
      </c>
      <c r="J1556">
        <v>1417295990</v>
      </c>
      <c r="K1556">
        <v>1414700390</v>
      </c>
      <c r="L1556" t="b">
        <v>0</v>
      </c>
      <c r="M1556">
        <v>1</v>
      </c>
      <c r="N1556" t="b">
        <v>0</v>
      </c>
      <c r="O1556" t="s">
        <v>8303</v>
      </c>
      <c r="P1556" t="s">
        <v>8321</v>
      </c>
      <c r="Q1556" t="s">
        <v>8333</v>
      </c>
      <c r="R1556">
        <f t="shared" si="168"/>
        <v>1</v>
      </c>
      <c r="S1556" s="9">
        <f t="shared" si="169"/>
        <v>0</v>
      </c>
      <c r="T1556" s="8">
        <f t="shared" si="170"/>
        <v>41942.84710648148</v>
      </c>
      <c r="U1556" s="8">
        <f t="shared" si="171"/>
        <v>41972.888773148152</v>
      </c>
      <c r="V1556" s="14">
        <f t="shared" si="172"/>
        <v>30.041666666671517</v>
      </c>
      <c r="W1556" s="10">
        <f t="shared" si="173"/>
        <v>-0.9996666666666667</v>
      </c>
      <c r="X1556" s="21">
        <f t="shared" si="174"/>
        <v>2014</v>
      </c>
    </row>
    <row r="1557" spans="1:24" ht="60" x14ac:dyDescent="0.25">
      <c r="A1557">
        <v>136</v>
      </c>
      <c r="B1557" s="1" t="s">
        <v>138</v>
      </c>
      <c r="C1557" s="1" t="s">
        <v>4232</v>
      </c>
      <c r="D1557" s="3">
        <v>3000</v>
      </c>
      <c r="E1557" s="4">
        <v>0</v>
      </c>
      <c r="F1557" t="s">
        <v>8219</v>
      </c>
      <c r="G1557" t="s">
        <v>8223</v>
      </c>
      <c r="H1557" t="s">
        <v>8403</v>
      </c>
      <c r="I1557" t="s">
        <v>8245</v>
      </c>
      <c r="J1557">
        <v>1431771360</v>
      </c>
      <c r="K1557">
        <v>1427968234</v>
      </c>
      <c r="L1557" t="b">
        <v>0</v>
      </c>
      <c r="M1557">
        <v>0</v>
      </c>
      <c r="N1557" t="b">
        <v>0</v>
      </c>
      <c r="O1557" t="s">
        <v>8265</v>
      </c>
      <c r="P1557" t="s">
        <v>8319</v>
      </c>
      <c r="Q1557" t="s">
        <v>8335</v>
      </c>
      <c r="R1557">
        <f t="shared" si="168"/>
        <v>0</v>
      </c>
      <c r="S1557" s="9">
        <f t="shared" si="169"/>
        <v>0</v>
      </c>
      <c r="T1557" s="8">
        <f t="shared" si="170"/>
        <v>42096.410115740742</v>
      </c>
      <c r="U1557" s="8">
        <f t="shared" si="171"/>
        <v>42140.427777777775</v>
      </c>
      <c r="V1557" s="14">
        <f t="shared" si="172"/>
        <v>44.017662037033006</v>
      </c>
      <c r="W1557" s="10">
        <f t="shared" si="173"/>
        <v>-1</v>
      </c>
      <c r="X1557" s="21">
        <f t="shared" si="174"/>
        <v>2015</v>
      </c>
    </row>
    <row r="1558" spans="1:24" ht="60" x14ac:dyDescent="0.25">
      <c r="A1558">
        <v>229</v>
      </c>
      <c r="B1558" s="1" t="s">
        <v>231</v>
      </c>
      <c r="C1558" s="1" t="s">
        <v>4339</v>
      </c>
      <c r="D1558" s="3">
        <v>3000</v>
      </c>
      <c r="E1558" s="4">
        <v>0</v>
      </c>
      <c r="F1558" t="s">
        <v>8220</v>
      </c>
      <c r="G1558" t="s">
        <v>8235</v>
      </c>
      <c r="H1558" t="s">
        <v>8412</v>
      </c>
      <c r="I1558" t="s">
        <v>8248</v>
      </c>
      <c r="J1558">
        <v>1455402297</v>
      </c>
      <c r="K1558">
        <v>1452810297</v>
      </c>
      <c r="L1558" t="b">
        <v>0</v>
      </c>
      <c r="M1558">
        <v>0</v>
      </c>
      <c r="N1558" t="b">
        <v>0</v>
      </c>
      <c r="O1558" t="s">
        <v>8266</v>
      </c>
      <c r="P1558" t="s">
        <v>8319</v>
      </c>
      <c r="Q1558" t="s">
        <v>8323</v>
      </c>
      <c r="R1558">
        <f t="shared" si="168"/>
        <v>0</v>
      </c>
      <c r="S1558" s="9">
        <f t="shared" si="169"/>
        <v>0</v>
      </c>
      <c r="T1558" s="8">
        <f t="shared" si="170"/>
        <v>42383.933993055558</v>
      </c>
      <c r="U1558" s="8">
        <f t="shared" si="171"/>
        <v>42413.933993055558</v>
      </c>
      <c r="V1558" s="14">
        <f t="shared" si="172"/>
        <v>30</v>
      </c>
      <c r="W1558" s="10">
        <f t="shared" si="173"/>
        <v>-1</v>
      </c>
      <c r="X1558" s="21">
        <f t="shared" si="174"/>
        <v>2016</v>
      </c>
    </row>
    <row r="1559" spans="1:24" ht="60" x14ac:dyDescent="0.25">
      <c r="A1559">
        <v>433</v>
      </c>
      <c r="B1559" s="1" t="s">
        <v>434</v>
      </c>
      <c r="C1559" s="1" t="s">
        <v>4543</v>
      </c>
      <c r="D1559" s="3">
        <v>3000</v>
      </c>
      <c r="E1559" s="4">
        <v>0</v>
      </c>
      <c r="F1559" t="s">
        <v>8220</v>
      </c>
      <c r="G1559" t="s">
        <v>8223</v>
      </c>
      <c r="H1559" t="s">
        <v>8403</v>
      </c>
      <c r="I1559" t="s">
        <v>8245</v>
      </c>
      <c r="J1559">
        <v>1444576022</v>
      </c>
      <c r="K1559">
        <v>1439392022</v>
      </c>
      <c r="L1559" t="b">
        <v>0</v>
      </c>
      <c r="M1559">
        <v>0</v>
      </c>
      <c r="N1559" t="b">
        <v>0</v>
      </c>
      <c r="O1559" t="s">
        <v>8268</v>
      </c>
      <c r="P1559" t="s">
        <v>8319</v>
      </c>
      <c r="Q1559" t="s">
        <v>8337</v>
      </c>
      <c r="R1559">
        <f t="shared" si="168"/>
        <v>0</v>
      </c>
      <c r="S1559" s="9">
        <f t="shared" si="169"/>
        <v>0</v>
      </c>
      <c r="T1559" s="8">
        <f t="shared" si="170"/>
        <v>42228.629884259266</v>
      </c>
      <c r="U1559" s="8">
        <f t="shared" si="171"/>
        <v>42288.629884259266</v>
      </c>
      <c r="V1559" s="14">
        <f t="shared" si="172"/>
        <v>60</v>
      </c>
      <c r="W1559" s="10">
        <f t="shared" si="173"/>
        <v>-1</v>
      </c>
      <c r="X1559" s="21">
        <f t="shared" si="174"/>
        <v>2015</v>
      </c>
    </row>
    <row r="1560" spans="1:24" ht="60" x14ac:dyDescent="0.25">
      <c r="A1560">
        <v>897</v>
      </c>
      <c r="B1560" s="1" t="s">
        <v>898</v>
      </c>
      <c r="C1560" s="1" t="s">
        <v>5007</v>
      </c>
      <c r="D1560" s="3">
        <v>3000</v>
      </c>
      <c r="E1560" s="4">
        <v>0</v>
      </c>
      <c r="F1560" t="s">
        <v>8220</v>
      </c>
      <c r="G1560" t="s">
        <v>8223</v>
      </c>
      <c r="H1560" t="s">
        <v>8403</v>
      </c>
      <c r="I1560" t="s">
        <v>8245</v>
      </c>
      <c r="J1560">
        <v>1354123908</v>
      </c>
      <c r="K1560">
        <v>1351528308</v>
      </c>
      <c r="L1560" t="b">
        <v>0</v>
      </c>
      <c r="M1560">
        <v>0</v>
      </c>
      <c r="N1560" t="b">
        <v>0</v>
      </c>
      <c r="O1560" t="s">
        <v>8277</v>
      </c>
      <c r="P1560" t="s">
        <v>8325</v>
      </c>
      <c r="Q1560" t="s">
        <v>8326</v>
      </c>
      <c r="R1560">
        <f t="shared" si="168"/>
        <v>0</v>
      </c>
      <c r="S1560" s="9">
        <f t="shared" si="169"/>
        <v>0</v>
      </c>
      <c r="T1560" s="8">
        <f t="shared" si="170"/>
        <v>41211.688750000001</v>
      </c>
      <c r="U1560" s="8">
        <f t="shared" si="171"/>
        <v>41241.730416666665</v>
      </c>
      <c r="V1560" s="14">
        <f t="shared" si="172"/>
        <v>30.041666666664241</v>
      </c>
      <c r="W1560" s="10">
        <f t="shared" si="173"/>
        <v>-1</v>
      </c>
      <c r="X1560" s="21">
        <f t="shared" si="174"/>
        <v>2012</v>
      </c>
    </row>
    <row r="1561" spans="1:24" ht="60" x14ac:dyDescent="0.25">
      <c r="A1561">
        <v>1046</v>
      </c>
      <c r="B1561" s="1" t="s">
        <v>1047</v>
      </c>
      <c r="C1561" s="1" t="s">
        <v>5156</v>
      </c>
      <c r="D1561" s="3">
        <v>3000</v>
      </c>
      <c r="E1561" s="4">
        <v>0</v>
      </c>
      <c r="F1561" t="s">
        <v>8219</v>
      </c>
      <c r="G1561" t="s">
        <v>8235</v>
      </c>
      <c r="H1561" t="s">
        <v>8412</v>
      </c>
      <c r="I1561" t="s">
        <v>8248</v>
      </c>
      <c r="J1561">
        <v>1451161560</v>
      </c>
      <c r="K1561">
        <v>1447273560</v>
      </c>
      <c r="L1561" t="b">
        <v>0</v>
      </c>
      <c r="M1561">
        <v>0</v>
      </c>
      <c r="N1561" t="b">
        <v>0</v>
      </c>
      <c r="O1561" t="s">
        <v>8279</v>
      </c>
      <c r="P1561" t="s">
        <v>8344</v>
      </c>
      <c r="Q1561" t="s">
        <v>8345</v>
      </c>
      <c r="R1561">
        <f t="shared" si="168"/>
        <v>0</v>
      </c>
      <c r="S1561" s="9">
        <f t="shared" si="169"/>
        <v>0</v>
      </c>
      <c r="T1561" s="8">
        <f t="shared" si="170"/>
        <v>42319.851388888885</v>
      </c>
      <c r="U1561" s="8">
        <f t="shared" si="171"/>
        <v>42364.851388888885</v>
      </c>
      <c r="V1561" s="14">
        <f t="shared" si="172"/>
        <v>45</v>
      </c>
      <c r="W1561" s="10">
        <f t="shared" si="173"/>
        <v>-1</v>
      </c>
      <c r="X1561" s="21">
        <f t="shared" si="174"/>
        <v>2015</v>
      </c>
    </row>
    <row r="1562" spans="1:24" ht="60" x14ac:dyDescent="0.25">
      <c r="A1562">
        <v>1125</v>
      </c>
      <c r="B1562" s="1" t="s">
        <v>1126</v>
      </c>
      <c r="C1562" s="1" t="s">
        <v>5235</v>
      </c>
      <c r="D1562" s="3">
        <v>3000</v>
      </c>
      <c r="E1562" s="4">
        <v>0</v>
      </c>
      <c r="F1562" t="s">
        <v>8220</v>
      </c>
      <c r="G1562" t="s">
        <v>8224</v>
      </c>
      <c r="H1562" t="s">
        <v>8407</v>
      </c>
      <c r="I1562" t="s">
        <v>8246</v>
      </c>
      <c r="J1562">
        <v>1443193130</v>
      </c>
      <c r="K1562">
        <v>1438009130</v>
      </c>
      <c r="L1562" t="b">
        <v>0</v>
      </c>
      <c r="M1562">
        <v>0</v>
      </c>
      <c r="N1562" t="b">
        <v>0</v>
      </c>
      <c r="O1562" t="s">
        <v>8281</v>
      </c>
      <c r="P1562" t="s">
        <v>8314</v>
      </c>
      <c r="Q1562" t="s">
        <v>8342</v>
      </c>
      <c r="R1562">
        <f t="shared" si="168"/>
        <v>0</v>
      </c>
      <c r="S1562" s="9">
        <f t="shared" si="169"/>
        <v>0</v>
      </c>
      <c r="T1562" s="8">
        <f t="shared" si="170"/>
        <v>42212.624189814815</v>
      </c>
      <c r="U1562" s="8">
        <f t="shared" si="171"/>
        <v>42272.624189814815</v>
      </c>
      <c r="V1562" s="14">
        <f t="shared" si="172"/>
        <v>60</v>
      </c>
      <c r="W1562" s="10">
        <f t="shared" si="173"/>
        <v>-1</v>
      </c>
      <c r="X1562" s="21">
        <f t="shared" si="174"/>
        <v>2015</v>
      </c>
    </row>
    <row r="1563" spans="1:24" ht="45" x14ac:dyDescent="0.25">
      <c r="A1563">
        <v>1730</v>
      </c>
      <c r="B1563" s="1" t="s">
        <v>1731</v>
      </c>
      <c r="C1563" s="1" t="s">
        <v>5840</v>
      </c>
      <c r="D1563" s="3">
        <v>3000</v>
      </c>
      <c r="E1563" s="4">
        <v>0</v>
      </c>
      <c r="F1563" t="s">
        <v>8220</v>
      </c>
      <c r="G1563" t="s">
        <v>8223</v>
      </c>
      <c r="H1563" t="s">
        <v>8403</v>
      </c>
      <c r="I1563" t="s">
        <v>8245</v>
      </c>
      <c r="J1563">
        <v>1445738783</v>
      </c>
      <c r="K1563">
        <v>1443146783</v>
      </c>
      <c r="L1563" t="b">
        <v>0</v>
      </c>
      <c r="M1563">
        <v>0</v>
      </c>
      <c r="N1563" t="b">
        <v>0</v>
      </c>
      <c r="O1563" t="s">
        <v>8291</v>
      </c>
      <c r="P1563" t="s">
        <v>8325</v>
      </c>
      <c r="Q1563" t="s">
        <v>8328</v>
      </c>
      <c r="R1563">
        <f t="shared" si="168"/>
        <v>0</v>
      </c>
      <c r="S1563" s="9">
        <f t="shared" si="169"/>
        <v>0</v>
      </c>
      <c r="T1563" s="8">
        <f t="shared" si="170"/>
        <v>42272.087766203709</v>
      </c>
      <c r="U1563" s="8">
        <f t="shared" si="171"/>
        <v>42302.087766203709</v>
      </c>
      <c r="V1563" s="14">
        <f t="shared" si="172"/>
        <v>30</v>
      </c>
      <c r="W1563" s="10">
        <f t="shared" si="173"/>
        <v>-1</v>
      </c>
      <c r="X1563" s="21">
        <f t="shared" si="174"/>
        <v>2015</v>
      </c>
    </row>
    <row r="1564" spans="1:24" ht="45" x14ac:dyDescent="0.25">
      <c r="A1564">
        <v>1740</v>
      </c>
      <c r="B1564" s="1" t="s">
        <v>1741</v>
      </c>
      <c r="C1564" s="1" t="s">
        <v>5850</v>
      </c>
      <c r="D1564" s="3">
        <v>3000</v>
      </c>
      <c r="E1564" s="4">
        <v>0</v>
      </c>
      <c r="F1564" t="s">
        <v>8220</v>
      </c>
      <c r="G1564" t="s">
        <v>8223</v>
      </c>
      <c r="H1564" t="s">
        <v>8403</v>
      </c>
      <c r="I1564" t="s">
        <v>8245</v>
      </c>
      <c r="J1564">
        <v>1437075422</v>
      </c>
      <c r="K1564">
        <v>1434483422</v>
      </c>
      <c r="L1564" t="b">
        <v>0</v>
      </c>
      <c r="M1564">
        <v>0</v>
      </c>
      <c r="N1564" t="b">
        <v>0</v>
      </c>
      <c r="O1564" t="s">
        <v>8291</v>
      </c>
      <c r="P1564" t="s">
        <v>8325</v>
      </c>
      <c r="Q1564" t="s">
        <v>8328</v>
      </c>
      <c r="R1564">
        <f t="shared" si="168"/>
        <v>0</v>
      </c>
      <c r="S1564" s="9">
        <f t="shared" si="169"/>
        <v>0</v>
      </c>
      <c r="T1564" s="8">
        <f t="shared" si="170"/>
        <v>42171.817384259266</v>
      </c>
      <c r="U1564" s="8">
        <f t="shared" si="171"/>
        <v>42201.817384259266</v>
      </c>
      <c r="V1564" s="14">
        <f t="shared" si="172"/>
        <v>30</v>
      </c>
      <c r="W1564" s="10">
        <f t="shared" si="173"/>
        <v>-1</v>
      </c>
      <c r="X1564" s="21">
        <f t="shared" si="174"/>
        <v>2015</v>
      </c>
    </row>
    <row r="1565" spans="1:24" ht="60" x14ac:dyDescent="0.25">
      <c r="A1565">
        <v>1815</v>
      </c>
      <c r="B1565" s="1" t="s">
        <v>1816</v>
      </c>
      <c r="C1565" s="1" t="s">
        <v>5925</v>
      </c>
      <c r="D1565" s="3">
        <v>3000</v>
      </c>
      <c r="E1565" s="4">
        <v>0</v>
      </c>
      <c r="F1565" t="s">
        <v>8220</v>
      </c>
      <c r="G1565" t="s">
        <v>8223</v>
      </c>
      <c r="H1565" t="s">
        <v>8403</v>
      </c>
      <c r="I1565" t="s">
        <v>8245</v>
      </c>
      <c r="J1565">
        <v>1435787137</v>
      </c>
      <c r="K1565">
        <v>1434577537</v>
      </c>
      <c r="L1565" t="b">
        <v>0</v>
      </c>
      <c r="M1565">
        <v>0</v>
      </c>
      <c r="N1565" t="b">
        <v>0</v>
      </c>
      <c r="O1565" t="s">
        <v>8283</v>
      </c>
      <c r="P1565" t="s">
        <v>8311</v>
      </c>
      <c r="Q1565" t="s">
        <v>8312</v>
      </c>
      <c r="R1565">
        <f t="shared" si="168"/>
        <v>0</v>
      </c>
      <c r="S1565" s="9">
        <f t="shared" si="169"/>
        <v>0</v>
      </c>
      <c r="T1565" s="8">
        <f t="shared" si="170"/>
        <v>42172.906678240746</v>
      </c>
      <c r="U1565" s="8">
        <f t="shared" si="171"/>
        <v>42186.906678240746</v>
      </c>
      <c r="V1565" s="14">
        <f t="shared" si="172"/>
        <v>14</v>
      </c>
      <c r="W1565" s="10">
        <f t="shared" si="173"/>
        <v>-1</v>
      </c>
      <c r="X1565" s="21">
        <f t="shared" si="174"/>
        <v>2015</v>
      </c>
    </row>
    <row r="1566" spans="1:24" ht="60" x14ac:dyDescent="0.25">
      <c r="A1566">
        <v>2345</v>
      </c>
      <c r="B1566" s="1" t="s">
        <v>2346</v>
      </c>
      <c r="C1566" s="1" t="s">
        <v>6455</v>
      </c>
      <c r="D1566" s="3">
        <v>3000</v>
      </c>
      <c r="E1566" s="4">
        <v>0</v>
      </c>
      <c r="F1566" t="s">
        <v>8219</v>
      </c>
      <c r="G1566" t="s">
        <v>8223</v>
      </c>
      <c r="H1566" t="s">
        <v>8403</v>
      </c>
      <c r="I1566" t="s">
        <v>8245</v>
      </c>
      <c r="J1566">
        <v>1427845140</v>
      </c>
      <c r="K1566">
        <v>1424822556</v>
      </c>
      <c r="L1566" t="b">
        <v>0</v>
      </c>
      <c r="M1566">
        <v>0</v>
      </c>
      <c r="N1566" t="b">
        <v>0</v>
      </c>
      <c r="O1566" t="s">
        <v>8270</v>
      </c>
      <c r="P1566" t="s">
        <v>8306</v>
      </c>
      <c r="Q1566" t="s">
        <v>8340</v>
      </c>
      <c r="R1566">
        <f t="shared" si="168"/>
        <v>0</v>
      </c>
      <c r="S1566" s="9">
        <f t="shared" si="169"/>
        <v>0</v>
      </c>
      <c r="T1566" s="8">
        <f t="shared" si="170"/>
        <v>42060.001805555556</v>
      </c>
      <c r="U1566" s="8">
        <f t="shared" si="171"/>
        <v>42094.985416666663</v>
      </c>
      <c r="V1566" s="14">
        <f t="shared" si="172"/>
        <v>34.983611111107166</v>
      </c>
      <c r="W1566" s="10">
        <f t="shared" si="173"/>
        <v>-1</v>
      </c>
      <c r="X1566" s="21">
        <f t="shared" si="174"/>
        <v>2015</v>
      </c>
    </row>
    <row r="1567" spans="1:24" ht="60" x14ac:dyDescent="0.25">
      <c r="A1567">
        <v>2419</v>
      </c>
      <c r="B1567" s="1" t="s">
        <v>2420</v>
      </c>
      <c r="C1567" s="1" t="s">
        <v>6529</v>
      </c>
      <c r="D1567" s="3">
        <v>3000</v>
      </c>
      <c r="E1567" s="4">
        <v>0</v>
      </c>
      <c r="F1567" t="s">
        <v>8220</v>
      </c>
      <c r="G1567" t="s">
        <v>8223</v>
      </c>
      <c r="H1567" t="s">
        <v>8403</v>
      </c>
      <c r="I1567" t="s">
        <v>8245</v>
      </c>
      <c r="J1567">
        <v>1424281389</v>
      </c>
      <c r="K1567">
        <v>1419097389</v>
      </c>
      <c r="L1567" t="b">
        <v>0</v>
      </c>
      <c r="M1567">
        <v>0</v>
      </c>
      <c r="N1567" t="b">
        <v>0</v>
      </c>
      <c r="O1567" t="s">
        <v>8282</v>
      </c>
      <c r="P1567" t="s">
        <v>8317</v>
      </c>
      <c r="Q1567" t="s">
        <v>8343</v>
      </c>
      <c r="R1567">
        <f t="shared" si="168"/>
        <v>0</v>
      </c>
      <c r="S1567" s="9">
        <f t="shared" si="169"/>
        <v>0</v>
      </c>
      <c r="T1567" s="8">
        <f t="shared" si="170"/>
        <v>41993.738298611104</v>
      </c>
      <c r="U1567" s="8">
        <f t="shared" si="171"/>
        <v>42053.738298611104</v>
      </c>
      <c r="V1567" s="14">
        <f t="shared" si="172"/>
        <v>60</v>
      </c>
      <c r="W1567" s="10">
        <f t="shared" si="173"/>
        <v>-1</v>
      </c>
      <c r="X1567" s="21">
        <f t="shared" si="174"/>
        <v>2014</v>
      </c>
    </row>
    <row r="1568" spans="1:24" ht="60" x14ac:dyDescent="0.25">
      <c r="A1568">
        <v>2590</v>
      </c>
      <c r="B1568" s="1" t="s">
        <v>2590</v>
      </c>
      <c r="C1568" s="1" t="s">
        <v>6700</v>
      </c>
      <c r="D1568" s="3">
        <v>3000</v>
      </c>
      <c r="E1568" s="4">
        <v>0</v>
      </c>
      <c r="F1568" t="s">
        <v>8220</v>
      </c>
      <c r="G1568" t="s">
        <v>8225</v>
      </c>
      <c r="H1568" t="s">
        <v>8404</v>
      </c>
      <c r="I1568" t="s">
        <v>8247</v>
      </c>
      <c r="J1568">
        <v>1453817297</v>
      </c>
      <c r="K1568">
        <v>1453212497</v>
      </c>
      <c r="L1568" t="b">
        <v>0</v>
      </c>
      <c r="M1568">
        <v>0</v>
      </c>
      <c r="N1568" t="b">
        <v>0</v>
      </c>
      <c r="O1568" t="s">
        <v>8282</v>
      </c>
      <c r="P1568" t="s">
        <v>8317</v>
      </c>
      <c r="Q1568" t="s">
        <v>8343</v>
      </c>
      <c r="R1568">
        <f t="shared" si="168"/>
        <v>0</v>
      </c>
      <c r="S1568" s="9">
        <f t="shared" si="169"/>
        <v>0</v>
      </c>
      <c r="T1568" s="8">
        <f t="shared" si="170"/>
        <v>42388.589085648149</v>
      </c>
      <c r="U1568" s="8">
        <f t="shared" si="171"/>
        <v>42395.589085648149</v>
      </c>
      <c r="V1568" s="14">
        <f t="shared" si="172"/>
        <v>7</v>
      </c>
      <c r="W1568" s="10">
        <f t="shared" si="173"/>
        <v>-1</v>
      </c>
      <c r="X1568" s="21">
        <f t="shared" si="174"/>
        <v>2016</v>
      </c>
    </row>
    <row r="1569" spans="1:24" ht="45" x14ac:dyDescent="0.25">
      <c r="A1569">
        <v>2872</v>
      </c>
      <c r="B1569" s="1" t="s">
        <v>2872</v>
      </c>
      <c r="C1569" s="1" t="s">
        <v>6982</v>
      </c>
      <c r="D1569" s="3">
        <v>3000</v>
      </c>
      <c r="E1569" s="4">
        <v>0</v>
      </c>
      <c r="F1569" t="s">
        <v>8220</v>
      </c>
      <c r="G1569" t="s">
        <v>8223</v>
      </c>
      <c r="H1569" t="s">
        <v>8403</v>
      </c>
      <c r="I1569" t="s">
        <v>8245</v>
      </c>
      <c r="J1569">
        <v>1434768438</v>
      </c>
      <c r="K1569">
        <v>1429584438</v>
      </c>
      <c r="L1569" t="b">
        <v>0</v>
      </c>
      <c r="M1569">
        <v>0</v>
      </c>
      <c r="N1569" t="b">
        <v>0</v>
      </c>
      <c r="O1569" t="s">
        <v>8269</v>
      </c>
      <c r="P1569" t="s">
        <v>8321</v>
      </c>
      <c r="Q1569" t="s">
        <v>8324</v>
      </c>
      <c r="R1569">
        <f t="shared" si="168"/>
        <v>0</v>
      </c>
      <c r="S1569" s="9">
        <f t="shared" si="169"/>
        <v>0</v>
      </c>
      <c r="T1569" s="8">
        <f t="shared" si="170"/>
        <v>42115.11618055556</v>
      </c>
      <c r="U1569" s="8">
        <f t="shared" si="171"/>
        <v>42175.11618055556</v>
      </c>
      <c r="V1569" s="14">
        <f t="shared" si="172"/>
        <v>60</v>
      </c>
      <c r="W1569" s="10">
        <f t="shared" si="173"/>
        <v>-1</v>
      </c>
      <c r="X1569" s="21">
        <f t="shared" si="174"/>
        <v>2015</v>
      </c>
    </row>
    <row r="1570" spans="1:24" ht="60" x14ac:dyDescent="0.25">
      <c r="A1570">
        <v>2943</v>
      </c>
      <c r="B1570" s="1" t="s">
        <v>2943</v>
      </c>
      <c r="C1570" s="1" t="s">
        <v>7053</v>
      </c>
      <c r="D1570" s="3">
        <v>3000</v>
      </c>
      <c r="E1570" s="4">
        <v>0</v>
      </c>
      <c r="F1570" t="s">
        <v>8220</v>
      </c>
      <c r="G1570" t="s">
        <v>8223</v>
      </c>
      <c r="H1570" t="s">
        <v>8403</v>
      </c>
      <c r="I1570" t="s">
        <v>8245</v>
      </c>
      <c r="J1570">
        <v>1428894380</v>
      </c>
      <c r="K1570">
        <v>1426302380</v>
      </c>
      <c r="L1570" t="b">
        <v>0</v>
      </c>
      <c r="M1570">
        <v>0</v>
      </c>
      <c r="N1570" t="b">
        <v>0</v>
      </c>
      <c r="O1570" t="s">
        <v>8301</v>
      </c>
      <c r="P1570" t="s">
        <v>8321</v>
      </c>
      <c r="Q1570" t="s">
        <v>8322</v>
      </c>
      <c r="R1570">
        <f t="shared" si="168"/>
        <v>0</v>
      </c>
      <c r="S1570" s="9">
        <f t="shared" si="169"/>
        <v>0</v>
      </c>
      <c r="T1570" s="8">
        <f t="shared" si="170"/>
        <v>42077.129398148143</v>
      </c>
      <c r="U1570" s="8">
        <f t="shared" si="171"/>
        <v>42107.129398148143</v>
      </c>
      <c r="V1570" s="14">
        <f t="shared" si="172"/>
        <v>30</v>
      </c>
      <c r="W1570" s="10">
        <f t="shared" si="173"/>
        <v>-1</v>
      </c>
      <c r="X1570" s="21">
        <f t="shared" si="174"/>
        <v>2015</v>
      </c>
    </row>
    <row r="1571" spans="1:24" ht="60" x14ac:dyDescent="0.25">
      <c r="A1571">
        <v>3641</v>
      </c>
      <c r="B1571" s="1" t="s">
        <v>3639</v>
      </c>
      <c r="C1571" s="1" t="s">
        <v>7751</v>
      </c>
      <c r="D1571" s="3">
        <v>3000</v>
      </c>
      <c r="E1571" s="4">
        <v>0</v>
      </c>
      <c r="F1571" t="s">
        <v>8220</v>
      </c>
      <c r="G1571" t="s">
        <v>8223</v>
      </c>
      <c r="H1571" t="s">
        <v>8403</v>
      </c>
      <c r="I1571" t="s">
        <v>8245</v>
      </c>
      <c r="J1571">
        <v>1412485200</v>
      </c>
      <c r="K1571">
        <v>1410966179</v>
      </c>
      <c r="L1571" t="b">
        <v>0</v>
      </c>
      <c r="M1571">
        <v>0</v>
      </c>
      <c r="N1571" t="b">
        <v>0</v>
      </c>
      <c r="O1571" t="s">
        <v>8303</v>
      </c>
      <c r="P1571" t="s">
        <v>8321</v>
      </c>
      <c r="Q1571" t="s">
        <v>8333</v>
      </c>
      <c r="R1571">
        <f t="shared" si="168"/>
        <v>0</v>
      </c>
      <c r="S1571" s="9">
        <f t="shared" si="169"/>
        <v>0</v>
      </c>
      <c r="T1571" s="8">
        <f t="shared" si="170"/>
        <v>41899.627071759263</v>
      </c>
      <c r="U1571" s="8">
        <f t="shared" si="171"/>
        <v>41917.208333333336</v>
      </c>
      <c r="V1571" s="14">
        <f t="shared" si="172"/>
        <v>17.581261574072414</v>
      </c>
      <c r="W1571" s="10">
        <f t="shared" si="173"/>
        <v>-1</v>
      </c>
      <c r="X1571" s="21">
        <f t="shared" si="174"/>
        <v>2014</v>
      </c>
    </row>
    <row r="1572" spans="1:24" ht="45" x14ac:dyDescent="0.25">
      <c r="A1572">
        <v>3802</v>
      </c>
      <c r="B1572" s="1" t="s">
        <v>3799</v>
      </c>
      <c r="C1572" s="1" t="s">
        <v>7912</v>
      </c>
      <c r="D1572" s="3">
        <v>3000</v>
      </c>
      <c r="E1572" s="4">
        <v>0</v>
      </c>
      <c r="F1572" t="s">
        <v>8220</v>
      </c>
      <c r="G1572" t="s">
        <v>8223</v>
      </c>
      <c r="H1572" t="s">
        <v>8403</v>
      </c>
      <c r="I1572" t="s">
        <v>8245</v>
      </c>
      <c r="J1572">
        <v>1445482906</v>
      </c>
      <c r="K1572">
        <v>1442890906</v>
      </c>
      <c r="L1572" t="b">
        <v>0</v>
      </c>
      <c r="M1572">
        <v>0</v>
      </c>
      <c r="N1572" t="b">
        <v>0</v>
      </c>
      <c r="O1572" t="s">
        <v>8303</v>
      </c>
      <c r="P1572" t="s">
        <v>8321</v>
      </c>
      <c r="Q1572" t="s">
        <v>8333</v>
      </c>
      <c r="R1572">
        <f t="shared" si="168"/>
        <v>0</v>
      </c>
      <c r="S1572" s="9">
        <f t="shared" si="169"/>
        <v>0</v>
      </c>
      <c r="T1572" s="8">
        <f t="shared" si="170"/>
        <v>42269.126226851848</v>
      </c>
      <c r="U1572" s="8">
        <f t="shared" si="171"/>
        <v>42299.126226851848</v>
      </c>
      <c r="V1572" s="14">
        <f t="shared" si="172"/>
        <v>30</v>
      </c>
      <c r="W1572" s="10">
        <f t="shared" si="173"/>
        <v>-1</v>
      </c>
      <c r="X1572" s="21">
        <f t="shared" si="174"/>
        <v>2015</v>
      </c>
    </row>
    <row r="1573" spans="1:24" ht="60" x14ac:dyDescent="0.25">
      <c r="A1573">
        <v>3921</v>
      </c>
      <c r="B1573" s="1" t="s">
        <v>3918</v>
      </c>
      <c r="C1573" s="1" t="s">
        <v>8029</v>
      </c>
      <c r="D1573" s="3">
        <v>3000</v>
      </c>
      <c r="E1573" s="4">
        <v>0</v>
      </c>
      <c r="F1573" t="s">
        <v>8220</v>
      </c>
      <c r="G1573" t="s">
        <v>8224</v>
      </c>
      <c r="H1573" t="s">
        <v>8407</v>
      </c>
      <c r="I1573" t="s">
        <v>8246</v>
      </c>
      <c r="J1573">
        <v>1414346400</v>
      </c>
      <c r="K1573">
        <v>1413291655</v>
      </c>
      <c r="L1573" t="b">
        <v>0</v>
      </c>
      <c r="M1573">
        <v>0</v>
      </c>
      <c r="N1573" t="b">
        <v>0</v>
      </c>
      <c r="O1573" t="s">
        <v>8269</v>
      </c>
      <c r="P1573" t="s">
        <v>8321</v>
      </c>
      <c r="Q1573" t="s">
        <v>8324</v>
      </c>
      <c r="R1573">
        <f t="shared" si="168"/>
        <v>0</v>
      </c>
      <c r="S1573" s="9">
        <f t="shared" si="169"/>
        <v>0</v>
      </c>
      <c r="T1573" s="8">
        <f t="shared" si="170"/>
        <v>41926.542303240742</v>
      </c>
      <c r="U1573" s="8">
        <f t="shared" si="171"/>
        <v>41938.75</v>
      </c>
      <c r="V1573" s="14">
        <f t="shared" si="172"/>
        <v>12.207696759258397</v>
      </c>
      <c r="W1573" s="10">
        <f t="shared" si="173"/>
        <v>-1</v>
      </c>
      <c r="X1573" s="21">
        <f t="shared" si="174"/>
        <v>2014</v>
      </c>
    </row>
    <row r="1574" spans="1:24" ht="60" x14ac:dyDescent="0.25">
      <c r="A1574">
        <v>3989</v>
      </c>
      <c r="B1574" s="1" t="s">
        <v>3985</v>
      </c>
      <c r="C1574" s="1" t="s">
        <v>8095</v>
      </c>
      <c r="D1574" s="3">
        <v>3000</v>
      </c>
      <c r="E1574" s="4">
        <v>0</v>
      </c>
      <c r="F1574" t="s">
        <v>8220</v>
      </c>
      <c r="G1574" t="s">
        <v>8223</v>
      </c>
      <c r="H1574" t="s">
        <v>8403</v>
      </c>
      <c r="I1574" t="s">
        <v>8245</v>
      </c>
      <c r="J1574">
        <v>1447009181</v>
      </c>
      <c r="K1574">
        <v>1444413581</v>
      </c>
      <c r="L1574" t="b">
        <v>0</v>
      </c>
      <c r="M1574">
        <v>0</v>
      </c>
      <c r="N1574" t="b">
        <v>0</v>
      </c>
      <c r="O1574" t="s">
        <v>8269</v>
      </c>
      <c r="P1574" t="s">
        <v>8321</v>
      </c>
      <c r="Q1574" t="s">
        <v>8324</v>
      </c>
      <c r="R1574">
        <f t="shared" si="168"/>
        <v>0</v>
      </c>
      <c r="S1574" s="9">
        <f t="shared" si="169"/>
        <v>0</v>
      </c>
      <c r="T1574" s="8">
        <f t="shared" si="170"/>
        <v>42286.749780092592</v>
      </c>
      <c r="U1574" s="8">
        <f t="shared" si="171"/>
        <v>42316.791446759264</v>
      </c>
      <c r="V1574" s="14">
        <f t="shared" si="172"/>
        <v>30.041666666671517</v>
      </c>
      <c r="W1574" s="10">
        <f t="shared" si="173"/>
        <v>-1</v>
      </c>
      <c r="X1574" s="21">
        <f t="shared" si="174"/>
        <v>2015</v>
      </c>
    </row>
    <row r="1575" spans="1:24" ht="60" x14ac:dyDescent="0.25">
      <c r="A1575">
        <v>3997</v>
      </c>
      <c r="B1575" s="1" t="s">
        <v>3993</v>
      </c>
      <c r="C1575" s="1" t="s">
        <v>8103</v>
      </c>
      <c r="D1575" s="3">
        <v>3000</v>
      </c>
      <c r="E1575" s="4">
        <v>0</v>
      </c>
      <c r="F1575" t="s">
        <v>8220</v>
      </c>
      <c r="G1575" t="s">
        <v>8224</v>
      </c>
      <c r="H1575" t="s">
        <v>8407</v>
      </c>
      <c r="I1575" t="s">
        <v>8246</v>
      </c>
      <c r="J1575">
        <v>1428222221</v>
      </c>
      <c r="K1575">
        <v>1425633821</v>
      </c>
      <c r="L1575" t="b">
        <v>0</v>
      </c>
      <c r="M1575">
        <v>0</v>
      </c>
      <c r="N1575" t="b">
        <v>0</v>
      </c>
      <c r="O1575" t="s">
        <v>8269</v>
      </c>
      <c r="P1575" t="s">
        <v>8321</v>
      </c>
      <c r="Q1575" t="s">
        <v>8324</v>
      </c>
      <c r="R1575">
        <f t="shared" si="168"/>
        <v>0</v>
      </c>
      <c r="S1575" s="9">
        <f t="shared" si="169"/>
        <v>0</v>
      </c>
      <c r="T1575" s="8">
        <f t="shared" si="170"/>
        <v>42069.391446759255</v>
      </c>
      <c r="U1575" s="8">
        <f t="shared" si="171"/>
        <v>42099.349780092598</v>
      </c>
      <c r="V1575" s="14">
        <f t="shared" si="172"/>
        <v>29.958333333343035</v>
      </c>
      <c r="W1575" s="10">
        <f t="shared" si="173"/>
        <v>-1</v>
      </c>
      <c r="X1575" s="21">
        <f t="shared" si="174"/>
        <v>2015</v>
      </c>
    </row>
    <row r="1576" spans="1:24" ht="60" x14ac:dyDescent="0.25">
      <c r="A1576">
        <v>4080</v>
      </c>
      <c r="B1576" s="1" t="s">
        <v>4076</v>
      </c>
      <c r="C1576" s="1" t="s">
        <v>8183</v>
      </c>
      <c r="D1576" s="3">
        <v>3000</v>
      </c>
      <c r="E1576" s="4">
        <v>0</v>
      </c>
      <c r="F1576" t="s">
        <v>8220</v>
      </c>
      <c r="G1576" t="s">
        <v>8223</v>
      </c>
      <c r="H1576" t="s">
        <v>8403</v>
      </c>
      <c r="I1576" t="s">
        <v>8245</v>
      </c>
      <c r="J1576">
        <v>1465930440</v>
      </c>
      <c r="K1576">
        <v>1463849116</v>
      </c>
      <c r="L1576" t="b">
        <v>0</v>
      </c>
      <c r="M1576">
        <v>0</v>
      </c>
      <c r="N1576" t="b">
        <v>0</v>
      </c>
      <c r="O1576" t="s">
        <v>8269</v>
      </c>
      <c r="P1576" t="s">
        <v>8321</v>
      </c>
      <c r="Q1576" t="s">
        <v>8324</v>
      </c>
      <c r="R1576">
        <f t="shared" si="168"/>
        <v>0</v>
      </c>
      <c r="S1576" s="9">
        <f t="shared" si="169"/>
        <v>0</v>
      </c>
      <c r="T1576" s="8">
        <f t="shared" si="170"/>
        <v>42511.698101851856</v>
      </c>
      <c r="U1576" s="8">
        <f t="shared" si="171"/>
        <v>42535.787500000006</v>
      </c>
      <c r="V1576" s="14">
        <f t="shared" si="172"/>
        <v>24.089398148149485</v>
      </c>
      <c r="W1576" s="10">
        <f t="shared" si="173"/>
        <v>-1</v>
      </c>
      <c r="X1576" s="21">
        <f t="shared" si="174"/>
        <v>2016</v>
      </c>
    </row>
    <row r="1577" spans="1:24" ht="30" x14ac:dyDescent="0.25">
      <c r="A1577">
        <v>3223</v>
      </c>
      <c r="B1577" s="1" t="s">
        <v>3223</v>
      </c>
      <c r="C1577" s="1" t="s">
        <v>7333</v>
      </c>
      <c r="D1577" s="3">
        <v>3100</v>
      </c>
      <c r="E1577" s="4">
        <v>3395</v>
      </c>
      <c r="F1577" t="s">
        <v>8218</v>
      </c>
      <c r="G1577" t="s">
        <v>8223</v>
      </c>
      <c r="H1577" t="s">
        <v>8403</v>
      </c>
      <c r="I1577" t="s">
        <v>8245</v>
      </c>
      <c r="J1577">
        <v>1440100976</v>
      </c>
      <c r="K1577">
        <v>1437508976</v>
      </c>
      <c r="L1577" t="b">
        <v>1</v>
      </c>
      <c r="M1577">
        <v>74</v>
      </c>
      <c r="N1577" t="b">
        <v>1</v>
      </c>
      <c r="O1577" t="s">
        <v>8269</v>
      </c>
      <c r="P1577" t="s">
        <v>8321</v>
      </c>
      <c r="Q1577" t="s">
        <v>8324</v>
      </c>
      <c r="R1577">
        <f t="shared" si="168"/>
        <v>45.88</v>
      </c>
      <c r="S1577" s="9">
        <f t="shared" si="169"/>
        <v>110</v>
      </c>
      <c r="T1577" s="8">
        <f t="shared" si="170"/>
        <v>42206.835370370376</v>
      </c>
      <c r="U1577" s="8">
        <f t="shared" si="171"/>
        <v>42236.835370370376</v>
      </c>
      <c r="V1577" s="14">
        <f t="shared" si="172"/>
        <v>30</v>
      </c>
      <c r="W1577" s="10">
        <f t="shared" si="173"/>
        <v>9.5161290322580638E-2</v>
      </c>
      <c r="X1577" s="21">
        <f t="shared" si="174"/>
        <v>2015</v>
      </c>
    </row>
    <row r="1578" spans="1:24" ht="60" x14ac:dyDescent="0.25">
      <c r="A1578">
        <v>2932</v>
      </c>
      <c r="B1578" s="1" t="s">
        <v>2932</v>
      </c>
      <c r="C1578" s="1" t="s">
        <v>7042</v>
      </c>
      <c r="D1578" s="3">
        <v>3100</v>
      </c>
      <c r="E1578" s="4">
        <v>3258</v>
      </c>
      <c r="F1578" t="s">
        <v>8218</v>
      </c>
      <c r="G1578" t="s">
        <v>8225</v>
      </c>
      <c r="H1578" t="s">
        <v>8404</v>
      </c>
      <c r="I1578" t="s">
        <v>8247</v>
      </c>
      <c r="J1578">
        <v>1424516400</v>
      </c>
      <c r="K1578">
        <v>1421812637</v>
      </c>
      <c r="L1578" t="b">
        <v>0</v>
      </c>
      <c r="M1578">
        <v>38</v>
      </c>
      <c r="N1578" t="b">
        <v>1</v>
      </c>
      <c r="O1578" t="s">
        <v>8303</v>
      </c>
      <c r="P1578" t="s">
        <v>8321</v>
      </c>
      <c r="Q1578" t="s">
        <v>8333</v>
      </c>
      <c r="R1578">
        <f t="shared" si="168"/>
        <v>85.74</v>
      </c>
      <c r="S1578" s="9">
        <f t="shared" si="169"/>
        <v>105</v>
      </c>
      <c r="T1578" s="8">
        <f t="shared" si="170"/>
        <v>42025.164780092593</v>
      </c>
      <c r="U1578" s="8">
        <f t="shared" si="171"/>
        <v>42056.458333333328</v>
      </c>
      <c r="V1578" s="14">
        <f t="shared" si="172"/>
        <v>31.293553240735491</v>
      </c>
      <c r="W1578" s="10">
        <f t="shared" si="173"/>
        <v>5.0967741935483868E-2</v>
      </c>
      <c r="X1578" s="21">
        <f t="shared" si="174"/>
        <v>2015</v>
      </c>
    </row>
    <row r="1579" spans="1:24" ht="30" x14ac:dyDescent="0.25">
      <c r="A1579">
        <v>876</v>
      </c>
      <c r="B1579" s="1" t="s">
        <v>877</v>
      </c>
      <c r="C1579" s="1" t="s">
        <v>4986</v>
      </c>
      <c r="D1579" s="3">
        <v>3152</v>
      </c>
      <c r="E1579" s="4">
        <v>1286</v>
      </c>
      <c r="F1579" t="s">
        <v>8220</v>
      </c>
      <c r="G1579" t="s">
        <v>8224</v>
      </c>
      <c r="H1579" t="s">
        <v>8407</v>
      </c>
      <c r="I1579" t="s">
        <v>8246</v>
      </c>
      <c r="J1579">
        <v>1359978927</v>
      </c>
      <c r="K1579">
        <v>1357127727</v>
      </c>
      <c r="L1579" t="b">
        <v>0</v>
      </c>
      <c r="M1579">
        <v>45</v>
      </c>
      <c r="N1579" t="b">
        <v>0</v>
      </c>
      <c r="O1579" t="s">
        <v>8276</v>
      </c>
      <c r="P1579" t="s">
        <v>8325</v>
      </c>
      <c r="Q1579" t="s">
        <v>8348</v>
      </c>
      <c r="R1579">
        <f t="shared" si="168"/>
        <v>28.58</v>
      </c>
      <c r="S1579" s="9">
        <f t="shared" si="169"/>
        <v>41</v>
      </c>
      <c r="T1579" s="8">
        <f t="shared" si="170"/>
        <v>41276.496840277774</v>
      </c>
      <c r="U1579" s="8">
        <f t="shared" si="171"/>
        <v>41309.496840277774</v>
      </c>
      <c r="V1579" s="14">
        <f t="shared" si="172"/>
        <v>33</v>
      </c>
      <c r="W1579" s="10">
        <f t="shared" si="173"/>
        <v>-0.59200507614213194</v>
      </c>
      <c r="X1579" s="21">
        <f t="shared" si="174"/>
        <v>2013</v>
      </c>
    </row>
    <row r="1580" spans="1:24" ht="60" x14ac:dyDescent="0.25">
      <c r="A1580">
        <v>3560</v>
      </c>
      <c r="B1580" s="1" t="s">
        <v>3559</v>
      </c>
      <c r="C1580" s="1" t="s">
        <v>7670</v>
      </c>
      <c r="D1580" s="3">
        <v>3200</v>
      </c>
      <c r="E1580" s="4">
        <v>3470</v>
      </c>
      <c r="F1580" t="s">
        <v>8218</v>
      </c>
      <c r="G1580" t="s">
        <v>8228</v>
      </c>
      <c r="H1580" t="s">
        <v>8408</v>
      </c>
      <c r="I1580" t="s">
        <v>8250</v>
      </c>
      <c r="J1580">
        <v>1432694700</v>
      </c>
      <c r="K1580">
        <v>1429651266</v>
      </c>
      <c r="L1580" t="b">
        <v>0</v>
      </c>
      <c r="M1580">
        <v>74</v>
      </c>
      <c r="N1580" t="b">
        <v>1</v>
      </c>
      <c r="O1580" t="s">
        <v>8269</v>
      </c>
      <c r="P1580" t="s">
        <v>8321</v>
      </c>
      <c r="Q1580" t="s">
        <v>8324</v>
      </c>
      <c r="R1580">
        <f t="shared" si="168"/>
        <v>46.89</v>
      </c>
      <c r="S1580" s="9">
        <f t="shared" si="169"/>
        <v>108</v>
      </c>
      <c r="T1580" s="8">
        <f t="shared" si="170"/>
        <v>42115.889652777783</v>
      </c>
      <c r="U1580" s="8">
        <f t="shared" si="171"/>
        <v>42151.114583333328</v>
      </c>
      <c r="V1580" s="14">
        <f t="shared" si="172"/>
        <v>35.224930555545143</v>
      </c>
      <c r="W1580" s="10">
        <f t="shared" si="173"/>
        <v>8.4375000000000006E-2</v>
      </c>
      <c r="X1580" s="21">
        <f t="shared" si="174"/>
        <v>2015</v>
      </c>
    </row>
    <row r="1581" spans="1:24" ht="45" x14ac:dyDescent="0.25">
      <c r="A1581">
        <v>98</v>
      </c>
      <c r="B1581" s="1" t="s">
        <v>100</v>
      </c>
      <c r="C1581" s="1" t="s">
        <v>4209</v>
      </c>
      <c r="D1581" s="3">
        <v>3200</v>
      </c>
      <c r="E1581" s="4">
        <v>3400</v>
      </c>
      <c r="F1581" t="s">
        <v>8218</v>
      </c>
      <c r="G1581" t="s">
        <v>8223</v>
      </c>
      <c r="H1581" t="s">
        <v>8403</v>
      </c>
      <c r="I1581" t="s">
        <v>8245</v>
      </c>
      <c r="J1581">
        <v>1354923000</v>
      </c>
      <c r="K1581">
        <v>1351796674</v>
      </c>
      <c r="L1581" t="b">
        <v>0</v>
      </c>
      <c r="M1581">
        <v>60</v>
      </c>
      <c r="N1581" t="b">
        <v>1</v>
      </c>
      <c r="O1581" t="s">
        <v>8264</v>
      </c>
      <c r="P1581" t="s">
        <v>8319</v>
      </c>
      <c r="Q1581" t="s">
        <v>8341</v>
      </c>
      <c r="R1581">
        <f t="shared" si="168"/>
        <v>56.67</v>
      </c>
      <c r="S1581" s="9">
        <f t="shared" si="169"/>
        <v>106</v>
      </c>
      <c r="T1581" s="8">
        <f t="shared" si="170"/>
        <v>41214.79483796296</v>
      </c>
      <c r="U1581" s="8">
        <f t="shared" si="171"/>
        <v>41250.979166666664</v>
      </c>
      <c r="V1581" s="14">
        <f t="shared" si="172"/>
        <v>36.184328703704523</v>
      </c>
      <c r="W1581" s="10">
        <f t="shared" si="173"/>
        <v>6.25E-2</v>
      </c>
      <c r="X1581" s="21">
        <f t="shared" si="174"/>
        <v>2012</v>
      </c>
    </row>
    <row r="1582" spans="1:24" ht="45" x14ac:dyDescent="0.25">
      <c r="A1582">
        <v>2476</v>
      </c>
      <c r="B1582" s="1" t="s">
        <v>2477</v>
      </c>
      <c r="C1582" s="1" t="s">
        <v>6586</v>
      </c>
      <c r="D1582" s="3">
        <v>3200</v>
      </c>
      <c r="E1582" s="4">
        <v>3360.72</v>
      </c>
      <c r="F1582" t="s">
        <v>8218</v>
      </c>
      <c r="G1582" t="s">
        <v>8223</v>
      </c>
      <c r="H1582" t="s">
        <v>8403</v>
      </c>
      <c r="I1582" t="s">
        <v>8245</v>
      </c>
      <c r="J1582">
        <v>1415004770</v>
      </c>
      <c r="K1582">
        <v>1412149970</v>
      </c>
      <c r="L1582" t="b">
        <v>0</v>
      </c>
      <c r="M1582">
        <v>55</v>
      </c>
      <c r="N1582" t="b">
        <v>1</v>
      </c>
      <c r="O1582" t="s">
        <v>8277</v>
      </c>
      <c r="P1582" t="s">
        <v>8325</v>
      </c>
      <c r="Q1582" t="s">
        <v>8326</v>
      </c>
      <c r="R1582">
        <f t="shared" si="168"/>
        <v>61.1</v>
      </c>
      <c r="S1582" s="9">
        <f t="shared" si="169"/>
        <v>105</v>
      </c>
      <c r="T1582" s="8">
        <f t="shared" si="170"/>
        <v>41913.328356481477</v>
      </c>
      <c r="U1582" s="8">
        <f t="shared" si="171"/>
        <v>41946.370023148149</v>
      </c>
      <c r="V1582" s="14">
        <f t="shared" si="172"/>
        <v>33.041666666671517</v>
      </c>
      <c r="W1582" s="10">
        <f t="shared" si="173"/>
        <v>5.0224999999999936E-2</v>
      </c>
      <c r="X1582" s="21">
        <f t="shared" si="174"/>
        <v>2014</v>
      </c>
    </row>
    <row r="1583" spans="1:24" ht="60" x14ac:dyDescent="0.25">
      <c r="A1583">
        <v>3186</v>
      </c>
      <c r="B1583" s="1" t="s">
        <v>3186</v>
      </c>
      <c r="C1583" s="1" t="s">
        <v>7296</v>
      </c>
      <c r="D1583" s="3">
        <v>3200</v>
      </c>
      <c r="E1583" s="4">
        <v>3270</v>
      </c>
      <c r="F1583" t="s">
        <v>8218</v>
      </c>
      <c r="G1583" t="s">
        <v>8224</v>
      </c>
      <c r="H1583" t="s">
        <v>8407</v>
      </c>
      <c r="I1583" t="s">
        <v>8246</v>
      </c>
      <c r="J1583">
        <v>1410901200</v>
      </c>
      <c r="K1583">
        <v>1408313438</v>
      </c>
      <c r="L1583" t="b">
        <v>1</v>
      </c>
      <c r="M1583">
        <v>70</v>
      </c>
      <c r="N1583" t="b">
        <v>1</v>
      </c>
      <c r="O1583" t="s">
        <v>8269</v>
      </c>
      <c r="P1583" t="s">
        <v>8321</v>
      </c>
      <c r="Q1583" t="s">
        <v>8324</v>
      </c>
      <c r="R1583">
        <f t="shared" si="168"/>
        <v>46.71</v>
      </c>
      <c r="S1583" s="9">
        <f t="shared" si="169"/>
        <v>102</v>
      </c>
      <c r="T1583" s="8">
        <f t="shared" si="170"/>
        <v>41868.924050925925</v>
      </c>
      <c r="U1583" s="8">
        <f t="shared" si="171"/>
        <v>41898.875</v>
      </c>
      <c r="V1583" s="14">
        <f t="shared" si="172"/>
        <v>29.950949074074742</v>
      </c>
      <c r="W1583" s="10">
        <f t="shared" si="173"/>
        <v>2.1874999999999999E-2</v>
      </c>
      <c r="X1583" s="21">
        <f t="shared" si="174"/>
        <v>2014</v>
      </c>
    </row>
    <row r="1584" spans="1:24" ht="45" x14ac:dyDescent="0.25">
      <c r="A1584">
        <v>1929</v>
      </c>
      <c r="B1584" s="1" t="s">
        <v>1930</v>
      </c>
      <c r="C1584" s="1" t="s">
        <v>6039</v>
      </c>
      <c r="D1584" s="3">
        <v>3200</v>
      </c>
      <c r="E1584" s="4">
        <v>3210</v>
      </c>
      <c r="F1584" t="s">
        <v>8218</v>
      </c>
      <c r="G1584" t="s">
        <v>8223</v>
      </c>
      <c r="H1584" t="s">
        <v>8403</v>
      </c>
      <c r="I1584" t="s">
        <v>8245</v>
      </c>
      <c r="J1584">
        <v>1309825866</v>
      </c>
      <c r="K1584">
        <v>1306197066</v>
      </c>
      <c r="L1584" t="b">
        <v>0</v>
      </c>
      <c r="M1584">
        <v>75</v>
      </c>
      <c r="N1584" t="b">
        <v>1</v>
      </c>
      <c r="O1584" t="s">
        <v>8277</v>
      </c>
      <c r="P1584" t="s">
        <v>8325</v>
      </c>
      <c r="Q1584" t="s">
        <v>8326</v>
      </c>
      <c r="R1584">
        <f t="shared" si="168"/>
        <v>42.8</v>
      </c>
      <c r="S1584" s="9">
        <f t="shared" si="169"/>
        <v>100</v>
      </c>
      <c r="T1584" s="8">
        <f t="shared" si="170"/>
        <v>40687.021597222221</v>
      </c>
      <c r="U1584" s="8">
        <f t="shared" si="171"/>
        <v>40729.021597222221</v>
      </c>
      <c r="V1584" s="14">
        <f t="shared" si="172"/>
        <v>42</v>
      </c>
      <c r="W1584" s="10">
        <f t="shared" si="173"/>
        <v>3.1250000000000002E-3</v>
      </c>
      <c r="X1584" s="21">
        <f t="shared" si="174"/>
        <v>2011</v>
      </c>
    </row>
    <row r="1585" spans="1:24" ht="60" x14ac:dyDescent="0.25">
      <c r="A1585">
        <v>2971</v>
      </c>
      <c r="B1585" s="1" t="s">
        <v>2971</v>
      </c>
      <c r="C1585" s="1" t="s">
        <v>7081</v>
      </c>
      <c r="D1585" s="3">
        <v>3200</v>
      </c>
      <c r="E1585" s="4">
        <v>3205</v>
      </c>
      <c r="F1585" t="s">
        <v>8218</v>
      </c>
      <c r="G1585" t="s">
        <v>8223</v>
      </c>
      <c r="H1585" t="s">
        <v>8403</v>
      </c>
      <c r="I1585" t="s">
        <v>8245</v>
      </c>
      <c r="J1585">
        <v>1409500078</v>
      </c>
      <c r="K1585">
        <v>1406908078</v>
      </c>
      <c r="L1585" t="b">
        <v>0</v>
      </c>
      <c r="M1585">
        <v>43</v>
      </c>
      <c r="N1585" t="b">
        <v>1</v>
      </c>
      <c r="O1585" t="s">
        <v>8269</v>
      </c>
      <c r="P1585" t="s">
        <v>8321</v>
      </c>
      <c r="Q1585" t="s">
        <v>8324</v>
      </c>
      <c r="R1585">
        <f t="shared" si="168"/>
        <v>74.53</v>
      </c>
      <c r="S1585" s="9">
        <f t="shared" si="169"/>
        <v>100</v>
      </c>
      <c r="T1585" s="8">
        <f t="shared" si="170"/>
        <v>41852.658310185187</v>
      </c>
      <c r="U1585" s="8">
        <f t="shared" si="171"/>
        <v>41882.658310185187</v>
      </c>
      <c r="V1585" s="14">
        <f t="shared" si="172"/>
        <v>30</v>
      </c>
      <c r="W1585" s="10">
        <f t="shared" si="173"/>
        <v>1.5625000000000001E-3</v>
      </c>
      <c r="X1585" s="21">
        <f t="shared" si="174"/>
        <v>2014</v>
      </c>
    </row>
    <row r="1586" spans="1:24" ht="60" x14ac:dyDescent="0.25">
      <c r="A1586">
        <v>1122</v>
      </c>
      <c r="B1586" s="1" t="s">
        <v>1123</v>
      </c>
      <c r="C1586" s="1" t="s">
        <v>5232</v>
      </c>
      <c r="D1586" s="3">
        <v>3200</v>
      </c>
      <c r="E1586" s="4">
        <v>0</v>
      </c>
      <c r="F1586" t="s">
        <v>8220</v>
      </c>
      <c r="G1586" t="s">
        <v>8224</v>
      </c>
      <c r="H1586" t="s">
        <v>8407</v>
      </c>
      <c r="I1586" t="s">
        <v>8246</v>
      </c>
      <c r="J1586">
        <v>1369932825</v>
      </c>
      <c r="K1586">
        <v>1368723225</v>
      </c>
      <c r="L1586" t="b">
        <v>0</v>
      </c>
      <c r="M1586">
        <v>0</v>
      </c>
      <c r="N1586" t="b">
        <v>0</v>
      </c>
      <c r="O1586" t="s">
        <v>8280</v>
      </c>
      <c r="P1586" t="s">
        <v>8314</v>
      </c>
      <c r="Q1586" t="s">
        <v>8332</v>
      </c>
      <c r="R1586">
        <f t="shared" si="168"/>
        <v>0</v>
      </c>
      <c r="S1586" s="9">
        <f t="shared" si="169"/>
        <v>0</v>
      </c>
      <c r="T1586" s="8">
        <f t="shared" si="170"/>
        <v>41410.703993055555</v>
      </c>
      <c r="U1586" s="8">
        <f t="shared" si="171"/>
        <v>41424.703993055555</v>
      </c>
      <c r="V1586" s="14">
        <f t="shared" si="172"/>
        <v>14</v>
      </c>
      <c r="W1586" s="10">
        <f t="shared" si="173"/>
        <v>-1</v>
      </c>
      <c r="X1586" s="21">
        <f t="shared" si="174"/>
        <v>2013</v>
      </c>
    </row>
    <row r="1587" spans="1:24" ht="60" x14ac:dyDescent="0.25">
      <c r="A1587">
        <v>1994</v>
      </c>
      <c r="B1587" s="1" t="s">
        <v>1995</v>
      </c>
      <c r="C1587" s="1" t="s">
        <v>6104</v>
      </c>
      <c r="D1587" s="3">
        <v>3200</v>
      </c>
      <c r="E1587" s="4">
        <v>0</v>
      </c>
      <c r="F1587" t="s">
        <v>8220</v>
      </c>
      <c r="G1587" t="s">
        <v>8223</v>
      </c>
      <c r="H1587" t="s">
        <v>8403</v>
      </c>
      <c r="I1587" t="s">
        <v>8245</v>
      </c>
      <c r="J1587">
        <v>1481072942</v>
      </c>
      <c r="K1587">
        <v>1475885342</v>
      </c>
      <c r="L1587" t="b">
        <v>0</v>
      </c>
      <c r="M1587">
        <v>0</v>
      </c>
      <c r="N1587" t="b">
        <v>0</v>
      </c>
      <c r="O1587" t="s">
        <v>8294</v>
      </c>
      <c r="P1587" t="s">
        <v>8311</v>
      </c>
      <c r="Q1587" t="s">
        <v>8351</v>
      </c>
      <c r="R1587">
        <f t="shared" si="168"/>
        <v>0</v>
      </c>
      <c r="S1587" s="9">
        <f t="shared" si="169"/>
        <v>0</v>
      </c>
      <c r="T1587" s="8">
        <f t="shared" si="170"/>
        <v>42651.006273148145</v>
      </c>
      <c r="U1587" s="8">
        <f t="shared" si="171"/>
        <v>42711.047939814816</v>
      </c>
      <c r="V1587" s="14">
        <f t="shared" si="172"/>
        <v>60.041666666671517</v>
      </c>
      <c r="W1587" s="10">
        <f t="shared" si="173"/>
        <v>-1</v>
      </c>
      <c r="X1587" s="21">
        <f t="shared" si="174"/>
        <v>2016</v>
      </c>
    </row>
    <row r="1588" spans="1:24" ht="60" x14ac:dyDescent="0.25">
      <c r="A1588">
        <v>119</v>
      </c>
      <c r="B1588" s="1" t="s">
        <v>121</v>
      </c>
      <c r="C1588" s="1" t="s">
        <v>4230</v>
      </c>
      <c r="D1588" s="3">
        <v>3250</v>
      </c>
      <c r="E1588" s="4">
        <v>3398.1</v>
      </c>
      <c r="F1588" t="s">
        <v>8218</v>
      </c>
      <c r="G1588" t="s">
        <v>8223</v>
      </c>
      <c r="H1588" t="s">
        <v>8403</v>
      </c>
      <c r="I1588" t="s">
        <v>8245</v>
      </c>
      <c r="J1588">
        <v>1313276400</v>
      </c>
      <c r="K1588">
        <v>1310693986</v>
      </c>
      <c r="L1588" t="b">
        <v>0</v>
      </c>
      <c r="M1588">
        <v>37</v>
      </c>
      <c r="N1588" t="b">
        <v>1</v>
      </c>
      <c r="O1588" t="s">
        <v>8264</v>
      </c>
      <c r="P1588" t="s">
        <v>8319</v>
      </c>
      <c r="Q1588" t="s">
        <v>8341</v>
      </c>
      <c r="R1588">
        <f t="shared" si="168"/>
        <v>91.84</v>
      </c>
      <c r="S1588" s="9">
        <f t="shared" si="169"/>
        <v>105</v>
      </c>
      <c r="T1588" s="8">
        <f t="shared" si="170"/>
        <v>40739.069282407407</v>
      </c>
      <c r="U1588" s="8">
        <f t="shared" si="171"/>
        <v>40768.958333333336</v>
      </c>
      <c r="V1588" s="14">
        <f t="shared" si="172"/>
        <v>29.889050925929041</v>
      </c>
      <c r="W1588" s="10">
        <f t="shared" si="173"/>
        <v>4.5569230769230744E-2</v>
      </c>
      <c r="X1588" s="21">
        <f t="shared" si="174"/>
        <v>2011</v>
      </c>
    </row>
    <row r="1589" spans="1:24" ht="45" x14ac:dyDescent="0.25">
      <c r="A1589">
        <v>2406</v>
      </c>
      <c r="B1589" s="1" t="s">
        <v>2407</v>
      </c>
      <c r="C1589" s="1" t="s">
        <v>6516</v>
      </c>
      <c r="D1589" s="3">
        <v>3250</v>
      </c>
      <c r="E1589" s="4">
        <v>1345</v>
      </c>
      <c r="F1589" t="s">
        <v>8220</v>
      </c>
      <c r="G1589" t="s">
        <v>8223</v>
      </c>
      <c r="H1589" t="s">
        <v>8403</v>
      </c>
      <c r="I1589" t="s">
        <v>8245</v>
      </c>
      <c r="J1589">
        <v>1421635190</v>
      </c>
      <c r="K1589">
        <v>1418179190</v>
      </c>
      <c r="L1589" t="b">
        <v>0</v>
      </c>
      <c r="M1589">
        <v>16</v>
      </c>
      <c r="N1589" t="b">
        <v>0</v>
      </c>
      <c r="O1589" t="s">
        <v>8282</v>
      </c>
      <c r="P1589" t="s">
        <v>8317</v>
      </c>
      <c r="Q1589" t="s">
        <v>8343</v>
      </c>
      <c r="R1589">
        <f t="shared" si="168"/>
        <v>84.06</v>
      </c>
      <c r="S1589" s="9">
        <f t="shared" si="169"/>
        <v>41</v>
      </c>
      <c r="T1589" s="8">
        <f t="shared" si="170"/>
        <v>41983.110995370371</v>
      </c>
      <c r="U1589" s="8">
        <f t="shared" si="171"/>
        <v>42023.110995370371</v>
      </c>
      <c r="V1589" s="14">
        <f t="shared" si="172"/>
        <v>40</v>
      </c>
      <c r="W1589" s="10">
        <f t="shared" si="173"/>
        <v>-0.58615384615384614</v>
      </c>
      <c r="X1589" s="21">
        <f t="shared" si="174"/>
        <v>2014</v>
      </c>
    </row>
    <row r="1590" spans="1:24" ht="45" x14ac:dyDescent="0.25">
      <c r="A1590">
        <v>1596</v>
      </c>
      <c r="B1590" s="1" t="s">
        <v>1597</v>
      </c>
      <c r="C1590" s="1" t="s">
        <v>5706</v>
      </c>
      <c r="D1590" s="3">
        <v>3250</v>
      </c>
      <c r="E1590" s="4">
        <v>75</v>
      </c>
      <c r="F1590" t="s">
        <v>8220</v>
      </c>
      <c r="G1590" t="s">
        <v>8224</v>
      </c>
      <c r="H1590" t="s">
        <v>8407</v>
      </c>
      <c r="I1590" t="s">
        <v>8246</v>
      </c>
      <c r="J1590">
        <v>1418469569</v>
      </c>
      <c r="K1590">
        <v>1414577969</v>
      </c>
      <c r="L1590" t="b">
        <v>0</v>
      </c>
      <c r="M1590">
        <v>3</v>
      </c>
      <c r="N1590" t="b">
        <v>0</v>
      </c>
      <c r="O1590" t="s">
        <v>8289</v>
      </c>
      <c r="P1590" t="s">
        <v>8311</v>
      </c>
      <c r="Q1590" t="s">
        <v>8349</v>
      </c>
      <c r="R1590">
        <f t="shared" si="168"/>
        <v>25</v>
      </c>
      <c r="S1590" s="9">
        <f t="shared" si="169"/>
        <v>2</v>
      </c>
      <c r="T1590" s="8">
        <f t="shared" si="170"/>
        <v>41941.430196759262</v>
      </c>
      <c r="U1590" s="8">
        <f t="shared" si="171"/>
        <v>41986.471863425926</v>
      </c>
      <c r="V1590" s="14">
        <f t="shared" si="172"/>
        <v>45.041666666664241</v>
      </c>
      <c r="W1590" s="10">
        <f t="shared" si="173"/>
        <v>-0.97692307692307689</v>
      </c>
      <c r="X1590" s="21">
        <f t="shared" si="174"/>
        <v>2014</v>
      </c>
    </row>
    <row r="1591" spans="1:24" ht="45" x14ac:dyDescent="0.25">
      <c r="A1591">
        <v>2762</v>
      </c>
      <c r="B1591" s="1" t="s">
        <v>2762</v>
      </c>
      <c r="C1591" s="1" t="s">
        <v>6872</v>
      </c>
      <c r="D1591" s="3">
        <v>3250</v>
      </c>
      <c r="E1591" s="4">
        <v>25</v>
      </c>
      <c r="F1591" t="s">
        <v>8220</v>
      </c>
      <c r="G1591" t="s">
        <v>8223</v>
      </c>
      <c r="H1591" t="s">
        <v>8403</v>
      </c>
      <c r="I1591" t="s">
        <v>8245</v>
      </c>
      <c r="J1591">
        <v>1332114795</v>
      </c>
      <c r="K1591">
        <v>1326934395</v>
      </c>
      <c r="L1591" t="b">
        <v>0</v>
      </c>
      <c r="M1591">
        <v>1</v>
      </c>
      <c r="N1591" t="b">
        <v>0</v>
      </c>
      <c r="O1591" t="s">
        <v>8302</v>
      </c>
      <c r="P1591" t="s">
        <v>8309</v>
      </c>
      <c r="Q1591" t="s">
        <v>8354</v>
      </c>
      <c r="R1591">
        <f t="shared" si="168"/>
        <v>25</v>
      </c>
      <c r="S1591" s="9">
        <f t="shared" si="169"/>
        <v>1</v>
      </c>
      <c r="T1591" s="8">
        <f t="shared" si="170"/>
        <v>40927.036979166667</v>
      </c>
      <c r="U1591" s="8">
        <f t="shared" si="171"/>
        <v>40986.995312500003</v>
      </c>
      <c r="V1591" s="14">
        <f t="shared" si="172"/>
        <v>59.958333333335759</v>
      </c>
      <c r="W1591" s="10">
        <f t="shared" si="173"/>
        <v>-0.99230769230769234</v>
      </c>
      <c r="X1591" s="21">
        <f t="shared" si="174"/>
        <v>2012</v>
      </c>
    </row>
    <row r="1592" spans="1:24" ht="60" x14ac:dyDescent="0.25">
      <c r="A1592">
        <v>3938</v>
      </c>
      <c r="B1592" s="1" t="s">
        <v>3935</v>
      </c>
      <c r="C1592" s="1" t="s">
        <v>8046</v>
      </c>
      <c r="D1592" s="3">
        <v>3255</v>
      </c>
      <c r="E1592" s="4">
        <v>397</v>
      </c>
      <c r="F1592" t="s">
        <v>8220</v>
      </c>
      <c r="G1592" t="s">
        <v>8223</v>
      </c>
      <c r="H1592" t="s">
        <v>8403</v>
      </c>
      <c r="I1592" t="s">
        <v>8245</v>
      </c>
      <c r="J1592">
        <v>1435441454</v>
      </c>
      <c r="K1592">
        <v>1432763054</v>
      </c>
      <c r="L1592" t="b">
        <v>0</v>
      </c>
      <c r="M1592">
        <v>5</v>
      </c>
      <c r="N1592" t="b">
        <v>0</v>
      </c>
      <c r="O1592" t="s">
        <v>8269</v>
      </c>
      <c r="P1592" t="s">
        <v>8321</v>
      </c>
      <c r="Q1592" t="s">
        <v>8324</v>
      </c>
      <c r="R1592">
        <f t="shared" si="168"/>
        <v>79.400000000000006</v>
      </c>
      <c r="S1592" s="9">
        <f t="shared" si="169"/>
        <v>12</v>
      </c>
      <c r="T1592" s="8">
        <f t="shared" si="170"/>
        <v>42151.905717592599</v>
      </c>
      <c r="U1592" s="8">
        <f t="shared" si="171"/>
        <v>42182.905717592599</v>
      </c>
      <c r="V1592" s="14">
        <f t="shared" si="172"/>
        <v>31</v>
      </c>
      <c r="W1592" s="10">
        <f t="shared" si="173"/>
        <v>-0.87803379416282645</v>
      </c>
      <c r="X1592" s="21">
        <f t="shared" si="174"/>
        <v>2015</v>
      </c>
    </row>
    <row r="1593" spans="1:24" ht="45" x14ac:dyDescent="0.25">
      <c r="A1593">
        <v>1717</v>
      </c>
      <c r="B1593" s="1" t="s">
        <v>1718</v>
      </c>
      <c r="C1593" s="1" t="s">
        <v>5827</v>
      </c>
      <c r="D1593" s="3">
        <v>3265</v>
      </c>
      <c r="E1593" s="4">
        <v>1395</v>
      </c>
      <c r="F1593" t="s">
        <v>8220</v>
      </c>
      <c r="G1593" t="s">
        <v>8223</v>
      </c>
      <c r="H1593" t="s">
        <v>8403</v>
      </c>
      <c r="I1593" t="s">
        <v>8245</v>
      </c>
      <c r="J1593">
        <v>1461211200</v>
      </c>
      <c r="K1593">
        <v>1459467238</v>
      </c>
      <c r="L1593" t="b">
        <v>0</v>
      </c>
      <c r="M1593">
        <v>41</v>
      </c>
      <c r="N1593" t="b">
        <v>0</v>
      </c>
      <c r="O1593" t="s">
        <v>8291</v>
      </c>
      <c r="P1593" t="s">
        <v>8325</v>
      </c>
      <c r="Q1593" t="s">
        <v>8328</v>
      </c>
      <c r="R1593">
        <f t="shared" si="168"/>
        <v>34.020000000000003</v>
      </c>
      <c r="S1593" s="9">
        <f t="shared" si="169"/>
        <v>43</v>
      </c>
      <c r="T1593" s="8">
        <f t="shared" si="170"/>
        <v>42460.98192129629</v>
      </c>
      <c r="U1593" s="8">
        <f t="shared" si="171"/>
        <v>42481.166666666672</v>
      </c>
      <c r="V1593" s="14">
        <f t="shared" si="172"/>
        <v>20.184745370381279</v>
      </c>
      <c r="W1593" s="10">
        <f t="shared" si="173"/>
        <v>-0.57274119448698313</v>
      </c>
      <c r="X1593" s="21">
        <f t="shared" si="174"/>
        <v>2016</v>
      </c>
    </row>
    <row r="1594" spans="1:24" ht="60" x14ac:dyDescent="0.25">
      <c r="A1594">
        <v>2751</v>
      </c>
      <c r="B1594" s="1" t="s">
        <v>2751</v>
      </c>
      <c r="C1594" s="1" t="s">
        <v>6861</v>
      </c>
      <c r="D1594" s="3">
        <v>3274</v>
      </c>
      <c r="E1594" s="4">
        <v>0</v>
      </c>
      <c r="F1594" t="s">
        <v>8220</v>
      </c>
      <c r="G1594" t="s">
        <v>8223</v>
      </c>
      <c r="H1594" t="s">
        <v>8403</v>
      </c>
      <c r="I1594" t="s">
        <v>8245</v>
      </c>
      <c r="J1594">
        <v>1403039842</v>
      </c>
      <c r="K1594">
        <v>1397855842</v>
      </c>
      <c r="L1594" t="b">
        <v>0</v>
      </c>
      <c r="M1594">
        <v>0</v>
      </c>
      <c r="N1594" t="b">
        <v>0</v>
      </c>
      <c r="O1594" t="s">
        <v>8302</v>
      </c>
      <c r="P1594" t="s">
        <v>8309</v>
      </c>
      <c r="Q1594" t="s">
        <v>8354</v>
      </c>
      <c r="R1594">
        <f t="shared" si="168"/>
        <v>0</v>
      </c>
      <c r="S1594" s="9">
        <f t="shared" si="169"/>
        <v>0</v>
      </c>
      <c r="T1594" s="8">
        <f t="shared" si="170"/>
        <v>41747.887060185189</v>
      </c>
      <c r="U1594" s="8">
        <f t="shared" si="171"/>
        <v>41807.887060185189</v>
      </c>
      <c r="V1594" s="14">
        <f t="shared" si="172"/>
        <v>60</v>
      </c>
      <c r="W1594" s="10">
        <f t="shared" si="173"/>
        <v>-1</v>
      </c>
      <c r="X1594" s="21">
        <f t="shared" si="174"/>
        <v>2014</v>
      </c>
    </row>
    <row r="1595" spans="1:24" ht="45" x14ac:dyDescent="0.25">
      <c r="A1595">
        <v>2262</v>
      </c>
      <c r="B1595" s="1" t="s">
        <v>2263</v>
      </c>
      <c r="C1595" s="1" t="s">
        <v>6372</v>
      </c>
      <c r="D1595" s="3">
        <v>3300</v>
      </c>
      <c r="E1595" s="4">
        <v>5087</v>
      </c>
      <c r="F1595" t="s">
        <v>8218</v>
      </c>
      <c r="G1595" t="s">
        <v>8223</v>
      </c>
      <c r="H1595" t="s">
        <v>8403</v>
      </c>
      <c r="I1595" t="s">
        <v>8245</v>
      </c>
      <c r="J1595">
        <v>1416268800</v>
      </c>
      <c r="K1595">
        <v>1413295358</v>
      </c>
      <c r="L1595" t="b">
        <v>0</v>
      </c>
      <c r="M1595">
        <v>181</v>
      </c>
      <c r="N1595" t="b">
        <v>1</v>
      </c>
      <c r="O1595" t="s">
        <v>8295</v>
      </c>
      <c r="P1595" t="s">
        <v>8314</v>
      </c>
      <c r="Q1595" t="s">
        <v>8315</v>
      </c>
      <c r="R1595">
        <f t="shared" si="168"/>
        <v>28.1</v>
      </c>
      <c r="S1595" s="9">
        <f t="shared" si="169"/>
        <v>154</v>
      </c>
      <c r="T1595" s="8">
        <f t="shared" si="170"/>
        <v>41926.585162037038</v>
      </c>
      <c r="U1595" s="8">
        <f t="shared" si="171"/>
        <v>41961</v>
      </c>
      <c r="V1595" s="14">
        <f t="shared" si="172"/>
        <v>34.414837962962338</v>
      </c>
      <c r="W1595" s="10">
        <f t="shared" si="173"/>
        <v>0.5415151515151515</v>
      </c>
      <c r="X1595" s="21">
        <f t="shared" si="174"/>
        <v>2014</v>
      </c>
    </row>
    <row r="1596" spans="1:24" ht="60" x14ac:dyDescent="0.25">
      <c r="A1596">
        <v>536</v>
      </c>
      <c r="B1596" s="1" t="s">
        <v>537</v>
      </c>
      <c r="C1596" s="1" t="s">
        <v>4646</v>
      </c>
      <c r="D1596" s="3">
        <v>3300</v>
      </c>
      <c r="E1596" s="4">
        <v>3902.5</v>
      </c>
      <c r="F1596" t="s">
        <v>8218</v>
      </c>
      <c r="G1596" t="s">
        <v>8224</v>
      </c>
      <c r="H1596" t="s">
        <v>8407</v>
      </c>
      <c r="I1596" t="s">
        <v>8246</v>
      </c>
      <c r="J1596">
        <v>1438624800</v>
      </c>
      <c r="K1596">
        <v>1435133807</v>
      </c>
      <c r="L1596" t="b">
        <v>0</v>
      </c>
      <c r="M1596">
        <v>39</v>
      </c>
      <c r="N1596" t="b">
        <v>1</v>
      </c>
      <c r="O1596" t="s">
        <v>8269</v>
      </c>
      <c r="P1596" t="s">
        <v>8321</v>
      </c>
      <c r="Q1596" t="s">
        <v>8324</v>
      </c>
      <c r="R1596">
        <f t="shared" si="168"/>
        <v>100.06</v>
      </c>
      <c r="S1596" s="9">
        <f t="shared" si="169"/>
        <v>118</v>
      </c>
      <c r="T1596" s="8">
        <f t="shared" si="170"/>
        <v>42179.344988425932</v>
      </c>
      <c r="U1596" s="8">
        <f t="shared" si="171"/>
        <v>42219.75</v>
      </c>
      <c r="V1596" s="14">
        <f t="shared" si="172"/>
        <v>40.40501157406834</v>
      </c>
      <c r="W1596" s="10">
        <f t="shared" si="173"/>
        <v>0.18257575757575759</v>
      </c>
      <c r="X1596" s="21">
        <f t="shared" si="174"/>
        <v>2015</v>
      </c>
    </row>
    <row r="1597" spans="1:24" ht="45" x14ac:dyDescent="0.25">
      <c r="A1597">
        <v>1260</v>
      </c>
      <c r="B1597" s="1" t="s">
        <v>1261</v>
      </c>
      <c r="C1597" s="1" t="s">
        <v>5370</v>
      </c>
      <c r="D1597" s="3">
        <v>3300</v>
      </c>
      <c r="E1597" s="4">
        <v>3751</v>
      </c>
      <c r="F1597" t="s">
        <v>8218</v>
      </c>
      <c r="G1597" t="s">
        <v>8223</v>
      </c>
      <c r="H1597" t="s">
        <v>8403</v>
      </c>
      <c r="I1597" t="s">
        <v>8245</v>
      </c>
      <c r="J1597">
        <v>1393445620</v>
      </c>
      <c r="K1597">
        <v>1390853620</v>
      </c>
      <c r="L1597" t="b">
        <v>1</v>
      </c>
      <c r="M1597">
        <v>74</v>
      </c>
      <c r="N1597" t="b">
        <v>1</v>
      </c>
      <c r="O1597" t="s">
        <v>8274</v>
      </c>
      <c r="P1597" t="s">
        <v>8325</v>
      </c>
      <c r="Q1597" t="s">
        <v>8329</v>
      </c>
      <c r="R1597">
        <f t="shared" si="168"/>
        <v>50.69</v>
      </c>
      <c r="S1597" s="9">
        <f t="shared" si="169"/>
        <v>114</v>
      </c>
      <c r="T1597" s="8">
        <f t="shared" si="170"/>
        <v>41666.842824074076</v>
      </c>
      <c r="U1597" s="8">
        <f t="shared" si="171"/>
        <v>41696.842824074076</v>
      </c>
      <c r="V1597" s="14">
        <f t="shared" si="172"/>
        <v>30</v>
      </c>
      <c r="W1597" s="10">
        <f t="shared" si="173"/>
        <v>0.13666666666666666</v>
      </c>
      <c r="X1597" s="21">
        <f t="shared" si="174"/>
        <v>2014</v>
      </c>
    </row>
    <row r="1598" spans="1:24" ht="30" x14ac:dyDescent="0.25">
      <c r="A1598">
        <v>3720</v>
      </c>
      <c r="B1598" s="1" t="s">
        <v>3717</v>
      </c>
      <c r="C1598" s="1" t="s">
        <v>7830</v>
      </c>
      <c r="D1598" s="3">
        <v>3300</v>
      </c>
      <c r="E1598" s="4">
        <v>3449</v>
      </c>
      <c r="F1598" t="s">
        <v>8218</v>
      </c>
      <c r="G1598" t="s">
        <v>8223</v>
      </c>
      <c r="H1598" t="s">
        <v>8403</v>
      </c>
      <c r="I1598" t="s">
        <v>8245</v>
      </c>
      <c r="J1598">
        <v>1435881006</v>
      </c>
      <c r="K1598">
        <v>1433980206</v>
      </c>
      <c r="L1598" t="b">
        <v>0</v>
      </c>
      <c r="M1598">
        <v>40</v>
      </c>
      <c r="N1598" t="b">
        <v>1</v>
      </c>
      <c r="O1598" t="s">
        <v>8269</v>
      </c>
      <c r="P1598" t="s">
        <v>8321</v>
      </c>
      <c r="Q1598" t="s">
        <v>8324</v>
      </c>
      <c r="R1598">
        <f t="shared" si="168"/>
        <v>86.23</v>
      </c>
      <c r="S1598" s="9">
        <f t="shared" si="169"/>
        <v>105</v>
      </c>
      <c r="T1598" s="8">
        <f t="shared" si="170"/>
        <v>42165.993125000001</v>
      </c>
      <c r="U1598" s="8">
        <f t="shared" si="171"/>
        <v>42187.993125000001</v>
      </c>
      <c r="V1598" s="14">
        <f t="shared" si="172"/>
        <v>22</v>
      </c>
      <c r="W1598" s="10">
        <f t="shared" si="173"/>
        <v>4.5151515151515151E-2</v>
      </c>
      <c r="X1598" s="21">
        <f t="shared" si="174"/>
        <v>2015</v>
      </c>
    </row>
    <row r="1599" spans="1:24" ht="60" x14ac:dyDescent="0.25">
      <c r="A1599">
        <v>3526</v>
      </c>
      <c r="B1599" s="1" t="s">
        <v>3525</v>
      </c>
      <c r="C1599" s="1" t="s">
        <v>7636</v>
      </c>
      <c r="D1599" s="3">
        <v>3300</v>
      </c>
      <c r="E1599" s="4">
        <v>3366</v>
      </c>
      <c r="F1599" t="s">
        <v>8218</v>
      </c>
      <c r="G1599" t="s">
        <v>8223</v>
      </c>
      <c r="H1599" t="s">
        <v>8403</v>
      </c>
      <c r="I1599" t="s">
        <v>8245</v>
      </c>
      <c r="J1599">
        <v>1461823140</v>
      </c>
      <c r="K1599">
        <v>1459411371</v>
      </c>
      <c r="L1599" t="b">
        <v>0</v>
      </c>
      <c r="M1599">
        <v>34</v>
      </c>
      <c r="N1599" t="b">
        <v>1</v>
      </c>
      <c r="O1599" t="s">
        <v>8269</v>
      </c>
      <c r="P1599" t="s">
        <v>8321</v>
      </c>
      <c r="Q1599" t="s">
        <v>8324</v>
      </c>
      <c r="R1599">
        <f t="shared" si="168"/>
        <v>99</v>
      </c>
      <c r="S1599" s="9">
        <f t="shared" si="169"/>
        <v>102</v>
      </c>
      <c r="T1599" s="8">
        <f t="shared" si="170"/>
        <v>42460.335312499999</v>
      </c>
      <c r="U1599" s="8">
        <f t="shared" si="171"/>
        <v>42488.249305555553</v>
      </c>
      <c r="V1599" s="14">
        <f t="shared" si="172"/>
        <v>27.913993055553874</v>
      </c>
      <c r="W1599" s="10">
        <f t="shared" si="173"/>
        <v>0.02</v>
      </c>
      <c r="X1599" s="21">
        <f t="shared" si="174"/>
        <v>2016</v>
      </c>
    </row>
    <row r="1600" spans="1:24" ht="60" x14ac:dyDescent="0.25">
      <c r="A1600">
        <v>3322</v>
      </c>
      <c r="B1600" s="1" t="s">
        <v>3322</v>
      </c>
      <c r="C1600" s="1" t="s">
        <v>7432</v>
      </c>
      <c r="D1600" s="3">
        <v>3300</v>
      </c>
      <c r="E1600" s="4">
        <v>3350</v>
      </c>
      <c r="F1600" t="s">
        <v>8218</v>
      </c>
      <c r="G1600" t="s">
        <v>8223</v>
      </c>
      <c r="H1600" t="s">
        <v>8403</v>
      </c>
      <c r="I1600" t="s">
        <v>8245</v>
      </c>
      <c r="J1600">
        <v>1466567700</v>
      </c>
      <c r="K1600">
        <v>1464653696</v>
      </c>
      <c r="L1600" t="b">
        <v>0</v>
      </c>
      <c r="M1600">
        <v>23</v>
      </c>
      <c r="N1600" t="b">
        <v>1</v>
      </c>
      <c r="O1600" t="s">
        <v>8269</v>
      </c>
      <c r="P1600" t="s">
        <v>8321</v>
      </c>
      <c r="Q1600" t="s">
        <v>8324</v>
      </c>
      <c r="R1600">
        <f t="shared" si="168"/>
        <v>145.65</v>
      </c>
      <c r="S1600" s="9">
        <f t="shared" si="169"/>
        <v>102</v>
      </c>
      <c r="T1600" s="8">
        <f t="shared" si="170"/>
        <v>42521.010370370372</v>
      </c>
      <c r="U1600" s="8">
        <f t="shared" si="171"/>
        <v>42543.163194444445</v>
      </c>
      <c r="V1600" s="14">
        <f t="shared" si="172"/>
        <v>22.152824074073578</v>
      </c>
      <c r="W1600" s="10">
        <f t="shared" si="173"/>
        <v>1.5151515151515152E-2</v>
      </c>
      <c r="X1600" s="21">
        <f t="shared" si="174"/>
        <v>2016</v>
      </c>
    </row>
    <row r="1601" spans="1:24" ht="45" x14ac:dyDescent="0.25">
      <c r="A1601">
        <v>3261</v>
      </c>
      <c r="B1601" s="1" t="s">
        <v>3261</v>
      </c>
      <c r="C1601" s="1" t="s">
        <v>7371</v>
      </c>
      <c r="D1601" s="3">
        <v>3300</v>
      </c>
      <c r="E1601" s="4">
        <v>3315</v>
      </c>
      <c r="F1601" t="s">
        <v>8218</v>
      </c>
      <c r="G1601" t="s">
        <v>8223</v>
      </c>
      <c r="H1601" t="s">
        <v>8403</v>
      </c>
      <c r="I1601" t="s">
        <v>8245</v>
      </c>
      <c r="J1601">
        <v>1437067476</v>
      </c>
      <c r="K1601">
        <v>1434475476</v>
      </c>
      <c r="L1601" t="b">
        <v>1</v>
      </c>
      <c r="M1601">
        <v>49</v>
      </c>
      <c r="N1601" t="b">
        <v>1</v>
      </c>
      <c r="O1601" t="s">
        <v>8269</v>
      </c>
      <c r="P1601" t="s">
        <v>8321</v>
      </c>
      <c r="Q1601" t="s">
        <v>8324</v>
      </c>
      <c r="R1601">
        <f t="shared" si="168"/>
        <v>67.650000000000006</v>
      </c>
      <c r="S1601" s="9">
        <f t="shared" si="169"/>
        <v>100</v>
      </c>
      <c r="T1601" s="8">
        <f t="shared" si="170"/>
        <v>42171.725416666668</v>
      </c>
      <c r="U1601" s="8">
        <f t="shared" si="171"/>
        <v>42201.725416666668</v>
      </c>
      <c r="V1601" s="14">
        <f t="shared" si="172"/>
        <v>30</v>
      </c>
      <c r="W1601" s="10">
        <f t="shared" si="173"/>
        <v>4.5454545454545452E-3</v>
      </c>
      <c r="X1601" s="21">
        <f t="shared" si="174"/>
        <v>2015</v>
      </c>
    </row>
    <row r="1602" spans="1:24" ht="30" x14ac:dyDescent="0.25">
      <c r="A1602">
        <v>3638</v>
      </c>
      <c r="B1602" s="1" t="s">
        <v>3636</v>
      </c>
      <c r="C1602" s="1" t="s">
        <v>7748</v>
      </c>
      <c r="D1602" s="3">
        <v>3300</v>
      </c>
      <c r="E1602" s="4">
        <v>216</v>
      </c>
      <c r="F1602" t="s">
        <v>8220</v>
      </c>
      <c r="G1602" t="s">
        <v>8228</v>
      </c>
      <c r="H1602" t="s">
        <v>8408</v>
      </c>
      <c r="I1602" t="s">
        <v>8250</v>
      </c>
      <c r="J1602">
        <v>1429456132</v>
      </c>
      <c r="K1602">
        <v>1424275732</v>
      </c>
      <c r="L1602" t="b">
        <v>0</v>
      </c>
      <c r="M1602">
        <v>2</v>
      </c>
      <c r="N1602" t="b">
        <v>0</v>
      </c>
      <c r="O1602" t="s">
        <v>8303</v>
      </c>
      <c r="P1602" t="s">
        <v>8321</v>
      </c>
      <c r="Q1602" t="s">
        <v>8333</v>
      </c>
      <c r="R1602">
        <f t="shared" ref="R1602:R1665" si="175">IFERROR(ROUND(E1602/M1602,2),0)</f>
        <v>108</v>
      </c>
      <c r="S1602" s="9">
        <f t="shared" ref="S1602:S1665" si="176">ROUND((E1602/D1602)*100,0)</f>
        <v>7</v>
      </c>
      <c r="T1602" s="8">
        <f t="shared" ref="T1602:T1665" si="177">+(((K1602/60)/60)/24)+DATE(1970,1,1)</f>
        <v>42053.672824074078</v>
      </c>
      <c r="U1602" s="8">
        <f t="shared" ref="U1602:U1665" si="178">+(((J1602/60)/60/24)+DATE(1970,1,1))</f>
        <v>42113.631157407406</v>
      </c>
      <c r="V1602" s="14">
        <f t="shared" ref="V1602:V1665" si="179">+U1602-T1602</f>
        <v>59.958333333328483</v>
      </c>
      <c r="W1602" s="10">
        <f t="shared" ref="W1602:W1665" si="180">+(E1602-D1602)/D1602</f>
        <v>-0.93454545454545457</v>
      </c>
      <c r="X1602" s="21">
        <f t="shared" ref="X1602:X1665" si="181">YEAR(T1602)</f>
        <v>2015</v>
      </c>
    </row>
    <row r="1603" spans="1:24" ht="60" x14ac:dyDescent="0.25">
      <c r="A1603">
        <v>420</v>
      </c>
      <c r="B1603" s="1" t="s">
        <v>421</v>
      </c>
      <c r="C1603" s="1" t="s">
        <v>4530</v>
      </c>
      <c r="D1603" s="3">
        <v>3300</v>
      </c>
      <c r="E1603" s="4">
        <v>14.5</v>
      </c>
      <c r="F1603" t="s">
        <v>8220</v>
      </c>
      <c r="G1603" t="s">
        <v>8223</v>
      </c>
      <c r="H1603" t="s">
        <v>8403</v>
      </c>
      <c r="I1603" t="s">
        <v>8245</v>
      </c>
      <c r="J1603">
        <v>1394772031</v>
      </c>
      <c r="K1603">
        <v>1392183631</v>
      </c>
      <c r="L1603" t="b">
        <v>0</v>
      </c>
      <c r="M1603">
        <v>3</v>
      </c>
      <c r="N1603" t="b">
        <v>0</v>
      </c>
      <c r="O1603" t="s">
        <v>8268</v>
      </c>
      <c r="P1603" t="s">
        <v>8319</v>
      </c>
      <c r="Q1603" t="s">
        <v>8337</v>
      </c>
      <c r="R1603">
        <f t="shared" si="175"/>
        <v>4.83</v>
      </c>
      <c r="S1603" s="9">
        <f t="shared" si="176"/>
        <v>0</v>
      </c>
      <c r="T1603" s="8">
        <f t="shared" si="177"/>
        <v>41682.23646990741</v>
      </c>
      <c r="U1603" s="8">
        <f t="shared" si="178"/>
        <v>41712.194803240738</v>
      </c>
      <c r="V1603" s="14">
        <f t="shared" si="179"/>
        <v>29.958333333328483</v>
      </c>
      <c r="W1603" s="10">
        <f t="shared" si="180"/>
        <v>-0.99560606060606061</v>
      </c>
      <c r="X1603" s="21">
        <f t="shared" si="181"/>
        <v>2014</v>
      </c>
    </row>
    <row r="1604" spans="1:24" ht="45" x14ac:dyDescent="0.25">
      <c r="A1604">
        <v>474</v>
      </c>
      <c r="B1604" s="1" t="s">
        <v>475</v>
      </c>
      <c r="C1604" s="1" t="s">
        <v>4584</v>
      </c>
      <c r="D1604" s="3">
        <v>3300</v>
      </c>
      <c r="E1604" s="4">
        <v>1</v>
      </c>
      <c r="F1604" t="s">
        <v>8220</v>
      </c>
      <c r="G1604" t="s">
        <v>8223</v>
      </c>
      <c r="H1604" t="s">
        <v>8403</v>
      </c>
      <c r="I1604" t="s">
        <v>8245</v>
      </c>
      <c r="J1604">
        <v>1487318029</v>
      </c>
      <c r="K1604">
        <v>1484726029</v>
      </c>
      <c r="L1604" t="b">
        <v>0</v>
      </c>
      <c r="M1604">
        <v>1</v>
      </c>
      <c r="N1604" t="b">
        <v>0</v>
      </c>
      <c r="O1604" t="s">
        <v>8268</v>
      </c>
      <c r="P1604" t="s">
        <v>8319</v>
      </c>
      <c r="Q1604" t="s">
        <v>8337</v>
      </c>
      <c r="R1604">
        <f t="shared" si="175"/>
        <v>1</v>
      </c>
      <c r="S1604" s="9">
        <f t="shared" si="176"/>
        <v>0</v>
      </c>
      <c r="T1604" s="8">
        <f t="shared" si="177"/>
        <v>42753.329039351855</v>
      </c>
      <c r="U1604" s="8">
        <f t="shared" si="178"/>
        <v>42783.329039351855</v>
      </c>
      <c r="V1604" s="14">
        <f t="shared" si="179"/>
        <v>30</v>
      </c>
      <c r="W1604" s="10">
        <f t="shared" si="180"/>
        <v>-0.99969696969696975</v>
      </c>
      <c r="X1604" s="21">
        <f t="shared" si="181"/>
        <v>2017</v>
      </c>
    </row>
    <row r="1605" spans="1:24" ht="45" x14ac:dyDescent="0.25">
      <c r="A1605">
        <v>916</v>
      </c>
      <c r="B1605" s="1" t="s">
        <v>917</v>
      </c>
      <c r="C1605" s="1" t="s">
        <v>5026</v>
      </c>
      <c r="D1605" s="3">
        <v>3300</v>
      </c>
      <c r="E1605" s="4">
        <v>0</v>
      </c>
      <c r="F1605" t="s">
        <v>8220</v>
      </c>
      <c r="G1605" t="s">
        <v>8223</v>
      </c>
      <c r="H1605" t="s">
        <v>8403</v>
      </c>
      <c r="I1605" t="s">
        <v>8245</v>
      </c>
      <c r="J1605">
        <v>1287723600</v>
      </c>
      <c r="K1605">
        <v>1284409734</v>
      </c>
      <c r="L1605" t="b">
        <v>0</v>
      </c>
      <c r="M1605">
        <v>0</v>
      </c>
      <c r="N1605" t="b">
        <v>0</v>
      </c>
      <c r="O1605" t="s">
        <v>8276</v>
      </c>
      <c r="P1605" t="s">
        <v>8325</v>
      </c>
      <c r="Q1605" t="s">
        <v>8348</v>
      </c>
      <c r="R1605">
        <f t="shared" si="175"/>
        <v>0</v>
      </c>
      <c r="S1605" s="9">
        <f t="shared" si="176"/>
        <v>0</v>
      </c>
      <c r="T1605" s="8">
        <f t="shared" si="177"/>
        <v>40434.853402777779</v>
      </c>
      <c r="U1605" s="8">
        <f t="shared" si="178"/>
        <v>40473.208333333336</v>
      </c>
      <c r="V1605" s="14">
        <f t="shared" si="179"/>
        <v>38.354930555557075</v>
      </c>
      <c r="W1605" s="10">
        <f t="shared" si="180"/>
        <v>-1</v>
      </c>
      <c r="X1605" s="21">
        <f t="shared" si="181"/>
        <v>2010</v>
      </c>
    </row>
    <row r="1606" spans="1:24" ht="45" x14ac:dyDescent="0.25">
      <c r="A1606">
        <v>1579</v>
      </c>
      <c r="B1606" s="1" t="s">
        <v>1580</v>
      </c>
      <c r="C1606" s="1" t="s">
        <v>5689</v>
      </c>
      <c r="D1606" s="3">
        <v>3333</v>
      </c>
      <c r="E1606" s="4">
        <v>28</v>
      </c>
      <c r="F1606" t="s">
        <v>8219</v>
      </c>
      <c r="G1606" t="s">
        <v>8223</v>
      </c>
      <c r="H1606" t="s">
        <v>8403</v>
      </c>
      <c r="I1606" t="s">
        <v>8245</v>
      </c>
      <c r="J1606">
        <v>1377734091</v>
      </c>
      <c r="K1606">
        <v>1374882891</v>
      </c>
      <c r="L1606" t="b">
        <v>0</v>
      </c>
      <c r="M1606">
        <v>2</v>
      </c>
      <c r="N1606" t="b">
        <v>0</v>
      </c>
      <c r="O1606" t="s">
        <v>8288</v>
      </c>
      <c r="P1606" t="s">
        <v>8309</v>
      </c>
      <c r="Q1606" t="s">
        <v>8347</v>
      </c>
      <c r="R1606">
        <f t="shared" si="175"/>
        <v>14</v>
      </c>
      <c r="S1606" s="9">
        <f t="shared" si="176"/>
        <v>1</v>
      </c>
      <c r="T1606" s="8">
        <f t="shared" si="177"/>
        <v>41481.996423611112</v>
      </c>
      <c r="U1606" s="8">
        <f t="shared" si="178"/>
        <v>41514.996423611112</v>
      </c>
      <c r="V1606" s="14">
        <f t="shared" si="179"/>
        <v>33</v>
      </c>
      <c r="W1606" s="10">
        <f t="shared" si="180"/>
        <v>-0.99159915991599157</v>
      </c>
      <c r="X1606" s="21">
        <f t="shared" si="181"/>
        <v>2013</v>
      </c>
    </row>
    <row r="1607" spans="1:24" ht="45" x14ac:dyDescent="0.25">
      <c r="A1607">
        <v>3483</v>
      </c>
      <c r="B1607" s="1" t="s">
        <v>3482</v>
      </c>
      <c r="C1607" s="1" t="s">
        <v>7593</v>
      </c>
      <c r="D1607" s="3">
        <v>3350</v>
      </c>
      <c r="E1607" s="4">
        <v>5358</v>
      </c>
      <c r="F1607" t="s">
        <v>8218</v>
      </c>
      <c r="G1607" t="s">
        <v>8223</v>
      </c>
      <c r="H1607" t="s">
        <v>8403</v>
      </c>
      <c r="I1607" t="s">
        <v>8245</v>
      </c>
      <c r="J1607">
        <v>1404403381</v>
      </c>
      <c r="K1607">
        <v>1401811381</v>
      </c>
      <c r="L1607" t="b">
        <v>0</v>
      </c>
      <c r="M1607">
        <v>133</v>
      </c>
      <c r="N1607" t="b">
        <v>1</v>
      </c>
      <c r="O1607" t="s">
        <v>8269</v>
      </c>
      <c r="P1607" t="s">
        <v>8321</v>
      </c>
      <c r="Q1607" t="s">
        <v>8324</v>
      </c>
      <c r="R1607">
        <f t="shared" si="175"/>
        <v>40.29</v>
      </c>
      <c r="S1607" s="9">
        <f t="shared" si="176"/>
        <v>160</v>
      </c>
      <c r="T1607" s="8">
        <f t="shared" si="177"/>
        <v>41793.668761574074</v>
      </c>
      <c r="U1607" s="8">
        <f t="shared" si="178"/>
        <v>41823.668761574074</v>
      </c>
      <c r="V1607" s="14">
        <f t="shared" si="179"/>
        <v>30</v>
      </c>
      <c r="W1607" s="10">
        <f t="shared" si="180"/>
        <v>0.59940298507462686</v>
      </c>
      <c r="X1607" s="21">
        <f t="shared" si="181"/>
        <v>2014</v>
      </c>
    </row>
    <row r="1608" spans="1:24" ht="60" x14ac:dyDescent="0.25">
      <c r="A1608">
        <v>1882</v>
      </c>
      <c r="B1608" s="1" t="s">
        <v>1883</v>
      </c>
      <c r="C1608" s="1" t="s">
        <v>5992</v>
      </c>
      <c r="D1608" s="3">
        <v>3350</v>
      </c>
      <c r="E1608" s="4">
        <v>3380</v>
      </c>
      <c r="F1608" t="s">
        <v>8218</v>
      </c>
      <c r="G1608" t="s">
        <v>8223</v>
      </c>
      <c r="H1608" t="s">
        <v>8403</v>
      </c>
      <c r="I1608" t="s">
        <v>8245</v>
      </c>
      <c r="J1608">
        <v>1341964080</v>
      </c>
      <c r="K1608">
        <v>1339109212</v>
      </c>
      <c r="L1608" t="b">
        <v>0</v>
      </c>
      <c r="M1608">
        <v>81</v>
      </c>
      <c r="N1608" t="b">
        <v>1</v>
      </c>
      <c r="O1608" t="s">
        <v>8277</v>
      </c>
      <c r="P1608" t="s">
        <v>8325</v>
      </c>
      <c r="Q1608" t="s">
        <v>8326</v>
      </c>
      <c r="R1608">
        <f t="shared" si="175"/>
        <v>41.73</v>
      </c>
      <c r="S1608" s="9">
        <f t="shared" si="176"/>
        <v>101</v>
      </c>
      <c r="T1608" s="8">
        <f t="shared" si="177"/>
        <v>41067.949212962965</v>
      </c>
      <c r="U1608" s="8">
        <f t="shared" si="178"/>
        <v>41100.991666666669</v>
      </c>
      <c r="V1608" s="14">
        <f t="shared" si="179"/>
        <v>33.042453703703359</v>
      </c>
      <c r="W1608" s="10">
        <f t="shared" si="180"/>
        <v>8.9552238805970154E-3</v>
      </c>
      <c r="X1608" s="21">
        <f t="shared" si="181"/>
        <v>2012</v>
      </c>
    </row>
    <row r="1609" spans="1:24" ht="60" x14ac:dyDescent="0.25">
      <c r="A1609">
        <v>3341</v>
      </c>
      <c r="B1609" s="1" t="s">
        <v>3341</v>
      </c>
      <c r="C1609" s="1" t="s">
        <v>7451</v>
      </c>
      <c r="D1609" s="3">
        <v>3350</v>
      </c>
      <c r="E1609" s="4">
        <v>3350</v>
      </c>
      <c r="F1609" t="s">
        <v>8218</v>
      </c>
      <c r="G1609" t="s">
        <v>8224</v>
      </c>
      <c r="H1609" t="s">
        <v>8407</v>
      </c>
      <c r="I1609" t="s">
        <v>8246</v>
      </c>
      <c r="J1609">
        <v>1465750800</v>
      </c>
      <c r="K1609">
        <v>1463771421</v>
      </c>
      <c r="L1609" t="b">
        <v>0</v>
      </c>
      <c r="M1609">
        <v>28</v>
      </c>
      <c r="N1609" t="b">
        <v>1</v>
      </c>
      <c r="O1609" t="s">
        <v>8269</v>
      </c>
      <c r="P1609" t="s">
        <v>8321</v>
      </c>
      <c r="Q1609" t="s">
        <v>8324</v>
      </c>
      <c r="R1609">
        <f t="shared" si="175"/>
        <v>119.64</v>
      </c>
      <c r="S1609" s="9">
        <f t="shared" si="176"/>
        <v>100</v>
      </c>
      <c r="T1609" s="8">
        <f t="shared" si="177"/>
        <v>42510.798854166671</v>
      </c>
      <c r="U1609" s="8">
        <f t="shared" si="178"/>
        <v>42533.708333333328</v>
      </c>
      <c r="V1609" s="14">
        <f t="shared" si="179"/>
        <v>22.909479166657547</v>
      </c>
      <c r="W1609" s="10">
        <f t="shared" si="180"/>
        <v>0</v>
      </c>
      <c r="X1609" s="21">
        <f t="shared" si="181"/>
        <v>2016</v>
      </c>
    </row>
    <row r="1610" spans="1:24" ht="30" x14ac:dyDescent="0.25">
      <c r="A1610">
        <v>304</v>
      </c>
      <c r="B1610" s="1" t="s">
        <v>305</v>
      </c>
      <c r="C1610" s="1" t="s">
        <v>4414</v>
      </c>
      <c r="D1610" s="3">
        <v>3400</v>
      </c>
      <c r="E1610" s="4">
        <v>7876</v>
      </c>
      <c r="F1610" t="s">
        <v>8218</v>
      </c>
      <c r="G1610" t="s">
        <v>8223</v>
      </c>
      <c r="H1610" t="s">
        <v>8403</v>
      </c>
      <c r="I1610" t="s">
        <v>8245</v>
      </c>
      <c r="J1610">
        <v>1346464800</v>
      </c>
      <c r="K1610">
        <v>1343096197</v>
      </c>
      <c r="L1610" t="b">
        <v>1</v>
      </c>
      <c r="M1610">
        <v>74</v>
      </c>
      <c r="N1610" t="b">
        <v>1</v>
      </c>
      <c r="O1610" t="s">
        <v>8267</v>
      </c>
      <c r="P1610" t="s">
        <v>8319</v>
      </c>
      <c r="Q1610" t="s">
        <v>8320</v>
      </c>
      <c r="R1610">
        <f t="shared" si="175"/>
        <v>106.43</v>
      </c>
      <c r="S1610" s="9">
        <f t="shared" si="176"/>
        <v>232</v>
      </c>
      <c r="T1610" s="8">
        <f t="shared" si="177"/>
        <v>41114.094872685186</v>
      </c>
      <c r="U1610" s="8">
        <f t="shared" si="178"/>
        <v>41153.083333333336</v>
      </c>
      <c r="V1610" s="14">
        <f t="shared" si="179"/>
        <v>38.988460648150067</v>
      </c>
      <c r="W1610" s="10">
        <f t="shared" si="180"/>
        <v>1.3164705882352941</v>
      </c>
      <c r="X1610" s="21">
        <f t="shared" si="181"/>
        <v>2012</v>
      </c>
    </row>
    <row r="1611" spans="1:24" ht="60" x14ac:dyDescent="0.25">
      <c r="A1611">
        <v>1356</v>
      </c>
      <c r="B1611" s="1" t="s">
        <v>1357</v>
      </c>
      <c r="C1611" s="1" t="s">
        <v>5466</v>
      </c>
      <c r="D1611" s="3">
        <v>3400</v>
      </c>
      <c r="E1611" s="4">
        <v>6215.56</v>
      </c>
      <c r="F1611" t="s">
        <v>8218</v>
      </c>
      <c r="G1611" t="s">
        <v>8223</v>
      </c>
      <c r="H1611" t="s">
        <v>8403</v>
      </c>
      <c r="I1611" t="s">
        <v>8245</v>
      </c>
      <c r="J1611">
        <v>1372985760</v>
      </c>
      <c r="K1611">
        <v>1370393760</v>
      </c>
      <c r="L1611" t="b">
        <v>0</v>
      </c>
      <c r="M1611">
        <v>87</v>
      </c>
      <c r="N1611" t="b">
        <v>1</v>
      </c>
      <c r="O1611" t="s">
        <v>8272</v>
      </c>
      <c r="P1611" t="s">
        <v>8309</v>
      </c>
      <c r="Q1611" t="s">
        <v>8331</v>
      </c>
      <c r="R1611">
        <f t="shared" si="175"/>
        <v>71.44</v>
      </c>
      <c r="S1611" s="9">
        <f t="shared" si="176"/>
        <v>183</v>
      </c>
      <c r="T1611" s="8">
        <f t="shared" si="177"/>
        <v>41430.038888888892</v>
      </c>
      <c r="U1611" s="8">
        <f t="shared" si="178"/>
        <v>41460.038888888892</v>
      </c>
      <c r="V1611" s="14">
        <f t="shared" si="179"/>
        <v>30</v>
      </c>
      <c r="W1611" s="10">
        <f t="shared" si="180"/>
        <v>0.82810588235294125</v>
      </c>
      <c r="X1611" s="21">
        <f t="shared" si="181"/>
        <v>2013</v>
      </c>
    </row>
    <row r="1612" spans="1:24" ht="45" x14ac:dyDescent="0.25">
      <c r="A1612">
        <v>1667</v>
      </c>
      <c r="B1612" s="1" t="s">
        <v>1668</v>
      </c>
      <c r="C1612" s="1" t="s">
        <v>5777</v>
      </c>
      <c r="D1612" s="3">
        <v>3400</v>
      </c>
      <c r="E1612" s="4">
        <v>4313</v>
      </c>
      <c r="F1612" t="s">
        <v>8218</v>
      </c>
      <c r="G1612" t="s">
        <v>8223</v>
      </c>
      <c r="H1612" t="s">
        <v>8403</v>
      </c>
      <c r="I1612" t="s">
        <v>8245</v>
      </c>
      <c r="J1612">
        <v>1394521140</v>
      </c>
      <c r="K1612">
        <v>1392169298</v>
      </c>
      <c r="L1612" t="b">
        <v>0</v>
      </c>
      <c r="M1612">
        <v>82</v>
      </c>
      <c r="N1612" t="b">
        <v>1</v>
      </c>
      <c r="O1612" t="s">
        <v>8290</v>
      </c>
      <c r="P1612" t="s">
        <v>8325</v>
      </c>
      <c r="Q1612" t="s">
        <v>8336</v>
      </c>
      <c r="R1612">
        <f t="shared" si="175"/>
        <v>52.6</v>
      </c>
      <c r="S1612" s="9">
        <f t="shared" si="176"/>
        <v>127</v>
      </c>
      <c r="T1612" s="8">
        <f t="shared" si="177"/>
        <v>41682.0705787037</v>
      </c>
      <c r="U1612" s="8">
        <f t="shared" si="178"/>
        <v>41709.290972222225</v>
      </c>
      <c r="V1612" s="14">
        <f t="shared" si="179"/>
        <v>27.220393518524361</v>
      </c>
      <c r="W1612" s="10">
        <f t="shared" si="180"/>
        <v>0.26852941176470591</v>
      </c>
      <c r="X1612" s="21">
        <f t="shared" si="181"/>
        <v>2014</v>
      </c>
    </row>
    <row r="1613" spans="1:24" ht="45" x14ac:dyDescent="0.25">
      <c r="A1613">
        <v>3585</v>
      </c>
      <c r="B1613" s="1" t="s">
        <v>3584</v>
      </c>
      <c r="C1613" s="1" t="s">
        <v>7695</v>
      </c>
      <c r="D1613" s="3">
        <v>3400</v>
      </c>
      <c r="E1613" s="4">
        <v>4050</v>
      </c>
      <c r="F1613" t="s">
        <v>8218</v>
      </c>
      <c r="G1613" t="s">
        <v>8223</v>
      </c>
      <c r="H1613" t="s">
        <v>8403</v>
      </c>
      <c r="I1613" t="s">
        <v>8245</v>
      </c>
      <c r="J1613">
        <v>1419181890</v>
      </c>
      <c r="K1613">
        <v>1416589890</v>
      </c>
      <c r="L1613" t="b">
        <v>0</v>
      </c>
      <c r="M1613">
        <v>23</v>
      </c>
      <c r="N1613" t="b">
        <v>1</v>
      </c>
      <c r="O1613" t="s">
        <v>8269</v>
      </c>
      <c r="P1613" t="s">
        <v>8321</v>
      </c>
      <c r="Q1613" t="s">
        <v>8324</v>
      </c>
      <c r="R1613">
        <f t="shared" si="175"/>
        <v>176.09</v>
      </c>
      <c r="S1613" s="9">
        <f t="shared" si="176"/>
        <v>119</v>
      </c>
      <c r="T1613" s="8">
        <f t="shared" si="177"/>
        <v>41964.716319444444</v>
      </c>
      <c r="U1613" s="8">
        <f t="shared" si="178"/>
        <v>41994.716319444444</v>
      </c>
      <c r="V1613" s="14">
        <f t="shared" si="179"/>
        <v>30</v>
      </c>
      <c r="W1613" s="10">
        <f t="shared" si="180"/>
        <v>0.19117647058823528</v>
      </c>
      <c r="X1613" s="21">
        <f t="shared" si="181"/>
        <v>2014</v>
      </c>
    </row>
    <row r="1614" spans="1:24" ht="45" x14ac:dyDescent="0.25">
      <c r="A1614">
        <v>3015</v>
      </c>
      <c r="B1614" s="1" t="s">
        <v>3015</v>
      </c>
      <c r="C1614" s="1" t="s">
        <v>7125</v>
      </c>
      <c r="D1614" s="3">
        <v>3400</v>
      </c>
      <c r="E1614" s="4">
        <v>3508</v>
      </c>
      <c r="F1614" t="s">
        <v>8218</v>
      </c>
      <c r="G1614" t="s">
        <v>8223</v>
      </c>
      <c r="H1614" t="s">
        <v>8403</v>
      </c>
      <c r="I1614" t="s">
        <v>8245</v>
      </c>
      <c r="J1614">
        <v>1402459200</v>
      </c>
      <c r="K1614">
        <v>1401125238</v>
      </c>
      <c r="L1614" t="b">
        <v>0</v>
      </c>
      <c r="M1614">
        <v>40</v>
      </c>
      <c r="N1614" t="b">
        <v>1</v>
      </c>
      <c r="O1614" t="s">
        <v>8301</v>
      </c>
      <c r="P1614" t="s">
        <v>8321</v>
      </c>
      <c r="Q1614" t="s">
        <v>8322</v>
      </c>
      <c r="R1614">
        <f t="shared" si="175"/>
        <v>87.7</v>
      </c>
      <c r="S1614" s="9">
        <f t="shared" si="176"/>
        <v>103</v>
      </c>
      <c r="T1614" s="8">
        <f t="shared" si="177"/>
        <v>41785.72729166667</v>
      </c>
      <c r="U1614" s="8">
        <f t="shared" si="178"/>
        <v>41801.166666666664</v>
      </c>
      <c r="V1614" s="14">
        <f t="shared" si="179"/>
        <v>15.43937499999447</v>
      </c>
      <c r="W1614" s="10">
        <f t="shared" si="180"/>
        <v>3.1764705882352938E-2</v>
      </c>
      <c r="X1614" s="21">
        <f t="shared" si="181"/>
        <v>2014</v>
      </c>
    </row>
    <row r="1615" spans="1:24" ht="60" x14ac:dyDescent="0.25">
      <c r="A1615">
        <v>2701</v>
      </c>
      <c r="B1615" s="1" t="s">
        <v>2701</v>
      </c>
      <c r="C1615" s="1" t="s">
        <v>6811</v>
      </c>
      <c r="D1615" s="3">
        <v>3400</v>
      </c>
      <c r="E1615" s="4">
        <v>1570</v>
      </c>
      <c r="F1615" t="s">
        <v>8221</v>
      </c>
      <c r="G1615" t="s">
        <v>8240</v>
      </c>
      <c r="H1615" t="s">
        <v>8413</v>
      </c>
      <c r="I1615" t="s">
        <v>8248</v>
      </c>
      <c r="J1615">
        <v>1491586534</v>
      </c>
      <c r="K1615">
        <v>1488911734</v>
      </c>
      <c r="L1615" t="b">
        <v>0</v>
      </c>
      <c r="M1615">
        <v>46</v>
      </c>
      <c r="N1615" t="b">
        <v>0</v>
      </c>
      <c r="O1615" t="s">
        <v>8301</v>
      </c>
      <c r="P1615" t="s">
        <v>8321</v>
      </c>
      <c r="Q1615" t="s">
        <v>8322</v>
      </c>
      <c r="R1615">
        <f t="shared" si="175"/>
        <v>34.130000000000003</v>
      </c>
      <c r="S1615" s="9">
        <f t="shared" si="176"/>
        <v>46</v>
      </c>
      <c r="T1615" s="8">
        <f t="shared" si="177"/>
        <v>42801.774699074071</v>
      </c>
      <c r="U1615" s="8">
        <f t="shared" si="178"/>
        <v>42832.733032407406</v>
      </c>
      <c r="V1615" s="14">
        <f t="shared" si="179"/>
        <v>30.958333333335759</v>
      </c>
      <c r="W1615" s="10">
        <f t="shared" si="180"/>
        <v>-0.53823529411764703</v>
      </c>
      <c r="X1615" s="21">
        <f t="shared" si="181"/>
        <v>2017</v>
      </c>
    </row>
    <row r="1616" spans="1:24" ht="60" x14ac:dyDescent="0.25">
      <c r="A1616">
        <v>530</v>
      </c>
      <c r="B1616" s="1" t="s">
        <v>531</v>
      </c>
      <c r="C1616" s="1" t="s">
        <v>4640</v>
      </c>
      <c r="D1616" s="3">
        <v>3405</v>
      </c>
      <c r="E1616" s="4">
        <v>3670</v>
      </c>
      <c r="F1616" t="s">
        <v>8218</v>
      </c>
      <c r="G1616" t="s">
        <v>8223</v>
      </c>
      <c r="H1616" t="s">
        <v>8403</v>
      </c>
      <c r="I1616" t="s">
        <v>8245</v>
      </c>
      <c r="J1616">
        <v>1435111200</v>
      </c>
      <c r="K1616">
        <v>1433254268</v>
      </c>
      <c r="L1616" t="b">
        <v>0</v>
      </c>
      <c r="M1616">
        <v>29</v>
      </c>
      <c r="N1616" t="b">
        <v>1</v>
      </c>
      <c r="O1616" t="s">
        <v>8269</v>
      </c>
      <c r="P1616" t="s">
        <v>8321</v>
      </c>
      <c r="Q1616" t="s">
        <v>8324</v>
      </c>
      <c r="R1616">
        <f t="shared" si="175"/>
        <v>126.55</v>
      </c>
      <c r="S1616" s="9">
        <f t="shared" si="176"/>
        <v>108</v>
      </c>
      <c r="T1616" s="8">
        <f t="shared" si="177"/>
        <v>42157.591064814813</v>
      </c>
      <c r="U1616" s="8">
        <f t="shared" si="178"/>
        <v>42179.083333333328</v>
      </c>
      <c r="V1616" s="14">
        <f t="shared" si="179"/>
        <v>21.49226851851563</v>
      </c>
      <c r="W1616" s="10">
        <f t="shared" si="180"/>
        <v>7.7826725403817909E-2</v>
      </c>
      <c r="X1616" s="21">
        <f t="shared" si="181"/>
        <v>2015</v>
      </c>
    </row>
    <row r="1617" spans="1:24" ht="60" x14ac:dyDescent="0.25">
      <c r="A1617">
        <v>181</v>
      </c>
      <c r="B1617" s="1" t="s">
        <v>183</v>
      </c>
      <c r="C1617" s="1" t="s">
        <v>4291</v>
      </c>
      <c r="D1617" s="3">
        <v>3423</v>
      </c>
      <c r="E1617" s="4">
        <v>722</v>
      </c>
      <c r="F1617" t="s">
        <v>8220</v>
      </c>
      <c r="G1617" t="s">
        <v>8224</v>
      </c>
      <c r="H1617" t="s">
        <v>8407</v>
      </c>
      <c r="I1617" t="s">
        <v>8246</v>
      </c>
      <c r="J1617">
        <v>1434995295</v>
      </c>
      <c r="K1617">
        <v>1432403295</v>
      </c>
      <c r="L1617" t="b">
        <v>0</v>
      </c>
      <c r="M1617">
        <v>4</v>
      </c>
      <c r="N1617" t="b">
        <v>0</v>
      </c>
      <c r="O1617" t="s">
        <v>8266</v>
      </c>
      <c r="P1617" t="s">
        <v>8319</v>
      </c>
      <c r="Q1617" t="s">
        <v>8323</v>
      </c>
      <c r="R1617">
        <f t="shared" si="175"/>
        <v>180.5</v>
      </c>
      <c r="S1617" s="9">
        <f t="shared" si="176"/>
        <v>21</v>
      </c>
      <c r="T1617" s="8">
        <f t="shared" si="177"/>
        <v>42147.741840277777</v>
      </c>
      <c r="U1617" s="8">
        <f t="shared" si="178"/>
        <v>42177.741840277777</v>
      </c>
      <c r="V1617" s="14">
        <f t="shared" si="179"/>
        <v>30</v>
      </c>
      <c r="W1617" s="10">
        <f t="shared" si="180"/>
        <v>-0.78907391177329833</v>
      </c>
      <c r="X1617" s="21">
        <f t="shared" si="181"/>
        <v>2015</v>
      </c>
    </row>
    <row r="1618" spans="1:24" ht="45" x14ac:dyDescent="0.25">
      <c r="A1618">
        <v>4068</v>
      </c>
      <c r="B1618" s="1" t="s">
        <v>4064</v>
      </c>
      <c r="C1618" s="1" t="s">
        <v>8171</v>
      </c>
      <c r="D1618" s="3">
        <v>3495</v>
      </c>
      <c r="E1618" s="4">
        <v>34.950000000000003</v>
      </c>
      <c r="F1618" t="s">
        <v>8220</v>
      </c>
      <c r="G1618" t="s">
        <v>8223</v>
      </c>
      <c r="H1618" t="s">
        <v>8403</v>
      </c>
      <c r="I1618" t="s">
        <v>8245</v>
      </c>
      <c r="J1618">
        <v>1484348700</v>
      </c>
      <c r="K1618">
        <v>1481756855</v>
      </c>
      <c r="L1618" t="b">
        <v>0</v>
      </c>
      <c r="M1618">
        <v>1</v>
      </c>
      <c r="N1618" t="b">
        <v>0</v>
      </c>
      <c r="O1618" t="s">
        <v>8269</v>
      </c>
      <c r="P1618" t="s">
        <v>8321</v>
      </c>
      <c r="Q1618" t="s">
        <v>8324</v>
      </c>
      <c r="R1618">
        <f t="shared" si="175"/>
        <v>34.950000000000003</v>
      </c>
      <c r="S1618" s="9">
        <f t="shared" si="176"/>
        <v>1</v>
      </c>
      <c r="T1618" s="8">
        <f t="shared" si="177"/>
        <v>42718.963599537034</v>
      </c>
      <c r="U1618" s="8">
        <f t="shared" si="178"/>
        <v>42748.961805555555</v>
      </c>
      <c r="V1618" s="14">
        <f t="shared" si="179"/>
        <v>29.998206018521159</v>
      </c>
      <c r="W1618" s="10">
        <f t="shared" si="180"/>
        <v>-0.9900000000000001</v>
      </c>
      <c r="X1618" s="21">
        <f t="shared" si="181"/>
        <v>2016</v>
      </c>
    </row>
    <row r="1619" spans="1:24" ht="60" x14ac:dyDescent="0.25">
      <c r="A1619">
        <v>1512</v>
      </c>
      <c r="B1619" s="1" t="s">
        <v>1513</v>
      </c>
      <c r="C1619" s="1" t="s">
        <v>5622</v>
      </c>
      <c r="D1619" s="3">
        <v>3500</v>
      </c>
      <c r="E1619" s="4">
        <v>19557</v>
      </c>
      <c r="F1619" t="s">
        <v>8218</v>
      </c>
      <c r="G1619" t="s">
        <v>8223</v>
      </c>
      <c r="H1619" t="s">
        <v>8403</v>
      </c>
      <c r="I1619" t="s">
        <v>8245</v>
      </c>
      <c r="J1619">
        <v>1486311939</v>
      </c>
      <c r="K1619">
        <v>1483719939</v>
      </c>
      <c r="L1619" t="b">
        <v>1</v>
      </c>
      <c r="M1619">
        <v>335</v>
      </c>
      <c r="N1619" t="b">
        <v>1</v>
      </c>
      <c r="O1619" t="s">
        <v>8283</v>
      </c>
      <c r="P1619" t="s">
        <v>8311</v>
      </c>
      <c r="Q1619" t="s">
        <v>8312</v>
      </c>
      <c r="R1619">
        <f t="shared" si="175"/>
        <v>58.38</v>
      </c>
      <c r="S1619" s="9">
        <f t="shared" si="176"/>
        <v>559</v>
      </c>
      <c r="T1619" s="8">
        <f t="shared" si="177"/>
        <v>42741.684479166666</v>
      </c>
      <c r="U1619" s="8">
        <f t="shared" si="178"/>
        <v>42771.684479166666</v>
      </c>
      <c r="V1619" s="14">
        <f t="shared" si="179"/>
        <v>30</v>
      </c>
      <c r="W1619" s="10">
        <f t="shared" si="180"/>
        <v>4.5877142857142861</v>
      </c>
      <c r="X1619" s="21">
        <f t="shared" si="181"/>
        <v>2017</v>
      </c>
    </row>
    <row r="1620" spans="1:24" ht="60" x14ac:dyDescent="0.25">
      <c r="A1620">
        <v>1198</v>
      </c>
      <c r="B1620" s="1" t="s">
        <v>1199</v>
      </c>
      <c r="C1620" s="1" t="s">
        <v>5308</v>
      </c>
      <c r="D1620" s="3">
        <v>3500</v>
      </c>
      <c r="E1620" s="4">
        <v>9121</v>
      </c>
      <c r="F1620" t="s">
        <v>8218</v>
      </c>
      <c r="G1620" t="s">
        <v>8223</v>
      </c>
      <c r="H1620" t="s">
        <v>8403</v>
      </c>
      <c r="I1620" t="s">
        <v>8245</v>
      </c>
      <c r="J1620">
        <v>1451530800</v>
      </c>
      <c r="K1620">
        <v>1448463086</v>
      </c>
      <c r="L1620" t="b">
        <v>0</v>
      </c>
      <c r="M1620">
        <v>167</v>
      </c>
      <c r="N1620" t="b">
        <v>1</v>
      </c>
      <c r="O1620" t="s">
        <v>8283</v>
      </c>
      <c r="P1620" t="s">
        <v>8311</v>
      </c>
      <c r="Q1620" t="s">
        <v>8312</v>
      </c>
      <c r="R1620">
        <f t="shared" si="175"/>
        <v>54.62</v>
      </c>
      <c r="S1620" s="9">
        <f t="shared" si="176"/>
        <v>261</v>
      </c>
      <c r="T1620" s="8">
        <f t="shared" si="177"/>
        <v>42333.619050925925</v>
      </c>
      <c r="U1620" s="8">
        <f t="shared" si="178"/>
        <v>42369.125</v>
      </c>
      <c r="V1620" s="14">
        <f t="shared" si="179"/>
        <v>35.505949074075033</v>
      </c>
      <c r="W1620" s="10">
        <f t="shared" si="180"/>
        <v>1.6060000000000001</v>
      </c>
      <c r="X1620" s="21">
        <f t="shared" si="181"/>
        <v>2015</v>
      </c>
    </row>
    <row r="1621" spans="1:24" ht="45" x14ac:dyDescent="0.25">
      <c r="A1621">
        <v>2249</v>
      </c>
      <c r="B1621" s="1" t="s">
        <v>2250</v>
      </c>
      <c r="C1621" s="1" t="s">
        <v>6359</v>
      </c>
      <c r="D1621" s="3">
        <v>3500</v>
      </c>
      <c r="E1621" s="4">
        <v>5907</v>
      </c>
      <c r="F1621" t="s">
        <v>8218</v>
      </c>
      <c r="G1621" t="s">
        <v>8223</v>
      </c>
      <c r="H1621" t="s">
        <v>8403</v>
      </c>
      <c r="I1621" t="s">
        <v>8245</v>
      </c>
      <c r="J1621">
        <v>1364917965</v>
      </c>
      <c r="K1621">
        <v>1362329565</v>
      </c>
      <c r="L1621" t="b">
        <v>0</v>
      </c>
      <c r="M1621">
        <v>180</v>
      </c>
      <c r="N1621" t="b">
        <v>1</v>
      </c>
      <c r="O1621" t="s">
        <v>8295</v>
      </c>
      <c r="P1621" t="s">
        <v>8314</v>
      </c>
      <c r="Q1621" t="s">
        <v>8315</v>
      </c>
      <c r="R1621">
        <f t="shared" si="175"/>
        <v>32.82</v>
      </c>
      <c r="S1621" s="9">
        <f t="shared" si="176"/>
        <v>169</v>
      </c>
      <c r="T1621" s="8">
        <f t="shared" si="177"/>
        <v>41336.703298611108</v>
      </c>
      <c r="U1621" s="8">
        <f t="shared" si="178"/>
        <v>41366.661631944444</v>
      </c>
      <c r="V1621" s="14">
        <f t="shared" si="179"/>
        <v>29.958333333335759</v>
      </c>
      <c r="W1621" s="10">
        <f t="shared" si="180"/>
        <v>0.68771428571428572</v>
      </c>
      <c r="X1621" s="21">
        <f t="shared" si="181"/>
        <v>2013</v>
      </c>
    </row>
    <row r="1622" spans="1:24" ht="45" x14ac:dyDescent="0.25">
      <c r="A1622">
        <v>13</v>
      </c>
      <c r="B1622" s="1" t="s">
        <v>15</v>
      </c>
      <c r="C1622" s="1" t="s">
        <v>4124</v>
      </c>
      <c r="D1622" s="3">
        <v>3500</v>
      </c>
      <c r="E1622" s="4">
        <v>5599</v>
      </c>
      <c r="F1622" t="s">
        <v>8218</v>
      </c>
      <c r="G1622" t="s">
        <v>8223</v>
      </c>
      <c r="H1622" t="s">
        <v>8403</v>
      </c>
      <c r="I1622" t="s">
        <v>8245</v>
      </c>
      <c r="J1622">
        <v>1466713620</v>
      </c>
      <c r="K1622">
        <v>1463588109</v>
      </c>
      <c r="L1622" t="b">
        <v>0</v>
      </c>
      <c r="M1622">
        <v>51</v>
      </c>
      <c r="N1622" t="b">
        <v>1</v>
      </c>
      <c r="O1622" t="s">
        <v>8263</v>
      </c>
      <c r="P1622" t="s">
        <v>8319</v>
      </c>
      <c r="Q1622" t="s">
        <v>8330</v>
      </c>
      <c r="R1622">
        <f t="shared" si="175"/>
        <v>109.78</v>
      </c>
      <c r="S1622" s="9">
        <f t="shared" si="176"/>
        <v>160</v>
      </c>
      <c r="T1622" s="8">
        <f t="shared" si="177"/>
        <v>42508.677187499998</v>
      </c>
      <c r="U1622" s="8">
        <f t="shared" si="178"/>
        <v>42544.852083333331</v>
      </c>
      <c r="V1622" s="14">
        <f t="shared" si="179"/>
        <v>36.174895833333721</v>
      </c>
      <c r="W1622" s="10">
        <f t="shared" si="180"/>
        <v>0.59971428571428576</v>
      </c>
      <c r="X1622" s="21">
        <f t="shared" si="181"/>
        <v>2016</v>
      </c>
    </row>
    <row r="1623" spans="1:24" ht="60" x14ac:dyDescent="0.25">
      <c r="A1623">
        <v>727</v>
      </c>
      <c r="B1623" s="1" t="s">
        <v>728</v>
      </c>
      <c r="C1623" s="1" t="s">
        <v>4837</v>
      </c>
      <c r="D1623" s="3">
        <v>3500</v>
      </c>
      <c r="E1623" s="4">
        <v>5443</v>
      </c>
      <c r="F1623" t="s">
        <v>8218</v>
      </c>
      <c r="G1623" t="s">
        <v>8223</v>
      </c>
      <c r="H1623" t="s">
        <v>8403</v>
      </c>
      <c r="I1623" t="s">
        <v>8245</v>
      </c>
      <c r="J1623">
        <v>1358198400</v>
      </c>
      <c r="K1623">
        <v>1354580949</v>
      </c>
      <c r="L1623" t="b">
        <v>0</v>
      </c>
      <c r="M1623">
        <v>149</v>
      </c>
      <c r="N1623" t="b">
        <v>1</v>
      </c>
      <c r="O1623" t="s">
        <v>8272</v>
      </c>
      <c r="P1623" t="s">
        <v>8309</v>
      </c>
      <c r="Q1623" t="s">
        <v>8331</v>
      </c>
      <c r="R1623">
        <f t="shared" si="175"/>
        <v>36.53</v>
      </c>
      <c r="S1623" s="9">
        <f t="shared" si="176"/>
        <v>156</v>
      </c>
      <c r="T1623" s="8">
        <f t="shared" si="177"/>
        <v>41247.020243055551</v>
      </c>
      <c r="U1623" s="8">
        <f t="shared" si="178"/>
        <v>41288.888888888891</v>
      </c>
      <c r="V1623" s="14">
        <f t="shared" si="179"/>
        <v>41.868645833339542</v>
      </c>
      <c r="W1623" s="10">
        <f t="shared" si="180"/>
        <v>0.55514285714285716</v>
      </c>
      <c r="X1623" s="21">
        <f t="shared" si="181"/>
        <v>2012</v>
      </c>
    </row>
    <row r="1624" spans="1:24" ht="45" x14ac:dyDescent="0.25">
      <c r="A1624">
        <v>111</v>
      </c>
      <c r="B1624" s="1" t="s">
        <v>113</v>
      </c>
      <c r="C1624" s="1" t="s">
        <v>4222</v>
      </c>
      <c r="D1624" s="3">
        <v>3500</v>
      </c>
      <c r="E1624" s="4">
        <v>5410</v>
      </c>
      <c r="F1624" t="s">
        <v>8218</v>
      </c>
      <c r="G1624" t="s">
        <v>8225</v>
      </c>
      <c r="H1624" t="s">
        <v>8404</v>
      </c>
      <c r="I1624" t="s">
        <v>8247</v>
      </c>
      <c r="J1624">
        <v>1433059187</v>
      </c>
      <c r="K1624">
        <v>1430467187</v>
      </c>
      <c r="L1624" t="b">
        <v>0</v>
      </c>
      <c r="M1624">
        <v>53</v>
      </c>
      <c r="N1624" t="b">
        <v>1</v>
      </c>
      <c r="O1624" t="s">
        <v>8264</v>
      </c>
      <c r="P1624" t="s">
        <v>8319</v>
      </c>
      <c r="Q1624" t="s">
        <v>8341</v>
      </c>
      <c r="R1624">
        <f t="shared" si="175"/>
        <v>102.08</v>
      </c>
      <c r="S1624" s="9">
        <f t="shared" si="176"/>
        <v>155</v>
      </c>
      <c r="T1624" s="8">
        <f t="shared" si="177"/>
        <v>42125.333182870367</v>
      </c>
      <c r="U1624" s="8">
        <f t="shared" si="178"/>
        <v>42155.333182870367</v>
      </c>
      <c r="V1624" s="14">
        <f t="shared" si="179"/>
        <v>30</v>
      </c>
      <c r="W1624" s="10">
        <f t="shared" si="180"/>
        <v>0.54571428571428571</v>
      </c>
      <c r="X1624" s="21">
        <f t="shared" si="181"/>
        <v>2015</v>
      </c>
    </row>
    <row r="1625" spans="1:24" ht="45" x14ac:dyDescent="0.25">
      <c r="A1625">
        <v>1252</v>
      </c>
      <c r="B1625" s="1" t="s">
        <v>1253</v>
      </c>
      <c r="C1625" s="1" t="s">
        <v>5362</v>
      </c>
      <c r="D1625" s="3">
        <v>3500</v>
      </c>
      <c r="E1625" s="4">
        <v>4818</v>
      </c>
      <c r="F1625" t="s">
        <v>8218</v>
      </c>
      <c r="G1625" t="s">
        <v>8223</v>
      </c>
      <c r="H1625" t="s">
        <v>8403</v>
      </c>
      <c r="I1625" t="s">
        <v>8245</v>
      </c>
      <c r="J1625">
        <v>1382658169</v>
      </c>
      <c r="K1625">
        <v>1380238969</v>
      </c>
      <c r="L1625" t="b">
        <v>1</v>
      </c>
      <c r="M1625">
        <v>141</v>
      </c>
      <c r="N1625" t="b">
        <v>1</v>
      </c>
      <c r="O1625" t="s">
        <v>8274</v>
      </c>
      <c r="P1625" t="s">
        <v>8325</v>
      </c>
      <c r="Q1625" t="s">
        <v>8329</v>
      </c>
      <c r="R1625">
        <f t="shared" si="175"/>
        <v>34.17</v>
      </c>
      <c r="S1625" s="9">
        <f t="shared" si="176"/>
        <v>138</v>
      </c>
      <c r="T1625" s="8">
        <f t="shared" si="177"/>
        <v>41543.988067129627</v>
      </c>
      <c r="U1625" s="8">
        <f t="shared" si="178"/>
        <v>41571.988067129627</v>
      </c>
      <c r="V1625" s="14">
        <f t="shared" si="179"/>
        <v>28</v>
      </c>
      <c r="W1625" s="10">
        <f t="shared" si="180"/>
        <v>0.37657142857142856</v>
      </c>
      <c r="X1625" s="21">
        <f t="shared" si="181"/>
        <v>2013</v>
      </c>
    </row>
    <row r="1626" spans="1:24" ht="60" x14ac:dyDescent="0.25">
      <c r="A1626">
        <v>2489</v>
      </c>
      <c r="B1626" s="1" t="s">
        <v>2489</v>
      </c>
      <c r="C1626" s="1" t="s">
        <v>6599</v>
      </c>
      <c r="D1626" s="3">
        <v>3500</v>
      </c>
      <c r="E1626" s="4">
        <v>4678.5</v>
      </c>
      <c r="F1626" t="s">
        <v>8218</v>
      </c>
      <c r="G1626" t="s">
        <v>8223</v>
      </c>
      <c r="H1626" t="s">
        <v>8403</v>
      </c>
      <c r="I1626" t="s">
        <v>8245</v>
      </c>
      <c r="J1626">
        <v>1368117239</v>
      </c>
      <c r="K1626">
        <v>1365525239</v>
      </c>
      <c r="L1626" t="b">
        <v>0</v>
      </c>
      <c r="M1626">
        <v>75</v>
      </c>
      <c r="N1626" t="b">
        <v>1</v>
      </c>
      <c r="O1626" t="s">
        <v>8277</v>
      </c>
      <c r="P1626" t="s">
        <v>8325</v>
      </c>
      <c r="Q1626" t="s">
        <v>8326</v>
      </c>
      <c r="R1626">
        <f t="shared" si="175"/>
        <v>62.38</v>
      </c>
      <c r="S1626" s="9">
        <f t="shared" si="176"/>
        <v>134</v>
      </c>
      <c r="T1626" s="8">
        <f t="shared" si="177"/>
        <v>41373.690266203703</v>
      </c>
      <c r="U1626" s="8">
        <f t="shared" si="178"/>
        <v>41403.690266203703</v>
      </c>
      <c r="V1626" s="14">
        <f t="shared" si="179"/>
        <v>30</v>
      </c>
      <c r="W1626" s="10">
        <f t="shared" si="180"/>
        <v>0.33671428571428569</v>
      </c>
      <c r="X1626" s="21">
        <f t="shared" si="181"/>
        <v>2013</v>
      </c>
    </row>
    <row r="1627" spans="1:24" ht="30" x14ac:dyDescent="0.25">
      <c r="A1627">
        <v>1303</v>
      </c>
      <c r="B1627" s="1" t="s">
        <v>1304</v>
      </c>
      <c r="C1627" s="1" t="s">
        <v>5413</v>
      </c>
      <c r="D1627" s="3">
        <v>3500</v>
      </c>
      <c r="E1627" s="4">
        <v>4559.13</v>
      </c>
      <c r="F1627" t="s">
        <v>8218</v>
      </c>
      <c r="G1627" t="s">
        <v>8224</v>
      </c>
      <c r="H1627" t="s">
        <v>8407</v>
      </c>
      <c r="I1627" t="s">
        <v>8246</v>
      </c>
      <c r="J1627">
        <v>1469962800</v>
      </c>
      <c r="K1627">
        <v>1468578920</v>
      </c>
      <c r="L1627" t="b">
        <v>0</v>
      </c>
      <c r="M1627">
        <v>108</v>
      </c>
      <c r="N1627" t="b">
        <v>1</v>
      </c>
      <c r="O1627" t="s">
        <v>8269</v>
      </c>
      <c r="P1627" t="s">
        <v>8321</v>
      </c>
      <c r="Q1627" t="s">
        <v>8324</v>
      </c>
      <c r="R1627">
        <f t="shared" si="175"/>
        <v>42.21</v>
      </c>
      <c r="S1627" s="9">
        <f t="shared" si="176"/>
        <v>130</v>
      </c>
      <c r="T1627" s="8">
        <f t="shared" si="177"/>
        <v>42566.441203703704</v>
      </c>
      <c r="U1627" s="8">
        <f t="shared" si="178"/>
        <v>42582.458333333328</v>
      </c>
      <c r="V1627" s="14">
        <f t="shared" si="179"/>
        <v>16.017129629624833</v>
      </c>
      <c r="W1627" s="10">
        <f t="shared" si="180"/>
        <v>0.30260857142857145</v>
      </c>
      <c r="X1627" s="21">
        <f t="shared" si="181"/>
        <v>2016</v>
      </c>
    </row>
    <row r="1628" spans="1:24" ht="45" x14ac:dyDescent="0.25">
      <c r="A1628">
        <v>3466</v>
      </c>
      <c r="B1628" s="1" t="s">
        <v>3465</v>
      </c>
      <c r="C1628" s="1" t="s">
        <v>7576</v>
      </c>
      <c r="D1628" s="3">
        <v>3500</v>
      </c>
      <c r="E1628" s="4">
        <v>4450</v>
      </c>
      <c r="F1628" t="s">
        <v>8218</v>
      </c>
      <c r="G1628" t="s">
        <v>8223</v>
      </c>
      <c r="H1628" t="s">
        <v>8403</v>
      </c>
      <c r="I1628" t="s">
        <v>8245</v>
      </c>
      <c r="J1628">
        <v>1461108450</v>
      </c>
      <c r="K1628">
        <v>1455928050</v>
      </c>
      <c r="L1628" t="b">
        <v>0</v>
      </c>
      <c r="M1628">
        <v>61</v>
      </c>
      <c r="N1628" t="b">
        <v>1</v>
      </c>
      <c r="O1628" t="s">
        <v>8269</v>
      </c>
      <c r="P1628" t="s">
        <v>8321</v>
      </c>
      <c r="Q1628" t="s">
        <v>8324</v>
      </c>
      <c r="R1628">
        <f t="shared" si="175"/>
        <v>72.95</v>
      </c>
      <c r="S1628" s="9">
        <f t="shared" si="176"/>
        <v>127</v>
      </c>
      <c r="T1628" s="8">
        <f t="shared" si="177"/>
        <v>42420.019097222219</v>
      </c>
      <c r="U1628" s="8">
        <f t="shared" si="178"/>
        <v>42479.977430555555</v>
      </c>
      <c r="V1628" s="14">
        <f t="shared" si="179"/>
        <v>59.958333333335759</v>
      </c>
      <c r="W1628" s="10">
        <f t="shared" si="180"/>
        <v>0.27142857142857141</v>
      </c>
      <c r="X1628" s="21">
        <f t="shared" si="181"/>
        <v>2016</v>
      </c>
    </row>
    <row r="1629" spans="1:24" ht="45" x14ac:dyDescent="0.25">
      <c r="A1629">
        <v>251</v>
      </c>
      <c r="B1629" s="1" t="s">
        <v>252</v>
      </c>
      <c r="C1629" s="1" t="s">
        <v>4361</v>
      </c>
      <c r="D1629" s="3">
        <v>3500</v>
      </c>
      <c r="E1629" s="4">
        <v>4395</v>
      </c>
      <c r="F1629" t="s">
        <v>8218</v>
      </c>
      <c r="G1629" t="s">
        <v>8223</v>
      </c>
      <c r="H1629" t="s">
        <v>8403</v>
      </c>
      <c r="I1629" t="s">
        <v>8245</v>
      </c>
      <c r="J1629">
        <v>1337194800</v>
      </c>
      <c r="K1629">
        <v>1334429646</v>
      </c>
      <c r="L1629" t="b">
        <v>1</v>
      </c>
      <c r="M1629">
        <v>77</v>
      </c>
      <c r="N1629" t="b">
        <v>1</v>
      </c>
      <c r="O1629" t="s">
        <v>8267</v>
      </c>
      <c r="P1629" t="s">
        <v>8319</v>
      </c>
      <c r="Q1629" t="s">
        <v>8320</v>
      </c>
      <c r="R1629">
        <f t="shared" si="175"/>
        <v>57.08</v>
      </c>
      <c r="S1629" s="9">
        <f t="shared" si="176"/>
        <v>126</v>
      </c>
      <c r="T1629" s="8">
        <f t="shared" si="177"/>
        <v>41013.787569444445</v>
      </c>
      <c r="U1629" s="8">
        <f t="shared" si="178"/>
        <v>41045.791666666664</v>
      </c>
      <c r="V1629" s="14">
        <f t="shared" si="179"/>
        <v>32.004097222219571</v>
      </c>
      <c r="W1629" s="10">
        <f t="shared" si="180"/>
        <v>0.25571428571428573</v>
      </c>
      <c r="X1629" s="21">
        <f t="shared" si="181"/>
        <v>2012</v>
      </c>
    </row>
    <row r="1630" spans="1:24" ht="45" x14ac:dyDescent="0.25">
      <c r="A1630">
        <v>1384</v>
      </c>
      <c r="B1630" s="1" t="s">
        <v>1385</v>
      </c>
      <c r="C1630" s="1" t="s">
        <v>5494</v>
      </c>
      <c r="D1630" s="3">
        <v>3500</v>
      </c>
      <c r="E1630" s="4">
        <v>4343</v>
      </c>
      <c r="F1630" t="s">
        <v>8218</v>
      </c>
      <c r="G1630" t="s">
        <v>8223</v>
      </c>
      <c r="H1630" t="s">
        <v>8403</v>
      </c>
      <c r="I1630" t="s">
        <v>8245</v>
      </c>
      <c r="J1630">
        <v>1436117922</v>
      </c>
      <c r="K1630">
        <v>1433525922</v>
      </c>
      <c r="L1630" t="b">
        <v>0</v>
      </c>
      <c r="M1630">
        <v>63</v>
      </c>
      <c r="N1630" t="b">
        <v>1</v>
      </c>
      <c r="O1630" t="s">
        <v>8274</v>
      </c>
      <c r="P1630" t="s">
        <v>8325</v>
      </c>
      <c r="Q1630" t="s">
        <v>8329</v>
      </c>
      <c r="R1630">
        <f t="shared" si="175"/>
        <v>68.94</v>
      </c>
      <c r="S1630" s="9">
        <f t="shared" si="176"/>
        <v>124</v>
      </c>
      <c r="T1630" s="8">
        <f t="shared" si="177"/>
        <v>42160.735208333332</v>
      </c>
      <c r="U1630" s="8">
        <f t="shared" si="178"/>
        <v>42190.735208333332</v>
      </c>
      <c r="V1630" s="14">
        <f t="shared" si="179"/>
        <v>30</v>
      </c>
      <c r="W1630" s="10">
        <f t="shared" si="180"/>
        <v>0.24085714285714285</v>
      </c>
      <c r="X1630" s="21">
        <f t="shared" si="181"/>
        <v>2015</v>
      </c>
    </row>
    <row r="1631" spans="1:24" ht="45" x14ac:dyDescent="0.25">
      <c r="A1631">
        <v>1299</v>
      </c>
      <c r="B1631" s="1" t="s">
        <v>1300</v>
      </c>
      <c r="C1631" s="1" t="s">
        <v>5409</v>
      </c>
      <c r="D1631" s="3">
        <v>3500</v>
      </c>
      <c r="E1631" s="4">
        <v>4340</v>
      </c>
      <c r="F1631" t="s">
        <v>8218</v>
      </c>
      <c r="G1631" t="s">
        <v>8223</v>
      </c>
      <c r="H1631" t="s">
        <v>8403</v>
      </c>
      <c r="I1631" t="s">
        <v>8245</v>
      </c>
      <c r="J1631">
        <v>1436902359</v>
      </c>
      <c r="K1631">
        <v>1434310359</v>
      </c>
      <c r="L1631" t="b">
        <v>0</v>
      </c>
      <c r="M1631">
        <v>32</v>
      </c>
      <c r="N1631" t="b">
        <v>1</v>
      </c>
      <c r="O1631" t="s">
        <v>8269</v>
      </c>
      <c r="P1631" t="s">
        <v>8321</v>
      </c>
      <c r="Q1631" t="s">
        <v>8324</v>
      </c>
      <c r="R1631">
        <f t="shared" si="175"/>
        <v>135.63</v>
      </c>
      <c r="S1631" s="9">
        <f t="shared" si="176"/>
        <v>124</v>
      </c>
      <c r="T1631" s="8">
        <f t="shared" si="177"/>
        <v>42169.814340277779</v>
      </c>
      <c r="U1631" s="8">
        <f t="shared" si="178"/>
        <v>42199.814340277779</v>
      </c>
      <c r="V1631" s="14">
        <f t="shared" si="179"/>
        <v>30</v>
      </c>
      <c r="W1631" s="10">
        <f t="shared" si="180"/>
        <v>0.24</v>
      </c>
      <c r="X1631" s="21">
        <f t="shared" si="181"/>
        <v>2015</v>
      </c>
    </row>
    <row r="1632" spans="1:24" ht="60" x14ac:dyDescent="0.25">
      <c r="A1632">
        <v>2665</v>
      </c>
      <c r="B1632" s="1" t="s">
        <v>2665</v>
      </c>
      <c r="C1632" s="1" t="s">
        <v>6775</v>
      </c>
      <c r="D1632" s="3">
        <v>3500</v>
      </c>
      <c r="E1632" s="4">
        <v>4310</v>
      </c>
      <c r="F1632" t="s">
        <v>8218</v>
      </c>
      <c r="G1632" t="s">
        <v>8223</v>
      </c>
      <c r="H1632" t="s">
        <v>8403</v>
      </c>
      <c r="I1632" t="s">
        <v>8245</v>
      </c>
      <c r="J1632">
        <v>1430774974</v>
      </c>
      <c r="K1632">
        <v>1426886974</v>
      </c>
      <c r="L1632" t="b">
        <v>0</v>
      </c>
      <c r="M1632">
        <v>46</v>
      </c>
      <c r="N1632" t="b">
        <v>1</v>
      </c>
      <c r="O1632" t="s">
        <v>8300</v>
      </c>
      <c r="P1632" t="s">
        <v>8306</v>
      </c>
      <c r="Q1632" t="s">
        <v>8338</v>
      </c>
      <c r="R1632">
        <f t="shared" si="175"/>
        <v>93.7</v>
      </c>
      <c r="S1632" s="9">
        <f t="shared" si="176"/>
        <v>123</v>
      </c>
      <c r="T1632" s="8">
        <f t="shared" si="177"/>
        <v>42083.895532407405</v>
      </c>
      <c r="U1632" s="8">
        <f t="shared" si="178"/>
        <v>42128.895532407405</v>
      </c>
      <c r="V1632" s="14">
        <f t="shared" si="179"/>
        <v>45</v>
      </c>
      <c r="W1632" s="10">
        <f t="shared" si="180"/>
        <v>0.23142857142857143</v>
      </c>
      <c r="X1632" s="21">
        <f t="shared" si="181"/>
        <v>2015</v>
      </c>
    </row>
    <row r="1633" spans="1:24" ht="45" x14ac:dyDescent="0.25">
      <c r="A1633">
        <v>3308</v>
      </c>
      <c r="B1633" s="1" t="s">
        <v>3308</v>
      </c>
      <c r="C1633" s="1" t="s">
        <v>7418</v>
      </c>
      <c r="D1633" s="3">
        <v>3500</v>
      </c>
      <c r="E1633" s="4">
        <v>4280</v>
      </c>
      <c r="F1633" t="s">
        <v>8218</v>
      </c>
      <c r="G1633" t="s">
        <v>8223</v>
      </c>
      <c r="H1633" t="s">
        <v>8403</v>
      </c>
      <c r="I1633" t="s">
        <v>8245</v>
      </c>
      <c r="J1633">
        <v>1460581365</v>
      </c>
      <c r="K1633">
        <v>1458766965</v>
      </c>
      <c r="L1633" t="b">
        <v>0</v>
      </c>
      <c r="M1633">
        <v>57</v>
      </c>
      <c r="N1633" t="b">
        <v>1</v>
      </c>
      <c r="O1633" t="s">
        <v>8269</v>
      </c>
      <c r="P1633" t="s">
        <v>8321</v>
      </c>
      <c r="Q1633" t="s">
        <v>8324</v>
      </c>
      <c r="R1633">
        <f t="shared" si="175"/>
        <v>75.09</v>
      </c>
      <c r="S1633" s="9">
        <f t="shared" si="176"/>
        <v>122</v>
      </c>
      <c r="T1633" s="8">
        <f t="shared" si="177"/>
        <v>42452.876909722225</v>
      </c>
      <c r="U1633" s="8">
        <f t="shared" si="178"/>
        <v>42473.876909722225</v>
      </c>
      <c r="V1633" s="14">
        <f t="shared" si="179"/>
        <v>21</v>
      </c>
      <c r="W1633" s="10">
        <f t="shared" si="180"/>
        <v>0.22285714285714286</v>
      </c>
      <c r="X1633" s="21">
        <f t="shared" si="181"/>
        <v>2016</v>
      </c>
    </row>
    <row r="1634" spans="1:24" ht="30" x14ac:dyDescent="0.25">
      <c r="A1634">
        <v>1247</v>
      </c>
      <c r="B1634" s="1" t="s">
        <v>1248</v>
      </c>
      <c r="C1634" s="1" t="s">
        <v>5357</v>
      </c>
      <c r="D1634" s="3">
        <v>3500</v>
      </c>
      <c r="E1634" s="4">
        <v>4275</v>
      </c>
      <c r="F1634" t="s">
        <v>8218</v>
      </c>
      <c r="G1634" t="s">
        <v>8223</v>
      </c>
      <c r="H1634" t="s">
        <v>8403</v>
      </c>
      <c r="I1634" t="s">
        <v>8245</v>
      </c>
      <c r="J1634">
        <v>1367823655</v>
      </c>
      <c r="K1634">
        <v>1365231655</v>
      </c>
      <c r="L1634" t="b">
        <v>1</v>
      </c>
      <c r="M1634">
        <v>50</v>
      </c>
      <c r="N1634" t="b">
        <v>1</v>
      </c>
      <c r="O1634" t="s">
        <v>8274</v>
      </c>
      <c r="P1634" t="s">
        <v>8325</v>
      </c>
      <c r="Q1634" t="s">
        <v>8329</v>
      </c>
      <c r="R1634">
        <f t="shared" si="175"/>
        <v>85.5</v>
      </c>
      <c r="S1634" s="9">
        <f t="shared" si="176"/>
        <v>122</v>
      </c>
      <c r="T1634" s="8">
        <f t="shared" si="177"/>
        <v>41370.292303240742</v>
      </c>
      <c r="U1634" s="8">
        <f t="shared" si="178"/>
        <v>41400.292303240742</v>
      </c>
      <c r="V1634" s="14">
        <f t="shared" si="179"/>
        <v>30</v>
      </c>
      <c r="W1634" s="10">
        <f t="shared" si="180"/>
        <v>0.22142857142857142</v>
      </c>
      <c r="X1634" s="21">
        <f t="shared" si="181"/>
        <v>2013</v>
      </c>
    </row>
    <row r="1635" spans="1:24" ht="60" x14ac:dyDescent="0.25">
      <c r="A1635">
        <v>2094</v>
      </c>
      <c r="B1635" s="1" t="s">
        <v>2095</v>
      </c>
      <c r="C1635" s="1" t="s">
        <v>6204</v>
      </c>
      <c r="D1635" s="3">
        <v>3500</v>
      </c>
      <c r="E1635" s="4">
        <v>4219</v>
      </c>
      <c r="F1635" t="s">
        <v>8218</v>
      </c>
      <c r="G1635" t="s">
        <v>8223</v>
      </c>
      <c r="H1635" t="s">
        <v>8403</v>
      </c>
      <c r="I1635" t="s">
        <v>8245</v>
      </c>
      <c r="J1635">
        <v>1330916400</v>
      </c>
      <c r="K1635">
        <v>1327969730</v>
      </c>
      <c r="L1635" t="b">
        <v>0</v>
      </c>
      <c r="M1635">
        <v>72</v>
      </c>
      <c r="N1635" t="b">
        <v>1</v>
      </c>
      <c r="O1635" t="s">
        <v>8277</v>
      </c>
      <c r="P1635" t="s">
        <v>8325</v>
      </c>
      <c r="Q1635" t="s">
        <v>8326</v>
      </c>
      <c r="R1635">
        <f t="shared" si="175"/>
        <v>58.6</v>
      </c>
      <c r="S1635" s="9">
        <f t="shared" si="176"/>
        <v>121</v>
      </c>
      <c r="T1635" s="8">
        <f t="shared" si="177"/>
        <v>40939.02002314815</v>
      </c>
      <c r="U1635" s="8">
        <f t="shared" si="178"/>
        <v>40973.125</v>
      </c>
      <c r="V1635" s="14">
        <f t="shared" si="179"/>
        <v>34.104976851849642</v>
      </c>
      <c r="W1635" s="10">
        <f t="shared" si="180"/>
        <v>0.20542857142857143</v>
      </c>
      <c r="X1635" s="21">
        <f t="shared" si="181"/>
        <v>2012</v>
      </c>
    </row>
    <row r="1636" spans="1:24" ht="60" x14ac:dyDescent="0.25">
      <c r="A1636">
        <v>1665</v>
      </c>
      <c r="B1636" s="1" t="s">
        <v>1666</v>
      </c>
      <c r="C1636" s="1" t="s">
        <v>5775</v>
      </c>
      <c r="D1636" s="3">
        <v>3500</v>
      </c>
      <c r="E1636" s="4">
        <v>4181</v>
      </c>
      <c r="F1636" t="s">
        <v>8218</v>
      </c>
      <c r="G1636" t="s">
        <v>8223</v>
      </c>
      <c r="H1636" t="s">
        <v>8403</v>
      </c>
      <c r="I1636" t="s">
        <v>8245</v>
      </c>
      <c r="J1636">
        <v>1298343600</v>
      </c>
      <c r="K1636">
        <v>1295624113</v>
      </c>
      <c r="L1636" t="b">
        <v>0</v>
      </c>
      <c r="M1636">
        <v>93</v>
      </c>
      <c r="N1636" t="b">
        <v>1</v>
      </c>
      <c r="O1636" t="s">
        <v>8290</v>
      </c>
      <c r="P1636" t="s">
        <v>8325</v>
      </c>
      <c r="Q1636" t="s">
        <v>8336</v>
      </c>
      <c r="R1636">
        <f t="shared" si="175"/>
        <v>44.96</v>
      </c>
      <c r="S1636" s="9">
        <f t="shared" si="176"/>
        <v>119</v>
      </c>
      <c r="T1636" s="8">
        <f t="shared" si="177"/>
        <v>40564.649456018517</v>
      </c>
      <c r="U1636" s="8">
        <f t="shared" si="178"/>
        <v>40596.125</v>
      </c>
      <c r="V1636" s="14">
        <f t="shared" si="179"/>
        <v>31.475543981483497</v>
      </c>
      <c r="W1636" s="10">
        <f t="shared" si="180"/>
        <v>0.19457142857142856</v>
      </c>
      <c r="X1636" s="21">
        <f t="shared" si="181"/>
        <v>2011</v>
      </c>
    </row>
    <row r="1637" spans="1:24" ht="60" x14ac:dyDescent="0.25">
      <c r="A1637">
        <v>2484</v>
      </c>
      <c r="B1637" s="1" t="s">
        <v>2484</v>
      </c>
      <c r="C1637" s="1" t="s">
        <v>6594</v>
      </c>
      <c r="D1637" s="3">
        <v>3500</v>
      </c>
      <c r="E1637" s="4">
        <v>4176.1099999999997</v>
      </c>
      <c r="F1637" t="s">
        <v>8218</v>
      </c>
      <c r="G1637" t="s">
        <v>8223</v>
      </c>
      <c r="H1637" t="s">
        <v>8403</v>
      </c>
      <c r="I1637" t="s">
        <v>8245</v>
      </c>
      <c r="J1637">
        <v>1316124003</v>
      </c>
      <c r="K1637">
        <v>1313532003</v>
      </c>
      <c r="L1637" t="b">
        <v>0</v>
      </c>
      <c r="M1637">
        <v>90</v>
      </c>
      <c r="N1637" t="b">
        <v>1</v>
      </c>
      <c r="O1637" t="s">
        <v>8277</v>
      </c>
      <c r="P1637" t="s">
        <v>8325</v>
      </c>
      <c r="Q1637" t="s">
        <v>8326</v>
      </c>
      <c r="R1637">
        <f t="shared" si="175"/>
        <v>46.4</v>
      </c>
      <c r="S1637" s="9">
        <f t="shared" si="176"/>
        <v>119</v>
      </c>
      <c r="T1637" s="8">
        <f t="shared" si="177"/>
        <v>40771.916701388887</v>
      </c>
      <c r="U1637" s="8">
        <f t="shared" si="178"/>
        <v>40801.916701388887</v>
      </c>
      <c r="V1637" s="14">
        <f t="shared" si="179"/>
        <v>30</v>
      </c>
      <c r="W1637" s="10">
        <f t="shared" si="180"/>
        <v>0.19317428571428563</v>
      </c>
      <c r="X1637" s="21">
        <f t="shared" si="181"/>
        <v>2011</v>
      </c>
    </row>
    <row r="1638" spans="1:24" ht="60" x14ac:dyDescent="0.25">
      <c r="A1638">
        <v>1265</v>
      </c>
      <c r="B1638" s="1" t="s">
        <v>1266</v>
      </c>
      <c r="C1638" s="1" t="s">
        <v>5375</v>
      </c>
      <c r="D1638" s="3">
        <v>3500</v>
      </c>
      <c r="E1638" s="4">
        <v>4170.17</v>
      </c>
      <c r="F1638" t="s">
        <v>8218</v>
      </c>
      <c r="G1638" t="s">
        <v>8223</v>
      </c>
      <c r="H1638" t="s">
        <v>8403</v>
      </c>
      <c r="I1638" t="s">
        <v>8245</v>
      </c>
      <c r="J1638">
        <v>1291131815</v>
      </c>
      <c r="K1638">
        <v>1287071015</v>
      </c>
      <c r="L1638" t="b">
        <v>1</v>
      </c>
      <c r="M1638">
        <v>66</v>
      </c>
      <c r="N1638" t="b">
        <v>1</v>
      </c>
      <c r="O1638" t="s">
        <v>8274</v>
      </c>
      <c r="P1638" t="s">
        <v>8325</v>
      </c>
      <c r="Q1638" t="s">
        <v>8329</v>
      </c>
      <c r="R1638">
        <f t="shared" si="175"/>
        <v>63.18</v>
      </c>
      <c r="S1638" s="9">
        <f t="shared" si="176"/>
        <v>119</v>
      </c>
      <c r="T1638" s="8">
        <f t="shared" si="177"/>
        <v>40465.655266203699</v>
      </c>
      <c r="U1638" s="8">
        <f t="shared" si="178"/>
        <v>40512.655266203699</v>
      </c>
      <c r="V1638" s="14">
        <f t="shared" si="179"/>
        <v>47</v>
      </c>
      <c r="W1638" s="10">
        <f t="shared" si="180"/>
        <v>0.19147714285714287</v>
      </c>
      <c r="X1638" s="21">
        <f t="shared" si="181"/>
        <v>2010</v>
      </c>
    </row>
    <row r="1639" spans="1:24" ht="45" x14ac:dyDescent="0.25">
      <c r="A1639">
        <v>75</v>
      </c>
      <c r="B1639" s="1" t="s">
        <v>77</v>
      </c>
      <c r="C1639" s="1" t="s">
        <v>4186</v>
      </c>
      <c r="D1639" s="3">
        <v>3500</v>
      </c>
      <c r="E1639" s="4">
        <v>4040</v>
      </c>
      <c r="F1639" t="s">
        <v>8218</v>
      </c>
      <c r="G1639" t="s">
        <v>8223</v>
      </c>
      <c r="H1639" t="s">
        <v>8403</v>
      </c>
      <c r="I1639" t="s">
        <v>8245</v>
      </c>
      <c r="J1639">
        <v>1366693272</v>
      </c>
      <c r="K1639">
        <v>1364101272</v>
      </c>
      <c r="L1639" t="b">
        <v>0</v>
      </c>
      <c r="M1639">
        <v>47</v>
      </c>
      <c r="N1639" t="b">
        <v>1</v>
      </c>
      <c r="O1639" t="s">
        <v>8264</v>
      </c>
      <c r="P1639" t="s">
        <v>8319</v>
      </c>
      <c r="Q1639" t="s">
        <v>8341</v>
      </c>
      <c r="R1639">
        <f t="shared" si="175"/>
        <v>85.96</v>
      </c>
      <c r="S1639" s="9">
        <f t="shared" si="176"/>
        <v>115</v>
      </c>
      <c r="T1639" s="8">
        <f t="shared" si="177"/>
        <v>41357.209166666667</v>
      </c>
      <c r="U1639" s="8">
        <f t="shared" si="178"/>
        <v>41387.209166666667</v>
      </c>
      <c r="V1639" s="14">
        <f t="shared" si="179"/>
        <v>30</v>
      </c>
      <c r="W1639" s="10">
        <f t="shared" si="180"/>
        <v>0.15428571428571428</v>
      </c>
      <c r="X1639" s="21">
        <f t="shared" si="181"/>
        <v>2013</v>
      </c>
    </row>
    <row r="1640" spans="1:24" ht="45" x14ac:dyDescent="0.25">
      <c r="A1640">
        <v>798</v>
      </c>
      <c r="B1640" s="1" t="s">
        <v>799</v>
      </c>
      <c r="C1640" s="1" t="s">
        <v>4908</v>
      </c>
      <c r="D1640" s="3">
        <v>3500</v>
      </c>
      <c r="E1640" s="4">
        <v>4021</v>
      </c>
      <c r="F1640" t="s">
        <v>8218</v>
      </c>
      <c r="G1640" t="s">
        <v>8223</v>
      </c>
      <c r="H1640" t="s">
        <v>8403</v>
      </c>
      <c r="I1640" t="s">
        <v>8245</v>
      </c>
      <c r="J1640">
        <v>1412086187</v>
      </c>
      <c r="K1640">
        <v>1409494187</v>
      </c>
      <c r="L1640" t="b">
        <v>0</v>
      </c>
      <c r="M1640">
        <v>87</v>
      </c>
      <c r="N1640" t="b">
        <v>1</v>
      </c>
      <c r="O1640" t="s">
        <v>8274</v>
      </c>
      <c r="P1640" t="s">
        <v>8325</v>
      </c>
      <c r="Q1640" t="s">
        <v>8329</v>
      </c>
      <c r="R1640">
        <f t="shared" si="175"/>
        <v>46.22</v>
      </c>
      <c r="S1640" s="9">
        <f t="shared" si="176"/>
        <v>115</v>
      </c>
      <c r="T1640" s="8">
        <f t="shared" si="177"/>
        <v>41882.590127314819</v>
      </c>
      <c r="U1640" s="8">
        <f t="shared" si="178"/>
        <v>41912.590127314819</v>
      </c>
      <c r="V1640" s="14">
        <f t="shared" si="179"/>
        <v>30</v>
      </c>
      <c r="W1640" s="10">
        <f t="shared" si="180"/>
        <v>0.14885714285714285</v>
      </c>
      <c r="X1640" s="21">
        <f t="shared" si="181"/>
        <v>2014</v>
      </c>
    </row>
    <row r="1641" spans="1:24" ht="60" x14ac:dyDescent="0.25">
      <c r="A1641">
        <v>2081</v>
      </c>
      <c r="B1641" s="1" t="s">
        <v>2082</v>
      </c>
      <c r="C1641" s="1" t="s">
        <v>6191</v>
      </c>
      <c r="D1641" s="3">
        <v>3500</v>
      </c>
      <c r="E1641" s="4">
        <v>4010</v>
      </c>
      <c r="F1641" t="s">
        <v>8218</v>
      </c>
      <c r="G1641" t="s">
        <v>8223</v>
      </c>
      <c r="H1641" t="s">
        <v>8403</v>
      </c>
      <c r="I1641" t="s">
        <v>8245</v>
      </c>
      <c r="J1641">
        <v>1337144340</v>
      </c>
      <c r="K1641">
        <v>1333597555</v>
      </c>
      <c r="L1641" t="b">
        <v>0</v>
      </c>
      <c r="M1641">
        <v>55</v>
      </c>
      <c r="N1641" t="b">
        <v>1</v>
      </c>
      <c r="O1641" t="s">
        <v>8277</v>
      </c>
      <c r="P1641" t="s">
        <v>8325</v>
      </c>
      <c r="Q1641" t="s">
        <v>8326</v>
      </c>
      <c r="R1641">
        <f t="shared" si="175"/>
        <v>72.91</v>
      </c>
      <c r="S1641" s="9">
        <f t="shared" si="176"/>
        <v>115</v>
      </c>
      <c r="T1641" s="8">
        <f t="shared" si="177"/>
        <v>41004.156886574077</v>
      </c>
      <c r="U1641" s="8">
        <f t="shared" si="178"/>
        <v>41045.207638888889</v>
      </c>
      <c r="V1641" s="14">
        <f t="shared" si="179"/>
        <v>41.050752314811689</v>
      </c>
      <c r="W1641" s="10">
        <f t="shared" si="180"/>
        <v>0.14571428571428571</v>
      </c>
      <c r="X1641" s="21">
        <f t="shared" si="181"/>
        <v>2012</v>
      </c>
    </row>
    <row r="1642" spans="1:24" ht="60" x14ac:dyDescent="0.25">
      <c r="A1642">
        <v>244</v>
      </c>
      <c r="B1642" s="2">
        <v>39756</v>
      </c>
      <c r="C1642" s="1" t="s">
        <v>4354</v>
      </c>
      <c r="D1642" s="3">
        <v>3500</v>
      </c>
      <c r="E1642" s="4">
        <v>3981.5</v>
      </c>
      <c r="F1642" t="s">
        <v>8218</v>
      </c>
      <c r="G1642" t="s">
        <v>8223</v>
      </c>
      <c r="H1642" t="s">
        <v>8403</v>
      </c>
      <c r="I1642" t="s">
        <v>8245</v>
      </c>
      <c r="J1642">
        <v>1268723160</v>
      </c>
      <c r="K1642">
        <v>1265269559</v>
      </c>
      <c r="L1642" t="b">
        <v>1</v>
      </c>
      <c r="M1642">
        <v>84</v>
      </c>
      <c r="N1642" t="b">
        <v>1</v>
      </c>
      <c r="O1642" t="s">
        <v>8267</v>
      </c>
      <c r="P1642" t="s">
        <v>8319</v>
      </c>
      <c r="Q1642" t="s">
        <v>8320</v>
      </c>
      <c r="R1642">
        <f t="shared" si="175"/>
        <v>47.4</v>
      </c>
      <c r="S1642" s="9">
        <f t="shared" si="176"/>
        <v>114</v>
      </c>
      <c r="T1642" s="8">
        <f t="shared" si="177"/>
        <v>40213.323599537034</v>
      </c>
      <c r="U1642" s="8">
        <f t="shared" si="178"/>
        <v>40253.29583333333</v>
      </c>
      <c r="V1642" s="14">
        <f t="shared" si="179"/>
        <v>39.972233796295768</v>
      </c>
      <c r="W1642" s="10">
        <f t="shared" si="180"/>
        <v>0.13757142857142857</v>
      </c>
      <c r="X1642" s="21">
        <f t="shared" si="181"/>
        <v>2010</v>
      </c>
    </row>
    <row r="1643" spans="1:24" ht="60" x14ac:dyDescent="0.25">
      <c r="A1643">
        <v>116</v>
      </c>
      <c r="B1643" s="1" t="s">
        <v>118</v>
      </c>
      <c r="C1643" s="1" t="s">
        <v>4227</v>
      </c>
      <c r="D1643" s="3">
        <v>3500</v>
      </c>
      <c r="E1643" s="4">
        <v>3978</v>
      </c>
      <c r="F1643" t="s">
        <v>8218</v>
      </c>
      <c r="G1643" t="s">
        <v>8223</v>
      </c>
      <c r="H1643" t="s">
        <v>8403</v>
      </c>
      <c r="I1643" t="s">
        <v>8245</v>
      </c>
      <c r="J1643">
        <v>1302260155</v>
      </c>
      <c r="K1643">
        <v>1298289355</v>
      </c>
      <c r="L1643" t="b">
        <v>0</v>
      </c>
      <c r="M1643">
        <v>57</v>
      </c>
      <c r="N1643" t="b">
        <v>1</v>
      </c>
      <c r="O1643" t="s">
        <v>8264</v>
      </c>
      <c r="P1643" t="s">
        <v>8319</v>
      </c>
      <c r="Q1643" t="s">
        <v>8341</v>
      </c>
      <c r="R1643">
        <f t="shared" si="175"/>
        <v>69.790000000000006</v>
      </c>
      <c r="S1643" s="9">
        <f t="shared" si="176"/>
        <v>114</v>
      </c>
      <c r="T1643" s="8">
        <f t="shared" si="177"/>
        <v>40595.497164351851</v>
      </c>
      <c r="U1643" s="8">
        <f t="shared" si="178"/>
        <v>40641.455497685187</v>
      </c>
      <c r="V1643" s="14">
        <f t="shared" si="179"/>
        <v>45.958333333335759</v>
      </c>
      <c r="W1643" s="10">
        <f t="shared" si="180"/>
        <v>0.13657142857142857</v>
      </c>
      <c r="X1643" s="21">
        <f t="shared" si="181"/>
        <v>2011</v>
      </c>
    </row>
    <row r="1644" spans="1:24" ht="30" x14ac:dyDescent="0.25">
      <c r="A1644">
        <v>1395</v>
      </c>
      <c r="B1644" s="1" t="s">
        <v>1396</v>
      </c>
      <c r="C1644" s="1" t="s">
        <v>5505</v>
      </c>
      <c r="D1644" s="3">
        <v>3500</v>
      </c>
      <c r="E1644" s="4">
        <v>3916</v>
      </c>
      <c r="F1644" t="s">
        <v>8218</v>
      </c>
      <c r="G1644" t="s">
        <v>8223</v>
      </c>
      <c r="H1644" t="s">
        <v>8403</v>
      </c>
      <c r="I1644" t="s">
        <v>8245</v>
      </c>
      <c r="J1644">
        <v>1484430481</v>
      </c>
      <c r="K1644">
        <v>1481838481</v>
      </c>
      <c r="L1644" t="b">
        <v>0</v>
      </c>
      <c r="M1644">
        <v>82</v>
      </c>
      <c r="N1644" t="b">
        <v>1</v>
      </c>
      <c r="O1644" t="s">
        <v>8274</v>
      </c>
      <c r="P1644" t="s">
        <v>8325</v>
      </c>
      <c r="Q1644" t="s">
        <v>8329</v>
      </c>
      <c r="R1644">
        <f t="shared" si="175"/>
        <v>47.76</v>
      </c>
      <c r="S1644" s="9">
        <f t="shared" si="176"/>
        <v>112</v>
      </c>
      <c r="T1644" s="8">
        <f t="shared" si="177"/>
        <v>42719.90834490741</v>
      </c>
      <c r="U1644" s="8">
        <f t="shared" si="178"/>
        <v>42749.90834490741</v>
      </c>
      <c r="V1644" s="14">
        <f t="shared" si="179"/>
        <v>30</v>
      </c>
      <c r="W1644" s="10">
        <f t="shared" si="180"/>
        <v>0.11885714285714286</v>
      </c>
      <c r="X1644" s="21">
        <f t="shared" si="181"/>
        <v>2016</v>
      </c>
    </row>
    <row r="1645" spans="1:24" ht="45" x14ac:dyDescent="0.25">
      <c r="A1645">
        <v>2546</v>
      </c>
      <c r="B1645" s="1" t="s">
        <v>2546</v>
      </c>
      <c r="C1645" s="1" t="s">
        <v>6656</v>
      </c>
      <c r="D1645" s="3">
        <v>3500</v>
      </c>
      <c r="E1645" s="4">
        <v>3910</v>
      </c>
      <c r="F1645" t="s">
        <v>8218</v>
      </c>
      <c r="G1645" t="s">
        <v>8223</v>
      </c>
      <c r="H1645" t="s">
        <v>8403</v>
      </c>
      <c r="I1645" t="s">
        <v>8245</v>
      </c>
      <c r="J1645">
        <v>1380949200</v>
      </c>
      <c r="K1645">
        <v>1378586179</v>
      </c>
      <c r="L1645" t="b">
        <v>0</v>
      </c>
      <c r="M1645">
        <v>65</v>
      </c>
      <c r="N1645" t="b">
        <v>1</v>
      </c>
      <c r="O1645" t="s">
        <v>8298</v>
      </c>
      <c r="P1645" t="s">
        <v>8325</v>
      </c>
      <c r="Q1645" t="s">
        <v>8339</v>
      </c>
      <c r="R1645">
        <f t="shared" si="175"/>
        <v>60.15</v>
      </c>
      <c r="S1645" s="9">
        <f t="shared" si="176"/>
        <v>112</v>
      </c>
      <c r="T1645" s="8">
        <f t="shared" si="177"/>
        <v>41524.858553240738</v>
      </c>
      <c r="U1645" s="8">
        <f t="shared" si="178"/>
        <v>41552.208333333336</v>
      </c>
      <c r="V1645" s="14">
        <f t="shared" si="179"/>
        <v>27.349780092597939</v>
      </c>
      <c r="W1645" s="10">
        <f t="shared" si="180"/>
        <v>0.11714285714285715</v>
      </c>
      <c r="X1645" s="21">
        <f t="shared" si="181"/>
        <v>2013</v>
      </c>
    </row>
    <row r="1646" spans="1:24" ht="60" x14ac:dyDescent="0.25">
      <c r="A1646">
        <v>2839</v>
      </c>
      <c r="B1646" s="1" t="s">
        <v>2839</v>
      </c>
      <c r="C1646" s="1" t="s">
        <v>6949</v>
      </c>
      <c r="D1646" s="3">
        <v>3500</v>
      </c>
      <c r="E1646" s="4">
        <v>3900</v>
      </c>
      <c r="F1646" t="s">
        <v>8218</v>
      </c>
      <c r="G1646" t="s">
        <v>8223</v>
      </c>
      <c r="H1646" t="s">
        <v>8403</v>
      </c>
      <c r="I1646" t="s">
        <v>8245</v>
      </c>
      <c r="J1646">
        <v>1408942740</v>
      </c>
      <c r="K1646">
        <v>1406958354</v>
      </c>
      <c r="L1646" t="b">
        <v>0</v>
      </c>
      <c r="M1646">
        <v>31</v>
      </c>
      <c r="N1646" t="b">
        <v>1</v>
      </c>
      <c r="O1646" t="s">
        <v>8269</v>
      </c>
      <c r="P1646" t="s">
        <v>8321</v>
      </c>
      <c r="Q1646" t="s">
        <v>8324</v>
      </c>
      <c r="R1646">
        <f t="shared" si="175"/>
        <v>125.81</v>
      </c>
      <c r="S1646" s="9">
        <f t="shared" si="176"/>
        <v>111</v>
      </c>
      <c r="T1646" s="8">
        <f t="shared" si="177"/>
        <v>41853.240208333329</v>
      </c>
      <c r="U1646" s="8">
        <f t="shared" si="178"/>
        <v>41876.207638888889</v>
      </c>
      <c r="V1646" s="14">
        <f t="shared" si="179"/>
        <v>22.967430555559986</v>
      </c>
      <c r="W1646" s="10">
        <f t="shared" si="180"/>
        <v>0.11428571428571428</v>
      </c>
      <c r="X1646" s="21">
        <f t="shared" si="181"/>
        <v>2014</v>
      </c>
    </row>
    <row r="1647" spans="1:24" ht="45" x14ac:dyDescent="0.25">
      <c r="A1647">
        <v>3683</v>
      </c>
      <c r="B1647" s="1" t="s">
        <v>3680</v>
      </c>
      <c r="C1647" s="1" t="s">
        <v>7793</v>
      </c>
      <c r="D1647" s="3">
        <v>3500</v>
      </c>
      <c r="E1647" s="4">
        <v>3880</v>
      </c>
      <c r="F1647" t="s">
        <v>8218</v>
      </c>
      <c r="G1647" t="s">
        <v>8223</v>
      </c>
      <c r="H1647" t="s">
        <v>8403</v>
      </c>
      <c r="I1647" t="s">
        <v>8245</v>
      </c>
      <c r="J1647">
        <v>1476931696</v>
      </c>
      <c r="K1647">
        <v>1474339696</v>
      </c>
      <c r="L1647" t="b">
        <v>0</v>
      </c>
      <c r="M1647">
        <v>66</v>
      </c>
      <c r="N1647" t="b">
        <v>1</v>
      </c>
      <c r="O1647" t="s">
        <v>8269</v>
      </c>
      <c r="P1647" t="s">
        <v>8321</v>
      </c>
      <c r="Q1647" t="s">
        <v>8324</v>
      </c>
      <c r="R1647">
        <f t="shared" si="175"/>
        <v>58.79</v>
      </c>
      <c r="S1647" s="9">
        <f t="shared" si="176"/>
        <v>111</v>
      </c>
      <c r="T1647" s="8">
        <f t="shared" si="177"/>
        <v>42633.116851851853</v>
      </c>
      <c r="U1647" s="8">
        <f t="shared" si="178"/>
        <v>42663.116851851853</v>
      </c>
      <c r="V1647" s="14">
        <f t="shared" si="179"/>
        <v>30</v>
      </c>
      <c r="W1647" s="10">
        <f t="shared" si="180"/>
        <v>0.10857142857142857</v>
      </c>
      <c r="X1647" s="21">
        <f t="shared" si="181"/>
        <v>2016</v>
      </c>
    </row>
    <row r="1648" spans="1:24" ht="45" x14ac:dyDescent="0.25">
      <c r="A1648">
        <v>1527</v>
      </c>
      <c r="B1648" s="1" t="s">
        <v>1528</v>
      </c>
      <c r="C1648" s="1" t="s">
        <v>5637</v>
      </c>
      <c r="D1648" s="3">
        <v>3500</v>
      </c>
      <c r="E1648" s="4">
        <v>3865.55</v>
      </c>
      <c r="F1648" t="s">
        <v>8218</v>
      </c>
      <c r="G1648" t="s">
        <v>8223</v>
      </c>
      <c r="H1648" t="s">
        <v>8403</v>
      </c>
      <c r="I1648" t="s">
        <v>8245</v>
      </c>
      <c r="J1648">
        <v>1489497886</v>
      </c>
      <c r="K1648">
        <v>1487082286</v>
      </c>
      <c r="L1648" t="b">
        <v>1</v>
      </c>
      <c r="M1648">
        <v>70</v>
      </c>
      <c r="N1648" t="b">
        <v>1</v>
      </c>
      <c r="O1648" t="s">
        <v>8283</v>
      </c>
      <c r="P1648" t="s">
        <v>8311</v>
      </c>
      <c r="Q1648" t="s">
        <v>8312</v>
      </c>
      <c r="R1648">
        <f t="shared" si="175"/>
        <v>55.22</v>
      </c>
      <c r="S1648" s="9">
        <f t="shared" si="176"/>
        <v>110</v>
      </c>
      <c r="T1648" s="8">
        <f t="shared" si="177"/>
        <v>42780.600532407407</v>
      </c>
      <c r="U1648" s="8">
        <f t="shared" si="178"/>
        <v>42808.558865740735</v>
      </c>
      <c r="V1648" s="14">
        <f t="shared" si="179"/>
        <v>27.958333333328483</v>
      </c>
      <c r="W1648" s="10">
        <f t="shared" si="180"/>
        <v>0.1044428571428572</v>
      </c>
      <c r="X1648" s="21">
        <f t="shared" si="181"/>
        <v>2017</v>
      </c>
    </row>
    <row r="1649" spans="1:24" ht="60" x14ac:dyDescent="0.25">
      <c r="A1649">
        <v>524</v>
      </c>
      <c r="B1649" s="1" t="s">
        <v>525</v>
      </c>
      <c r="C1649" s="1" t="s">
        <v>4634</v>
      </c>
      <c r="D1649" s="3">
        <v>3500</v>
      </c>
      <c r="E1649" s="4">
        <v>3803.55</v>
      </c>
      <c r="F1649" t="s">
        <v>8218</v>
      </c>
      <c r="G1649" t="s">
        <v>8224</v>
      </c>
      <c r="H1649" t="s">
        <v>8407</v>
      </c>
      <c r="I1649" t="s">
        <v>8246</v>
      </c>
      <c r="J1649">
        <v>1464801169</v>
      </c>
      <c r="K1649">
        <v>1462209169</v>
      </c>
      <c r="L1649" t="b">
        <v>0</v>
      </c>
      <c r="M1649">
        <v>130</v>
      </c>
      <c r="N1649" t="b">
        <v>1</v>
      </c>
      <c r="O1649" t="s">
        <v>8269</v>
      </c>
      <c r="P1649" t="s">
        <v>8321</v>
      </c>
      <c r="Q1649" t="s">
        <v>8324</v>
      </c>
      <c r="R1649">
        <f t="shared" si="175"/>
        <v>29.26</v>
      </c>
      <c r="S1649" s="9">
        <f t="shared" si="176"/>
        <v>109</v>
      </c>
      <c r="T1649" s="8">
        <f t="shared" si="177"/>
        <v>42492.717233796298</v>
      </c>
      <c r="U1649" s="8">
        <f t="shared" si="178"/>
        <v>42522.717233796298</v>
      </c>
      <c r="V1649" s="14">
        <f t="shared" si="179"/>
        <v>30</v>
      </c>
      <c r="W1649" s="10">
        <f t="shared" si="180"/>
        <v>8.6728571428571474E-2</v>
      </c>
      <c r="X1649" s="21">
        <f t="shared" si="181"/>
        <v>2016</v>
      </c>
    </row>
    <row r="1650" spans="1:24" ht="30" x14ac:dyDescent="0.25">
      <c r="A1650">
        <v>1290</v>
      </c>
      <c r="B1650" s="1" t="s">
        <v>1291</v>
      </c>
      <c r="C1650" s="1" t="s">
        <v>5400</v>
      </c>
      <c r="D1650" s="3">
        <v>3500</v>
      </c>
      <c r="E1650" s="4">
        <v>3800</v>
      </c>
      <c r="F1650" t="s">
        <v>8218</v>
      </c>
      <c r="G1650" t="s">
        <v>8223</v>
      </c>
      <c r="H1650" t="s">
        <v>8403</v>
      </c>
      <c r="I1650" t="s">
        <v>8245</v>
      </c>
      <c r="J1650">
        <v>1429772340</v>
      </c>
      <c r="K1650">
        <v>1427121931</v>
      </c>
      <c r="L1650" t="b">
        <v>0</v>
      </c>
      <c r="M1650">
        <v>86</v>
      </c>
      <c r="N1650" t="b">
        <v>1</v>
      </c>
      <c r="O1650" t="s">
        <v>8269</v>
      </c>
      <c r="P1650" t="s">
        <v>8321</v>
      </c>
      <c r="Q1650" t="s">
        <v>8324</v>
      </c>
      <c r="R1650">
        <f t="shared" si="175"/>
        <v>44.19</v>
      </c>
      <c r="S1650" s="9">
        <f t="shared" si="176"/>
        <v>109</v>
      </c>
      <c r="T1650" s="8">
        <f t="shared" si="177"/>
        <v>42086.614942129629</v>
      </c>
      <c r="U1650" s="8">
        <f t="shared" si="178"/>
        <v>42117.290972222225</v>
      </c>
      <c r="V1650" s="14">
        <f t="shared" si="179"/>
        <v>30.676030092596193</v>
      </c>
      <c r="W1650" s="10">
        <f t="shared" si="180"/>
        <v>8.5714285714285715E-2</v>
      </c>
      <c r="X1650" s="21">
        <f t="shared" si="181"/>
        <v>2015</v>
      </c>
    </row>
    <row r="1651" spans="1:24" ht="45" x14ac:dyDescent="0.25">
      <c r="A1651">
        <v>3757</v>
      </c>
      <c r="B1651" s="1" t="s">
        <v>3754</v>
      </c>
      <c r="C1651" s="1" t="s">
        <v>7867</v>
      </c>
      <c r="D1651" s="3">
        <v>3500</v>
      </c>
      <c r="E1651" s="4">
        <v>3798</v>
      </c>
      <c r="F1651" t="s">
        <v>8218</v>
      </c>
      <c r="G1651" t="s">
        <v>8223</v>
      </c>
      <c r="H1651" t="s">
        <v>8403</v>
      </c>
      <c r="I1651" t="s">
        <v>8245</v>
      </c>
      <c r="J1651">
        <v>1417465515</v>
      </c>
      <c r="K1651">
        <v>1415737515</v>
      </c>
      <c r="L1651" t="b">
        <v>0</v>
      </c>
      <c r="M1651">
        <v>50</v>
      </c>
      <c r="N1651" t="b">
        <v>1</v>
      </c>
      <c r="O1651" t="s">
        <v>8303</v>
      </c>
      <c r="P1651" t="s">
        <v>8321</v>
      </c>
      <c r="Q1651" t="s">
        <v>8333</v>
      </c>
      <c r="R1651">
        <f t="shared" si="175"/>
        <v>75.959999999999994</v>
      </c>
      <c r="S1651" s="9">
        <f t="shared" si="176"/>
        <v>109</v>
      </c>
      <c r="T1651" s="8">
        <f t="shared" si="177"/>
        <v>41954.850868055553</v>
      </c>
      <c r="U1651" s="8">
        <f t="shared" si="178"/>
        <v>41974.850868055553</v>
      </c>
      <c r="V1651" s="14">
        <f t="shared" si="179"/>
        <v>20</v>
      </c>
      <c r="W1651" s="10">
        <f t="shared" si="180"/>
        <v>8.5142857142857145E-2</v>
      </c>
      <c r="X1651" s="21">
        <f t="shared" si="181"/>
        <v>2014</v>
      </c>
    </row>
    <row r="1652" spans="1:24" ht="60" x14ac:dyDescent="0.25">
      <c r="A1652">
        <v>3694</v>
      </c>
      <c r="B1652" s="1" t="s">
        <v>3691</v>
      </c>
      <c r="C1652" s="1" t="s">
        <v>7804</v>
      </c>
      <c r="D1652" s="3">
        <v>3500</v>
      </c>
      <c r="E1652" s="4">
        <v>3760</v>
      </c>
      <c r="F1652" t="s">
        <v>8218</v>
      </c>
      <c r="G1652" t="s">
        <v>8223</v>
      </c>
      <c r="H1652" t="s">
        <v>8403</v>
      </c>
      <c r="I1652" t="s">
        <v>8245</v>
      </c>
      <c r="J1652">
        <v>1465178400</v>
      </c>
      <c r="K1652">
        <v>1461985967</v>
      </c>
      <c r="L1652" t="b">
        <v>0</v>
      </c>
      <c r="M1652">
        <v>60</v>
      </c>
      <c r="N1652" t="b">
        <v>1</v>
      </c>
      <c r="O1652" t="s">
        <v>8269</v>
      </c>
      <c r="P1652" t="s">
        <v>8321</v>
      </c>
      <c r="Q1652" t="s">
        <v>8324</v>
      </c>
      <c r="R1652">
        <f t="shared" si="175"/>
        <v>62.67</v>
      </c>
      <c r="S1652" s="9">
        <f t="shared" si="176"/>
        <v>107</v>
      </c>
      <c r="T1652" s="8">
        <f t="shared" si="177"/>
        <v>42490.133877314816</v>
      </c>
      <c r="U1652" s="8">
        <f t="shared" si="178"/>
        <v>42527.083333333328</v>
      </c>
      <c r="V1652" s="14">
        <f t="shared" si="179"/>
        <v>36.949456018512137</v>
      </c>
      <c r="W1652" s="10">
        <f t="shared" si="180"/>
        <v>7.4285714285714288E-2</v>
      </c>
      <c r="X1652" s="21">
        <f t="shared" si="181"/>
        <v>2016</v>
      </c>
    </row>
    <row r="1653" spans="1:24" ht="60" x14ac:dyDescent="0.25">
      <c r="A1653">
        <v>2541</v>
      </c>
      <c r="B1653" s="1" t="s">
        <v>2541</v>
      </c>
      <c r="C1653" s="1" t="s">
        <v>6651</v>
      </c>
      <c r="D1653" s="3">
        <v>3500</v>
      </c>
      <c r="E1653" s="4">
        <v>3746</v>
      </c>
      <c r="F1653" t="s">
        <v>8218</v>
      </c>
      <c r="G1653" t="s">
        <v>8224</v>
      </c>
      <c r="H1653" t="s">
        <v>8407</v>
      </c>
      <c r="I1653" t="s">
        <v>8246</v>
      </c>
      <c r="J1653">
        <v>1380192418</v>
      </c>
      <c r="K1653">
        <v>1375008418</v>
      </c>
      <c r="L1653" t="b">
        <v>0</v>
      </c>
      <c r="M1653">
        <v>63</v>
      </c>
      <c r="N1653" t="b">
        <v>1</v>
      </c>
      <c r="O1653" t="s">
        <v>8298</v>
      </c>
      <c r="P1653" t="s">
        <v>8325</v>
      </c>
      <c r="Q1653" t="s">
        <v>8339</v>
      </c>
      <c r="R1653">
        <f t="shared" si="175"/>
        <v>59.46</v>
      </c>
      <c r="S1653" s="9">
        <f t="shared" si="176"/>
        <v>107</v>
      </c>
      <c r="T1653" s="8">
        <f t="shared" si="177"/>
        <v>41483.449282407404</v>
      </c>
      <c r="U1653" s="8">
        <f t="shared" si="178"/>
        <v>41543.449282407404</v>
      </c>
      <c r="V1653" s="14">
        <f t="shared" si="179"/>
        <v>60</v>
      </c>
      <c r="W1653" s="10">
        <f t="shared" si="180"/>
        <v>7.0285714285714285E-2</v>
      </c>
      <c r="X1653" s="21">
        <f t="shared" si="181"/>
        <v>2013</v>
      </c>
    </row>
    <row r="1654" spans="1:24" ht="45" x14ac:dyDescent="0.25">
      <c r="A1654">
        <v>2306</v>
      </c>
      <c r="B1654" s="1" t="s">
        <v>2307</v>
      </c>
      <c r="C1654" s="1" t="s">
        <v>6416</v>
      </c>
      <c r="D1654" s="3">
        <v>3500</v>
      </c>
      <c r="E1654" s="4">
        <v>3736.55</v>
      </c>
      <c r="F1654" t="s">
        <v>8218</v>
      </c>
      <c r="G1654" t="s">
        <v>8223</v>
      </c>
      <c r="H1654" t="s">
        <v>8403</v>
      </c>
      <c r="I1654" t="s">
        <v>8245</v>
      </c>
      <c r="J1654">
        <v>1331352129</v>
      </c>
      <c r="K1654">
        <v>1328760129</v>
      </c>
      <c r="L1654" t="b">
        <v>1</v>
      </c>
      <c r="M1654">
        <v>73</v>
      </c>
      <c r="N1654" t="b">
        <v>1</v>
      </c>
      <c r="O1654" t="s">
        <v>8277</v>
      </c>
      <c r="P1654" t="s">
        <v>8325</v>
      </c>
      <c r="Q1654" t="s">
        <v>8326</v>
      </c>
      <c r="R1654">
        <f t="shared" si="175"/>
        <v>51.19</v>
      </c>
      <c r="S1654" s="9">
        <f t="shared" si="176"/>
        <v>107</v>
      </c>
      <c r="T1654" s="8">
        <f t="shared" si="177"/>
        <v>40948.16815972222</v>
      </c>
      <c r="U1654" s="8">
        <f t="shared" si="178"/>
        <v>40978.16815972222</v>
      </c>
      <c r="V1654" s="14">
        <f t="shared" si="179"/>
        <v>30</v>
      </c>
      <c r="W1654" s="10">
        <f t="shared" si="180"/>
        <v>6.7585714285714332E-2</v>
      </c>
      <c r="X1654" s="21">
        <f t="shared" si="181"/>
        <v>2012</v>
      </c>
    </row>
    <row r="1655" spans="1:24" ht="60" x14ac:dyDescent="0.25">
      <c r="A1655">
        <v>341</v>
      </c>
      <c r="B1655" s="1" t="s">
        <v>342</v>
      </c>
      <c r="C1655" s="1" t="s">
        <v>4451</v>
      </c>
      <c r="D1655" s="3">
        <v>3500</v>
      </c>
      <c r="E1655" s="4">
        <v>3735</v>
      </c>
      <c r="F1655" t="s">
        <v>8218</v>
      </c>
      <c r="G1655" t="s">
        <v>8223</v>
      </c>
      <c r="H1655" t="s">
        <v>8403</v>
      </c>
      <c r="I1655" t="s">
        <v>8245</v>
      </c>
      <c r="J1655">
        <v>1412135940</v>
      </c>
      <c r="K1655">
        <v>1410555998</v>
      </c>
      <c r="L1655" t="b">
        <v>1</v>
      </c>
      <c r="M1655">
        <v>55</v>
      </c>
      <c r="N1655" t="b">
        <v>1</v>
      </c>
      <c r="O1655" t="s">
        <v>8267</v>
      </c>
      <c r="P1655" t="s">
        <v>8319</v>
      </c>
      <c r="Q1655" t="s">
        <v>8320</v>
      </c>
      <c r="R1655">
        <f t="shared" si="175"/>
        <v>67.91</v>
      </c>
      <c r="S1655" s="9">
        <f t="shared" si="176"/>
        <v>107</v>
      </c>
      <c r="T1655" s="8">
        <f t="shared" si="177"/>
        <v>41894.879606481481</v>
      </c>
      <c r="U1655" s="8">
        <f t="shared" si="178"/>
        <v>41913.165972222225</v>
      </c>
      <c r="V1655" s="14">
        <f t="shared" si="179"/>
        <v>18.286365740743349</v>
      </c>
      <c r="W1655" s="10">
        <f t="shared" si="180"/>
        <v>6.7142857142857143E-2</v>
      </c>
      <c r="X1655" s="21">
        <f t="shared" si="181"/>
        <v>2014</v>
      </c>
    </row>
    <row r="1656" spans="1:24" ht="45" x14ac:dyDescent="0.25">
      <c r="A1656">
        <v>3374</v>
      </c>
      <c r="B1656" s="1" t="s">
        <v>3373</v>
      </c>
      <c r="C1656" s="1" t="s">
        <v>7484</v>
      </c>
      <c r="D1656" s="3">
        <v>3500</v>
      </c>
      <c r="E1656" s="4">
        <v>3730</v>
      </c>
      <c r="F1656" t="s">
        <v>8218</v>
      </c>
      <c r="G1656" t="s">
        <v>8228</v>
      </c>
      <c r="H1656" t="s">
        <v>8408</v>
      </c>
      <c r="I1656" t="s">
        <v>8250</v>
      </c>
      <c r="J1656">
        <v>1446053616</v>
      </c>
      <c r="K1656">
        <v>1443461616</v>
      </c>
      <c r="L1656" t="b">
        <v>0</v>
      </c>
      <c r="M1656">
        <v>52</v>
      </c>
      <c r="N1656" t="b">
        <v>1</v>
      </c>
      <c r="O1656" t="s">
        <v>8269</v>
      </c>
      <c r="P1656" t="s">
        <v>8321</v>
      </c>
      <c r="Q1656" t="s">
        <v>8324</v>
      </c>
      <c r="R1656">
        <f t="shared" si="175"/>
        <v>71.73</v>
      </c>
      <c r="S1656" s="9">
        <f t="shared" si="176"/>
        <v>107</v>
      </c>
      <c r="T1656" s="8">
        <f t="shared" si="177"/>
        <v>42275.731666666667</v>
      </c>
      <c r="U1656" s="8">
        <f t="shared" si="178"/>
        <v>42305.731666666667</v>
      </c>
      <c r="V1656" s="14">
        <f t="shared" si="179"/>
        <v>30</v>
      </c>
      <c r="W1656" s="10">
        <f t="shared" si="180"/>
        <v>6.5714285714285711E-2</v>
      </c>
      <c r="X1656" s="21">
        <f t="shared" si="181"/>
        <v>2015</v>
      </c>
    </row>
    <row r="1657" spans="1:24" ht="30" x14ac:dyDescent="0.25">
      <c r="A1657">
        <v>2968</v>
      </c>
      <c r="B1657" s="1" t="s">
        <v>2968</v>
      </c>
      <c r="C1657" s="1" t="s">
        <v>7078</v>
      </c>
      <c r="D1657" s="3">
        <v>3500</v>
      </c>
      <c r="E1657" s="4">
        <v>3710</v>
      </c>
      <c r="F1657" t="s">
        <v>8218</v>
      </c>
      <c r="G1657" t="s">
        <v>8223</v>
      </c>
      <c r="H1657" t="s">
        <v>8403</v>
      </c>
      <c r="I1657" t="s">
        <v>8245</v>
      </c>
      <c r="J1657">
        <v>1471406340</v>
      </c>
      <c r="K1657">
        <v>1470227660</v>
      </c>
      <c r="L1657" t="b">
        <v>0</v>
      </c>
      <c r="M1657">
        <v>47</v>
      </c>
      <c r="N1657" t="b">
        <v>1</v>
      </c>
      <c r="O1657" t="s">
        <v>8269</v>
      </c>
      <c r="P1657" t="s">
        <v>8321</v>
      </c>
      <c r="Q1657" t="s">
        <v>8324</v>
      </c>
      <c r="R1657">
        <f t="shared" si="175"/>
        <v>78.94</v>
      </c>
      <c r="S1657" s="9">
        <f t="shared" si="176"/>
        <v>106</v>
      </c>
      <c r="T1657" s="8">
        <f t="shared" si="177"/>
        <v>42585.523842592593</v>
      </c>
      <c r="U1657" s="8">
        <f t="shared" si="178"/>
        <v>42599.165972222225</v>
      </c>
      <c r="V1657" s="14">
        <f t="shared" si="179"/>
        <v>13.642129629632109</v>
      </c>
      <c r="W1657" s="10">
        <f t="shared" si="180"/>
        <v>0.06</v>
      </c>
      <c r="X1657" s="21">
        <f t="shared" si="181"/>
        <v>2016</v>
      </c>
    </row>
    <row r="1658" spans="1:24" ht="30" x14ac:dyDescent="0.25">
      <c r="A1658">
        <v>852</v>
      </c>
      <c r="B1658" s="1" t="s">
        <v>853</v>
      </c>
      <c r="C1658" s="1" t="s">
        <v>4962</v>
      </c>
      <c r="D1658" s="3">
        <v>3500</v>
      </c>
      <c r="E1658" s="4">
        <v>3674</v>
      </c>
      <c r="F1658" t="s">
        <v>8218</v>
      </c>
      <c r="G1658" t="s">
        <v>8223</v>
      </c>
      <c r="H1658" t="s">
        <v>8403</v>
      </c>
      <c r="I1658" t="s">
        <v>8245</v>
      </c>
      <c r="J1658">
        <v>1477342800</v>
      </c>
      <c r="K1658">
        <v>1476386395</v>
      </c>
      <c r="L1658" t="b">
        <v>0</v>
      </c>
      <c r="M1658">
        <v>62</v>
      </c>
      <c r="N1658" t="b">
        <v>1</v>
      </c>
      <c r="O1658" t="s">
        <v>8275</v>
      </c>
      <c r="P1658" t="s">
        <v>8325</v>
      </c>
      <c r="Q1658" t="s">
        <v>8334</v>
      </c>
      <c r="R1658">
        <f t="shared" si="175"/>
        <v>59.26</v>
      </c>
      <c r="S1658" s="9">
        <f t="shared" si="176"/>
        <v>105</v>
      </c>
      <c r="T1658" s="8">
        <f t="shared" si="177"/>
        <v>42656.805497685185</v>
      </c>
      <c r="U1658" s="8">
        <f t="shared" si="178"/>
        <v>42667.875</v>
      </c>
      <c r="V1658" s="14">
        <f t="shared" si="179"/>
        <v>11.069502314814599</v>
      </c>
      <c r="W1658" s="10">
        <f t="shared" si="180"/>
        <v>4.9714285714285711E-2</v>
      </c>
      <c r="X1658" s="21">
        <f t="shared" si="181"/>
        <v>2016</v>
      </c>
    </row>
    <row r="1659" spans="1:24" ht="60" x14ac:dyDescent="0.25">
      <c r="A1659">
        <v>3333</v>
      </c>
      <c r="B1659" s="1" t="s">
        <v>3333</v>
      </c>
      <c r="C1659" s="1" t="s">
        <v>7443</v>
      </c>
      <c r="D1659" s="3">
        <v>3500</v>
      </c>
      <c r="E1659" s="4">
        <v>3660</v>
      </c>
      <c r="F1659" t="s">
        <v>8218</v>
      </c>
      <c r="G1659" t="s">
        <v>8223</v>
      </c>
      <c r="H1659" t="s">
        <v>8403</v>
      </c>
      <c r="I1659" t="s">
        <v>8245</v>
      </c>
      <c r="J1659">
        <v>1434384880</v>
      </c>
      <c r="K1659">
        <v>1432484080</v>
      </c>
      <c r="L1659" t="b">
        <v>0</v>
      </c>
      <c r="M1659">
        <v>111</v>
      </c>
      <c r="N1659" t="b">
        <v>1</v>
      </c>
      <c r="O1659" t="s">
        <v>8269</v>
      </c>
      <c r="P1659" t="s">
        <v>8321</v>
      </c>
      <c r="Q1659" t="s">
        <v>8324</v>
      </c>
      <c r="R1659">
        <f t="shared" si="175"/>
        <v>32.97</v>
      </c>
      <c r="S1659" s="9">
        <f t="shared" si="176"/>
        <v>105</v>
      </c>
      <c r="T1659" s="8">
        <f t="shared" si="177"/>
        <v>42148.676851851851</v>
      </c>
      <c r="U1659" s="8">
        <f t="shared" si="178"/>
        <v>42170.676851851851</v>
      </c>
      <c r="V1659" s="14">
        <f t="shared" si="179"/>
        <v>22</v>
      </c>
      <c r="W1659" s="10">
        <f t="shared" si="180"/>
        <v>4.5714285714285714E-2</v>
      </c>
      <c r="X1659" s="21">
        <f t="shared" si="181"/>
        <v>2015</v>
      </c>
    </row>
    <row r="1660" spans="1:24" ht="60" x14ac:dyDescent="0.25">
      <c r="A1660">
        <v>3821</v>
      </c>
      <c r="B1660" s="1" t="s">
        <v>3818</v>
      </c>
      <c r="C1660" s="1" t="s">
        <v>7930</v>
      </c>
      <c r="D1660" s="3">
        <v>3500</v>
      </c>
      <c r="E1660" s="4">
        <v>3659</v>
      </c>
      <c r="F1660" t="s">
        <v>8218</v>
      </c>
      <c r="G1660" t="s">
        <v>8223</v>
      </c>
      <c r="H1660" t="s">
        <v>8403</v>
      </c>
      <c r="I1660" t="s">
        <v>8245</v>
      </c>
      <c r="J1660">
        <v>1451881207</v>
      </c>
      <c r="K1660">
        <v>1449116407</v>
      </c>
      <c r="L1660" t="b">
        <v>0</v>
      </c>
      <c r="M1660">
        <v>46</v>
      </c>
      <c r="N1660" t="b">
        <v>1</v>
      </c>
      <c r="O1660" t="s">
        <v>8269</v>
      </c>
      <c r="P1660" t="s">
        <v>8321</v>
      </c>
      <c r="Q1660" t="s">
        <v>8324</v>
      </c>
      <c r="R1660">
        <f t="shared" si="175"/>
        <v>79.540000000000006</v>
      </c>
      <c r="S1660" s="9">
        <f t="shared" si="176"/>
        <v>105</v>
      </c>
      <c r="T1660" s="8">
        <f t="shared" si="177"/>
        <v>42341.180636574078</v>
      </c>
      <c r="U1660" s="8">
        <f t="shared" si="178"/>
        <v>42373.180636574078</v>
      </c>
      <c r="V1660" s="14">
        <f t="shared" si="179"/>
        <v>32</v>
      </c>
      <c r="W1660" s="10">
        <f t="shared" si="180"/>
        <v>4.5428571428571429E-2</v>
      </c>
      <c r="X1660" s="21">
        <f t="shared" si="181"/>
        <v>2015</v>
      </c>
    </row>
    <row r="1661" spans="1:24" ht="60" x14ac:dyDescent="0.25">
      <c r="A1661">
        <v>3350</v>
      </c>
      <c r="B1661" s="1" t="s">
        <v>3349</v>
      </c>
      <c r="C1661" s="1" t="s">
        <v>7460</v>
      </c>
      <c r="D1661" s="3">
        <v>3500</v>
      </c>
      <c r="E1661" s="4">
        <v>3655</v>
      </c>
      <c r="F1661" t="s">
        <v>8218</v>
      </c>
      <c r="G1661" t="s">
        <v>8242</v>
      </c>
      <c r="H1661" t="s">
        <v>8418</v>
      </c>
      <c r="I1661" t="s">
        <v>8248</v>
      </c>
      <c r="J1661">
        <v>1448838000</v>
      </c>
      <c r="K1661">
        <v>1445791811</v>
      </c>
      <c r="L1661" t="b">
        <v>0</v>
      </c>
      <c r="M1661">
        <v>51</v>
      </c>
      <c r="N1661" t="b">
        <v>1</v>
      </c>
      <c r="O1661" t="s">
        <v>8269</v>
      </c>
      <c r="P1661" t="s">
        <v>8321</v>
      </c>
      <c r="Q1661" t="s">
        <v>8324</v>
      </c>
      <c r="R1661">
        <f t="shared" si="175"/>
        <v>71.67</v>
      </c>
      <c r="S1661" s="9">
        <f t="shared" si="176"/>
        <v>104</v>
      </c>
      <c r="T1661" s="8">
        <f t="shared" si="177"/>
        <v>42302.701516203699</v>
      </c>
      <c r="U1661" s="8">
        <f t="shared" si="178"/>
        <v>42337.958333333328</v>
      </c>
      <c r="V1661" s="14">
        <f t="shared" si="179"/>
        <v>35.256817129629781</v>
      </c>
      <c r="W1661" s="10">
        <f t="shared" si="180"/>
        <v>4.4285714285714282E-2</v>
      </c>
      <c r="X1661" s="21">
        <f t="shared" si="181"/>
        <v>2015</v>
      </c>
    </row>
    <row r="1662" spans="1:24" ht="60" x14ac:dyDescent="0.25">
      <c r="A1662">
        <v>354</v>
      </c>
      <c r="B1662" s="1" t="s">
        <v>355</v>
      </c>
      <c r="C1662" s="1" t="s">
        <v>4464</v>
      </c>
      <c r="D1662" s="3">
        <v>3500</v>
      </c>
      <c r="E1662" s="4">
        <v>3638</v>
      </c>
      <c r="F1662" t="s">
        <v>8218</v>
      </c>
      <c r="G1662" t="s">
        <v>8223</v>
      </c>
      <c r="H1662" t="s">
        <v>8403</v>
      </c>
      <c r="I1662" t="s">
        <v>8245</v>
      </c>
      <c r="J1662">
        <v>1460141521</v>
      </c>
      <c r="K1662">
        <v>1457553121</v>
      </c>
      <c r="L1662" t="b">
        <v>1</v>
      </c>
      <c r="M1662">
        <v>29</v>
      </c>
      <c r="N1662" t="b">
        <v>1</v>
      </c>
      <c r="O1662" t="s">
        <v>8267</v>
      </c>
      <c r="P1662" t="s">
        <v>8319</v>
      </c>
      <c r="Q1662" t="s">
        <v>8320</v>
      </c>
      <c r="R1662">
        <f t="shared" si="175"/>
        <v>125.45</v>
      </c>
      <c r="S1662" s="9">
        <f t="shared" si="176"/>
        <v>104</v>
      </c>
      <c r="T1662" s="8">
        <f t="shared" si="177"/>
        <v>42438.827789351853</v>
      </c>
      <c r="U1662" s="8">
        <f t="shared" si="178"/>
        <v>42468.786122685182</v>
      </c>
      <c r="V1662" s="14">
        <f t="shared" si="179"/>
        <v>29.958333333328483</v>
      </c>
      <c r="W1662" s="10">
        <f t="shared" si="180"/>
        <v>3.9428571428571431E-2</v>
      </c>
      <c r="X1662" s="21">
        <f t="shared" si="181"/>
        <v>2016</v>
      </c>
    </row>
    <row r="1663" spans="1:24" ht="60" x14ac:dyDescent="0.25">
      <c r="A1663">
        <v>88</v>
      </c>
      <c r="B1663" s="1" t="s">
        <v>90</v>
      </c>
      <c r="C1663" s="1" t="s">
        <v>4199</v>
      </c>
      <c r="D1663" s="3">
        <v>3500</v>
      </c>
      <c r="E1663" s="4">
        <v>3600</v>
      </c>
      <c r="F1663" t="s">
        <v>8218</v>
      </c>
      <c r="G1663" t="s">
        <v>8223</v>
      </c>
      <c r="H1663" t="s">
        <v>8403</v>
      </c>
      <c r="I1663" t="s">
        <v>8245</v>
      </c>
      <c r="J1663">
        <v>1403452131</v>
      </c>
      <c r="K1663">
        <v>1401205731</v>
      </c>
      <c r="L1663" t="b">
        <v>0</v>
      </c>
      <c r="M1663">
        <v>60</v>
      </c>
      <c r="N1663" t="b">
        <v>1</v>
      </c>
      <c r="O1663" t="s">
        <v>8264</v>
      </c>
      <c r="P1663" t="s">
        <v>8319</v>
      </c>
      <c r="Q1663" t="s">
        <v>8341</v>
      </c>
      <c r="R1663">
        <f t="shared" si="175"/>
        <v>60</v>
      </c>
      <c r="S1663" s="9">
        <f t="shared" si="176"/>
        <v>103</v>
      </c>
      <c r="T1663" s="8">
        <f t="shared" si="177"/>
        <v>41786.65892361111</v>
      </c>
      <c r="U1663" s="8">
        <f t="shared" si="178"/>
        <v>41812.65892361111</v>
      </c>
      <c r="V1663" s="14">
        <f t="shared" si="179"/>
        <v>26</v>
      </c>
      <c r="W1663" s="10">
        <f t="shared" si="180"/>
        <v>2.8571428571428571E-2</v>
      </c>
      <c r="X1663" s="21">
        <f t="shared" si="181"/>
        <v>2014</v>
      </c>
    </row>
    <row r="1664" spans="1:24" ht="60" x14ac:dyDescent="0.25">
      <c r="A1664">
        <v>3715</v>
      </c>
      <c r="B1664" s="1" t="s">
        <v>3712</v>
      </c>
      <c r="C1664" s="1" t="s">
        <v>7825</v>
      </c>
      <c r="D1664" s="3">
        <v>3500</v>
      </c>
      <c r="E1664" s="4">
        <v>3590</v>
      </c>
      <c r="F1664" t="s">
        <v>8218</v>
      </c>
      <c r="G1664" t="s">
        <v>8224</v>
      </c>
      <c r="H1664" t="s">
        <v>8407</v>
      </c>
      <c r="I1664" t="s">
        <v>8246</v>
      </c>
      <c r="J1664">
        <v>1427806320</v>
      </c>
      <c r="K1664">
        <v>1422834819</v>
      </c>
      <c r="L1664" t="b">
        <v>0</v>
      </c>
      <c r="M1664">
        <v>27</v>
      </c>
      <c r="N1664" t="b">
        <v>1</v>
      </c>
      <c r="O1664" t="s">
        <v>8269</v>
      </c>
      <c r="P1664" t="s">
        <v>8321</v>
      </c>
      <c r="Q1664" t="s">
        <v>8324</v>
      </c>
      <c r="R1664">
        <f t="shared" si="175"/>
        <v>132.96</v>
      </c>
      <c r="S1664" s="9">
        <f t="shared" si="176"/>
        <v>103</v>
      </c>
      <c r="T1664" s="8">
        <f t="shared" si="177"/>
        <v>42036.995590277773</v>
      </c>
      <c r="U1664" s="8">
        <f t="shared" si="178"/>
        <v>42094.536111111112</v>
      </c>
      <c r="V1664" s="14">
        <f t="shared" si="179"/>
        <v>57.540520833339542</v>
      </c>
      <c r="W1664" s="10">
        <f t="shared" si="180"/>
        <v>2.5714285714285714E-2</v>
      </c>
      <c r="X1664" s="21">
        <f t="shared" si="181"/>
        <v>2015</v>
      </c>
    </row>
    <row r="1665" spans="1:24" ht="45" x14ac:dyDescent="0.25">
      <c r="A1665">
        <v>2220</v>
      </c>
      <c r="B1665" s="1" t="s">
        <v>2221</v>
      </c>
      <c r="C1665" s="1" t="s">
        <v>6330</v>
      </c>
      <c r="D1665" s="3">
        <v>3500</v>
      </c>
      <c r="E1665" s="4">
        <v>3540</v>
      </c>
      <c r="F1665" t="s">
        <v>8218</v>
      </c>
      <c r="G1665" t="s">
        <v>8223</v>
      </c>
      <c r="H1665" t="s">
        <v>8403</v>
      </c>
      <c r="I1665" t="s">
        <v>8245</v>
      </c>
      <c r="J1665">
        <v>1374888436</v>
      </c>
      <c r="K1665">
        <v>1372296436</v>
      </c>
      <c r="L1665" t="b">
        <v>0</v>
      </c>
      <c r="M1665">
        <v>69</v>
      </c>
      <c r="N1665" t="b">
        <v>1</v>
      </c>
      <c r="O1665" t="s">
        <v>8278</v>
      </c>
      <c r="P1665" t="s">
        <v>8325</v>
      </c>
      <c r="Q1665" t="s">
        <v>8327</v>
      </c>
      <c r="R1665">
        <f t="shared" si="175"/>
        <v>51.3</v>
      </c>
      <c r="S1665" s="9">
        <f t="shared" si="176"/>
        <v>101</v>
      </c>
      <c r="T1665" s="8">
        <f t="shared" si="177"/>
        <v>41452.060601851852</v>
      </c>
      <c r="U1665" s="8">
        <f t="shared" si="178"/>
        <v>41482.060601851852</v>
      </c>
      <c r="V1665" s="14">
        <f t="shared" si="179"/>
        <v>30</v>
      </c>
      <c r="W1665" s="10">
        <f t="shared" si="180"/>
        <v>1.1428571428571429E-2</v>
      </c>
      <c r="X1665" s="21">
        <f t="shared" si="181"/>
        <v>2013</v>
      </c>
    </row>
    <row r="1666" spans="1:24" ht="60" x14ac:dyDescent="0.25">
      <c r="A1666">
        <v>3150</v>
      </c>
      <c r="B1666" s="1" t="s">
        <v>3150</v>
      </c>
      <c r="C1666" s="1" t="s">
        <v>7260</v>
      </c>
      <c r="D1666" s="3">
        <v>3500</v>
      </c>
      <c r="E1666" s="4">
        <v>3535</v>
      </c>
      <c r="F1666" t="s">
        <v>8218</v>
      </c>
      <c r="G1666" t="s">
        <v>8223</v>
      </c>
      <c r="H1666" t="s">
        <v>8403</v>
      </c>
      <c r="I1666" t="s">
        <v>8245</v>
      </c>
      <c r="J1666">
        <v>1295928000</v>
      </c>
      <c r="K1666">
        <v>1288160403</v>
      </c>
      <c r="L1666" t="b">
        <v>1</v>
      </c>
      <c r="M1666">
        <v>104</v>
      </c>
      <c r="N1666" t="b">
        <v>1</v>
      </c>
      <c r="O1666" t="s">
        <v>8269</v>
      </c>
      <c r="P1666" t="s">
        <v>8321</v>
      </c>
      <c r="Q1666" t="s">
        <v>8324</v>
      </c>
      <c r="R1666">
        <f t="shared" ref="R1666:R1729" si="182">IFERROR(ROUND(E1666/M1666,2),0)</f>
        <v>33.99</v>
      </c>
      <c r="S1666" s="9">
        <f t="shared" ref="S1666:S1729" si="183">ROUND((E1666/D1666)*100,0)</f>
        <v>101</v>
      </c>
      <c r="T1666" s="8">
        <f t="shared" ref="T1666:T1729" si="184">+(((K1666/60)/60)/24)+DATE(1970,1,1)</f>
        <v>40478.263923611114</v>
      </c>
      <c r="U1666" s="8">
        <f t="shared" ref="U1666:U1729" si="185">+(((J1666/60)/60/24)+DATE(1970,1,1))</f>
        <v>40568.166666666664</v>
      </c>
      <c r="V1666" s="14">
        <f t="shared" ref="V1666:V1729" si="186">+U1666-T1666</f>
        <v>89.902743055550673</v>
      </c>
      <c r="W1666" s="10">
        <f t="shared" ref="W1666:W1729" si="187">+(E1666-D1666)/D1666</f>
        <v>0.01</v>
      </c>
      <c r="X1666" s="21">
        <f t="shared" ref="X1666:X1729" si="188">YEAR(T1666)</f>
        <v>2010</v>
      </c>
    </row>
    <row r="1667" spans="1:24" ht="45" x14ac:dyDescent="0.25">
      <c r="A1667">
        <v>2935</v>
      </c>
      <c r="B1667" s="1" t="s">
        <v>2935</v>
      </c>
      <c r="C1667" s="1" t="s">
        <v>7045</v>
      </c>
      <c r="D1667" s="3">
        <v>3500</v>
      </c>
      <c r="E1667" s="4">
        <v>3531</v>
      </c>
      <c r="F1667" t="s">
        <v>8218</v>
      </c>
      <c r="G1667" t="s">
        <v>8223</v>
      </c>
      <c r="H1667" t="s">
        <v>8403</v>
      </c>
      <c r="I1667" t="s">
        <v>8245</v>
      </c>
      <c r="J1667">
        <v>1472490000</v>
      </c>
      <c r="K1667">
        <v>1467468008</v>
      </c>
      <c r="L1667" t="b">
        <v>0</v>
      </c>
      <c r="M1667">
        <v>39</v>
      </c>
      <c r="N1667" t="b">
        <v>1</v>
      </c>
      <c r="O1667" t="s">
        <v>8303</v>
      </c>
      <c r="P1667" t="s">
        <v>8321</v>
      </c>
      <c r="Q1667" t="s">
        <v>8333</v>
      </c>
      <c r="R1667">
        <f t="shared" si="182"/>
        <v>90.54</v>
      </c>
      <c r="S1667" s="9">
        <f t="shared" si="183"/>
        <v>101</v>
      </c>
      <c r="T1667" s="8">
        <f t="shared" si="184"/>
        <v>42553.583425925928</v>
      </c>
      <c r="U1667" s="8">
        <f t="shared" si="185"/>
        <v>42611.708333333328</v>
      </c>
      <c r="V1667" s="14">
        <f t="shared" si="186"/>
        <v>58.124907407400315</v>
      </c>
      <c r="W1667" s="10">
        <f t="shared" si="187"/>
        <v>8.8571428571428568E-3</v>
      </c>
      <c r="X1667" s="21">
        <f t="shared" si="188"/>
        <v>2016</v>
      </c>
    </row>
    <row r="1668" spans="1:24" ht="60" x14ac:dyDescent="0.25">
      <c r="A1668">
        <v>3671</v>
      </c>
      <c r="B1668" s="1" t="s">
        <v>3668</v>
      </c>
      <c r="C1668" s="1" t="s">
        <v>7781</v>
      </c>
      <c r="D1668" s="3">
        <v>3500</v>
      </c>
      <c r="E1668" s="4">
        <v>3530</v>
      </c>
      <c r="F1668" t="s">
        <v>8218</v>
      </c>
      <c r="G1668" t="s">
        <v>8223</v>
      </c>
      <c r="H1668" t="s">
        <v>8403</v>
      </c>
      <c r="I1668" t="s">
        <v>8245</v>
      </c>
      <c r="J1668">
        <v>1405915140</v>
      </c>
      <c r="K1668">
        <v>1404140667</v>
      </c>
      <c r="L1668" t="b">
        <v>0</v>
      </c>
      <c r="M1668">
        <v>40</v>
      </c>
      <c r="N1668" t="b">
        <v>1</v>
      </c>
      <c r="O1668" t="s">
        <v>8269</v>
      </c>
      <c r="P1668" t="s">
        <v>8321</v>
      </c>
      <c r="Q1668" t="s">
        <v>8324</v>
      </c>
      <c r="R1668">
        <f t="shared" si="182"/>
        <v>88.25</v>
      </c>
      <c r="S1668" s="9">
        <f t="shared" si="183"/>
        <v>101</v>
      </c>
      <c r="T1668" s="8">
        <f t="shared" si="184"/>
        <v>41820.62809027778</v>
      </c>
      <c r="U1668" s="8">
        <f t="shared" si="185"/>
        <v>41841.165972222225</v>
      </c>
      <c r="V1668" s="14">
        <f t="shared" si="186"/>
        <v>20.537881944444962</v>
      </c>
      <c r="W1668" s="10">
        <f t="shared" si="187"/>
        <v>8.5714285714285719E-3</v>
      </c>
      <c r="X1668" s="21">
        <f t="shared" si="188"/>
        <v>2014</v>
      </c>
    </row>
    <row r="1669" spans="1:24" ht="60" x14ac:dyDescent="0.25">
      <c r="A1669">
        <v>3382</v>
      </c>
      <c r="B1669" s="1" t="s">
        <v>3381</v>
      </c>
      <c r="C1669" s="1" t="s">
        <v>7492</v>
      </c>
      <c r="D1669" s="3">
        <v>3500</v>
      </c>
      <c r="E1669" s="4">
        <v>3526</v>
      </c>
      <c r="F1669" t="s">
        <v>8218</v>
      </c>
      <c r="G1669" t="s">
        <v>8224</v>
      </c>
      <c r="H1669" t="s">
        <v>8407</v>
      </c>
      <c r="I1669" t="s">
        <v>8246</v>
      </c>
      <c r="J1669">
        <v>1470092340</v>
      </c>
      <c r="K1669">
        <v>1467973256</v>
      </c>
      <c r="L1669" t="b">
        <v>0</v>
      </c>
      <c r="M1669">
        <v>46</v>
      </c>
      <c r="N1669" t="b">
        <v>1</v>
      </c>
      <c r="O1669" t="s">
        <v>8269</v>
      </c>
      <c r="P1669" t="s">
        <v>8321</v>
      </c>
      <c r="Q1669" t="s">
        <v>8324</v>
      </c>
      <c r="R1669">
        <f t="shared" si="182"/>
        <v>76.650000000000006</v>
      </c>
      <c r="S1669" s="9">
        <f t="shared" si="183"/>
        <v>101</v>
      </c>
      <c r="T1669" s="8">
        <f t="shared" si="184"/>
        <v>42559.431203703702</v>
      </c>
      <c r="U1669" s="8">
        <f t="shared" si="185"/>
        <v>42583.957638888889</v>
      </c>
      <c r="V1669" s="14">
        <f t="shared" si="186"/>
        <v>24.526435185187438</v>
      </c>
      <c r="W1669" s="10">
        <f t="shared" si="187"/>
        <v>7.4285714285714285E-3</v>
      </c>
      <c r="X1669" s="21">
        <f t="shared" si="188"/>
        <v>2016</v>
      </c>
    </row>
    <row r="1670" spans="1:24" ht="45" x14ac:dyDescent="0.25">
      <c r="A1670">
        <v>3151</v>
      </c>
      <c r="B1670" s="1" t="s">
        <v>3151</v>
      </c>
      <c r="C1670" s="1" t="s">
        <v>7261</v>
      </c>
      <c r="D1670" s="3">
        <v>3500</v>
      </c>
      <c r="E1670" s="4">
        <v>3514</v>
      </c>
      <c r="F1670" t="s">
        <v>8218</v>
      </c>
      <c r="G1670" t="s">
        <v>8223</v>
      </c>
      <c r="H1670" t="s">
        <v>8403</v>
      </c>
      <c r="I1670" t="s">
        <v>8245</v>
      </c>
      <c r="J1670">
        <v>1410379774</v>
      </c>
      <c r="K1670">
        <v>1407787774</v>
      </c>
      <c r="L1670" t="b">
        <v>1</v>
      </c>
      <c r="M1670">
        <v>34</v>
      </c>
      <c r="N1670" t="b">
        <v>1</v>
      </c>
      <c r="O1670" t="s">
        <v>8269</v>
      </c>
      <c r="P1670" t="s">
        <v>8321</v>
      </c>
      <c r="Q1670" t="s">
        <v>8324</v>
      </c>
      <c r="R1670">
        <f t="shared" si="182"/>
        <v>103.35</v>
      </c>
      <c r="S1670" s="9">
        <f t="shared" si="183"/>
        <v>100</v>
      </c>
      <c r="T1670" s="8">
        <f t="shared" si="184"/>
        <v>41862.83997685185</v>
      </c>
      <c r="U1670" s="8">
        <f t="shared" si="185"/>
        <v>41892.83997685185</v>
      </c>
      <c r="V1670" s="14">
        <f t="shared" si="186"/>
        <v>30</v>
      </c>
      <c r="W1670" s="10">
        <f t="shared" si="187"/>
        <v>4.0000000000000001E-3</v>
      </c>
      <c r="X1670" s="21">
        <f t="shared" si="188"/>
        <v>2014</v>
      </c>
    </row>
    <row r="1671" spans="1:24" ht="30" x14ac:dyDescent="0.25">
      <c r="A1671">
        <v>8</v>
      </c>
      <c r="B1671" s="1" t="s">
        <v>10</v>
      </c>
      <c r="C1671" s="1" t="s">
        <v>4119</v>
      </c>
      <c r="D1671" s="3">
        <v>3500</v>
      </c>
      <c r="E1671" s="4">
        <v>3501.52</v>
      </c>
      <c r="F1671" t="s">
        <v>8218</v>
      </c>
      <c r="G1671" t="s">
        <v>8223</v>
      </c>
      <c r="H1671" t="s">
        <v>8403</v>
      </c>
      <c r="I1671" t="s">
        <v>8245</v>
      </c>
      <c r="J1671">
        <v>1460754000</v>
      </c>
      <c r="K1671">
        <v>1460155212</v>
      </c>
      <c r="L1671" t="b">
        <v>0</v>
      </c>
      <c r="M1671">
        <v>12</v>
      </c>
      <c r="N1671" t="b">
        <v>1</v>
      </c>
      <c r="O1671" t="s">
        <v>8263</v>
      </c>
      <c r="P1671" t="s">
        <v>8319</v>
      </c>
      <c r="Q1671" t="s">
        <v>8330</v>
      </c>
      <c r="R1671">
        <f t="shared" si="182"/>
        <v>291.79000000000002</v>
      </c>
      <c r="S1671" s="9">
        <f t="shared" si="183"/>
        <v>100</v>
      </c>
      <c r="T1671" s="8">
        <f t="shared" si="184"/>
        <v>42468.94458333333</v>
      </c>
      <c r="U1671" s="8">
        <f t="shared" si="185"/>
        <v>42475.875</v>
      </c>
      <c r="V1671" s="14">
        <f t="shared" si="186"/>
        <v>6.9304166666697711</v>
      </c>
      <c r="W1671" s="10">
        <f t="shared" si="187"/>
        <v>4.3428571428570911E-4</v>
      </c>
      <c r="X1671" s="21">
        <f t="shared" si="188"/>
        <v>2016</v>
      </c>
    </row>
    <row r="1672" spans="1:24" ht="60" x14ac:dyDescent="0.25">
      <c r="A1672">
        <v>101</v>
      </c>
      <c r="B1672" s="1" t="s">
        <v>103</v>
      </c>
      <c r="C1672" s="1" t="s">
        <v>4212</v>
      </c>
      <c r="D1672" s="3">
        <v>3500</v>
      </c>
      <c r="E1672" s="4">
        <v>3500</v>
      </c>
      <c r="F1672" t="s">
        <v>8218</v>
      </c>
      <c r="G1672" t="s">
        <v>8223</v>
      </c>
      <c r="H1672" t="s">
        <v>8403</v>
      </c>
      <c r="I1672" t="s">
        <v>8245</v>
      </c>
      <c r="J1672">
        <v>1359052710</v>
      </c>
      <c r="K1672">
        <v>1356979110</v>
      </c>
      <c r="L1672" t="b">
        <v>0</v>
      </c>
      <c r="M1672">
        <v>35</v>
      </c>
      <c r="N1672" t="b">
        <v>1</v>
      </c>
      <c r="O1672" t="s">
        <v>8264</v>
      </c>
      <c r="P1672" t="s">
        <v>8319</v>
      </c>
      <c r="Q1672" t="s">
        <v>8341</v>
      </c>
      <c r="R1672">
        <f t="shared" si="182"/>
        <v>100</v>
      </c>
      <c r="S1672" s="9">
        <f t="shared" si="183"/>
        <v>100</v>
      </c>
      <c r="T1672" s="8">
        <f t="shared" si="184"/>
        <v>41274.776736111111</v>
      </c>
      <c r="U1672" s="8">
        <f t="shared" si="185"/>
        <v>41298.776736111111</v>
      </c>
      <c r="V1672" s="14">
        <f t="shared" si="186"/>
        <v>24</v>
      </c>
      <c r="W1672" s="10">
        <f t="shared" si="187"/>
        <v>0</v>
      </c>
      <c r="X1672" s="21">
        <f t="shared" si="188"/>
        <v>2012</v>
      </c>
    </row>
    <row r="1673" spans="1:24" ht="60" x14ac:dyDescent="0.25">
      <c r="A1673">
        <v>3195</v>
      </c>
      <c r="B1673" s="1" t="s">
        <v>3195</v>
      </c>
      <c r="C1673" s="1" t="s">
        <v>7305</v>
      </c>
      <c r="D1673" s="3">
        <v>3500</v>
      </c>
      <c r="E1673" s="4">
        <v>2070</v>
      </c>
      <c r="F1673" t="s">
        <v>8220</v>
      </c>
      <c r="G1673" t="s">
        <v>8223</v>
      </c>
      <c r="H1673" t="s">
        <v>8403</v>
      </c>
      <c r="I1673" t="s">
        <v>8245</v>
      </c>
      <c r="J1673">
        <v>1423750542</v>
      </c>
      <c r="K1673">
        <v>1421158542</v>
      </c>
      <c r="L1673" t="b">
        <v>0</v>
      </c>
      <c r="M1673">
        <v>39</v>
      </c>
      <c r="N1673" t="b">
        <v>0</v>
      </c>
      <c r="O1673" t="s">
        <v>8303</v>
      </c>
      <c r="P1673" t="s">
        <v>8321</v>
      </c>
      <c r="Q1673" t="s">
        <v>8333</v>
      </c>
      <c r="R1673">
        <f t="shared" si="182"/>
        <v>53.08</v>
      </c>
      <c r="S1673" s="9">
        <f t="shared" si="183"/>
        <v>59</v>
      </c>
      <c r="T1673" s="8">
        <f t="shared" si="184"/>
        <v>42017.594236111108</v>
      </c>
      <c r="U1673" s="8">
        <f t="shared" si="185"/>
        <v>42047.594236111108</v>
      </c>
      <c r="V1673" s="14">
        <f t="shared" si="186"/>
        <v>30</v>
      </c>
      <c r="W1673" s="10">
        <f t="shared" si="187"/>
        <v>-0.40857142857142859</v>
      </c>
      <c r="X1673" s="21">
        <f t="shared" si="188"/>
        <v>2015</v>
      </c>
    </row>
    <row r="1674" spans="1:24" ht="45" x14ac:dyDescent="0.25">
      <c r="A1674">
        <v>1802</v>
      </c>
      <c r="B1674" s="1" t="s">
        <v>1803</v>
      </c>
      <c r="C1674" s="1" t="s">
        <v>5912</v>
      </c>
      <c r="D1674" s="3">
        <v>3500</v>
      </c>
      <c r="E1674" s="4">
        <v>1697</v>
      </c>
      <c r="F1674" t="s">
        <v>8220</v>
      </c>
      <c r="G1674" t="s">
        <v>8235</v>
      </c>
      <c r="H1674" t="s">
        <v>8412</v>
      </c>
      <c r="I1674" t="s">
        <v>8248</v>
      </c>
      <c r="J1674">
        <v>1435442340</v>
      </c>
      <c r="K1674">
        <v>1433416830</v>
      </c>
      <c r="L1674" t="b">
        <v>1</v>
      </c>
      <c r="M1674">
        <v>18</v>
      </c>
      <c r="N1674" t="b">
        <v>0</v>
      </c>
      <c r="O1674" t="s">
        <v>8283</v>
      </c>
      <c r="P1674" t="s">
        <v>8311</v>
      </c>
      <c r="Q1674" t="s">
        <v>8312</v>
      </c>
      <c r="R1674">
        <f t="shared" si="182"/>
        <v>94.28</v>
      </c>
      <c r="S1674" s="9">
        <f t="shared" si="183"/>
        <v>48</v>
      </c>
      <c r="T1674" s="8">
        <f t="shared" si="184"/>
        <v>42159.47256944445</v>
      </c>
      <c r="U1674" s="8">
        <f t="shared" si="185"/>
        <v>42182.915972222225</v>
      </c>
      <c r="V1674" s="14">
        <f t="shared" si="186"/>
        <v>23.443402777775191</v>
      </c>
      <c r="W1674" s="10">
        <f t="shared" si="187"/>
        <v>-0.51514285714285712</v>
      </c>
      <c r="X1674" s="21">
        <f t="shared" si="188"/>
        <v>2015</v>
      </c>
    </row>
    <row r="1675" spans="1:24" ht="45" x14ac:dyDescent="0.25">
      <c r="A1675">
        <v>196</v>
      </c>
      <c r="B1675" s="1" t="s">
        <v>198</v>
      </c>
      <c r="C1675" s="1" t="s">
        <v>4306</v>
      </c>
      <c r="D1675" s="3">
        <v>3500</v>
      </c>
      <c r="E1675" s="4">
        <v>1465</v>
      </c>
      <c r="F1675" t="s">
        <v>8220</v>
      </c>
      <c r="G1675" t="s">
        <v>8224</v>
      </c>
      <c r="H1675" t="s">
        <v>8407</v>
      </c>
      <c r="I1675" t="s">
        <v>8246</v>
      </c>
      <c r="J1675">
        <v>1444510800</v>
      </c>
      <c r="K1675">
        <v>1442062898</v>
      </c>
      <c r="L1675" t="b">
        <v>0</v>
      </c>
      <c r="M1675">
        <v>19</v>
      </c>
      <c r="N1675" t="b">
        <v>0</v>
      </c>
      <c r="O1675" t="s">
        <v>8266</v>
      </c>
      <c r="P1675" t="s">
        <v>8319</v>
      </c>
      <c r="Q1675" t="s">
        <v>8323</v>
      </c>
      <c r="R1675">
        <f t="shared" si="182"/>
        <v>77.11</v>
      </c>
      <c r="S1675" s="9">
        <f t="shared" si="183"/>
        <v>42</v>
      </c>
      <c r="T1675" s="8">
        <f t="shared" si="184"/>
        <v>42259.542800925927</v>
      </c>
      <c r="U1675" s="8">
        <f t="shared" si="185"/>
        <v>42287.875</v>
      </c>
      <c r="V1675" s="14">
        <f t="shared" si="186"/>
        <v>28.332199074073287</v>
      </c>
      <c r="W1675" s="10">
        <f t="shared" si="187"/>
        <v>-0.58142857142857141</v>
      </c>
      <c r="X1675" s="21">
        <f t="shared" si="188"/>
        <v>2015</v>
      </c>
    </row>
    <row r="1676" spans="1:24" ht="30" x14ac:dyDescent="0.25">
      <c r="A1676">
        <v>3635</v>
      </c>
      <c r="B1676" s="1" t="s">
        <v>3633</v>
      </c>
      <c r="C1676" s="1" t="s">
        <v>7745</v>
      </c>
      <c r="D1676" s="3">
        <v>3500</v>
      </c>
      <c r="E1676" s="4">
        <v>1276</v>
      </c>
      <c r="F1676" t="s">
        <v>8220</v>
      </c>
      <c r="G1676" t="s">
        <v>8223</v>
      </c>
      <c r="H1676" t="s">
        <v>8403</v>
      </c>
      <c r="I1676" t="s">
        <v>8245</v>
      </c>
      <c r="J1676">
        <v>1461186676</v>
      </c>
      <c r="K1676">
        <v>1458594676</v>
      </c>
      <c r="L1676" t="b">
        <v>0</v>
      </c>
      <c r="M1676">
        <v>10</v>
      </c>
      <c r="N1676" t="b">
        <v>0</v>
      </c>
      <c r="O1676" t="s">
        <v>8303</v>
      </c>
      <c r="P1676" t="s">
        <v>8321</v>
      </c>
      <c r="Q1676" t="s">
        <v>8333</v>
      </c>
      <c r="R1676">
        <f t="shared" si="182"/>
        <v>127.6</v>
      </c>
      <c r="S1676" s="9">
        <f t="shared" si="183"/>
        <v>36</v>
      </c>
      <c r="T1676" s="8">
        <f t="shared" si="184"/>
        <v>42450.88282407407</v>
      </c>
      <c r="U1676" s="8">
        <f t="shared" si="185"/>
        <v>42480.88282407407</v>
      </c>
      <c r="V1676" s="14">
        <f t="shared" si="186"/>
        <v>30</v>
      </c>
      <c r="W1676" s="10">
        <f t="shared" si="187"/>
        <v>-0.63542857142857145</v>
      </c>
      <c r="X1676" s="21">
        <f t="shared" si="188"/>
        <v>2016</v>
      </c>
    </row>
    <row r="1677" spans="1:24" ht="60" x14ac:dyDescent="0.25">
      <c r="A1677">
        <v>3051</v>
      </c>
      <c r="B1677" s="1" t="s">
        <v>3051</v>
      </c>
      <c r="C1677" s="1" t="s">
        <v>7161</v>
      </c>
      <c r="D1677" s="3">
        <v>3500</v>
      </c>
      <c r="E1677" s="4">
        <v>827</v>
      </c>
      <c r="F1677" t="s">
        <v>8220</v>
      </c>
      <c r="G1677" t="s">
        <v>8224</v>
      </c>
      <c r="H1677" t="s">
        <v>8407</v>
      </c>
      <c r="I1677" t="s">
        <v>8246</v>
      </c>
      <c r="J1677">
        <v>1486547945</v>
      </c>
      <c r="K1677">
        <v>1483955945</v>
      </c>
      <c r="L1677" t="b">
        <v>1</v>
      </c>
      <c r="M1677">
        <v>35</v>
      </c>
      <c r="N1677" t="b">
        <v>0</v>
      </c>
      <c r="O1677" t="s">
        <v>8301</v>
      </c>
      <c r="P1677" t="s">
        <v>8321</v>
      </c>
      <c r="Q1677" t="s">
        <v>8322</v>
      </c>
      <c r="R1677">
        <f t="shared" si="182"/>
        <v>23.63</v>
      </c>
      <c r="S1677" s="9">
        <f t="shared" si="183"/>
        <v>24</v>
      </c>
      <c r="T1677" s="8">
        <f t="shared" si="184"/>
        <v>42744.416030092587</v>
      </c>
      <c r="U1677" s="8">
        <f t="shared" si="185"/>
        <v>42774.416030092587</v>
      </c>
      <c r="V1677" s="14">
        <f t="shared" si="186"/>
        <v>30</v>
      </c>
      <c r="W1677" s="10">
        <f t="shared" si="187"/>
        <v>-0.76371428571428568</v>
      </c>
      <c r="X1677" s="21">
        <f t="shared" si="188"/>
        <v>2017</v>
      </c>
    </row>
    <row r="1678" spans="1:24" ht="60" x14ac:dyDescent="0.25">
      <c r="A1678">
        <v>4057</v>
      </c>
      <c r="B1678" s="1" t="s">
        <v>4053</v>
      </c>
      <c r="C1678" s="1" t="s">
        <v>8161</v>
      </c>
      <c r="D1678" s="3">
        <v>3500</v>
      </c>
      <c r="E1678" s="4">
        <v>775</v>
      </c>
      <c r="F1678" t="s">
        <v>8220</v>
      </c>
      <c r="G1678" t="s">
        <v>8224</v>
      </c>
      <c r="H1678" t="s">
        <v>8407</v>
      </c>
      <c r="I1678" t="s">
        <v>8246</v>
      </c>
      <c r="J1678">
        <v>1448492400</v>
      </c>
      <c r="K1678">
        <v>1446506080</v>
      </c>
      <c r="L1678" t="b">
        <v>0</v>
      </c>
      <c r="M1678">
        <v>6</v>
      </c>
      <c r="N1678" t="b">
        <v>0</v>
      </c>
      <c r="O1678" t="s">
        <v>8269</v>
      </c>
      <c r="P1678" t="s">
        <v>8321</v>
      </c>
      <c r="Q1678" t="s">
        <v>8324</v>
      </c>
      <c r="R1678">
        <f t="shared" si="182"/>
        <v>129.16999999999999</v>
      </c>
      <c r="S1678" s="9">
        <f t="shared" si="183"/>
        <v>22</v>
      </c>
      <c r="T1678" s="8">
        <f t="shared" si="184"/>
        <v>42310.968518518523</v>
      </c>
      <c r="U1678" s="8">
        <f t="shared" si="185"/>
        <v>42333.958333333328</v>
      </c>
      <c r="V1678" s="14">
        <f t="shared" si="186"/>
        <v>22.989814814805868</v>
      </c>
      <c r="W1678" s="10">
        <f t="shared" si="187"/>
        <v>-0.77857142857142858</v>
      </c>
      <c r="X1678" s="21">
        <f t="shared" si="188"/>
        <v>2015</v>
      </c>
    </row>
    <row r="1679" spans="1:24" ht="45" x14ac:dyDescent="0.25">
      <c r="A1679">
        <v>1683</v>
      </c>
      <c r="B1679" s="1" t="s">
        <v>1684</v>
      </c>
      <c r="C1679" s="1" t="s">
        <v>5793</v>
      </c>
      <c r="D1679" s="3">
        <v>3500</v>
      </c>
      <c r="E1679" s="4">
        <v>760</v>
      </c>
      <c r="F1679" t="s">
        <v>8221</v>
      </c>
      <c r="G1679" t="s">
        <v>8229</v>
      </c>
      <c r="H1679" t="s">
        <v>8409</v>
      </c>
      <c r="I1679" t="s">
        <v>8248</v>
      </c>
      <c r="J1679">
        <v>1491590738</v>
      </c>
      <c r="K1679">
        <v>1489517138</v>
      </c>
      <c r="L1679" t="b">
        <v>0</v>
      </c>
      <c r="M1679">
        <v>10</v>
      </c>
      <c r="N1679" t="b">
        <v>0</v>
      </c>
      <c r="O1679" t="s">
        <v>8291</v>
      </c>
      <c r="P1679" t="s">
        <v>8325</v>
      </c>
      <c r="Q1679" t="s">
        <v>8328</v>
      </c>
      <c r="R1679">
        <f t="shared" si="182"/>
        <v>76</v>
      </c>
      <c r="S1679" s="9">
        <f t="shared" si="183"/>
        <v>22</v>
      </c>
      <c r="T1679" s="8">
        <f t="shared" si="184"/>
        <v>42808.781689814816</v>
      </c>
      <c r="U1679" s="8">
        <f t="shared" si="185"/>
        <v>42832.781689814816</v>
      </c>
      <c r="V1679" s="14">
        <f t="shared" si="186"/>
        <v>24</v>
      </c>
      <c r="W1679" s="10">
        <f t="shared" si="187"/>
        <v>-0.78285714285714281</v>
      </c>
      <c r="X1679" s="21">
        <f t="shared" si="188"/>
        <v>2017</v>
      </c>
    </row>
    <row r="1680" spans="1:24" ht="60" x14ac:dyDescent="0.25">
      <c r="A1680">
        <v>4083</v>
      </c>
      <c r="B1680" s="1" t="s">
        <v>4079</v>
      </c>
      <c r="C1680" s="1" t="s">
        <v>8186</v>
      </c>
      <c r="D1680" s="3">
        <v>3500</v>
      </c>
      <c r="E1680" s="4">
        <v>759</v>
      </c>
      <c r="F1680" t="s">
        <v>8220</v>
      </c>
      <c r="G1680" t="s">
        <v>8223</v>
      </c>
      <c r="H1680" t="s">
        <v>8403</v>
      </c>
      <c r="I1680" t="s">
        <v>8245</v>
      </c>
      <c r="J1680">
        <v>1452795416</v>
      </c>
      <c r="K1680">
        <v>1450203416</v>
      </c>
      <c r="L1680" t="b">
        <v>0</v>
      </c>
      <c r="M1680">
        <v>6</v>
      </c>
      <c r="N1680" t="b">
        <v>0</v>
      </c>
      <c r="O1680" t="s">
        <v>8269</v>
      </c>
      <c r="P1680" t="s">
        <v>8321</v>
      </c>
      <c r="Q1680" t="s">
        <v>8324</v>
      </c>
      <c r="R1680">
        <f t="shared" si="182"/>
        <v>126.5</v>
      </c>
      <c r="S1680" s="9">
        <f t="shared" si="183"/>
        <v>22</v>
      </c>
      <c r="T1680" s="8">
        <f t="shared" si="184"/>
        <v>42353.761759259258</v>
      </c>
      <c r="U1680" s="8">
        <f t="shared" si="185"/>
        <v>42383.761759259258</v>
      </c>
      <c r="V1680" s="14">
        <f t="shared" si="186"/>
        <v>30</v>
      </c>
      <c r="W1680" s="10">
        <f t="shared" si="187"/>
        <v>-0.78314285714285714</v>
      </c>
      <c r="X1680" s="21">
        <f t="shared" si="188"/>
        <v>2015</v>
      </c>
    </row>
    <row r="1681" spans="1:24" ht="45" x14ac:dyDescent="0.25">
      <c r="A1681">
        <v>866</v>
      </c>
      <c r="B1681" s="1" t="s">
        <v>867</v>
      </c>
      <c r="C1681" s="1" t="s">
        <v>4976</v>
      </c>
      <c r="D1681" s="3">
        <v>3500</v>
      </c>
      <c r="E1681" s="4">
        <v>640</v>
      </c>
      <c r="F1681" t="s">
        <v>8220</v>
      </c>
      <c r="G1681" t="s">
        <v>8223</v>
      </c>
      <c r="H1681" t="s">
        <v>8403</v>
      </c>
      <c r="I1681" t="s">
        <v>8245</v>
      </c>
      <c r="J1681">
        <v>1425136200</v>
      </c>
      <c r="K1681">
        <v>1421853518</v>
      </c>
      <c r="L1681" t="b">
        <v>0</v>
      </c>
      <c r="M1681">
        <v>11</v>
      </c>
      <c r="N1681" t="b">
        <v>0</v>
      </c>
      <c r="O1681" t="s">
        <v>8276</v>
      </c>
      <c r="P1681" t="s">
        <v>8325</v>
      </c>
      <c r="Q1681" t="s">
        <v>8348</v>
      </c>
      <c r="R1681">
        <f t="shared" si="182"/>
        <v>58.18</v>
      </c>
      <c r="S1681" s="9">
        <f t="shared" si="183"/>
        <v>18</v>
      </c>
      <c r="T1681" s="8">
        <f t="shared" si="184"/>
        <v>42025.637939814813</v>
      </c>
      <c r="U1681" s="8">
        <f t="shared" si="185"/>
        <v>42063.631944444445</v>
      </c>
      <c r="V1681" s="14">
        <f t="shared" si="186"/>
        <v>37.9940046296324</v>
      </c>
      <c r="W1681" s="10">
        <f t="shared" si="187"/>
        <v>-0.81714285714285717</v>
      </c>
      <c r="X1681" s="21">
        <f t="shared" si="188"/>
        <v>2015</v>
      </c>
    </row>
    <row r="1682" spans="1:24" ht="45" x14ac:dyDescent="0.25">
      <c r="A1682">
        <v>2905</v>
      </c>
      <c r="B1682" s="1" t="s">
        <v>2905</v>
      </c>
      <c r="C1682" s="1" t="s">
        <v>7015</v>
      </c>
      <c r="D1682" s="3">
        <v>3500</v>
      </c>
      <c r="E1682" s="4">
        <v>622</v>
      </c>
      <c r="F1682" t="s">
        <v>8220</v>
      </c>
      <c r="G1682" t="s">
        <v>8223</v>
      </c>
      <c r="H1682" t="s">
        <v>8403</v>
      </c>
      <c r="I1682" t="s">
        <v>8245</v>
      </c>
      <c r="J1682">
        <v>1473211313</v>
      </c>
      <c r="K1682">
        <v>1472001713</v>
      </c>
      <c r="L1682" t="b">
        <v>0</v>
      </c>
      <c r="M1682">
        <v>17</v>
      </c>
      <c r="N1682" t="b">
        <v>0</v>
      </c>
      <c r="O1682" t="s">
        <v>8269</v>
      </c>
      <c r="P1682" t="s">
        <v>8321</v>
      </c>
      <c r="Q1682" t="s">
        <v>8324</v>
      </c>
      <c r="R1682">
        <f t="shared" si="182"/>
        <v>36.590000000000003</v>
      </c>
      <c r="S1682" s="9">
        <f t="shared" si="183"/>
        <v>18</v>
      </c>
      <c r="T1682" s="8">
        <f t="shared" si="184"/>
        <v>42606.056863425925</v>
      </c>
      <c r="U1682" s="8">
        <f t="shared" si="185"/>
        <v>42620.056863425925</v>
      </c>
      <c r="V1682" s="14">
        <f t="shared" si="186"/>
        <v>14</v>
      </c>
      <c r="W1682" s="10">
        <f t="shared" si="187"/>
        <v>-0.82228571428571429</v>
      </c>
      <c r="X1682" s="21">
        <f t="shared" si="188"/>
        <v>2016</v>
      </c>
    </row>
    <row r="1683" spans="1:24" ht="45" x14ac:dyDescent="0.25">
      <c r="A1683">
        <v>4096</v>
      </c>
      <c r="B1683" s="1" t="s">
        <v>4092</v>
      </c>
      <c r="C1683" s="1" t="s">
        <v>8199</v>
      </c>
      <c r="D1683" s="3">
        <v>3500</v>
      </c>
      <c r="E1683" s="4">
        <v>400</v>
      </c>
      <c r="F1683" t="s">
        <v>8220</v>
      </c>
      <c r="G1683" t="s">
        <v>8224</v>
      </c>
      <c r="H1683" t="s">
        <v>8407</v>
      </c>
      <c r="I1683" t="s">
        <v>8246</v>
      </c>
      <c r="J1683">
        <v>1488271860</v>
      </c>
      <c r="K1683">
        <v>1484484219</v>
      </c>
      <c r="L1683" t="b">
        <v>0</v>
      </c>
      <c r="M1683">
        <v>5</v>
      </c>
      <c r="N1683" t="b">
        <v>0</v>
      </c>
      <c r="O1683" t="s">
        <v>8269</v>
      </c>
      <c r="P1683" t="s">
        <v>8321</v>
      </c>
      <c r="Q1683" t="s">
        <v>8324</v>
      </c>
      <c r="R1683">
        <f t="shared" si="182"/>
        <v>80</v>
      </c>
      <c r="S1683" s="9">
        <f t="shared" si="183"/>
        <v>11</v>
      </c>
      <c r="T1683" s="8">
        <f t="shared" si="184"/>
        <v>42750.530312499999</v>
      </c>
      <c r="U1683" s="8">
        <f t="shared" si="185"/>
        <v>42794.368749999994</v>
      </c>
      <c r="V1683" s="14">
        <f t="shared" si="186"/>
        <v>43.838437499995052</v>
      </c>
      <c r="W1683" s="10">
        <f t="shared" si="187"/>
        <v>-0.88571428571428568</v>
      </c>
      <c r="X1683" s="21">
        <f t="shared" si="188"/>
        <v>2017</v>
      </c>
    </row>
    <row r="1684" spans="1:24" ht="45" x14ac:dyDescent="0.25">
      <c r="A1684">
        <v>1809</v>
      </c>
      <c r="B1684" s="1" t="s">
        <v>1810</v>
      </c>
      <c r="C1684" s="1" t="s">
        <v>5919</v>
      </c>
      <c r="D1684" s="3">
        <v>3500</v>
      </c>
      <c r="E1684" s="4">
        <v>380</v>
      </c>
      <c r="F1684" t="s">
        <v>8220</v>
      </c>
      <c r="G1684" t="s">
        <v>8228</v>
      </c>
      <c r="H1684" t="s">
        <v>8408</v>
      </c>
      <c r="I1684" t="s">
        <v>8250</v>
      </c>
      <c r="J1684">
        <v>1425246439</v>
      </c>
      <c r="K1684">
        <v>1422222439</v>
      </c>
      <c r="L1684" t="b">
        <v>1</v>
      </c>
      <c r="M1684">
        <v>9</v>
      </c>
      <c r="N1684" t="b">
        <v>0</v>
      </c>
      <c r="O1684" t="s">
        <v>8283</v>
      </c>
      <c r="P1684" t="s">
        <v>8311</v>
      </c>
      <c r="Q1684" t="s">
        <v>8312</v>
      </c>
      <c r="R1684">
        <f t="shared" si="182"/>
        <v>42.22</v>
      </c>
      <c r="S1684" s="9">
        <f t="shared" si="183"/>
        <v>11</v>
      </c>
      <c r="T1684" s="8">
        <f t="shared" si="184"/>
        <v>42029.907858796301</v>
      </c>
      <c r="U1684" s="8">
        <f t="shared" si="185"/>
        <v>42064.907858796301</v>
      </c>
      <c r="V1684" s="14">
        <f t="shared" si="186"/>
        <v>35</v>
      </c>
      <c r="W1684" s="10">
        <f t="shared" si="187"/>
        <v>-0.89142857142857146</v>
      </c>
      <c r="X1684" s="21">
        <f t="shared" si="188"/>
        <v>2015</v>
      </c>
    </row>
    <row r="1685" spans="1:24" ht="45" x14ac:dyDescent="0.25">
      <c r="A1685">
        <v>1870</v>
      </c>
      <c r="B1685" s="1" t="s">
        <v>1871</v>
      </c>
      <c r="C1685" s="1" t="s">
        <v>5980</v>
      </c>
      <c r="D1685" s="3">
        <v>3500</v>
      </c>
      <c r="E1685" s="4">
        <v>361</v>
      </c>
      <c r="F1685" t="s">
        <v>8220</v>
      </c>
      <c r="G1685" t="s">
        <v>8223</v>
      </c>
      <c r="H1685" t="s">
        <v>8403</v>
      </c>
      <c r="I1685" t="s">
        <v>8245</v>
      </c>
      <c r="J1685">
        <v>1454213820</v>
      </c>
      <c r="K1685">
        <v>1451723535</v>
      </c>
      <c r="L1685" t="b">
        <v>0</v>
      </c>
      <c r="M1685">
        <v>11</v>
      </c>
      <c r="N1685" t="b">
        <v>0</v>
      </c>
      <c r="O1685" t="s">
        <v>8281</v>
      </c>
      <c r="P1685" t="s">
        <v>8314</v>
      </c>
      <c r="Q1685" t="s">
        <v>8342</v>
      </c>
      <c r="R1685">
        <f t="shared" si="182"/>
        <v>32.82</v>
      </c>
      <c r="S1685" s="9">
        <f t="shared" si="183"/>
        <v>10</v>
      </c>
      <c r="T1685" s="8">
        <f t="shared" si="184"/>
        <v>42371.355729166666</v>
      </c>
      <c r="U1685" s="8">
        <f t="shared" si="185"/>
        <v>42400.178472222222</v>
      </c>
      <c r="V1685" s="14">
        <f t="shared" si="186"/>
        <v>28.822743055556202</v>
      </c>
      <c r="W1685" s="10">
        <f t="shared" si="187"/>
        <v>-0.89685714285714291</v>
      </c>
      <c r="X1685" s="21">
        <f t="shared" si="188"/>
        <v>2016</v>
      </c>
    </row>
    <row r="1686" spans="1:24" ht="60" x14ac:dyDescent="0.25">
      <c r="A1686">
        <v>935</v>
      </c>
      <c r="B1686" s="1" t="s">
        <v>936</v>
      </c>
      <c r="C1686" s="1" t="s">
        <v>5045</v>
      </c>
      <c r="D1686" s="3">
        <v>3500</v>
      </c>
      <c r="E1686" s="4">
        <v>50</v>
      </c>
      <c r="F1686" t="s">
        <v>8220</v>
      </c>
      <c r="G1686" t="s">
        <v>8223</v>
      </c>
      <c r="H1686" t="s">
        <v>8403</v>
      </c>
      <c r="I1686" t="s">
        <v>8245</v>
      </c>
      <c r="J1686">
        <v>1454054429</v>
      </c>
      <c r="K1686">
        <v>1451462429</v>
      </c>
      <c r="L1686" t="b">
        <v>0</v>
      </c>
      <c r="M1686">
        <v>2</v>
      </c>
      <c r="N1686" t="b">
        <v>0</v>
      </c>
      <c r="O1686" t="s">
        <v>8276</v>
      </c>
      <c r="P1686" t="s">
        <v>8325</v>
      </c>
      <c r="Q1686" t="s">
        <v>8348</v>
      </c>
      <c r="R1686">
        <f t="shared" si="182"/>
        <v>25</v>
      </c>
      <c r="S1686" s="9">
        <f t="shared" si="183"/>
        <v>1</v>
      </c>
      <c r="T1686" s="8">
        <f t="shared" si="184"/>
        <v>42368.333668981482</v>
      </c>
      <c r="U1686" s="8">
        <f t="shared" si="185"/>
        <v>42398.333668981482</v>
      </c>
      <c r="V1686" s="14">
        <f t="shared" si="186"/>
        <v>30</v>
      </c>
      <c r="W1686" s="10">
        <f t="shared" si="187"/>
        <v>-0.98571428571428577</v>
      </c>
      <c r="X1686" s="21">
        <f t="shared" si="188"/>
        <v>2015</v>
      </c>
    </row>
    <row r="1687" spans="1:24" ht="45" x14ac:dyDescent="0.25">
      <c r="A1687">
        <v>873</v>
      </c>
      <c r="B1687" s="1" t="s">
        <v>874</v>
      </c>
      <c r="C1687" s="1" t="s">
        <v>4983</v>
      </c>
      <c r="D1687" s="3">
        <v>3500</v>
      </c>
      <c r="E1687" s="4">
        <v>45</v>
      </c>
      <c r="F1687" t="s">
        <v>8220</v>
      </c>
      <c r="G1687" t="s">
        <v>8223</v>
      </c>
      <c r="H1687" t="s">
        <v>8403</v>
      </c>
      <c r="I1687" t="s">
        <v>8245</v>
      </c>
      <c r="J1687">
        <v>1352610040</v>
      </c>
      <c r="K1687">
        <v>1349150440</v>
      </c>
      <c r="L1687" t="b">
        <v>0</v>
      </c>
      <c r="M1687">
        <v>5</v>
      </c>
      <c r="N1687" t="b">
        <v>0</v>
      </c>
      <c r="O1687" t="s">
        <v>8276</v>
      </c>
      <c r="P1687" t="s">
        <v>8325</v>
      </c>
      <c r="Q1687" t="s">
        <v>8348</v>
      </c>
      <c r="R1687">
        <f t="shared" si="182"/>
        <v>9</v>
      </c>
      <c r="S1687" s="9">
        <f t="shared" si="183"/>
        <v>1</v>
      </c>
      <c r="T1687" s="8">
        <f t="shared" si="184"/>
        <v>41184.167129629634</v>
      </c>
      <c r="U1687" s="8">
        <f t="shared" si="185"/>
        <v>41224.208796296298</v>
      </c>
      <c r="V1687" s="14">
        <f t="shared" si="186"/>
        <v>40.041666666664241</v>
      </c>
      <c r="W1687" s="10">
        <f t="shared" si="187"/>
        <v>-0.9871428571428571</v>
      </c>
      <c r="X1687" s="21">
        <f t="shared" si="188"/>
        <v>2012</v>
      </c>
    </row>
    <row r="1688" spans="1:24" ht="45" x14ac:dyDescent="0.25">
      <c r="A1688">
        <v>937</v>
      </c>
      <c r="B1688" s="1" t="s">
        <v>938</v>
      </c>
      <c r="C1688" s="1" t="s">
        <v>5047</v>
      </c>
      <c r="D1688" s="3">
        <v>3500</v>
      </c>
      <c r="E1688" s="4">
        <v>40</v>
      </c>
      <c r="F1688" t="s">
        <v>8220</v>
      </c>
      <c r="G1688" t="s">
        <v>8223</v>
      </c>
      <c r="H1688" t="s">
        <v>8403</v>
      </c>
      <c r="I1688" t="s">
        <v>8245</v>
      </c>
      <c r="J1688">
        <v>1383509357</v>
      </c>
      <c r="K1688">
        <v>1380913757</v>
      </c>
      <c r="L1688" t="b">
        <v>0</v>
      </c>
      <c r="M1688">
        <v>2</v>
      </c>
      <c r="N1688" t="b">
        <v>0</v>
      </c>
      <c r="O1688" t="s">
        <v>8276</v>
      </c>
      <c r="P1688" t="s">
        <v>8325</v>
      </c>
      <c r="Q1688" t="s">
        <v>8348</v>
      </c>
      <c r="R1688">
        <f t="shared" si="182"/>
        <v>20</v>
      </c>
      <c r="S1688" s="9">
        <f t="shared" si="183"/>
        <v>1</v>
      </c>
      <c r="T1688" s="8">
        <f t="shared" si="184"/>
        <v>41551.798113425924</v>
      </c>
      <c r="U1688" s="8">
        <f t="shared" si="185"/>
        <v>41581.839780092596</v>
      </c>
      <c r="V1688" s="14">
        <f t="shared" si="186"/>
        <v>30.041666666671517</v>
      </c>
      <c r="W1688" s="10">
        <f t="shared" si="187"/>
        <v>-0.98857142857142855</v>
      </c>
      <c r="X1688" s="21">
        <f t="shared" si="188"/>
        <v>2013</v>
      </c>
    </row>
    <row r="1689" spans="1:24" ht="45" x14ac:dyDescent="0.25">
      <c r="A1689">
        <v>4073</v>
      </c>
      <c r="B1689" s="1" t="s">
        <v>4069</v>
      </c>
      <c r="C1689" s="1" t="s">
        <v>8176</v>
      </c>
      <c r="D1689" s="3">
        <v>3500</v>
      </c>
      <c r="E1689" s="4">
        <v>37</v>
      </c>
      <c r="F1689" t="s">
        <v>8220</v>
      </c>
      <c r="G1689" t="s">
        <v>8223</v>
      </c>
      <c r="H1689" t="s">
        <v>8403</v>
      </c>
      <c r="I1689" t="s">
        <v>8245</v>
      </c>
      <c r="J1689">
        <v>1431144000</v>
      </c>
      <c r="K1689">
        <v>1426407426</v>
      </c>
      <c r="L1689" t="b">
        <v>0</v>
      </c>
      <c r="M1689">
        <v>2</v>
      </c>
      <c r="N1689" t="b">
        <v>0</v>
      </c>
      <c r="O1689" t="s">
        <v>8269</v>
      </c>
      <c r="P1689" t="s">
        <v>8321</v>
      </c>
      <c r="Q1689" t="s">
        <v>8324</v>
      </c>
      <c r="R1689">
        <f t="shared" si="182"/>
        <v>18.5</v>
      </c>
      <c r="S1689" s="9">
        <f t="shared" si="183"/>
        <v>1</v>
      </c>
      <c r="T1689" s="8">
        <f t="shared" si="184"/>
        <v>42078.34520833334</v>
      </c>
      <c r="U1689" s="8">
        <f t="shared" si="185"/>
        <v>42133.166666666672</v>
      </c>
      <c r="V1689" s="14">
        <f t="shared" si="186"/>
        <v>54.821458333331975</v>
      </c>
      <c r="W1689" s="10">
        <f t="shared" si="187"/>
        <v>-0.98942857142857144</v>
      </c>
      <c r="X1689" s="21">
        <f t="shared" si="188"/>
        <v>2015</v>
      </c>
    </row>
    <row r="1690" spans="1:24" ht="45" x14ac:dyDescent="0.25">
      <c r="A1690">
        <v>912</v>
      </c>
      <c r="B1690" s="1" t="s">
        <v>913</v>
      </c>
      <c r="C1690" s="1" t="s">
        <v>5022</v>
      </c>
      <c r="D1690" s="3">
        <v>3500</v>
      </c>
      <c r="E1690" s="4">
        <v>30</v>
      </c>
      <c r="F1690" t="s">
        <v>8220</v>
      </c>
      <c r="G1690" t="s">
        <v>8223</v>
      </c>
      <c r="H1690" t="s">
        <v>8403</v>
      </c>
      <c r="I1690" t="s">
        <v>8245</v>
      </c>
      <c r="J1690">
        <v>1355197047</v>
      </c>
      <c r="K1690">
        <v>1350009447</v>
      </c>
      <c r="L1690" t="b">
        <v>0</v>
      </c>
      <c r="M1690">
        <v>2</v>
      </c>
      <c r="N1690" t="b">
        <v>0</v>
      </c>
      <c r="O1690" t="s">
        <v>8276</v>
      </c>
      <c r="P1690" t="s">
        <v>8325</v>
      </c>
      <c r="Q1690" t="s">
        <v>8348</v>
      </c>
      <c r="R1690">
        <f t="shared" si="182"/>
        <v>15</v>
      </c>
      <c r="S1690" s="9">
        <f t="shared" si="183"/>
        <v>1</v>
      </c>
      <c r="T1690" s="8">
        <f t="shared" si="184"/>
        <v>41194.109340277777</v>
      </c>
      <c r="U1690" s="8">
        <f t="shared" si="185"/>
        <v>41254.151006944441</v>
      </c>
      <c r="V1690" s="14">
        <f t="shared" si="186"/>
        <v>60.041666666664241</v>
      </c>
      <c r="W1690" s="10">
        <f t="shared" si="187"/>
        <v>-0.99142857142857144</v>
      </c>
      <c r="X1690" s="21">
        <f t="shared" si="188"/>
        <v>2012</v>
      </c>
    </row>
    <row r="1691" spans="1:24" ht="60" x14ac:dyDescent="0.25">
      <c r="A1691">
        <v>4019</v>
      </c>
      <c r="B1691" s="1" t="s">
        <v>4015</v>
      </c>
      <c r="C1691" s="1" t="s">
        <v>8124</v>
      </c>
      <c r="D1691" s="3">
        <v>3500</v>
      </c>
      <c r="E1691" s="4">
        <v>29</v>
      </c>
      <c r="F1691" t="s">
        <v>8220</v>
      </c>
      <c r="G1691" t="s">
        <v>8223</v>
      </c>
      <c r="H1691" t="s">
        <v>8403</v>
      </c>
      <c r="I1691" t="s">
        <v>8245</v>
      </c>
      <c r="J1691">
        <v>1460737680</v>
      </c>
      <c r="K1691">
        <v>1455725596</v>
      </c>
      <c r="L1691" t="b">
        <v>0</v>
      </c>
      <c r="M1691">
        <v>4</v>
      </c>
      <c r="N1691" t="b">
        <v>0</v>
      </c>
      <c r="O1691" t="s">
        <v>8269</v>
      </c>
      <c r="P1691" t="s">
        <v>8321</v>
      </c>
      <c r="Q1691" t="s">
        <v>8324</v>
      </c>
      <c r="R1691">
        <f t="shared" si="182"/>
        <v>7.25</v>
      </c>
      <c r="S1691" s="9">
        <f t="shared" si="183"/>
        <v>1</v>
      </c>
      <c r="T1691" s="8">
        <f t="shared" si="184"/>
        <v>42417.675879629634</v>
      </c>
      <c r="U1691" s="8">
        <f t="shared" si="185"/>
        <v>42475.686111111107</v>
      </c>
      <c r="V1691" s="14">
        <f t="shared" si="186"/>
        <v>58.010231481472147</v>
      </c>
      <c r="W1691" s="10">
        <f t="shared" si="187"/>
        <v>-0.99171428571428566</v>
      </c>
      <c r="X1691" s="21">
        <f t="shared" si="188"/>
        <v>2016</v>
      </c>
    </row>
    <row r="1692" spans="1:24" ht="45" x14ac:dyDescent="0.25">
      <c r="A1692">
        <v>2692</v>
      </c>
      <c r="B1692" s="1" t="s">
        <v>2692</v>
      </c>
      <c r="C1692" s="1" t="s">
        <v>6802</v>
      </c>
      <c r="D1692" s="3">
        <v>3500</v>
      </c>
      <c r="E1692" s="4">
        <v>25</v>
      </c>
      <c r="F1692" t="s">
        <v>8220</v>
      </c>
      <c r="G1692" t="s">
        <v>8223</v>
      </c>
      <c r="H1692" t="s">
        <v>8403</v>
      </c>
      <c r="I1692" t="s">
        <v>8245</v>
      </c>
      <c r="J1692">
        <v>1427266860</v>
      </c>
      <c r="K1692">
        <v>1424678460</v>
      </c>
      <c r="L1692" t="b">
        <v>0</v>
      </c>
      <c r="M1692">
        <v>1</v>
      </c>
      <c r="N1692" t="b">
        <v>0</v>
      </c>
      <c r="O1692" t="s">
        <v>8282</v>
      </c>
      <c r="P1692" t="s">
        <v>8317</v>
      </c>
      <c r="Q1692" t="s">
        <v>8343</v>
      </c>
      <c r="R1692">
        <f t="shared" si="182"/>
        <v>25</v>
      </c>
      <c r="S1692" s="9">
        <f t="shared" si="183"/>
        <v>1</v>
      </c>
      <c r="T1692" s="8">
        <f t="shared" si="184"/>
        <v>42058.334027777775</v>
      </c>
      <c r="U1692" s="8">
        <f t="shared" si="185"/>
        <v>42088.292361111111</v>
      </c>
      <c r="V1692" s="14">
        <f t="shared" si="186"/>
        <v>29.958333333335759</v>
      </c>
      <c r="W1692" s="10">
        <f t="shared" si="187"/>
        <v>-0.99285714285714288</v>
      </c>
      <c r="X1692" s="21">
        <f t="shared" si="188"/>
        <v>2015</v>
      </c>
    </row>
    <row r="1693" spans="1:24" ht="45" x14ac:dyDescent="0.25">
      <c r="A1693">
        <v>3917</v>
      </c>
      <c r="B1693" s="1" t="s">
        <v>3914</v>
      </c>
      <c r="C1693" s="1" t="s">
        <v>8025</v>
      </c>
      <c r="D1693" s="3">
        <v>3500</v>
      </c>
      <c r="E1693" s="4">
        <v>10</v>
      </c>
      <c r="F1693" t="s">
        <v>8220</v>
      </c>
      <c r="G1693" t="s">
        <v>8224</v>
      </c>
      <c r="H1693" t="s">
        <v>8407</v>
      </c>
      <c r="I1693" t="s">
        <v>8246</v>
      </c>
      <c r="J1693">
        <v>1410439161</v>
      </c>
      <c r="K1693">
        <v>1407847161</v>
      </c>
      <c r="L1693" t="b">
        <v>0</v>
      </c>
      <c r="M1693">
        <v>1</v>
      </c>
      <c r="N1693" t="b">
        <v>0</v>
      </c>
      <c r="O1693" t="s">
        <v>8269</v>
      </c>
      <c r="P1693" t="s">
        <v>8321</v>
      </c>
      <c r="Q1693" t="s">
        <v>8324</v>
      </c>
      <c r="R1693">
        <f t="shared" si="182"/>
        <v>10</v>
      </c>
      <c r="S1693" s="9">
        <f t="shared" si="183"/>
        <v>0</v>
      </c>
      <c r="T1693" s="8">
        <f t="shared" si="184"/>
        <v>41863.527326388888</v>
      </c>
      <c r="U1693" s="8">
        <f t="shared" si="185"/>
        <v>41893.527326388888</v>
      </c>
      <c r="V1693" s="14">
        <f t="shared" si="186"/>
        <v>30</v>
      </c>
      <c r="W1693" s="10">
        <f t="shared" si="187"/>
        <v>-0.99714285714285711</v>
      </c>
      <c r="X1693" s="21">
        <f t="shared" si="188"/>
        <v>2014</v>
      </c>
    </row>
    <row r="1694" spans="1:24" ht="60" x14ac:dyDescent="0.25">
      <c r="A1694">
        <v>4085</v>
      </c>
      <c r="B1694" s="1" t="s">
        <v>4081</v>
      </c>
      <c r="C1694" s="1" t="s">
        <v>8188</v>
      </c>
      <c r="D1694" s="3">
        <v>3500</v>
      </c>
      <c r="E1694" s="4">
        <v>10</v>
      </c>
      <c r="F1694" t="s">
        <v>8220</v>
      </c>
      <c r="G1694" t="s">
        <v>8223</v>
      </c>
      <c r="H1694" t="s">
        <v>8403</v>
      </c>
      <c r="I1694" t="s">
        <v>8245</v>
      </c>
      <c r="J1694">
        <v>1427169540</v>
      </c>
      <c r="K1694">
        <v>1424701775</v>
      </c>
      <c r="L1694" t="b">
        <v>0</v>
      </c>
      <c r="M1694">
        <v>1</v>
      </c>
      <c r="N1694" t="b">
        <v>0</v>
      </c>
      <c r="O1694" t="s">
        <v>8269</v>
      </c>
      <c r="P1694" t="s">
        <v>8321</v>
      </c>
      <c r="Q1694" t="s">
        <v>8324</v>
      </c>
      <c r="R1694">
        <f t="shared" si="182"/>
        <v>10</v>
      </c>
      <c r="S1694" s="9">
        <f t="shared" si="183"/>
        <v>0</v>
      </c>
      <c r="T1694" s="8">
        <f t="shared" si="184"/>
        <v>42058.603877314818</v>
      </c>
      <c r="U1694" s="8">
        <f t="shared" si="185"/>
        <v>42087.165972222225</v>
      </c>
      <c r="V1694" s="14">
        <f t="shared" si="186"/>
        <v>28.5620949074073</v>
      </c>
      <c r="W1694" s="10">
        <f t="shared" si="187"/>
        <v>-0.99714285714285711</v>
      </c>
      <c r="X1694" s="21">
        <f t="shared" si="188"/>
        <v>2015</v>
      </c>
    </row>
    <row r="1695" spans="1:24" ht="60" x14ac:dyDescent="0.25">
      <c r="A1695">
        <v>2425</v>
      </c>
      <c r="B1695" s="1" t="s">
        <v>2426</v>
      </c>
      <c r="C1695" s="1" t="s">
        <v>6535</v>
      </c>
      <c r="D1695" s="3">
        <v>3500</v>
      </c>
      <c r="E1695" s="4">
        <v>1</v>
      </c>
      <c r="F1695" t="s">
        <v>8220</v>
      </c>
      <c r="G1695" t="s">
        <v>8223</v>
      </c>
      <c r="H1695" t="s">
        <v>8403</v>
      </c>
      <c r="I1695" t="s">
        <v>8245</v>
      </c>
      <c r="J1695">
        <v>1464386640</v>
      </c>
      <c r="K1695">
        <v>1463090149</v>
      </c>
      <c r="L1695" t="b">
        <v>0</v>
      </c>
      <c r="M1695">
        <v>1</v>
      </c>
      <c r="N1695" t="b">
        <v>0</v>
      </c>
      <c r="O1695" t="s">
        <v>8282</v>
      </c>
      <c r="P1695" t="s">
        <v>8317</v>
      </c>
      <c r="Q1695" t="s">
        <v>8343</v>
      </c>
      <c r="R1695">
        <f t="shared" si="182"/>
        <v>1</v>
      </c>
      <c r="S1695" s="9">
        <f t="shared" si="183"/>
        <v>0</v>
      </c>
      <c r="T1695" s="8">
        <f t="shared" si="184"/>
        <v>42502.913761574076</v>
      </c>
      <c r="U1695" s="8">
        <f t="shared" si="185"/>
        <v>42517.919444444444</v>
      </c>
      <c r="V1695" s="14">
        <f t="shared" si="186"/>
        <v>15.005682870367309</v>
      </c>
      <c r="W1695" s="10">
        <f t="shared" si="187"/>
        <v>-0.99971428571428567</v>
      </c>
      <c r="X1695" s="21">
        <f t="shared" si="188"/>
        <v>2016</v>
      </c>
    </row>
    <row r="1696" spans="1:24" ht="45" x14ac:dyDescent="0.25">
      <c r="A1696">
        <v>762</v>
      </c>
      <c r="B1696" s="1" t="s">
        <v>763</v>
      </c>
      <c r="C1696" s="1" t="s">
        <v>4872</v>
      </c>
      <c r="D1696" s="3">
        <v>3500</v>
      </c>
      <c r="E1696" s="4">
        <v>0</v>
      </c>
      <c r="F1696" t="s">
        <v>8220</v>
      </c>
      <c r="G1696" t="s">
        <v>8237</v>
      </c>
      <c r="H1696" t="s">
        <v>8419</v>
      </c>
      <c r="I1696" t="s">
        <v>8255</v>
      </c>
      <c r="J1696">
        <v>1480831200</v>
      </c>
      <c r="K1696">
        <v>1479328570</v>
      </c>
      <c r="L1696" t="b">
        <v>0</v>
      </c>
      <c r="M1696">
        <v>0</v>
      </c>
      <c r="N1696" t="b">
        <v>0</v>
      </c>
      <c r="O1696" t="s">
        <v>8273</v>
      </c>
      <c r="P1696" t="s">
        <v>8309</v>
      </c>
      <c r="Q1696" t="s">
        <v>8350</v>
      </c>
      <c r="R1696">
        <f t="shared" si="182"/>
        <v>0</v>
      </c>
      <c r="S1696" s="9">
        <f t="shared" si="183"/>
        <v>0</v>
      </c>
      <c r="T1696" s="8">
        <f t="shared" si="184"/>
        <v>42690.858449074076</v>
      </c>
      <c r="U1696" s="8">
        <f t="shared" si="185"/>
        <v>42708.25</v>
      </c>
      <c r="V1696" s="14">
        <f t="shared" si="186"/>
        <v>17.391550925924093</v>
      </c>
      <c r="W1696" s="10">
        <f t="shared" si="187"/>
        <v>-1</v>
      </c>
      <c r="X1696" s="21">
        <f t="shared" si="188"/>
        <v>2016</v>
      </c>
    </row>
    <row r="1697" spans="1:24" ht="60" x14ac:dyDescent="0.25">
      <c r="A1697">
        <v>1055</v>
      </c>
      <c r="B1697" s="1" t="s">
        <v>1056</v>
      </c>
      <c r="C1697" s="1" t="s">
        <v>5165</v>
      </c>
      <c r="D1697" s="3">
        <v>3500</v>
      </c>
      <c r="E1697" s="4">
        <v>0</v>
      </c>
      <c r="F1697" t="s">
        <v>8219</v>
      </c>
      <c r="G1697" t="s">
        <v>8223</v>
      </c>
      <c r="H1697" t="s">
        <v>8403</v>
      </c>
      <c r="I1697" t="s">
        <v>8245</v>
      </c>
      <c r="J1697">
        <v>1457394545</v>
      </c>
      <c r="K1697">
        <v>1454802545</v>
      </c>
      <c r="L1697" t="b">
        <v>0</v>
      </c>
      <c r="M1697">
        <v>0</v>
      </c>
      <c r="N1697" t="b">
        <v>0</v>
      </c>
      <c r="O1697" t="s">
        <v>8279</v>
      </c>
      <c r="P1697" t="s">
        <v>8344</v>
      </c>
      <c r="Q1697" t="s">
        <v>8345</v>
      </c>
      <c r="R1697">
        <f t="shared" si="182"/>
        <v>0</v>
      </c>
      <c r="S1697" s="9">
        <f t="shared" si="183"/>
        <v>0</v>
      </c>
      <c r="T1697" s="8">
        <f t="shared" si="184"/>
        <v>42406.992418981477</v>
      </c>
      <c r="U1697" s="8">
        <f t="shared" si="185"/>
        <v>42436.992418981477</v>
      </c>
      <c r="V1697" s="14">
        <f t="shared" si="186"/>
        <v>30</v>
      </c>
      <c r="W1697" s="10">
        <f t="shared" si="187"/>
        <v>-1</v>
      </c>
      <c r="X1697" s="21">
        <f t="shared" si="188"/>
        <v>2016</v>
      </c>
    </row>
    <row r="1698" spans="1:24" ht="60" x14ac:dyDescent="0.25">
      <c r="A1698">
        <v>1551</v>
      </c>
      <c r="B1698" s="1" t="s">
        <v>1552</v>
      </c>
      <c r="C1698" s="1" t="s">
        <v>5661</v>
      </c>
      <c r="D1698" s="3">
        <v>3500</v>
      </c>
      <c r="E1698" s="4">
        <v>0</v>
      </c>
      <c r="F1698" t="s">
        <v>8220</v>
      </c>
      <c r="G1698" t="s">
        <v>8223</v>
      </c>
      <c r="H1698" t="s">
        <v>8403</v>
      </c>
      <c r="I1698" t="s">
        <v>8245</v>
      </c>
      <c r="J1698">
        <v>1432756039</v>
      </c>
      <c r="K1698">
        <v>1430164039</v>
      </c>
      <c r="L1698" t="b">
        <v>0</v>
      </c>
      <c r="M1698">
        <v>0</v>
      </c>
      <c r="N1698" t="b">
        <v>0</v>
      </c>
      <c r="O1698" t="s">
        <v>8287</v>
      </c>
      <c r="P1698" t="s">
        <v>8311</v>
      </c>
      <c r="Q1698" t="s">
        <v>8353</v>
      </c>
      <c r="R1698">
        <f t="shared" si="182"/>
        <v>0</v>
      </c>
      <c r="S1698" s="9">
        <f t="shared" si="183"/>
        <v>0</v>
      </c>
      <c r="T1698" s="8">
        <f t="shared" si="184"/>
        <v>42121.824525462958</v>
      </c>
      <c r="U1698" s="8">
        <f t="shared" si="185"/>
        <v>42151.824525462958</v>
      </c>
      <c r="V1698" s="14">
        <f t="shared" si="186"/>
        <v>30</v>
      </c>
      <c r="W1698" s="10">
        <f t="shared" si="187"/>
        <v>-1</v>
      </c>
      <c r="X1698" s="21">
        <f t="shared" si="188"/>
        <v>2015</v>
      </c>
    </row>
    <row r="1699" spans="1:24" ht="45" x14ac:dyDescent="0.25">
      <c r="A1699">
        <v>3789</v>
      </c>
      <c r="B1699" s="1" t="s">
        <v>3786</v>
      </c>
      <c r="C1699" s="1" t="s">
        <v>7899</v>
      </c>
      <c r="D1699" s="3">
        <v>3550</v>
      </c>
      <c r="E1699" s="4">
        <v>116</v>
      </c>
      <c r="F1699" t="s">
        <v>8220</v>
      </c>
      <c r="G1699" t="s">
        <v>8224</v>
      </c>
      <c r="H1699" t="s">
        <v>8407</v>
      </c>
      <c r="I1699" t="s">
        <v>8246</v>
      </c>
      <c r="J1699">
        <v>1434395418</v>
      </c>
      <c r="K1699">
        <v>1431630618</v>
      </c>
      <c r="L1699" t="b">
        <v>0</v>
      </c>
      <c r="M1699">
        <v>4</v>
      </c>
      <c r="N1699" t="b">
        <v>0</v>
      </c>
      <c r="O1699" t="s">
        <v>8303</v>
      </c>
      <c r="P1699" t="s">
        <v>8321</v>
      </c>
      <c r="Q1699" t="s">
        <v>8333</v>
      </c>
      <c r="R1699">
        <f t="shared" si="182"/>
        <v>29</v>
      </c>
      <c r="S1699" s="9">
        <f t="shared" si="183"/>
        <v>3</v>
      </c>
      <c r="T1699" s="8">
        <f t="shared" si="184"/>
        <v>42138.798819444448</v>
      </c>
      <c r="U1699" s="8">
        <f t="shared" si="185"/>
        <v>42170.798819444448</v>
      </c>
      <c r="V1699" s="14">
        <f t="shared" si="186"/>
        <v>32</v>
      </c>
      <c r="W1699" s="10">
        <f t="shared" si="187"/>
        <v>-0.96732394366197183</v>
      </c>
      <c r="X1699" s="21">
        <f t="shared" si="188"/>
        <v>2015</v>
      </c>
    </row>
    <row r="1700" spans="1:24" ht="60" x14ac:dyDescent="0.25">
      <c r="A1700">
        <v>736</v>
      </c>
      <c r="B1700" s="1" t="s">
        <v>737</v>
      </c>
      <c r="C1700" s="1" t="s">
        <v>4846</v>
      </c>
      <c r="D1700" s="3">
        <v>3600</v>
      </c>
      <c r="E1700" s="4">
        <v>11345</v>
      </c>
      <c r="F1700" t="s">
        <v>8218</v>
      </c>
      <c r="G1700" t="s">
        <v>8223</v>
      </c>
      <c r="H1700" t="s">
        <v>8403</v>
      </c>
      <c r="I1700" t="s">
        <v>8245</v>
      </c>
      <c r="J1700">
        <v>1385009940</v>
      </c>
      <c r="K1700">
        <v>1383327440</v>
      </c>
      <c r="L1700" t="b">
        <v>0</v>
      </c>
      <c r="M1700">
        <v>108</v>
      </c>
      <c r="N1700" t="b">
        <v>1</v>
      </c>
      <c r="O1700" t="s">
        <v>8272</v>
      </c>
      <c r="P1700" t="s">
        <v>8309</v>
      </c>
      <c r="Q1700" t="s">
        <v>8331</v>
      </c>
      <c r="R1700">
        <f t="shared" si="182"/>
        <v>105.05</v>
      </c>
      <c r="S1700" s="9">
        <f t="shared" si="183"/>
        <v>315</v>
      </c>
      <c r="T1700" s="8">
        <f t="shared" si="184"/>
        <v>41579.734259259261</v>
      </c>
      <c r="U1700" s="8">
        <f t="shared" si="185"/>
        <v>41599.207638888889</v>
      </c>
      <c r="V1700" s="14">
        <f t="shared" si="186"/>
        <v>19.473379629627743</v>
      </c>
      <c r="W1700" s="10">
        <f t="shared" si="187"/>
        <v>2.151388888888889</v>
      </c>
      <c r="X1700" s="21">
        <f t="shared" si="188"/>
        <v>2013</v>
      </c>
    </row>
    <row r="1701" spans="1:24" ht="75" x14ac:dyDescent="0.25">
      <c r="A1701">
        <v>2159</v>
      </c>
      <c r="B1701" s="1" t="s">
        <v>2160</v>
      </c>
      <c r="C1701" s="1" t="s">
        <v>6269</v>
      </c>
      <c r="D1701" s="3">
        <v>3600</v>
      </c>
      <c r="E1701" s="4">
        <v>26</v>
      </c>
      <c r="F1701" t="s">
        <v>8220</v>
      </c>
      <c r="G1701" t="s">
        <v>8223</v>
      </c>
      <c r="H1701" t="s">
        <v>8403</v>
      </c>
      <c r="I1701" t="s">
        <v>8245</v>
      </c>
      <c r="J1701">
        <v>1310837574</v>
      </c>
      <c r="K1701">
        <v>1308245574</v>
      </c>
      <c r="L1701" t="b">
        <v>0</v>
      </c>
      <c r="M1701">
        <v>2</v>
      </c>
      <c r="N1701" t="b">
        <v>0</v>
      </c>
      <c r="O1701" t="s">
        <v>8280</v>
      </c>
      <c r="P1701" t="s">
        <v>8314</v>
      </c>
      <c r="Q1701" t="s">
        <v>8332</v>
      </c>
      <c r="R1701">
        <f t="shared" si="182"/>
        <v>13</v>
      </c>
      <c r="S1701" s="9">
        <f t="shared" si="183"/>
        <v>1</v>
      </c>
      <c r="T1701" s="8">
        <f t="shared" si="184"/>
        <v>40710.731180555551</v>
      </c>
      <c r="U1701" s="8">
        <f t="shared" si="185"/>
        <v>40740.731180555551</v>
      </c>
      <c r="V1701" s="14">
        <f t="shared" si="186"/>
        <v>30</v>
      </c>
      <c r="W1701" s="10">
        <f t="shared" si="187"/>
        <v>-0.99277777777777776</v>
      </c>
      <c r="X1701" s="21">
        <f t="shared" si="188"/>
        <v>2011</v>
      </c>
    </row>
    <row r="1702" spans="1:24" ht="45" x14ac:dyDescent="0.25">
      <c r="A1702">
        <v>2551</v>
      </c>
      <c r="B1702" s="1" t="s">
        <v>2551</v>
      </c>
      <c r="C1702" s="1" t="s">
        <v>6661</v>
      </c>
      <c r="D1702" s="3">
        <v>3675</v>
      </c>
      <c r="E1702" s="4">
        <v>3775.5</v>
      </c>
      <c r="F1702" t="s">
        <v>8218</v>
      </c>
      <c r="G1702" t="s">
        <v>8223</v>
      </c>
      <c r="H1702" t="s">
        <v>8403</v>
      </c>
      <c r="I1702" t="s">
        <v>8245</v>
      </c>
      <c r="J1702">
        <v>1332362880</v>
      </c>
      <c r="K1702">
        <v>1329890585</v>
      </c>
      <c r="L1702" t="b">
        <v>0</v>
      </c>
      <c r="M1702">
        <v>56</v>
      </c>
      <c r="N1702" t="b">
        <v>1</v>
      </c>
      <c r="O1702" t="s">
        <v>8298</v>
      </c>
      <c r="P1702" t="s">
        <v>8325</v>
      </c>
      <c r="Q1702" t="s">
        <v>8339</v>
      </c>
      <c r="R1702">
        <f t="shared" si="182"/>
        <v>67.42</v>
      </c>
      <c r="S1702" s="9">
        <f t="shared" si="183"/>
        <v>103</v>
      </c>
      <c r="T1702" s="8">
        <f t="shared" si="184"/>
        <v>40961.252141203702</v>
      </c>
      <c r="U1702" s="8">
        <f t="shared" si="185"/>
        <v>40989.866666666669</v>
      </c>
      <c r="V1702" s="14">
        <f t="shared" si="186"/>
        <v>28.614525462966412</v>
      </c>
      <c r="W1702" s="10">
        <f t="shared" si="187"/>
        <v>2.7346938775510202E-2</v>
      </c>
      <c r="X1702" s="21">
        <f t="shared" si="188"/>
        <v>2012</v>
      </c>
    </row>
    <row r="1703" spans="1:24" ht="30" x14ac:dyDescent="0.25">
      <c r="A1703">
        <v>1376</v>
      </c>
      <c r="B1703" s="1" t="s">
        <v>1377</v>
      </c>
      <c r="C1703" s="1" t="s">
        <v>5486</v>
      </c>
      <c r="D1703" s="3">
        <v>3700</v>
      </c>
      <c r="E1703" s="4">
        <v>9342</v>
      </c>
      <c r="F1703" t="s">
        <v>8218</v>
      </c>
      <c r="G1703" t="s">
        <v>8224</v>
      </c>
      <c r="H1703" t="s">
        <v>8407</v>
      </c>
      <c r="I1703" t="s">
        <v>8246</v>
      </c>
      <c r="J1703">
        <v>1480784606</v>
      </c>
      <c r="K1703">
        <v>1478189006</v>
      </c>
      <c r="L1703" t="b">
        <v>0</v>
      </c>
      <c r="M1703">
        <v>168</v>
      </c>
      <c r="N1703" t="b">
        <v>1</v>
      </c>
      <c r="O1703" t="s">
        <v>8274</v>
      </c>
      <c r="P1703" t="s">
        <v>8325</v>
      </c>
      <c r="Q1703" t="s">
        <v>8329</v>
      </c>
      <c r="R1703">
        <f t="shared" si="182"/>
        <v>55.61</v>
      </c>
      <c r="S1703" s="9">
        <f t="shared" si="183"/>
        <v>252</v>
      </c>
      <c r="T1703" s="8">
        <f t="shared" si="184"/>
        <v>42677.669050925921</v>
      </c>
      <c r="U1703" s="8">
        <f t="shared" si="185"/>
        <v>42707.710717592592</v>
      </c>
      <c r="V1703" s="14">
        <f t="shared" si="186"/>
        <v>30.041666666671517</v>
      </c>
      <c r="W1703" s="10">
        <f t="shared" si="187"/>
        <v>1.5248648648648648</v>
      </c>
      <c r="X1703" s="21">
        <f t="shared" si="188"/>
        <v>2016</v>
      </c>
    </row>
    <row r="1704" spans="1:24" ht="45" x14ac:dyDescent="0.25">
      <c r="A1704">
        <v>3426</v>
      </c>
      <c r="B1704" s="1" t="s">
        <v>3425</v>
      </c>
      <c r="C1704" s="1" t="s">
        <v>7536</v>
      </c>
      <c r="D1704" s="3">
        <v>3750</v>
      </c>
      <c r="E1704" s="4">
        <v>4055</v>
      </c>
      <c r="F1704" t="s">
        <v>8218</v>
      </c>
      <c r="G1704" t="s">
        <v>8223</v>
      </c>
      <c r="H1704" t="s">
        <v>8403</v>
      </c>
      <c r="I1704" t="s">
        <v>8245</v>
      </c>
      <c r="J1704">
        <v>1411264800</v>
      </c>
      <c r="K1704">
        <v>1409620903</v>
      </c>
      <c r="L1704" t="b">
        <v>0</v>
      </c>
      <c r="M1704">
        <v>87</v>
      </c>
      <c r="N1704" t="b">
        <v>1</v>
      </c>
      <c r="O1704" t="s">
        <v>8269</v>
      </c>
      <c r="P1704" t="s">
        <v>8321</v>
      </c>
      <c r="Q1704" t="s">
        <v>8324</v>
      </c>
      <c r="R1704">
        <f t="shared" si="182"/>
        <v>46.61</v>
      </c>
      <c r="S1704" s="9">
        <f t="shared" si="183"/>
        <v>108</v>
      </c>
      <c r="T1704" s="8">
        <f t="shared" si="184"/>
        <v>41884.056747685187</v>
      </c>
      <c r="U1704" s="8">
        <f t="shared" si="185"/>
        <v>41903.083333333336</v>
      </c>
      <c r="V1704" s="14">
        <f t="shared" si="186"/>
        <v>19.026585648149194</v>
      </c>
      <c r="W1704" s="10">
        <f t="shared" si="187"/>
        <v>8.1333333333333327E-2</v>
      </c>
      <c r="X1704" s="21">
        <f t="shared" si="188"/>
        <v>2014</v>
      </c>
    </row>
    <row r="1705" spans="1:24" ht="60" x14ac:dyDescent="0.25">
      <c r="A1705">
        <v>1503</v>
      </c>
      <c r="B1705" s="1" t="s">
        <v>1504</v>
      </c>
      <c r="C1705" s="1" t="s">
        <v>5613</v>
      </c>
      <c r="D1705" s="3">
        <v>3750</v>
      </c>
      <c r="E1705" s="4">
        <v>4045.93</v>
      </c>
      <c r="F1705" t="s">
        <v>8218</v>
      </c>
      <c r="G1705" t="s">
        <v>8241</v>
      </c>
      <c r="H1705" t="s">
        <v>8420</v>
      </c>
      <c r="I1705" t="s">
        <v>8248</v>
      </c>
      <c r="J1705">
        <v>1477210801</v>
      </c>
      <c r="K1705">
        <v>1472026801</v>
      </c>
      <c r="L1705" t="b">
        <v>1</v>
      </c>
      <c r="M1705">
        <v>71</v>
      </c>
      <c r="N1705" t="b">
        <v>1</v>
      </c>
      <c r="O1705" t="s">
        <v>8283</v>
      </c>
      <c r="P1705" t="s">
        <v>8311</v>
      </c>
      <c r="Q1705" t="s">
        <v>8312</v>
      </c>
      <c r="R1705">
        <f t="shared" si="182"/>
        <v>56.98</v>
      </c>
      <c r="S1705" s="9">
        <f t="shared" si="183"/>
        <v>108</v>
      </c>
      <c r="T1705" s="8">
        <f t="shared" si="184"/>
        <v>42606.347233796296</v>
      </c>
      <c r="U1705" s="8">
        <f t="shared" si="185"/>
        <v>42666.347233796296</v>
      </c>
      <c r="V1705" s="14">
        <f t="shared" si="186"/>
        <v>60</v>
      </c>
      <c r="W1705" s="10">
        <f t="shared" si="187"/>
        <v>7.8914666666666619E-2</v>
      </c>
      <c r="X1705" s="21">
        <f t="shared" si="188"/>
        <v>2016</v>
      </c>
    </row>
    <row r="1706" spans="1:24" ht="60" x14ac:dyDescent="0.25">
      <c r="A1706">
        <v>3049</v>
      </c>
      <c r="B1706" s="1" t="s">
        <v>3049</v>
      </c>
      <c r="C1706" s="1" t="s">
        <v>7159</v>
      </c>
      <c r="D1706" s="3">
        <v>3750</v>
      </c>
      <c r="E1706" s="4">
        <v>4000</v>
      </c>
      <c r="F1706" t="s">
        <v>8218</v>
      </c>
      <c r="G1706" t="s">
        <v>8223</v>
      </c>
      <c r="H1706" t="s">
        <v>8403</v>
      </c>
      <c r="I1706" t="s">
        <v>8245</v>
      </c>
      <c r="J1706">
        <v>1434241255</v>
      </c>
      <c r="K1706">
        <v>1431649255</v>
      </c>
      <c r="L1706" t="b">
        <v>0</v>
      </c>
      <c r="M1706">
        <v>54</v>
      </c>
      <c r="N1706" t="b">
        <v>1</v>
      </c>
      <c r="O1706" t="s">
        <v>8301</v>
      </c>
      <c r="P1706" t="s">
        <v>8321</v>
      </c>
      <c r="Q1706" t="s">
        <v>8322</v>
      </c>
      <c r="R1706">
        <f t="shared" si="182"/>
        <v>74.069999999999993</v>
      </c>
      <c r="S1706" s="9">
        <f t="shared" si="183"/>
        <v>107</v>
      </c>
      <c r="T1706" s="8">
        <f t="shared" si="184"/>
        <v>42139.014525462961</v>
      </c>
      <c r="U1706" s="8">
        <f t="shared" si="185"/>
        <v>42169.014525462961</v>
      </c>
      <c r="V1706" s="14">
        <f t="shared" si="186"/>
        <v>30</v>
      </c>
      <c r="W1706" s="10">
        <f t="shared" si="187"/>
        <v>6.6666666666666666E-2</v>
      </c>
      <c r="X1706" s="21">
        <f t="shared" si="188"/>
        <v>2015</v>
      </c>
    </row>
    <row r="1707" spans="1:24" ht="45" x14ac:dyDescent="0.25">
      <c r="A1707">
        <v>3191</v>
      </c>
      <c r="B1707" s="1" t="s">
        <v>3191</v>
      </c>
      <c r="C1707" s="1" t="s">
        <v>7301</v>
      </c>
      <c r="D1707" s="3">
        <v>3750</v>
      </c>
      <c r="E1707" s="4">
        <v>151</v>
      </c>
      <c r="F1707" t="s">
        <v>8220</v>
      </c>
      <c r="G1707" t="s">
        <v>8223</v>
      </c>
      <c r="H1707" t="s">
        <v>8403</v>
      </c>
      <c r="I1707" t="s">
        <v>8245</v>
      </c>
      <c r="J1707">
        <v>1471370869</v>
      </c>
      <c r="K1707">
        <v>1466186869</v>
      </c>
      <c r="L1707" t="b">
        <v>0</v>
      </c>
      <c r="M1707">
        <v>4</v>
      </c>
      <c r="N1707" t="b">
        <v>0</v>
      </c>
      <c r="O1707" t="s">
        <v>8303</v>
      </c>
      <c r="P1707" t="s">
        <v>8321</v>
      </c>
      <c r="Q1707" t="s">
        <v>8333</v>
      </c>
      <c r="R1707">
        <f t="shared" si="182"/>
        <v>37.75</v>
      </c>
      <c r="S1707" s="9">
        <f t="shared" si="183"/>
        <v>4</v>
      </c>
      <c r="T1707" s="8">
        <f t="shared" si="184"/>
        <v>42538.755428240736</v>
      </c>
      <c r="U1707" s="8">
        <f t="shared" si="185"/>
        <v>42598.755428240736</v>
      </c>
      <c r="V1707" s="14">
        <f t="shared" si="186"/>
        <v>60</v>
      </c>
      <c r="W1707" s="10">
        <f t="shared" si="187"/>
        <v>-0.95973333333333333</v>
      </c>
      <c r="X1707" s="21">
        <f t="shared" si="188"/>
        <v>2016</v>
      </c>
    </row>
    <row r="1708" spans="1:24" ht="45" x14ac:dyDescent="0.25">
      <c r="A1708">
        <v>4058</v>
      </c>
      <c r="B1708" s="1" t="s">
        <v>4054</v>
      </c>
      <c r="C1708" s="1" t="s">
        <v>8162</v>
      </c>
      <c r="D1708" s="3">
        <v>3750</v>
      </c>
      <c r="E1708" s="4">
        <v>95</v>
      </c>
      <c r="F1708" t="s">
        <v>8220</v>
      </c>
      <c r="G1708" t="s">
        <v>8223</v>
      </c>
      <c r="H1708" t="s">
        <v>8403</v>
      </c>
      <c r="I1708" t="s">
        <v>8245</v>
      </c>
      <c r="J1708">
        <v>1459483140</v>
      </c>
      <c r="K1708">
        <v>1458178044</v>
      </c>
      <c r="L1708" t="b">
        <v>0</v>
      </c>
      <c r="M1708">
        <v>4</v>
      </c>
      <c r="N1708" t="b">
        <v>0</v>
      </c>
      <c r="O1708" t="s">
        <v>8269</v>
      </c>
      <c r="P1708" t="s">
        <v>8321</v>
      </c>
      <c r="Q1708" t="s">
        <v>8324</v>
      </c>
      <c r="R1708">
        <f t="shared" si="182"/>
        <v>23.75</v>
      </c>
      <c r="S1708" s="9">
        <f t="shared" si="183"/>
        <v>3</v>
      </c>
      <c r="T1708" s="8">
        <f t="shared" si="184"/>
        <v>42446.060694444444</v>
      </c>
      <c r="U1708" s="8">
        <f t="shared" si="185"/>
        <v>42461.165972222225</v>
      </c>
      <c r="V1708" s="14">
        <f t="shared" si="186"/>
        <v>15.105277777780429</v>
      </c>
      <c r="W1708" s="10">
        <f t="shared" si="187"/>
        <v>-0.97466666666666668</v>
      </c>
      <c r="X1708" s="21">
        <f t="shared" si="188"/>
        <v>2016</v>
      </c>
    </row>
    <row r="1709" spans="1:24" ht="45" x14ac:dyDescent="0.25">
      <c r="A1709">
        <v>881</v>
      </c>
      <c r="B1709" s="1" t="s">
        <v>882</v>
      </c>
      <c r="C1709" s="1" t="s">
        <v>4991</v>
      </c>
      <c r="D1709" s="3">
        <v>3750</v>
      </c>
      <c r="E1709" s="4">
        <v>30</v>
      </c>
      <c r="F1709" t="s">
        <v>8220</v>
      </c>
      <c r="G1709" t="s">
        <v>8223</v>
      </c>
      <c r="H1709" t="s">
        <v>8403</v>
      </c>
      <c r="I1709" t="s">
        <v>8245</v>
      </c>
      <c r="J1709">
        <v>1326520886</v>
      </c>
      <c r="K1709">
        <v>1322632886</v>
      </c>
      <c r="L1709" t="b">
        <v>0</v>
      </c>
      <c r="M1709">
        <v>1</v>
      </c>
      <c r="N1709" t="b">
        <v>0</v>
      </c>
      <c r="O1709" t="s">
        <v>8277</v>
      </c>
      <c r="P1709" t="s">
        <v>8325</v>
      </c>
      <c r="Q1709" t="s">
        <v>8326</v>
      </c>
      <c r="R1709">
        <f t="shared" si="182"/>
        <v>30</v>
      </c>
      <c r="S1709" s="9">
        <f t="shared" si="183"/>
        <v>1</v>
      </c>
      <c r="T1709" s="8">
        <f t="shared" si="184"/>
        <v>40877.25099537037</v>
      </c>
      <c r="U1709" s="8">
        <f t="shared" si="185"/>
        <v>40922.25099537037</v>
      </c>
      <c r="V1709" s="14">
        <f t="shared" si="186"/>
        <v>45</v>
      </c>
      <c r="W1709" s="10">
        <f t="shared" si="187"/>
        <v>-0.99199999999999999</v>
      </c>
      <c r="X1709" s="21">
        <f t="shared" si="188"/>
        <v>2011</v>
      </c>
    </row>
    <row r="1710" spans="1:24" ht="60" x14ac:dyDescent="0.25">
      <c r="A1710">
        <v>773</v>
      </c>
      <c r="B1710" s="1" t="s">
        <v>774</v>
      </c>
      <c r="C1710" s="1" t="s">
        <v>4883</v>
      </c>
      <c r="D1710" s="3">
        <v>3759</v>
      </c>
      <c r="E1710" s="4">
        <v>32</v>
      </c>
      <c r="F1710" t="s">
        <v>8220</v>
      </c>
      <c r="G1710" t="s">
        <v>8224</v>
      </c>
      <c r="H1710" t="s">
        <v>8407</v>
      </c>
      <c r="I1710" t="s">
        <v>8246</v>
      </c>
      <c r="J1710">
        <v>1431298860</v>
      </c>
      <c r="K1710">
        <v>1428341985</v>
      </c>
      <c r="L1710" t="b">
        <v>0</v>
      </c>
      <c r="M1710">
        <v>2</v>
      </c>
      <c r="N1710" t="b">
        <v>0</v>
      </c>
      <c r="O1710" t="s">
        <v>8273</v>
      </c>
      <c r="P1710" t="s">
        <v>8309</v>
      </c>
      <c r="Q1710" t="s">
        <v>8350</v>
      </c>
      <c r="R1710">
        <f t="shared" si="182"/>
        <v>16</v>
      </c>
      <c r="S1710" s="9">
        <f t="shared" si="183"/>
        <v>1</v>
      </c>
      <c r="T1710" s="8">
        <f t="shared" si="184"/>
        <v>42100.735937499994</v>
      </c>
      <c r="U1710" s="8">
        <f t="shared" si="185"/>
        <v>42134.959027777775</v>
      </c>
      <c r="V1710" s="14">
        <f t="shared" si="186"/>
        <v>34.223090277781012</v>
      </c>
      <c r="W1710" s="10">
        <f t="shared" si="187"/>
        <v>-0.99148709763234899</v>
      </c>
      <c r="X1710" s="21">
        <f t="shared" si="188"/>
        <v>2015</v>
      </c>
    </row>
    <row r="1711" spans="1:24" ht="60" x14ac:dyDescent="0.25">
      <c r="A1711">
        <v>880</v>
      </c>
      <c r="B1711" s="1" t="s">
        <v>881</v>
      </c>
      <c r="C1711" s="1" t="s">
        <v>4990</v>
      </c>
      <c r="D1711" s="3">
        <v>3780</v>
      </c>
      <c r="E1711" s="4">
        <v>113</v>
      </c>
      <c r="F1711" t="s">
        <v>8220</v>
      </c>
      <c r="G1711" t="s">
        <v>8223</v>
      </c>
      <c r="H1711" t="s">
        <v>8403</v>
      </c>
      <c r="I1711" t="s">
        <v>8245</v>
      </c>
      <c r="J1711">
        <v>1351582938</v>
      </c>
      <c r="K1711">
        <v>1348731738</v>
      </c>
      <c r="L1711" t="b">
        <v>0</v>
      </c>
      <c r="M1711">
        <v>8</v>
      </c>
      <c r="N1711" t="b">
        <v>0</v>
      </c>
      <c r="O1711" t="s">
        <v>8277</v>
      </c>
      <c r="P1711" t="s">
        <v>8325</v>
      </c>
      <c r="Q1711" t="s">
        <v>8326</v>
      </c>
      <c r="R1711">
        <f t="shared" si="182"/>
        <v>14.13</v>
      </c>
      <c r="S1711" s="9">
        <f t="shared" si="183"/>
        <v>3</v>
      </c>
      <c r="T1711" s="8">
        <f t="shared" si="184"/>
        <v>41179.32104166667</v>
      </c>
      <c r="U1711" s="8">
        <f t="shared" si="185"/>
        <v>41212.32104166667</v>
      </c>
      <c r="V1711" s="14">
        <f t="shared" si="186"/>
        <v>33</v>
      </c>
      <c r="W1711" s="10">
        <f t="shared" si="187"/>
        <v>-0.97010582010582014</v>
      </c>
      <c r="X1711" s="21">
        <f t="shared" si="188"/>
        <v>2012</v>
      </c>
    </row>
    <row r="1712" spans="1:24" ht="45" x14ac:dyDescent="0.25">
      <c r="A1712">
        <v>3492</v>
      </c>
      <c r="B1712" s="1" t="s">
        <v>3491</v>
      </c>
      <c r="C1712" s="1" t="s">
        <v>7602</v>
      </c>
      <c r="D1712" s="3">
        <v>3800</v>
      </c>
      <c r="E1712" s="4">
        <v>4000.22</v>
      </c>
      <c r="F1712" t="s">
        <v>8218</v>
      </c>
      <c r="G1712" t="s">
        <v>8223</v>
      </c>
      <c r="H1712" t="s">
        <v>8403</v>
      </c>
      <c r="I1712" t="s">
        <v>8245</v>
      </c>
      <c r="J1712">
        <v>1445818397</v>
      </c>
      <c r="K1712">
        <v>1442794397</v>
      </c>
      <c r="L1712" t="b">
        <v>0</v>
      </c>
      <c r="M1712">
        <v>35</v>
      </c>
      <c r="N1712" t="b">
        <v>1</v>
      </c>
      <c r="O1712" t="s">
        <v>8269</v>
      </c>
      <c r="P1712" t="s">
        <v>8321</v>
      </c>
      <c r="Q1712" t="s">
        <v>8324</v>
      </c>
      <c r="R1712">
        <f t="shared" si="182"/>
        <v>114.29</v>
      </c>
      <c r="S1712" s="9">
        <f t="shared" si="183"/>
        <v>105</v>
      </c>
      <c r="T1712" s="8">
        <f t="shared" si="184"/>
        <v>42268.009224537032</v>
      </c>
      <c r="U1712" s="8">
        <f t="shared" si="185"/>
        <v>42303.009224537032</v>
      </c>
      <c r="V1712" s="14">
        <f t="shared" si="186"/>
        <v>35</v>
      </c>
      <c r="W1712" s="10">
        <f t="shared" si="187"/>
        <v>5.2689473684210474E-2</v>
      </c>
      <c r="X1712" s="21">
        <f t="shared" si="188"/>
        <v>2015</v>
      </c>
    </row>
    <row r="1713" spans="1:24" ht="60" x14ac:dyDescent="0.25">
      <c r="A1713">
        <v>1649</v>
      </c>
      <c r="B1713" s="1" t="s">
        <v>1650</v>
      </c>
      <c r="C1713" s="1" t="s">
        <v>5759</v>
      </c>
      <c r="D1713" s="3">
        <v>3800</v>
      </c>
      <c r="E1713" s="4">
        <v>3822.33</v>
      </c>
      <c r="F1713" t="s">
        <v>8218</v>
      </c>
      <c r="G1713" t="s">
        <v>8223</v>
      </c>
      <c r="H1713" t="s">
        <v>8403</v>
      </c>
      <c r="I1713" t="s">
        <v>8245</v>
      </c>
      <c r="J1713">
        <v>1400862355</v>
      </c>
      <c r="K1713">
        <v>1396974355</v>
      </c>
      <c r="L1713" t="b">
        <v>0</v>
      </c>
      <c r="M1713">
        <v>81</v>
      </c>
      <c r="N1713" t="b">
        <v>1</v>
      </c>
      <c r="O1713" t="s">
        <v>8290</v>
      </c>
      <c r="P1713" t="s">
        <v>8325</v>
      </c>
      <c r="Q1713" t="s">
        <v>8336</v>
      </c>
      <c r="R1713">
        <f t="shared" si="182"/>
        <v>47.19</v>
      </c>
      <c r="S1713" s="9">
        <f t="shared" si="183"/>
        <v>101</v>
      </c>
      <c r="T1713" s="8">
        <f t="shared" si="184"/>
        <v>41737.684664351851</v>
      </c>
      <c r="U1713" s="8">
        <f t="shared" si="185"/>
        <v>41782.684664351851</v>
      </c>
      <c r="V1713" s="14">
        <f t="shared" si="186"/>
        <v>45</v>
      </c>
      <c r="W1713" s="10">
        <f t="shared" si="187"/>
        <v>5.8763157894736653E-3</v>
      </c>
      <c r="X1713" s="21">
        <f t="shared" si="188"/>
        <v>2014</v>
      </c>
    </row>
    <row r="1714" spans="1:24" ht="60" x14ac:dyDescent="0.25">
      <c r="A1714">
        <v>554</v>
      </c>
      <c r="B1714" s="1" t="s">
        <v>555</v>
      </c>
      <c r="C1714" s="1" t="s">
        <v>4664</v>
      </c>
      <c r="D1714" s="3">
        <v>3870</v>
      </c>
      <c r="E1714" s="4">
        <v>1416</v>
      </c>
      <c r="F1714" t="s">
        <v>8220</v>
      </c>
      <c r="G1714" t="s">
        <v>8223</v>
      </c>
      <c r="H1714" t="s">
        <v>8403</v>
      </c>
      <c r="I1714" t="s">
        <v>8245</v>
      </c>
      <c r="J1714">
        <v>1413735972</v>
      </c>
      <c r="K1714">
        <v>1411143972</v>
      </c>
      <c r="L1714" t="b">
        <v>0</v>
      </c>
      <c r="M1714">
        <v>22</v>
      </c>
      <c r="N1714" t="b">
        <v>0</v>
      </c>
      <c r="O1714" t="s">
        <v>8270</v>
      </c>
      <c r="P1714" t="s">
        <v>8306</v>
      </c>
      <c r="Q1714" t="s">
        <v>8340</v>
      </c>
      <c r="R1714">
        <f t="shared" si="182"/>
        <v>64.36</v>
      </c>
      <c r="S1714" s="9">
        <f t="shared" si="183"/>
        <v>37</v>
      </c>
      <c r="T1714" s="8">
        <f t="shared" si="184"/>
        <v>41901.684861111113</v>
      </c>
      <c r="U1714" s="8">
        <f t="shared" si="185"/>
        <v>41931.684861111113</v>
      </c>
      <c r="V1714" s="14">
        <f t="shared" si="186"/>
        <v>30</v>
      </c>
      <c r="W1714" s="10">
        <f t="shared" si="187"/>
        <v>-0.6341085271317829</v>
      </c>
      <c r="X1714" s="21">
        <f t="shared" si="188"/>
        <v>2014</v>
      </c>
    </row>
    <row r="1715" spans="1:24" ht="45" x14ac:dyDescent="0.25">
      <c r="A1715">
        <v>3334</v>
      </c>
      <c r="B1715" s="1" t="s">
        <v>3334</v>
      </c>
      <c r="C1715" s="1" t="s">
        <v>7444</v>
      </c>
      <c r="D1715" s="3">
        <v>3871</v>
      </c>
      <c r="E1715" s="4">
        <v>5366</v>
      </c>
      <c r="F1715" t="s">
        <v>8218</v>
      </c>
      <c r="G1715" t="s">
        <v>8223</v>
      </c>
      <c r="H1715" t="s">
        <v>8403</v>
      </c>
      <c r="I1715" t="s">
        <v>8245</v>
      </c>
      <c r="J1715">
        <v>1438259422</v>
      </c>
      <c r="K1715">
        <v>1435667422</v>
      </c>
      <c r="L1715" t="b">
        <v>0</v>
      </c>
      <c r="M1715">
        <v>46</v>
      </c>
      <c r="N1715" t="b">
        <v>1</v>
      </c>
      <c r="O1715" t="s">
        <v>8269</v>
      </c>
      <c r="P1715" t="s">
        <v>8321</v>
      </c>
      <c r="Q1715" t="s">
        <v>8324</v>
      </c>
      <c r="R1715">
        <f t="shared" si="182"/>
        <v>116.65</v>
      </c>
      <c r="S1715" s="9">
        <f t="shared" si="183"/>
        <v>139</v>
      </c>
      <c r="T1715" s="8">
        <f t="shared" si="184"/>
        <v>42185.521087962959</v>
      </c>
      <c r="U1715" s="8">
        <f t="shared" si="185"/>
        <v>42215.521087962959</v>
      </c>
      <c r="V1715" s="14">
        <f t="shared" si="186"/>
        <v>30</v>
      </c>
      <c r="W1715" s="10">
        <f t="shared" si="187"/>
        <v>0.38620511495737536</v>
      </c>
      <c r="X1715" s="21">
        <f t="shared" si="188"/>
        <v>2015</v>
      </c>
    </row>
    <row r="1716" spans="1:24" ht="60" x14ac:dyDescent="0.25">
      <c r="A1716">
        <v>3876</v>
      </c>
      <c r="B1716" s="1" t="s">
        <v>3873</v>
      </c>
      <c r="C1716" s="1" t="s">
        <v>7985</v>
      </c>
      <c r="D1716" s="3">
        <v>3900</v>
      </c>
      <c r="E1716" s="4">
        <v>2059</v>
      </c>
      <c r="F1716" t="s">
        <v>8219</v>
      </c>
      <c r="G1716" t="s">
        <v>8224</v>
      </c>
      <c r="H1716" t="s">
        <v>8407</v>
      </c>
      <c r="I1716" t="s">
        <v>8246</v>
      </c>
      <c r="J1716">
        <v>1454425128</v>
      </c>
      <c r="K1716">
        <v>1451833128</v>
      </c>
      <c r="L1716" t="b">
        <v>0</v>
      </c>
      <c r="M1716">
        <v>46</v>
      </c>
      <c r="N1716" t="b">
        <v>0</v>
      </c>
      <c r="O1716" t="s">
        <v>8303</v>
      </c>
      <c r="P1716" t="s">
        <v>8321</v>
      </c>
      <c r="Q1716" t="s">
        <v>8333</v>
      </c>
      <c r="R1716">
        <f t="shared" si="182"/>
        <v>44.76</v>
      </c>
      <c r="S1716" s="9">
        <f t="shared" si="183"/>
        <v>53</v>
      </c>
      <c r="T1716" s="8">
        <f t="shared" si="184"/>
        <v>42372.624166666668</v>
      </c>
      <c r="U1716" s="8">
        <f t="shared" si="185"/>
        <v>42402.624166666668</v>
      </c>
      <c r="V1716" s="14">
        <f t="shared" si="186"/>
        <v>30</v>
      </c>
      <c r="W1716" s="10">
        <f t="shared" si="187"/>
        <v>-0.47205128205128205</v>
      </c>
      <c r="X1716" s="21">
        <f t="shared" si="188"/>
        <v>2016</v>
      </c>
    </row>
    <row r="1717" spans="1:24" ht="60" x14ac:dyDescent="0.25">
      <c r="A1717">
        <v>918</v>
      </c>
      <c r="B1717" s="1" t="s">
        <v>919</v>
      </c>
      <c r="C1717" s="1" t="s">
        <v>5028</v>
      </c>
      <c r="D1717" s="3">
        <v>3900</v>
      </c>
      <c r="E1717" s="4">
        <v>196</v>
      </c>
      <c r="F1717" t="s">
        <v>8220</v>
      </c>
      <c r="G1717" t="s">
        <v>8224</v>
      </c>
      <c r="H1717" t="s">
        <v>8407</v>
      </c>
      <c r="I1717" t="s">
        <v>8246</v>
      </c>
      <c r="J1717">
        <v>1417474761</v>
      </c>
      <c r="K1717">
        <v>1414879161</v>
      </c>
      <c r="L1717" t="b">
        <v>0</v>
      </c>
      <c r="M1717">
        <v>10</v>
      </c>
      <c r="N1717" t="b">
        <v>0</v>
      </c>
      <c r="O1717" t="s">
        <v>8276</v>
      </c>
      <c r="P1717" t="s">
        <v>8325</v>
      </c>
      <c r="Q1717" t="s">
        <v>8348</v>
      </c>
      <c r="R1717">
        <f t="shared" si="182"/>
        <v>19.600000000000001</v>
      </c>
      <c r="S1717" s="9">
        <f t="shared" si="183"/>
        <v>5</v>
      </c>
      <c r="T1717" s="8">
        <f t="shared" si="184"/>
        <v>41944.916215277779</v>
      </c>
      <c r="U1717" s="8">
        <f t="shared" si="185"/>
        <v>41974.957881944443</v>
      </c>
      <c r="V1717" s="14">
        <f t="shared" si="186"/>
        <v>30.041666666664241</v>
      </c>
      <c r="W1717" s="10">
        <f t="shared" si="187"/>
        <v>-0.94974358974358974</v>
      </c>
      <c r="X1717" s="21">
        <f t="shared" si="188"/>
        <v>2014</v>
      </c>
    </row>
    <row r="1718" spans="1:24" ht="60" x14ac:dyDescent="0.25">
      <c r="A1718">
        <v>2711</v>
      </c>
      <c r="B1718" s="1" t="s">
        <v>2711</v>
      </c>
      <c r="C1718" s="1" t="s">
        <v>6821</v>
      </c>
      <c r="D1718" s="3">
        <v>3910</v>
      </c>
      <c r="E1718" s="4">
        <v>3938</v>
      </c>
      <c r="F1718" t="s">
        <v>8218</v>
      </c>
      <c r="G1718" t="s">
        <v>8224</v>
      </c>
      <c r="H1718" t="s">
        <v>8407</v>
      </c>
      <c r="I1718" t="s">
        <v>8246</v>
      </c>
      <c r="J1718">
        <v>1403301660</v>
      </c>
      <c r="K1718">
        <v>1400694790</v>
      </c>
      <c r="L1718" t="b">
        <v>1</v>
      </c>
      <c r="M1718">
        <v>73</v>
      </c>
      <c r="N1718" t="b">
        <v>1</v>
      </c>
      <c r="O1718" t="s">
        <v>8301</v>
      </c>
      <c r="P1718" t="s">
        <v>8321</v>
      </c>
      <c r="Q1718" t="s">
        <v>8322</v>
      </c>
      <c r="R1718">
        <f t="shared" si="182"/>
        <v>53.95</v>
      </c>
      <c r="S1718" s="9">
        <f t="shared" si="183"/>
        <v>101</v>
      </c>
      <c r="T1718" s="8">
        <f t="shared" si="184"/>
        <v>41780.745254629634</v>
      </c>
      <c r="U1718" s="8">
        <f t="shared" si="185"/>
        <v>41810.917361111111</v>
      </c>
      <c r="V1718" s="14">
        <f t="shared" si="186"/>
        <v>30.172106481477385</v>
      </c>
      <c r="W1718" s="10">
        <f t="shared" si="187"/>
        <v>7.1611253196930949E-3</v>
      </c>
      <c r="X1718" s="21">
        <f t="shared" si="188"/>
        <v>2014</v>
      </c>
    </row>
    <row r="1719" spans="1:24" ht="30" x14ac:dyDescent="0.25">
      <c r="A1719">
        <v>2255</v>
      </c>
      <c r="B1719" s="1" t="s">
        <v>2256</v>
      </c>
      <c r="C1719" s="1" t="s">
        <v>6365</v>
      </c>
      <c r="D1719" s="3">
        <v>3950</v>
      </c>
      <c r="E1719" s="4">
        <v>11323</v>
      </c>
      <c r="F1719" t="s">
        <v>8218</v>
      </c>
      <c r="G1719" t="s">
        <v>8223</v>
      </c>
      <c r="H1719" t="s">
        <v>8403</v>
      </c>
      <c r="I1719" t="s">
        <v>8245</v>
      </c>
      <c r="J1719">
        <v>1462661451</v>
      </c>
      <c r="K1719">
        <v>1460069451</v>
      </c>
      <c r="L1719" t="b">
        <v>0</v>
      </c>
      <c r="M1719">
        <v>271</v>
      </c>
      <c r="N1719" t="b">
        <v>1</v>
      </c>
      <c r="O1719" t="s">
        <v>8295</v>
      </c>
      <c r="P1719" t="s">
        <v>8314</v>
      </c>
      <c r="Q1719" t="s">
        <v>8315</v>
      </c>
      <c r="R1719">
        <f t="shared" si="182"/>
        <v>41.78</v>
      </c>
      <c r="S1719" s="9">
        <f t="shared" si="183"/>
        <v>287</v>
      </c>
      <c r="T1719" s="8">
        <f t="shared" si="184"/>
        <v>42467.951979166668</v>
      </c>
      <c r="U1719" s="8">
        <f t="shared" si="185"/>
        <v>42497.951979166668</v>
      </c>
      <c r="V1719" s="14">
        <f t="shared" si="186"/>
        <v>30</v>
      </c>
      <c r="W1719" s="10">
        <f t="shared" si="187"/>
        <v>1.8665822784810127</v>
      </c>
      <c r="X1719" s="21">
        <f t="shared" si="188"/>
        <v>2016</v>
      </c>
    </row>
    <row r="1720" spans="1:24" ht="45" x14ac:dyDescent="0.25">
      <c r="A1720">
        <v>5</v>
      </c>
      <c r="B1720" s="1" t="s">
        <v>7</v>
      </c>
      <c r="C1720" s="1" t="s">
        <v>4116</v>
      </c>
      <c r="D1720" s="3">
        <v>3999</v>
      </c>
      <c r="E1720" s="4">
        <v>4390</v>
      </c>
      <c r="F1720" t="s">
        <v>8218</v>
      </c>
      <c r="G1720" t="s">
        <v>8223</v>
      </c>
      <c r="H1720" t="s">
        <v>8403</v>
      </c>
      <c r="I1720" t="s">
        <v>8245</v>
      </c>
      <c r="J1720">
        <v>1469770500</v>
      </c>
      <c r="K1720">
        <v>1468362207</v>
      </c>
      <c r="L1720" t="b">
        <v>0</v>
      </c>
      <c r="M1720">
        <v>47</v>
      </c>
      <c r="N1720" t="b">
        <v>1</v>
      </c>
      <c r="O1720" t="s">
        <v>8263</v>
      </c>
      <c r="P1720" t="s">
        <v>8319</v>
      </c>
      <c r="Q1720" t="s">
        <v>8330</v>
      </c>
      <c r="R1720">
        <f t="shared" si="182"/>
        <v>93.4</v>
      </c>
      <c r="S1720" s="9">
        <f t="shared" si="183"/>
        <v>110</v>
      </c>
      <c r="T1720" s="8">
        <f t="shared" si="184"/>
        <v>42563.932951388888</v>
      </c>
      <c r="U1720" s="8">
        <f t="shared" si="185"/>
        <v>42580.232638888891</v>
      </c>
      <c r="V1720" s="14">
        <f t="shared" si="186"/>
        <v>16.299687500002619</v>
      </c>
      <c r="W1720" s="10">
        <f t="shared" si="187"/>
        <v>9.777444361090272E-2</v>
      </c>
      <c r="X1720" s="21">
        <f t="shared" si="188"/>
        <v>2016</v>
      </c>
    </row>
    <row r="1721" spans="1:24" ht="45" x14ac:dyDescent="0.25">
      <c r="A1721">
        <v>2245</v>
      </c>
      <c r="B1721" s="1" t="s">
        <v>2246</v>
      </c>
      <c r="C1721" s="1" t="s">
        <v>6355</v>
      </c>
      <c r="D1721" s="3">
        <v>4000</v>
      </c>
      <c r="E1721" s="4">
        <v>105881</v>
      </c>
      <c r="F1721" t="s">
        <v>8218</v>
      </c>
      <c r="G1721" t="s">
        <v>8223</v>
      </c>
      <c r="H1721" t="s">
        <v>8403</v>
      </c>
      <c r="I1721" t="s">
        <v>8245</v>
      </c>
      <c r="J1721">
        <v>1393005600</v>
      </c>
      <c r="K1721">
        <v>1390323617</v>
      </c>
      <c r="L1721" t="b">
        <v>0</v>
      </c>
      <c r="M1721">
        <v>1980</v>
      </c>
      <c r="N1721" t="b">
        <v>1</v>
      </c>
      <c r="O1721" t="s">
        <v>8295</v>
      </c>
      <c r="P1721" t="s">
        <v>8314</v>
      </c>
      <c r="Q1721" t="s">
        <v>8315</v>
      </c>
      <c r="R1721">
        <f t="shared" si="182"/>
        <v>53.48</v>
      </c>
      <c r="S1721" s="9">
        <f t="shared" si="183"/>
        <v>2647</v>
      </c>
      <c r="T1721" s="8">
        <f t="shared" si="184"/>
        <v>41660.708530092597</v>
      </c>
      <c r="U1721" s="8">
        <f t="shared" si="185"/>
        <v>41691.75</v>
      </c>
      <c r="V1721" s="14">
        <f t="shared" si="186"/>
        <v>31.041469907402643</v>
      </c>
      <c r="W1721" s="10">
        <f t="shared" si="187"/>
        <v>25.47025</v>
      </c>
      <c r="X1721" s="21">
        <f t="shared" si="188"/>
        <v>2014</v>
      </c>
    </row>
    <row r="1722" spans="1:24" ht="45" x14ac:dyDescent="0.25">
      <c r="A1722">
        <v>2202</v>
      </c>
      <c r="B1722" s="1" t="s">
        <v>2203</v>
      </c>
      <c r="C1722" s="1" t="s">
        <v>6312</v>
      </c>
      <c r="D1722" s="3">
        <v>4000</v>
      </c>
      <c r="E1722" s="4">
        <v>28167.25</v>
      </c>
      <c r="F1722" t="s">
        <v>8218</v>
      </c>
      <c r="G1722" t="s">
        <v>8223</v>
      </c>
      <c r="H1722" t="s">
        <v>8403</v>
      </c>
      <c r="I1722" t="s">
        <v>8245</v>
      </c>
      <c r="J1722">
        <v>1351801368</v>
      </c>
      <c r="K1722">
        <v>1349209368</v>
      </c>
      <c r="L1722" t="b">
        <v>0</v>
      </c>
      <c r="M1722">
        <v>721</v>
      </c>
      <c r="N1722" t="b">
        <v>1</v>
      </c>
      <c r="O1722" t="s">
        <v>8278</v>
      </c>
      <c r="P1722" t="s">
        <v>8325</v>
      </c>
      <c r="Q1722" t="s">
        <v>8327</v>
      </c>
      <c r="R1722">
        <f t="shared" si="182"/>
        <v>39.07</v>
      </c>
      <c r="S1722" s="9">
        <f t="shared" si="183"/>
        <v>704</v>
      </c>
      <c r="T1722" s="8">
        <f t="shared" si="184"/>
        <v>41184.849166666667</v>
      </c>
      <c r="U1722" s="8">
        <f t="shared" si="185"/>
        <v>41214.849166666667</v>
      </c>
      <c r="V1722" s="14">
        <f t="shared" si="186"/>
        <v>30</v>
      </c>
      <c r="W1722" s="10">
        <f t="shared" si="187"/>
        <v>6.0418124999999998</v>
      </c>
      <c r="X1722" s="21">
        <f t="shared" si="188"/>
        <v>2012</v>
      </c>
    </row>
    <row r="1723" spans="1:24" ht="60" x14ac:dyDescent="0.25">
      <c r="A1723">
        <v>2024</v>
      </c>
      <c r="B1723" s="1" t="s">
        <v>2025</v>
      </c>
      <c r="C1723" s="1" t="s">
        <v>6134</v>
      </c>
      <c r="D1723" s="3">
        <v>4000</v>
      </c>
      <c r="E1723" s="4">
        <v>23414</v>
      </c>
      <c r="F1723" t="s">
        <v>8218</v>
      </c>
      <c r="G1723" t="s">
        <v>8223</v>
      </c>
      <c r="H1723" t="s">
        <v>8403</v>
      </c>
      <c r="I1723" t="s">
        <v>8245</v>
      </c>
      <c r="J1723">
        <v>1344826800</v>
      </c>
      <c r="K1723">
        <v>1341875544</v>
      </c>
      <c r="L1723" t="b">
        <v>1</v>
      </c>
      <c r="M1723">
        <v>105</v>
      </c>
      <c r="N1723" t="b">
        <v>1</v>
      </c>
      <c r="O1723" t="s">
        <v>8293</v>
      </c>
      <c r="P1723" t="s">
        <v>8306</v>
      </c>
      <c r="Q1723" t="s">
        <v>8307</v>
      </c>
      <c r="R1723">
        <f t="shared" si="182"/>
        <v>222.99</v>
      </c>
      <c r="S1723" s="9">
        <f t="shared" si="183"/>
        <v>585</v>
      </c>
      <c r="T1723" s="8">
        <f t="shared" si="184"/>
        <v>41099.966944444444</v>
      </c>
      <c r="U1723" s="8">
        <f t="shared" si="185"/>
        <v>41134.125</v>
      </c>
      <c r="V1723" s="14">
        <f t="shared" si="186"/>
        <v>34.15805555555562</v>
      </c>
      <c r="W1723" s="10">
        <f t="shared" si="187"/>
        <v>4.8535000000000004</v>
      </c>
      <c r="X1723" s="21">
        <f t="shared" si="188"/>
        <v>2012</v>
      </c>
    </row>
    <row r="1724" spans="1:24" ht="30" x14ac:dyDescent="0.25">
      <c r="A1724">
        <v>1976</v>
      </c>
      <c r="B1724" s="1" t="s">
        <v>1977</v>
      </c>
      <c r="C1724" s="1" t="s">
        <v>6086</v>
      </c>
      <c r="D1724" s="3">
        <v>4000</v>
      </c>
      <c r="E1724" s="4">
        <v>13864</v>
      </c>
      <c r="F1724" t="s">
        <v>8218</v>
      </c>
      <c r="G1724" t="s">
        <v>8224</v>
      </c>
      <c r="H1724" t="s">
        <v>8407</v>
      </c>
      <c r="I1724" t="s">
        <v>8246</v>
      </c>
      <c r="J1724">
        <v>1373751325</v>
      </c>
      <c r="K1724">
        <v>1371159325</v>
      </c>
      <c r="L1724" t="b">
        <v>1</v>
      </c>
      <c r="M1724">
        <v>473</v>
      </c>
      <c r="N1724" t="b">
        <v>1</v>
      </c>
      <c r="O1724" t="s">
        <v>8293</v>
      </c>
      <c r="P1724" t="s">
        <v>8306</v>
      </c>
      <c r="Q1724" t="s">
        <v>8307</v>
      </c>
      <c r="R1724">
        <f t="shared" si="182"/>
        <v>29.31</v>
      </c>
      <c r="S1724" s="9">
        <f t="shared" si="183"/>
        <v>347</v>
      </c>
      <c r="T1724" s="8">
        <f t="shared" si="184"/>
        <v>41438.899594907409</v>
      </c>
      <c r="U1724" s="8">
        <f t="shared" si="185"/>
        <v>41468.899594907409</v>
      </c>
      <c r="V1724" s="14">
        <f t="shared" si="186"/>
        <v>30</v>
      </c>
      <c r="W1724" s="10">
        <f t="shared" si="187"/>
        <v>2.4660000000000002</v>
      </c>
      <c r="X1724" s="21">
        <f t="shared" si="188"/>
        <v>2013</v>
      </c>
    </row>
    <row r="1725" spans="1:24" ht="30" x14ac:dyDescent="0.25">
      <c r="A1725">
        <v>1222</v>
      </c>
      <c r="B1725" s="1" t="s">
        <v>1223</v>
      </c>
      <c r="C1725" s="1" t="s">
        <v>5332</v>
      </c>
      <c r="D1725" s="3">
        <v>4000</v>
      </c>
      <c r="E1725" s="4">
        <v>11215</v>
      </c>
      <c r="F1725" t="s">
        <v>8218</v>
      </c>
      <c r="G1725" t="s">
        <v>8228</v>
      </c>
      <c r="H1725" t="s">
        <v>8408</v>
      </c>
      <c r="I1725" t="s">
        <v>8250</v>
      </c>
      <c r="J1725">
        <v>1459483200</v>
      </c>
      <c r="K1725">
        <v>1456852647</v>
      </c>
      <c r="L1725" t="b">
        <v>0</v>
      </c>
      <c r="M1725">
        <v>138</v>
      </c>
      <c r="N1725" t="b">
        <v>1</v>
      </c>
      <c r="O1725" t="s">
        <v>8283</v>
      </c>
      <c r="P1725" t="s">
        <v>8311</v>
      </c>
      <c r="Q1725" t="s">
        <v>8312</v>
      </c>
      <c r="R1725">
        <f t="shared" si="182"/>
        <v>81.27</v>
      </c>
      <c r="S1725" s="9">
        <f t="shared" si="183"/>
        <v>280</v>
      </c>
      <c r="T1725" s="8">
        <f t="shared" si="184"/>
        <v>42430.720451388886</v>
      </c>
      <c r="U1725" s="8">
        <f t="shared" si="185"/>
        <v>42461.166666666672</v>
      </c>
      <c r="V1725" s="14">
        <f t="shared" si="186"/>
        <v>30.446215277785086</v>
      </c>
      <c r="W1725" s="10">
        <f t="shared" si="187"/>
        <v>1.80375</v>
      </c>
      <c r="X1725" s="21">
        <f t="shared" si="188"/>
        <v>2016</v>
      </c>
    </row>
    <row r="1726" spans="1:24" ht="60" x14ac:dyDescent="0.25">
      <c r="A1726">
        <v>1630</v>
      </c>
      <c r="B1726" s="1" t="s">
        <v>1631</v>
      </c>
      <c r="C1726" s="1" t="s">
        <v>5740</v>
      </c>
      <c r="D1726" s="3">
        <v>4000</v>
      </c>
      <c r="E1726" s="4">
        <v>10610</v>
      </c>
      <c r="F1726" t="s">
        <v>8218</v>
      </c>
      <c r="G1726" t="s">
        <v>8223</v>
      </c>
      <c r="H1726" t="s">
        <v>8403</v>
      </c>
      <c r="I1726" t="s">
        <v>8245</v>
      </c>
      <c r="J1726">
        <v>1330671540</v>
      </c>
      <c r="K1726">
        <v>1328040375</v>
      </c>
      <c r="L1726" t="b">
        <v>0</v>
      </c>
      <c r="M1726">
        <v>126</v>
      </c>
      <c r="N1726" t="b">
        <v>1</v>
      </c>
      <c r="O1726" t="s">
        <v>8274</v>
      </c>
      <c r="P1726" t="s">
        <v>8325</v>
      </c>
      <c r="Q1726" t="s">
        <v>8329</v>
      </c>
      <c r="R1726">
        <f t="shared" si="182"/>
        <v>84.21</v>
      </c>
      <c r="S1726" s="9">
        <f t="shared" si="183"/>
        <v>265</v>
      </c>
      <c r="T1726" s="8">
        <f t="shared" si="184"/>
        <v>40939.837673611109</v>
      </c>
      <c r="U1726" s="8">
        <f t="shared" si="185"/>
        <v>40970.290972222225</v>
      </c>
      <c r="V1726" s="14">
        <f t="shared" si="186"/>
        <v>30.453298611115315</v>
      </c>
      <c r="W1726" s="10">
        <f t="shared" si="187"/>
        <v>1.6525000000000001</v>
      </c>
      <c r="X1726" s="21">
        <f t="shared" si="188"/>
        <v>2012</v>
      </c>
    </row>
    <row r="1727" spans="1:24" ht="60" x14ac:dyDescent="0.25">
      <c r="A1727">
        <v>2499</v>
      </c>
      <c r="B1727" s="1" t="s">
        <v>2499</v>
      </c>
      <c r="C1727" s="1" t="s">
        <v>6609</v>
      </c>
      <c r="D1727" s="3">
        <v>4000</v>
      </c>
      <c r="E1727" s="4">
        <v>8105</v>
      </c>
      <c r="F1727" t="s">
        <v>8218</v>
      </c>
      <c r="G1727" t="s">
        <v>8223</v>
      </c>
      <c r="H1727" t="s">
        <v>8403</v>
      </c>
      <c r="I1727" t="s">
        <v>8245</v>
      </c>
      <c r="J1727">
        <v>1356976800</v>
      </c>
      <c r="K1727">
        <v>1352820837</v>
      </c>
      <c r="L1727" t="b">
        <v>0</v>
      </c>
      <c r="M1727">
        <v>170</v>
      </c>
      <c r="N1727" t="b">
        <v>1</v>
      </c>
      <c r="O1727" t="s">
        <v>8277</v>
      </c>
      <c r="P1727" t="s">
        <v>8325</v>
      </c>
      <c r="Q1727" t="s">
        <v>8326</v>
      </c>
      <c r="R1727">
        <f t="shared" si="182"/>
        <v>47.68</v>
      </c>
      <c r="S1727" s="9">
        <f t="shared" si="183"/>
        <v>203</v>
      </c>
      <c r="T1727" s="8">
        <f t="shared" si="184"/>
        <v>41226.648576388885</v>
      </c>
      <c r="U1727" s="8">
        <f t="shared" si="185"/>
        <v>41274.75</v>
      </c>
      <c r="V1727" s="14">
        <f t="shared" si="186"/>
        <v>48.101423611115024</v>
      </c>
      <c r="W1727" s="10">
        <f t="shared" si="187"/>
        <v>1.0262500000000001</v>
      </c>
      <c r="X1727" s="21">
        <f t="shared" si="188"/>
        <v>2012</v>
      </c>
    </row>
    <row r="1728" spans="1:24" ht="60" x14ac:dyDescent="0.25">
      <c r="A1728">
        <v>1375</v>
      </c>
      <c r="B1728" s="1" t="s">
        <v>1376</v>
      </c>
      <c r="C1728" s="1" t="s">
        <v>5485</v>
      </c>
      <c r="D1728" s="3">
        <v>4000</v>
      </c>
      <c r="E1728" s="4">
        <v>6853</v>
      </c>
      <c r="F1728" t="s">
        <v>8218</v>
      </c>
      <c r="G1728" t="s">
        <v>8229</v>
      </c>
      <c r="H1728" t="s">
        <v>8409</v>
      </c>
      <c r="I1728" t="s">
        <v>8248</v>
      </c>
      <c r="J1728">
        <v>1484444119</v>
      </c>
      <c r="K1728">
        <v>1481852119</v>
      </c>
      <c r="L1728" t="b">
        <v>0</v>
      </c>
      <c r="M1728">
        <v>109</v>
      </c>
      <c r="N1728" t="b">
        <v>1</v>
      </c>
      <c r="O1728" t="s">
        <v>8274</v>
      </c>
      <c r="P1728" t="s">
        <v>8325</v>
      </c>
      <c r="Q1728" t="s">
        <v>8329</v>
      </c>
      <c r="R1728">
        <f t="shared" si="182"/>
        <v>62.87</v>
      </c>
      <c r="S1728" s="9">
        <f t="shared" si="183"/>
        <v>171</v>
      </c>
      <c r="T1728" s="8">
        <f t="shared" si="184"/>
        <v>42720.066192129627</v>
      </c>
      <c r="U1728" s="8">
        <f t="shared" si="185"/>
        <v>42750.066192129627</v>
      </c>
      <c r="V1728" s="14">
        <f t="shared" si="186"/>
        <v>30</v>
      </c>
      <c r="W1728" s="10">
        <f t="shared" si="187"/>
        <v>0.71325000000000005</v>
      </c>
      <c r="X1728" s="21">
        <f t="shared" si="188"/>
        <v>2016</v>
      </c>
    </row>
    <row r="1729" spans="1:24" ht="60" x14ac:dyDescent="0.25">
      <c r="A1729">
        <v>274</v>
      </c>
      <c r="B1729" s="1" t="s">
        <v>275</v>
      </c>
      <c r="C1729" s="1" t="s">
        <v>4384</v>
      </c>
      <c r="D1729" s="3">
        <v>4000</v>
      </c>
      <c r="E1729" s="4">
        <v>6240</v>
      </c>
      <c r="F1729" t="s">
        <v>8218</v>
      </c>
      <c r="G1729" t="s">
        <v>8223</v>
      </c>
      <c r="H1729" t="s">
        <v>8403</v>
      </c>
      <c r="I1729" t="s">
        <v>8245</v>
      </c>
      <c r="J1729">
        <v>1333609140</v>
      </c>
      <c r="K1729">
        <v>1330638829</v>
      </c>
      <c r="L1729" t="b">
        <v>1</v>
      </c>
      <c r="M1729">
        <v>113</v>
      </c>
      <c r="N1729" t="b">
        <v>1</v>
      </c>
      <c r="O1729" t="s">
        <v>8267</v>
      </c>
      <c r="P1729" t="s">
        <v>8319</v>
      </c>
      <c r="Q1729" t="s">
        <v>8320</v>
      </c>
      <c r="R1729">
        <f t="shared" si="182"/>
        <v>55.22</v>
      </c>
      <c r="S1729" s="9">
        <f t="shared" si="183"/>
        <v>156</v>
      </c>
      <c r="T1729" s="8">
        <f t="shared" si="184"/>
        <v>40969.912372685183</v>
      </c>
      <c r="U1729" s="8">
        <f t="shared" si="185"/>
        <v>41004.290972222225</v>
      </c>
      <c r="V1729" s="14">
        <f t="shared" si="186"/>
        <v>34.378599537041737</v>
      </c>
      <c r="W1729" s="10">
        <f t="shared" si="187"/>
        <v>0.56000000000000005</v>
      </c>
      <c r="X1729" s="21">
        <f t="shared" si="188"/>
        <v>2012</v>
      </c>
    </row>
    <row r="1730" spans="1:24" ht="45" x14ac:dyDescent="0.25">
      <c r="A1730">
        <v>850</v>
      </c>
      <c r="B1730" s="1" t="s">
        <v>851</v>
      </c>
      <c r="C1730" s="1" t="s">
        <v>4960</v>
      </c>
      <c r="D1730" s="3">
        <v>4000</v>
      </c>
      <c r="E1730" s="4">
        <v>6207</v>
      </c>
      <c r="F1730" t="s">
        <v>8218</v>
      </c>
      <c r="G1730" t="s">
        <v>8223</v>
      </c>
      <c r="H1730" t="s">
        <v>8403</v>
      </c>
      <c r="I1730" t="s">
        <v>8245</v>
      </c>
      <c r="J1730">
        <v>1461560340</v>
      </c>
      <c r="K1730">
        <v>1458762717</v>
      </c>
      <c r="L1730" t="b">
        <v>0</v>
      </c>
      <c r="M1730">
        <v>133</v>
      </c>
      <c r="N1730" t="b">
        <v>1</v>
      </c>
      <c r="O1730" t="s">
        <v>8275</v>
      </c>
      <c r="P1730" t="s">
        <v>8325</v>
      </c>
      <c r="Q1730" t="s">
        <v>8334</v>
      </c>
      <c r="R1730">
        <f t="shared" ref="R1730:R1793" si="189">IFERROR(ROUND(E1730/M1730,2),0)</f>
        <v>46.67</v>
      </c>
      <c r="S1730" s="9">
        <f t="shared" ref="S1730:S1793" si="190">ROUND((E1730/D1730)*100,0)</f>
        <v>155</v>
      </c>
      <c r="T1730" s="8">
        <f t="shared" ref="T1730:T1793" si="191">+(((K1730/60)/60)/24)+DATE(1970,1,1)</f>
        <v>42452.827743055561</v>
      </c>
      <c r="U1730" s="8">
        <f t="shared" ref="U1730:U1793" si="192">+(((J1730/60)/60/24)+DATE(1970,1,1))</f>
        <v>42485.207638888889</v>
      </c>
      <c r="V1730" s="14">
        <f t="shared" ref="V1730:V1793" si="193">+U1730-T1730</f>
        <v>32.379895833328192</v>
      </c>
      <c r="W1730" s="10">
        <f t="shared" ref="W1730:W1793" si="194">+(E1730-D1730)/D1730</f>
        <v>0.55174999999999996</v>
      </c>
      <c r="X1730" s="21">
        <f t="shared" ref="X1730:X1793" si="195">YEAR(T1730)</f>
        <v>2016</v>
      </c>
    </row>
    <row r="1731" spans="1:24" ht="45" x14ac:dyDescent="0.25">
      <c r="A1731">
        <v>2063</v>
      </c>
      <c r="B1731" s="1" t="s">
        <v>2064</v>
      </c>
      <c r="C1731" s="1" t="s">
        <v>6173</v>
      </c>
      <c r="D1731" s="3">
        <v>4000</v>
      </c>
      <c r="E1731" s="4">
        <v>5922</v>
      </c>
      <c r="F1731" t="s">
        <v>8218</v>
      </c>
      <c r="G1731" t="s">
        <v>8235</v>
      </c>
      <c r="H1731" t="s">
        <v>8412</v>
      </c>
      <c r="I1731" t="s">
        <v>8248</v>
      </c>
      <c r="J1731">
        <v>1463333701</v>
      </c>
      <c r="K1731">
        <v>1460482501</v>
      </c>
      <c r="L1731" t="b">
        <v>0</v>
      </c>
      <c r="M1731">
        <v>49</v>
      </c>
      <c r="N1731" t="b">
        <v>1</v>
      </c>
      <c r="O1731" t="s">
        <v>8293</v>
      </c>
      <c r="P1731" t="s">
        <v>8306</v>
      </c>
      <c r="Q1731" t="s">
        <v>8307</v>
      </c>
      <c r="R1731">
        <f t="shared" si="189"/>
        <v>120.86</v>
      </c>
      <c r="S1731" s="9">
        <f t="shared" si="190"/>
        <v>148</v>
      </c>
      <c r="T1731" s="8">
        <f t="shared" si="191"/>
        <v>42472.73265046296</v>
      </c>
      <c r="U1731" s="8">
        <f t="shared" si="192"/>
        <v>42505.73265046296</v>
      </c>
      <c r="V1731" s="14">
        <f t="shared" si="193"/>
        <v>33</v>
      </c>
      <c r="W1731" s="10">
        <f t="shared" si="194"/>
        <v>0.48049999999999998</v>
      </c>
      <c r="X1731" s="21">
        <f t="shared" si="195"/>
        <v>2016</v>
      </c>
    </row>
    <row r="1732" spans="1:24" ht="60" x14ac:dyDescent="0.25">
      <c r="A1732">
        <v>276</v>
      </c>
      <c r="B1732" s="1" t="s">
        <v>277</v>
      </c>
      <c r="C1732" s="1" t="s">
        <v>4386</v>
      </c>
      <c r="D1732" s="3">
        <v>4000</v>
      </c>
      <c r="E1732" s="4">
        <v>5904</v>
      </c>
      <c r="F1732" t="s">
        <v>8218</v>
      </c>
      <c r="G1732" t="s">
        <v>8223</v>
      </c>
      <c r="H1732" t="s">
        <v>8403</v>
      </c>
      <c r="I1732" t="s">
        <v>8245</v>
      </c>
      <c r="J1732">
        <v>1335574674</v>
      </c>
      <c r="K1732">
        <v>1330394274</v>
      </c>
      <c r="L1732" t="b">
        <v>1</v>
      </c>
      <c r="M1732">
        <v>62</v>
      </c>
      <c r="N1732" t="b">
        <v>1</v>
      </c>
      <c r="O1732" t="s">
        <v>8267</v>
      </c>
      <c r="P1732" t="s">
        <v>8319</v>
      </c>
      <c r="Q1732" t="s">
        <v>8320</v>
      </c>
      <c r="R1732">
        <f t="shared" si="189"/>
        <v>95.23</v>
      </c>
      <c r="S1732" s="9">
        <f t="shared" si="190"/>
        <v>148</v>
      </c>
      <c r="T1732" s="8">
        <f t="shared" si="191"/>
        <v>40967.081874999996</v>
      </c>
      <c r="U1732" s="8">
        <f t="shared" si="192"/>
        <v>41027.040208333332</v>
      </c>
      <c r="V1732" s="14">
        <f t="shared" si="193"/>
        <v>59.958333333335759</v>
      </c>
      <c r="W1732" s="10">
        <f t="shared" si="194"/>
        <v>0.47599999999999998</v>
      </c>
      <c r="X1732" s="21">
        <f t="shared" si="195"/>
        <v>2012</v>
      </c>
    </row>
    <row r="1733" spans="1:24" ht="60" x14ac:dyDescent="0.25">
      <c r="A1733">
        <v>380</v>
      </c>
      <c r="B1733" s="1" t="s">
        <v>381</v>
      </c>
      <c r="C1733" s="1" t="s">
        <v>4490</v>
      </c>
      <c r="D1733" s="3">
        <v>4000</v>
      </c>
      <c r="E1733" s="4">
        <v>5660</v>
      </c>
      <c r="F1733" t="s">
        <v>8218</v>
      </c>
      <c r="G1733" t="s">
        <v>8223</v>
      </c>
      <c r="H1733" t="s">
        <v>8403</v>
      </c>
      <c r="I1733" t="s">
        <v>8245</v>
      </c>
      <c r="J1733">
        <v>1453569392</v>
      </c>
      <c r="K1733">
        <v>1451409392</v>
      </c>
      <c r="L1733" t="b">
        <v>0</v>
      </c>
      <c r="M1733">
        <v>49</v>
      </c>
      <c r="N1733" t="b">
        <v>1</v>
      </c>
      <c r="O1733" t="s">
        <v>8267</v>
      </c>
      <c r="P1733" t="s">
        <v>8319</v>
      </c>
      <c r="Q1733" t="s">
        <v>8320</v>
      </c>
      <c r="R1733">
        <f t="shared" si="189"/>
        <v>115.51</v>
      </c>
      <c r="S1733" s="9">
        <f t="shared" si="190"/>
        <v>142</v>
      </c>
      <c r="T1733" s="8">
        <f t="shared" si="191"/>
        <v>42367.719814814816</v>
      </c>
      <c r="U1733" s="8">
        <f t="shared" si="192"/>
        <v>42392.719814814816</v>
      </c>
      <c r="V1733" s="14">
        <f t="shared" si="193"/>
        <v>25</v>
      </c>
      <c r="W1733" s="10">
        <f t="shared" si="194"/>
        <v>0.41499999999999998</v>
      </c>
      <c r="X1733" s="21">
        <f t="shared" si="195"/>
        <v>2015</v>
      </c>
    </row>
    <row r="1734" spans="1:24" ht="30" x14ac:dyDescent="0.25">
      <c r="A1734">
        <v>2238</v>
      </c>
      <c r="B1734" s="1" t="s">
        <v>2239</v>
      </c>
      <c r="C1734" s="1" t="s">
        <v>6348</v>
      </c>
      <c r="D1734" s="3">
        <v>4000</v>
      </c>
      <c r="E1734" s="4">
        <v>5496</v>
      </c>
      <c r="F1734" t="s">
        <v>8218</v>
      </c>
      <c r="G1734" t="s">
        <v>8235</v>
      </c>
      <c r="H1734" t="s">
        <v>8412</v>
      </c>
      <c r="I1734" t="s">
        <v>8248</v>
      </c>
      <c r="J1734">
        <v>1489157716</v>
      </c>
      <c r="K1734">
        <v>1486565716</v>
      </c>
      <c r="L1734" t="b">
        <v>0</v>
      </c>
      <c r="M1734">
        <v>79</v>
      </c>
      <c r="N1734" t="b">
        <v>1</v>
      </c>
      <c r="O1734" t="s">
        <v>8295</v>
      </c>
      <c r="P1734" t="s">
        <v>8314</v>
      </c>
      <c r="Q1734" t="s">
        <v>8315</v>
      </c>
      <c r="R1734">
        <f t="shared" si="189"/>
        <v>69.569999999999993</v>
      </c>
      <c r="S1734" s="9">
        <f t="shared" si="190"/>
        <v>137</v>
      </c>
      <c r="T1734" s="8">
        <f t="shared" si="191"/>
        <v>42774.621712962966</v>
      </c>
      <c r="U1734" s="8">
        <f t="shared" si="192"/>
        <v>42804.621712962966</v>
      </c>
      <c r="V1734" s="14">
        <f t="shared" si="193"/>
        <v>30</v>
      </c>
      <c r="W1734" s="10">
        <f t="shared" si="194"/>
        <v>0.374</v>
      </c>
      <c r="X1734" s="21">
        <f t="shared" si="195"/>
        <v>2017</v>
      </c>
    </row>
    <row r="1735" spans="1:24" ht="60" x14ac:dyDescent="0.25">
      <c r="A1735">
        <v>1387</v>
      </c>
      <c r="B1735" s="1" t="s">
        <v>1388</v>
      </c>
      <c r="C1735" s="1" t="s">
        <v>5497</v>
      </c>
      <c r="D1735" s="3">
        <v>4000</v>
      </c>
      <c r="E1735" s="4">
        <v>5465</v>
      </c>
      <c r="F1735" t="s">
        <v>8218</v>
      </c>
      <c r="G1735" t="s">
        <v>8223</v>
      </c>
      <c r="H1735" t="s">
        <v>8403</v>
      </c>
      <c r="I1735" t="s">
        <v>8245</v>
      </c>
      <c r="J1735">
        <v>1433305800</v>
      </c>
      <c r="K1735">
        <v>1430604395</v>
      </c>
      <c r="L1735" t="b">
        <v>0</v>
      </c>
      <c r="M1735">
        <v>78</v>
      </c>
      <c r="N1735" t="b">
        <v>1</v>
      </c>
      <c r="O1735" t="s">
        <v>8274</v>
      </c>
      <c r="P1735" t="s">
        <v>8325</v>
      </c>
      <c r="Q1735" t="s">
        <v>8329</v>
      </c>
      <c r="R1735">
        <f t="shared" si="189"/>
        <v>70.06</v>
      </c>
      <c r="S1735" s="9">
        <f t="shared" si="190"/>
        <v>137</v>
      </c>
      <c r="T1735" s="8">
        <f t="shared" si="191"/>
        <v>42126.92123842593</v>
      </c>
      <c r="U1735" s="8">
        <f t="shared" si="192"/>
        <v>42158.1875</v>
      </c>
      <c r="V1735" s="14">
        <f t="shared" si="193"/>
        <v>31.266261574070086</v>
      </c>
      <c r="W1735" s="10">
        <f t="shared" si="194"/>
        <v>0.36625000000000002</v>
      </c>
      <c r="X1735" s="21">
        <f t="shared" si="195"/>
        <v>2015</v>
      </c>
    </row>
    <row r="1736" spans="1:24" ht="60" x14ac:dyDescent="0.25">
      <c r="A1736">
        <v>327</v>
      </c>
      <c r="B1736" s="1" t="s">
        <v>328</v>
      </c>
      <c r="C1736" s="1" t="s">
        <v>4437</v>
      </c>
      <c r="D1736" s="3">
        <v>4000</v>
      </c>
      <c r="E1736" s="4">
        <v>5456</v>
      </c>
      <c r="F1736" t="s">
        <v>8218</v>
      </c>
      <c r="G1736" t="s">
        <v>8223</v>
      </c>
      <c r="H1736" t="s">
        <v>8403</v>
      </c>
      <c r="I1736" t="s">
        <v>8245</v>
      </c>
      <c r="J1736">
        <v>1427011200</v>
      </c>
      <c r="K1736">
        <v>1424669929</v>
      </c>
      <c r="L1736" t="b">
        <v>1</v>
      </c>
      <c r="M1736">
        <v>34</v>
      </c>
      <c r="N1736" t="b">
        <v>1</v>
      </c>
      <c r="O1736" t="s">
        <v>8267</v>
      </c>
      <c r="P1736" t="s">
        <v>8319</v>
      </c>
      <c r="Q1736" t="s">
        <v>8320</v>
      </c>
      <c r="R1736">
        <f t="shared" si="189"/>
        <v>160.47</v>
      </c>
      <c r="S1736" s="9">
        <f t="shared" si="190"/>
        <v>136</v>
      </c>
      <c r="T1736" s="8">
        <f t="shared" si="191"/>
        <v>42058.235289351855</v>
      </c>
      <c r="U1736" s="8">
        <f t="shared" si="192"/>
        <v>42085.333333333328</v>
      </c>
      <c r="V1736" s="14">
        <f t="shared" si="193"/>
        <v>27.098043981473893</v>
      </c>
      <c r="W1736" s="10">
        <f t="shared" si="194"/>
        <v>0.36399999999999999</v>
      </c>
      <c r="X1736" s="21">
        <f t="shared" si="195"/>
        <v>2015</v>
      </c>
    </row>
    <row r="1737" spans="1:24" ht="60" x14ac:dyDescent="0.25">
      <c r="A1737">
        <v>3045</v>
      </c>
      <c r="B1737" s="1" t="s">
        <v>3045</v>
      </c>
      <c r="C1737" s="1" t="s">
        <v>7155</v>
      </c>
      <c r="D1737" s="3">
        <v>4000</v>
      </c>
      <c r="E1737" s="4">
        <v>5308.26</v>
      </c>
      <c r="F1737" t="s">
        <v>8218</v>
      </c>
      <c r="G1737" t="s">
        <v>8223</v>
      </c>
      <c r="H1737" t="s">
        <v>8403</v>
      </c>
      <c r="I1737" t="s">
        <v>8245</v>
      </c>
      <c r="J1737">
        <v>1408679055</v>
      </c>
      <c r="K1737">
        <v>1406087055</v>
      </c>
      <c r="L1737" t="b">
        <v>0</v>
      </c>
      <c r="M1737">
        <v>64</v>
      </c>
      <c r="N1737" t="b">
        <v>1</v>
      </c>
      <c r="O1737" t="s">
        <v>8301</v>
      </c>
      <c r="P1737" t="s">
        <v>8321</v>
      </c>
      <c r="Q1737" t="s">
        <v>8322</v>
      </c>
      <c r="R1737">
        <f t="shared" si="189"/>
        <v>82.94</v>
      </c>
      <c r="S1737" s="9">
        <f t="shared" si="190"/>
        <v>133</v>
      </c>
      <c r="T1737" s="8">
        <f t="shared" si="191"/>
        <v>41843.155729166669</v>
      </c>
      <c r="U1737" s="8">
        <f t="shared" si="192"/>
        <v>41873.155729166669</v>
      </c>
      <c r="V1737" s="14">
        <f t="shared" si="193"/>
        <v>30</v>
      </c>
      <c r="W1737" s="10">
        <f t="shared" si="194"/>
        <v>0.32706500000000005</v>
      </c>
      <c r="X1737" s="21">
        <f t="shared" si="195"/>
        <v>2014</v>
      </c>
    </row>
    <row r="1738" spans="1:24" ht="60" x14ac:dyDescent="0.25">
      <c r="A1738">
        <v>1535</v>
      </c>
      <c r="B1738" s="1" t="s">
        <v>1536</v>
      </c>
      <c r="C1738" s="1" t="s">
        <v>5645</v>
      </c>
      <c r="D1738" s="3">
        <v>4000</v>
      </c>
      <c r="E1738" s="4">
        <v>5297</v>
      </c>
      <c r="F1738" t="s">
        <v>8218</v>
      </c>
      <c r="G1738" t="s">
        <v>8223</v>
      </c>
      <c r="H1738" t="s">
        <v>8403</v>
      </c>
      <c r="I1738" t="s">
        <v>8245</v>
      </c>
      <c r="J1738">
        <v>1464040800</v>
      </c>
      <c r="K1738">
        <v>1461527631</v>
      </c>
      <c r="L1738" t="b">
        <v>1</v>
      </c>
      <c r="M1738">
        <v>110</v>
      </c>
      <c r="N1738" t="b">
        <v>1</v>
      </c>
      <c r="O1738" t="s">
        <v>8283</v>
      </c>
      <c r="P1738" t="s">
        <v>8311</v>
      </c>
      <c r="Q1738" t="s">
        <v>8312</v>
      </c>
      <c r="R1738">
        <f t="shared" si="189"/>
        <v>48.15</v>
      </c>
      <c r="S1738" s="9">
        <f t="shared" si="190"/>
        <v>132</v>
      </c>
      <c r="T1738" s="8">
        <f t="shared" si="191"/>
        <v>42484.829062500001</v>
      </c>
      <c r="U1738" s="8">
        <f t="shared" si="192"/>
        <v>42513.916666666672</v>
      </c>
      <c r="V1738" s="14">
        <f t="shared" si="193"/>
        <v>29.087604166670644</v>
      </c>
      <c r="W1738" s="10">
        <f t="shared" si="194"/>
        <v>0.32424999999999998</v>
      </c>
      <c r="X1738" s="21">
        <f t="shared" si="195"/>
        <v>2016</v>
      </c>
    </row>
    <row r="1739" spans="1:24" ht="60" x14ac:dyDescent="0.25">
      <c r="A1739">
        <v>729</v>
      </c>
      <c r="B1739" s="1" t="s">
        <v>730</v>
      </c>
      <c r="C1739" s="1" t="s">
        <v>4839</v>
      </c>
      <c r="D1739" s="3">
        <v>4000</v>
      </c>
      <c r="E1739" s="4">
        <v>5226</v>
      </c>
      <c r="F1739" t="s">
        <v>8218</v>
      </c>
      <c r="G1739" t="s">
        <v>8223</v>
      </c>
      <c r="H1739" t="s">
        <v>8403</v>
      </c>
      <c r="I1739" t="s">
        <v>8245</v>
      </c>
      <c r="J1739">
        <v>1348028861</v>
      </c>
      <c r="K1739">
        <v>1342844861</v>
      </c>
      <c r="L1739" t="b">
        <v>0</v>
      </c>
      <c r="M1739">
        <v>120</v>
      </c>
      <c r="N1739" t="b">
        <v>1</v>
      </c>
      <c r="O1739" t="s">
        <v>8272</v>
      </c>
      <c r="P1739" t="s">
        <v>8309</v>
      </c>
      <c r="Q1739" t="s">
        <v>8331</v>
      </c>
      <c r="R1739">
        <f t="shared" si="189"/>
        <v>43.55</v>
      </c>
      <c r="S1739" s="9">
        <f t="shared" si="190"/>
        <v>131</v>
      </c>
      <c r="T1739" s="8">
        <f t="shared" si="191"/>
        <v>41111.185891203706</v>
      </c>
      <c r="U1739" s="8">
        <f t="shared" si="192"/>
        <v>41171.185891203706</v>
      </c>
      <c r="V1739" s="14">
        <f t="shared" si="193"/>
        <v>60</v>
      </c>
      <c r="W1739" s="10">
        <f t="shared" si="194"/>
        <v>0.30649999999999999</v>
      </c>
      <c r="X1739" s="21">
        <f t="shared" si="195"/>
        <v>2012</v>
      </c>
    </row>
    <row r="1740" spans="1:24" ht="60" x14ac:dyDescent="0.25">
      <c r="A1740">
        <v>2981</v>
      </c>
      <c r="B1740" s="1" t="s">
        <v>2981</v>
      </c>
      <c r="C1740" s="1" t="s">
        <v>7091</v>
      </c>
      <c r="D1740" s="3">
        <v>4000</v>
      </c>
      <c r="E1740" s="4">
        <v>5157</v>
      </c>
      <c r="F1740" t="s">
        <v>8218</v>
      </c>
      <c r="G1740" t="s">
        <v>8240</v>
      </c>
      <c r="H1740" t="s">
        <v>8413</v>
      </c>
      <c r="I1740" t="s">
        <v>8248</v>
      </c>
      <c r="J1740">
        <v>1443014756</v>
      </c>
      <c r="K1740">
        <v>1439126756</v>
      </c>
      <c r="L1740" t="b">
        <v>1</v>
      </c>
      <c r="M1740">
        <v>97</v>
      </c>
      <c r="N1740" t="b">
        <v>1</v>
      </c>
      <c r="O1740" t="s">
        <v>8301</v>
      </c>
      <c r="P1740" t="s">
        <v>8321</v>
      </c>
      <c r="Q1740" t="s">
        <v>8322</v>
      </c>
      <c r="R1740">
        <f t="shared" si="189"/>
        <v>53.16</v>
      </c>
      <c r="S1740" s="9">
        <f t="shared" si="190"/>
        <v>129</v>
      </c>
      <c r="T1740" s="8">
        <f t="shared" si="191"/>
        <v>42225.559675925921</v>
      </c>
      <c r="U1740" s="8">
        <f t="shared" si="192"/>
        <v>42270.559675925921</v>
      </c>
      <c r="V1740" s="14">
        <f t="shared" si="193"/>
        <v>45</v>
      </c>
      <c r="W1740" s="10">
        <f t="shared" si="194"/>
        <v>0.28925000000000001</v>
      </c>
      <c r="X1740" s="21">
        <f t="shared" si="195"/>
        <v>2015</v>
      </c>
    </row>
    <row r="1741" spans="1:24" ht="45" x14ac:dyDescent="0.25">
      <c r="A1741">
        <v>3589</v>
      </c>
      <c r="B1741" s="1" t="s">
        <v>3588</v>
      </c>
      <c r="C1741" s="1" t="s">
        <v>7699</v>
      </c>
      <c r="D1741" s="3">
        <v>4000</v>
      </c>
      <c r="E1741" s="4">
        <v>5100</v>
      </c>
      <c r="F1741" t="s">
        <v>8218</v>
      </c>
      <c r="G1741" t="s">
        <v>8223</v>
      </c>
      <c r="H1741" t="s">
        <v>8403</v>
      </c>
      <c r="I1741" t="s">
        <v>8245</v>
      </c>
      <c r="J1741">
        <v>1432654347</v>
      </c>
      <c r="K1741">
        <v>1430494347</v>
      </c>
      <c r="L1741" t="b">
        <v>0</v>
      </c>
      <c r="M1741">
        <v>62</v>
      </c>
      <c r="N1741" t="b">
        <v>1</v>
      </c>
      <c r="O1741" t="s">
        <v>8269</v>
      </c>
      <c r="P1741" t="s">
        <v>8321</v>
      </c>
      <c r="Q1741" t="s">
        <v>8324</v>
      </c>
      <c r="R1741">
        <f t="shared" si="189"/>
        <v>82.26</v>
      </c>
      <c r="S1741" s="9">
        <f t="shared" si="190"/>
        <v>128</v>
      </c>
      <c r="T1741" s="8">
        <f t="shared" si="191"/>
        <v>42125.647534722222</v>
      </c>
      <c r="U1741" s="8">
        <f t="shared" si="192"/>
        <v>42150.647534722222</v>
      </c>
      <c r="V1741" s="14">
        <f t="shared" si="193"/>
        <v>25</v>
      </c>
      <c r="W1741" s="10">
        <f t="shared" si="194"/>
        <v>0.27500000000000002</v>
      </c>
      <c r="X1741" s="21">
        <f t="shared" si="195"/>
        <v>2015</v>
      </c>
    </row>
    <row r="1742" spans="1:24" ht="60" x14ac:dyDescent="0.25">
      <c r="A1742">
        <v>3162</v>
      </c>
      <c r="B1742" s="1" t="s">
        <v>3162</v>
      </c>
      <c r="C1742" s="1" t="s">
        <v>7272</v>
      </c>
      <c r="D1742" s="3">
        <v>4000</v>
      </c>
      <c r="E1742" s="4">
        <v>5086</v>
      </c>
      <c r="F1742" t="s">
        <v>8218</v>
      </c>
      <c r="G1742" t="s">
        <v>8223</v>
      </c>
      <c r="H1742" t="s">
        <v>8403</v>
      </c>
      <c r="I1742" t="s">
        <v>8245</v>
      </c>
      <c r="J1742">
        <v>1404698400</v>
      </c>
      <c r="K1742">
        <v>1402331262</v>
      </c>
      <c r="L1742" t="b">
        <v>1</v>
      </c>
      <c r="M1742">
        <v>63</v>
      </c>
      <c r="N1742" t="b">
        <v>1</v>
      </c>
      <c r="O1742" t="s">
        <v>8269</v>
      </c>
      <c r="P1742" t="s">
        <v>8321</v>
      </c>
      <c r="Q1742" t="s">
        <v>8324</v>
      </c>
      <c r="R1742">
        <f t="shared" si="189"/>
        <v>80.73</v>
      </c>
      <c r="S1742" s="9">
        <f t="shared" si="190"/>
        <v>127</v>
      </c>
      <c r="T1742" s="8">
        <f t="shared" si="191"/>
        <v>41799.685902777775</v>
      </c>
      <c r="U1742" s="8">
        <f t="shared" si="192"/>
        <v>41827.083333333336</v>
      </c>
      <c r="V1742" s="14">
        <f t="shared" si="193"/>
        <v>27.397430555560277</v>
      </c>
      <c r="W1742" s="10">
        <f t="shared" si="194"/>
        <v>0.27150000000000002</v>
      </c>
      <c r="X1742" s="21">
        <f t="shared" si="195"/>
        <v>2014</v>
      </c>
    </row>
    <row r="1743" spans="1:24" ht="30" x14ac:dyDescent="0.25">
      <c r="A1743">
        <v>3212</v>
      </c>
      <c r="B1743" s="1" t="s">
        <v>3212</v>
      </c>
      <c r="C1743" s="1" t="s">
        <v>7322</v>
      </c>
      <c r="D1743" s="3">
        <v>4000</v>
      </c>
      <c r="E1743" s="4">
        <v>5050</v>
      </c>
      <c r="F1743" t="s">
        <v>8218</v>
      </c>
      <c r="G1743" t="s">
        <v>8223</v>
      </c>
      <c r="H1743" t="s">
        <v>8403</v>
      </c>
      <c r="I1743" t="s">
        <v>8245</v>
      </c>
      <c r="J1743">
        <v>1407524751</v>
      </c>
      <c r="K1743">
        <v>1404932751</v>
      </c>
      <c r="L1743" t="b">
        <v>1</v>
      </c>
      <c r="M1743">
        <v>94</v>
      </c>
      <c r="N1743" t="b">
        <v>1</v>
      </c>
      <c r="O1743" t="s">
        <v>8269</v>
      </c>
      <c r="P1743" t="s">
        <v>8321</v>
      </c>
      <c r="Q1743" t="s">
        <v>8324</v>
      </c>
      <c r="R1743">
        <f t="shared" si="189"/>
        <v>53.72</v>
      </c>
      <c r="S1743" s="9">
        <f t="shared" si="190"/>
        <v>126</v>
      </c>
      <c r="T1743" s="8">
        <f t="shared" si="191"/>
        <v>41829.795729166668</v>
      </c>
      <c r="U1743" s="8">
        <f t="shared" si="192"/>
        <v>41859.795729166668</v>
      </c>
      <c r="V1743" s="14">
        <f t="shared" si="193"/>
        <v>30</v>
      </c>
      <c r="W1743" s="10">
        <f t="shared" si="194"/>
        <v>0.26250000000000001</v>
      </c>
      <c r="X1743" s="21">
        <f t="shared" si="195"/>
        <v>2014</v>
      </c>
    </row>
    <row r="1744" spans="1:24" ht="60" x14ac:dyDescent="0.25">
      <c r="A1744">
        <v>2532</v>
      </c>
      <c r="B1744" s="1" t="s">
        <v>2532</v>
      </c>
      <c r="C1744" s="1" t="s">
        <v>6642</v>
      </c>
      <c r="D1744" s="3">
        <v>4000</v>
      </c>
      <c r="E1744" s="4">
        <v>5045</v>
      </c>
      <c r="F1744" t="s">
        <v>8218</v>
      </c>
      <c r="G1744" t="s">
        <v>8223</v>
      </c>
      <c r="H1744" t="s">
        <v>8403</v>
      </c>
      <c r="I1744" t="s">
        <v>8245</v>
      </c>
      <c r="J1744">
        <v>1345148566</v>
      </c>
      <c r="K1744">
        <v>1342556566</v>
      </c>
      <c r="L1744" t="b">
        <v>0</v>
      </c>
      <c r="M1744">
        <v>60</v>
      </c>
      <c r="N1744" t="b">
        <v>1</v>
      </c>
      <c r="O1744" t="s">
        <v>8298</v>
      </c>
      <c r="P1744" t="s">
        <v>8325</v>
      </c>
      <c r="Q1744" t="s">
        <v>8339</v>
      </c>
      <c r="R1744">
        <f t="shared" si="189"/>
        <v>84.08</v>
      </c>
      <c r="S1744" s="9">
        <f t="shared" si="190"/>
        <v>126</v>
      </c>
      <c r="T1744" s="8">
        <f t="shared" si="191"/>
        <v>41107.849143518521</v>
      </c>
      <c r="U1744" s="8">
        <f t="shared" si="192"/>
        <v>41137.849143518521</v>
      </c>
      <c r="V1744" s="14">
        <f t="shared" si="193"/>
        <v>30</v>
      </c>
      <c r="W1744" s="10">
        <f t="shared" si="194"/>
        <v>0.26124999999999998</v>
      </c>
      <c r="X1744" s="21">
        <f t="shared" si="195"/>
        <v>2012</v>
      </c>
    </row>
    <row r="1745" spans="1:24" ht="60" x14ac:dyDescent="0.25">
      <c r="A1745">
        <v>849</v>
      </c>
      <c r="B1745" s="1" t="s">
        <v>850</v>
      </c>
      <c r="C1745" s="1" t="s">
        <v>4959</v>
      </c>
      <c r="D1745" s="3">
        <v>4000</v>
      </c>
      <c r="E1745" s="4">
        <v>4796</v>
      </c>
      <c r="F1745" t="s">
        <v>8218</v>
      </c>
      <c r="G1745" t="s">
        <v>8223</v>
      </c>
      <c r="H1745" t="s">
        <v>8403</v>
      </c>
      <c r="I1745" t="s">
        <v>8245</v>
      </c>
      <c r="J1745">
        <v>1426473264</v>
      </c>
      <c r="K1745">
        <v>1424057664</v>
      </c>
      <c r="L1745" t="b">
        <v>0</v>
      </c>
      <c r="M1745">
        <v>115</v>
      </c>
      <c r="N1745" t="b">
        <v>1</v>
      </c>
      <c r="O1745" t="s">
        <v>8275</v>
      </c>
      <c r="P1745" t="s">
        <v>8325</v>
      </c>
      <c r="Q1745" t="s">
        <v>8334</v>
      </c>
      <c r="R1745">
        <f t="shared" si="189"/>
        <v>41.7</v>
      </c>
      <c r="S1745" s="9">
        <f t="shared" si="190"/>
        <v>120</v>
      </c>
      <c r="T1745" s="8">
        <f t="shared" si="191"/>
        <v>42051.148888888885</v>
      </c>
      <c r="U1745" s="8">
        <f t="shared" si="192"/>
        <v>42079.107222222221</v>
      </c>
      <c r="V1745" s="14">
        <f t="shared" si="193"/>
        <v>27.958333333335759</v>
      </c>
      <c r="W1745" s="10">
        <f t="shared" si="194"/>
        <v>0.19900000000000001</v>
      </c>
      <c r="X1745" s="21">
        <f t="shared" si="195"/>
        <v>2015</v>
      </c>
    </row>
    <row r="1746" spans="1:24" ht="60" x14ac:dyDescent="0.25">
      <c r="A1746">
        <v>3416</v>
      </c>
      <c r="B1746" s="1" t="s">
        <v>3415</v>
      </c>
      <c r="C1746" s="1" t="s">
        <v>7526</v>
      </c>
      <c r="D1746" s="3">
        <v>4000</v>
      </c>
      <c r="E1746" s="4">
        <v>4784</v>
      </c>
      <c r="F1746" t="s">
        <v>8218</v>
      </c>
      <c r="G1746" t="s">
        <v>8224</v>
      </c>
      <c r="H1746" t="s">
        <v>8407</v>
      </c>
      <c r="I1746" t="s">
        <v>8246</v>
      </c>
      <c r="J1746">
        <v>1429813800</v>
      </c>
      <c r="K1746">
        <v>1427363645</v>
      </c>
      <c r="L1746" t="b">
        <v>0</v>
      </c>
      <c r="M1746">
        <v>30</v>
      </c>
      <c r="N1746" t="b">
        <v>1</v>
      </c>
      <c r="O1746" t="s">
        <v>8269</v>
      </c>
      <c r="P1746" t="s">
        <v>8321</v>
      </c>
      <c r="Q1746" t="s">
        <v>8324</v>
      </c>
      <c r="R1746">
        <f t="shared" si="189"/>
        <v>159.47</v>
      </c>
      <c r="S1746" s="9">
        <f t="shared" si="190"/>
        <v>120</v>
      </c>
      <c r="T1746" s="8">
        <f t="shared" si="191"/>
        <v>42089.412557870368</v>
      </c>
      <c r="U1746" s="8">
        <f t="shared" si="192"/>
        <v>42117.770833333328</v>
      </c>
      <c r="V1746" s="14">
        <f t="shared" si="193"/>
        <v>28.358275462960592</v>
      </c>
      <c r="W1746" s="10">
        <f t="shared" si="194"/>
        <v>0.19600000000000001</v>
      </c>
      <c r="X1746" s="21">
        <f t="shared" si="195"/>
        <v>2015</v>
      </c>
    </row>
    <row r="1747" spans="1:24" ht="45" x14ac:dyDescent="0.25">
      <c r="A1747">
        <v>3012</v>
      </c>
      <c r="B1747" s="1" t="s">
        <v>3012</v>
      </c>
      <c r="C1747" s="1" t="s">
        <v>7122</v>
      </c>
      <c r="D1747" s="3">
        <v>4000</v>
      </c>
      <c r="E1747" s="4">
        <v>4685</v>
      </c>
      <c r="F1747" t="s">
        <v>8218</v>
      </c>
      <c r="G1747" t="s">
        <v>8223</v>
      </c>
      <c r="H1747" t="s">
        <v>8403</v>
      </c>
      <c r="I1747" t="s">
        <v>8245</v>
      </c>
      <c r="J1747">
        <v>1423587130</v>
      </c>
      <c r="K1747">
        <v>1421772730</v>
      </c>
      <c r="L1747" t="b">
        <v>0</v>
      </c>
      <c r="M1747">
        <v>55</v>
      </c>
      <c r="N1747" t="b">
        <v>1</v>
      </c>
      <c r="O1747" t="s">
        <v>8301</v>
      </c>
      <c r="P1747" t="s">
        <v>8321</v>
      </c>
      <c r="Q1747" t="s">
        <v>8322</v>
      </c>
      <c r="R1747">
        <f t="shared" si="189"/>
        <v>85.18</v>
      </c>
      <c r="S1747" s="9">
        <f t="shared" si="190"/>
        <v>117</v>
      </c>
      <c r="T1747" s="8">
        <f t="shared" si="191"/>
        <v>42024.702893518523</v>
      </c>
      <c r="U1747" s="8">
        <f t="shared" si="192"/>
        <v>42045.702893518523</v>
      </c>
      <c r="V1747" s="14">
        <f t="shared" si="193"/>
        <v>21</v>
      </c>
      <c r="W1747" s="10">
        <f t="shared" si="194"/>
        <v>0.17125000000000001</v>
      </c>
      <c r="X1747" s="21">
        <f t="shared" si="195"/>
        <v>2015</v>
      </c>
    </row>
    <row r="1748" spans="1:24" ht="45" x14ac:dyDescent="0.25">
      <c r="A1748">
        <v>3523</v>
      </c>
      <c r="B1748" s="1" t="s">
        <v>3522</v>
      </c>
      <c r="C1748" s="1" t="s">
        <v>7633</v>
      </c>
      <c r="D1748" s="3">
        <v>4000</v>
      </c>
      <c r="E1748" s="4">
        <v>4546</v>
      </c>
      <c r="F1748" t="s">
        <v>8218</v>
      </c>
      <c r="G1748" t="s">
        <v>8224</v>
      </c>
      <c r="H1748" t="s">
        <v>8407</v>
      </c>
      <c r="I1748" t="s">
        <v>8246</v>
      </c>
      <c r="J1748">
        <v>1474844400</v>
      </c>
      <c r="K1748">
        <v>1469871148</v>
      </c>
      <c r="L1748" t="b">
        <v>0</v>
      </c>
      <c r="M1748">
        <v>80</v>
      </c>
      <c r="N1748" t="b">
        <v>1</v>
      </c>
      <c r="O1748" t="s">
        <v>8269</v>
      </c>
      <c r="P1748" t="s">
        <v>8321</v>
      </c>
      <c r="Q1748" t="s">
        <v>8324</v>
      </c>
      <c r="R1748">
        <f t="shared" si="189"/>
        <v>56.83</v>
      </c>
      <c r="S1748" s="9">
        <f t="shared" si="190"/>
        <v>114</v>
      </c>
      <c r="T1748" s="8">
        <f t="shared" si="191"/>
        <v>42581.397546296299</v>
      </c>
      <c r="U1748" s="8">
        <f t="shared" si="192"/>
        <v>42638.958333333328</v>
      </c>
      <c r="V1748" s="14">
        <f t="shared" si="193"/>
        <v>57.560787037029513</v>
      </c>
      <c r="W1748" s="10">
        <f t="shared" si="194"/>
        <v>0.13650000000000001</v>
      </c>
      <c r="X1748" s="21">
        <f t="shared" si="195"/>
        <v>2016</v>
      </c>
    </row>
    <row r="1749" spans="1:24" ht="45" x14ac:dyDescent="0.25">
      <c r="A1749">
        <v>3673</v>
      </c>
      <c r="B1749" s="1" t="s">
        <v>3670</v>
      </c>
      <c r="C1749" s="1" t="s">
        <v>7783</v>
      </c>
      <c r="D1749" s="3">
        <v>4000</v>
      </c>
      <c r="E1749" s="4">
        <v>4545</v>
      </c>
      <c r="F1749" t="s">
        <v>8218</v>
      </c>
      <c r="G1749" t="s">
        <v>8224</v>
      </c>
      <c r="H1749" t="s">
        <v>8407</v>
      </c>
      <c r="I1749" t="s">
        <v>8246</v>
      </c>
      <c r="J1749">
        <v>1415191920</v>
      </c>
      <c r="K1749">
        <v>1412233497</v>
      </c>
      <c r="L1749" t="b">
        <v>0</v>
      </c>
      <c r="M1749">
        <v>114</v>
      </c>
      <c r="N1749" t="b">
        <v>1</v>
      </c>
      <c r="O1749" t="s">
        <v>8269</v>
      </c>
      <c r="P1749" t="s">
        <v>8321</v>
      </c>
      <c r="Q1749" t="s">
        <v>8324</v>
      </c>
      <c r="R1749">
        <f t="shared" si="189"/>
        <v>39.869999999999997</v>
      </c>
      <c r="S1749" s="9">
        <f t="shared" si="190"/>
        <v>114</v>
      </c>
      <c r="T1749" s="8">
        <f t="shared" si="191"/>
        <v>41914.295104166667</v>
      </c>
      <c r="U1749" s="8">
        <f t="shared" si="192"/>
        <v>41948.536111111112</v>
      </c>
      <c r="V1749" s="14">
        <f t="shared" si="193"/>
        <v>34.241006944444962</v>
      </c>
      <c r="W1749" s="10">
        <f t="shared" si="194"/>
        <v>0.13625000000000001</v>
      </c>
      <c r="X1749" s="21">
        <f t="shared" si="195"/>
        <v>2014</v>
      </c>
    </row>
    <row r="1750" spans="1:24" ht="45" x14ac:dyDescent="0.25">
      <c r="A1750">
        <v>2526</v>
      </c>
      <c r="B1750" s="1" t="s">
        <v>2526</v>
      </c>
      <c r="C1750" s="1" t="s">
        <v>6636</v>
      </c>
      <c r="D1750" s="3">
        <v>4000</v>
      </c>
      <c r="E1750" s="4">
        <v>4518</v>
      </c>
      <c r="F1750" t="s">
        <v>8218</v>
      </c>
      <c r="G1750" t="s">
        <v>8223</v>
      </c>
      <c r="H1750" t="s">
        <v>8403</v>
      </c>
      <c r="I1750" t="s">
        <v>8245</v>
      </c>
      <c r="J1750">
        <v>1418014740</v>
      </c>
      <c r="K1750">
        <v>1415585474</v>
      </c>
      <c r="L1750" t="b">
        <v>0</v>
      </c>
      <c r="M1750">
        <v>33</v>
      </c>
      <c r="N1750" t="b">
        <v>1</v>
      </c>
      <c r="O1750" t="s">
        <v>8298</v>
      </c>
      <c r="P1750" t="s">
        <v>8325</v>
      </c>
      <c r="Q1750" t="s">
        <v>8339</v>
      </c>
      <c r="R1750">
        <f t="shared" si="189"/>
        <v>136.91</v>
      </c>
      <c r="S1750" s="9">
        <f t="shared" si="190"/>
        <v>113</v>
      </c>
      <c r="T1750" s="8">
        <f t="shared" si="191"/>
        <v>41953.091134259259</v>
      </c>
      <c r="U1750" s="8">
        <f t="shared" si="192"/>
        <v>41981.207638888889</v>
      </c>
      <c r="V1750" s="14">
        <f t="shared" si="193"/>
        <v>28.116504629630072</v>
      </c>
      <c r="W1750" s="10">
        <f t="shared" si="194"/>
        <v>0.1295</v>
      </c>
      <c r="X1750" s="21">
        <f t="shared" si="195"/>
        <v>2014</v>
      </c>
    </row>
    <row r="1751" spans="1:24" ht="60" x14ac:dyDescent="0.25">
      <c r="A1751">
        <v>2481</v>
      </c>
      <c r="B1751" s="1" t="s">
        <v>2481</v>
      </c>
      <c r="C1751" s="1" t="s">
        <v>6591</v>
      </c>
      <c r="D1751" s="3">
        <v>4000</v>
      </c>
      <c r="E1751" s="4">
        <v>4516.4399999999996</v>
      </c>
      <c r="F1751" t="s">
        <v>8218</v>
      </c>
      <c r="G1751" t="s">
        <v>8223</v>
      </c>
      <c r="H1751" t="s">
        <v>8403</v>
      </c>
      <c r="I1751" t="s">
        <v>8245</v>
      </c>
      <c r="J1751">
        <v>1335799808</v>
      </c>
      <c r="K1751">
        <v>1333207808</v>
      </c>
      <c r="L1751" t="b">
        <v>0</v>
      </c>
      <c r="M1751">
        <v>95</v>
      </c>
      <c r="N1751" t="b">
        <v>1</v>
      </c>
      <c r="O1751" t="s">
        <v>8277</v>
      </c>
      <c r="P1751" t="s">
        <v>8325</v>
      </c>
      <c r="Q1751" t="s">
        <v>8326</v>
      </c>
      <c r="R1751">
        <f t="shared" si="189"/>
        <v>47.54</v>
      </c>
      <c r="S1751" s="9">
        <f t="shared" si="190"/>
        <v>113</v>
      </c>
      <c r="T1751" s="8">
        <f t="shared" si="191"/>
        <v>40999.645925925928</v>
      </c>
      <c r="U1751" s="8">
        <f t="shared" si="192"/>
        <v>41029.645925925928</v>
      </c>
      <c r="V1751" s="14">
        <f t="shared" si="193"/>
        <v>30</v>
      </c>
      <c r="W1751" s="10">
        <f t="shared" si="194"/>
        <v>0.12910999999999989</v>
      </c>
      <c r="X1751" s="21">
        <f t="shared" si="195"/>
        <v>2012</v>
      </c>
    </row>
    <row r="1752" spans="1:24" ht="45" x14ac:dyDescent="0.25">
      <c r="A1752">
        <v>2497</v>
      </c>
      <c r="B1752" s="1" t="s">
        <v>2497</v>
      </c>
      <c r="C1752" s="1" t="s">
        <v>6607</v>
      </c>
      <c r="D1752" s="3">
        <v>4000</v>
      </c>
      <c r="E1752" s="4">
        <v>4510.8599999999997</v>
      </c>
      <c r="F1752" t="s">
        <v>8218</v>
      </c>
      <c r="G1752" t="s">
        <v>8223</v>
      </c>
      <c r="H1752" t="s">
        <v>8403</v>
      </c>
      <c r="I1752" t="s">
        <v>8245</v>
      </c>
      <c r="J1752">
        <v>1312578338</v>
      </c>
      <c r="K1752">
        <v>1309986338</v>
      </c>
      <c r="L1752" t="b">
        <v>0</v>
      </c>
      <c r="M1752">
        <v>56</v>
      </c>
      <c r="N1752" t="b">
        <v>1</v>
      </c>
      <c r="O1752" t="s">
        <v>8277</v>
      </c>
      <c r="P1752" t="s">
        <v>8325</v>
      </c>
      <c r="Q1752" t="s">
        <v>8326</v>
      </c>
      <c r="R1752">
        <f t="shared" si="189"/>
        <v>80.55</v>
      </c>
      <c r="S1752" s="9">
        <f t="shared" si="190"/>
        <v>113</v>
      </c>
      <c r="T1752" s="8">
        <f t="shared" si="191"/>
        <v>40730.878912037035</v>
      </c>
      <c r="U1752" s="8">
        <f t="shared" si="192"/>
        <v>40760.878912037035</v>
      </c>
      <c r="V1752" s="14">
        <f t="shared" si="193"/>
        <v>30</v>
      </c>
      <c r="W1752" s="10">
        <f t="shared" si="194"/>
        <v>0.12771499999999991</v>
      </c>
      <c r="X1752" s="21">
        <f t="shared" si="195"/>
        <v>2011</v>
      </c>
    </row>
    <row r="1753" spans="1:24" ht="60" x14ac:dyDescent="0.25">
      <c r="A1753">
        <v>2210</v>
      </c>
      <c r="B1753" s="1" t="s">
        <v>2211</v>
      </c>
      <c r="C1753" s="1" t="s">
        <v>6320</v>
      </c>
      <c r="D1753" s="3">
        <v>4000</v>
      </c>
      <c r="E1753" s="4">
        <v>4457</v>
      </c>
      <c r="F1753" t="s">
        <v>8218</v>
      </c>
      <c r="G1753" t="s">
        <v>8223</v>
      </c>
      <c r="H1753" t="s">
        <v>8403</v>
      </c>
      <c r="I1753" t="s">
        <v>8245</v>
      </c>
      <c r="J1753">
        <v>1334424960</v>
      </c>
      <c r="K1753">
        <v>1329442510</v>
      </c>
      <c r="L1753" t="b">
        <v>0</v>
      </c>
      <c r="M1753">
        <v>72</v>
      </c>
      <c r="N1753" t="b">
        <v>1</v>
      </c>
      <c r="O1753" t="s">
        <v>8278</v>
      </c>
      <c r="P1753" t="s">
        <v>8325</v>
      </c>
      <c r="Q1753" t="s">
        <v>8327</v>
      </c>
      <c r="R1753">
        <f t="shared" si="189"/>
        <v>61.9</v>
      </c>
      <c r="S1753" s="9">
        <f t="shared" si="190"/>
        <v>111</v>
      </c>
      <c r="T1753" s="8">
        <f t="shared" si="191"/>
        <v>40956.066087962965</v>
      </c>
      <c r="U1753" s="8">
        <f t="shared" si="192"/>
        <v>41013.73333333333</v>
      </c>
      <c r="V1753" s="14">
        <f t="shared" si="193"/>
        <v>57.667245370364981</v>
      </c>
      <c r="W1753" s="10">
        <f t="shared" si="194"/>
        <v>0.11425</v>
      </c>
      <c r="X1753" s="21">
        <f t="shared" si="195"/>
        <v>2012</v>
      </c>
    </row>
    <row r="1754" spans="1:24" ht="60" x14ac:dyDescent="0.25">
      <c r="A1754">
        <v>3398</v>
      </c>
      <c r="B1754" s="1" t="s">
        <v>3397</v>
      </c>
      <c r="C1754" s="1" t="s">
        <v>7508</v>
      </c>
      <c r="D1754" s="3">
        <v>4000</v>
      </c>
      <c r="E1754" s="4">
        <v>4443</v>
      </c>
      <c r="F1754" t="s">
        <v>8218</v>
      </c>
      <c r="G1754" t="s">
        <v>8223</v>
      </c>
      <c r="H1754" t="s">
        <v>8403</v>
      </c>
      <c r="I1754" t="s">
        <v>8245</v>
      </c>
      <c r="J1754">
        <v>1416589200</v>
      </c>
      <c r="K1754">
        <v>1414605776</v>
      </c>
      <c r="L1754" t="b">
        <v>0</v>
      </c>
      <c r="M1754">
        <v>65</v>
      </c>
      <c r="N1754" t="b">
        <v>1</v>
      </c>
      <c r="O1754" t="s">
        <v>8269</v>
      </c>
      <c r="P1754" t="s">
        <v>8321</v>
      </c>
      <c r="Q1754" t="s">
        <v>8324</v>
      </c>
      <c r="R1754">
        <f t="shared" si="189"/>
        <v>68.349999999999994</v>
      </c>
      <c r="S1754" s="9">
        <f t="shared" si="190"/>
        <v>111</v>
      </c>
      <c r="T1754" s="8">
        <f t="shared" si="191"/>
        <v>41941.75203703704</v>
      </c>
      <c r="U1754" s="8">
        <f t="shared" si="192"/>
        <v>41964.708333333328</v>
      </c>
      <c r="V1754" s="14">
        <f t="shared" si="193"/>
        <v>22.956296296288201</v>
      </c>
      <c r="W1754" s="10">
        <f t="shared" si="194"/>
        <v>0.11075</v>
      </c>
      <c r="X1754" s="21">
        <f t="shared" si="195"/>
        <v>2014</v>
      </c>
    </row>
    <row r="1755" spans="1:24" ht="30" x14ac:dyDescent="0.25">
      <c r="A1755">
        <v>3759</v>
      </c>
      <c r="B1755" s="1" t="s">
        <v>3756</v>
      </c>
      <c r="C1755" s="1" t="s">
        <v>7869</v>
      </c>
      <c r="D1755" s="3">
        <v>4000</v>
      </c>
      <c r="E1755" s="4">
        <v>4409.7700000000004</v>
      </c>
      <c r="F1755" t="s">
        <v>8218</v>
      </c>
      <c r="G1755" t="s">
        <v>8223</v>
      </c>
      <c r="H1755" t="s">
        <v>8403</v>
      </c>
      <c r="I1755" t="s">
        <v>8245</v>
      </c>
      <c r="J1755">
        <v>1440556553</v>
      </c>
      <c r="K1755">
        <v>1435372553</v>
      </c>
      <c r="L1755" t="b">
        <v>0</v>
      </c>
      <c r="M1755">
        <v>88</v>
      </c>
      <c r="N1755" t="b">
        <v>1</v>
      </c>
      <c r="O1755" t="s">
        <v>8303</v>
      </c>
      <c r="P1755" t="s">
        <v>8321</v>
      </c>
      <c r="Q1755" t="s">
        <v>8333</v>
      </c>
      <c r="R1755">
        <f t="shared" si="189"/>
        <v>50.11</v>
      </c>
      <c r="S1755" s="9">
        <f t="shared" si="190"/>
        <v>110</v>
      </c>
      <c r="T1755" s="8">
        <f t="shared" si="191"/>
        <v>42182.108252314814</v>
      </c>
      <c r="U1755" s="8">
        <f t="shared" si="192"/>
        <v>42242.108252314814</v>
      </c>
      <c r="V1755" s="14">
        <f t="shared" si="193"/>
        <v>60</v>
      </c>
      <c r="W1755" s="10">
        <f t="shared" si="194"/>
        <v>0.1024425000000001</v>
      </c>
      <c r="X1755" s="21">
        <f t="shared" si="195"/>
        <v>2015</v>
      </c>
    </row>
    <row r="1756" spans="1:24" ht="45" x14ac:dyDescent="0.25">
      <c r="A1756">
        <v>3315</v>
      </c>
      <c r="B1756" s="1" t="s">
        <v>3315</v>
      </c>
      <c r="C1756" s="1" t="s">
        <v>7425</v>
      </c>
      <c r="D1756" s="3">
        <v>4000</v>
      </c>
      <c r="E1756" s="4">
        <v>4400</v>
      </c>
      <c r="F1756" t="s">
        <v>8218</v>
      </c>
      <c r="G1756" t="s">
        <v>8224</v>
      </c>
      <c r="H1756" t="s">
        <v>8407</v>
      </c>
      <c r="I1756" t="s">
        <v>8246</v>
      </c>
      <c r="J1756">
        <v>1462519041</v>
      </c>
      <c r="K1756">
        <v>1459927041</v>
      </c>
      <c r="L1756" t="b">
        <v>0</v>
      </c>
      <c r="M1756">
        <v>89</v>
      </c>
      <c r="N1756" t="b">
        <v>1</v>
      </c>
      <c r="O1756" t="s">
        <v>8269</v>
      </c>
      <c r="P1756" t="s">
        <v>8321</v>
      </c>
      <c r="Q1756" t="s">
        <v>8324</v>
      </c>
      <c r="R1756">
        <f t="shared" si="189"/>
        <v>49.44</v>
      </c>
      <c r="S1756" s="9">
        <f t="shared" si="190"/>
        <v>110</v>
      </c>
      <c r="T1756" s="8">
        <f t="shared" si="191"/>
        <v>42466.303715277783</v>
      </c>
      <c r="U1756" s="8">
        <f t="shared" si="192"/>
        <v>42496.303715277783</v>
      </c>
      <c r="V1756" s="14">
        <f t="shared" si="193"/>
        <v>30</v>
      </c>
      <c r="W1756" s="10">
        <f t="shared" si="194"/>
        <v>0.1</v>
      </c>
      <c r="X1756" s="21">
        <f t="shared" si="195"/>
        <v>2016</v>
      </c>
    </row>
    <row r="1757" spans="1:24" ht="30" x14ac:dyDescent="0.25">
      <c r="A1757">
        <v>1462</v>
      </c>
      <c r="B1757" s="1" t="s">
        <v>1463</v>
      </c>
      <c r="C1757" s="1" t="s">
        <v>5572</v>
      </c>
      <c r="D1757" s="3">
        <v>4000</v>
      </c>
      <c r="E1757" s="4">
        <v>4340.7</v>
      </c>
      <c r="F1757" t="s">
        <v>8218</v>
      </c>
      <c r="G1757" t="s">
        <v>8223</v>
      </c>
      <c r="H1757" t="s">
        <v>8403</v>
      </c>
      <c r="I1757" t="s">
        <v>8245</v>
      </c>
      <c r="J1757">
        <v>1365609271</v>
      </c>
      <c r="K1757">
        <v>1363017271</v>
      </c>
      <c r="L1757" t="b">
        <v>1</v>
      </c>
      <c r="M1757">
        <v>150</v>
      </c>
      <c r="N1757" t="b">
        <v>1</v>
      </c>
      <c r="O1757" t="s">
        <v>8286</v>
      </c>
      <c r="P1757" t="s">
        <v>8309</v>
      </c>
      <c r="Q1757" t="s">
        <v>8310</v>
      </c>
      <c r="R1757">
        <f t="shared" si="189"/>
        <v>28.94</v>
      </c>
      <c r="S1757" s="9">
        <f t="shared" si="190"/>
        <v>109</v>
      </c>
      <c r="T1757" s="8">
        <f t="shared" si="191"/>
        <v>41344.662858796299</v>
      </c>
      <c r="U1757" s="8">
        <f t="shared" si="192"/>
        <v>41374.662858796299</v>
      </c>
      <c r="V1757" s="14">
        <f t="shared" si="193"/>
        <v>30</v>
      </c>
      <c r="W1757" s="10">
        <f t="shared" si="194"/>
        <v>8.5174999999999959E-2</v>
      </c>
      <c r="X1757" s="21">
        <f t="shared" si="195"/>
        <v>2013</v>
      </c>
    </row>
    <row r="1758" spans="1:24" ht="60" x14ac:dyDescent="0.25">
      <c r="A1758">
        <v>3768</v>
      </c>
      <c r="B1758" s="1" t="s">
        <v>3765</v>
      </c>
      <c r="C1758" s="1" t="s">
        <v>7878</v>
      </c>
      <c r="D1758" s="3">
        <v>4000</v>
      </c>
      <c r="E1758" s="4">
        <v>4306.1099999999997</v>
      </c>
      <c r="F1758" t="s">
        <v>8218</v>
      </c>
      <c r="G1758" t="s">
        <v>8223</v>
      </c>
      <c r="H1758" t="s">
        <v>8403</v>
      </c>
      <c r="I1758" t="s">
        <v>8245</v>
      </c>
      <c r="J1758">
        <v>1402594090</v>
      </c>
      <c r="K1758">
        <v>1400002090</v>
      </c>
      <c r="L1758" t="b">
        <v>0</v>
      </c>
      <c r="M1758">
        <v>58</v>
      </c>
      <c r="N1758" t="b">
        <v>1</v>
      </c>
      <c r="O1758" t="s">
        <v>8303</v>
      </c>
      <c r="P1758" t="s">
        <v>8321</v>
      </c>
      <c r="Q1758" t="s">
        <v>8333</v>
      </c>
      <c r="R1758">
        <f t="shared" si="189"/>
        <v>74.239999999999995</v>
      </c>
      <c r="S1758" s="9">
        <f t="shared" si="190"/>
        <v>108</v>
      </c>
      <c r="T1758" s="8">
        <f t="shared" si="191"/>
        <v>41772.727893518517</v>
      </c>
      <c r="U1758" s="8">
        <f t="shared" si="192"/>
        <v>41802.727893518517</v>
      </c>
      <c r="V1758" s="14">
        <f t="shared" si="193"/>
        <v>30</v>
      </c>
      <c r="W1758" s="10">
        <f t="shared" si="194"/>
        <v>7.6527499999999915E-2</v>
      </c>
      <c r="X1758" s="21">
        <f t="shared" si="195"/>
        <v>2014</v>
      </c>
    </row>
    <row r="1759" spans="1:24" ht="60" x14ac:dyDescent="0.25">
      <c r="A1759">
        <v>3273</v>
      </c>
      <c r="B1759" s="1" t="s">
        <v>3273</v>
      </c>
      <c r="C1759" s="1" t="s">
        <v>7383</v>
      </c>
      <c r="D1759" s="3">
        <v>4000</v>
      </c>
      <c r="E1759" s="4">
        <v>4296</v>
      </c>
      <c r="F1759" t="s">
        <v>8218</v>
      </c>
      <c r="G1759" t="s">
        <v>8223</v>
      </c>
      <c r="H1759" t="s">
        <v>8403</v>
      </c>
      <c r="I1759" t="s">
        <v>8245</v>
      </c>
      <c r="J1759">
        <v>1473879600</v>
      </c>
      <c r="K1759">
        <v>1472498042</v>
      </c>
      <c r="L1759" t="b">
        <v>1</v>
      </c>
      <c r="M1759">
        <v>21</v>
      </c>
      <c r="N1759" t="b">
        <v>1</v>
      </c>
      <c r="O1759" t="s">
        <v>8269</v>
      </c>
      <c r="P1759" t="s">
        <v>8321</v>
      </c>
      <c r="Q1759" t="s">
        <v>8324</v>
      </c>
      <c r="R1759">
        <f t="shared" si="189"/>
        <v>204.57</v>
      </c>
      <c r="S1759" s="9">
        <f t="shared" si="190"/>
        <v>107</v>
      </c>
      <c r="T1759" s="8">
        <f t="shared" si="191"/>
        <v>42611.801412037035</v>
      </c>
      <c r="U1759" s="8">
        <f t="shared" si="192"/>
        <v>42627.791666666672</v>
      </c>
      <c r="V1759" s="14">
        <f t="shared" si="193"/>
        <v>15.990254629636183</v>
      </c>
      <c r="W1759" s="10">
        <f t="shared" si="194"/>
        <v>7.3999999999999996E-2</v>
      </c>
      <c r="X1759" s="21">
        <f t="shared" si="195"/>
        <v>2016</v>
      </c>
    </row>
    <row r="1760" spans="1:24" ht="60" x14ac:dyDescent="0.25">
      <c r="A1760">
        <v>2528</v>
      </c>
      <c r="B1760" s="1" t="s">
        <v>2528</v>
      </c>
      <c r="C1760" s="1" t="s">
        <v>6638</v>
      </c>
      <c r="D1760" s="3">
        <v>4000</v>
      </c>
      <c r="E1760" s="4">
        <v>4289.99</v>
      </c>
      <c r="F1760" t="s">
        <v>8218</v>
      </c>
      <c r="G1760" t="s">
        <v>8224</v>
      </c>
      <c r="H1760" t="s">
        <v>8407</v>
      </c>
      <c r="I1760" t="s">
        <v>8246</v>
      </c>
      <c r="J1760">
        <v>1440068400</v>
      </c>
      <c r="K1760">
        <v>1438459303</v>
      </c>
      <c r="L1760" t="b">
        <v>0</v>
      </c>
      <c r="M1760">
        <v>81</v>
      </c>
      <c r="N1760" t="b">
        <v>1</v>
      </c>
      <c r="O1760" t="s">
        <v>8298</v>
      </c>
      <c r="P1760" t="s">
        <v>8325</v>
      </c>
      <c r="Q1760" t="s">
        <v>8339</v>
      </c>
      <c r="R1760">
        <f t="shared" si="189"/>
        <v>52.96</v>
      </c>
      <c r="S1760" s="9">
        <f t="shared" si="190"/>
        <v>107</v>
      </c>
      <c r="T1760" s="8">
        <f t="shared" si="191"/>
        <v>42217.834525462968</v>
      </c>
      <c r="U1760" s="8">
        <f t="shared" si="192"/>
        <v>42236.458333333328</v>
      </c>
      <c r="V1760" s="14">
        <f t="shared" si="193"/>
        <v>18.623807870360906</v>
      </c>
      <c r="W1760" s="10">
        <f t="shared" si="194"/>
        <v>7.2497499999999951E-2</v>
      </c>
      <c r="X1760" s="21">
        <f t="shared" si="195"/>
        <v>2015</v>
      </c>
    </row>
    <row r="1761" spans="1:24" ht="30" x14ac:dyDescent="0.25">
      <c r="A1761">
        <v>815</v>
      </c>
      <c r="B1761" s="1" t="s">
        <v>816</v>
      </c>
      <c r="C1761" s="1" t="s">
        <v>4925</v>
      </c>
      <c r="D1761" s="3">
        <v>4000</v>
      </c>
      <c r="E1761" s="4">
        <v>4280</v>
      </c>
      <c r="F1761" t="s">
        <v>8218</v>
      </c>
      <c r="G1761" t="s">
        <v>8223</v>
      </c>
      <c r="H1761" t="s">
        <v>8403</v>
      </c>
      <c r="I1761" t="s">
        <v>8245</v>
      </c>
      <c r="J1761">
        <v>1414879303</v>
      </c>
      <c r="K1761">
        <v>1412287303</v>
      </c>
      <c r="L1761" t="b">
        <v>0</v>
      </c>
      <c r="M1761">
        <v>43</v>
      </c>
      <c r="N1761" t="b">
        <v>1</v>
      </c>
      <c r="O1761" t="s">
        <v>8274</v>
      </c>
      <c r="P1761" t="s">
        <v>8325</v>
      </c>
      <c r="Q1761" t="s">
        <v>8329</v>
      </c>
      <c r="R1761">
        <f t="shared" si="189"/>
        <v>99.53</v>
      </c>
      <c r="S1761" s="9">
        <f t="shared" si="190"/>
        <v>107</v>
      </c>
      <c r="T1761" s="8">
        <f t="shared" si="191"/>
        <v>41914.917858796296</v>
      </c>
      <c r="U1761" s="8">
        <f t="shared" si="192"/>
        <v>41944.917858796296</v>
      </c>
      <c r="V1761" s="14">
        <f t="shared" si="193"/>
        <v>30</v>
      </c>
      <c r="W1761" s="10">
        <f t="shared" si="194"/>
        <v>7.0000000000000007E-2</v>
      </c>
      <c r="X1761" s="21">
        <f t="shared" si="195"/>
        <v>2014</v>
      </c>
    </row>
    <row r="1762" spans="1:24" ht="45" x14ac:dyDescent="0.25">
      <c r="A1762">
        <v>2109</v>
      </c>
      <c r="B1762" s="1" t="s">
        <v>2110</v>
      </c>
      <c r="C1762" s="1" t="s">
        <v>6219</v>
      </c>
      <c r="D1762" s="3">
        <v>4000</v>
      </c>
      <c r="E1762" s="4">
        <v>4261</v>
      </c>
      <c r="F1762" t="s">
        <v>8218</v>
      </c>
      <c r="G1762" t="s">
        <v>8223</v>
      </c>
      <c r="H1762" t="s">
        <v>8403</v>
      </c>
      <c r="I1762" t="s">
        <v>8245</v>
      </c>
      <c r="J1762">
        <v>1436115617</v>
      </c>
      <c r="K1762">
        <v>1433523617</v>
      </c>
      <c r="L1762" t="b">
        <v>0</v>
      </c>
      <c r="M1762">
        <v>40</v>
      </c>
      <c r="N1762" t="b">
        <v>1</v>
      </c>
      <c r="O1762" t="s">
        <v>8277</v>
      </c>
      <c r="P1762" t="s">
        <v>8325</v>
      </c>
      <c r="Q1762" t="s">
        <v>8326</v>
      </c>
      <c r="R1762">
        <f t="shared" si="189"/>
        <v>106.53</v>
      </c>
      <c r="S1762" s="9">
        <f t="shared" si="190"/>
        <v>107</v>
      </c>
      <c r="T1762" s="8">
        <f t="shared" si="191"/>
        <v>42160.708530092597</v>
      </c>
      <c r="U1762" s="8">
        <f t="shared" si="192"/>
        <v>42190.708530092597</v>
      </c>
      <c r="V1762" s="14">
        <f t="shared" si="193"/>
        <v>30</v>
      </c>
      <c r="W1762" s="10">
        <f t="shared" si="194"/>
        <v>6.5250000000000002E-2</v>
      </c>
      <c r="X1762" s="21">
        <f t="shared" si="195"/>
        <v>2015</v>
      </c>
    </row>
    <row r="1763" spans="1:24" ht="45" x14ac:dyDescent="0.25">
      <c r="A1763">
        <v>3359</v>
      </c>
      <c r="B1763" s="1" t="s">
        <v>3358</v>
      </c>
      <c r="C1763" s="1" t="s">
        <v>7469</v>
      </c>
      <c r="D1763" s="3">
        <v>4000</v>
      </c>
      <c r="E1763" s="4">
        <v>4250</v>
      </c>
      <c r="F1763" t="s">
        <v>8218</v>
      </c>
      <c r="G1763" t="s">
        <v>8223</v>
      </c>
      <c r="H1763" t="s">
        <v>8403</v>
      </c>
      <c r="I1763" t="s">
        <v>8245</v>
      </c>
      <c r="J1763">
        <v>1487985734</v>
      </c>
      <c r="K1763">
        <v>1484097734</v>
      </c>
      <c r="L1763" t="b">
        <v>0</v>
      </c>
      <c r="M1763">
        <v>23</v>
      </c>
      <c r="N1763" t="b">
        <v>1</v>
      </c>
      <c r="O1763" t="s">
        <v>8269</v>
      </c>
      <c r="P1763" t="s">
        <v>8321</v>
      </c>
      <c r="Q1763" t="s">
        <v>8324</v>
      </c>
      <c r="R1763">
        <f t="shared" si="189"/>
        <v>184.78</v>
      </c>
      <c r="S1763" s="9">
        <f t="shared" si="190"/>
        <v>106</v>
      </c>
      <c r="T1763" s="8">
        <f t="shared" si="191"/>
        <v>42746.057106481487</v>
      </c>
      <c r="U1763" s="8">
        <f t="shared" si="192"/>
        <v>42791.057106481487</v>
      </c>
      <c r="V1763" s="14">
        <f t="shared" si="193"/>
        <v>45</v>
      </c>
      <c r="W1763" s="10">
        <f t="shared" si="194"/>
        <v>6.25E-2</v>
      </c>
      <c r="X1763" s="21">
        <f t="shared" si="195"/>
        <v>2017</v>
      </c>
    </row>
    <row r="1764" spans="1:24" ht="45" x14ac:dyDescent="0.25">
      <c r="A1764">
        <v>2171</v>
      </c>
      <c r="B1764" s="1" t="s">
        <v>2172</v>
      </c>
      <c r="C1764" s="1" t="s">
        <v>6281</v>
      </c>
      <c r="D1764" s="3">
        <v>4000</v>
      </c>
      <c r="E1764" s="4">
        <v>4243</v>
      </c>
      <c r="F1764" t="s">
        <v>8218</v>
      </c>
      <c r="G1764" t="s">
        <v>8223</v>
      </c>
      <c r="H1764" t="s">
        <v>8403</v>
      </c>
      <c r="I1764" t="s">
        <v>8245</v>
      </c>
      <c r="J1764">
        <v>1434949200</v>
      </c>
      <c r="K1764">
        <v>1431903495</v>
      </c>
      <c r="L1764" t="b">
        <v>0</v>
      </c>
      <c r="M1764">
        <v>47</v>
      </c>
      <c r="N1764" t="b">
        <v>1</v>
      </c>
      <c r="O1764" t="s">
        <v>8274</v>
      </c>
      <c r="P1764" t="s">
        <v>8325</v>
      </c>
      <c r="Q1764" t="s">
        <v>8329</v>
      </c>
      <c r="R1764">
        <f t="shared" si="189"/>
        <v>90.28</v>
      </c>
      <c r="S1764" s="9">
        <f t="shared" si="190"/>
        <v>106</v>
      </c>
      <c r="T1764" s="8">
        <f t="shared" si="191"/>
        <v>42141.95711805555</v>
      </c>
      <c r="U1764" s="8">
        <f t="shared" si="192"/>
        <v>42177.208333333328</v>
      </c>
      <c r="V1764" s="14">
        <f t="shared" si="193"/>
        <v>35.251215277778101</v>
      </c>
      <c r="W1764" s="10">
        <f t="shared" si="194"/>
        <v>6.0749999999999998E-2</v>
      </c>
      <c r="X1764" s="21">
        <f t="shared" si="195"/>
        <v>2015</v>
      </c>
    </row>
    <row r="1765" spans="1:24" ht="60" x14ac:dyDescent="0.25">
      <c r="A1765">
        <v>3502</v>
      </c>
      <c r="B1765" s="1" t="s">
        <v>3501</v>
      </c>
      <c r="C1765" s="1" t="s">
        <v>7612</v>
      </c>
      <c r="D1765" s="3">
        <v>4000</v>
      </c>
      <c r="E1765" s="4">
        <v>4216</v>
      </c>
      <c r="F1765" t="s">
        <v>8218</v>
      </c>
      <c r="G1765" t="s">
        <v>8223</v>
      </c>
      <c r="H1765" t="s">
        <v>8403</v>
      </c>
      <c r="I1765" t="s">
        <v>8245</v>
      </c>
      <c r="J1765">
        <v>1458100740</v>
      </c>
      <c r="K1765">
        <v>1456862924</v>
      </c>
      <c r="L1765" t="b">
        <v>0</v>
      </c>
      <c r="M1765">
        <v>31</v>
      </c>
      <c r="N1765" t="b">
        <v>1</v>
      </c>
      <c r="O1765" t="s">
        <v>8269</v>
      </c>
      <c r="P1765" t="s">
        <v>8321</v>
      </c>
      <c r="Q1765" t="s">
        <v>8324</v>
      </c>
      <c r="R1765">
        <f t="shared" si="189"/>
        <v>136</v>
      </c>
      <c r="S1765" s="9">
        <f t="shared" si="190"/>
        <v>105</v>
      </c>
      <c r="T1765" s="8">
        <f t="shared" si="191"/>
        <v>42430.839398148149</v>
      </c>
      <c r="U1765" s="8">
        <f t="shared" si="192"/>
        <v>42445.165972222225</v>
      </c>
      <c r="V1765" s="14">
        <f t="shared" si="193"/>
        <v>14.326574074075324</v>
      </c>
      <c r="W1765" s="10">
        <f t="shared" si="194"/>
        <v>5.3999999999999999E-2</v>
      </c>
      <c r="X1765" s="21">
        <f t="shared" si="195"/>
        <v>2016</v>
      </c>
    </row>
    <row r="1766" spans="1:24" ht="30" x14ac:dyDescent="0.25">
      <c r="A1766">
        <v>807</v>
      </c>
      <c r="B1766" s="1" t="s">
        <v>808</v>
      </c>
      <c r="C1766" s="1" t="s">
        <v>4917</v>
      </c>
      <c r="D1766" s="3">
        <v>4000</v>
      </c>
      <c r="E1766" s="4">
        <v>4205</v>
      </c>
      <c r="F1766" t="s">
        <v>8218</v>
      </c>
      <c r="G1766" t="s">
        <v>8223</v>
      </c>
      <c r="H1766" t="s">
        <v>8403</v>
      </c>
      <c r="I1766" t="s">
        <v>8245</v>
      </c>
      <c r="J1766">
        <v>1488333600</v>
      </c>
      <c r="K1766">
        <v>1485270311</v>
      </c>
      <c r="L1766" t="b">
        <v>0</v>
      </c>
      <c r="M1766">
        <v>57</v>
      </c>
      <c r="N1766" t="b">
        <v>1</v>
      </c>
      <c r="O1766" t="s">
        <v>8274</v>
      </c>
      <c r="P1766" t="s">
        <v>8325</v>
      </c>
      <c r="Q1766" t="s">
        <v>8329</v>
      </c>
      <c r="R1766">
        <f t="shared" si="189"/>
        <v>73.77</v>
      </c>
      <c r="S1766" s="9">
        <f t="shared" si="190"/>
        <v>105</v>
      </c>
      <c r="T1766" s="8">
        <f t="shared" si="191"/>
        <v>42759.628599537042</v>
      </c>
      <c r="U1766" s="8">
        <f t="shared" si="192"/>
        <v>42795.083333333328</v>
      </c>
      <c r="V1766" s="14">
        <f t="shared" si="193"/>
        <v>35.454733796286746</v>
      </c>
      <c r="W1766" s="10">
        <f t="shared" si="194"/>
        <v>5.1249999999999997E-2</v>
      </c>
      <c r="X1766" s="21">
        <f t="shared" si="195"/>
        <v>2017</v>
      </c>
    </row>
    <row r="1767" spans="1:24" ht="45" x14ac:dyDescent="0.25">
      <c r="A1767">
        <v>859</v>
      </c>
      <c r="B1767" s="1" t="s">
        <v>860</v>
      </c>
      <c r="C1767" s="1" t="s">
        <v>4969</v>
      </c>
      <c r="D1767" s="3">
        <v>4000</v>
      </c>
      <c r="E1767" s="4">
        <v>4187</v>
      </c>
      <c r="F1767" t="s">
        <v>8218</v>
      </c>
      <c r="G1767" t="s">
        <v>8223</v>
      </c>
      <c r="H1767" t="s">
        <v>8403</v>
      </c>
      <c r="I1767" t="s">
        <v>8245</v>
      </c>
      <c r="J1767">
        <v>1433376000</v>
      </c>
      <c r="K1767">
        <v>1430768468</v>
      </c>
      <c r="L1767" t="b">
        <v>0</v>
      </c>
      <c r="M1767">
        <v>98</v>
      </c>
      <c r="N1767" t="b">
        <v>1</v>
      </c>
      <c r="O1767" t="s">
        <v>8275</v>
      </c>
      <c r="P1767" t="s">
        <v>8325</v>
      </c>
      <c r="Q1767" t="s">
        <v>8334</v>
      </c>
      <c r="R1767">
        <f t="shared" si="189"/>
        <v>42.72</v>
      </c>
      <c r="S1767" s="9">
        <f t="shared" si="190"/>
        <v>105</v>
      </c>
      <c r="T1767" s="8">
        <f t="shared" si="191"/>
        <v>42128.820231481484</v>
      </c>
      <c r="U1767" s="8">
        <f t="shared" si="192"/>
        <v>42159</v>
      </c>
      <c r="V1767" s="14">
        <f t="shared" si="193"/>
        <v>30.17976851851563</v>
      </c>
      <c r="W1767" s="10">
        <f t="shared" si="194"/>
        <v>4.675E-2</v>
      </c>
      <c r="X1767" s="21">
        <f t="shared" si="195"/>
        <v>2015</v>
      </c>
    </row>
    <row r="1768" spans="1:24" ht="45" x14ac:dyDescent="0.25">
      <c r="A1768">
        <v>809</v>
      </c>
      <c r="B1768" s="1" t="s">
        <v>810</v>
      </c>
      <c r="C1768" s="1" t="s">
        <v>4919</v>
      </c>
      <c r="D1768" s="3">
        <v>4000</v>
      </c>
      <c r="E1768" s="4">
        <v>4151</v>
      </c>
      <c r="F1768" t="s">
        <v>8218</v>
      </c>
      <c r="G1768" t="s">
        <v>8223</v>
      </c>
      <c r="H1768" t="s">
        <v>8403</v>
      </c>
      <c r="I1768" t="s">
        <v>8245</v>
      </c>
      <c r="J1768">
        <v>1390161630</v>
      </c>
      <c r="K1768">
        <v>1387569630</v>
      </c>
      <c r="L1768" t="b">
        <v>0</v>
      </c>
      <c r="M1768">
        <v>52</v>
      </c>
      <c r="N1768" t="b">
        <v>1</v>
      </c>
      <c r="O1768" t="s">
        <v>8274</v>
      </c>
      <c r="P1768" t="s">
        <v>8325</v>
      </c>
      <c r="Q1768" t="s">
        <v>8329</v>
      </c>
      <c r="R1768">
        <f t="shared" si="189"/>
        <v>79.83</v>
      </c>
      <c r="S1768" s="9">
        <f t="shared" si="190"/>
        <v>104</v>
      </c>
      <c r="T1768" s="8">
        <f t="shared" si="191"/>
        <v>41628.833680555559</v>
      </c>
      <c r="U1768" s="8">
        <f t="shared" si="192"/>
        <v>41658.833680555559</v>
      </c>
      <c r="V1768" s="14">
        <f t="shared" si="193"/>
        <v>30</v>
      </c>
      <c r="W1768" s="10">
        <f t="shared" si="194"/>
        <v>3.7749999999999999E-2</v>
      </c>
      <c r="X1768" s="21">
        <f t="shared" si="195"/>
        <v>2013</v>
      </c>
    </row>
    <row r="1769" spans="1:24" ht="45" x14ac:dyDescent="0.25">
      <c r="A1769">
        <v>1273</v>
      </c>
      <c r="B1769" s="1" t="s">
        <v>1274</v>
      </c>
      <c r="C1769" s="1" t="s">
        <v>5383</v>
      </c>
      <c r="D1769" s="3">
        <v>4000</v>
      </c>
      <c r="E1769" s="4">
        <v>4140</v>
      </c>
      <c r="F1769" t="s">
        <v>8218</v>
      </c>
      <c r="G1769" t="s">
        <v>8228</v>
      </c>
      <c r="H1769" t="s">
        <v>8408</v>
      </c>
      <c r="I1769" t="s">
        <v>8250</v>
      </c>
      <c r="J1769">
        <v>1409506291</v>
      </c>
      <c r="K1769">
        <v>1406914291</v>
      </c>
      <c r="L1769" t="b">
        <v>1</v>
      </c>
      <c r="M1769">
        <v>54</v>
      </c>
      <c r="N1769" t="b">
        <v>1</v>
      </c>
      <c r="O1769" t="s">
        <v>8274</v>
      </c>
      <c r="P1769" t="s">
        <v>8325</v>
      </c>
      <c r="Q1769" t="s">
        <v>8329</v>
      </c>
      <c r="R1769">
        <f t="shared" si="189"/>
        <v>76.67</v>
      </c>
      <c r="S1769" s="9">
        <f t="shared" si="190"/>
        <v>104</v>
      </c>
      <c r="T1769" s="8">
        <f t="shared" si="191"/>
        <v>41852.730219907404</v>
      </c>
      <c r="U1769" s="8">
        <f t="shared" si="192"/>
        <v>41882.730219907404</v>
      </c>
      <c r="V1769" s="14">
        <f t="shared" si="193"/>
        <v>30</v>
      </c>
      <c r="W1769" s="10">
        <f t="shared" si="194"/>
        <v>3.5000000000000003E-2</v>
      </c>
      <c r="X1769" s="21">
        <f t="shared" si="195"/>
        <v>2014</v>
      </c>
    </row>
    <row r="1770" spans="1:24" ht="60" x14ac:dyDescent="0.25">
      <c r="A1770">
        <v>3221</v>
      </c>
      <c r="B1770" s="1" t="s">
        <v>3221</v>
      </c>
      <c r="C1770" s="1" t="s">
        <v>7331</v>
      </c>
      <c r="D1770" s="3">
        <v>4000</v>
      </c>
      <c r="E1770" s="4">
        <v>4137</v>
      </c>
      <c r="F1770" t="s">
        <v>8218</v>
      </c>
      <c r="G1770" t="s">
        <v>8224</v>
      </c>
      <c r="H1770" t="s">
        <v>8407</v>
      </c>
      <c r="I1770" t="s">
        <v>8246</v>
      </c>
      <c r="J1770">
        <v>1436114603</v>
      </c>
      <c r="K1770">
        <v>1433090603</v>
      </c>
      <c r="L1770" t="b">
        <v>1</v>
      </c>
      <c r="M1770">
        <v>113</v>
      </c>
      <c r="N1770" t="b">
        <v>1</v>
      </c>
      <c r="O1770" t="s">
        <v>8269</v>
      </c>
      <c r="P1770" t="s">
        <v>8321</v>
      </c>
      <c r="Q1770" t="s">
        <v>8324</v>
      </c>
      <c r="R1770">
        <f t="shared" si="189"/>
        <v>36.61</v>
      </c>
      <c r="S1770" s="9">
        <f t="shared" si="190"/>
        <v>103</v>
      </c>
      <c r="T1770" s="8">
        <f t="shared" si="191"/>
        <v>42155.696793981479</v>
      </c>
      <c r="U1770" s="8">
        <f t="shared" si="192"/>
        <v>42190.696793981479</v>
      </c>
      <c r="V1770" s="14">
        <f t="shared" si="193"/>
        <v>35</v>
      </c>
      <c r="W1770" s="10">
        <f t="shared" si="194"/>
        <v>3.4250000000000003E-2</v>
      </c>
      <c r="X1770" s="21">
        <f t="shared" si="195"/>
        <v>2015</v>
      </c>
    </row>
    <row r="1771" spans="1:24" ht="60" x14ac:dyDescent="0.25">
      <c r="A1771">
        <v>2174</v>
      </c>
      <c r="B1771" s="1" t="s">
        <v>2175</v>
      </c>
      <c r="C1771" s="1" t="s">
        <v>6284</v>
      </c>
      <c r="D1771" s="3">
        <v>4000</v>
      </c>
      <c r="E1771" s="4">
        <v>4119</v>
      </c>
      <c r="F1771" t="s">
        <v>8218</v>
      </c>
      <c r="G1771" t="s">
        <v>8224</v>
      </c>
      <c r="H1771" t="s">
        <v>8407</v>
      </c>
      <c r="I1771" t="s">
        <v>8246</v>
      </c>
      <c r="J1771">
        <v>1462453307</v>
      </c>
      <c r="K1771">
        <v>1459861307</v>
      </c>
      <c r="L1771" t="b">
        <v>0</v>
      </c>
      <c r="M1771">
        <v>63</v>
      </c>
      <c r="N1771" t="b">
        <v>1</v>
      </c>
      <c r="O1771" t="s">
        <v>8274</v>
      </c>
      <c r="P1771" t="s">
        <v>8325</v>
      </c>
      <c r="Q1771" t="s">
        <v>8329</v>
      </c>
      <c r="R1771">
        <f t="shared" si="189"/>
        <v>65.38</v>
      </c>
      <c r="S1771" s="9">
        <f t="shared" si="190"/>
        <v>103</v>
      </c>
      <c r="T1771" s="8">
        <f t="shared" si="191"/>
        <v>42465.542905092589</v>
      </c>
      <c r="U1771" s="8">
        <f t="shared" si="192"/>
        <v>42495.542905092589</v>
      </c>
      <c r="V1771" s="14">
        <f t="shared" si="193"/>
        <v>30</v>
      </c>
      <c r="W1771" s="10">
        <f t="shared" si="194"/>
        <v>2.9749999999999999E-2</v>
      </c>
      <c r="X1771" s="21">
        <f t="shared" si="195"/>
        <v>2016</v>
      </c>
    </row>
    <row r="1772" spans="1:24" ht="60" x14ac:dyDescent="0.25">
      <c r="A1772">
        <v>1403</v>
      </c>
      <c r="B1772" s="1" t="s">
        <v>1404</v>
      </c>
      <c r="C1772" s="1" t="s">
        <v>5513</v>
      </c>
      <c r="D1772" s="3">
        <v>4000</v>
      </c>
      <c r="E1772" s="4">
        <v>4103</v>
      </c>
      <c r="F1772" t="s">
        <v>8218</v>
      </c>
      <c r="G1772" t="s">
        <v>8223</v>
      </c>
      <c r="H1772" t="s">
        <v>8403</v>
      </c>
      <c r="I1772" t="s">
        <v>8245</v>
      </c>
      <c r="J1772">
        <v>1374802235</v>
      </c>
      <c r="K1772">
        <v>1372210235</v>
      </c>
      <c r="L1772" t="b">
        <v>0</v>
      </c>
      <c r="M1772">
        <v>66</v>
      </c>
      <c r="N1772" t="b">
        <v>1</v>
      </c>
      <c r="O1772" t="s">
        <v>8274</v>
      </c>
      <c r="P1772" t="s">
        <v>8325</v>
      </c>
      <c r="Q1772" t="s">
        <v>8329</v>
      </c>
      <c r="R1772">
        <f t="shared" si="189"/>
        <v>62.17</v>
      </c>
      <c r="S1772" s="9">
        <f t="shared" si="190"/>
        <v>103</v>
      </c>
      <c r="T1772" s="8">
        <f t="shared" si="191"/>
        <v>41451.062905092593</v>
      </c>
      <c r="U1772" s="8">
        <f t="shared" si="192"/>
        <v>41481.062905092593</v>
      </c>
      <c r="V1772" s="14">
        <f t="shared" si="193"/>
        <v>30</v>
      </c>
      <c r="W1772" s="10">
        <f t="shared" si="194"/>
        <v>2.5749999999999999E-2</v>
      </c>
      <c r="X1772" s="21">
        <f t="shared" si="195"/>
        <v>2013</v>
      </c>
    </row>
    <row r="1773" spans="1:24" ht="60" x14ac:dyDescent="0.25">
      <c r="A1773">
        <v>3381</v>
      </c>
      <c r="B1773" s="1" t="s">
        <v>3380</v>
      </c>
      <c r="C1773" s="1" t="s">
        <v>7491</v>
      </c>
      <c r="D1773" s="3">
        <v>4000</v>
      </c>
      <c r="E1773" s="4">
        <v>4090</v>
      </c>
      <c r="F1773" t="s">
        <v>8218</v>
      </c>
      <c r="G1773" t="s">
        <v>8223</v>
      </c>
      <c r="H1773" t="s">
        <v>8403</v>
      </c>
      <c r="I1773" t="s">
        <v>8245</v>
      </c>
      <c r="J1773">
        <v>1426044383</v>
      </c>
      <c r="K1773">
        <v>1423455983</v>
      </c>
      <c r="L1773" t="b">
        <v>0</v>
      </c>
      <c r="M1773">
        <v>48</v>
      </c>
      <c r="N1773" t="b">
        <v>1</v>
      </c>
      <c r="O1773" t="s">
        <v>8269</v>
      </c>
      <c r="P1773" t="s">
        <v>8321</v>
      </c>
      <c r="Q1773" t="s">
        <v>8324</v>
      </c>
      <c r="R1773">
        <f t="shared" si="189"/>
        <v>85.21</v>
      </c>
      <c r="S1773" s="9">
        <f t="shared" si="190"/>
        <v>102</v>
      </c>
      <c r="T1773" s="8">
        <f t="shared" si="191"/>
        <v>42044.184988425928</v>
      </c>
      <c r="U1773" s="8">
        <f t="shared" si="192"/>
        <v>42074.143321759257</v>
      </c>
      <c r="V1773" s="14">
        <f t="shared" si="193"/>
        <v>29.958333333328483</v>
      </c>
      <c r="W1773" s="10">
        <f t="shared" si="194"/>
        <v>2.2499999999999999E-2</v>
      </c>
      <c r="X1773" s="21">
        <f t="shared" si="195"/>
        <v>2015</v>
      </c>
    </row>
    <row r="1774" spans="1:24" ht="45" x14ac:dyDescent="0.25">
      <c r="A1774">
        <v>2527</v>
      </c>
      <c r="B1774" s="1" t="s">
        <v>2527</v>
      </c>
      <c r="C1774" s="1" t="s">
        <v>6637</v>
      </c>
      <c r="D1774" s="3">
        <v>4000</v>
      </c>
      <c r="E1774" s="4">
        <v>4085</v>
      </c>
      <c r="F1774" t="s">
        <v>8218</v>
      </c>
      <c r="G1774" t="s">
        <v>8223</v>
      </c>
      <c r="H1774" t="s">
        <v>8403</v>
      </c>
      <c r="I1774" t="s">
        <v>8245</v>
      </c>
      <c r="J1774">
        <v>1382068740</v>
      </c>
      <c r="K1774">
        <v>1380477691</v>
      </c>
      <c r="L1774" t="b">
        <v>0</v>
      </c>
      <c r="M1774">
        <v>71</v>
      </c>
      <c r="N1774" t="b">
        <v>1</v>
      </c>
      <c r="O1774" t="s">
        <v>8298</v>
      </c>
      <c r="P1774" t="s">
        <v>8325</v>
      </c>
      <c r="Q1774" t="s">
        <v>8339</v>
      </c>
      <c r="R1774">
        <f t="shared" si="189"/>
        <v>57.54</v>
      </c>
      <c r="S1774" s="9">
        <f t="shared" si="190"/>
        <v>102</v>
      </c>
      <c r="T1774" s="8">
        <f t="shared" si="191"/>
        <v>41546.75105324074</v>
      </c>
      <c r="U1774" s="8">
        <f t="shared" si="192"/>
        <v>41565.165972222225</v>
      </c>
      <c r="V1774" s="14">
        <f t="shared" si="193"/>
        <v>18.414918981485243</v>
      </c>
      <c r="W1774" s="10">
        <f t="shared" si="194"/>
        <v>2.1250000000000002E-2</v>
      </c>
      <c r="X1774" s="21">
        <f t="shared" si="195"/>
        <v>2013</v>
      </c>
    </row>
    <row r="1775" spans="1:24" ht="60" x14ac:dyDescent="0.25">
      <c r="A1775">
        <v>3305</v>
      </c>
      <c r="B1775" s="1" t="s">
        <v>3305</v>
      </c>
      <c r="C1775" s="1" t="s">
        <v>7415</v>
      </c>
      <c r="D1775" s="3">
        <v>4000</v>
      </c>
      <c r="E1775" s="4">
        <v>4081</v>
      </c>
      <c r="F1775" t="s">
        <v>8218</v>
      </c>
      <c r="G1775" t="s">
        <v>8223</v>
      </c>
      <c r="H1775" t="s">
        <v>8403</v>
      </c>
      <c r="I1775" t="s">
        <v>8245</v>
      </c>
      <c r="J1775">
        <v>1438374748</v>
      </c>
      <c r="K1775">
        <v>1435782748</v>
      </c>
      <c r="L1775" t="b">
        <v>0</v>
      </c>
      <c r="M1775">
        <v>20</v>
      </c>
      <c r="N1775" t="b">
        <v>1</v>
      </c>
      <c r="O1775" t="s">
        <v>8269</v>
      </c>
      <c r="P1775" t="s">
        <v>8321</v>
      </c>
      <c r="Q1775" t="s">
        <v>8324</v>
      </c>
      <c r="R1775">
        <f t="shared" si="189"/>
        <v>204.05</v>
      </c>
      <c r="S1775" s="9">
        <f t="shared" si="190"/>
        <v>102</v>
      </c>
      <c r="T1775" s="8">
        <f t="shared" si="191"/>
        <v>42186.855879629627</v>
      </c>
      <c r="U1775" s="8">
        <f t="shared" si="192"/>
        <v>42216.855879629627</v>
      </c>
      <c r="V1775" s="14">
        <f t="shared" si="193"/>
        <v>30</v>
      </c>
      <c r="W1775" s="10">
        <f t="shared" si="194"/>
        <v>2.0250000000000001E-2</v>
      </c>
      <c r="X1775" s="21">
        <f t="shared" si="195"/>
        <v>2015</v>
      </c>
    </row>
    <row r="1776" spans="1:24" ht="45" x14ac:dyDescent="0.25">
      <c r="A1776">
        <v>2334</v>
      </c>
      <c r="B1776" s="1" t="s">
        <v>2335</v>
      </c>
      <c r="C1776" s="1" t="s">
        <v>6444</v>
      </c>
      <c r="D1776" s="3">
        <v>4000</v>
      </c>
      <c r="E1776" s="4">
        <v>4078</v>
      </c>
      <c r="F1776" t="s">
        <v>8218</v>
      </c>
      <c r="G1776" t="s">
        <v>8223</v>
      </c>
      <c r="H1776" t="s">
        <v>8403</v>
      </c>
      <c r="I1776" t="s">
        <v>8245</v>
      </c>
      <c r="J1776">
        <v>1415208840</v>
      </c>
      <c r="K1776">
        <v>1412611498</v>
      </c>
      <c r="L1776" t="b">
        <v>1</v>
      </c>
      <c r="M1776">
        <v>67</v>
      </c>
      <c r="N1776" t="b">
        <v>1</v>
      </c>
      <c r="O1776" t="s">
        <v>8296</v>
      </c>
      <c r="P1776" t="s">
        <v>8317</v>
      </c>
      <c r="Q1776" t="s">
        <v>8318</v>
      </c>
      <c r="R1776">
        <f t="shared" si="189"/>
        <v>60.87</v>
      </c>
      <c r="S1776" s="9">
        <f t="shared" si="190"/>
        <v>102</v>
      </c>
      <c r="T1776" s="8">
        <f t="shared" si="191"/>
        <v>41918.670115740737</v>
      </c>
      <c r="U1776" s="8">
        <f t="shared" si="192"/>
        <v>41948.731944444444</v>
      </c>
      <c r="V1776" s="14">
        <f t="shared" si="193"/>
        <v>30.061828703706851</v>
      </c>
      <c r="W1776" s="10">
        <f t="shared" si="194"/>
        <v>1.95E-2</v>
      </c>
      <c r="X1776" s="21">
        <f t="shared" si="195"/>
        <v>2014</v>
      </c>
    </row>
    <row r="1777" spans="1:24" ht="60" x14ac:dyDescent="0.25">
      <c r="A1777">
        <v>3626</v>
      </c>
      <c r="B1777" s="1" t="s">
        <v>3624</v>
      </c>
      <c r="C1777" s="1" t="s">
        <v>7736</v>
      </c>
      <c r="D1777" s="3">
        <v>4000</v>
      </c>
      <c r="E1777" s="4">
        <v>4073</v>
      </c>
      <c r="F1777" t="s">
        <v>8218</v>
      </c>
      <c r="G1777" t="s">
        <v>8224</v>
      </c>
      <c r="H1777" t="s">
        <v>8407</v>
      </c>
      <c r="I1777" t="s">
        <v>8246</v>
      </c>
      <c r="J1777">
        <v>1408204857</v>
      </c>
      <c r="K1777">
        <v>1406390457</v>
      </c>
      <c r="L1777" t="b">
        <v>0</v>
      </c>
      <c r="M1777">
        <v>48</v>
      </c>
      <c r="N1777" t="b">
        <v>1</v>
      </c>
      <c r="O1777" t="s">
        <v>8269</v>
      </c>
      <c r="P1777" t="s">
        <v>8321</v>
      </c>
      <c r="Q1777" t="s">
        <v>8324</v>
      </c>
      <c r="R1777">
        <f t="shared" si="189"/>
        <v>84.85</v>
      </c>
      <c r="S1777" s="9">
        <f t="shared" si="190"/>
        <v>102</v>
      </c>
      <c r="T1777" s="8">
        <f t="shared" si="191"/>
        <v>41846.667326388888</v>
      </c>
      <c r="U1777" s="8">
        <f t="shared" si="192"/>
        <v>41867.667326388888</v>
      </c>
      <c r="V1777" s="14">
        <f t="shared" si="193"/>
        <v>21</v>
      </c>
      <c r="W1777" s="10">
        <f t="shared" si="194"/>
        <v>1.8249999999999999E-2</v>
      </c>
      <c r="X1777" s="21">
        <f t="shared" si="195"/>
        <v>2014</v>
      </c>
    </row>
    <row r="1778" spans="1:24" ht="60" x14ac:dyDescent="0.25">
      <c r="A1778">
        <v>1632</v>
      </c>
      <c r="B1778" s="1" t="s">
        <v>1633</v>
      </c>
      <c r="C1778" s="1" t="s">
        <v>5742</v>
      </c>
      <c r="D1778" s="3">
        <v>4000</v>
      </c>
      <c r="E1778" s="4">
        <v>4065</v>
      </c>
      <c r="F1778" t="s">
        <v>8218</v>
      </c>
      <c r="G1778" t="s">
        <v>8223</v>
      </c>
      <c r="H1778" t="s">
        <v>8403</v>
      </c>
      <c r="I1778" t="s">
        <v>8245</v>
      </c>
      <c r="J1778">
        <v>1316851854</v>
      </c>
      <c r="K1778">
        <v>1311667854</v>
      </c>
      <c r="L1778" t="b">
        <v>0</v>
      </c>
      <c r="M1778">
        <v>47</v>
      </c>
      <c r="N1778" t="b">
        <v>1</v>
      </c>
      <c r="O1778" t="s">
        <v>8274</v>
      </c>
      <c r="P1778" t="s">
        <v>8325</v>
      </c>
      <c r="Q1778" t="s">
        <v>8329</v>
      </c>
      <c r="R1778">
        <f t="shared" si="189"/>
        <v>86.49</v>
      </c>
      <c r="S1778" s="9">
        <f t="shared" si="190"/>
        <v>102</v>
      </c>
      <c r="T1778" s="8">
        <f t="shared" si="191"/>
        <v>40750.340902777774</v>
      </c>
      <c r="U1778" s="8">
        <f t="shared" si="192"/>
        <v>40810.340902777774</v>
      </c>
      <c r="V1778" s="14">
        <f t="shared" si="193"/>
        <v>60</v>
      </c>
      <c r="W1778" s="10">
        <f t="shared" si="194"/>
        <v>1.6250000000000001E-2</v>
      </c>
      <c r="X1778" s="21">
        <f t="shared" si="195"/>
        <v>2011</v>
      </c>
    </row>
    <row r="1779" spans="1:24" ht="60" x14ac:dyDescent="0.25">
      <c r="A1779">
        <v>2938</v>
      </c>
      <c r="B1779" s="1" t="s">
        <v>2938</v>
      </c>
      <c r="C1779" s="1" t="s">
        <v>7048</v>
      </c>
      <c r="D1779" s="3">
        <v>4000</v>
      </c>
      <c r="E1779" s="4">
        <v>4055</v>
      </c>
      <c r="F1779" t="s">
        <v>8218</v>
      </c>
      <c r="G1779" t="s">
        <v>8223</v>
      </c>
      <c r="H1779" t="s">
        <v>8403</v>
      </c>
      <c r="I1779" t="s">
        <v>8245</v>
      </c>
      <c r="J1779">
        <v>1422636814</v>
      </c>
      <c r="K1779">
        <v>1420044814</v>
      </c>
      <c r="L1779" t="b">
        <v>0</v>
      </c>
      <c r="M1779">
        <v>32</v>
      </c>
      <c r="N1779" t="b">
        <v>1</v>
      </c>
      <c r="O1779" t="s">
        <v>8303</v>
      </c>
      <c r="P1779" t="s">
        <v>8321</v>
      </c>
      <c r="Q1779" t="s">
        <v>8333</v>
      </c>
      <c r="R1779">
        <f t="shared" si="189"/>
        <v>126.72</v>
      </c>
      <c r="S1779" s="9">
        <f t="shared" si="190"/>
        <v>101</v>
      </c>
      <c r="T1779" s="8">
        <f t="shared" si="191"/>
        <v>42004.703865740739</v>
      </c>
      <c r="U1779" s="8">
        <f t="shared" si="192"/>
        <v>42034.703865740739</v>
      </c>
      <c r="V1779" s="14">
        <f t="shared" si="193"/>
        <v>30</v>
      </c>
      <c r="W1779" s="10">
        <f t="shared" si="194"/>
        <v>1.375E-2</v>
      </c>
      <c r="X1779" s="21">
        <f t="shared" si="195"/>
        <v>2014</v>
      </c>
    </row>
    <row r="1780" spans="1:24" ht="45" x14ac:dyDescent="0.25">
      <c r="A1780">
        <v>30</v>
      </c>
      <c r="B1780" s="1" t="s">
        <v>32</v>
      </c>
      <c r="C1780" s="1" t="s">
        <v>4141</v>
      </c>
      <c r="D1780" s="3">
        <v>4000</v>
      </c>
      <c r="E1780" s="4">
        <v>4051.99</v>
      </c>
      <c r="F1780" t="s">
        <v>8218</v>
      </c>
      <c r="G1780" t="s">
        <v>8223</v>
      </c>
      <c r="H1780" t="s">
        <v>8403</v>
      </c>
      <c r="I1780" t="s">
        <v>8245</v>
      </c>
      <c r="J1780">
        <v>1408604515</v>
      </c>
      <c r="K1780">
        <v>1406012515</v>
      </c>
      <c r="L1780" t="b">
        <v>0</v>
      </c>
      <c r="M1780">
        <v>53</v>
      </c>
      <c r="N1780" t="b">
        <v>1</v>
      </c>
      <c r="O1780" t="s">
        <v>8263</v>
      </c>
      <c r="P1780" t="s">
        <v>8319</v>
      </c>
      <c r="Q1780" t="s">
        <v>8330</v>
      </c>
      <c r="R1780">
        <f t="shared" si="189"/>
        <v>76.45</v>
      </c>
      <c r="S1780" s="9">
        <f t="shared" si="190"/>
        <v>101</v>
      </c>
      <c r="T1780" s="8">
        <f t="shared" si="191"/>
        <v>41842.292997685188</v>
      </c>
      <c r="U1780" s="8">
        <f t="shared" si="192"/>
        <v>41872.292997685188</v>
      </c>
      <c r="V1780" s="14">
        <f t="shared" si="193"/>
        <v>30</v>
      </c>
      <c r="W1780" s="10">
        <f t="shared" si="194"/>
        <v>1.2997499999999945E-2</v>
      </c>
      <c r="X1780" s="21">
        <f t="shared" si="195"/>
        <v>2014</v>
      </c>
    </row>
    <row r="1781" spans="1:24" ht="30" x14ac:dyDescent="0.25">
      <c r="A1781">
        <v>3157</v>
      </c>
      <c r="B1781" s="1" t="s">
        <v>3157</v>
      </c>
      <c r="C1781" s="1" t="s">
        <v>7267</v>
      </c>
      <c r="D1781" s="3">
        <v>4000</v>
      </c>
      <c r="E1781" s="4">
        <v>4040</v>
      </c>
      <c r="F1781" t="s">
        <v>8218</v>
      </c>
      <c r="G1781" t="s">
        <v>8223</v>
      </c>
      <c r="H1781" t="s">
        <v>8403</v>
      </c>
      <c r="I1781" t="s">
        <v>8245</v>
      </c>
      <c r="J1781">
        <v>1405746000</v>
      </c>
      <c r="K1781">
        <v>1404932105</v>
      </c>
      <c r="L1781" t="b">
        <v>1</v>
      </c>
      <c r="M1781">
        <v>41</v>
      </c>
      <c r="N1781" t="b">
        <v>1</v>
      </c>
      <c r="O1781" t="s">
        <v>8269</v>
      </c>
      <c r="P1781" t="s">
        <v>8321</v>
      </c>
      <c r="Q1781" t="s">
        <v>8324</v>
      </c>
      <c r="R1781">
        <f t="shared" si="189"/>
        <v>98.54</v>
      </c>
      <c r="S1781" s="9">
        <f t="shared" si="190"/>
        <v>101</v>
      </c>
      <c r="T1781" s="8">
        <f t="shared" si="191"/>
        <v>41829.788252314815</v>
      </c>
      <c r="U1781" s="8">
        <f t="shared" si="192"/>
        <v>41839.208333333336</v>
      </c>
      <c r="V1781" s="14">
        <f t="shared" si="193"/>
        <v>9.4200810185211594</v>
      </c>
      <c r="W1781" s="10">
        <f t="shared" si="194"/>
        <v>0.01</v>
      </c>
      <c r="X1781" s="21">
        <f t="shared" si="195"/>
        <v>2014</v>
      </c>
    </row>
    <row r="1782" spans="1:24" ht="30" x14ac:dyDescent="0.25">
      <c r="A1782">
        <v>1628</v>
      </c>
      <c r="B1782" s="1" t="s">
        <v>1629</v>
      </c>
      <c r="C1782" s="1" t="s">
        <v>5738</v>
      </c>
      <c r="D1782" s="3">
        <v>4000</v>
      </c>
      <c r="E1782" s="4">
        <v>4037</v>
      </c>
      <c r="F1782" t="s">
        <v>8218</v>
      </c>
      <c r="G1782" t="s">
        <v>8223</v>
      </c>
      <c r="H1782" t="s">
        <v>8403</v>
      </c>
      <c r="I1782" t="s">
        <v>8245</v>
      </c>
      <c r="J1782">
        <v>1403026882</v>
      </c>
      <c r="K1782">
        <v>1400175682</v>
      </c>
      <c r="L1782" t="b">
        <v>0</v>
      </c>
      <c r="M1782">
        <v>88</v>
      </c>
      <c r="N1782" t="b">
        <v>1</v>
      </c>
      <c r="O1782" t="s">
        <v>8274</v>
      </c>
      <c r="P1782" t="s">
        <v>8325</v>
      </c>
      <c r="Q1782" t="s">
        <v>8329</v>
      </c>
      <c r="R1782">
        <f t="shared" si="189"/>
        <v>45.88</v>
      </c>
      <c r="S1782" s="9">
        <f t="shared" si="190"/>
        <v>101</v>
      </c>
      <c r="T1782" s="8">
        <f t="shared" si="191"/>
        <v>41774.737060185187</v>
      </c>
      <c r="U1782" s="8">
        <f t="shared" si="192"/>
        <v>41807.737060185187</v>
      </c>
      <c r="V1782" s="14">
        <f t="shared" si="193"/>
        <v>33</v>
      </c>
      <c r="W1782" s="10">
        <f t="shared" si="194"/>
        <v>9.2499999999999995E-3</v>
      </c>
      <c r="X1782" s="21">
        <f t="shared" si="195"/>
        <v>2014</v>
      </c>
    </row>
    <row r="1783" spans="1:24" ht="60" x14ac:dyDescent="0.25">
      <c r="A1783">
        <v>3418</v>
      </c>
      <c r="B1783" s="1" t="s">
        <v>3417</v>
      </c>
      <c r="C1783" s="1" t="s">
        <v>7528</v>
      </c>
      <c r="D1783" s="3">
        <v>4000</v>
      </c>
      <c r="E1783" s="4">
        <v>4035</v>
      </c>
      <c r="F1783" t="s">
        <v>8218</v>
      </c>
      <c r="G1783" t="s">
        <v>8223</v>
      </c>
      <c r="H1783" t="s">
        <v>8403</v>
      </c>
      <c r="I1783" t="s">
        <v>8245</v>
      </c>
      <c r="J1783">
        <v>1400875307</v>
      </c>
      <c r="K1783">
        <v>1398283307</v>
      </c>
      <c r="L1783" t="b">
        <v>0</v>
      </c>
      <c r="M1783">
        <v>56</v>
      </c>
      <c r="N1783" t="b">
        <v>1</v>
      </c>
      <c r="O1783" t="s">
        <v>8269</v>
      </c>
      <c r="P1783" t="s">
        <v>8321</v>
      </c>
      <c r="Q1783" t="s">
        <v>8324</v>
      </c>
      <c r="R1783">
        <f t="shared" si="189"/>
        <v>72.05</v>
      </c>
      <c r="S1783" s="9">
        <f t="shared" si="190"/>
        <v>101</v>
      </c>
      <c r="T1783" s="8">
        <f t="shared" si="191"/>
        <v>41752.83457175926</v>
      </c>
      <c r="U1783" s="8">
        <f t="shared" si="192"/>
        <v>41782.83457175926</v>
      </c>
      <c r="V1783" s="14">
        <f t="shared" si="193"/>
        <v>30</v>
      </c>
      <c r="W1783" s="10">
        <f t="shared" si="194"/>
        <v>8.7500000000000008E-3</v>
      </c>
      <c r="X1783" s="21">
        <f t="shared" si="195"/>
        <v>2014</v>
      </c>
    </row>
    <row r="1784" spans="1:24" ht="45" x14ac:dyDescent="0.25">
      <c r="A1784">
        <v>3717</v>
      </c>
      <c r="B1784" s="1" t="s">
        <v>3714</v>
      </c>
      <c r="C1784" s="1" t="s">
        <v>7827</v>
      </c>
      <c r="D1784" s="3">
        <v>4000</v>
      </c>
      <c r="E1784" s="4">
        <v>4030</v>
      </c>
      <c r="F1784" t="s">
        <v>8218</v>
      </c>
      <c r="G1784" t="s">
        <v>8224</v>
      </c>
      <c r="H1784" t="s">
        <v>8407</v>
      </c>
      <c r="I1784" t="s">
        <v>8246</v>
      </c>
      <c r="J1784">
        <v>1431204449</v>
      </c>
      <c r="K1784">
        <v>1428526049</v>
      </c>
      <c r="L1784" t="b">
        <v>0</v>
      </c>
      <c r="M1784">
        <v>13</v>
      </c>
      <c r="N1784" t="b">
        <v>1</v>
      </c>
      <c r="O1784" t="s">
        <v>8269</v>
      </c>
      <c r="P1784" t="s">
        <v>8321</v>
      </c>
      <c r="Q1784" t="s">
        <v>8324</v>
      </c>
      <c r="R1784">
        <f t="shared" si="189"/>
        <v>310</v>
      </c>
      <c r="S1784" s="9">
        <f t="shared" si="190"/>
        <v>101</v>
      </c>
      <c r="T1784" s="8">
        <f t="shared" si="191"/>
        <v>42102.866307870368</v>
      </c>
      <c r="U1784" s="8">
        <f t="shared" si="192"/>
        <v>42133.866307870368</v>
      </c>
      <c r="V1784" s="14">
        <f t="shared" si="193"/>
        <v>31</v>
      </c>
      <c r="W1784" s="10">
        <f t="shared" si="194"/>
        <v>7.4999999999999997E-3</v>
      </c>
      <c r="X1784" s="21">
        <f t="shared" si="195"/>
        <v>2015</v>
      </c>
    </row>
    <row r="1785" spans="1:24" ht="45" x14ac:dyDescent="0.25">
      <c r="A1785">
        <v>2086</v>
      </c>
      <c r="B1785" s="1" t="s">
        <v>2087</v>
      </c>
      <c r="C1785" s="1" t="s">
        <v>6196</v>
      </c>
      <c r="D1785" s="3">
        <v>4000</v>
      </c>
      <c r="E1785" s="4">
        <v>4028</v>
      </c>
      <c r="F1785" t="s">
        <v>8218</v>
      </c>
      <c r="G1785" t="s">
        <v>8223</v>
      </c>
      <c r="H1785" t="s">
        <v>8403</v>
      </c>
      <c r="I1785" t="s">
        <v>8245</v>
      </c>
      <c r="J1785">
        <v>1323838740</v>
      </c>
      <c r="K1785">
        <v>1321200332</v>
      </c>
      <c r="L1785" t="b">
        <v>0</v>
      </c>
      <c r="M1785">
        <v>35</v>
      </c>
      <c r="N1785" t="b">
        <v>1</v>
      </c>
      <c r="O1785" t="s">
        <v>8277</v>
      </c>
      <c r="P1785" t="s">
        <v>8325</v>
      </c>
      <c r="Q1785" t="s">
        <v>8326</v>
      </c>
      <c r="R1785">
        <f t="shared" si="189"/>
        <v>115.09</v>
      </c>
      <c r="S1785" s="9">
        <f t="shared" si="190"/>
        <v>101</v>
      </c>
      <c r="T1785" s="8">
        <f t="shared" si="191"/>
        <v>40860.67050925926</v>
      </c>
      <c r="U1785" s="8">
        <f t="shared" si="192"/>
        <v>40891.207638888889</v>
      </c>
      <c r="V1785" s="14">
        <f t="shared" si="193"/>
        <v>30.537129629628907</v>
      </c>
      <c r="W1785" s="10">
        <f t="shared" si="194"/>
        <v>7.0000000000000001E-3</v>
      </c>
      <c r="X1785" s="21">
        <f t="shared" si="195"/>
        <v>2011</v>
      </c>
    </row>
    <row r="1786" spans="1:24" ht="60" x14ac:dyDescent="0.25">
      <c r="A1786">
        <v>1288</v>
      </c>
      <c r="B1786" s="1" t="s">
        <v>1289</v>
      </c>
      <c r="C1786" s="1" t="s">
        <v>5398</v>
      </c>
      <c r="D1786" s="3">
        <v>4000</v>
      </c>
      <c r="E1786" s="4">
        <v>4018</v>
      </c>
      <c r="F1786" t="s">
        <v>8218</v>
      </c>
      <c r="G1786" t="s">
        <v>8223</v>
      </c>
      <c r="H1786" t="s">
        <v>8403</v>
      </c>
      <c r="I1786" t="s">
        <v>8245</v>
      </c>
      <c r="J1786">
        <v>1470801600</v>
      </c>
      <c r="K1786">
        <v>1468122163</v>
      </c>
      <c r="L1786" t="b">
        <v>0</v>
      </c>
      <c r="M1786">
        <v>61</v>
      </c>
      <c r="N1786" t="b">
        <v>1</v>
      </c>
      <c r="O1786" t="s">
        <v>8269</v>
      </c>
      <c r="P1786" t="s">
        <v>8321</v>
      </c>
      <c r="Q1786" t="s">
        <v>8324</v>
      </c>
      <c r="R1786">
        <f t="shared" si="189"/>
        <v>65.87</v>
      </c>
      <c r="S1786" s="9">
        <f t="shared" si="190"/>
        <v>100</v>
      </c>
      <c r="T1786" s="8">
        <f t="shared" si="191"/>
        <v>42561.154664351852</v>
      </c>
      <c r="U1786" s="8">
        <f t="shared" si="192"/>
        <v>42592.166666666672</v>
      </c>
      <c r="V1786" s="14">
        <f t="shared" si="193"/>
        <v>31.012002314819256</v>
      </c>
      <c r="W1786" s="10">
        <f t="shared" si="194"/>
        <v>4.4999999999999997E-3</v>
      </c>
      <c r="X1786" s="21">
        <f t="shared" si="195"/>
        <v>2016</v>
      </c>
    </row>
    <row r="1787" spans="1:24" ht="60" x14ac:dyDescent="0.25">
      <c r="A1787">
        <v>3234</v>
      </c>
      <c r="B1787" s="1" t="s">
        <v>3234</v>
      </c>
      <c r="C1787" s="1" t="s">
        <v>7344</v>
      </c>
      <c r="D1787" s="3">
        <v>4000</v>
      </c>
      <c r="E1787" s="4">
        <v>4015.71</v>
      </c>
      <c r="F1787" t="s">
        <v>8218</v>
      </c>
      <c r="G1787" t="s">
        <v>8224</v>
      </c>
      <c r="H1787" t="s">
        <v>8407</v>
      </c>
      <c r="I1787" t="s">
        <v>8246</v>
      </c>
      <c r="J1787">
        <v>1485991860</v>
      </c>
      <c r="K1787">
        <v>1483124208</v>
      </c>
      <c r="L1787" t="b">
        <v>0</v>
      </c>
      <c r="M1787">
        <v>115</v>
      </c>
      <c r="N1787" t="b">
        <v>1</v>
      </c>
      <c r="O1787" t="s">
        <v>8269</v>
      </c>
      <c r="P1787" t="s">
        <v>8321</v>
      </c>
      <c r="Q1787" t="s">
        <v>8324</v>
      </c>
      <c r="R1787">
        <f t="shared" si="189"/>
        <v>34.92</v>
      </c>
      <c r="S1787" s="9">
        <f t="shared" si="190"/>
        <v>100</v>
      </c>
      <c r="T1787" s="8">
        <f t="shared" si="191"/>
        <v>42734.789444444439</v>
      </c>
      <c r="U1787" s="8">
        <f t="shared" si="192"/>
        <v>42767.979861111111</v>
      </c>
      <c r="V1787" s="14">
        <f t="shared" si="193"/>
        <v>33.190416666671808</v>
      </c>
      <c r="W1787" s="10">
        <f t="shared" si="194"/>
        <v>3.9275000000000091E-3</v>
      </c>
      <c r="X1787" s="21">
        <f t="shared" si="195"/>
        <v>2016</v>
      </c>
    </row>
    <row r="1788" spans="1:24" ht="60" x14ac:dyDescent="0.25">
      <c r="A1788">
        <v>3695</v>
      </c>
      <c r="B1788" s="1" t="s">
        <v>3692</v>
      </c>
      <c r="C1788" s="1" t="s">
        <v>7805</v>
      </c>
      <c r="D1788" s="3">
        <v>4000</v>
      </c>
      <c r="E1788" s="4">
        <v>4005</v>
      </c>
      <c r="F1788" t="s">
        <v>8218</v>
      </c>
      <c r="G1788" t="s">
        <v>8223</v>
      </c>
      <c r="H1788" t="s">
        <v>8403</v>
      </c>
      <c r="I1788" t="s">
        <v>8245</v>
      </c>
      <c r="J1788">
        <v>1421009610</v>
      </c>
      <c r="K1788">
        <v>1419281610</v>
      </c>
      <c r="L1788" t="b">
        <v>0</v>
      </c>
      <c r="M1788">
        <v>33</v>
      </c>
      <c r="N1788" t="b">
        <v>1</v>
      </c>
      <c r="O1788" t="s">
        <v>8269</v>
      </c>
      <c r="P1788" t="s">
        <v>8321</v>
      </c>
      <c r="Q1788" t="s">
        <v>8324</v>
      </c>
      <c r="R1788">
        <f t="shared" si="189"/>
        <v>121.36</v>
      </c>
      <c r="S1788" s="9">
        <f t="shared" si="190"/>
        <v>100</v>
      </c>
      <c r="T1788" s="8">
        <f t="shared" si="191"/>
        <v>41995.870486111111</v>
      </c>
      <c r="U1788" s="8">
        <f t="shared" si="192"/>
        <v>42015.870486111111</v>
      </c>
      <c r="V1788" s="14">
        <f t="shared" si="193"/>
        <v>20</v>
      </c>
      <c r="W1788" s="10">
        <f t="shared" si="194"/>
        <v>1.25E-3</v>
      </c>
      <c r="X1788" s="21">
        <f t="shared" si="195"/>
        <v>2014</v>
      </c>
    </row>
    <row r="1789" spans="1:24" ht="60" x14ac:dyDescent="0.25">
      <c r="A1789">
        <v>3602</v>
      </c>
      <c r="B1789" s="1" t="s">
        <v>3601</v>
      </c>
      <c r="C1789" s="1" t="s">
        <v>7712</v>
      </c>
      <c r="D1789" s="3">
        <v>4000</v>
      </c>
      <c r="E1789" s="4">
        <v>4002</v>
      </c>
      <c r="F1789" t="s">
        <v>8218</v>
      </c>
      <c r="G1789" t="s">
        <v>8223</v>
      </c>
      <c r="H1789" t="s">
        <v>8403</v>
      </c>
      <c r="I1789" t="s">
        <v>8245</v>
      </c>
      <c r="J1789">
        <v>1463520479</v>
      </c>
      <c r="K1789">
        <v>1458336479</v>
      </c>
      <c r="L1789" t="b">
        <v>0</v>
      </c>
      <c r="M1789">
        <v>49</v>
      </c>
      <c r="N1789" t="b">
        <v>1</v>
      </c>
      <c r="O1789" t="s">
        <v>8269</v>
      </c>
      <c r="P1789" t="s">
        <v>8321</v>
      </c>
      <c r="Q1789" t="s">
        <v>8324</v>
      </c>
      <c r="R1789">
        <f t="shared" si="189"/>
        <v>81.67</v>
      </c>
      <c r="S1789" s="9">
        <f t="shared" si="190"/>
        <v>100</v>
      </c>
      <c r="T1789" s="8">
        <f t="shared" si="191"/>
        <v>42447.894432870366</v>
      </c>
      <c r="U1789" s="8">
        <f t="shared" si="192"/>
        <v>42507.894432870366</v>
      </c>
      <c r="V1789" s="14">
        <f t="shared" si="193"/>
        <v>60</v>
      </c>
      <c r="W1789" s="10">
        <f t="shared" si="194"/>
        <v>5.0000000000000001E-4</v>
      </c>
      <c r="X1789" s="21">
        <f t="shared" si="195"/>
        <v>2016</v>
      </c>
    </row>
    <row r="1790" spans="1:24" ht="60" x14ac:dyDescent="0.25">
      <c r="A1790">
        <v>82</v>
      </c>
      <c r="B1790" s="1" t="s">
        <v>84</v>
      </c>
      <c r="C1790" s="1" t="s">
        <v>4193</v>
      </c>
      <c r="D1790" s="3">
        <v>4000</v>
      </c>
      <c r="E1790" s="4">
        <v>4000.5</v>
      </c>
      <c r="F1790" t="s">
        <v>8218</v>
      </c>
      <c r="G1790" t="s">
        <v>8223</v>
      </c>
      <c r="H1790" t="s">
        <v>8403</v>
      </c>
      <c r="I1790" t="s">
        <v>8245</v>
      </c>
      <c r="J1790">
        <v>1318189261</v>
      </c>
      <c r="K1790">
        <v>1315597261</v>
      </c>
      <c r="L1790" t="b">
        <v>0</v>
      </c>
      <c r="M1790">
        <v>100</v>
      </c>
      <c r="N1790" t="b">
        <v>1</v>
      </c>
      <c r="O1790" t="s">
        <v>8264</v>
      </c>
      <c r="P1790" t="s">
        <v>8319</v>
      </c>
      <c r="Q1790" t="s">
        <v>8341</v>
      </c>
      <c r="R1790">
        <f t="shared" si="189"/>
        <v>40.01</v>
      </c>
      <c r="S1790" s="9">
        <f t="shared" si="190"/>
        <v>100</v>
      </c>
      <c r="T1790" s="8">
        <f t="shared" si="191"/>
        <v>40795.820150462961</v>
      </c>
      <c r="U1790" s="8">
        <f t="shared" si="192"/>
        <v>40825.820150462961</v>
      </c>
      <c r="V1790" s="14">
        <f t="shared" si="193"/>
        <v>30</v>
      </c>
      <c r="W1790" s="10">
        <f t="shared" si="194"/>
        <v>1.25E-4</v>
      </c>
      <c r="X1790" s="21">
        <f t="shared" si="195"/>
        <v>2011</v>
      </c>
    </row>
    <row r="1791" spans="1:24" ht="60" x14ac:dyDescent="0.25">
      <c r="A1791">
        <v>531</v>
      </c>
      <c r="B1791" s="1" t="s">
        <v>532</v>
      </c>
      <c r="C1791" s="1" t="s">
        <v>4641</v>
      </c>
      <c r="D1791" s="3">
        <v>4000</v>
      </c>
      <c r="E1791" s="4">
        <v>4000</v>
      </c>
      <c r="F1791" t="s">
        <v>8218</v>
      </c>
      <c r="G1791" t="s">
        <v>8223</v>
      </c>
      <c r="H1791" t="s">
        <v>8403</v>
      </c>
      <c r="I1791" t="s">
        <v>8245</v>
      </c>
      <c r="J1791">
        <v>1481957940</v>
      </c>
      <c r="K1791">
        <v>1478050429</v>
      </c>
      <c r="L1791" t="b">
        <v>0</v>
      </c>
      <c r="M1791">
        <v>31</v>
      </c>
      <c r="N1791" t="b">
        <v>1</v>
      </c>
      <c r="O1791" t="s">
        <v>8269</v>
      </c>
      <c r="P1791" t="s">
        <v>8321</v>
      </c>
      <c r="Q1791" t="s">
        <v>8324</v>
      </c>
      <c r="R1791">
        <f t="shared" si="189"/>
        <v>129.03</v>
      </c>
      <c r="S1791" s="9">
        <f t="shared" si="190"/>
        <v>100</v>
      </c>
      <c r="T1791" s="8">
        <f t="shared" si="191"/>
        <v>42676.065150462964</v>
      </c>
      <c r="U1791" s="8">
        <f t="shared" si="192"/>
        <v>42721.290972222225</v>
      </c>
      <c r="V1791" s="14">
        <f t="shared" si="193"/>
        <v>45.225821759260725</v>
      </c>
      <c r="W1791" s="10">
        <f t="shared" si="194"/>
        <v>0</v>
      </c>
      <c r="X1791" s="21">
        <f t="shared" si="195"/>
        <v>2016</v>
      </c>
    </row>
    <row r="1792" spans="1:24" ht="45" x14ac:dyDescent="0.25">
      <c r="A1792">
        <v>3517</v>
      </c>
      <c r="B1792" s="1" t="s">
        <v>3516</v>
      </c>
      <c r="C1792" s="1" t="s">
        <v>7627</v>
      </c>
      <c r="D1792" s="3">
        <v>4000</v>
      </c>
      <c r="E1792" s="4">
        <v>4000</v>
      </c>
      <c r="F1792" t="s">
        <v>8218</v>
      </c>
      <c r="G1792" t="s">
        <v>8224</v>
      </c>
      <c r="H1792" t="s">
        <v>8407</v>
      </c>
      <c r="I1792" t="s">
        <v>8246</v>
      </c>
      <c r="J1792">
        <v>1404471600</v>
      </c>
      <c r="K1792">
        <v>1401910634</v>
      </c>
      <c r="L1792" t="b">
        <v>0</v>
      </c>
      <c r="M1792">
        <v>13</v>
      </c>
      <c r="N1792" t="b">
        <v>1</v>
      </c>
      <c r="O1792" t="s">
        <v>8269</v>
      </c>
      <c r="P1792" t="s">
        <v>8321</v>
      </c>
      <c r="Q1792" t="s">
        <v>8324</v>
      </c>
      <c r="R1792">
        <f t="shared" si="189"/>
        <v>307.69</v>
      </c>
      <c r="S1792" s="9">
        <f t="shared" si="190"/>
        <v>100</v>
      </c>
      <c r="T1792" s="8">
        <f t="shared" si="191"/>
        <v>41794.817523148151</v>
      </c>
      <c r="U1792" s="8">
        <f t="shared" si="192"/>
        <v>41824.458333333336</v>
      </c>
      <c r="V1792" s="14">
        <f t="shared" si="193"/>
        <v>29.640810185184819</v>
      </c>
      <c r="W1792" s="10">
        <f t="shared" si="194"/>
        <v>0</v>
      </c>
      <c r="X1792" s="21">
        <f t="shared" si="195"/>
        <v>2014</v>
      </c>
    </row>
    <row r="1793" spans="1:24" ht="60" x14ac:dyDescent="0.25">
      <c r="A1793">
        <v>1688</v>
      </c>
      <c r="B1793" s="1" t="s">
        <v>1689</v>
      </c>
      <c r="C1793" s="1" t="s">
        <v>5798</v>
      </c>
      <c r="D1793" s="3">
        <v>4000</v>
      </c>
      <c r="E1793" s="4">
        <v>1772</v>
      </c>
      <c r="F1793" t="s">
        <v>8221</v>
      </c>
      <c r="G1793" t="s">
        <v>8223</v>
      </c>
      <c r="H1793" t="s">
        <v>8403</v>
      </c>
      <c r="I1793" t="s">
        <v>8245</v>
      </c>
      <c r="J1793">
        <v>1491738594</v>
      </c>
      <c r="K1793">
        <v>1489150194</v>
      </c>
      <c r="L1793" t="b">
        <v>0</v>
      </c>
      <c r="M1793">
        <v>7</v>
      </c>
      <c r="N1793" t="b">
        <v>0</v>
      </c>
      <c r="O1793" t="s">
        <v>8291</v>
      </c>
      <c r="P1793" t="s">
        <v>8325</v>
      </c>
      <c r="Q1793" t="s">
        <v>8328</v>
      </c>
      <c r="R1793">
        <f t="shared" si="189"/>
        <v>253.14</v>
      </c>
      <c r="S1793" s="9">
        <f t="shared" si="190"/>
        <v>44</v>
      </c>
      <c r="T1793" s="8">
        <f t="shared" si="191"/>
        <v>42804.534652777773</v>
      </c>
      <c r="U1793" s="8">
        <f t="shared" si="192"/>
        <v>42834.492986111116</v>
      </c>
      <c r="V1793" s="14">
        <f t="shared" si="193"/>
        <v>29.958333333343035</v>
      </c>
      <c r="W1793" s="10">
        <f t="shared" si="194"/>
        <v>-0.55700000000000005</v>
      </c>
      <c r="X1793" s="21">
        <f t="shared" si="195"/>
        <v>2017</v>
      </c>
    </row>
    <row r="1794" spans="1:24" ht="60" x14ac:dyDescent="0.25">
      <c r="A1794">
        <v>769</v>
      </c>
      <c r="B1794" s="1" t="s">
        <v>770</v>
      </c>
      <c r="C1794" s="1" t="s">
        <v>4879</v>
      </c>
      <c r="D1794" s="3">
        <v>4000</v>
      </c>
      <c r="E1794" s="4">
        <v>1656</v>
      </c>
      <c r="F1794" t="s">
        <v>8220</v>
      </c>
      <c r="G1794" t="s">
        <v>8223</v>
      </c>
      <c r="H1794" t="s">
        <v>8403</v>
      </c>
      <c r="I1794" t="s">
        <v>8245</v>
      </c>
      <c r="J1794">
        <v>1388102094</v>
      </c>
      <c r="K1794">
        <v>1385510094</v>
      </c>
      <c r="L1794" t="b">
        <v>0</v>
      </c>
      <c r="M1794">
        <v>52</v>
      </c>
      <c r="N1794" t="b">
        <v>0</v>
      </c>
      <c r="O1794" t="s">
        <v>8273</v>
      </c>
      <c r="P1794" t="s">
        <v>8309</v>
      </c>
      <c r="Q1794" t="s">
        <v>8350</v>
      </c>
      <c r="R1794">
        <f t="shared" ref="R1794:R1857" si="196">IFERROR(ROUND(E1794/M1794,2),0)</f>
        <v>31.85</v>
      </c>
      <c r="S1794" s="9">
        <f t="shared" ref="S1794:S1857" si="197">ROUND((E1794/D1794)*100,0)</f>
        <v>41</v>
      </c>
      <c r="T1794" s="8">
        <f t="shared" ref="T1794:T1857" si="198">+(((K1794/60)/60)/24)+DATE(1970,1,1)</f>
        <v>41604.996458333335</v>
      </c>
      <c r="U1794" s="8">
        <f t="shared" ref="U1794:U1857" si="199">+(((J1794/60)/60/24)+DATE(1970,1,1))</f>
        <v>41634.996458333335</v>
      </c>
      <c r="V1794" s="14">
        <f t="shared" ref="V1794:V1857" si="200">+U1794-T1794</f>
        <v>30</v>
      </c>
      <c r="W1794" s="10">
        <f t="shared" ref="W1794:W1857" si="201">+(E1794-D1794)/D1794</f>
        <v>-0.58599999999999997</v>
      </c>
      <c r="X1794" s="21">
        <f t="shared" ref="X1794:X1857" si="202">YEAR(T1794)</f>
        <v>2013</v>
      </c>
    </row>
    <row r="1795" spans="1:24" ht="60" x14ac:dyDescent="0.25">
      <c r="A1795">
        <v>3104</v>
      </c>
      <c r="B1795" s="1" t="s">
        <v>3104</v>
      </c>
      <c r="C1795" s="1" t="s">
        <v>7214</v>
      </c>
      <c r="D1795" s="3">
        <v>4000</v>
      </c>
      <c r="E1795" s="4">
        <v>1185</v>
      </c>
      <c r="F1795" t="s">
        <v>8220</v>
      </c>
      <c r="G1795" t="s">
        <v>8225</v>
      </c>
      <c r="H1795" t="s">
        <v>8404</v>
      </c>
      <c r="I1795" t="s">
        <v>8247</v>
      </c>
      <c r="J1795">
        <v>1422928800</v>
      </c>
      <c r="K1795">
        <v>1420235311</v>
      </c>
      <c r="L1795" t="b">
        <v>0</v>
      </c>
      <c r="M1795">
        <v>5</v>
      </c>
      <c r="N1795" t="b">
        <v>0</v>
      </c>
      <c r="O1795" t="s">
        <v>8301</v>
      </c>
      <c r="P1795" t="s">
        <v>8321</v>
      </c>
      <c r="Q1795" t="s">
        <v>8322</v>
      </c>
      <c r="R1795">
        <f t="shared" si="196"/>
        <v>237</v>
      </c>
      <c r="S1795" s="9">
        <f t="shared" si="197"/>
        <v>30</v>
      </c>
      <c r="T1795" s="8">
        <f t="shared" si="198"/>
        <v>42006.908692129626</v>
      </c>
      <c r="U1795" s="8">
        <f t="shared" si="199"/>
        <v>42038.083333333328</v>
      </c>
      <c r="V1795" s="14">
        <f t="shared" si="200"/>
        <v>31.174641203702777</v>
      </c>
      <c r="W1795" s="10">
        <f t="shared" si="201"/>
        <v>-0.70374999999999999</v>
      </c>
      <c r="X1795" s="21">
        <f t="shared" si="202"/>
        <v>2015</v>
      </c>
    </row>
    <row r="1796" spans="1:24" ht="60" x14ac:dyDescent="0.25">
      <c r="A1796">
        <v>3093</v>
      </c>
      <c r="B1796" s="1" t="s">
        <v>3093</v>
      </c>
      <c r="C1796" s="1" t="s">
        <v>7203</v>
      </c>
      <c r="D1796" s="3">
        <v>4000</v>
      </c>
      <c r="E1796" s="4">
        <v>910</v>
      </c>
      <c r="F1796" t="s">
        <v>8220</v>
      </c>
      <c r="G1796" t="s">
        <v>8228</v>
      </c>
      <c r="H1796" t="s">
        <v>8408</v>
      </c>
      <c r="I1796" t="s">
        <v>8250</v>
      </c>
      <c r="J1796">
        <v>1401595140</v>
      </c>
      <c r="K1796">
        <v>1398980941</v>
      </c>
      <c r="L1796" t="b">
        <v>0</v>
      </c>
      <c r="M1796">
        <v>17</v>
      </c>
      <c r="N1796" t="b">
        <v>0</v>
      </c>
      <c r="O1796" t="s">
        <v>8301</v>
      </c>
      <c r="P1796" t="s">
        <v>8321</v>
      </c>
      <c r="Q1796" t="s">
        <v>8322</v>
      </c>
      <c r="R1796">
        <f t="shared" si="196"/>
        <v>53.53</v>
      </c>
      <c r="S1796" s="9">
        <f t="shared" si="197"/>
        <v>23</v>
      </c>
      <c r="T1796" s="8">
        <f t="shared" si="198"/>
        <v>41760.909039351849</v>
      </c>
      <c r="U1796" s="8">
        <f t="shared" si="199"/>
        <v>41791.165972222225</v>
      </c>
      <c r="V1796" s="14">
        <f t="shared" si="200"/>
        <v>30.256932870375749</v>
      </c>
      <c r="W1796" s="10">
        <f t="shared" si="201"/>
        <v>-0.77249999999999996</v>
      </c>
      <c r="X1796" s="21">
        <f t="shared" si="202"/>
        <v>2014</v>
      </c>
    </row>
    <row r="1797" spans="1:24" ht="60" x14ac:dyDescent="0.25">
      <c r="A1797">
        <v>1737</v>
      </c>
      <c r="B1797" s="1" t="s">
        <v>1738</v>
      </c>
      <c r="C1797" s="1" t="s">
        <v>5847</v>
      </c>
      <c r="D1797" s="3">
        <v>4000</v>
      </c>
      <c r="E1797" s="4">
        <v>850</v>
      </c>
      <c r="F1797" t="s">
        <v>8220</v>
      </c>
      <c r="G1797" t="s">
        <v>8223</v>
      </c>
      <c r="H1797" t="s">
        <v>8403</v>
      </c>
      <c r="I1797" t="s">
        <v>8245</v>
      </c>
      <c r="J1797">
        <v>1437432392</v>
      </c>
      <c r="K1797">
        <v>1434840392</v>
      </c>
      <c r="L1797" t="b">
        <v>0</v>
      </c>
      <c r="M1797">
        <v>15</v>
      </c>
      <c r="N1797" t="b">
        <v>0</v>
      </c>
      <c r="O1797" t="s">
        <v>8291</v>
      </c>
      <c r="P1797" t="s">
        <v>8325</v>
      </c>
      <c r="Q1797" t="s">
        <v>8328</v>
      </c>
      <c r="R1797">
        <f t="shared" si="196"/>
        <v>56.67</v>
      </c>
      <c r="S1797" s="9">
        <f t="shared" si="197"/>
        <v>21</v>
      </c>
      <c r="T1797" s="8">
        <f t="shared" si="198"/>
        <v>42175.948981481488</v>
      </c>
      <c r="U1797" s="8">
        <f t="shared" si="199"/>
        <v>42205.948981481488</v>
      </c>
      <c r="V1797" s="14">
        <f t="shared" si="200"/>
        <v>30</v>
      </c>
      <c r="W1797" s="10">
        <f t="shared" si="201"/>
        <v>-0.78749999999999998</v>
      </c>
      <c r="X1797" s="21">
        <f t="shared" si="202"/>
        <v>2015</v>
      </c>
    </row>
    <row r="1798" spans="1:24" ht="60" x14ac:dyDescent="0.25">
      <c r="A1798">
        <v>3739</v>
      </c>
      <c r="B1798" s="1" t="s">
        <v>3736</v>
      </c>
      <c r="C1798" s="1" t="s">
        <v>7849</v>
      </c>
      <c r="D1798" s="3">
        <v>4000</v>
      </c>
      <c r="E1798" s="4">
        <v>805</v>
      </c>
      <c r="F1798" t="s">
        <v>8220</v>
      </c>
      <c r="G1798" t="s">
        <v>8224</v>
      </c>
      <c r="H1798" t="s">
        <v>8407</v>
      </c>
      <c r="I1798" t="s">
        <v>8246</v>
      </c>
      <c r="J1798">
        <v>1468752468</v>
      </c>
      <c r="K1798">
        <v>1467024468</v>
      </c>
      <c r="L1798" t="b">
        <v>0</v>
      </c>
      <c r="M1798">
        <v>8</v>
      </c>
      <c r="N1798" t="b">
        <v>0</v>
      </c>
      <c r="O1798" t="s">
        <v>8269</v>
      </c>
      <c r="P1798" t="s">
        <v>8321</v>
      </c>
      <c r="Q1798" t="s">
        <v>8324</v>
      </c>
      <c r="R1798">
        <f t="shared" si="196"/>
        <v>100.63</v>
      </c>
      <c r="S1798" s="9">
        <f t="shared" si="197"/>
        <v>20</v>
      </c>
      <c r="T1798" s="8">
        <f t="shared" si="198"/>
        <v>42548.449861111112</v>
      </c>
      <c r="U1798" s="8">
        <f t="shared" si="199"/>
        <v>42568.449861111112</v>
      </c>
      <c r="V1798" s="14">
        <f t="shared" si="200"/>
        <v>20</v>
      </c>
      <c r="W1798" s="10">
        <f t="shared" si="201"/>
        <v>-0.79874999999999996</v>
      </c>
      <c r="X1798" s="21">
        <f t="shared" si="202"/>
        <v>2016</v>
      </c>
    </row>
    <row r="1799" spans="1:24" ht="60" x14ac:dyDescent="0.25">
      <c r="A1799">
        <v>2774</v>
      </c>
      <c r="B1799" s="1" t="s">
        <v>2774</v>
      </c>
      <c r="C1799" s="1" t="s">
        <v>6884</v>
      </c>
      <c r="D1799" s="3">
        <v>4000</v>
      </c>
      <c r="E1799" s="4">
        <v>570</v>
      </c>
      <c r="F1799" t="s">
        <v>8220</v>
      </c>
      <c r="G1799" t="s">
        <v>8223</v>
      </c>
      <c r="H1799" t="s">
        <v>8403</v>
      </c>
      <c r="I1799" t="s">
        <v>8245</v>
      </c>
      <c r="J1799">
        <v>1362711728</v>
      </c>
      <c r="K1799">
        <v>1360119728</v>
      </c>
      <c r="L1799" t="b">
        <v>0</v>
      </c>
      <c r="M1799">
        <v>13</v>
      </c>
      <c r="N1799" t="b">
        <v>0</v>
      </c>
      <c r="O1799" t="s">
        <v>8302</v>
      </c>
      <c r="P1799" t="s">
        <v>8309</v>
      </c>
      <c r="Q1799" t="s">
        <v>8354</v>
      </c>
      <c r="R1799">
        <f t="shared" si="196"/>
        <v>43.85</v>
      </c>
      <c r="S1799" s="9">
        <f t="shared" si="197"/>
        <v>14</v>
      </c>
      <c r="T1799" s="8">
        <f t="shared" si="198"/>
        <v>41311.126481481479</v>
      </c>
      <c r="U1799" s="8">
        <f t="shared" si="199"/>
        <v>41341.126481481479</v>
      </c>
      <c r="V1799" s="14">
        <f t="shared" si="200"/>
        <v>30</v>
      </c>
      <c r="W1799" s="10">
        <f t="shared" si="201"/>
        <v>-0.85750000000000004</v>
      </c>
      <c r="X1799" s="21">
        <f t="shared" si="202"/>
        <v>2013</v>
      </c>
    </row>
    <row r="1800" spans="1:24" ht="60" x14ac:dyDescent="0.25">
      <c r="A1800">
        <v>948</v>
      </c>
      <c r="B1800" s="1" t="s">
        <v>949</v>
      </c>
      <c r="C1800" s="1" t="s">
        <v>5058</v>
      </c>
      <c r="D1800" s="3">
        <v>4000</v>
      </c>
      <c r="E1800" s="4">
        <v>480</v>
      </c>
      <c r="F1800" t="s">
        <v>8220</v>
      </c>
      <c r="G1800" t="s">
        <v>8232</v>
      </c>
      <c r="H1800" t="s">
        <v>8414</v>
      </c>
      <c r="I1800" t="s">
        <v>8248</v>
      </c>
      <c r="J1800">
        <v>1457812364</v>
      </c>
      <c r="K1800">
        <v>1455220364</v>
      </c>
      <c r="L1800" t="b">
        <v>0</v>
      </c>
      <c r="M1800">
        <v>8</v>
      </c>
      <c r="N1800" t="b">
        <v>0</v>
      </c>
      <c r="O1800" t="s">
        <v>8271</v>
      </c>
      <c r="P1800" t="s">
        <v>8306</v>
      </c>
      <c r="Q1800" t="s">
        <v>8308</v>
      </c>
      <c r="R1800">
        <f t="shared" si="196"/>
        <v>60</v>
      </c>
      <c r="S1800" s="9">
        <f t="shared" si="197"/>
        <v>12</v>
      </c>
      <c r="T1800" s="8">
        <f t="shared" si="198"/>
        <v>42411.828287037039</v>
      </c>
      <c r="U1800" s="8">
        <f t="shared" si="199"/>
        <v>42441.828287037039</v>
      </c>
      <c r="V1800" s="14">
        <f t="shared" si="200"/>
        <v>30</v>
      </c>
      <c r="W1800" s="10">
        <f t="shared" si="201"/>
        <v>-0.88</v>
      </c>
      <c r="X1800" s="21">
        <f t="shared" si="202"/>
        <v>2016</v>
      </c>
    </row>
    <row r="1801" spans="1:24" ht="60" x14ac:dyDescent="0.25">
      <c r="A1801">
        <v>2860</v>
      </c>
      <c r="B1801" s="1" t="s">
        <v>2860</v>
      </c>
      <c r="C1801" s="1" t="s">
        <v>6970</v>
      </c>
      <c r="D1801" s="3">
        <v>4000</v>
      </c>
      <c r="E1801" s="4">
        <v>266</v>
      </c>
      <c r="F1801" t="s">
        <v>8220</v>
      </c>
      <c r="G1801" t="s">
        <v>8223</v>
      </c>
      <c r="H1801" t="s">
        <v>8403</v>
      </c>
      <c r="I1801" t="s">
        <v>8245</v>
      </c>
      <c r="J1801">
        <v>1466363576</v>
      </c>
      <c r="K1801">
        <v>1461179576</v>
      </c>
      <c r="L1801" t="b">
        <v>0</v>
      </c>
      <c r="M1801">
        <v>9</v>
      </c>
      <c r="N1801" t="b">
        <v>0</v>
      </c>
      <c r="O1801" t="s">
        <v>8269</v>
      </c>
      <c r="P1801" t="s">
        <v>8321</v>
      </c>
      <c r="Q1801" t="s">
        <v>8324</v>
      </c>
      <c r="R1801">
        <f t="shared" si="196"/>
        <v>29.56</v>
      </c>
      <c r="S1801" s="9">
        <f t="shared" si="197"/>
        <v>7</v>
      </c>
      <c r="T1801" s="8">
        <f t="shared" si="198"/>
        <v>42480.800648148142</v>
      </c>
      <c r="U1801" s="8">
        <f t="shared" si="199"/>
        <v>42540.800648148142</v>
      </c>
      <c r="V1801" s="14">
        <f t="shared" si="200"/>
        <v>60</v>
      </c>
      <c r="W1801" s="10">
        <f t="shared" si="201"/>
        <v>-0.9335</v>
      </c>
      <c r="X1801" s="21">
        <f t="shared" si="202"/>
        <v>2016</v>
      </c>
    </row>
    <row r="1802" spans="1:24" ht="45" x14ac:dyDescent="0.25">
      <c r="A1802">
        <v>1006</v>
      </c>
      <c r="B1802" s="1" t="s">
        <v>1007</v>
      </c>
      <c r="C1802" s="1" t="s">
        <v>5116</v>
      </c>
      <c r="D1802" s="3">
        <v>4000</v>
      </c>
      <c r="E1802" s="4">
        <v>234</v>
      </c>
      <c r="F1802" t="s">
        <v>8219</v>
      </c>
      <c r="G1802" t="s">
        <v>8223</v>
      </c>
      <c r="H1802" t="s">
        <v>8403</v>
      </c>
      <c r="I1802" t="s">
        <v>8245</v>
      </c>
      <c r="J1802">
        <v>1418368260</v>
      </c>
      <c r="K1802">
        <v>1417654672</v>
      </c>
      <c r="L1802" t="b">
        <v>0</v>
      </c>
      <c r="M1802">
        <v>8</v>
      </c>
      <c r="N1802" t="b">
        <v>0</v>
      </c>
      <c r="O1802" t="s">
        <v>8271</v>
      </c>
      <c r="P1802" t="s">
        <v>8306</v>
      </c>
      <c r="Q1802" t="s">
        <v>8308</v>
      </c>
      <c r="R1802">
        <f t="shared" si="196"/>
        <v>29.25</v>
      </c>
      <c r="S1802" s="9">
        <f t="shared" si="197"/>
        <v>6</v>
      </c>
      <c r="T1802" s="8">
        <f t="shared" si="198"/>
        <v>41977.040185185186</v>
      </c>
      <c r="U1802" s="8">
        <f t="shared" si="199"/>
        <v>41985.299305555556</v>
      </c>
      <c r="V1802" s="14">
        <f t="shared" si="200"/>
        <v>8.2591203703705105</v>
      </c>
      <c r="W1802" s="10">
        <f t="shared" si="201"/>
        <v>-0.9415</v>
      </c>
      <c r="X1802" s="21">
        <f t="shared" si="202"/>
        <v>2014</v>
      </c>
    </row>
    <row r="1803" spans="1:24" ht="60" x14ac:dyDescent="0.25">
      <c r="A1803">
        <v>1720</v>
      </c>
      <c r="B1803" s="1" t="s">
        <v>1721</v>
      </c>
      <c r="C1803" s="1" t="s">
        <v>5830</v>
      </c>
      <c r="D1803" s="3">
        <v>4000</v>
      </c>
      <c r="E1803" s="4">
        <v>225</v>
      </c>
      <c r="F1803" t="s">
        <v>8220</v>
      </c>
      <c r="G1803" t="s">
        <v>8223</v>
      </c>
      <c r="H1803" t="s">
        <v>8403</v>
      </c>
      <c r="I1803" t="s">
        <v>8245</v>
      </c>
      <c r="J1803">
        <v>1415562471</v>
      </c>
      <c r="K1803">
        <v>1412966871</v>
      </c>
      <c r="L1803" t="b">
        <v>0</v>
      </c>
      <c r="M1803">
        <v>8</v>
      </c>
      <c r="N1803" t="b">
        <v>0</v>
      </c>
      <c r="O1803" t="s">
        <v>8291</v>
      </c>
      <c r="P1803" t="s">
        <v>8325</v>
      </c>
      <c r="Q1803" t="s">
        <v>8328</v>
      </c>
      <c r="R1803">
        <f t="shared" si="196"/>
        <v>28.13</v>
      </c>
      <c r="S1803" s="9">
        <f t="shared" si="197"/>
        <v>6</v>
      </c>
      <c r="T1803" s="8">
        <f t="shared" si="198"/>
        <v>41922.783229166671</v>
      </c>
      <c r="U1803" s="8">
        <f t="shared" si="199"/>
        <v>41952.824895833335</v>
      </c>
      <c r="V1803" s="14">
        <f t="shared" si="200"/>
        <v>30.041666666664241</v>
      </c>
      <c r="W1803" s="10">
        <f t="shared" si="201"/>
        <v>-0.94374999999999998</v>
      </c>
      <c r="X1803" s="21">
        <f t="shared" si="202"/>
        <v>2014</v>
      </c>
    </row>
    <row r="1804" spans="1:24" ht="60" x14ac:dyDescent="0.25">
      <c r="A1804">
        <v>232</v>
      </c>
      <c r="B1804" s="1" t="s">
        <v>234</v>
      </c>
      <c r="C1804" s="1" t="s">
        <v>4342</v>
      </c>
      <c r="D1804" s="3">
        <v>4000</v>
      </c>
      <c r="E1804" s="4">
        <v>110</v>
      </c>
      <c r="F1804" t="s">
        <v>8220</v>
      </c>
      <c r="G1804" t="s">
        <v>8224</v>
      </c>
      <c r="H1804" t="s">
        <v>8407</v>
      </c>
      <c r="I1804" t="s">
        <v>8246</v>
      </c>
      <c r="J1804">
        <v>1425066546</v>
      </c>
      <c r="K1804">
        <v>1422474546</v>
      </c>
      <c r="L1804" t="b">
        <v>0</v>
      </c>
      <c r="M1804">
        <v>7</v>
      </c>
      <c r="N1804" t="b">
        <v>0</v>
      </c>
      <c r="O1804" t="s">
        <v>8266</v>
      </c>
      <c r="P1804" t="s">
        <v>8319</v>
      </c>
      <c r="Q1804" t="s">
        <v>8323</v>
      </c>
      <c r="R1804">
        <f t="shared" si="196"/>
        <v>15.71</v>
      </c>
      <c r="S1804" s="9">
        <f t="shared" si="197"/>
        <v>3</v>
      </c>
      <c r="T1804" s="8">
        <f t="shared" si="198"/>
        <v>42032.82576388889</v>
      </c>
      <c r="U1804" s="8">
        <f t="shared" si="199"/>
        <v>42062.82576388889</v>
      </c>
      <c r="V1804" s="14">
        <f t="shared" si="200"/>
        <v>30</v>
      </c>
      <c r="W1804" s="10">
        <f t="shared" si="201"/>
        <v>-0.97250000000000003</v>
      </c>
      <c r="X1804" s="21">
        <f t="shared" si="202"/>
        <v>2015</v>
      </c>
    </row>
    <row r="1805" spans="1:24" ht="45" x14ac:dyDescent="0.25">
      <c r="A1805">
        <v>1100</v>
      </c>
      <c r="B1805" s="1" t="s">
        <v>1101</v>
      </c>
      <c r="C1805" s="1" t="s">
        <v>5210</v>
      </c>
      <c r="D1805" s="3">
        <v>4000</v>
      </c>
      <c r="E1805" s="4">
        <v>100</v>
      </c>
      <c r="F1805" t="s">
        <v>8220</v>
      </c>
      <c r="G1805" t="s">
        <v>8235</v>
      </c>
      <c r="H1805" t="s">
        <v>8412</v>
      </c>
      <c r="I1805" t="s">
        <v>8248</v>
      </c>
      <c r="J1805">
        <v>1455417571</v>
      </c>
      <c r="K1805">
        <v>1452825571</v>
      </c>
      <c r="L1805" t="b">
        <v>0</v>
      </c>
      <c r="M1805">
        <v>10</v>
      </c>
      <c r="N1805" t="b">
        <v>0</v>
      </c>
      <c r="O1805" t="s">
        <v>8280</v>
      </c>
      <c r="P1805" t="s">
        <v>8314</v>
      </c>
      <c r="Q1805" t="s">
        <v>8332</v>
      </c>
      <c r="R1805">
        <f t="shared" si="196"/>
        <v>10</v>
      </c>
      <c r="S1805" s="9">
        <f t="shared" si="197"/>
        <v>3</v>
      </c>
      <c r="T1805" s="8">
        <f t="shared" si="198"/>
        <v>42384.110775462963</v>
      </c>
      <c r="U1805" s="8">
        <f t="shared" si="199"/>
        <v>42414.110775462963</v>
      </c>
      <c r="V1805" s="14">
        <f t="shared" si="200"/>
        <v>30</v>
      </c>
      <c r="W1805" s="10">
        <f t="shared" si="201"/>
        <v>-0.97499999999999998</v>
      </c>
      <c r="X1805" s="21">
        <f t="shared" si="202"/>
        <v>2016</v>
      </c>
    </row>
    <row r="1806" spans="1:24" ht="60" x14ac:dyDescent="0.25">
      <c r="A1806">
        <v>1565</v>
      </c>
      <c r="B1806" s="1" t="s">
        <v>1566</v>
      </c>
      <c r="C1806" s="1" t="s">
        <v>5675</v>
      </c>
      <c r="D1806" s="3">
        <v>4000</v>
      </c>
      <c r="E1806" s="4">
        <v>100</v>
      </c>
      <c r="F1806" t="s">
        <v>8219</v>
      </c>
      <c r="G1806" t="s">
        <v>8223</v>
      </c>
      <c r="H1806" t="s">
        <v>8403</v>
      </c>
      <c r="I1806" t="s">
        <v>8245</v>
      </c>
      <c r="J1806">
        <v>1307554261</v>
      </c>
      <c r="K1806">
        <v>1304962261</v>
      </c>
      <c r="L1806" t="b">
        <v>0</v>
      </c>
      <c r="M1806">
        <v>1</v>
      </c>
      <c r="N1806" t="b">
        <v>0</v>
      </c>
      <c r="O1806" t="s">
        <v>8288</v>
      </c>
      <c r="P1806" t="s">
        <v>8309</v>
      </c>
      <c r="Q1806" t="s">
        <v>8347</v>
      </c>
      <c r="R1806">
        <f t="shared" si="196"/>
        <v>100</v>
      </c>
      <c r="S1806" s="9">
        <f t="shared" si="197"/>
        <v>3</v>
      </c>
      <c r="T1806" s="8">
        <f t="shared" si="198"/>
        <v>40672.729872685188</v>
      </c>
      <c r="U1806" s="8">
        <f t="shared" si="199"/>
        <v>40702.729872685188</v>
      </c>
      <c r="V1806" s="14">
        <f t="shared" si="200"/>
        <v>30</v>
      </c>
      <c r="W1806" s="10">
        <f t="shared" si="201"/>
        <v>-0.97499999999999998</v>
      </c>
      <c r="X1806" s="21">
        <f t="shared" si="202"/>
        <v>2011</v>
      </c>
    </row>
    <row r="1807" spans="1:24" ht="30" x14ac:dyDescent="0.25">
      <c r="A1807">
        <v>1799</v>
      </c>
      <c r="B1807" s="1" t="s">
        <v>1800</v>
      </c>
      <c r="C1807" s="1" t="s">
        <v>5909</v>
      </c>
      <c r="D1807" s="3">
        <v>4000</v>
      </c>
      <c r="E1807" s="4">
        <v>69.83</v>
      </c>
      <c r="F1807" t="s">
        <v>8220</v>
      </c>
      <c r="G1807" t="s">
        <v>8224</v>
      </c>
      <c r="H1807" t="s">
        <v>8407</v>
      </c>
      <c r="I1807" t="s">
        <v>8246</v>
      </c>
      <c r="J1807">
        <v>1415740408</v>
      </c>
      <c r="K1807">
        <v>1414008808</v>
      </c>
      <c r="L1807" t="b">
        <v>1</v>
      </c>
      <c r="M1807">
        <v>6</v>
      </c>
      <c r="N1807" t="b">
        <v>0</v>
      </c>
      <c r="O1807" t="s">
        <v>8283</v>
      </c>
      <c r="P1807" t="s">
        <v>8311</v>
      </c>
      <c r="Q1807" t="s">
        <v>8312</v>
      </c>
      <c r="R1807">
        <f t="shared" si="196"/>
        <v>11.64</v>
      </c>
      <c r="S1807" s="9">
        <f t="shared" si="197"/>
        <v>2</v>
      </c>
      <c r="T1807" s="8">
        <f t="shared" si="198"/>
        <v>41934.842685185184</v>
      </c>
      <c r="U1807" s="8">
        <f t="shared" si="199"/>
        <v>41954.884351851855</v>
      </c>
      <c r="V1807" s="14">
        <f t="shared" si="200"/>
        <v>20.041666666671517</v>
      </c>
      <c r="W1807" s="10">
        <f t="shared" si="201"/>
        <v>-0.98254249999999999</v>
      </c>
      <c r="X1807" s="21">
        <f t="shared" si="202"/>
        <v>2014</v>
      </c>
    </row>
    <row r="1808" spans="1:24" ht="45" x14ac:dyDescent="0.25">
      <c r="A1808">
        <v>996</v>
      </c>
      <c r="B1808" s="1" t="s">
        <v>997</v>
      </c>
      <c r="C1808" s="1" t="s">
        <v>5106</v>
      </c>
      <c r="D1808" s="3">
        <v>4000</v>
      </c>
      <c r="E1808" s="4">
        <v>65</v>
      </c>
      <c r="F1808" t="s">
        <v>8220</v>
      </c>
      <c r="G1808" t="s">
        <v>8223</v>
      </c>
      <c r="H1808" t="s">
        <v>8403</v>
      </c>
      <c r="I1808" t="s">
        <v>8245</v>
      </c>
      <c r="J1808">
        <v>1406474820</v>
      </c>
      <c r="K1808">
        <v>1403902060</v>
      </c>
      <c r="L1808" t="b">
        <v>0</v>
      </c>
      <c r="M1808">
        <v>5</v>
      </c>
      <c r="N1808" t="b">
        <v>0</v>
      </c>
      <c r="O1808" t="s">
        <v>8271</v>
      </c>
      <c r="P1808" t="s">
        <v>8306</v>
      </c>
      <c r="Q1808" t="s">
        <v>8308</v>
      </c>
      <c r="R1808">
        <f t="shared" si="196"/>
        <v>13</v>
      </c>
      <c r="S1808" s="9">
        <f t="shared" si="197"/>
        <v>2</v>
      </c>
      <c r="T1808" s="8">
        <f t="shared" si="198"/>
        <v>41817.866435185184</v>
      </c>
      <c r="U1808" s="8">
        <f t="shared" si="199"/>
        <v>41847.643750000003</v>
      </c>
      <c r="V1808" s="14">
        <f t="shared" si="200"/>
        <v>29.777314814818965</v>
      </c>
      <c r="W1808" s="10">
        <f t="shared" si="201"/>
        <v>-0.98375000000000001</v>
      </c>
      <c r="X1808" s="21">
        <f t="shared" si="202"/>
        <v>2014</v>
      </c>
    </row>
    <row r="1809" spans="1:24" ht="60" x14ac:dyDescent="0.25">
      <c r="A1809">
        <v>2764</v>
      </c>
      <c r="B1809" s="1" t="s">
        <v>2764</v>
      </c>
      <c r="C1809" s="1" t="s">
        <v>6874</v>
      </c>
      <c r="D1809" s="3">
        <v>4000</v>
      </c>
      <c r="E1809" s="4">
        <v>45</v>
      </c>
      <c r="F1809" t="s">
        <v>8220</v>
      </c>
      <c r="G1809" t="s">
        <v>8223</v>
      </c>
      <c r="H1809" t="s">
        <v>8403</v>
      </c>
      <c r="I1809" t="s">
        <v>8245</v>
      </c>
      <c r="J1809">
        <v>1338404400</v>
      </c>
      <c r="K1809">
        <v>1335855631</v>
      </c>
      <c r="L1809" t="b">
        <v>0</v>
      </c>
      <c r="M1809">
        <v>4</v>
      </c>
      <c r="N1809" t="b">
        <v>0</v>
      </c>
      <c r="O1809" t="s">
        <v>8302</v>
      </c>
      <c r="P1809" t="s">
        <v>8309</v>
      </c>
      <c r="Q1809" t="s">
        <v>8354</v>
      </c>
      <c r="R1809">
        <f t="shared" si="196"/>
        <v>11.25</v>
      </c>
      <c r="S1809" s="9">
        <f t="shared" si="197"/>
        <v>1</v>
      </c>
      <c r="T1809" s="8">
        <f t="shared" si="198"/>
        <v>41030.292025462964</v>
      </c>
      <c r="U1809" s="8">
        <f t="shared" si="199"/>
        <v>41059.791666666664</v>
      </c>
      <c r="V1809" s="14">
        <f t="shared" si="200"/>
        <v>29.499641203699866</v>
      </c>
      <c r="W1809" s="10">
        <f t="shared" si="201"/>
        <v>-0.98875000000000002</v>
      </c>
      <c r="X1809" s="21">
        <f t="shared" si="202"/>
        <v>2012</v>
      </c>
    </row>
    <row r="1810" spans="1:24" ht="60" x14ac:dyDescent="0.25">
      <c r="A1810">
        <v>1719</v>
      </c>
      <c r="B1810" s="1" t="s">
        <v>1720</v>
      </c>
      <c r="C1810" s="1" t="s">
        <v>5829</v>
      </c>
      <c r="D1810" s="3">
        <v>4000</v>
      </c>
      <c r="E1810" s="4">
        <v>35</v>
      </c>
      <c r="F1810" t="s">
        <v>8220</v>
      </c>
      <c r="G1810" t="s">
        <v>8223</v>
      </c>
      <c r="H1810" t="s">
        <v>8403</v>
      </c>
      <c r="I1810" t="s">
        <v>8245</v>
      </c>
      <c r="J1810">
        <v>1410958191</v>
      </c>
      <c r="K1810">
        <v>1408366191</v>
      </c>
      <c r="L1810" t="b">
        <v>0</v>
      </c>
      <c r="M1810">
        <v>3</v>
      </c>
      <c r="N1810" t="b">
        <v>0</v>
      </c>
      <c r="O1810" t="s">
        <v>8291</v>
      </c>
      <c r="P1810" t="s">
        <v>8325</v>
      </c>
      <c r="Q1810" t="s">
        <v>8328</v>
      </c>
      <c r="R1810">
        <f t="shared" si="196"/>
        <v>11.67</v>
      </c>
      <c r="S1810" s="9">
        <f t="shared" si="197"/>
        <v>1</v>
      </c>
      <c r="T1810" s="8">
        <f t="shared" si="198"/>
        <v>41869.534618055557</v>
      </c>
      <c r="U1810" s="8">
        <f t="shared" si="199"/>
        <v>41899.534618055557</v>
      </c>
      <c r="V1810" s="14">
        <f t="shared" si="200"/>
        <v>30</v>
      </c>
      <c r="W1810" s="10">
        <f t="shared" si="201"/>
        <v>-0.99124999999999996</v>
      </c>
      <c r="X1810" s="21">
        <f t="shared" si="202"/>
        <v>2014</v>
      </c>
    </row>
    <row r="1811" spans="1:24" ht="45" x14ac:dyDescent="0.25">
      <c r="A1811">
        <v>2767</v>
      </c>
      <c r="B1811" s="1" t="s">
        <v>2767</v>
      </c>
      <c r="C1811" s="1" t="s">
        <v>6877</v>
      </c>
      <c r="D1811" s="3">
        <v>4000</v>
      </c>
      <c r="E1811" s="4">
        <v>34</v>
      </c>
      <c r="F1811" t="s">
        <v>8220</v>
      </c>
      <c r="G1811" t="s">
        <v>8228</v>
      </c>
      <c r="H1811" t="s">
        <v>8408</v>
      </c>
      <c r="I1811" t="s">
        <v>8250</v>
      </c>
      <c r="J1811">
        <v>1439766050</v>
      </c>
      <c r="K1811">
        <v>1434582050</v>
      </c>
      <c r="L1811" t="b">
        <v>0</v>
      </c>
      <c r="M1811">
        <v>3</v>
      </c>
      <c r="N1811" t="b">
        <v>0</v>
      </c>
      <c r="O1811" t="s">
        <v>8302</v>
      </c>
      <c r="P1811" t="s">
        <v>8309</v>
      </c>
      <c r="Q1811" t="s">
        <v>8354</v>
      </c>
      <c r="R1811">
        <f t="shared" si="196"/>
        <v>11.33</v>
      </c>
      <c r="S1811" s="9">
        <f t="shared" si="197"/>
        <v>1</v>
      </c>
      <c r="T1811" s="8">
        <f t="shared" si="198"/>
        <v>42172.958912037036</v>
      </c>
      <c r="U1811" s="8">
        <f t="shared" si="199"/>
        <v>42232.958912037036</v>
      </c>
      <c r="V1811" s="14">
        <f t="shared" si="200"/>
        <v>60</v>
      </c>
      <c r="W1811" s="10">
        <f t="shared" si="201"/>
        <v>-0.99150000000000005</v>
      </c>
      <c r="X1811" s="21">
        <f t="shared" si="202"/>
        <v>2015</v>
      </c>
    </row>
    <row r="1812" spans="1:24" ht="60" x14ac:dyDescent="0.25">
      <c r="A1812">
        <v>1492</v>
      </c>
      <c r="B1812" s="1" t="s">
        <v>1493</v>
      </c>
      <c r="C1812" s="1" t="s">
        <v>5602</v>
      </c>
      <c r="D1812" s="3">
        <v>4000</v>
      </c>
      <c r="E1812" s="4">
        <v>30</v>
      </c>
      <c r="F1812" t="s">
        <v>8220</v>
      </c>
      <c r="G1812" t="s">
        <v>8223</v>
      </c>
      <c r="H1812" t="s">
        <v>8403</v>
      </c>
      <c r="I1812" t="s">
        <v>8245</v>
      </c>
      <c r="J1812">
        <v>1308431646</v>
      </c>
      <c r="K1812">
        <v>1305839646</v>
      </c>
      <c r="L1812" t="b">
        <v>0</v>
      </c>
      <c r="M1812">
        <v>2</v>
      </c>
      <c r="N1812" t="b">
        <v>0</v>
      </c>
      <c r="O1812" t="s">
        <v>8273</v>
      </c>
      <c r="P1812" t="s">
        <v>8309</v>
      </c>
      <c r="Q1812" t="s">
        <v>8350</v>
      </c>
      <c r="R1812">
        <f t="shared" si="196"/>
        <v>15</v>
      </c>
      <c r="S1812" s="9">
        <f t="shared" si="197"/>
        <v>1</v>
      </c>
      <c r="T1812" s="8">
        <f t="shared" si="198"/>
        <v>40682.884791666671</v>
      </c>
      <c r="U1812" s="8">
        <f t="shared" si="199"/>
        <v>40712.884791666671</v>
      </c>
      <c r="V1812" s="14">
        <f t="shared" si="200"/>
        <v>30</v>
      </c>
      <c r="W1812" s="10">
        <f t="shared" si="201"/>
        <v>-0.99250000000000005</v>
      </c>
      <c r="X1812" s="21">
        <f t="shared" si="202"/>
        <v>2011</v>
      </c>
    </row>
    <row r="1813" spans="1:24" ht="45" x14ac:dyDescent="0.25">
      <c r="A1813">
        <v>4065</v>
      </c>
      <c r="B1813" s="1" t="s">
        <v>4061</v>
      </c>
      <c r="C1813" s="1" t="s">
        <v>8169</v>
      </c>
      <c r="D1813" s="3">
        <v>4000</v>
      </c>
      <c r="E1813" s="4">
        <v>27</v>
      </c>
      <c r="F1813" t="s">
        <v>8220</v>
      </c>
      <c r="G1813" t="s">
        <v>8223</v>
      </c>
      <c r="H1813" t="s">
        <v>8403</v>
      </c>
      <c r="I1813" t="s">
        <v>8245</v>
      </c>
      <c r="J1813">
        <v>1407883811</v>
      </c>
      <c r="K1813">
        <v>1405291811</v>
      </c>
      <c r="L1813" t="b">
        <v>0</v>
      </c>
      <c r="M1813">
        <v>4</v>
      </c>
      <c r="N1813" t="b">
        <v>0</v>
      </c>
      <c r="O1813" t="s">
        <v>8269</v>
      </c>
      <c r="P1813" t="s">
        <v>8321</v>
      </c>
      <c r="Q1813" t="s">
        <v>8324</v>
      </c>
      <c r="R1813">
        <f t="shared" si="196"/>
        <v>6.75</v>
      </c>
      <c r="S1813" s="9">
        <f t="shared" si="197"/>
        <v>1</v>
      </c>
      <c r="T1813" s="8">
        <f t="shared" si="198"/>
        <v>41833.951516203706</v>
      </c>
      <c r="U1813" s="8">
        <f t="shared" si="199"/>
        <v>41863.951516203706</v>
      </c>
      <c r="V1813" s="14">
        <f t="shared" si="200"/>
        <v>30</v>
      </c>
      <c r="W1813" s="10">
        <f t="shared" si="201"/>
        <v>-0.99324999999999997</v>
      </c>
      <c r="X1813" s="21">
        <f t="shared" si="202"/>
        <v>2014</v>
      </c>
    </row>
    <row r="1814" spans="1:24" ht="60" x14ac:dyDescent="0.25">
      <c r="A1814">
        <v>3950</v>
      </c>
      <c r="B1814" s="1" t="s">
        <v>3947</v>
      </c>
      <c r="C1814" s="1" t="s">
        <v>8058</v>
      </c>
      <c r="D1814" s="3">
        <v>4000</v>
      </c>
      <c r="E1814" s="4">
        <v>25</v>
      </c>
      <c r="F1814" t="s">
        <v>8220</v>
      </c>
      <c r="G1814" t="s">
        <v>8223</v>
      </c>
      <c r="H1814" t="s">
        <v>8403</v>
      </c>
      <c r="I1814" t="s">
        <v>8245</v>
      </c>
      <c r="J1814">
        <v>1460140500</v>
      </c>
      <c r="K1814">
        <v>1457628680</v>
      </c>
      <c r="L1814" t="b">
        <v>0</v>
      </c>
      <c r="M1814">
        <v>1</v>
      </c>
      <c r="N1814" t="b">
        <v>0</v>
      </c>
      <c r="O1814" t="s">
        <v>8269</v>
      </c>
      <c r="P1814" t="s">
        <v>8321</v>
      </c>
      <c r="Q1814" t="s">
        <v>8324</v>
      </c>
      <c r="R1814">
        <f t="shared" si="196"/>
        <v>25</v>
      </c>
      <c r="S1814" s="9">
        <f t="shared" si="197"/>
        <v>1</v>
      </c>
      <c r="T1814" s="8">
        <f t="shared" si="198"/>
        <v>42439.702314814815</v>
      </c>
      <c r="U1814" s="8">
        <f t="shared" si="199"/>
        <v>42468.774305555555</v>
      </c>
      <c r="V1814" s="14">
        <f t="shared" si="200"/>
        <v>29.071990740740148</v>
      </c>
      <c r="W1814" s="10">
        <f t="shared" si="201"/>
        <v>-0.99375000000000002</v>
      </c>
      <c r="X1814" s="21">
        <f t="shared" si="202"/>
        <v>2016</v>
      </c>
    </row>
    <row r="1815" spans="1:24" ht="45" x14ac:dyDescent="0.25">
      <c r="A1815">
        <v>124</v>
      </c>
      <c r="B1815" s="1" t="s">
        <v>126</v>
      </c>
      <c r="C1815" s="1" t="s">
        <v>4235</v>
      </c>
      <c r="D1815" s="3">
        <v>4000</v>
      </c>
      <c r="E1815" s="4">
        <v>0</v>
      </c>
      <c r="F1815" t="s">
        <v>8219</v>
      </c>
      <c r="G1815" t="s">
        <v>8223</v>
      </c>
      <c r="H1815" t="s">
        <v>8403</v>
      </c>
      <c r="I1815" t="s">
        <v>8245</v>
      </c>
      <c r="J1815">
        <v>1431728242</v>
      </c>
      <c r="K1815">
        <v>1429568242</v>
      </c>
      <c r="L1815" t="b">
        <v>0</v>
      </c>
      <c r="M1815">
        <v>0</v>
      </c>
      <c r="N1815" t="b">
        <v>0</v>
      </c>
      <c r="O1815" t="s">
        <v>8265</v>
      </c>
      <c r="P1815" t="s">
        <v>8319</v>
      </c>
      <c r="Q1815" t="s">
        <v>8335</v>
      </c>
      <c r="R1815">
        <f t="shared" si="196"/>
        <v>0</v>
      </c>
      <c r="S1815" s="9">
        <f t="shared" si="197"/>
        <v>0</v>
      </c>
      <c r="T1815" s="8">
        <f t="shared" si="198"/>
        <v>42114.928726851853</v>
      </c>
      <c r="U1815" s="8">
        <f t="shared" si="199"/>
        <v>42139.928726851853</v>
      </c>
      <c r="V1815" s="14">
        <f t="shared" si="200"/>
        <v>25</v>
      </c>
      <c r="W1815" s="10">
        <f t="shared" si="201"/>
        <v>-1</v>
      </c>
      <c r="X1815" s="21">
        <f t="shared" si="202"/>
        <v>2015</v>
      </c>
    </row>
    <row r="1816" spans="1:24" ht="60" x14ac:dyDescent="0.25">
      <c r="A1816">
        <v>766</v>
      </c>
      <c r="B1816" s="1" t="s">
        <v>767</v>
      </c>
      <c r="C1816" s="1" t="s">
        <v>4876</v>
      </c>
      <c r="D1816" s="3">
        <v>4000</v>
      </c>
      <c r="E1816" s="4">
        <v>0</v>
      </c>
      <c r="F1816" t="s">
        <v>8220</v>
      </c>
      <c r="G1816" t="s">
        <v>8228</v>
      </c>
      <c r="H1816" t="s">
        <v>8408</v>
      </c>
      <c r="I1816" t="s">
        <v>8250</v>
      </c>
      <c r="J1816">
        <v>1424112483</v>
      </c>
      <c r="K1816">
        <v>1421520483</v>
      </c>
      <c r="L1816" t="b">
        <v>0</v>
      </c>
      <c r="M1816">
        <v>0</v>
      </c>
      <c r="N1816" t="b">
        <v>0</v>
      </c>
      <c r="O1816" t="s">
        <v>8273</v>
      </c>
      <c r="P1816" t="s">
        <v>8309</v>
      </c>
      <c r="Q1816" t="s">
        <v>8350</v>
      </c>
      <c r="R1816">
        <f t="shared" si="196"/>
        <v>0</v>
      </c>
      <c r="S1816" s="9">
        <f t="shared" si="197"/>
        <v>0</v>
      </c>
      <c r="T1816" s="8">
        <f t="shared" si="198"/>
        <v>42021.783368055556</v>
      </c>
      <c r="U1816" s="8">
        <f t="shared" si="199"/>
        <v>42051.783368055556</v>
      </c>
      <c r="V1816" s="14">
        <f t="shared" si="200"/>
        <v>30</v>
      </c>
      <c r="W1816" s="10">
        <f t="shared" si="201"/>
        <v>-1</v>
      </c>
      <c r="X1816" s="21">
        <f t="shared" si="202"/>
        <v>2015</v>
      </c>
    </row>
    <row r="1817" spans="1:24" ht="45" x14ac:dyDescent="0.25">
      <c r="A1817">
        <v>1061</v>
      </c>
      <c r="B1817" s="1" t="s">
        <v>1062</v>
      </c>
      <c r="C1817" s="1" t="s">
        <v>5171</v>
      </c>
      <c r="D1817" s="3">
        <v>4000</v>
      </c>
      <c r="E1817" s="4">
        <v>0</v>
      </c>
      <c r="F1817" t="s">
        <v>8219</v>
      </c>
      <c r="G1817" t="s">
        <v>8223</v>
      </c>
      <c r="H1817" t="s">
        <v>8403</v>
      </c>
      <c r="I1817" t="s">
        <v>8245</v>
      </c>
      <c r="J1817">
        <v>1462150800</v>
      </c>
      <c r="K1817">
        <v>1456987108</v>
      </c>
      <c r="L1817" t="b">
        <v>0</v>
      </c>
      <c r="M1817">
        <v>0</v>
      </c>
      <c r="N1817" t="b">
        <v>0</v>
      </c>
      <c r="O1817" t="s">
        <v>8279</v>
      </c>
      <c r="P1817" t="s">
        <v>8344</v>
      </c>
      <c r="Q1817" t="s">
        <v>8345</v>
      </c>
      <c r="R1817">
        <f t="shared" si="196"/>
        <v>0</v>
      </c>
      <c r="S1817" s="9">
        <f t="shared" si="197"/>
        <v>0</v>
      </c>
      <c r="T1817" s="8">
        <f t="shared" si="198"/>
        <v>42432.276712962965</v>
      </c>
      <c r="U1817" s="8">
        <f t="shared" si="199"/>
        <v>42492.041666666672</v>
      </c>
      <c r="V1817" s="14">
        <f t="shared" si="200"/>
        <v>59.764953703706851</v>
      </c>
      <c r="W1817" s="10">
        <f t="shared" si="201"/>
        <v>-1</v>
      </c>
      <c r="X1817" s="21">
        <f t="shared" si="202"/>
        <v>2016</v>
      </c>
    </row>
    <row r="1818" spans="1:24" ht="45" x14ac:dyDescent="0.25">
      <c r="A1818">
        <v>1142</v>
      </c>
      <c r="B1818" s="1" t="s">
        <v>1143</v>
      </c>
      <c r="C1818" s="1" t="s">
        <v>5252</v>
      </c>
      <c r="D1818" s="3">
        <v>4000</v>
      </c>
      <c r="E1818" s="4">
        <v>0</v>
      </c>
      <c r="F1818" t="s">
        <v>8220</v>
      </c>
      <c r="G1818" t="s">
        <v>8223</v>
      </c>
      <c r="H1818" t="s">
        <v>8403</v>
      </c>
      <c r="I1818" t="s">
        <v>8245</v>
      </c>
      <c r="J1818">
        <v>1424131727</v>
      </c>
      <c r="K1818">
        <v>1421539727</v>
      </c>
      <c r="L1818" t="b">
        <v>0</v>
      </c>
      <c r="M1818">
        <v>0</v>
      </c>
      <c r="N1818" t="b">
        <v>0</v>
      </c>
      <c r="O1818" t="s">
        <v>8281</v>
      </c>
      <c r="P1818" t="s">
        <v>8314</v>
      </c>
      <c r="Q1818" t="s">
        <v>8342</v>
      </c>
      <c r="R1818">
        <f t="shared" si="196"/>
        <v>0</v>
      </c>
      <c r="S1818" s="9">
        <f t="shared" si="197"/>
        <v>0</v>
      </c>
      <c r="T1818" s="8">
        <f t="shared" si="198"/>
        <v>42022.006099537044</v>
      </c>
      <c r="U1818" s="8">
        <f t="shared" si="199"/>
        <v>42052.006099537044</v>
      </c>
      <c r="V1818" s="14">
        <f t="shared" si="200"/>
        <v>30</v>
      </c>
      <c r="W1818" s="10">
        <f t="shared" si="201"/>
        <v>-1</v>
      </c>
      <c r="X1818" s="21">
        <f t="shared" si="202"/>
        <v>2015</v>
      </c>
    </row>
    <row r="1819" spans="1:24" ht="45" x14ac:dyDescent="0.25">
      <c r="A1819">
        <v>1409</v>
      </c>
      <c r="B1819" s="1" t="s">
        <v>1410</v>
      </c>
      <c r="C1819" s="1" t="s">
        <v>5519</v>
      </c>
      <c r="D1819" s="3">
        <v>4000</v>
      </c>
      <c r="E1819" s="4">
        <v>0</v>
      </c>
      <c r="F1819" t="s">
        <v>8220</v>
      </c>
      <c r="G1819" t="s">
        <v>8223</v>
      </c>
      <c r="H1819" t="s">
        <v>8403</v>
      </c>
      <c r="I1819" t="s">
        <v>8245</v>
      </c>
      <c r="J1819">
        <v>1420085535</v>
      </c>
      <c r="K1819">
        <v>1414897935</v>
      </c>
      <c r="L1819" t="b">
        <v>0</v>
      </c>
      <c r="M1819">
        <v>0</v>
      </c>
      <c r="N1819" t="b">
        <v>0</v>
      </c>
      <c r="O1819" t="s">
        <v>8285</v>
      </c>
      <c r="P1819" t="s">
        <v>8309</v>
      </c>
      <c r="Q1819" t="s">
        <v>8346</v>
      </c>
      <c r="R1819">
        <f t="shared" si="196"/>
        <v>0</v>
      </c>
      <c r="S1819" s="9">
        <f t="shared" si="197"/>
        <v>0</v>
      </c>
      <c r="T1819" s="8">
        <f t="shared" si="198"/>
        <v>41945.133506944447</v>
      </c>
      <c r="U1819" s="8">
        <f t="shared" si="199"/>
        <v>42005.175173611111</v>
      </c>
      <c r="V1819" s="14">
        <f t="shared" si="200"/>
        <v>60.041666666664241</v>
      </c>
      <c r="W1819" s="10">
        <f t="shared" si="201"/>
        <v>-1</v>
      </c>
      <c r="X1819" s="21">
        <f t="shared" si="202"/>
        <v>2014</v>
      </c>
    </row>
    <row r="1820" spans="1:24" ht="60" x14ac:dyDescent="0.25">
      <c r="A1820">
        <v>1562</v>
      </c>
      <c r="B1820" s="1" t="s">
        <v>1563</v>
      </c>
      <c r="C1820" s="1" t="s">
        <v>5672</v>
      </c>
      <c r="D1820" s="3">
        <v>4000</v>
      </c>
      <c r="E1820" s="4">
        <v>0</v>
      </c>
      <c r="F1820" t="s">
        <v>8219</v>
      </c>
      <c r="G1820" t="s">
        <v>8223</v>
      </c>
      <c r="H1820" t="s">
        <v>8403</v>
      </c>
      <c r="I1820" t="s">
        <v>8245</v>
      </c>
      <c r="J1820">
        <v>1259715000</v>
      </c>
      <c r="K1820">
        <v>1253712916</v>
      </c>
      <c r="L1820" t="b">
        <v>0</v>
      </c>
      <c r="M1820">
        <v>0</v>
      </c>
      <c r="N1820" t="b">
        <v>0</v>
      </c>
      <c r="O1820" t="s">
        <v>8288</v>
      </c>
      <c r="P1820" t="s">
        <v>8309</v>
      </c>
      <c r="Q1820" t="s">
        <v>8347</v>
      </c>
      <c r="R1820">
        <f t="shared" si="196"/>
        <v>0</v>
      </c>
      <c r="S1820" s="9">
        <f t="shared" si="197"/>
        <v>0</v>
      </c>
      <c r="T1820" s="8">
        <f t="shared" si="198"/>
        <v>40079.566157407404</v>
      </c>
      <c r="U1820" s="8">
        <f t="shared" si="199"/>
        <v>40149.034722222219</v>
      </c>
      <c r="V1820" s="14">
        <f t="shared" si="200"/>
        <v>69.468564814815181</v>
      </c>
      <c r="W1820" s="10">
        <f t="shared" si="201"/>
        <v>-1</v>
      </c>
      <c r="X1820" s="21">
        <f t="shared" si="202"/>
        <v>2009</v>
      </c>
    </row>
    <row r="1821" spans="1:24" ht="60" x14ac:dyDescent="0.25">
      <c r="A1821">
        <v>1732</v>
      </c>
      <c r="B1821" s="1" t="s">
        <v>1733</v>
      </c>
      <c r="C1821" s="1" t="s">
        <v>5842</v>
      </c>
      <c r="D1821" s="3">
        <v>4000</v>
      </c>
      <c r="E1821" s="4">
        <v>0</v>
      </c>
      <c r="F1821" t="s">
        <v>8220</v>
      </c>
      <c r="G1821" t="s">
        <v>8223</v>
      </c>
      <c r="H1821" t="s">
        <v>8403</v>
      </c>
      <c r="I1821" t="s">
        <v>8245</v>
      </c>
      <c r="J1821">
        <v>1452920400</v>
      </c>
      <c r="K1821">
        <v>1447777481</v>
      </c>
      <c r="L1821" t="b">
        <v>0</v>
      </c>
      <c r="M1821">
        <v>0</v>
      </c>
      <c r="N1821" t="b">
        <v>0</v>
      </c>
      <c r="O1821" t="s">
        <v>8291</v>
      </c>
      <c r="P1821" t="s">
        <v>8325</v>
      </c>
      <c r="Q1821" t="s">
        <v>8328</v>
      </c>
      <c r="R1821">
        <f t="shared" si="196"/>
        <v>0</v>
      </c>
      <c r="S1821" s="9">
        <f t="shared" si="197"/>
        <v>0</v>
      </c>
      <c r="T1821" s="8">
        <f t="shared" si="198"/>
        <v>42325.683807870373</v>
      </c>
      <c r="U1821" s="8">
        <f t="shared" si="199"/>
        <v>42385.208333333328</v>
      </c>
      <c r="V1821" s="14">
        <f t="shared" si="200"/>
        <v>59.524525462955353</v>
      </c>
      <c r="W1821" s="10">
        <f t="shared" si="201"/>
        <v>-1</v>
      </c>
      <c r="X1821" s="21">
        <f t="shared" si="202"/>
        <v>2015</v>
      </c>
    </row>
    <row r="1822" spans="1:24" ht="60" x14ac:dyDescent="0.25">
      <c r="A1822">
        <v>2398</v>
      </c>
      <c r="B1822" s="1" t="s">
        <v>2399</v>
      </c>
      <c r="C1822" s="1" t="s">
        <v>6508</v>
      </c>
      <c r="D1822" s="3">
        <v>4000</v>
      </c>
      <c r="E1822" s="4">
        <v>0</v>
      </c>
      <c r="F1822" t="s">
        <v>8219</v>
      </c>
      <c r="G1822" t="s">
        <v>8223</v>
      </c>
      <c r="H1822" t="s">
        <v>8403</v>
      </c>
      <c r="I1822" t="s">
        <v>8245</v>
      </c>
      <c r="J1822">
        <v>1435874384</v>
      </c>
      <c r="K1822">
        <v>1433282384</v>
      </c>
      <c r="L1822" t="b">
        <v>0</v>
      </c>
      <c r="M1822">
        <v>0</v>
      </c>
      <c r="N1822" t="b">
        <v>0</v>
      </c>
      <c r="O1822" t="s">
        <v>8270</v>
      </c>
      <c r="P1822" t="s">
        <v>8306</v>
      </c>
      <c r="Q1822" t="s">
        <v>8340</v>
      </c>
      <c r="R1822">
        <f t="shared" si="196"/>
        <v>0</v>
      </c>
      <c r="S1822" s="9">
        <f t="shared" si="197"/>
        <v>0</v>
      </c>
      <c r="T1822" s="8">
        <f t="shared" si="198"/>
        <v>42157.916481481487</v>
      </c>
      <c r="U1822" s="8">
        <f t="shared" si="199"/>
        <v>42187.916481481487</v>
      </c>
      <c r="V1822" s="14">
        <f t="shared" si="200"/>
        <v>30</v>
      </c>
      <c r="W1822" s="10">
        <f t="shared" si="201"/>
        <v>-1</v>
      </c>
      <c r="X1822" s="21">
        <f t="shared" si="202"/>
        <v>2015</v>
      </c>
    </row>
    <row r="1823" spans="1:24" ht="45" x14ac:dyDescent="0.25">
      <c r="A1823">
        <v>2765</v>
      </c>
      <c r="B1823" s="1" t="s">
        <v>2765</v>
      </c>
      <c r="C1823" s="1" t="s">
        <v>6875</v>
      </c>
      <c r="D1823" s="3">
        <v>4000</v>
      </c>
      <c r="E1823" s="4">
        <v>0</v>
      </c>
      <c r="F1823" t="s">
        <v>8220</v>
      </c>
      <c r="G1823" t="s">
        <v>8223</v>
      </c>
      <c r="H1823" t="s">
        <v>8403</v>
      </c>
      <c r="I1823" t="s">
        <v>8245</v>
      </c>
      <c r="J1823">
        <v>1351432428</v>
      </c>
      <c r="K1823">
        <v>1350050028</v>
      </c>
      <c r="L1823" t="b">
        <v>0</v>
      </c>
      <c r="M1823">
        <v>0</v>
      </c>
      <c r="N1823" t="b">
        <v>0</v>
      </c>
      <c r="O1823" t="s">
        <v>8302</v>
      </c>
      <c r="P1823" t="s">
        <v>8309</v>
      </c>
      <c r="Q1823" t="s">
        <v>8354</v>
      </c>
      <c r="R1823">
        <f t="shared" si="196"/>
        <v>0</v>
      </c>
      <c r="S1823" s="9">
        <f t="shared" si="197"/>
        <v>0</v>
      </c>
      <c r="T1823" s="8">
        <f t="shared" si="198"/>
        <v>41194.579027777778</v>
      </c>
      <c r="U1823" s="8">
        <f t="shared" si="199"/>
        <v>41210.579027777778</v>
      </c>
      <c r="V1823" s="14">
        <f t="shared" si="200"/>
        <v>16</v>
      </c>
      <c r="W1823" s="10">
        <f t="shared" si="201"/>
        <v>-1</v>
      </c>
      <c r="X1823" s="21">
        <f t="shared" si="202"/>
        <v>2012</v>
      </c>
    </row>
    <row r="1824" spans="1:24" ht="45" x14ac:dyDescent="0.25">
      <c r="A1824">
        <v>3190</v>
      </c>
      <c r="B1824" s="1" t="s">
        <v>3190</v>
      </c>
      <c r="C1824" s="1" t="s">
        <v>7300</v>
      </c>
      <c r="D1824" s="3">
        <v>4000</v>
      </c>
      <c r="E1824" s="4">
        <v>0</v>
      </c>
      <c r="F1824" t="s">
        <v>8220</v>
      </c>
      <c r="G1824" t="s">
        <v>8228</v>
      </c>
      <c r="H1824" t="s">
        <v>8408</v>
      </c>
      <c r="I1824" t="s">
        <v>8250</v>
      </c>
      <c r="J1824">
        <v>1481258275</v>
      </c>
      <c r="K1824">
        <v>1478662675</v>
      </c>
      <c r="L1824" t="b">
        <v>0</v>
      </c>
      <c r="M1824">
        <v>0</v>
      </c>
      <c r="N1824" t="b">
        <v>0</v>
      </c>
      <c r="O1824" t="s">
        <v>8303</v>
      </c>
      <c r="P1824" t="s">
        <v>8321</v>
      </c>
      <c r="Q1824" t="s">
        <v>8333</v>
      </c>
      <c r="R1824">
        <f t="shared" si="196"/>
        <v>0</v>
      </c>
      <c r="S1824" s="9">
        <f t="shared" si="197"/>
        <v>0</v>
      </c>
      <c r="T1824" s="8">
        <f t="shared" si="198"/>
        <v>42683.151331018518</v>
      </c>
      <c r="U1824" s="8">
        <f t="shared" si="199"/>
        <v>42713.192997685182</v>
      </c>
      <c r="V1824" s="14">
        <f t="shared" si="200"/>
        <v>30.041666666664241</v>
      </c>
      <c r="W1824" s="10">
        <f t="shared" si="201"/>
        <v>-1</v>
      </c>
      <c r="X1824" s="21">
        <f t="shared" si="202"/>
        <v>2016</v>
      </c>
    </row>
    <row r="1825" spans="1:24" ht="45" x14ac:dyDescent="0.25">
      <c r="A1825">
        <v>4026</v>
      </c>
      <c r="B1825" s="1" t="s">
        <v>4022</v>
      </c>
      <c r="C1825" s="1" t="s">
        <v>8131</v>
      </c>
      <c r="D1825" s="3">
        <v>4000</v>
      </c>
      <c r="E1825" s="4">
        <v>0</v>
      </c>
      <c r="F1825" t="s">
        <v>8220</v>
      </c>
      <c r="G1825" t="s">
        <v>8223</v>
      </c>
      <c r="H1825" t="s">
        <v>8403</v>
      </c>
      <c r="I1825" t="s">
        <v>8245</v>
      </c>
      <c r="J1825">
        <v>1449247439</v>
      </c>
      <c r="K1825">
        <v>1444059839</v>
      </c>
      <c r="L1825" t="b">
        <v>0</v>
      </c>
      <c r="M1825">
        <v>0</v>
      </c>
      <c r="N1825" t="b">
        <v>0</v>
      </c>
      <c r="O1825" t="s">
        <v>8269</v>
      </c>
      <c r="P1825" t="s">
        <v>8321</v>
      </c>
      <c r="Q1825" t="s">
        <v>8324</v>
      </c>
      <c r="R1825">
        <f t="shared" si="196"/>
        <v>0</v>
      </c>
      <c r="S1825" s="9">
        <f t="shared" si="197"/>
        <v>0</v>
      </c>
      <c r="T1825" s="8">
        <f t="shared" si="198"/>
        <v>42282.655543981484</v>
      </c>
      <c r="U1825" s="8">
        <f t="shared" si="199"/>
        <v>42342.697210648148</v>
      </c>
      <c r="V1825" s="14">
        <f t="shared" si="200"/>
        <v>60.041666666664241</v>
      </c>
      <c r="W1825" s="10">
        <f t="shared" si="201"/>
        <v>-1</v>
      </c>
      <c r="X1825" s="21">
        <f t="shared" si="202"/>
        <v>2015</v>
      </c>
    </row>
    <row r="1826" spans="1:24" ht="60" x14ac:dyDescent="0.25">
      <c r="A1826">
        <v>3084</v>
      </c>
      <c r="B1826" s="1" t="s">
        <v>3084</v>
      </c>
      <c r="C1826" s="1" t="s">
        <v>7194</v>
      </c>
      <c r="D1826" s="3">
        <v>4059</v>
      </c>
      <c r="E1826" s="4">
        <v>470</v>
      </c>
      <c r="F1826" t="s">
        <v>8220</v>
      </c>
      <c r="G1826" t="s">
        <v>8223</v>
      </c>
      <c r="H1826" t="s">
        <v>8403</v>
      </c>
      <c r="I1826" t="s">
        <v>8245</v>
      </c>
      <c r="J1826">
        <v>1430851680</v>
      </c>
      <c r="K1826">
        <v>1428340931</v>
      </c>
      <c r="L1826" t="b">
        <v>0</v>
      </c>
      <c r="M1826">
        <v>6</v>
      </c>
      <c r="N1826" t="b">
        <v>0</v>
      </c>
      <c r="O1826" t="s">
        <v>8301</v>
      </c>
      <c r="P1826" t="s">
        <v>8321</v>
      </c>
      <c r="Q1826" t="s">
        <v>8322</v>
      </c>
      <c r="R1826">
        <f t="shared" si="196"/>
        <v>78.33</v>
      </c>
      <c r="S1826" s="9">
        <f t="shared" si="197"/>
        <v>12</v>
      </c>
      <c r="T1826" s="8">
        <f t="shared" si="198"/>
        <v>42100.723738425921</v>
      </c>
      <c r="U1826" s="8">
        <f t="shared" si="199"/>
        <v>42129.783333333333</v>
      </c>
      <c r="V1826" s="14">
        <f t="shared" si="200"/>
        <v>29.059594907412247</v>
      </c>
      <c r="W1826" s="10">
        <f t="shared" si="201"/>
        <v>-0.88420793298842082</v>
      </c>
      <c r="X1826" s="21">
        <f t="shared" si="202"/>
        <v>2015</v>
      </c>
    </row>
    <row r="1827" spans="1:24" ht="30" x14ac:dyDescent="0.25">
      <c r="A1827">
        <v>3131</v>
      </c>
      <c r="B1827" s="1" t="s">
        <v>3131</v>
      </c>
      <c r="C1827" s="1" t="s">
        <v>7241</v>
      </c>
      <c r="D1827" s="3">
        <v>4100</v>
      </c>
      <c r="E1827" s="4">
        <v>645</v>
      </c>
      <c r="F1827" t="s">
        <v>8221</v>
      </c>
      <c r="G1827" t="s">
        <v>8223</v>
      </c>
      <c r="H1827" t="s">
        <v>8403</v>
      </c>
      <c r="I1827" t="s">
        <v>8245</v>
      </c>
      <c r="J1827">
        <v>1491656045</v>
      </c>
      <c r="K1827">
        <v>1489067645</v>
      </c>
      <c r="L1827" t="b">
        <v>0</v>
      </c>
      <c r="M1827">
        <v>12</v>
      </c>
      <c r="N1827" t="b">
        <v>0</v>
      </c>
      <c r="O1827" t="s">
        <v>8269</v>
      </c>
      <c r="P1827" t="s">
        <v>8321</v>
      </c>
      <c r="Q1827" t="s">
        <v>8324</v>
      </c>
      <c r="R1827">
        <f t="shared" si="196"/>
        <v>53.75</v>
      </c>
      <c r="S1827" s="9">
        <f t="shared" si="197"/>
        <v>16</v>
      </c>
      <c r="T1827" s="8">
        <f t="shared" si="198"/>
        <v>42803.579224537039</v>
      </c>
      <c r="U1827" s="8">
        <f t="shared" si="199"/>
        <v>42833.537557870368</v>
      </c>
      <c r="V1827" s="14">
        <f t="shared" si="200"/>
        <v>29.958333333328483</v>
      </c>
      <c r="W1827" s="10">
        <f t="shared" si="201"/>
        <v>-0.84268292682926826</v>
      </c>
      <c r="X1827" s="21">
        <f t="shared" si="202"/>
        <v>2017</v>
      </c>
    </row>
    <row r="1828" spans="1:24" ht="30" x14ac:dyDescent="0.25">
      <c r="A1828">
        <v>3103</v>
      </c>
      <c r="B1828" s="1" t="s">
        <v>3103</v>
      </c>
      <c r="C1828" s="1" t="s">
        <v>7213</v>
      </c>
      <c r="D1828" s="3">
        <v>4100</v>
      </c>
      <c r="E1828" s="4">
        <v>11</v>
      </c>
      <c r="F1828" t="s">
        <v>8220</v>
      </c>
      <c r="G1828" t="s">
        <v>8223</v>
      </c>
      <c r="H1828" t="s">
        <v>8403</v>
      </c>
      <c r="I1828" t="s">
        <v>8245</v>
      </c>
      <c r="J1828">
        <v>1434080706</v>
      </c>
      <c r="K1828">
        <v>1428896706</v>
      </c>
      <c r="L1828" t="b">
        <v>0</v>
      </c>
      <c r="M1828">
        <v>2</v>
      </c>
      <c r="N1828" t="b">
        <v>0</v>
      </c>
      <c r="O1828" t="s">
        <v>8301</v>
      </c>
      <c r="P1828" t="s">
        <v>8321</v>
      </c>
      <c r="Q1828" t="s">
        <v>8322</v>
      </c>
      <c r="R1828">
        <f t="shared" si="196"/>
        <v>5.5</v>
      </c>
      <c r="S1828" s="9">
        <f t="shared" si="197"/>
        <v>0</v>
      </c>
      <c r="T1828" s="8">
        <f t="shared" si="198"/>
        <v>42107.156319444446</v>
      </c>
      <c r="U1828" s="8">
        <f t="shared" si="199"/>
        <v>42167.156319444446</v>
      </c>
      <c r="V1828" s="14">
        <f t="shared" si="200"/>
        <v>60</v>
      </c>
      <c r="W1828" s="10">
        <f t="shared" si="201"/>
        <v>-0.9973170731707317</v>
      </c>
      <c r="X1828" s="21">
        <f t="shared" si="202"/>
        <v>2015</v>
      </c>
    </row>
    <row r="1829" spans="1:24" ht="45" x14ac:dyDescent="0.25">
      <c r="A1829">
        <v>1136</v>
      </c>
      <c r="B1829" s="1" t="s">
        <v>1137</v>
      </c>
      <c r="C1829" s="1" t="s">
        <v>5246</v>
      </c>
      <c r="D1829" s="3">
        <v>4190</v>
      </c>
      <c r="E1829" s="4">
        <v>270</v>
      </c>
      <c r="F1829" t="s">
        <v>8220</v>
      </c>
      <c r="G1829" t="s">
        <v>8229</v>
      </c>
      <c r="H1829" t="s">
        <v>8409</v>
      </c>
      <c r="I1829" t="s">
        <v>8248</v>
      </c>
      <c r="J1829">
        <v>1450541229</v>
      </c>
      <c r="K1829">
        <v>1447949229</v>
      </c>
      <c r="L1829" t="b">
        <v>0</v>
      </c>
      <c r="M1829">
        <v>6</v>
      </c>
      <c r="N1829" t="b">
        <v>0</v>
      </c>
      <c r="O1829" t="s">
        <v>8281</v>
      </c>
      <c r="P1829" t="s">
        <v>8314</v>
      </c>
      <c r="Q1829" t="s">
        <v>8342</v>
      </c>
      <c r="R1829">
        <f t="shared" si="196"/>
        <v>45</v>
      </c>
      <c r="S1829" s="9">
        <f t="shared" si="197"/>
        <v>6</v>
      </c>
      <c r="T1829" s="8">
        <f t="shared" si="198"/>
        <v>42327.671631944439</v>
      </c>
      <c r="U1829" s="8">
        <f t="shared" si="199"/>
        <v>42357.671631944439</v>
      </c>
      <c r="V1829" s="14">
        <f t="shared" si="200"/>
        <v>30</v>
      </c>
      <c r="W1829" s="10">
        <f t="shared" si="201"/>
        <v>-0.93556085918854415</v>
      </c>
      <c r="X1829" s="21">
        <f t="shared" si="202"/>
        <v>2015</v>
      </c>
    </row>
    <row r="1830" spans="1:24" ht="60" x14ac:dyDescent="0.25">
      <c r="A1830">
        <v>2173</v>
      </c>
      <c r="B1830" s="1" t="s">
        <v>2174</v>
      </c>
      <c r="C1830" s="1" t="s">
        <v>6283</v>
      </c>
      <c r="D1830" s="3">
        <v>4200</v>
      </c>
      <c r="E1830" s="4">
        <v>5331</v>
      </c>
      <c r="F1830" t="s">
        <v>8218</v>
      </c>
      <c r="G1830" t="s">
        <v>8223</v>
      </c>
      <c r="H1830" t="s">
        <v>8403</v>
      </c>
      <c r="I1830" t="s">
        <v>8245</v>
      </c>
      <c r="J1830">
        <v>1378785540</v>
      </c>
      <c r="K1830">
        <v>1376066243</v>
      </c>
      <c r="L1830" t="b">
        <v>0</v>
      </c>
      <c r="M1830">
        <v>90</v>
      </c>
      <c r="N1830" t="b">
        <v>1</v>
      </c>
      <c r="O1830" t="s">
        <v>8274</v>
      </c>
      <c r="P1830" t="s">
        <v>8325</v>
      </c>
      <c r="Q1830" t="s">
        <v>8329</v>
      </c>
      <c r="R1830">
        <f t="shared" si="196"/>
        <v>59.23</v>
      </c>
      <c r="S1830" s="9">
        <f t="shared" si="197"/>
        <v>127</v>
      </c>
      <c r="T1830" s="8">
        <f t="shared" si="198"/>
        <v>41495.692627314813</v>
      </c>
      <c r="U1830" s="8">
        <f t="shared" si="199"/>
        <v>41527.165972222225</v>
      </c>
      <c r="V1830" s="14">
        <f t="shared" si="200"/>
        <v>31.473344907411956</v>
      </c>
      <c r="W1830" s="10">
        <f t="shared" si="201"/>
        <v>0.26928571428571429</v>
      </c>
      <c r="X1830" s="21">
        <f t="shared" si="202"/>
        <v>2013</v>
      </c>
    </row>
    <row r="1831" spans="1:24" ht="45" x14ac:dyDescent="0.25">
      <c r="A1831">
        <v>3179</v>
      </c>
      <c r="B1831" s="1" t="s">
        <v>3179</v>
      </c>
      <c r="C1831" s="1" t="s">
        <v>7289</v>
      </c>
      <c r="D1831" s="3">
        <v>4200</v>
      </c>
      <c r="E1831" s="4">
        <v>4794.82</v>
      </c>
      <c r="F1831" t="s">
        <v>8218</v>
      </c>
      <c r="G1831" t="s">
        <v>8223</v>
      </c>
      <c r="H1831" t="s">
        <v>8403</v>
      </c>
      <c r="I1831" t="s">
        <v>8245</v>
      </c>
      <c r="J1831">
        <v>1367859071</v>
      </c>
      <c r="K1831">
        <v>1365699071</v>
      </c>
      <c r="L1831" t="b">
        <v>1</v>
      </c>
      <c r="M1831">
        <v>62</v>
      </c>
      <c r="N1831" t="b">
        <v>1</v>
      </c>
      <c r="O1831" t="s">
        <v>8269</v>
      </c>
      <c r="P1831" t="s">
        <v>8321</v>
      </c>
      <c r="Q1831" t="s">
        <v>8324</v>
      </c>
      <c r="R1831">
        <f t="shared" si="196"/>
        <v>77.34</v>
      </c>
      <c r="S1831" s="9">
        <f t="shared" si="197"/>
        <v>114</v>
      </c>
      <c r="T1831" s="8">
        <f t="shared" si="198"/>
        <v>41375.702210648145</v>
      </c>
      <c r="U1831" s="8">
        <f t="shared" si="199"/>
        <v>41400.702210648145</v>
      </c>
      <c r="V1831" s="14">
        <f t="shared" si="200"/>
        <v>25</v>
      </c>
      <c r="W1831" s="10">
        <f t="shared" si="201"/>
        <v>0.14162380952380946</v>
      </c>
      <c r="X1831" s="21">
        <f t="shared" si="202"/>
        <v>2013</v>
      </c>
    </row>
    <row r="1832" spans="1:24" ht="60" x14ac:dyDescent="0.25">
      <c r="A1832">
        <v>3018</v>
      </c>
      <c r="B1832" s="1" t="s">
        <v>3018</v>
      </c>
      <c r="C1832" s="1" t="s">
        <v>7128</v>
      </c>
      <c r="D1832" s="3">
        <v>4200</v>
      </c>
      <c r="E1832" s="4">
        <v>4230</v>
      </c>
      <c r="F1832" t="s">
        <v>8218</v>
      </c>
      <c r="G1832" t="s">
        <v>8229</v>
      </c>
      <c r="H1832" t="s">
        <v>8409</v>
      </c>
      <c r="I1832" t="s">
        <v>8248</v>
      </c>
      <c r="J1832">
        <v>1437429600</v>
      </c>
      <c r="K1832">
        <v>1433747376</v>
      </c>
      <c r="L1832" t="b">
        <v>0</v>
      </c>
      <c r="M1832">
        <v>41</v>
      </c>
      <c r="N1832" t="b">
        <v>1</v>
      </c>
      <c r="O1832" t="s">
        <v>8301</v>
      </c>
      <c r="P1832" t="s">
        <v>8321</v>
      </c>
      <c r="Q1832" t="s">
        <v>8322</v>
      </c>
      <c r="R1832">
        <f t="shared" si="196"/>
        <v>103.17</v>
      </c>
      <c r="S1832" s="9">
        <f t="shared" si="197"/>
        <v>101</v>
      </c>
      <c r="T1832" s="8">
        <f t="shared" si="198"/>
        <v>42163.29833333334</v>
      </c>
      <c r="U1832" s="8">
        <f t="shared" si="199"/>
        <v>42205.916666666672</v>
      </c>
      <c r="V1832" s="14">
        <f t="shared" si="200"/>
        <v>42.618333333331975</v>
      </c>
      <c r="W1832" s="10">
        <f t="shared" si="201"/>
        <v>7.1428571428571426E-3</v>
      </c>
      <c r="X1832" s="21">
        <f t="shared" si="202"/>
        <v>2015</v>
      </c>
    </row>
    <row r="1833" spans="1:24" ht="60" x14ac:dyDescent="0.25">
      <c r="A1833">
        <v>1771</v>
      </c>
      <c r="B1833" s="1" t="s">
        <v>1772</v>
      </c>
      <c r="C1833" s="1" t="s">
        <v>5881</v>
      </c>
      <c r="D1833" s="3">
        <v>4200</v>
      </c>
      <c r="E1833" s="4">
        <v>895</v>
      </c>
      <c r="F1833" t="s">
        <v>8220</v>
      </c>
      <c r="G1833" t="s">
        <v>8224</v>
      </c>
      <c r="H1833" t="s">
        <v>8407</v>
      </c>
      <c r="I1833" t="s">
        <v>8246</v>
      </c>
      <c r="J1833">
        <v>1414107040</v>
      </c>
      <c r="K1833">
        <v>1411515040</v>
      </c>
      <c r="L1833" t="b">
        <v>1</v>
      </c>
      <c r="M1833">
        <v>25</v>
      </c>
      <c r="N1833" t="b">
        <v>0</v>
      </c>
      <c r="O1833" t="s">
        <v>8283</v>
      </c>
      <c r="P1833" t="s">
        <v>8311</v>
      </c>
      <c r="Q1833" t="s">
        <v>8312</v>
      </c>
      <c r="R1833">
        <f t="shared" si="196"/>
        <v>35.799999999999997</v>
      </c>
      <c r="S1833" s="9">
        <f t="shared" si="197"/>
        <v>21</v>
      </c>
      <c r="T1833" s="8">
        <f t="shared" si="198"/>
        <v>41905.979629629634</v>
      </c>
      <c r="U1833" s="8">
        <f t="shared" si="199"/>
        <v>41935.979629629634</v>
      </c>
      <c r="V1833" s="14">
        <f t="shared" si="200"/>
        <v>30</v>
      </c>
      <c r="W1833" s="10">
        <f t="shared" si="201"/>
        <v>-0.78690476190476188</v>
      </c>
      <c r="X1833" s="21">
        <f t="shared" si="202"/>
        <v>2014</v>
      </c>
    </row>
    <row r="1834" spans="1:24" ht="60" x14ac:dyDescent="0.25">
      <c r="A1834">
        <v>2392</v>
      </c>
      <c r="B1834" s="1" t="s">
        <v>2393</v>
      </c>
      <c r="C1834" s="1" t="s">
        <v>6502</v>
      </c>
      <c r="D1834" s="3">
        <v>4200</v>
      </c>
      <c r="E1834" s="4">
        <v>0</v>
      </c>
      <c r="F1834" t="s">
        <v>8219</v>
      </c>
      <c r="G1834" t="s">
        <v>8223</v>
      </c>
      <c r="H1834" t="s">
        <v>8403</v>
      </c>
      <c r="I1834" t="s">
        <v>8245</v>
      </c>
      <c r="J1834">
        <v>1446087223</v>
      </c>
      <c r="K1834">
        <v>1443495223</v>
      </c>
      <c r="L1834" t="b">
        <v>0</v>
      </c>
      <c r="M1834">
        <v>0</v>
      </c>
      <c r="N1834" t="b">
        <v>0</v>
      </c>
      <c r="O1834" t="s">
        <v>8270</v>
      </c>
      <c r="P1834" t="s">
        <v>8306</v>
      </c>
      <c r="Q1834" t="s">
        <v>8340</v>
      </c>
      <c r="R1834">
        <f t="shared" si="196"/>
        <v>0</v>
      </c>
      <c r="S1834" s="9">
        <f t="shared" si="197"/>
        <v>0</v>
      </c>
      <c r="T1834" s="8">
        <f t="shared" si="198"/>
        <v>42276.120636574073</v>
      </c>
      <c r="U1834" s="8">
        <f t="shared" si="199"/>
        <v>42306.120636574073</v>
      </c>
      <c r="V1834" s="14">
        <f t="shared" si="200"/>
        <v>30</v>
      </c>
      <c r="W1834" s="10">
        <f t="shared" si="201"/>
        <v>-1</v>
      </c>
      <c r="X1834" s="21">
        <f t="shared" si="202"/>
        <v>2015</v>
      </c>
    </row>
    <row r="1835" spans="1:24" ht="45" x14ac:dyDescent="0.25">
      <c r="A1835">
        <v>763</v>
      </c>
      <c r="B1835" s="1" t="s">
        <v>764</v>
      </c>
      <c r="C1835" s="1" t="s">
        <v>4873</v>
      </c>
      <c r="D1835" s="3">
        <v>4290</v>
      </c>
      <c r="E1835" s="4">
        <v>5</v>
      </c>
      <c r="F1835" t="s">
        <v>8220</v>
      </c>
      <c r="G1835" t="s">
        <v>8224</v>
      </c>
      <c r="H1835" t="s">
        <v>8407</v>
      </c>
      <c r="I1835" t="s">
        <v>8246</v>
      </c>
      <c r="J1835">
        <v>1376563408</v>
      </c>
      <c r="K1835">
        <v>1373971408</v>
      </c>
      <c r="L1835" t="b">
        <v>0</v>
      </c>
      <c r="M1835">
        <v>1</v>
      </c>
      <c r="N1835" t="b">
        <v>0</v>
      </c>
      <c r="O1835" t="s">
        <v>8273</v>
      </c>
      <c r="P1835" t="s">
        <v>8309</v>
      </c>
      <c r="Q1835" t="s">
        <v>8350</v>
      </c>
      <c r="R1835">
        <f t="shared" si="196"/>
        <v>5</v>
      </c>
      <c r="S1835" s="9">
        <f t="shared" si="197"/>
        <v>0</v>
      </c>
      <c r="T1835" s="8">
        <f t="shared" si="198"/>
        <v>41471.446851851848</v>
      </c>
      <c r="U1835" s="8">
        <f t="shared" si="199"/>
        <v>41501.446851851848</v>
      </c>
      <c r="V1835" s="14">
        <f t="shared" si="200"/>
        <v>30</v>
      </c>
      <c r="W1835" s="10">
        <f t="shared" si="201"/>
        <v>-0.99883449883449882</v>
      </c>
      <c r="X1835" s="21">
        <f t="shared" si="202"/>
        <v>2013</v>
      </c>
    </row>
    <row r="1836" spans="1:24" ht="45" x14ac:dyDescent="0.25">
      <c r="A1836">
        <v>3184</v>
      </c>
      <c r="B1836" s="1" t="s">
        <v>3184</v>
      </c>
      <c r="C1836" s="1" t="s">
        <v>7294</v>
      </c>
      <c r="D1836" s="3">
        <v>4300</v>
      </c>
      <c r="E1836" s="4">
        <v>4610</v>
      </c>
      <c r="F1836" t="s">
        <v>8218</v>
      </c>
      <c r="G1836" t="s">
        <v>8223</v>
      </c>
      <c r="H1836" t="s">
        <v>8403</v>
      </c>
      <c r="I1836" t="s">
        <v>8245</v>
      </c>
      <c r="J1836">
        <v>1404258631</v>
      </c>
      <c r="K1836">
        <v>1401666631</v>
      </c>
      <c r="L1836" t="b">
        <v>1</v>
      </c>
      <c r="M1836">
        <v>46</v>
      </c>
      <c r="N1836" t="b">
        <v>1</v>
      </c>
      <c r="O1836" t="s">
        <v>8269</v>
      </c>
      <c r="P1836" t="s">
        <v>8321</v>
      </c>
      <c r="Q1836" t="s">
        <v>8324</v>
      </c>
      <c r="R1836">
        <f t="shared" si="196"/>
        <v>100.22</v>
      </c>
      <c r="S1836" s="9">
        <f t="shared" si="197"/>
        <v>107</v>
      </c>
      <c r="T1836" s="8">
        <f t="shared" si="198"/>
        <v>41791.993414351848</v>
      </c>
      <c r="U1836" s="8">
        <f t="shared" si="199"/>
        <v>41821.993414351848</v>
      </c>
      <c r="V1836" s="14">
        <f t="shared" si="200"/>
        <v>30</v>
      </c>
      <c r="W1836" s="10">
        <f t="shared" si="201"/>
        <v>7.2093023255813959E-2</v>
      </c>
      <c r="X1836" s="21">
        <f t="shared" si="202"/>
        <v>2014</v>
      </c>
    </row>
    <row r="1837" spans="1:24" ht="60" x14ac:dyDescent="0.25">
      <c r="A1837">
        <v>3724</v>
      </c>
      <c r="B1837" s="1" t="s">
        <v>3721</v>
      </c>
      <c r="C1837" s="1" t="s">
        <v>7834</v>
      </c>
      <c r="D1837" s="3">
        <v>4300</v>
      </c>
      <c r="E1837" s="4">
        <v>4409.55</v>
      </c>
      <c r="F1837" t="s">
        <v>8218</v>
      </c>
      <c r="G1837" t="s">
        <v>8224</v>
      </c>
      <c r="H1837" t="s">
        <v>8407</v>
      </c>
      <c r="I1837" t="s">
        <v>8246</v>
      </c>
      <c r="J1837">
        <v>1462402800</v>
      </c>
      <c r="K1837">
        <v>1459856860</v>
      </c>
      <c r="L1837" t="b">
        <v>0</v>
      </c>
      <c r="M1837">
        <v>89</v>
      </c>
      <c r="N1837" t="b">
        <v>1</v>
      </c>
      <c r="O1837" t="s">
        <v>8269</v>
      </c>
      <c r="P1837" t="s">
        <v>8321</v>
      </c>
      <c r="Q1837" t="s">
        <v>8324</v>
      </c>
      <c r="R1837">
        <f t="shared" si="196"/>
        <v>49.55</v>
      </c>
      <c r="S1837" s="9">
        <f t="shared" si="197"/>
        <v>103</v>
      </c>
      <c r="T1837" s="8">
        <f t="shared" si="198"/>
        <v>42465.491435185191</v>
      </c>
      <c r="U1837" s="8">
        <f t="shared" si="199"/>
        <v>42494.958333333328</v>
      </c>
      <c r="V1837" s="14">
        <f t="shared" si="200"/>
        <v>29.466898148137261</v>
      </c>
      <c r="W1837" s="10">
        <f t="shared" si="201"/>
        <v>2.5476744186046552E-2</v>
      </c>
      <c r="X1837" s="21">
        <f t="shared" si="202"/>
        <v>2016</v>
      </c>
    </row>
    <row r="1838" spans="1:24" ht="60" x14ac:dyDescent="0.25">
      <c r="A1838">
        <v>1552</v>
      </c>
      <c r="B1838" s="1" t="s">
        <v>1553</v>
      </c>
      <c r="C1838" s="1" t="s">
        <v>5662</v>
      </c>
      <c r="D1838" s="3">
        <v>4300</v>
      </c>
      <c r="E1838" s="4">
        <v>2115</v>
      </c>
      <c r="F1838" t="s">
        <v>8220</v>
      </c>
      <c r="G1838" t="s">
        <v>8223</v>
      </c>
      <c r="H1838" t="s">
        <v>8403</v>
      </c>
      <c r="I1838" t="s">
        <v>8245</v>
      </c>
      <c r="J1838">
        <v>1412135940</v>
      </c>
      <c r="K1838">
        <v>1410366708</v>
      </c>
      <c r="L1838" t="b">
        <v>0</v>
      </c>
      <c r="M1838">
        <v>16</v>
      </c>
      <c r="N1838" t="b">
        <v>0</v>
      </c>
      <c r="O1838" t="s">
        <v>8287</v>
      </c>
      <c r="P1838" t="s">
        <v>8311</v>
      </c>
      <c r="Q1838" t="s">
        <v>8353</v>
      </c>
      <c r="R1838">
        <f t="shared" si="196"/>
        <v>132.19</v>
      </c>
      <c r="S1838" s="9">
        <f t="shared" si="197"/>
        <v>49</v>
      </c>
      <c r="T1838" s="8">
        <f t="shared" si="198"/>
        <v>41892.688750000001</v>
      </c>
      <c r="U1838" s="8">
        <f t="shared" si="199"/>
        <v>41913.165972222225</v>
      </c>
      <c r="V1838" s="14">
        <f t="shared" si="200"/>
        <v>20.477222222223645</v>
      </c>
      <c r="W1838" s="10">
        <f t="shared" si="201"/>
        <v>-0.50813953488372088</v>
      </c>
      <c r="X1838" s="21">
        <f t="shared" si="202"/>
        <v>2014</v>
      </c>
    </row>
    <row r="1839" spans="1:24" ht="75" x14ac:dyDescent="0.25">
      <c r="A1839">
        <v>1052</v>
      </c>
      <c r="B1839" s="1" t="s">
        <v>1053</v>
      </c>
      <c r="C1839" s="1" t="s">
        <v>5162</v>
      </c>
      <c r="D1839" s="3">
        <v>4336</v>
      </c>
      <c r="E1839" s="4">
        <v>0</v>
      </c>
      <c r="F1839" t="s">
        <v>8219</v>
      </c>
      <c r="G1839" t="s">
        <v>8223</v>
      </c>
      <c r="H1839" t="s">
        <v>8403</v>
      </c>
      <c r="I1839" t="s">
        <v>8245</v>
      </c>
      <c r="J1839">
        <v>1465243740</v>
      </c>
      <c r="K1839">
        <v>1461438495</v>
      </c>
      <c r="L1839" t="b">
        <v>0</v>
      </c>
      <c r="M1839">
        <v>0</v>
      </c>
      <c r="N1839" t="b">
        <v>0</v>
      </c>
      <c r="O1839" t="s">
        <v>8279</v>
      </c>
      <c r="P1839" t="s">
        <v>8344</v>
      </c>
      <c r="Q1839" t="s">
        <v>8345</v>
      </c>
      <c r="R1839">
        <f t="shared" si="196"/>
        <v>0</v>
      </c>
      <c r="S1839" s="9">
        <f t="shared" si="197"/>
        <v>0</v>
      </c>
      <c r="T1839" s="8">
        <f t="shared" si="198"/>
        <v>42483.797395833331</v>
      </c>
      <c r="U1839" s="8">
        <f t="shared" si="199"/>
        <v>42527.839583333334</v>
      </c>
      <c r="V1839" s="14">
        <f t="shared" si="200"/>
        <v>44.04218750000291</v>
      </c>
      <c r="W1839" s="10">
        <f t="shared" si="201"/>
        <v>-1</v>
      </c>
      <c r="X1839" s="21">
        <f t="shared" si="202"/>
        <v>2016</v>
      </c>
    </row>
    <row r="1840" spans="1:24" ht="45" x14ac:dyDescent="0.25">
      <c r="A1840">
        <v>1398</v>
      </c>
      <c r="B1840" s="1" t="s">
        <v>1399</v>
      </c>
      <c r="C1840" s="1" t="s">
        <v>5508</v>
      </c>
      <c r="D1840" s="3">
        <v>4400</v>
      </c>
      <c r="E1840" s="4">
        <v>4826</v>
      </c>
      <c r="F1840" t="s">
        <v>8218</v>
      </c>
      <c r="G1840" t="s">
        <v>8223</v>
      </c>
      <c r="H1840" t="s">
        <v>8403</v>
      </c>
      <c r="I1840" t="s">
        <v>8245</v>
      </c>
      <c r="J1840">
        <v>1467752334</v>
      </c>
      <c r="K1840">
        <v>1465160334</v>
      </c>
      <c r="L1840" t="b">
        <v>0</v>
      </c>
      <c r="M1840">
        <v>65</v>
      </c>
      <c r="N1840" t="b">
        <v>1</v>
      </c>
      <c r="O1840" t="s">
        <v>8274</v>
      </c>
      <c r="P1840" t="s">
        <v>8325</v>
      </c>
      <c r="Q1840" t="s">
        <v>8329</v>
      </c>
      <c r="R1840">
        <f t="shared" si="196"/>
        <v>74.25</v>
      </c>
      <c r="S1840" s="9">
        <f t="shared" si="197"/>
        <v>110</v>
      </c>
      <c r="T1840" s="8">
        <f t="shared" si="198"/>
        <v>42526.874236111107</v>
      </c>
      <c r="U1840" s="8">
        <f t="shared" si="199"/>
        <v>42556.874236111107</v>
      </c>
      <c r="V1840" s="14">
        <f t="shared" si="200"/>
        <v>30</v>
      </c>
      <c r="W1840" s="10">
        <f t="shared" si="201"/>
        <v>9.6818181818181817E-2</v>
      </c>
      <c r="X1840" s="21">
        <f t="shared" si="202"/>
        <v>2016</v>
      </c>
    </row>
    <row r="1841" spans="1:24" ht="45" x14ac:dyDescent="0.25">
      <c r="A1841">
        <v>1415</v>
      </c>
      <c r="B1841" s="1" t="s">
        <v>1416</v>
      </c>
      <c r="C1841" s="1" t="s">
        <v>5525</v>
      </c>
      <c r="D1841" s="3">
        <v>4400</v>
      </c>
      <c r="E1841" s="4">
        <v>800</v>
      </c>
      <c r="F1841" t="s">
        <v>8220</v>
      </c>
      <c r="G1841" t="s">
        <v>8223</v>
      </c>
      <c r="H1841" t="s">
        <v>8403</v>
      </c>
      <c r="I1841" t="s">
        <v>8245</v>
      </c>
      <c r="J1841">
        <v>1439741591</v>
      </c>
      <c r="K1841">
        <v>1436285591</v>
      </c>
      <c r="L1841" t="b">
        <v>0</v>
      </c>
      <c r="M1841">
        <v>9</v>
      </c>
      <c r="N1841" t="b">
        <v>0</v>
      </c>
      <c r="O1841" t="s">
        <v>8285</v>
      </c>
      <c r="P1841" t="s">
        <v>8309</v>
      </c>
      <c r="Q1841" t="s">
        <v>8346</v>
      </c>
      <c r="R1841">
        <f t="shared" si="196"/>
        <v>88.89</v>
      </c>
      <c r="S1841" s="9">
        <f t="shared" si="197"/>
        <v>18</v>
      </c>
      <c r="T1841" s="8">
        <f t="shared" si="198"/>
        <v>42192.675821759258</v>
      </c>
      <c r="U1841" s="8">
        <f t="shared" si="199"/>
        <v>42232.675821759258</v>
      </c>
      <c r="V1841" s="14">
        <f t="shared" si="200"/>
        <v>40</v>
      </c>
      <c r="W1841" s="10">
        <f t="shared" si="201"/>
        <v>-0.81818181818181823</v>
      </c>
      <c r="X1841" s="21">
        <f t="shared" si="202"/>
        <v>2015</v>
      </c>
    </row>
    <row r="1842" spans="1:24" ht="60" x14ac:dyDescent="0.25">
      <c r="A1842">
        <v>215</v>
      </c>
      <c r="B1842" s="1" t="s">
        <v>217</v>
      </c>
      <c r="C1842" s="1" t="s">
        <v>4325</v>
      </c>
      <c r="D1842" s="3">
        <v>4400</v>
      </c>
      <c r="E1842" s="4">
        <v>10</v>
      </c>
      <c r="F1842" t="s">
        <v>8220</v>
      </c>
      <c r="G1842" t="s">
        <v>8224</v>
      </c>
      <c r="H1842" t="s">
        <v>8407</v>
      </c>
      <c r="I1842" t="s">
        <v>8246</v>
      </c>
      <c r="J1842">
        <v>1455753540</v>
      </c>
      <c r="K1842">
        <v>1452058282</v>
      </c>
      <c r="L1842" t="b">
        <v>0</v>
      </c>
      <c r="M1842">
        <v>1</v>
      </c>
      <c r="N1842" t="b">
        <v>0</v>
      </c>
      <c r="O1842" t="s">
        <v>8266</v>
      </c>
      <c r="P1842" t="s">
        <v>8319</v>
      </c>
      <c r="Q1842" t="s">
        <v>8323</v>
      </c>
      <c r="R1842">
        <f t="shared" si="196"/>
        <v>10</v>
      </c>
      <c r="S1842" s="9">
        <f t="shared" si="197"/>
        <v>0</v>
      </c>
      <c r="T1842" s="8">
        <f t="shared" si="198"/>
        <v>42375.230115740742</v>
      </c>
      <c r="U1842" s="8">
        <f t="shared" si="199"/>
        <v>42417.999305555553</v>
      </c>
      <c r="V1842" s="14">
        <f t="shared" si="200"/>
        <v>42.769189814811398</v>
      </c>
      <c r="W1842" s="10">
        <f t="shared" si="201"/>
        <v>-0.99772727272727268</v>
      </c>
      <c r="X1842" s="21">
        <f t="shared" si="202"/>
        <v>2016</v>
      </c>
    </row>
    <row r="1843" spans="1:24" ht="60" x14ac:dyDescent="0.25">
      <c r="A1843">
        <v>750</v>
      </c>
      <c r="B1843" s="1" t="s">
        <v>751</v>
      </c>
      <c r="C1843" s="1" t="s">
        <v>4860</v>
      </c>
      <c r="D1843" s="3">
        <v>4444</v>
      </c>
      <c r="E1843" s="4">
        <v>4559</v>
      </c>
      <c r="F1843" t="s">
        <v>8218</v>
      </c>
      <c r="G1843" t="s">
        <v>8223</v>
      </c>
      <c r="H1843" t="s">
        <v>8403</v>
      </c>
      <c r="I1843" t="s">
        <v>8245</v>
      </c>
      <c r="J1843">
        <v>1361739872</v>
      </c>
      <c r="K1843">
        <v>1359147872</v>
      </c>
      <c r="L1843" t="b">
        <v>0</v>
      </c>
      <c r="M1843">
        <v>59</v>
      </c>
      <c r="N1843" t="b">
        <v>1</v>
      </c>
      <c r="O1843" t="s">
        <v>8272</v>
      </c>
      <c r="P1843" t="s">
        <v>8309</v>
      </c>
      <c r="Q1843" t="s">
        <v>8331</v>
      </c>
      <c r="R1843">
        <f t="shared" si="196"/>
        <v>77.27</v>
      </c>
      <c r="S1843" s="9">
        <f t="shared" si="197"/>
        <v>103</v>
      </c>
      <c r="T1843" s="8">
        <f t="shared" si="198"/>
        <v>41299.878148148149</v>
      </c>
      <c r="U1843" s="8">
        <f t="shared" si="199"/>
        <v>41329.878148148149</v>
      </c>
      <c r="V1843" s="14">
        <f t="shared" si="200"/>
        <v>30</v>
      </c>
      <c r="W1843" s="10">
        <f t="shared" si="201"/>
        <v>2.5877587758775876E-2</v>
      </c>
      <c r="X1843" s="21">
        <f t="shared" si="202"/>
        <v>2013</v>
      </c>
    </row>
    <row r="1844" spans="1:24" x14ac:dyDescent="0.25">
      <c r="A1844">
        <v>497</v>
      </c>
      <c r="B1844" s="1" t="s">
        <v>498</v>
      </c>
      <c r="C1844" s="1" t="s">
        <v>4607</v>
      </c>
      <c r="D1844" s="3">
        <v>4480</v>
      </c>
      <c r="E1844" s="4">
        <v>30</v>
      </c>
      <c r="F1844" t="s">
        <v>8220</v>
      </c>
      <c r="G1844" t="s">
        <v>8223</v>
      </c>
      <c r="H1844" t="s">
        <v>8403</v>
      </c>
      <c r="I1844" t="s">
        <v>8245</v>
      </c>
      <c r="J1844">
        <v>1419483600</v>
      </c>
      <c r="K1844">
        <v>1414889665</v>
      </c>
      <c r="L1844" t="b">
        <v>0</v>
      </c>
      <c r="M1844">
        <v>3</v>
      </c>
      <c r="N1844" t="b">
        <v>0</v>
      </c>
      <c r="O1844" t="s">
        <v>8268</v>
      </c>
      <c r="P1844" t="s">
        <v>8319</v>
      </c>
      <c r="Q1844" t="s">
        <v>8337</v>
      </c>
      <c r="R1844">
        <f t="shared" si="196"/>
        <v>10</v>
      </c>
      <c r="S1844" s="9">
        <f t="shared" si="197"/>
        <v>1</v>
      </c>
      <c r="T1844" s="8">
        <f t="shared" si="198"/>
        <v>41945.037789351853</v>
      </c>
      <c r="U1844" s="8">
        <f t="shared" si="199"/>
        <v>41998.208333333328</v>
      </c>
      <c r="V1844" s="14">
        <f t="shared" si="200"/>
        <v>53.17054398147593</v>
      </c>
      <c r="W1844" s="10">
        <f t="shared" si="201"/>
        <v>-0.9933035714285714</v>
      </c>
      <c r="X1844" s="21">
        <f t="shared" si="202"/>
        <v>2014</v>
      </c>
    </row>
    <row r="1845" spans="1:24" ht="60" x14ac:dyDescent="0.25">
      <c r="A1845">
        <v>3293</v>
      </c>
      <c r="B1845" s="1" t="s">
        <v>3293</v>
      </c>
      <c r="C1845" s="1" t="s">
        <v>7403</v>
      </c>
      <c r="D1845" s="3">
        <v>4500</v>
      </c>
      <c r="E1845" s="4">
        <v>7670</v>
      </c>
      <c r="F1845" t="s">
        <v>8218</v>
      </c>
      <c r="G1845" t="s">
        <v>8227</v>
      </c>
      <c r="H1845" t="s">
        <v>8415</v>
      </c>
      <c r="I1845" t="s">
        <v>8249</v>
      </c>
      <c r="J1845">
        <v>1488622352</v>
      </c>
      <c r="K1845">
        <v>1486030352</v>
      </c>
      <c r="L1845" t="b">
        <v>0</v>
      </c>
      <c r="M1845">
        <v>91</v>
      </c>
      <c r="N1845" t="b">
        <v>1</v>
      </c>
      <c r="O1845" t="s">
        <v>8269</v>
      </c>
      <c r="P1845" t="s">
        <v>8321</v>
      </c>
      <c r="Q1845" t="s">
        <v>8324</v>
      </c>
      <c r="R1845">
        <f t="shared" si="196"/>
        <v>84.29</v>
      </c>
      <c r="S1845" s="9">
        <f t="shared" si="197"/>
        <v>170</v>
      </c>
      <c r="T1845" s="8">
        <f t="shared" si="198"/>
        <v>42768.425370370373</v>
      </c>
      <c r="U1845" s="8">
        <f t="shared" si="199"/>
        <v>42798.425370370373</v>
      </c>
      <c r="V1845" s="14">
        <f t="shared" si="200"/>
        <v>30</v>
      </c>
      <c r="W1845" s="10">
        <f t="shared" si="201"/>
        <v>0.70444444444444443</v>
      </c>
      <c r="X1845" s="21">
        <f t="shared" si="202"/>
        <v>2017</v>
      </c>
    </row>
    <row r="1846" spans="1:24" ht="45" x14ac:dyDescent="0.25">
      <c r="A1846">
        <v>2287</v>
      </c>
      <c r="B1846" s="1" t="s">
        <v>2288</v>
      </c>
      <c r="C1846" s="1" t="s">
        <v>6397</v>
      </c>
      <c r="D1846" s="3">
        <v>4500</v>
      </c>
      <c r="E1846" s="4">
        <v>5398.99</v>
      </c>
      <c r="F1846" t="s">
        <v>8218</v>
      </c>
      <c r="G1846" t="s">
        <v>8223</v>
      </c>
      <c r="H1846" t="s">
        <v>8403</v>
      </c>
      <c r="I1846" t="s">
        <v>8245</v>
      </c>
      <c r="J1846">
        <v>1403539260</v>
      </c>
      <c r="K1846">
        <v>1401724860</v>
      </c>
      <c r="L1846" t="b">
        <v>0</v>
      </c>
      <c r="M1846">
        <v>106</v>
      </c>
      <c r="N1846" t="b">
        <v>1</v>
      </c>
      <c r="O1846" t="s">
        <v>8274</v>
      </c>
      <c r="P1846" t="s">
        <v>8325</v>
      </c>
      <c r="Q1846" t="s">
        <v>8329</v>
      </c>
      <c r="R1846">
        <f t="shared" si="196"/>
        <v>50.93</v>
      </c>
      <c r="S1846" s="9">
        <f t="shared" si="197"/>
        <v>120</v>
      </c>
      <c r="T1846" s="8">
        <f t="shared" si="198"/>
        <v>41792.667361111111</v>
      </c>
      <c r="U1846" s="8">
        <f t="shared" si="199"/>
        <v>41813.667361111111</v>
      </c>
      <c r="V1846" s="14">
        <f t="shared" si="200"/>
        <v>21</v>
      </c>
      <c r="W1846" s="10">
        <f t="shared" si="201"/>
        <v>0.19977555555555551</v>
      </c>
      <c r="X1846" s="21">
        <f t="shared" si="202"/>
        <v>2014</v>
      </c>
    </row>
    <row r="1847" spans="1:24" ht="60" x14ac:dyDescent="0.25">
      <c r="A1847">
        <v>3276</v>
      </c>
      <c r="B1847" s="1" t="s">
        <v>3276</v>
      </c>
      <c r="C1847" s="1" t="s">
        <v>7386</v>
      </c>
      <c r="D1847" s="3">
        <v>4500</v>
      </c>
      <c r="E1847" s="4">
        <v>5258</v>
      </c>
      <c r="F1847" t="s">
        <v>8218</v>
      </c>
      <c r="G1847" t="s">
        <v>8228</v>
      </c>
      <c r="H1847" t="s">
        <v>8408</v>
      </c>
      <c r="I1847" t="s">
        <v>8250</v>
      </c>
      <c r="J1847">
        <v>1459483140</v>
      </c>
      <c r="K1847">
        <v>1456526879</v>
      </c>
      <c r="L1847" t="b">
        <v>1</v>
      </c>
      <c r="M1847">
        <v>100</v>
      </c>
      <c r="N1847" t="b">
        <v>1</v>
      </c>
      <c r="O1847" t="s">
        <v>8269</v>
      </c>
      <c r="P1847" t="s">
        <v>8321</v>
      </c>
      <c r="Q1847" t="s">
        <v>8324</v>
      </c>
      <c r="R1847">
        <f t="shared" si="196"/>
        <v>52.58</v>
      </c>
      <c r="S1847" s="9">
        <f t="shared" si="197"/>
        <v>117</v>
      </c>
      <c r="T1847" s="8">
        <f t="shared" si="198"/>
        <v>42426.949988425928</v>
      </c>
      <c r="U1847" s="8">
        <f t="shared" si="199"/>
        <v>42461.165972222225</v>
      </c>
      <c r="V1847" s="14">
        <f t="shared" si="200"/>
        <v>34.215983796297223</v>
      </c>
      <c r="W1847" s="10">
        <f t="shared" si="201"/>
        <v>0.16844444444444445</v>
      </c>
      <c r="X1847" s="21">
        <f t="shared" si="202"/>
        <v>2016</v>
      </c>
    </row>
    <row r="1848" spans="1:24" ht="45" x14ac:dyDescent="0.25">
      <c r="A1848">
        <v>3021</v>
      </c>
      <c r="B1848" s="1" t="s">
        <v>3021</v>
      </c>
      <c r="C1848" s="1" t="s">
        <v>7131</v>
      </c>
      <c r="D1848" s="3">
        <v>4500</v>
      </c>
      <c r="E1848" s="4">
        <v>5221</v>
      </c>
      <c r="F1848" t="s">
        <v>8218</v>
      </c>
      <c r="G1848" t="s">
        <v>8223</v>
      </c>
      <c r="H1848" t="s">
        <v>8403</v>
      </c>
      <c r="I1848" t="s">
        <v>8245</v>
      </c>
      <c r="J1848">
        <v>1479794340</v>
      </c>
      <c r="K1848">
        <v>1476715869</v>
      </c>
      <c r="L1848" t="b">
        <v>0</v>
      </c>
      <c r="M1848">
        <v>103</v>
      </c>
      <c r="N1848" t="b">
        <v>1</v>
      </c>
      <c r="O1848" t="s">
        <v>8301</v>
      </c>
      <c r="P1848" t="s">
        <v>8321</v>
      </c>
      <c r="Q1848" t="s">
        <v>8322</v>
      </c>
      <c r="R1848">
        <f t="shared" si="196"/>
        <v>50.69</v>
      </c>
      <c r="S1848" s="9">
        <f t="shared" si="197"/>
        <v>116</v>
      </c>
      <c r="T1848" s="8">
        <f t="shared" si="198"/>
        <v>42660.618854166663</v>
      </c>
      <c r="U1848" s="8">
        <f t="shared" si="199"/>
        <v>42696.249305555553</v>
      </c>
      <c r="V1848" s="14">
        <f t="shared" si="200"/>
        <v>35.630451388889924</v>
      </c>
      <c r="W1848" s="10">
        <f t="shared" si="201"/>
        <v>0.16022222222222221</v>
      </c>
      <c r="X1848" s="21">
        <f t="shared" si="202"/>
        <v>2016</v>
      </c>
    </row>
    <row r="1849" spans="1:24" ht="45" x14ac:dyDescent="0.25">
      <c r="A1849">
        <v>3217</v>
      </c>
      <c r="B1849" s="1" t="s">
        <v>3217</v>
      </c>
      <c r="C1849" s="1" t="s">
        <v>7327</v>
      </c>
      <c r="D1849" s="3">
        <v>4500</v>
      </c>
      <c r="E1849" s="4">
        <v>5221</v>
      </c>
      <c r="F1849" t="s">
        <v>8218</v>
      </c>
      <c r="G1849" t="s">
        <v>8223</v>
      </c>
      <c r="H1849" t="s">
        <v>8403</v>
      </c>
      <c r="I1849" t="s">
        <v>8245</v>
      </c>
      <c r="J1849">
        <v>1478264784</v>
      </c>
      <c r="K1849">
        <v>1475672784</v>
      </c>
      <c r="L1849" t="b">
        <v>1</v>
      </c>
      <c r="M1849">
        <v>104</v>
      </c>
      <c r="N1849" t="b">
        <v>1</v>
      </c>
      <c r="O1849" t="s">
        <v>8269</v>
      </c>
      <c r="P1849" t="s">
        <v>8321</v>
      </c>
      <c r="Q1849" t="s">
        <v>8324</v>
      </c>
      <c r="R1849">
        <f t="shared" si="196"/>
        <v>50.2</v>
      </c>
      <c r="S1849" s="9">
        <f t="shared" si="197"/>
        <v>116</v>
      </c>
      <c r="T1849" s="8">
        <f t="shared" si="198"/>
        <v>42648.546111111107</v>
      </c>
      <c r="U1849" s="8">
        <f t="shared" si="199"/>
        <v>42678.546111111107</v>
      </c>
      <c r="V1849" s="14">
        <f t="shared" si="200"/>
        <v>30</v>
      </c>
      <c r="W1849" s="10">
        <f t="shared" si="201"/>
        <v>0.16022222222222221</v>
      </c>
      <c r="X1849" s="21">
        <f t="shared" si="202"/>
        <v>2016</v>
      </c>
    </row>
    <row r="1850" spans="1:24" ht="45" x14ac:dyDescent="0.25">
      <c r="A1850">
        <v>1036</v>
      </c>
      <c r="B1850" s="1" t="s">
        <v>1037</v>
      </c>
      <c r="C1850" s="1" t="s">
        <v>5146</v>
      </c>
      <c r="D1850" s="3">
        <v>4500</v>
      </c>
      <c r="E1850" s="4">
        <v>5056.22</v>
      </c>
      <c r="F1850" t="s">
        <v>8218</v>
      </c>
      <c r="G1850" t="s">
        <v>8223</v>
      </c>
      <c r="H1850" t="s">
        <v>8403</v>
      </c>
      <c r="I1850" t="s">
        <v>8245</v>
      </c>
      <c r="J1850">
        <v>1357545600</v>
      </c>
      <c r="K1850">
        <v>1354790790</v>
      </c>
      <c r="L1850" t="b">
        <v>0</v>
      </c>
      <c r="M1850">
        <v>211</v>
      </c>
      <c r="N1850" t="b">
        <v>1</v>
      </c>
      <c r="O1850" t="s">
        <v>8278</v>
      </c>
      <c r="P1850" t="s">
        <v>8325</v>
      </c>
      <c r="Q1850" t="s">
        <v>8327</v>
      </c>
      <c r="R1850">
        <f t="shared" si="196"/>
        <v>23.96</v>
      </c>
      <c r="S1850" s="9">
        <f t="shared" si="197"/>
        <v>112</v>
      </c>
      <c r="T1850" s="8">
        <f t="shared" si="198"/>
        <v>41249.448958333334</v>
      </c>
      <c r="U1850" s="8">
        <f t="shared" si="199"/>
        <v>41281.333333333336</v>
      </c>
      <c r="V1850" s="14">
        <f t="shared" si="200"/>
        <v>31.884375000001455</v>
      </c>
      <c r="W1850" s="10">
        <f t="shared" si="201"/>
        <v>0.1236044444444445</v>
      </c>
      <c r="X1850" s="21">
        <f t="shared" si="202"/>
        <v>2012</v>
      </c>
    </row>
    <row r="1851" spans="1:24" ht="60" x14ac:dyDescent="0.25">
      <c r="A1851">
        <v>2162</v>
      </c>
      <c r="B1851" s="1" t="s">
        <v>2163</v>
      </c>
      <c r="C1851" s="1" t="s">
        <v>6272</v>
      </c>
      <c r="D1851" s="3">
        <v>4500</v>
      </c>
      <c r="E1851" s="4">
        <v>5052</v>
      </c>
      <c r="F1851" t="s">
        <v>8218</v>
      </c>
      <c r="G1851" t="s">
        <v>8223</v>
      </c>
      <c r="H1851" t="s">
        <v>8403</v>
      </c>
      <c r="I1851" t="s">
        <v>8245</v>
      </c>
      <c r="J1851">
        <v>1406226191</v>
      </c>
      <c r="K1851">
        <v>1403547791</v>
      </c>
      <c r="L1851" t="b">
        <v>0</v>
      </c>
      <c r="M1851">
        <v>58</v>
      </c>
      <c r="N1851" t="b">
        <v>1</v>
      </c>
      <c r="O1851" t="s">
        <v>8274</v>
      </c>
      <c r="P1851" t="s">
        <v>8325</v>
      </c>
      <c r="Q1851" t="s">
        <v>8329</v>
      </c>
      <c r="R1851">
        <f t="shared" si="196"/>
        <v>87.1</v>
      </c>
      <c r="S1851" s="9">
        <f t="shared" si="197"/>
        <v>112</v>
      </c>
      <c r="T1851" s="8">
        <f t="shared" si="198"/>
        <v>41813.766099537039</v>
      </c>
      <c r="U1851" s="8">
        <f t="shared" si="199"/>
        <v>41844.766099537039</v>
      </c>
      <c r="V1851" s="14">
        <f t="shared" si="200"/>
        <v>31</v>
      </c>
      <c r="W1851" s="10">
        <f t="shared" si="201"/>
        <v>0.12266666666666666</v>
      </c>
      <c r="X1851" s="21">
        <f t="shared" si="202"/>
        <v>2014</v>
      </c>
    </row>
    <row r="1852" spans="1:24" ht="60" x14ac:dyDescent="0.25">
      <c r="A1852">
        <v>3781</v>
      </c>
      <c r="B1852" s="1" t="s">
        <v>3778</v>
      </c>
      <c r="C1852" s="1" t="s">
        <v>7891</v>
      </c>
      <c r="D1852" s="3">
        <v>4500</v>
      </c>
      <c r="E1852" s="4">
        <v>4935</v>
      </c>
      <c r="F1852" t="s">
        <v>8218</v>
      </c>
      <c r="G1852" t="s">
        <v>8223</v>
      </c>
      <c r="H1852" t="s">
        <v>8403</v>
      </c>
      <c r="I1852" t="s">
        <v>8245</v>
      </c>
      <c r="J1852">
        <v>1410210685</v>
      </c>
      <c r="K1852">
        <v>1408050685</v>
      </c>
      <c r="L1852" t="b">
        <v>0</v>
      </c>
      <c r="M1852">
        <v>52</v>
      </c>
      <c r="N1852" t="b">
        <v>1</v>
      </c>
      <c r="O1852" t="s">
        <v>8303</v>
      </c>
      <c r="P1852" t="s">
        <v>8321</v>
      </c>
      <c r="Q1852" t="s">
        <v>8333</v>
      </c>
      <c r="R1852">
        <f t="shared" si="196"/>
        <v>94.9</v>
      </c>
      <c r="S1852" s="9">
        <f t="shared" si="197"/>
        <v>110</v>
      </c>
      <c r="T1852" s="8">
        <f t="shared" si="198"/>
        <v>41865.882928240739</v>
      </c>
      <c r="U1852" s="8">
        <f t="shared" si="199"/>
        <v>41890.882928240739</v>
      </c>
      <c r="V1852" s="14">
        <f t="shared" si="200"/>
        <v>25</v>
      </c>
      <c r="W1852" s="10">
        <f t="shared" si="201"/>
        <v>9.6666666666666665E-2</v>
      </c>
      <c r="X1852" s="21">
        <f t="shared" si="202"/>
        <v>2014</v>
      </c>
    </row>
    <row r="1853" spans="1:24" ht="45" x14ac:dyDescent="0.25">
      <c r="A1853">
        <v>290</v>
      </c>
      <c r="B1853" s="1" t="s">
        <v>291</v>
      </c>
      <c r="C1853" s="1" t="s">
        <v>4400</v>
      </c>
      <c r="D1853" s="3">
        <v>4500</v>
      </c>
      <c r="E1853" s="4">
        <v>4800.8</v>
      </c>
      <c r="F1853" t="s">
        <v>8218</v>
      </c>
      <c r="G1853" t="s">
        <v>8223</v>
      </c>
      <c r="H1853" t="s">
        <v>8403</v>
      </c>
      <c r="I1853" t="s">
        <v>8245</v>
      </c>
      <c r="J1853">
        <v>1296633540</v>
      </c>
      <c r="K1853">
        <v>1292316697</v>
      </c>
      <c r="L1853" t="b">
        <v>1</v>
      </c>
      <c r="M1853">
        <v>168</v>
      </c>
      <c r="N1853" t="b">
        <v>1</v>
      </c>
      <c r="O1853" t="s">
        <v>8267</v>
      </c>
      <c r="P1853" t="s">
        <v>8319</v>
      </c>
      <c r="Q1853" t="s">
        <v>8320</v>
      </c>
      <c r="R1853">
        <f t="shared" si="196"/>
        <v>28.58</v>
      </c>
      <c r="S1853" s="9">
        <f t="shared" si="197"/>
        <v>107</v>
      </c>
      <c r="T1853" s="8">
        <f t="shared" si="198"/>
        <v>40526.36917824074</v>
      </c>
      <c r="U1853" s="8">
        <f t="shared" si="199"/>
        <v>40576.332638888889</v>
      </c>
      <c r="V1853" s="14">
        <f t="shared" si="200"/>
        <v>49.963460648148612</v>
      </c>
      <c r="W1853" s="10">
        <f t="shared" si="201"/>
        <v>6.6844444444444484E-2</v>
      </c>
      <c r="X1853" s="21">
        <f t="shared" si="202"/>
        <v>2010</v>
      </c>
    </row>
    <row r="1854" spans="1:24" ht="45" x14ac:dyDescent="0.25">
      <c r="A1854">
        <v>1636</v>
      </c>
      <c r="B1854" s="1" t="s">
        <v>1637</v>
      </c>
      <c r="C1854" s="1" t="s">
        <v>5746</v>
      </c>
      <c r="D1854" s="3">
        <v>4500</v>
      </c>
      <c r="E1854" s="4">
        <v>4660</v>
      </c>
      <c r="F1854" t="s">
        <v>8218</v>
      </c>
      <c r="G1854" t="s">
        <v>8223</v>
      </c>
      <c r="H1854" t="s">
        <v>8403</v>
      </c>
      <c r="I1854" t="s">
        <v>8245</v>
      </c>
      <c r="J1854">
        <v>1307851200</v>
      </c>
      <c r="K1854">
        <v>1304129088</v>
      </c>
      <c r="L1854" t="b">
        <v>0</v>
      </c>
      <c r="M1854">
        <v>87</v>
      </c>
      <c r="N1854" t="b">
        <v>1</v>
      </c>
      <c r="O1854" t="s">
        <v>8274</v>
      </c>
      <c r="P1854" t="s">
        <v>8325</v>
      </c>
      <c r="Q1854" t="s">
        <v>8329</v>
      </c>
      <c r="R1854">
        <f t="shared" si="196"/>
        <v>53.56</v>
      </c>
      <c r="S1854" s="9">
        <f t="shared" si="197"/>
        <v>104</v>
      </c>
      <c r="T1854" s="8">
        <f t="shared" si="198"/>
        <v>40663.08666666667</v>
      </c>
      <c r="U1854" s="8">
        <f t="shared" si="199"/>
        <v>40706.166666666664</v>
      </c>
      <c r="V1854" s="14">
        <f t="shared" si="200"/>
        <v>43.07999999999447</v>
      </c>
      <c r="W1854" s="10">
        <f t="shared" si="201"/>
        <v>3.5555555555555556E-2</v>
      </c>
      <c r="X1854" s="21">
        <f t="shared" si="202"/>
        <v>2011</v>
      </c>
    </row>
    <row r="1855" spans="1:24" ht="45" x14ac:dyDescent="0.25">
      <c r="A1855">
        <v>60</v>
      </c>
      <c r="B1855" s="1" t="s">
        <v>62</v>
      </c>
      <c r="C1855" s="1" t="s">
        <v>4171</v>
      </c>
      <c r="D1855" s="3">
        <v>4500</v>
      </c>
      <c r="E1855" s="4">
        <v>4648.33</v>
      </c>
      <c r="F1855" t="s">
        <v>8218</v>
      </c>
      <c r="G1855" t="s">
        <v>8224</v>
      </c>
      <c r="H1855" t="s">
        <v>8407</v>
      </c>
      <c r="I1855" t="s">
        <v>8246</v>
      </c>
      <c r="J1855">
        <v>1395532800</v>
      </c>
      <c r="K1855">
        <v>1393882717</v>
      </c>
      <c r="L1855" t="b">
        <v>0</v>
      </c>
      <c r="M1855">
        <v>108</v>
      </c>
      <c r="N1855" t="b">
        <v>1</v>
      </c>
      <c r="O1855" t="s">
        <v>8264</v>
      </c>
      <c r="P1855" t="s">
        <v>8319</v>
      </c>
      <c r="Q1855" t="s">
        <v>8341</v>
      </c>
      <c r="R1855">
        <f t="shared" si="196"/>
        <v>43.04</v>
      </c>
      <c r="S1855" s="9">
        <f t="shared" si="197"/>
        <v>103</v>
      </c>
      <c r="T1855" s="8">
        <f t="shared" si="198"/>
        <v>41701.901817129627</v>
      </c>
      <c r="U1855" s="8">
        <f t="shared" si="199"/>
        <v>41721</v>
      </c>
      <c r="V1855" s="14">
        <f t="shared" si="200"/>
        <v>19.098182870373421</v>
      </c>
      <c r="W1855" s="10">
        <f t="shared" si="201"/>
        <v>3.2962222222222205E-2</v>
      </c>
      <c r="X1855" s="21">
        <f t="shared" si="202"/>
        <v>2014</v>
      </c>
    </row>
    <row r="1856" spans="1:24" ht="30" x14ac:dyDescent="0.25">
      <c r="A1856">
        <v>3723</v>
      </c>
      <c r="B1856" s="1" t="s">
        <v>3720</v>
      </c>
      <c r="C1856" s="1" t="s">
        <v>7833</v>
      </c>
      <c r="D1856" s="3">
        <v>4500</v>
      </c>
      <c r="E1856" s="4">
        <v>4592</v>
      </c>
      <c r="F1856" t="s">
        <v>8218</v>
      </c>
      <c r="G1856" t="s">
        <v>8224</v>
      </c>
      <c r="H1856" t="s">
        <v>8407</v>
      </c>
      <c r="I1856" t="s">
        <v>8246</v>
      </c>
      <c r="J1856">
        <v>1417374262</v>
      </c>
      <c r="K1856">
        <v>1414778662</v>
      </c>
      <c r="L1856" t="b">
        <v>0</v>
      </c>
      <c r="M1856">
        <v>63</v>
      </c>
      <c r="N1856" t="b">
        <v>1</v>
      </c>
      <c r="O1856" t="s">
        <v>8269</v>
      </c>
      <c r="P1856" t="s">
        <v>8321</v>
      </c>
      <c r="Q1856" t="s">
        <v>8324</v>
      </c>
      <c r="R1856">
        <f t="shared" si="196"/>
        <v>72.89</v>
      </c>
      <c r="S1856" s="9">
        <f t="shared" si="197"/>
        <v>102</v>
      </c>
      <c r="T1856" s="8">
        <f t="shared" si="198"/>
        <v>41943.753032407411</v>
      </c>
      <c r="U1856" s="8">
        <f t="shared" si="199"/>
        <v>41973.794699074075</v>
      </c>
      <c r="V1856" s="14">
        <f t="shared" si="200"/>
        <v>30.041666666664241</v>
      </c>
      <c r="W1856" s="10">
        <f t="shared" si="201"/>
        <v>2.0444444444444446E-2</v>
      </c>
      <c r="X1856" s="21">
        <f t="shared" si="202"/>
        <v>2014</v>
      </c>
    </row>
    <row r="1857" spans="1:24" ht="45" x14ac:dyDescent="0.25">
      <c r="A1857">
        <v>3160</v>
      </c>
      <c r="B1857" s="1" t="s">
        <v>3160</v>
      </c>
      <c r="C1857" s="1" t="s">
        <v>7270</v>
      </c>
      <c r="D1857" s="3">
        <v>4500</v>
      </c>
      <c r="E1857" s="4">
        <v>4569</v>
      </c>
      <c r="F1857" t="s">
        <v>8218</v>
      </c>
      <c r="G1857" t="s">
        <v>8223</v>
      </c>
      <c r="H1857" t="s">
        <v>8403</v>
      </c>
      <c r="I1857" t="s">
        <v>8245</v>
      </c>
      <c r="J1857">
        <v>1407905940</v>
      </c>
      <c r="K1857">
        <v>1405923687</v>
      </c>
      <c r="L1857" t="b">
        <v>1</v>
      </c>
      <c r="M1857">
        <v>57</v>
      </c>
      <c r="N1857" t="b">
        <v>1</v>
      </c>
      <c r="O1857" t="s">
        <v>8269</v>
      </c>
      <c r="P1857" t="s">
        <v>8321</v>
      </c>
      <c r="Q1857" t="s">
        <v>8324</v>
      </c>
      <c r="R1857">
        <f t="shared" si="196"/>
        <v>80.16</v>
      </c>
      <c r="S1857" s="9">
        <f t="shared" si="197"/>
        <v>102</v>
      </c>
      <c r="T1857" s="8">
        <f t="shared" si="198"/>
        <v>41841.26489583333</v>
      </c>
      <c r="U1857" s="8">
        <f t="shared" si="199"/>
        <v>41864.207638888889</v>
      </c>
      <c r="V1857" s="14">
        <f t="shared" si="200"/>
        <v>22.942743055558822</v>
      </c>
      <c r="W1857" s="10">
        <f t="shared" si="201"/>
        <v>1.5333333333333332E-2</v>
      </c>
      <c r="X1857" s="21">
        <f t="shared" si="202"/>
        <v>2014</v>
      </c>
    </row>
    <row r="1858" spans="1:24" ht="60" x14ac:dyDescent="0.25">
      <c r="A1858">
        <v>3344</v>
      </c>
      <c r="B1858" s="1" t="s">
        <v>3344</v>
      </c>
      <c r="C1858" s="1" t="s">
        <v>7454</v>
      </c>
      <c r="D1858" s="3">
        <v>4500</v>
      </c>
      <c r="E1858" s="4">
        <v>4565</v>
      </c>
      <c r="F1858" t="s">
        <v>8218</v>
      </c>
      <c r="G1858" t="s">
        <v>8223</v>
      </c>
      <c r="H1858" t="s">
        <v>8403</v>
      </c>
      <c r="I1858" t="s">
        <v>8245</v>
      </c>
      <c r="J1858">
        <v>1409374093</v>
      </c>
      <c r="K1858">
        <v>1406782093</v>
      </c>
      <c r="L1858" t="b">
        <v>0</v>
      </c>
      <c r="M1858">
        <v>40</v>
      </c>
      <c r="N1858" t="b">
        <v>1</v>
      </c>
      <c r="O1858" t="s">
        <v>8269</v>
      </c>
      <c r="P1858" t="s">
        <v>8321</v>
      </c>
      <c r="Q1858" t="s">
        <v>8324</v>
      </c>
      <c r="R1858">
        <f t="shared" ref="R1858:R1921" si="203">IFERROR(ROUND(E1858/M1858,2),0)</f>
        <v>114.13</v>
      </c>
      <c r="S1858" s="9">
        <f t="shared" ref="S1858:S1921" si="204">ROUND((E1858/D1858)*100,0)</f>
        <v>101</v>
      </c>
      <c r="T1858" s="8">
        <f t="shared" ref="T1858:T1921" si="205">+(((K1858/60)/60)/24)+DATE(1970,1,1)</f>
        <v>41851.200150462959</v>
      </c>
      <c r="U1858" s="8">
        <f t="shared" ref="U1858:U1921" si="206">+(((J1858/60)/60/24)+DATE(1970,1,1))</f>
        <v>41881.200150462959</v>
      </c>
      <c r="V1858" s="14">
        <f t="shared" ref="V1858:V1921" si="207">+U1858-T1858</f>
        <v>30</v>
      </c>
      <c r="W1858" s="10">
        <f t="shared" ref="W1858:W1921" si="208">+(E1858-D1858)/D1858</f>
        <v>1.4444444444444444E-2</v>
      </c>
      <c r="X1858" s="21">
        <f t="shared" ref="X1858:X1921" si="209">YEAR(T1858)</f>
        <v>2014</v>
      </c>
    </row>
    <row r="1859" spans="1:24" ht="60" x14ac:dyDescent="0.25">
      <c r="A1859">
        <v>3756</v>
      </c>
      <c r="B1859" s="1" t="s">
        <v>3753</v>
      </c>
      <c r="C1859" s="1" t="s">
        <v>7866</v>
      </c>
      <c r="D1859" s="3">
        <v>4500</v>
      </c>
      <c r="E1859" s="4">
        <v>4550</v>
      </c>
      <c r="F1859" t="s">
        <v>8218</v>
      </c>
      <c r="G1859" t="s">
        <v>8223</v>
      </c>
      <c r="H1859" t="s">
        <v>8403</v>
      </c>
      <c r="I1859" t="s">
        <v>8245</v>
      </c>
      <c r="J1859">
        <v>1402515198</v>
      </c>
      <c r="K1859">
        <v>1399923198</v>
      </c>
      <c r="L1859" t="b">
        <v>0</v>
      </c>
      <c r="M1859">
        <v>17</v>
      </c>
      <c r="N1859" t="b">
        <v>1</v>
      </c>
      <c r="O1859" t="s">
        <v>8303</v>
      </c>
      <c r="P1859" t="s">
        <v>8321</v>
      </c>
      <c r="Q1859" t="s">
        <v>8333</v>
      </c>
      <c r="R1859">
        <f t="shared" si="203"/>
        <v>267.64999999999998</v>
      </c>
      <c r="S1859" s="9">
        <f t="shared" si="204"/>
        <v>101</v>
      </c>
      <c r="T1859" s="8">
        <f t="shared" si="205"/>
        <v>41771.814791666664</v>
      </c>
      <c r="U1859" s="8">
        <f t="shared" si="206"/>
        <v>41801.814791666664</v>
      </c>
      <c r="V1859" s="14">
        <f t="shared" si="207"/>
        <v>30</v>
      </c>
      <c r="W1859" s="10">
        <f t="shared" si="208"/>
        <v>1.1111111111111112E-2</v>
      </c>
      <c r="X1859" s="21">
        <f t="shared" si="209"/>
        <v>2014</v>
      </c>
    </row>
    <row r="1860" spans="1:24" ht="60" x14ac:dyDescent="0.25">
      <c r="A1860">
        <v>1652</v>
      </c>
      <c r="B1860" s="1" t="s">
        <v>1653</v>
      </c>
      <c r="C1860" s="1" t="s">
        <v>5762</v>
      </c>
      <c r="D1860" s="3">
        <v>4500</v>
      </c>
      <c r="E1860" s="4">
        <v>4530</v>
      </c>
      <c r="F1860" t="s">
        <v>8218</v>
      </c>
      <c r="G1860" t="s">
        <v>8223</v>
      </c>
      <c r="H1860" t="s">
        <v>8403</v>
      </c>
      <c r="I1860" t="s">
        <v>8245</v>
      </c>
      <c r="J1860">
        <v>1385297393</v>
      </c>
      <c r="K1860">
        <v>1382701793</v>
      </c>
      <c r="L1860" t="b">
        <v>0</v>
      </c>
      <c r="M1860">
        <v>70</v>
      </c>
      <c r="N1860" t="b">
        <v>1</v>
      </c>
      <c r="O1860" t="s">
        <v>8290</v>
      </c>
      <c r="P1860" t="s">
        <v>8325</v>
      </c>
      <c r="Q1860" t="s">
        <v>8336</v>
      </c>
      <c r="R1860">
        <f t="shared" si="203"/>
        <v>64.709999999999994</v>
      </c>
      <c r="S1860" s="9">
        <f t="shared" si="204"/>
        <v>101</v>
      </c>
      <c r="T1860" s="8">
        <f t="shared" si="205"/>
        <v>41572.492974537039</v>
      </c>
      <c r="U1860" s="8">
        <f t="shared" si="206"/>
        <v>41602.534641203703</v>
      </c>
      <c r="V1860" s="14">
        <f t="shared" si="207"/>
        <v>30.041666666664241</v>
      </c>
      <c r="W1860" s="10">
        <f t="shared" si="208"/>
        <v>6.6666666666666671E-3</v>
      </c>
      <c r="X1860" s="21">
        <f t="shared" si="209"/>
        <v>2013</v>
      </c>
    </row>
    <row r="1861" spans="1:24" ht="60" x14ac:dyDescent="0.25">
      <c r="A1861">
        <v>117</v>
      </c>
      <c r="B1861" s="1" t="s">
        <v>119</v>
      </c>
      <c r="C1861" s="1" t="s">
        <v>4228</v>
      </c>
      <c r="D1861" s="3">
        <v>4500</v>
      </c>
      <c r="E1861" s="4">
        <v>4522.22</v>
      </c>
      <c r="F1861" t="s">
        <v>8218</v>
      </c>
      <c r="G1861" t="s">
        <v>8223</v>
      </c>
      <c r="H1861" t="s">
        <v>8403</v>
      </c>
      <c r="I1861" t="s">
        <v>8245</v>
      </c>
      <c r="J1861">
        <v>1276110000</v>
      </c>
      <c r="K1861">
        <v>1268337744</v>
      </c>
      <c r="L1861" t="b">
        <v>0</v>
      </c>
      <c r="M1861">
        <v>27</v>
      </c>
      <c r="N1861" t="b">
        <v>1</v>
      </c>
      <c r="O1861" t="s">
        <v>8264</v>
      </c>
      <c r="P1861" t="s">
        <v>8319</v>
      </c>
      <c r="Q1861" t="s">
        <v>8341</v>
      </c>
      <c r="R1861">
        <f t="shared" si="203"/>
        <v>167.49</v>
      </c>
      <c r="S1861" s="9">
        <f t="shared" si="204"/>
        <v>100</v>
      </c>
      <c r="T1861" s="8">
        <f t="shared" si="205"/>
        <v>40248.834999999999</v>
      </c>
      <c r="U1861" s="8">
        <f t="shared" si="206"/>
        <v>40338.791666666664</v>
      </c>
      <c r="V1861" s="14">
        <f t="shared" si="207"/>
        <v>89.956666666665114</v>
      </c>
      <c r="W1861" s="10">
        <f t="shared" si="208"/>
        <v>4.9377777777778343E-3</v>
      </c>
      <c r="X1861" s="21">
        <f t="shared" si="209"/>
        <v>2010</v>
      </c>
    </row>
    <row r="1862" spans="1:24" ht="60" x14ac:dyDescent="0.25">
      <c r="A1862">
        <v>2531</v>
      </c>
      <c r="B1862" s="1" t="s">
        <v>2531</v>
      </c>
      <c r="C1862" s="1" t="s">
        <v>6641</v>
      </c>
      <c r="D1862" s="3">
        <v>4500</v>
      </c>
      <c r="E1862" s="4">
        <v>4518</v>
      </c>
      <c r="F1862" t="s">
        <v>8218</v>
      </c>
      <c r="G1862" t="s">
        <v>8223</v>
      </c>
      <c r="H1862" t="s">
        <v>8403</v>
      </c>
      <c r="I1862" t="s">
        <v>8245</v>
      </c>
      <c r="J1862">
        <v>1439611140</v>
      </c>
      <c r="K1862">
        <v>1437668354</v>
      </c>
      <c r="L1862" t="b">
        <v>0</v>
      </c>
      <c r="M1862">
        <v>61</v>
      </c>
      <c r="N1862" t="b">
        <v>1</v>
      </c>
      <c r="O1862" t="s">
        <v>8298</v>
      </c>
      <c r="P1862" t="s">
        <v>8325</v>
      </c>
      <c r="Q1862" t="s">
        <v>8339</v>
      </c>
      <c r="R1862">
        <f t="shared" si="203"/>
        <v>74.069999999999993</v>
      </c>
      <c r="S1862" s="9">
        <f t="shared" si="204"/>
        <v>100</v>
      </c>
      <c r="T1862" s="8">
        <f t="shared" si="205"/>
        <v>42208.680023148147</v>
      </c>
      <c r="U1862" s="8">
        <f t="shared" si="206"/>
        <v>42231.165972222225</v>
      </c>
      <c r="V1862" s="14">
        <f t="shared" si="207"/>
        <v>22.485949074078235</v>
      </c>
      <c r="W1862" s="10">
        <f t="shared" si="208"/>
        <v>4.0000000000000001E-3</v>
      </c>
      <c r="X1862" s="21">
        <f t="shared" si="209"/>
        <v>2015</v>
      </c>
    </row>
    <row r="1863" spans="1:24" ht="60" x14ac:dyDescent="0.25">
      <c r="A1863">
        <v>2808</v>
      </c>
      <c r="B1863" s="1" t="s">
        <v>2808</v>
      </c>
      <c r="C1863" s="1" t="s">
        <v>6918</v>
      </c>
      <c r="D1863" s="3">
        <v>4500</v>
      </c>
      <c r="E1863" s="4">
        <v>4511</v>
      </c>
      <c r="F1863" t="s">
        <v>8218</v>
      </c>
      <c r="G1863" t="s">
        <v>8223</v>
      </c>
      <c r="H1863" t="s">
        <v>8403</v>
      </c>
      <c r="I1863" t="s">
        <v>8245</v>
      </c>
      <c r="J1863">
        <v>1440274735</v>
      </c>
      <c r="K1863">
        <v>1437682735</v>
      </c>
      <c r="L1863" t="b">
        <v>0</v>
      </c>
      <c r="M1863">
        <v>69</v>
      </c>
      <c r="N1863" t="b">
        <v>1</v>
      </c>
      <c r="O1863" t="s">
        <v>8269</v>
      </c>
      <c r="P1863" t="s">
        <v>8321</v>
      </c>
      <c r="Q1863" t="s">
        <v>8324</v>
      </c>
      <c r="R1863">
        <f t="shared" si="203"/>
        <v>65.38</v>
      </c>
      <c r="S1863" s="9">
        <f t="shared" si="204"/>
        <v>100</v>
      </c>
      <c r="T1863" s="8">
        <f t="shared" si="205"/>
        <v>42208.84646990741</v>
      </c>
      <c r="U1863" s="8">
        <f t="shared" si="206"/>
        <v>42238.84646990741</v>
      </c>
      <c r="V1863" s="14">
        <f t="shared" si="207"/>
        <v>30</v>
      </c>
      <c r="W1863" s="10">
        <f t="shared" si="208"/>
        <v>2.4444444444444444E-3</v>
      </c>
      <c r="X1863" s="21">
        <f t="shared" si="209"/>
        <v>2015</v>
      </c>
    </row>
    <row r="1864" spans="1:24" ht="60" x14ac:dyDescent="0.25">
      <c r="A1864">
        <v>808</v>
      </c>
      <c r="B1864" s="1" t="s">
        <v>809</v>
      </c>
      <c r="C1864" s="1" t="s">
        <v>4918</v>
      </c>
      <c r="D1864" s="3">
        <v>4500</v>
      </c>
      <c r="E1864" s="4">
        <v>4500</v>
      </c>
      <c r="F1864" t="s">
        <v>8218</v>
      </c>
      <c r="G1864" t="s">
        <v>8228</v>
      </c>
      <c r="H1864" t="s">
        <v>8408</v>
      </c>
      <c r="I1864" t="s">
        <v>8250</v>
      </c>
      <c r="J1864">
        <v>1419224340</v>
      </c>
      <c r="K1864">
        <v>1416363886</v>
      </c>
      <c r="L1864" t="b">
        <v>0</v>
      </c>
      <c r="M1864">
        <v>43</v>
      </c>
      <c r="N1864" t="b">
        <v>1</v>
      </c>
      <c r="O1864" t="s">
        <v>8274</v>
      </c>
      <c r="P1864" t="s">
        <v>8325</v>
      </c>
      <c r="Q1864" t="s">
        <v>8329</v>
      </c>
      <c r="R1864">
        <f t="shared" si="203"/>
        <v>104.65</v>
      </c>
      <c r="S1864" s="9">
        <f t="shared" si="204"/>
        <v>100</v>
      </c>
      <c r="T1864" s="8">
        <f t="shared" si="205"/>
        <v>41962.100532407407</v>
      </c>
      <c r="U1864" s="8">
        <f t="shared" si="206"/>
        <v>41995.207638888889</v>
      </c>
      <c r="V1864" s="14">
        <f t="shared" si="207"/>
        <v>33.107106481482333</v>
      </c>
      <c r="W1864" s="10">
        <f t="shared" si="208"/>
        <v>0</v>
      </c>
      <c r="X1864" s="21">
        <f t="shared" si="209"/>
        <v>2014</v>
      </c>
    </row>
    <row r="1865" spans="1:24" ht="60" x14ac:dyDescent="0.25">
      <c r="A1865">
        <v>3674</v>
      </c>
      <c r="B1865" s="1" t="s">
        <v>3671</v>
      </c>
      <c r="C1865" s="1" t="s">
        <v>7784</v>
      </c>
      <c r="D1865" s="3">
        <v>4500</v>
      </c>
      <c r="E1865" s="4">
        <v>4500</v>
      </c>
      <c r="F1865" t="s">
        <v>8218</v>
      </c>
      <c r="G1865" t="s">
        <v>8235</v>
      </c>
      <c r="H1865" t="s">
        <v>8412</v>
      </c>
      <c r="I1865" t="s">
        <v>8248</v>
      </c>
      <c r="J1865">
        <v>1472936229</v>
      </c>
      <c r="K1865">
        <v>1467752229</v>
      </c>
      <c r="L1865" t="b">
        <v>0</v>
      </c>
      <c r="M1865">
        <v>31</v>
      </c>
      <c r="N1865" t="b">
        <v>1</v>
      </c>
      <c r="O1865" t="s">
        <v>8269</v>
      </c>
      <c r="P1865" t="s">
        <v>8321</v>
      </c>
      <c r="Q1865" t="s">
        <v>8324</v>
      </c>
      <c r="R1865">
        <f t="shared" si="203"/>
        <v>145.16</v>
      </c>
      <c r="S1865" s="9">
        <f t="shared" si="204"/>
        <v>100</v>
      </c>
      <c r="T1865" s="8">
        <f t="shared" si="205"/>
        <v>42556.873020833329</v>
      </c>
      <c r="U1865" s="8">
        <f t="shared" si="206"/>
        <v>42616.873020833329</v>
      </c>
      <c r="V1865" s="14">
        <f t="shared" si="207"/>
        <v>60</v>
      </c>
      <c r="W1865" s="10">
        <f t="shared" si="208"/>
        <v>0</v>
      </c>
      <c r="X1865" s="21">
        <f t="shared" si="209"/>
        <v>2016</v>
      </c>
    </row>
    <row r="1866" spans="1:24" ht="60" x14ac:dyDescent="0.25">
      <c r="A1866">
        <v>145</v>
      </c>
      <c r="B1866" s="1" t="s">
        <v>147</v>
      </c>
      <c r="C1866" s="1" t="s">
        <v>4255</v>
      </c>
      <c r="D1866" s="3">
        <v>4500</v>
      </c>
      <c r="E1866" s="4">
        <v>338</v>
      </c>
      <c r="F1866" t="s">
        <v>8219</v>
      </c>
      <c r="G1866" t="s">
        <v>8223</v>
      </c>
      <c r="H1866" t="s">
        <v>8403</v>
      </c>
      <c r="I1866" t="s">
        <v>8245</v>
      </c>
      <c r="J1866">
        <v>1439298052</v>
      </c>
      <c r="K1866">
        <v>1436965252</v>
      </c>
      <c r="L1866" t="b">
        <v>0</v>
      </c>
      <c r="M1866">
        <v>9</v>
      </c>
      <c r="N1866" t="b">
        <v>0</v>
      </c>
      <c r="O1866" t="s">
        <v>8265</v>
      </c>
      <c r="P1866" t="s">
        <v>8319</v>
      </c>
      <c r="Q1866" t="s">
        <v>8335</v>
      </c>
      <c r="R1866">
        <f t="shared" si="203"/>
        <v>37.56</v>
      </c>
      <c r="S1866" s="9">
        <f t="shared" si="204"/>
        <v>8</v>
      </c>
      <c r="T1866" s="8">
        <f t="shared" si="205"/>
        <v>42200.542268518519</v>
      </c>
      <c r="U1866" s="8">
        <f t="shared" si="206"/>
        <v>42227.542268518519</v>
      </c>
      <c r="V1866" s="14">
        <f t="shared" si="207"/>
        <v>27</v>
      </c>
      <c r="W1866" s="10">
        <f t="shared" si="208"/>
        <v>-0.92488888888888887</v>
      </c>
      <c r="X1866" s="21">
        <f t="shared" si="209"/>
        <v>2015</v>
      </c>
    </row>
    <row r="1867" spans="1:24" ht="60" x14ac:dyDescent="0.25">
      <c r="A1867">
        <v>1118</v>
      </c>
      <c r="B1867" s="1" t="s">
        <v>1119</v>
      </c>
      <c r="C1867" s="1" t="s">
        <v>5228</v>
      </c>
      <c r="D1867" s="3">
        <v>4500</v>
      </c>
      <c r="E1867" s="4">
        <v>109</v>
      </c>
      <c r="F1867" t="s">
        <v>8220</v>
      </c>
      <c r="G1867" t="s">
        <v>8225</v>
      </c>
      <c r="H1867" t="s">
        <v>8404</v>
      </c>
      <c r="I1867" t="s">
        <v>8247</v>
      </c>
      <c r="J1867">
        <v>1396666779</v>
      </c>
      <c r="K1867">
        <v>1394078379</v>
      </c>
      <c r="L1867" t="b">
        <v>0</v>
      </c>
      <c r="M1867">
        <v>3</v>
      </c>
      <c r="N1867" t="b">
        <v>0</v>
      </c>
      <c r="O1867" t="s">
        <v>8280</v>
      </c>
      <c r="P1867" t="s">
        <v>8314</v>
      </c>
      <c r="Q1867" t="s">
        <v>8332</v>
      </c>
      <c r="R1867">
        <f t="shared" si="203"/>
        <v>36.33</v>
      </c>
      <c r="S1867" s="9">
        <f t="shared" si="204"/>
        <v>2</v>
      </c>
      <c r="T1867" s="8">
        <f t="shared" si="205"/>
        <v>41704.16642361111</v>
      </c>
      <c r="U1867" s="8">
        <f t="shared" si="206"/>
        <v>41734.124756944446</v>
      </c>
      <c r="V1867" s="14">
        <f t="shared" si="207"/>
        <v>29.958333333335759</v>
      </c>
      <c r="W1867" s="10">
        <f t="shared" si="208"/>
        <v>-0.97577777777777774</v>
      </c>
      <c r="X1867" s="21">
        <f t="shared" si="209"/>
        <v>2014</v>
      </c>
    </row>
    <row r="1868" spans="1:24" ht="45" x14ac:dyDescent="0.25">
      <c r="A1868">
        <v>861</v>
      </c>
      <c r="B1868" s="1" t="s">
        <v>862</v>
      </c>
      <c r="C1868" s="1" t="s">
        <v>4971</v>
      </c>
      <c r="D1868" s="3">
        <v>4500</v>
      </c>
      <c r="E1868" s="4">
        <v>101</v>
      </c>
      <c r="F1868" t="s">
        <v>8220</v>
      </c>
      <c r="G1868" t="s">
        <v>8223</v>
      </c>
      <c r="H1868" t="s">
        <v>8403</v>
      </c>
      <c r="I1868" t="s">
        <v>8245</v>
      </c>
      <c r="J1868">
        <v>1474067404</v>
      </c>
      <c r="K1868">
        <v>1471475404</v>
      </c>
      <c r="L1868" t="b">
        <v>0</v>
      </c>
      <c r="M1868">
        <v>2</v>
      </c>
      <c r="N1868" t="b">
        <v>0</v>
      </c>
      <c r="O1868" t="s">
        <v>8276</v>
      </c>
      <c r="P1868" t="s">
        <v>8325</v>
      </c>
      <c r="Q1868" t="s">
        <v>8348</v>
      </c>
      <c r="R1868">
        <f t="shared" si="203"/>
        <v>50.5</v>
      </c>
      <c r="S1868" s="9">
        <f t="shared" si="204"/>
        <v>2</v>
      </c>
      <c r="T1868" s="8">
        <f t="shared" si="205"/>
        <v>42599.965324074074</v>
      </c>
      <c r="U1868" s="8">
        <f t="shared" si="206"/>
        <v>42629.965324074074</v>
      </c>
      <c r="V1868" s="14">
        <f t="shared" si="207"/>
        <v>30</v>
      </c>
      <c r="W1868" s="10">
        <f t="shared" si="208"/>
        <v>-0.97755555555555551</v>
      </c>
      <c r="X1868" s="21">
        <f t="shared" si="209"/>
        <v>2016</v>
      </c>
    </row>
    <row r="1869" spans="1:24" ht="45" x14ac:dyDescent="0.25">
      <c r="A1869">
        <v>1417</v>
      </c>
      <c r="B1869" s="1" t="s">
        <v>1418</v>
      </c>
      <c r="C1869" s="1" t="s">
        <v>5527</v>
      </c>
      <c r="D1869" s="3">
        <v>4500</v>
      </c>
      <c r="E1869" s="4">
        <v>55</v>
      </c>
      <c r="F1869" t="s">
        <v>8220</v>
      </c>
      <c r="G1869" t="s">
        <v>8223</v>
      </c>
      <c r="H1869" t="s">
        <v>8403</v>
      </c>
      <c r="I1869" t="s">
        <v>8245</v>
      </c>
      <c r="J1869">
        <v>1442315460</v>
      </c>
      <c r="K1869">
        <v>1439696174</v>
      </c>
      <c r="L1869" t="b">
        <v>0</v>
      </c>
      <c r="M1869">
        <v>2</v>
      </c>
      <c r="N1869" t="b">
        <v>0</v>
      </c>
      <c r="O1869" t="s">
        <v>8285</v>
      </c>
      <c r="P1869" t="s">
        <v>8309</v>
      </c>
      <c r="Q1869" t="s">
        <v>8346</v>
      </c>
      <c r="R1869">
        <f t="shared" si="203"/>
        <v>27.5</v>
      </c>
      <c r="S1869" s="9">
        <f t="shared" si="204"/>
        <v>1</v>
      </c>
      <c r="T1869" s="8">
        <f t="shared" si="205"/>
        <v>42232.15016203704</v>
      </c>
      <c r="U1869" s="8">
        <f t="shared" si="206"/>
        <v>42262.465972222228</v>
      </c>
      <c r="V1869" s="14">
        <f t="shared" si="207"/>
        <v>30.315810185187729</v>
      </c>
      <c r="W1869" s="10">
        <f t="shared" si="208"/>
        <v>-0.98777777777777775</v>
      </c>
      <c r="X1869" s="21">
        <f t="shared" si="209"/>
        <v>2015</v>
      </c>
    </row>
    <row r="1870" spans="1:24" ht="60" x14ac:dyDescent="0.25">
      <c r="A1870">
        <v>4099</v>
      </c>
      <c r="B1870" s="1" t="s">
        <v>4095</v>
      </c>
      <c r="C1870" s="1" t="s">
        <v>8202</v>
      </c>
      <c r="D1870" s="3">
        <v>4500</v>
      </c>
      <c r="E1870" s="4">
        <v>50</v>
      </c>
      <c r="F1870" t="s">
        <v>8220</v>
      </c>
      <c r="G1870" t="s">
        <v>8223</v>
      </c>
      <c r="H1870" t="s">
        <v>8403</v>
      </c>
      <c r="I1870" t="s">
        <v>8245</v>
      </c>
      <c r="J1870">
        <v>1472847873</v>
      </c>
      <c r="K1870">
        <v>1468959873</v>
      </c>
      <c r="L1870" t="b">
        <v>0</v>
      </c>
      <c r="M1870">
        <v>1</v>
      </c>
      <c r="N1870" t="b">
        <v>0</v>
      </c>
      <c r="O1870" t="s">
        <v>8269</v>
      </c>
      <c r="P1870" t="s">
        <v>8321</v>
      </c>
      <c r="Q1870" t="s">
        <v>8324</v>
      </c>
      <c r="R1870">
        <f t="shared" si="203"/>
        <v>50</v>
      </c>
      <c r="S1870" s="9">
        <f t="shared" si="204"/>
        <v>1</v>
      </c>
      <c r="T1870" s="8">
        <f t="shared" si="205"/>
        <v>42570.850381944445</v>
      </c>
      <c r="U1870" s="8">
        <f t="shared" si="206"/>
        <v>42615.850381944445</v>
      </c>
      <c r="V1870" s="14">
        <f t="shared" si="207"/>
        <v>45</v>
      </c>
      <c r="W1870" s="10">
        <f t="shared" si="208"/>
        <v>-0.98888888888888893</v>
      </c>
      <c r="X1870" s="21">
        <f t="shared" si="209"/>
        <v>2016</v>
      </c>
    </row>
    <row r="1871" spans="1:24" ht="45" x14ac:dyDescent="0.25">
      <c r="A1871">
        <v>541</v>
      </c>
      <c r="B1871" s="1" t="s">
        <v>542</v>
      </c>
      <c r="C1871" s="1" t="s">
        <v>4651</v>
      </c>
      <c r="D1871" s="3">
        <v>4500</v>
      </c>
      <c r="E1871" s="4">
        <v>25</v>
      </c>
      <c r="F1871" t="s">
        <v>8220</v>
      </c>
      <c r="G1871" t="s">
        <v>8223</v>
      </c>
      <c r="H1871" t="s">
        <v>8403</v>
      </c>
      <c r="I1871" t="s">
        <v>8245</v>
      </c>
      <c r="J1871">
        <v>1446080834</v>
      </c>
      <c r="K1871">
        <v>1443488834</v>
      </c>
      <c r="L1871" t="b">
        <v>0</v>
      </c>
      <c r="M1871">
        <v>1</v>
      </c>
      <c r="N1871" t="b">
        <v>0</v>
      </c>
      <c r="O1871" t="s">
        <v>8270</v>
      </c>
      <c r="P1871" t="s">
        <v>8306</v>
      </c>
      <c r="Q1871" t="s">
        <v>8340</v>
      </c>
      <c r="R1871">
        <f t="shared" si="203"/>
        <v>25</v>
      </c>
      <c r="S1871" s="9">
        <f t="shared" si="204"/>
        <v>1</v>
      </c>
      <c r="T1871" s="8">
        <f t="shared" si="205"/>
        <v>42276.046689814815</v>
      </c>
      <c r="U1871" s="8">
        <f t="shared" si="206"/>
        <v>42306.046689814815</v>
      </c>
      <c r="V1871" s="14">
        <f t="shared" si="207"/>
        <v>30</v>
      </c>
      <c r="W1871" s="10">
        <f t="shared" si="208"/>
        <v>-0.99444444444444446</v>
      </c>
      <c r="X1871" s="21">
        <f t="shared" si="209"/>
        <v>2015</v>
      </c>
    </row>
    <row r="1872" spans="1:24" ht="45" x14ac:dyDescent="0.25">
      <c r="A1872">
        <v>1734</v>
      </c>
      <c r="B1872" s="1" t="s">
        <v>1735</v>
      </c>
      <c r="C1872" s="1" t="s">
        <v>5844</v>
      </c>
      <c r="D1872" s="3">
        <v>4500</v>
      </c>
      <c r="E1872" s="4">
        <v>1</v>
      </c>
      <c r="F1872" t="s">
        <v>8220</v>
      </c>
      <c r="G1872" t="s">
        <v>8223</v>
      </c>
      <c r="H1872" t="s">
        <v>8403</v>
      </c>
      <c r="I1872" t="s">
        <v>8245</v>
      </c>
      <c r="J1872">
        <v>1431046356</v>
      </c>
      <c r="K1872">
        <v>1428454356</v>
      </c>
      <c r="L1872" t="b">
        <v>0</v>
      </c>
      <c r="M1872">
        <v>1</v>
      </c>
      <c r="N1872" t="b">
        <v>0</v>
      </c>
      <c r="O1872" t="s">
        <v>8291</v>
      </c>
      <c r="P1872" t="s">
        <v>8325</v>
      </c>
      <c r="Q1872" t="s">
        <v>8328</v>
      </c>
      <c r="R1872">
        <f t="shared" si="203"/>
        <v>1</v>
      </c>
      <c r="S1872" s="9">
        <f t="shared" si="204"/>
        <v>0</v>
      </c>
      <c r="T1872" s="8">
        <f t="shared" si="205"/>
        <v>42102.036527777775</v>
      </c>
      <c r="U1872" s="8">
        <f t="shared" si="206"/>
        <v>42132.036527777775</v>
      </c>
      <c r="V1872" s="14">
        <f t="shared" si="207"/>
        <v>30</v>
      </c>
      <c r="W1872" s="10">
        <f t="shared" si="208"/>
        <v>-0.99977777777777777</v>
      </c>
      <c r="X1872" s="21">
        <f t="shared" si="209"/>
        <v>2015</v>
      </c>
    </row>
    <row r="1873" spans="1:24" ht="60" x14ac:dyDescent="0.25">
      <c r="A1873">
        <v>2851</v>
      </c>
      <c r="B1873" s="1" t="s">
        <v>2851</v>
      </c>
      <c r="C1873" s="1" t="s">
        <v>6961</v>
      </c>
      <c r="D1873" s="3">
        <v>4500</v>
      </c>
      <c r="E1873" s="4">
        <v>0</v>
      </c>
      <c r="F1873" t="s">
        <v>8220</v>
      </c>
      <c r="G1873" t="s">
        <v>8240</v>
      </c>
      <c r="H1873" t="s">
        <v>8413</v>
      </c>
      <c r="I1873" t="s">
        <v>8248</v>
      </c>
      <c r="J1873">
        <v>1454109420</v>
      </c>
      <c r="K1873">
        <v>1453334629</v>
      </c>
      <c r="L1873" t="b">
        <v>0</v>
      </c>
      <c r="M1873">
        <v>0</v>
      </c>
      <c r="N1873" t="b">
        <v>0</v>
      </c>
      <c r="O1873" t="s">
        <v>8269</v>
      </c>
      <c r="P1873" t="s">
        <v>8321</v>
      </c>
      <c r="Q1873" t="s">
        <v>8324</v>
      </c>
      <c r="R1873">
        <f t="shared" si="203"/>
        <v>0</v>
      </c>
      <c r="S1873" s="9">
        <f t="shared" si="204"/>
        <v>0</v>
      </c>
      <c r="T1873" s="8">
        <f t="shared" si="205"/>
        <v>42390.002650462964</v>
      </c>
      <c r="U1873" s="8">
        <f t="shared" si="206"/>
        <v>42398.970138888893</v>
      </c>
      <c r="V1873" s="14">
        <f t="shared" si="207"/>
        <v>8.9674884259293322</v>
      </c>
      <c r="W1873" s="10">
        <f t="shared" si="208"/>
        <v>-1</v>
      </c>
      <c r="X1873" s="21">
        <f t="shared" si="209"/>
        <v>2016</v>
      </c>
    </row>
    <row r="1874" spans="1:24" ht="45" x14ac:dyDescent="0.25">
      <c r="A1874">
        <v>1885</v>
      </c>
      <c r="B1874" s="1" t="s">
        <v>1886</v>
      </c>
      <c r="C1874" s="1" t="s">
        <v>5995</v>
      </c>
      <c r="D1874" s="3">
        <v>4575</v>
      </c>
      <c r="E1874" s="4">
        <v>5322</v>
      </c>
      <c r="F1874" t="s">
        <v>8218</v>
      </c>
      <c r="G1874" t="s">
        <v>8223</v>
      </c>
      <c r="H1874" t="s">
        <v>8403</v>
      </c>
      <c r="I1874" t="s">
        <v>8245</v>
      </c>
      <c r="J1874">
        <v>1344636000</v>
      </c>
      <c r="K1874">
        <v>1341800110</v>
      </c>
      <c r="L1874" t="b">
        <v>0</v>
      </c>
      <c r="M1874">
        <v>105</v>
      </c>
      <c r="N1874" t="b">
        <v>1</v>
      </c>
      <c r="O1874" t="s">
        <v>8277</v>
      </c>
      <c r="P1874" t="s">
        <v>8325</v>
      </c>
      <c r="Q1874" t="s">
        <v>8326</v>
      </c>
      <c r="R1874">
        <f t="shared" si="203"/>
        <v>50.69</v>
      </c>
      <c r="S1874" s="9">
        <f t="shared" si="204"/>
        <v>116</v>
      </c>
      <c r="T1874" s="8">
        <f t="shared" si="205"/>
        <v>41099.093865740739</v>
      </c>
      <c r="U1874" s="8">
        <f t="shared" si="206"/>
        <v>41131.916666666664</v>
      </c>
      <c r="V1874" s="14">
        <f t="shared" si="207"/>
        <v>32.822800925925549</v>
      </c>
      <c r="W1874" s="10">
        <f t="shared" si="208"/>
        <v>0.16327868852459015</v>
      </c>
      <c r="X1874" s="21">
        <f t="shared" si="209"/>
        <v>2012</v>
      </c>
    </row>
    <row r="1875" spans="1:24" ht="60" x14ac:dyDescent="0.25">
      <c r="A1875">
        <v>2276</v>
      </c>
      <c r="B1875" s="1" t="s">
        <v>2277</v>
      </c>
      <c r="C1875" s="1" t="s">
        <v>6386</v>
      </c>
      <c r="D1875" s="3">
        <v>4589</v>
      </c>
      <c r="E1875" s="4">
        <v>4856</v>
      </c>
      <c r="F1875" t="s">
        <v>8218</v>
      </c>
      <c r="G1875" t="s">
        <v>8223</v>
      </c>
      <c r="H1875" t="s">
        <v>8403</v>
      </c>
      <c r="I1875" t="s">
        <v>8245</v>
      </c>
      <c r="J1875">
        <v>1388936289</v>
      </c>
      <c r="K1875">
        <v>1386344289</v>
      </c>
      <c r="L1875" t="b">
        <v>0</v>
      </c>
      <c r="M1875">
        <v>75</v>
      </c>
      <c r="N1875" t="b">
        <v>1</v>
      </c>
      <c r="O1875" t="s">
        <v>8295</v>
      </c>
      <c r="P1875" t="s">
        <v>8314</v>
      </c>
      <c r="Q1875" t="s">
        <v>8315</v>
      </c>
      <c r="R1875">
        <f t="shared" si="203"/>
        <v>64.75</v>
      </c>
      <c r="S1875" s="9">
        <f t="shared" si="204"/>
        <v>106</v>
      </c>
      <c r="T1875" s="8">
        <f t="shared" si="205"/>
        <v>41614.651493055557</v>
      </c>
      <c r="U1875" s="8">
        <f t="shared" si="206"/>
        <v>41644.651493055557</v>
      </c>
      <c r="V1875" s="14">
        <f t="shared" si="207"/>
        <v>30</v>
      </c>
      <c r="W1875" s="10">
        <f t="shared" si="208"/>
        <v>5.8182610590542604E-2</v>
      </c>
      <c r="X1875" s="21">
        <f t="shared" si="209"/>
        <v>2013</v>
      </c>
    </row>
    <row r="1876" spans="1:24" ht="30" x14ac:dyDescent="0.25">
      <c r="A1876">
        <v>2195</v>
      </c>
      <c r="B1876" s="1" t="s">
        <v>2196</v>
      </c>
      <c r="C1876" s="1" t="s">
        <v>6305</v>
      </c>
      <c r="D1876" s="3">
        <v>4600</v>
      </c>
      <c r="E1876" s="4">
        <v>5535</v>
      </c>
      <c r="F1876" t="s">
        <v>8218</v>
      </c>
      <c r="G1876" t="s">
        <v>8223</v>
      </c>
      <c r="H1876" t="s">
        <v>8403</v>
      </c>
      <c r="I1876" t="s">
        <v>8245</v>
      </c>
      <c r="J1876">
        <v>1439317900</v>
      </c>
      <c r="K1876">
        <v>1436725900</v>
      </c>
      <c r="L1876" t="b">
        <v>0</v>
      </c>
      <c r="M1876">
        <v>115</v>
      </c>
      <c r="N1876" t="b">
        <v>1</v>
      </c>
      <c r="O1876" t="s">
        <v>8295</v>
      </c>
      <c r="P1876" t="s">
        <v>8314</v>
      </c>
      <c r="Q1876" t="s">
        <v>8315</v>
      </c>
      <c r="R1876">
        <f t="shared" si="203"/>
        <v>48.13</v>
      </c>
      <c r="S1876" s="9">
        <f t="shared" si="204"/>
        <v>120</v>
      </c>
      <c r="T1876" s="8">
        <f t="shared" si="205"/>
        <v>42197.771990740745</v>
      </c>
      <c r="U1876" s="8">
        <f t="shared" si="206"/>
        <v>42227.771990740745</v>
      </c>
      <c r="V1876" s="14">
        <f t="shared" si="207"/>
        <v>30</v>
      </c>
      <c r="W1876" s="10">
        <f t="shared" si="208"/>
        <v>0.20326086956521738</v>
      </c>
      <c r="X1876" s="21">
        <f t="shared" si="209"/>
        <v>2015</v>
      </c>
    </row>
    <row r="1877" spans="1:24" ht="60" x14ac:dyDescent="0.25">
      <c r="A1877">
        <v>1035</v>
      </c>
      <c r="B1877" s="1" t="s">
        <v>1036</v>
      </c>
      <c r="C1877" s="1" t="s">
        <v>5145</v>
      </c>
      <c r="D1877" s="3">
        <v>4600</v>
      </c>
      <c r="E1877" s="4">
        <v>4952</v>
      </c>
      <c r="F1877" t="s">
        <v>8218</v>
      </c>
      <c r="G1877" t="s">
        <v>8223</v>
      </c>
      <c r="H1877" t="s">
        <v>8403</v>
      </c>
      <c r="I1877" t="s">
        <v>8245</v>
      </c>
      <c r="J1877">
        <v>1423668220</v>
      </c>
      <c r="K1877">
        <v>1421076220</v>
      </c>
      <c r="L1877" t="b">
        <v>0</v>
      </c>
      <c r="M1877">
        <v>76</v>
      </c>
      <c r="N1877" t="b">
        <v>1</v>
      </c>
      <c r="O1877" t="s">
        <v>8278</v>
      </c>
      <c r="P1877" t="s">
        <v>8325</v>
      </c>
      <c r="Q1877" t="s">
        <v>8327</v>
      </c>
      <c r="R1877">
        <f t="shared" si="203"/>
        <v>65.16</v>
      </c>
      <c r="S1877" s="9">
        <f t="shared" si="204"/>
        <v>108</v>
      </c>
      <c r="T1877" s="8">
        <f t="shared" si="205"/>
        <v>42016.641435185185</v>
      </c>
      <c r="U1877" s="8">
        <f t="shared" si="206"/>
        <v>42046.641435185185</v>
      </c>
      <c r="V1877" s="14">
        <f t="shared" si="207"/>
        <v>30</v>
      </c>
      <c r="W1877" s="10">
        <f t="shared" si="208"/>
        <v>7.6521739130434779E-2</v>
      </c>
      <c r="X1877" s="21">
        <f t="shared" si="209"/>
        <v>2015</v>
      </c>
    </row>
    <row r="1878" spans="1:24" ht="45" x14ac:dyDescent="0.25">
      <c r="A1878">
        <v>1312</v>
      </c>
      <c r="B1878" s="1" t="s">
        <v>1313</v>
      </c>
      <c r="C1878" s="1" t="s">
        <v>5422</v>
      </c>
      <c r="D1878" s="3">
        <v>4600</v>
      </c>
      <c r="E1878" s="4">
        <v>28</v>
      </c>
      <c r="F1878" t="s">
        <v>8219</v>
      </c>
      <c r="G1878" t="s">
        <v>8223</v>
      </c>
      <c r="H1878" t="s">
        <v>8403</v>
      </c>
      <c r="I1878" t="s">
        <v>8245</v>
      </c>
      <c r="J1878">
        <v>1429375922</v>
      </c>
      <c r="K1878">
        <v>1426783922</v>
      </c>
      <c r="L1878" t="b">
        <v>0</v>
      </c>
      <c r="M1878">
        <v>1</v>
      </c>
      <c r="N1878" t="b">
        <v>0</v>
      </c>
      <c r="O1878" t="s">
        <v>8271</v>
      </c>
      <c r="P1878" t="s">
        <v>8306</v>
      </c>
      <c r="Q1878" t="s">
        <v>8308</v>
      </c>
      <c r="R1878">
        <f t="shared" si="203"/>
        <v>28</v>
      </c>
      <c r="S1878" s="9">
        <f t="shared" si="204"/>
        <v>1</v>
      </c>
      <c r="T1878" s="8">
        <f t="shared" si="205"/>
        <v>42082.702800925923</v>
      </c>
      <c r="U1878" s="8">
        <f t="shared" si="206"/>
        <v>42112.702800925923</v>
      </c>
      <c r="V1878" s="14">
        <f t="shared" si="207"/>
        <v>30</v>
      </c>
      <c r="W1878" s="10">
        <f t="shared" si="208"/>
        <v>-0.99391304347826082</v>
      </c>
      <c r="X1878" s="21">
        <f t="shared" si="209"/>
        <v>2015</v>
      </c>
    </row>
    <row r="1879" spans="1:24" ht="60" x14ac:dyDescent="0.25">
      <c r="A1879">
        <v>394</v>
      </c>
      <c r="B1879" s="1" t="s">
        <v>395</v>
      </c>
      <c r="C1879" s="1" t="s">
        <v>4504</v>
      </c>
      <c r="D1879" s="3">
        <v>4700</v>
      </c>
      <c r="E1879" s="4">
        <v>5259</v>
      </c>
      <c r="F1879" t="s">
        <v>8218</v>
      </c>
      <c r="G1879" t="s">
        <v>8226</v>
      </c>
      <c r="H1879" t="s">
        <v>8405</v>
      </c>
      <c r="I1879" t="s">
        <v>8248</v>
      </c>
      <c r="J1879">
        <v>1460918282</v>
      </c>
      <c r="K1879">
        <v>1455737882</v>
      </c>
      <c r="L1879" t="b">
        <v>0</v>
      </c>
      <c r="M1879">
        <v>50</v>
      </c>
      <c r="N1879" t="b">
        <v>1</v>
      </c>
      <c r="O1879" t="s">
        <v>8267</v>
      </c>
      <c r="P1879" t="s">
        <v>8319</v>
      </c>
      <c r="Q1879" t="s">
        <v>8320</v>
      </c>
      <c r="R1879">
        <f t="shared" si="203"/>
        <v>105.18</v>
      </c>
      <c r="S1879" s="9">
        <f t="shared" si="204"/>
        <v>112</v>
      </c>
      <c r="T1879" s="8">
        <f t="shared" si="205"/>
        <v>42417.818078703705</v>
      </c>
      <c r="U1879" s="8">
        <f t="shared" si="206"/>
        <v>42477.776412037041</v>
      </c>
      <c r="V1879" s="14">
        <f t="shared" si="207"/>
        <v>59.958333333335759</v>
      </c>
      <c r="W1879" s="10">
        <f t="shared" si="208"/>
        <v>0.11893617021276595</v>
      </c>
      <c r="X1879" s="21">
        <f t="shared" si="209"/>
        <v>2016</v>
      </c>
    </row>
    <row r="1880" spans="1:24" ht="60" x14ac:dyDescent="0.25">
      <c r="A1880">
        <v>1200</v>
      </c>
      <c r="B1880" s="1" t="s">
        <v>1201</v>
      </c>
      <c r="C1880" s="1" t="s">
        <v>5310</v>
      </c>
      <c r="D1880" s="3">
        <v>4800</v>
      </c>
      <c r="E1880" s="4">
        <v>6029</v>
      </c>
      <c r="F1880" t="s">
        <v>8218</v>
      </c>
      <c r="G1880" t="s">
        <v>8223</v>
      </c>
      <c r="H1880" t="s">
        <v>8403</v>
      </c>
      <c r="I1880" t="s">
        <v>8245</v>
      </c>
      <c r="J1880">
        <v>1429183656</v>
      </c>
      <c r="K1880">
        <v>1427369256</v>
      </c>
      <c r="L1880" t="b">
        <v>0</v>
      </c>
      <c r="M1880">
        <v>103</v>
      </c>
      <c r="N1880" t="b">
        <v>1</v>
      </c>
      <c r="O1880" t="s">
        <v>8283</v>
      </c>
      <c r="P1880" t="s">
        <v>8311</v>
      </c>
      <c r="Q1880" t="s">
        <v>8312</v>
      </c>
      <c r="R1880">
        <f t="shared" si="203"/>
        <v>58.53</v>
      </c>
      <c r="S1880" s="9">
        <f t="shared" si="204"/>
        <v>126</v>
      </c>
      <c r="T1880" s="8">
        <f t="shared" si="205"/>
        <v>42089.477500000001</v>
      </c>
      <c r="U1880" s="8">
        <f t="shared" si="206"/>
        <v>42110.477500000001</v>
      </c>
      <c r="V1880" s="14">
        <f t="shared" si="207"/>
        <v>21</v>
      </c>
      <c r="W1880" s="10">
        <f t="shared" si="208"/>
        <v>0.25604166666666667</v>
      </c>
      <c r="X1880" s="21">
        <f t="shared" si="209"/>
        <v>2015</v>
      </c>
    </row>
    <row r="1881" spans="1:24" ht="60" x14ac:dyDescent="0.25">
      <c r="A1881">
        <v>1777</v>
      </c>
      <c r="B1881" s="1" t="s">
        <v>1778</v>
      </c>
      <c r="C1881" s="1" t="s">
        <v>5887</v>
      </c>
      <c r="D1881" s="3">
        <v>4800</v>
      </c>
      <c r="E1881" s="4">
        <v>651</v>
      </c>
      <c r="F1881" t="s">
        <v>8220</v>
      </c>
      <c r="G1881" t="s">
        <v>8232</v>
      </c>
      <c r="H1881" t="s">
        <v>8414</v>
      </c>
      <c r="I1881" t="s">
        <v>8248</v>
      </c>
      <c r="J1881">
        <v>1424421253</v>
      </c>
      <c r="K1881">
        <v>1421829253</v>
      </c>
      <c r="L1881" t="b">
        <v>1</v>
      </c>
      <c r="M1881">
        <v>10</v>
      </c>
      <c r="N1881" t="b">
        <v>0</v>
      </c>
      <c r="O1881" t="s">
        <v>8283</v>
      </c>
      <c r="P1881" t="s">
        <v>8311</v>
      </c>
      <c r="Q1881" t="s">
        <v>8312</v>
      </c>
      <c r="R1881">
        <f t="shared" si="203"/>
        <v>65.099999999999994</v>
      </c>
      <c r="S1881" s="9">
        <f t="shared" si="204"/>
        <v>14</v>
      </c>
      <c r="T1881" s="8">
        <f t="shared" si="205"/>
        <v>42025.357094907406</v>
      </c>
      <c r="U1881" s="8">
        <f t="shared" si="206"/>
        <v>42055.357094907406</v>
      </c>
      <c r="V1881" s="14">
        <f t="shared" si="207"/>
        <v>30</v>
      </c>
      <c r="W1881" s="10">
        <f t="shared" si="208"/>
        <v>-0.864375</v>
      </c>
      <c r="X1881" s="21">
        <f t="shared" si="209"/>
        <v>2015</v>
      </c>
    </row>
    <row r="1882" spans="1:24" ht="60" x14ac:dyDescent="0.25">
      <c r="A1882">
        <v>2752</v>
      </c>
      <c r="B1882" s="1" t="s">
        <v>2752</v>
      </c>
      <c r="C1882" s="1" t="s">
        <v>6862</v>
      </c>
      <c r="D1882" s="3">
        <v>4800</v>
      </c>
      <c r="E1882" s="4">
        <v>550</v>
      </c>
      <c r="F1882" t="s">
        <v>8220</v>
      </c>
      <c r="G1882" t="s">
        <v>8223</v>
      </c>
      <c r="H1882" t="s">
        <v>8403</v>
      </c>
      <c r="I1882" t="s">
        <v>8245</v>
      </c>
      <c r="J1882">
        <v>1324232504</v>
      </c>
      <c r="K1882">
        <v>1320776504</v>
      </c>
      <c r="L1882" t="b">
        <v>0</v>
      </c>
      <c r="M1882">
        <v>14</v>
      </c>
      <c r="N1882" t="b">
        <v>0</v>
      </c>
      <c r="O1882" t="s">
        <v>8302</v>
      </c>
      <c r="P1882" t="s">
        <v>8309</v>
      </c>
      <c r="Q1882" t="s">
        <v>8354</v>
      </c>
      <c r="R1882">
        <f t="shared" si="203"/>
        <v>39.29</v>
      </c>
      <c r="S1882" s="9">
        <f t="shared" si="204"/>
        <v>11</v>
      </c>
      <c r="T1882" s="8">
        <f t="shared" si="205"/>
        <v>40855.765092592592</v>
      </c>
      <c r="U1882" s="8">
        <f t="shared" si="206"/>
        <v>40895.765092592592</v>
      </c>
      <c r="V1882" s="14">
        <f t="shared" si="207"/>
        <v>40</v>
      </c>
      <c r="W1882" s="10">
        <f t="shared" si="208"/>
        <v>-0.88541666666666663</v>
      </c>
      <c r="X1882" s="21">
        <f t="shared" si="209"/>
        <v>2011</v>
      </c>
    </row>
    <row r="1883" spans="1:24" ht="60" x14ac:dyDescent="0.25">
      <c r="A1883">
        <v>2045</v>
      </c>
      <c r="B1883" s="1" t="s">
        <v>2046</v>
      </c>
      <c r="C1883" s="1" t="s">
        <v>6155</v>
      </c>
      <c r="D1883" s="3">
        <v>4900</v>
      </c>
      <c r="E1883" s="4">
        <v>40140.01</v>
      </c>
      <c r="F1883" t="s">
        <v>8218</v>
      </c>
      <c r="G1883" t="s">
        <v>8223</v>
      </c>
      <c r="H1883" t="s">
        <v>8403</v>
      </c>
      <c r="I1883" t="s">
        <v>8245</v>
      </c>
      <c r="J1883">
        <v>1341799647</v>
      </c>
      <c r="K1883">
        <v>1339207647</v>
      </c>
      <c r="L1883" t="b">
        <v>0</v>
      </c>
      <c r="M1883">
        <v>263</v>
      </c>
      <c r="N1883" t="b">
        <v>1</v>
      </c>
      <c r="O1883" t="s">
        <v>8293</v>
      </c>
      <c r="P1883" t="s">
        <v>8306</v>
      </c>
      <c r="Q1883" t="s">
        <v>8307</v>
      </c>
      <c r="R1883">
        <f t="shared" si="203"/>
        <v>152.62</v>
      </c>
      <c r="S1883" s="9">
        <f t="shared" si="204"/>
        <v>819</v>
      </c>
      <c r="T1883" s="8">
        <f t="shared" si="205"/>
        <v>41069.088506944441</v>
      </c>
      <c r="U1883" s="8">
        <f t="shared" si="206"/>
        <v>41099.088506944441</v>
      </c>
      <c r="V1883" s="14">
        <f t="shared" si="207"/>
        <v>30</v>
      </c>
      <c r="W1883" s="10">
        <f t="shared" si="208"/>
        <v>7.1918387755102042</v>
      </c>
      <c r="X1883" s="21">
        <f t="shared" si="209"/>
        <v>2012</v>
      </c>
    </row>
    <row r="1884" spans="1:24" ht="45" x14ac:dyDescent="0.25">
      <c r="A1884">
        <v>1346</v>
      </c>
      <c r="B1884" s="1" t="s">
        <v>1347</v>
      </c>
      <c r="C1884" s="1" t="s">
        <v>5456</v>
      </c>
      <c r="D1884" s="3">
        <v>4900</v>
      </c>
      <c r="E1884" s="4">
        <v>7219</v>
      </c>
      <c r="F1884" t="s">
        <v>8218</v>
      </c>
      <c r="G1884" t="s">
        <v>8223</v>
      </c>
      <c r="H1884" t="s">
        <v>8403</v>
      </c>
      <c r="I1884" t="s">
        <v>8245</v>
      </c>
      <c r="J1884">
        <v>1372297751</v>
      </c>
      <c r="K1884">
        <v>1369705751</v>
      </c>
      <c r="L1884" t="b">
        <v>0</v>
      </c>
      <c r="M1884">
        <v>149</v>
      </c>
      <c r="N1884" t="b">
        <v>1</v>
      </c>
      <c r="O1884" t="s">
        <v>8272</v>
      </c>
      <c r="P1884" t="s">
        <v>8309</v>
      </c>
      <c r="Q1884" t="s">
        <v>8331</v>
      </c>
      <c r="R1884">
        <f t="shared" si="203"/>
        <v>48.45</v>
      </c>
      <c r="S1884" s="9">
        <f t="shared" si="204"/>
        <v>147</v>
      </c>
      <c r="T1884" s="8">
        <f t="shared" si="205"/>
        <v>41422.075821759259</v>
      </c>
      <c r="U1884" s="8">
        <f t="shared" si="206"/>
        <v>41452.075821759259</v>
      </c>
      <c r="V1884" s="14">
        <f t="shared" si="207"/>
        <v>30</v>
      </c>
      <c r="W1884" s="10">
        <f t="shared" si="208"/>
        <v>0.47326530612244899</v>
      </c>
      <c r="X1884" s="21">
        <f t="shared" si="209"/>
        <v>2013</v>
      </c>
    </row>
    <row r="1885" spans="1:24" ht="60" x14ac:dyDescent="0.25">
      <c r="A1885">
        <v>3473</v>
      </c>
      <c r="B1885" s="1" t="s">
        <v>3472</v>
      </c>
      <c r="C1885" s="1" t="s">
        <v>7583</v>
      </c>
      <c r="D1885" s="3">
        <v>4900</v>
      </c>
      <c r="E1885" s="4">
        <v>4900</v>
      </c>
      <c r="F1885" t="s">
        <v>8218</v>
      </c>
      <c r="G1885" t="s">
        <v>8223</v>
      </c>
      <c r="H1885" t="s">
        <v>8403</v>
      </c>
      <c r="I1885" t="s">
        <v>8245</v>
      </c>
      <c r="J1885">
        <v>1426883220</v>
      </c>
      <c r="K1885">
        <v>1425067296</v>
      </c>
      <c r="L1885" t="b">
        <v>0</v>
      </c>
      <c r="M1885">
        <v>33</v>
      </c>
      <c r="N1885" t="b">
        <v>1</v>
      </c>
      <c r="O1885" t="s">
        <v>8269</v>
      </c>
      <c r="P1885" t="s">
        <v>8321</v>
      </c>
      <c r="Q1885" t="s">
        <v>8324</v>
      </c>
      <c r="R1885">
        <f t="shared" si="203"/>
        <v>148.47999999999999</v>
      </c>
      <c r="S1885" s="9">
        <f t="shared" si="204"/>
        <v>100</v>
      </c>
      <c r="T1885" s="8">
        <f t="shared" si="205"/>
        <v>42062.834444444445</v>
      </c>
      <c r="U1885" s="8">
        <f t="shared" si="206"/>
        <v>42083.852083333331</v>
      </c>
      <c r="V1885" s="14">
        <f t="shared" si="207"/>
        <v>21.017638888886722</v>
      </c>
      <c r="W1885" s="10">
        <f t="shared" si="208"/>
        <v>0</v>
      </c>
      <c r="X1885" s="21">
        <f t="shared" si="209"/>
        <v>2015</v>
      </c>
    </row>
    <row r="1886" spans="1:24" ht="45" x14ac:dyDescent="0.25">
      <c r="A1886">
        <v>1444</v>
      </c>
      <c r="B1886" s="1" t="s">
        <v>1445</v>
      </c>
      <c r="C1886" s="1" t="s">
        <v>5554</v>
      </c>
      <c r="D1886" s="3">
        <v>4950</v>
      </c>
      <c r="E1886" s="4">
        <v>0</v>
      </c>
      <c r="F1886" t="s">
        <v>8220</v>
      </c>
      <c r="G1886" t="s">
        <v>8235</v>
      </c>
      <c r="H1886" t="s">
        <v>8412</v>
      </c>
      <c r="I1886" t="s">
        <v>8248</v>
      </c>
      <c r="J1886">
        <v>1442091462</v>
      </c>
      <c r="K1886">
        <v>1436907462</v>
      </c>
      <c r="L1886" t="b">
        <v>0</v>
      </c>
      <c r="M1886">
        <v>0</v>
      </c>
      <c r="N1886" t="b">
        <v>0</v>
      </c>
      <c r="O1886" t="s">
        <v>8285</v>
      </c>
      <c r="P1886" t="s">
        <v>8309</v>
      </c>
      <c r="Q1886" t="s">
        <v>8346</v>
      </c>
      <c r="R1886">
        <f t="shared" si="203"/>
        <v>0</v>
      </c>
      <c r="S1886" s="9">
        <f t="shared" si="204"/>
        <v>0</v>
      </c>
      <c r="T1886" s="8">
        <f t="shared" si="205"/>
        <v>42199.873402777783</v>
      </c>
      <c r="U1886" s="8">
        <f t="shared" si="206"/>
        <v>42259.873402777783</v>
      </c>
      <c r="V1886" s="14">
        <f t="shared" si="207"/>
        <v>60</v>
      </c>
      <c r="W1886" s="10">
        <f t="shared" si="208"/>
        <v>-1</v>
      </c>
      <c r="X1886" s="21">
        <f t="shared" si="209"/>
        <v>2015</v>
      </c>
    </row>
    <row r="1887" spans="1:24" x14ac:dyDescent="0.25">
      <c r="A1887">
        <v>3285</v>
      </c>
      <c r="B1887" s="1" t="s">
        <v>3285</v>
      </c>
      <c r="C1887" s="1" t="s">
        <v>7395</v>
      </c>
      <c r="D1887" s="3">
        <v>4999</v>
      </c>
      <c r="E1887" s="4">
        <v>5604</v>
      </c>
      <c r="F1887" t="s">
        <v>8218</v>
      </c>
      <c r="G1887" t="s">
        <v>8223</v>
      </c>
      <c r="H1887" t="s">
        <v>8403</v>
      </c>
      <c r="I1887" t="s">
        <v>8245</v>
      </c>
      <c r="J1887">
        <v>1488258000</v>
      </c>
      <c r="K1887">
        <v>1485556626</v>
      </c>
      <c r="L1887" t="b">
        <v>0</v>
      </c>
      <c r="M1887">
        <v>81</v>
      </c>
      <c r="N1887" t="b">
        <v>1</v>
      </c>
      <c r="O1887" t="s">
        <v>8269</v>
      </c>
      <c r="P1887" t="s">
        <v>8321</v>
      </c>
      <c r="Q1887" t="s">
        <v>8324</v>
      </c>
      <c r="R1887">
        <f t="shared" si="203"/>
        <v>69.19</v>
      </c>
      <c r="S1887" s="9">
        <f t="shared" si="204"/>
        <v>112</v>
      </c>
      <c r="T1887" s="8">
        <f t="shared" si="205"/>
        <v>42762.942430555559</v>
      </c>
      <c r="U1887" s="8">
        <f t="shared" si="206"/>
        <v>42794.208333333328</v>
      </c>
      <c r="V1887" s="14">
        <f t="shared" si="207"/>
        <v>31.265902777769952</v>
      </c>
      <c r="W1887" s="10">
        <f t="shared" si="208"/>
        <v>0.12102420484096819</v>
      </c>
      <c r="X1887" s="21">
        <f t="shared" si="209"/>
        <v>2017</v>
      </c>
    </row>
    <row r="1888" spans="1:24" ht="60" x14ac:dyDescent="0.25">
      <c r="A1888">
        <v>1012</v>
      </c>
      <c r="B1888" s="1" t="s">
        <v>1013</v>
      </c>
      <c r="C1888" s="1" t="s">
        <v>5122</v>
      </c>
      <c r="D1888" s="3">
        <v>5000</v>
      </c>
      <c r="E1888" s="4">
        <v>1076751.05</v>
      </c>
      <c r="F1888" t="s">
        <v>8219</v>
      </c>
      <c r="G1888" t="s">
        <v>8223</v>
      </c>
      <c r="H1888" t="s">
        <v>8403</v>
      </c>
      <c r="I1888" t="s">
        <v>8245</v>
      </c>
      <c r="J1888">
        <v>1485254052</v>
      </c>
      <c r="K1888">
        <v>1481366052</v>
      </c>
      <c r="L1888" t="b">
        <v>0</v>
      </c>
      <c r="M1888">
        <v>775</v>
      </c>
      <c r="N1888" t="b">
        <v>0</v>
      </c>
      <c r="O1888" t="s">
        <v>8271</v>
      </c>
      <c r="P1888" t="s">
        <v>8306</v>
      </c>
      <c r="Q1888" t="s">
        <v>8308</v>
      </c>
      <c r="R1888">
        <f t="shared" si="203"/>
        <v>1389.36</v>
      </c>
      <c r="S1888" s="9">
        <f t="shared" si="204"/>
        <v>21535</v>
      </c>
      <c r="T1888" s="8">
        <f t="shared" si="205"/>
        <v>42714.440416666665</v>
      </c>
      <c r="U1888" s="8">
        <f t="shared" si="206"/>
        <v>42759.440416666665</v>
      </c>
      <c r="V1888" s="14">
        <f t="shared" si="207"/>
        <v>45</v>
      </c>
      <c r="W1888" s="10">
        <f t="shared" si="208"/>
        <v>214.35021</v>
      </c>
      <c r="X1888" s="21">
        <f t="shared" si="209"/>
        <v>2016</v>
      </c>
    </row>
    <row r="1889" spans="1:24" ht="60" x14ac:dyDescent="0.25">
      <c r="A1889">
        <v>2185</v>
      </c>
      <c r="B1889" s="1" t="s">
        <v>2186</v>
      </c>
      <c r="C1889" s="1" t="s">
        <v>6295</v>
      </c>
      <c r="D1889" s="3">
        <v>5000</v>
      </c>
      <c r="E1889" s="4">
        <v>92848.5</v>
      </c>
      <c r="F1889" t="s">
        <v>8218</v>
      </c>
      <c r="G1889" t="s">
        <v>8224</v>
      </c>
      <c r="H1889" t="s">
        <v>8407</v>
      </c>
      <c r="I1889" t="s">
        <v>8246</v>
      </c>
      <c r="J1889">
        <v>1364286239</v>
      </c>
      <c r="K1889">
        <v>1360830239</v>
      </c>
      <c r="L1889" t="b">
        <v>0</v>
      </c>
      <c r="M1889">
        <v>623</v>
      </c>
      <c r="N1889" t="b">
        <v>1</v>
      </c>
      <c r="O1889" t="s">
        <v>8295</v>
      </c>
      <c r="P1889" t="s">
        <v>8314</v>
      </c>
      <c r="Q1889" t="s">
        <v>8315</v>
      </c>
      <c r="R1889">
        <f t="shared" si="203"/>
        <v>149.03</v>
      </c>
      <c r="S1889" s="9">
        <f t="shared" si="204"/>
        <v>1857</v>
      </c>
      <c r="T1889" s="8">
        <f t="shared" si="205"/>
        <v>41319.349988425929</v>
      </c>
      <c r="U1889" s="8">
        <f t="shared" si="206"/>
        <v>41359.349988425929</v>
      </c>
      <c r="V1889" s="14">
        <f t="shared" si="207"/>
        <v>40</v>
      </c>
      <c r="W1889" s="10">
        <f t="shared" si="208"/>
        <v>17.569700000000001</v>
      </c>
      <c r="X1889" s="21">
        <f t="shared" si="209"/>
        <v>2013</v>
      </c>
    </row>
    <row r="1890" spans="1:24" ht="45" x14ac:dyDescent="0.25">
      <c r="A1890">
        <v>1970</v>
      </c>
      <c r="B1890" s="1" t="s">
        <v>1971</v>
      </c>
      <c r="C1890" s="1" t="s">
        <v>6080</v>
      </c>
      <c r="D1890" s="3">
        <v>5000</v>
      </c>
      <c r="E1890" s="4">
        <v>56590</v>
      </c>
      <c r="F1890" t="s">
        <v>8218</v>
      </c>
      <c r="G1890" t="s">
        <v>8223</v>
      </c>
      <c r="H1890" t="s">
        <v>8403</v>
      </c>
      <c r="I1890" t="s">
        <v>8245</v>
      </c>
      <c r="J1890">
        <v>1366429101</v>
      </c>
      <c r="K1890">
        <v>1361248701</v>
      </c>
      <c r="L1890" t="b">
        <v>1</v>
      </c>
      <c r="M1890">
        <v>701</v>
      </c>
      <c r="N1890" t="b">
        <v>1</v>
      </c>
      <c r="O1890" t="s">
        <v>8293</v>
      </c>
      <c r="P1890" t="s">
        <v>8306</v>
      </c>
      <c r="Q1890" t="s">
        <v>8307</v>
      </c>
      <c r="R1890">
        <f t="shared" si="203"/>
        <v>80.73</v>
      </c>
      <c r="S1890" s="9">
        <f t="shared" si="204"/>
        <v>1132</v>
      </c>
      <c r="T1890" s="8">
        <f t="shared" si="205"/>
        <v>41324.193298611113</v>
      </c>
      <c r="U1890" s="8">
        <f t="shared" si="206"/>
        <v>41384.151631944449</v>
      </c>
      <c r="V1890" s="14">
        <f t="shared" si="207"/>
        <v>59.958333333335759</v>
      </c>
      <c r="W1890" s="10">
        <f t="shared" si="208"/>
        <v>10.318</v>
      </c>
      <c r="X1890" s="21">
        <f t="shared" si="209"/>
        <v>2013</v>
      </c>
    </row>
    <row r="1891" spans="1:24" ht="60" x14ac:dyDescent="0.25">
      <c r="A1891">
        <v>1215</v>
      </c>
      <c r="B1891" s="1" t="s">
        <v>1216</v>
      </c>
      <c r="C1891" s="1" t="s">
        <v>5325</v>
      </c>
      <c r="D1891" s="3">
        <v>5000</v>
      </c>
      <c r="E1891" s="4">
        <v>39304.01</v>
      </c>
      <c r="F1891" t="s">
        <v>8218</v>
      </c>
      <c r="G1891" t="s">
        <v>8223</v>
      </c>
      <c r="H1891" t="s">
        <v>8403</v>
      </c>
      <c r="I1891" t="s">
        <v>8245</v>
      </c>
      <c r="J1891">
        <v>1401487756</v>
      </c>
      <c r="K1891">
        <v>1398895756</v>
      </c>
      <c r="L1891" t="b">
        <v>0</v>
      </c>
      <c r="M1891">
        <v>549</v>
      </c>
      <c r="N1891" t="b">
        <v>1</v>
      </c>
      <c r="O1891" t="s">
        <v>8283</v>
      </c>
      <c r="P1891" t="s">
        <v>8311</v>
      </c>
      <c r="Q1891" t="s">
        <v>8312</v>
      </c>
      <c r="R1891">
        <f t="shared" si="203"/>
        <v>71.59</v>
      </c>
      <c r="S1891" s="9">
        <f t="shared" si="204"/>
        <v>786</v>
      </c>
      <c r="T1891" s="8">
        <f t="shared" si="205"/>
        <v>41759.923101851848</v>
      </c>
      <c r="U1891" s="8">
        <f t="shared" si="206"/>
        <v>41789.923101851848</v>
      </c>
      <c r="V1891" s="14">
        <f t="shared" si="207"/>
        <v>30</v>
      </c>
      <c r="W1891" s="10">
        <f t="shared" si="208"/>
        <v>6.8608020000000005</v>
      </c>
      <c r="X1891" s="21">
        <f t="shared" si="209"/>
        <v>2014</v>
      </c>
    </row>
    <row r="1892" spans="1:24" ht="45" x14ac:dyDescent="0.25">
      <c r="A1892">
        <v>2232</v>
      </c>
      <c r="B1892" s="1" t="s">
        <v>2233</v>
      </c>
      <c r="C1892" s="1" t="s">
        <v>6342</v>
      </c>
      <c r="D1892" s="3">
        <v>5000</v>
      </c>
      <c r="E1892" s="4">
        <v>24790</v>
      </c>
      <c r="F1892" t="s">
        <v>8218</v>
      </c>
      <c r="G1892" t="s">
        <v>8223</v>
      </c>
      <c r="H1892" t="s">
        <v>8403</v>
      </c>
      <c r="I1892" t="s">
        <v>8245</v>
      </c>
      <c r="J1892">
        <v>1405738800</v>
      </c>
      <c r="K1892">
        <v>1402945408</v>
      </c>
      <c r="L1892" t="b">
        <v>0</v>
      </c>
      <c r="M1892">
        <v>988</v>
      </c>
      <c r="N1892" t="b">
        <v>1</v>
      </c>
      <c r="O1892" t="s">
        <v>8295</v>
      </c>
      <c r="P1892" t="s">
        <v>8314</v>
      </c>
      <c r="Q1892" t="s">
        <v>8315</v>
      </c>
      <c r="R1892">
        <f t="shared" si="203"/>
        <v>25.09</v>
      </c>
      <c r="S1892" s="9">
        <f t="shared" si="204"/>
        <v>496</v>
      </c>
      <c r="T1892" s="8">
        <f t="shared" si="205"/>
        <v>41806.794074074074</v>
      </c>
      <c r="U1892" s="8">
        <f t="shared" si="206"/>
        <v>41839.125</v>
      </c>
      <c r="V1892" s="14">
        <f t="shared" si="207"/>
        <v>32.33092592592584</v>
      </c>
      <c r="W1892" s="10">
        <f t="shared" si="208"/>
        <v>3.9580000000000002</v>
      </c>
      <c r="X1892" s="21">
        <f t="shared" si="209"/>
        <v>2014</v>
      </c>
    </row>
    <row r="1893" spans="1:24" ht="60" x14ac:dyDescent="0.25">
      <c r="A1893">
        <v>1532</v>
      </c>
      <c r="B1893" s="1" t="s">
        <v>1533</v>
      </c>
      <c r="C1893" s="1" t="s">
        <v>5642</v>
      </c>
      <c r="D1893" s="3">
        <v>5000</v>
      </c>
      <c r="E1893" s="4">
        <v>24201</v>
      </c>
      <c r="F1893" t="s">
        <v>8218</v>
      </c>
      <c r="G1893" t="s">
        <v>8225</v>
      </c>
      <c r="H1893" t="s">
        <v>8404</v>
      </c>
      <c r="I1893" t="s">
        <v>8247</v>
      </c>
      <c r="J1893">
        <v>1455548400</v>
      </c>
      <c r="K1893">
        <v>1453461865</v>
      </c>
      <c r="L1893" t="b">
        <v>1</v>
      </c>
      <c r="M1893">
        <v>294</v>
      </c>
      <c r="N1893" t="b">
        <v>1</v>
      </c>
      <c r="O1893" t="s">
        <v>8283</v>
      </c>
      <c r="P1893" t="s">
        <v>8311</v>
      </c>
      <c r="Q1893" t="s">
        <v>8312</v>
      </c>
      <c r="R1893">
        <f t="shared" si="203"/>
        <v>82.32</v>
      </c>
      <c r="S1893" s="9">
        <f t="shared" si="204"/>
        <v>484</v>
      </c>
      <c r="T1893" s="8">
        <f t="shared" si="205"/>
        <v>42391.475289351853</v>
      </c>
      <c r="U1893" s="8">
        <f t="shared" si="206"/>
        <v>42415.625</v>
      </c>
      <c r="V1893" s="14">
        <f t="shared" si="207"/>
        <v>24.149710648147448</v>
      </c>
      <c r="W1893" s="10">
        <f t="shared" si="208"/>
        <v>3.8401999999999998</v>
      </c>
      <c r="X1893" s="21">
        <f t="shared" si="209"/>
        <v>2016</v>
      </c>
    </row>
    <row r="1894" spans="1:24" ht="45" x14ac:dyDescent="0.25">
      <c r="A1894">
        <v>2244</v>
      </c>
      <c r="B1894" s="1" t="s">
        <v>2245</v>
      </c>
      <c r="C1894" s="1" t="s">
        <v>6354</v>
      </c>
      <c r="D1894" s="3">
        <v>5000</v>
      </c>
      <c r="E1894" s="4">
        <v>18851</v>
      </c>
      <c r="F1894" t="s">
        <v>8218</v>
      </c>
      <c r="G1894" t="s">
        <v>8223</v>
      </c>
      <c r="H1894" t="s">
        <v>8403</v>
      </c>
      <c r="I1894" t="s">
        <v>8245</v>
      </c>
      <c r="J1894">
        <v>1476649800</v>
      </c>
      <c r="K1894">
        <v>1475609946</v>
      </c>
      <c r="L1894" t="b">
        <v>0</v>
      </c>
      <c r="M1894">
        <v>290</v>
      </c>
      <c r="N1894" t="b">
        <v>1</v>
      </c>
      <c r="O1894" t="s">
        <v>8295</v>
      </c>
      <c r="P1894" t="s">
        <v>8314</v>
      </c>
      <c r="Q1894" t="s">
        <v>8315</v>
      </c>
      <c r="R1894">
        <f t="shared" si="203"/>
        <v>65</v>
      </c>
      <c r="S1894" s="9">
        <f t="shared" si="204"/>
        <v>377</v>
      </c>
      <c r="T1894" s="8">
        <f t="shared" si="205"/>
        <v>42647.818819444445</v>
      </c>
      <c r="U1894" s="8">
        <f t="shared" si="206"/>
        <v>42659.854166666672</v>
      </c>
      <c r="V1894" s="14">
        <f t="shared" si="207"/>
        <v>12.035347222226846</v>
      </c>
      <c r="W1894" s="10">
        <f t="shared" si="208"/>
        <v>2.7702</v>
      </c>
      <c r="X1894" s="21">
        <f t="shared" si="209"/>
        <v>2016</v>
      </c>
    </row>
    <row r="1895" spans="1:24" ht="60" x14ac:dyDescent="0.25">
      <c r="A1895">
        <v>2633</v>
      </c>
      <c r="B1895" s="1" t="s">
        <v>2633</v>
      </c>
      <c r="C1895" s="1" t="s">
        <v>6743</v>
      </c>
      <c r="D1895" s="3">
        <v>5000</v>
      </c>
      <c r="E1895" s="4">
        <v>17731</v>
      </c>
      <c r="F1895" t="s">
        <v>8218</v>
      </c>
      <c r="G1895" t="s">
        <v>8223</v>
      </c>
      <c r="H1895" t="s">
        <v>8403</v>
      </c>
      <c r="I1895" t="s">
        <v>8245</v>
      </c>
      <c r="J1895">
        <v>1393542000</v>
      </c>
      <c r="K1895">
        <v>1390938332</v>
      </c>
      <c r="L1895" t="b">
        <v>0</v>
      </c>
      <c r="M1895">
        <v>199</v>
      </c>
      <c r="N1895" t="b">
        <v>1</v>
      </c>
      <c r="O1895" t="s">
        <v>8299</v>
      </c>
      <c r="P1895" t="s">
        <v>8306</v>
      </c>
      <c r="Q1895" t="s">
        <v>8313</v>
      </c>
      <c r="R1895">
        <f t="shared" si="203"/>
        <v>89.1</v>
      </c>
      <c r="S1895" s="9">
        <f t="shared" si="204"/>
        <v>355</v>
      </c>
      <c r="T1895" s="8">
        <f t="shared" si="205"/>
        <v>41667.823287037041</v>
      </c>
      <c r="U1895" s="8">
        <f t="shared" si="206"/>
        <v>41697.958333333336</v>
      </c>
      <c r="V1895" s="14">
        <f t="shared" si="207"/>
        <v>30.135046296294604</v>
      </c>
      <c r="W1895" s="10">
        <f t="shared" si="208"/>
        <v>2.5461999999999998</v>
      </c>
      <c r="X1895" s="21">
        <f t="shared" si="209"/>
        <v>2014</v>
      </c>
    </row>
    <row r="1896" spans="1:24" ht="45" x14ac:dyDescent="0.25">
      <c r="A1896">
        <v>246</v>
      </c>
      <c r="B1896" s="1" t="s">
        <v>247</v>
      </c>
      <c r="C1896" s="1" t="s">
        <v>4356</v>
      </c>
      <c r="D1896" s="3">
        <v>5000</v>
      </c>
      <c r="E1896" s="4">
        <v>15273</v>
      </c>
      <c r="F1896" t="s">
        <v>8218</v>
      </c>
      <c r="G1896" t="s">
        <v>8223</v>
      </c>
      <c r="H1896" t="s">
        <v>8403</v>
      </c>
      <c r="I1896" t="s">
        <v>8245</v>
      </c>
      <c r="J1896">
        <v>1292665405</v>
      </c>
      <c r="K1896">
        <v>1288341805</v>
      </c>
      <c r="L1896" t="b">
        <v>1</v>
      </c>
      <c r="M1896">
        <v>223</v>
      </c>
      <c r="N1896" t="b">
        <v>1</v>
      </c>
      <c r="O1896" t="s">
        <v>8267</v>
      </c>
      <c r="P1896" t="s">
        <v>8319</v>
      </c>
      <c r="Q1896" t="s">
        <v>8320</v>
      </c>
      <c r="R1896">
        <f t="shared" si="203"/>
        <v>68.489999999999995</v>
      </c>
      <c r="S1896" s="9">
        <f t="shared" si="204"/>
        <v>305</v>
      </c>
      <c r="T1896" s="8">
        <f t="shared" si="205"/>
        <v>40480.363483796296</v>
      </c>
      <c r="U1896" s="8">
        <f t="shared" si="206"/>
        <v>40530.405150462961</v>
      </c>
      <c r="V1896" s="14">
        <f t="shared" si="207"/>
        <v>50.041666666664241</v>
      </c>
      <c r="W1896" s="10">
        <f t="shared" si="208"/>
        <v>2.0546000000000002</v>
      </c>
      <c r="X1896" s="21">
        <f t="shared" si="209"/>
        <v>2010</v>
      </c>
    </row>
    <row r="1897" spans="1:24" ht="60" x14ac:dyDescent="0.25">
      <c r="A1897">
        <v>538</v>
      </c>
      <c r="B1897" s="1" t="s">
        <v>539</v>
      </c>
      <c r="C1897" s="1" t="s">
        <v>4648</v>
      </c>
      <c r="D1897" s="3">
        <v>5000</v>
      </c>
      <c r="E1897" s="4">
        <v>15121</v>
      </c>
      <c r="F1897" t="s">
        <v>8218</v>
      </c>
      <c r="G1897" t="s">
        <v>8223</v>
      </c>
      <c r="H1897" t="s">
        <v>8403</v>
      </c>
      <c r="I1897" t="s">
        <v>8245</v>
      </c>
      <c r="J1897">
        <v>1463166263</v>
      </c>
      <c r="K1897">
        <v>1460574263</v>
      </c>
      <c r="L1897" t="b">
        <v>0</v>
      </c>
      <c r="M1897">
        <v>60</v>
      </c>
      <c r="N1897" t="b">
        <v>1</v>
      </c>
      <c r="O1897" t="s">
        <v>8269</v>
      </c>
      <c r="P1897" t="s">
        <v>8321</v>
      </c>
      <c r="Q1897" t="s">
        <v>8324</v>
      </c>
      <c r="R1897">
        <f t="shared" si="203"/>
        <v>252.02</v>
      </c>
      <c r="S1897" s="9">
        <f t="shared" si="204"/>
        <v>302</v>
      </c>
      <c r="T1897" s="8">
        <f t="shared" si="205"/>
        <v>42473.794710648144</v>
      </c>
      <c r="U1897" s="8">
        <f t="shared" si="206"/>
        <v>42503.794710648144</v>
      </c>
      <c r="V1897" s="14">
        <f t="shared" si="207"/>
        <v>30</v>
      </c>
      <c r="W1897" s="10">
        <f t="shared" si="208"/>
        <v>2.0242</v>
      </c>
      <c r="X1897" s="21">
        <f t="shared" si="209"/>
        <v>2016</v>
      </c>
    </row>
    <row r="1898" spans="1:24" ht="45" x14ac:dyDescent="0.25">
      <c r="A1898">
        <v>318</v>
      </c>
      <c r="B1898" s="1" t="s">
        <v>319</v>
      </c>
      <c r="C1898" s="1" t="s">
        <v>4428</v>
      </c>
      <c r="D1898" s="3">
        <v>5000</v>
      </c>
      <c r="E1898" s="4">
        <v>14166</v>
      </c>
      <c r="F1898" t="s">
        <v>8218</v>
      </c>
      <c r="G1898" t="s">
        <v>8223</v>
      </c>
      <c r="H1898" t="s">
        <v>8403</v>
      </c>
      <c r="I1898" t="s">
        <v>8245</v>
      </c>
      <c r="J1898">
        <v>1364342151</v>
      </c>
      <c r="K1898">
        <v>1361753751</v>
      </c>
      <c r="L1898" t="b">
        <v>1</v>
      </c>
      <c r="M1898">
        <v>284</v>
      </c>
      <c r="N1898" t="b">
        <v>1</v>
      </c>
      <c r="O1898" t="s">
        <v>8267</v>
      </c>
      <c r="P1898" t="s">
        <v>8319</v>
      </c>
      <c r="Q1898" t="s">
        <v>8320</v>
      </c>
      <c r="R1898">
        <f t="shared" si="203"/>
        <v>49.88</v>
      </c>
      <c r="S1898" s="9">
        <f t="shared" si="204"/>
        <v>283</v>
      </c>
      <c r="T1898" s="8">
        <f t="shared" si="205"/>
        <v>41330.038784722223</v>
      </c>
      <c r="U1898" s="8">
        <f t="shared" si="206"/>
        <v>41359.997118055559</v>
      </c>
      <c r="V1898" s="14">
        <f t="shared" si="207"/>
        <v>29.958333333335759</v>
      </c>
      <c r="W1898" s="10">
        <f t="shared" si="208"/>
        <v>1.8331999999999999</v>
      </c>
      <c r="X1898" s="21">
        <f t="shared" si="209"/>
        <v>2013</v>
      </c>
    </row>
    <row r="1899" spans="1:24" ht="60" x14ac:dyDescent="0.25">
      <c r="A1899">
        <v>2021</v>
      </c>
      <c r="B1899" s="1" t="s">
        <v>2022</v>
      </c>
      <c r="C1899" s="1" t="s">
        <v>6131</v>
      </c>
      <c r="D1899" s="3">
        <v>5000</v>
      </c>
      <c r="E1899" s="4">
        <v>14055</v>
      </c>
      <c r="F1899" t="s">
        <v>8218</v>
      </c>
      <c r="G1899" t="s">
        <v>8223</v>
      </c>
      <c r="H1899" t="s">
        <v>8403</v>
      </c>
      <c r="I1899" t="s">
        <v>8245</v>
      </c>
      <c r="J1899">
        <v>1411522897</v>
      </c>
      <c r="K1899">
        <v>1407634897</v>
      </c>
      <c r="L1899" t="b">
        <v>1</v>
      </c>
      <c r="M1899">
        <v>95</v>
      </c>
      <c r="N1899" t="b">
        <v>1</v>
      </c>
      <c r="O1899" t="s">
        <v>8293</v>
      </c>
      <c r="P1899" t="s">
        <v>8306</v>
      </c>
      <c r="Q1899" t="s">
        <v>8307</v>
      </c>
      <c r="R1899">
        <f t="shared" si="203"/>
        <v>147.94999999999999</v>
      </c>
      <c r="S1899" s="9">
        <f t="shared" si="204"/>
        <v>281</v>
      </c>
      <c r="T1899" s="8">
        <f t="shared" si="205"/>
        <v>41861.070567129631</v>
      </c>
      <c r="U1899" s="8">
        <f t="shared" si="206"/>
        <v>41906.070567129631</v>
      </c>
      <c r="V1899" s="14">
        <f t="shared" si="207"/>
        <v>45</v>
      </c>
      <c r="W1899" s="10">
        <f t="shared" si="208"/>
        <v>1.8109999999999999</v>
      </c>
      <c r="X1899" s="21">
        <f t="shared" si="209"/>
        <v>2014</v>
      </c>
    </row>
    <row r="1900" spans="1:24" ht="45" x14ac:dyDescent="0.25">
      <c r="A1900">
        <v>2240</v>
      </c>
      <c r="B1900" s="1" t="s">
        <v>2241</v>
      </c>
      <c r="C1900" s="1" t="s">
        <v>6350</v>
      </c>
      <c r="D1900" s="3">
        <v>5000</v>
      </c>
      <c r="E1900" s="4">
        <v>13534</v>
      </c>
      <c r="F1900" t="s">
        <v>8218</v>
      </c>
      <c r="G1900" t="s">
        <v>8223</v>
      </c>
      <c r="H1900" t="s">
        <v>8403</v>
      </c>
      <c r="I1900" t="s">
        <v>8245</v>
      </c>
      <c r="J1900">
        <v>1461354544</v>
      </c>
      <c r="K1900">
        <v>1458762544</v>
      </c>
      <c r="L1900" t="b">
        <v>0</v>
      </c>
      <c r="M1900">
        <v>96</v>
      </c>
      <c r="N1900" t="b">
        <v>1</v>
      </c>
      <c r="O1900" t="s">
        <v>8295</v>
      </c>
      <c r="P1900" t="s">
        <v>8314</v>
      </c>
      <c r="Q1900" t="s">
        <v>8315</v>
      </c>
      <c r="R1900">
        <f t="shared" si="203"/>
        <v>140.97999999999999</v>
      </c>
      <c r="S1900" s="9">
        <f t="shared" si="204"/>
        <v>271</v>
      </c>
      <c r="T1900" s="8">
        <f t="shared" si="205"/>
        <v>42452.825740740736</v>
      </c>
      <c r="U1900" s="8">
        <f t="shared" si="206"/>
        <v>42482.825740740736</v>
      </c>
      <c r="V1900" s="14">
        <f t="shared" si="207"/>
        <v>30</v>
      </c>
      <c r="W1900" s="10">
        <f t="shared" si="208"/>
        <v>1.7068000000000001</v>
      </c>
      <c r="X1900" s="21">
        <f t="shared" si="209"/>
        <v>2016</v>
      </c>
    </row>
    <row r="1901" spans="1:24" ht="45" x14ac:dyDescent="0.25">
      <c r="A1901">
        <v>1965</v>
      </c>
      <c r="B1901" s="1" t="s">
        <v>1966</v>
      </c>
      <c r="C1901" s="1" t="s">
        <v>6075</v>
      </c>
      <c r="D1901" s="3">
        <v>5000</v>
      </c>
      <c r="E1901" s="4">
        <v>13114</v>
      </c>
      <c r="F1901" t="s">
        <v>8218</v>
      </c>
      <c r="G1901" t="s">
        <v>8223</v>
      </c>
      <c r="H1901" t="s">
        <v>8403</v>
      </c>
      <c r="I1901" t="s">
        <v>8245</v>
      </c>
      <c r="J1901">
        <v>1326330000</v>
      </c>
      <c r="K1901">
        <v>1324433310</v>
      </c>
      <c r="L1901" t="b">
        <v>1</v>
      </c>
      <c r="M1901">
        <v>103</v>
      </c>
      <c r="N1901" t="b">
        <v>1</v>
      </c>
      <c r="O1901" t="s">
        <v>8293</v>
      </c>
      <c r="P1901" t="s">
        <v>8306</v>
      </c>
      <c r="Q1901" t="s">
        <v>8307</v>
      </c>
      <c r="R1901">
        <f t="shared" si="203"/>
        <v>127.32</v>
      </c>
      <c r="S1901" s="9">
        <f t="shared" si="204"/>
        <v>262</v>
      </c>
      <c r="T1901" s="8">
        <f t="shared" si="205"/>
        <v>40898.089236111111</v>
      </c>
      <c r="U1901" s="8">
        <f t="shared" si="206"/>
        <v>40920.041666666664</v>
      </c>
      <c r="V1901" s="14">
        <f t="shared" si="207"/>
        <v>21.952430555553292</v>
      </c>
      <c r="W1901" s="10">
        <f t="shared" si="208"/>
        <v>1.6228</v>
      </c>
      <c r="X1901" s="21">
        <f t="shared" si="209"/>
        <v>2011</v>
      </c>
    </row>
    <row r="1902" spans="1:24" ht="60" x14ac:dyDescent="0.25">
      <c r="A1902">
        <v>2722</v>
      </c>
      <c r="B1902" s="1" t="s">
        <v>2722</v>
      </c>
      <c r="C1902" s="1" t="s">
        <v>6832</v>
      </c>
      <c r="D1902" s="3">
        <v>5000</v>
      </c>
      <c r="E1902" s="4">
        <v>12627</v>
      </c>
      <c r="F1902" t="s">
        <v>8218</v>
      </c>
      <c r="G1902" t="s">
        <v>8223</v>
      </c>
      <c r="H1902" t="s">
        <v>8403</v>
      </c>
      <c r="I1902" t="s">
        <v>8245</v>
      </c>
      <c r="J1902">
        <v>1485722053</v>
      </c>
      <c r="K1902">
        <v>1480538053</v>
      </c>
      <c r="L1902" t="b">
        <v>0</v>
      </c>
      <c r="M1902">
        <v>185</v>
      </c>
      <c r="N1902" t="b">
        <v>1</v>
      </c>
      <c r="O1902" t="s">
        <v>8293</v>
      </c>
      <c r="P1902" t="s">
        <v>8306</v>
      </c>
      <c r="Q1902" t="s">
        <v>8307</v>
      </c>
      <c r="R1902">
        <f t="shared" si="203"/>
        <v>68.25</v>
      </c>
      <c r="S1902" s="9">
        <f t="shared" si="204"/>
        <v>253</v>
      </c>
      <c r="T1902" s="8">
        <f t="shared" si="205"/>
        <v>42704.857094907406</v>
      </c>
      <c r="U1902" s="8">
        <f t="shared" si="206"/>
        <v>42764.857094907406</v>
      </c>
      <c r="V1902" s="14">
        <f t="shared" si="207"/>
        <v>60</v>
      </c>
      <c r="W1902" s="10">
        <f t="shared" si="208"/>
        <v>1.5254000000000001</v>
      </c>
      <c r="X1902" s="21">
        <f t="shared" si="209"/>
        <v>2016</v>
      </c>
    </row>
    <row r="1903" spans="1:24" ht="60" x14ac:dyDescent="0.25">
      <c r="A1903">
        <v>3024</v>
      </c>
      <c r="B1903" s="1" t="s">
        <v>3024</v>
      </c>
      <c r="C1903" s="1" t="s">
        <v>7134</v>
      </c>
      <c r="D1903" s="3">
        <v>5000</v>
      </c>
      <c r="E1903" s="4">
        <v>12321</v>
      </c>
      <c r="F1903" t="s">
        <v>8218</v>
      </c>
      <c r="G1903" t="s">
        <v>8223</v>
      </c>
      <c r="H1903" t="s">
        <v>8403</v>
      </c>
      <c r="I1903" t="s">
        <v>8245</v>
      </c>
      <c r="J1903">
        <v>1349567475</v>
      </c>
      <c r="K1903">
        <v>1346975475</v>
      </c>
      <c r="L1903" t="b">
        <v>0</v>
      </c>
      <c r="M1903">
        <v>182</v>
      </c>
      <c r="N1903" t="b">
        <v>1</v>
      </c>
      <c r="O1903" t="s">
        <v>8301</v>
      </c>
      <c r="P1903" t="s">
        <v>8321</v>
      </c>
      <c r="Q1903" t="s">
        <v>8322</v>
      </c>
      <c r="R1903">
        <f t="shared" si="203"/>
        <v>67.7</v>
      </c>
      <c r="S1903" s="9">
        <f t="shared" si="204"/>
        <v>246</v>
      </c>
      <c r="T1903" s="8">
        <f t="shared" si="205"/>
        <v>41158.993923611109</v>
      </c>
      <c r="U1903" s="8">
        <f t="shared" si="206"/>
        <v>41188.993923611109</v>
      </c>
      <c r="V1903" s="14">
        <f t="shared" si="207"/>
        <v>30</v>
      </c>
      <c r="W1903" s="10">
        <f t="shared" si="208"/>
        <v>1.4641999999999999</v>
      </c>
      <c r="X1903" s="21">
        <f t="shared" si="209"/>
        <v>2012</v>
      </c>
    </row>
    <row r="1904" spans="1:24" ht="45" x14ac:dyDescent="0.25">
      <c r="A1904">
        <v>2012</v>
      </c>
      <c r="B1904" s="1" t="s">
        <v>2013</v>
      </c>
      <c r="C1904" s="1" t="s">
        <v>6122</v>
      </c>
      <c r="D1904" s="3">
        <v>5000</v>
      </c>
      <c r="E1904" s="4">
        <v>11745</v>
      </c>
      <c r="F1904" t="s">
        <v>8218</v>
      </c>
      <c r="G1904" t="s">
        <v>8223</v>
      </c>
      <c r="H1904" t="s">
        <v>8403</v>
      </c>
      <c r="I1904" t="s">
        <v>8245</v>
      </c>
      <c r="J1904">
        <v>1423165441</v>
      </c>
      <c r="K1904">
        <v>1420573441</v>
      </c>
      <c r="L1904" t="b">
        <v>1</v>
      </c>
      <c r="M1904">
        <v>183</v>
      </c>
      <c r="N1904" t="b">
        <v>1</v>
      </c>
      <c r="O1904" t="s">
        <v>8293</v>
      </c>
      <c r="P1904" t="s">
        <v>8306</v>
      </c>
      <c r="Q1904" t="s">
        <v>8307</v>
      </c>
      <c r="R1904">
        <f t="shared" si="203"/>
        <v>64.180000000000007</v>
      </c>
      <c r="S1904" s="9">
        <f t="shared" si="204"/>
        <v>235</v>
      </c>
      <c r="T1904" s="8">
        <f t="shared" si="205"/>
        <v>42010.822233796294</v>
      </c>
      <c r="U1904" s="8">
        <f t="shared" si="206"/>
        <v>42040.822233796294</v>
      </c>
      <c r="V1904" s="14">
        <f t="shared" si="207"/>
        <v>30</v>
      </c>
      <c r="W1904" s="10">
        <f t="shared" si="208"/>
        <v>1.349</v>
      </c>
      <c r="X1904" s="21">
        <f t="shared" si="209"/>
        <v>2015</v>
      </c>
    </row>
    <row r="1905" spans="1:24" ht="60" x14ac:dyDescent="0.25">
      <c r="A1905">
        <v>656</v>
      </c>
      <c r="B1905" s="1" t="s">
        <v>657</v>
      </c>
      <c r="C1905" s="1" t="s">
        <v>4766</v>
      </c>
      <c r="D1905" s="3">
        <v>5000</v>
      </c>
      <c r="E1905" s="4">
        <v>10678</v>
      </c>
      <c r="F1905" t="s">
        <v>8218</v>
      </c>
      <c r="G1905" t="s">
        <v>8223</v>
      </c>
      <c r="H1905" t="s">
        <v>8403</v>
      </c>
      <c r="I1905" t="s">
        <v>8245</v>
      </c>
      <c r="J1905">
        <v>1460917119</v>
      </c>
      <c r="K1905">
        <v>1455736719</v>
      </c>
      <c r="L1905" t="b">
        <v>0</v>
      </c>
      <c r="M1905">
        <v>87</v>
      </c>
      <c r="N1905" t="b">
        <v>1</v>
      </c>
      <c r="O1905" t="s">
        <v>8271</v>
      </c>
      <c r="P1905" t="s">
        <v>8306</v>
      </c>
      <c r="Q1905" t="s">
        <v>8308</v>
      </c>
      <c r="R1905">
        <f t="shared" si="203"/>
        <v>122.74</v>
      </c>
      <c r="S1905" s="9">
        <f t="shared" si="204"/>
        <v>214</v>
      </c>
      <c r="T1905" s="8">
        <f t="shared" si="205"/>
        <v>42417.804618055554</v>
      </c>
      <c r="U1905" s="8">
        <f t="shared" si="206"/>
        <v>42477.762951388882</v>
      </c>
      <c r="V1905" s="14">
        <f t="shared" si="207"/>
        <v>59.958333333328483</v>
      </c>
      <c r="W1905" s="10">
        <f t="shared" si="208"/>
        <v>1.1355999999999999</v>
      </c>
      <c r="X1905" s="21">
        <f t="shared" si="209"/>
        <v>2016</v>
      </c>
    </row>
    <row r="1906" spans="1:24" ht="60" x14ac:dyDescent="0.25">
      <c r="A1906">
        <v>1349</v>
      </c>
      <c r="B1906" s="1" t="s">
        <v>1350</v>
      </c>
      <c r="C1906" s="1" t="s">
        <v>5459</v>
      </c>
      <c r="D1906" s="3">
        <v>5000</v>
      </c>
      <c r="E1906" s="4">
        <v>10210</v>
      </c>
      <c r="F1906" t="s">
        <v>8218</v>
      </c>
      <c r="G1906" t="s">
        <v>8228</v>
      </c>
      <c r="H1906" t="s">
        <v>8408</v>
      </c>
      <c r="I1906" t="s">
        <v>8250</v>
      </c>
      <c r="J1906">
        <v>1450249140</v>
      </c>
      <c r="K1906">
        <v>1447055935</v>
      </c>
      <c r="L1906" t="b">
        <v>0</v>
      </c>
      <c r="M1906">
        <v>172</v>
      </c>
      <c r="N1906" t="b">
        <v>1</v>
      </c>
      <c r="O1906" t="s">
        <v>8272</v>
      </c>
      <c r="P1906" t="s">
        <v>8309</v>
      </c>
      <c r="Q1906" t="s">
        <v>8331</v>
      </c>
      <c r="R1906">
        <f t="shared" si="203"/>
        <v>59.36</v>
      </c>
      <c r="S1906" s="9">
        <f t="shared" si="204"/>
        <v>204</v>
      </c>
      <c r="T1906" s="8">
        <f t="shared" si="205"/>
        <v>42317.33258101852</v>
      </c>
      <c r="U1906" s="8">
        <f t="shared" si="206"/>
        <v>42354.290972222225</v>
      </c>
      <c r="V1906" s="14">
        <f t="shared" si="207"/>
        <v>36.958391203705105</v>
      </c>
      <c r="W1906" s="10">
        <f t="shared" si="208"/>
        <v>1.042</v>
      </c>
      <c r="X1906" s="21">
        <f t="shared" si="209"/>
        <v>2015</v>
      </c>
    </row>
    <row r="1907" spans="1:24" ht="60" x14ac:dyDescent="0.25">
      <c r="A1907">
        <v>1674</v>
      </c>
      <c r="B1907" s="1" t="s">
        <v>1675</v>
      </c>
      <c r="C1907" s="1" t="s">
        <v>5784</v>
      </c>
      <c r="D1907" s="3">
        <v>5000</v>
      </c>
      <c r="E1907" s="4">
        <v>10085</v>
      </c>
      <c r="F1907" t="s">
        <v>8218</v>
      </c>
      <c r="G1907" t="s">
        <v>8223</v>
      </c>
      <c r="H1907" t="s">
        <v>8403</v>
      </c>
      <c r="I1907" t="s">
        <v>8245</v>
      </c>
      <c r="J1907">
        <v>1471503540</v>
      </c>
      <c r="K1907">
        <v>1468852306</v>
      </c>
      <c r="L1907" t="b">
        <v>0</v>
      </c>
      <c r="M1907">
        <v>113</v>
      </c>
      <c r="N1907" t="b">
        <v>1</v>
      </c>
      <c r="O1907" t="s">
        <v>8290</v>
      </c>
      <c r="P1907" t="s">
        <v>8325</v>
      </c>
      <c r="Q1907" t="s">
        <v>8336</v>
      </c>
      <c r="R1907">
        <f t="shared" si="203"/>
        <v>89.25</v>
      </c>
      <c r="S1907" s="9">
        <f t="shared" si="204"/>
        <v>202</v>
      </c>
      <c r="T1907" s="8">
        <f t="shared" si="205"/>
        <v>42569.605393518519</v>
      </c>
      <c r="U1907" s="8">
        <f t="shared" si="206"/>
        <v>42600.290972222225</v>
      </c>
      <c r="V1907" s="14">
        <f t="shared" si="207"/>
        <v>30.685578703705687</v>
      </c>
      <c r="W1907" s="10">
        <f t="shared" si="208"/>
        <v>1.0169999999999999</v>
      </c>
      <c r="X1907" s="21">
        <f t="shared" si="209"/>
        <v>2016</v>
      </c>
    </row>
    <row r="1908" spans="1:24" ht="60" x14ac:dyDescent="0.25">
      <c r="A1908">
        <v>1750</v>
      </c>
      <c r="B1908" s="1" t="s">
        <v>1751</v>
      </c>
      <c r="C1908" s="1" t="s">
        <v>5860</v>
      </c>
      <c r="D1908" s="3">
        <v>5000</v>
      </c>
      <c r="E1908" s="4">
        <v>10081</v>
      </c>
      <c r="F1908" t="s">
        <v>8218</v>
      </c>
      <c r="G1908" t="s">
        <v>8223</v>
      </c>
      <c r="H1908" t="s">
        <v>8403</v>
      </c>
      <c r="I1908" t="s">
        <v>8245</v>
      </c>
      <c r="J1908">
        <v>1461096304</v>
      </c>
      <c r="K1908">
        <v>1458936304</v>
      </c>
      <c r="L1908" t="b">
        <v>0</v>
      </c>
      <c r="M1908">
        <v>125</v>
      </c>
      <c r="N1908" t="b">
        <v>1</v>
      </c>
      <c r="O1908" t="s">
        <v>8283</v>
      </c>
      <c r="P1908" t="s">
        <v>8311</v>
      </c>
      <c r="Q1908" t="s">
        <v>8312</v>
      </c>
      <c r="R1908">
        <f t="shared" si="203"/>
        <v>80.650000000000006</v>
      </c>
      <c r="S1908" s="9">
        <f t="shared" si="204"/>
        <v>202</v>
      </c>
      <c r="T1908" s="8">
        <f t="shared" si="205"/>
        <v>42454.836851851855</v>
      </c>
      <c r="U1908" s="8">
        <f t="shared" si="206"/>
        <v>42479.836851851855</v>
      </c>
      <c r="V1908" s="14">
        <f t="shared" si="207"/>
        <v>25</v>
      </c>
      <c r="W1908" s="10">
        <f t="shared" si="208"/>
        <v>1.0162</v>
      </c>
      <c r="X1908" s="21">
        <f t="shared" si="209"/>
        <v>2016</v>
      </c>
    </row>
    <row r="1909" spans="1:24" ht="30" x14ac:dyDescent="0.25">
      <c r="A1909">
        <v>1836</v>
      </c>
      <c r="B1909" s="1" t="s">
        <v>1837</v>
      </c>
      <c r="C1909" s="1" t="s">
        <v>5946</v>
      </c>
      <c r="D1909" s="3">
        <v>5000</v>
      </c>
      <c r="E1909" s="4">
        <v>10017</v>
      </c>
      <c r="F1909" t="s">
        <v>8218</v>
      </c>
      <c r="G1909" t="s">
        <v>8223</v>
      </c>
      <c r="H1909" t="s">
        <v>8403</v>
      </c>
      <c r="I1909" t="s">
        <v>8245</v>
      </c>
      <c r="J1909">
        <v>1361129129</v>
      </c>
      <c r="K1909">
        <v>1359660329</v>
      </c>
      <c r="L1909" t="b">
        <v>0</v>
      </c>
      <c r="M1909">
        <v>55</v>
      </c>
      <c r="N1909" t="b">
        <v>1</v>
      </c>
      <c r="O1909" t="s">
        <v>8274</v>
      </c>
      <c r="P1909" t="s">
        <v>8325</v>
      </c>
      <c r="Q1909" t="s">
        <v>8329</v>
      </c>
      <c r="R1909">
        <f t="shared" si="203"/>
        <v>182.13</v>
      </c>
      <c r="S1909" s="9">
        <f t="shared" si="204"/>
        <v>200</v>
      </c>
      <c r="T1909" s="8">
        <f t="shared" si="205"/>
        <v>41305.809363425928</v>
      </c>
      <c r="U1909" s="8">
        <f t="shared" si="206"/>
        <v>41322.809363425928</v>
      </c>
      <c r="V1909" s="14">
        <f t="shared" si="207"/>
        <v>17</v>
      </c>
      <c r="W1909" s="10">
        <f t="shared" si="208"/>
        <v>1.0034000000000001</v>
      </c>
      <c r="X1909" s="21">
        <f t="shared" si="209"/>
        <v>2013</v>
      </c>
    </row>
    <row r="1910" spans="1:24" ht="45" x14ac:dyDescent="0.25">
      <c r="A1910">
        <v>3155</v>
      </c>
      <c r="B1910" s="1" t="s">
        <v>3155</v>
      </c>
      <c r="C1910" s="1" t="s">
        <v>7265</v>
      </c>
      <c r="D1910" s="3">
        <v>5000</v>
      </c>
      <c r="E1910" s="4">
        <v>9425.23</v>
      </c>
      <c r="F1910" t="s">
        <v>8218</v>
      </c>
      <c r="G1910" t="s">
        <v>8224</v>
      </c>
      <c r="H1910" t="s">
        <v>8407</v>
      </c>
      <c r="I1910" t="s">
        <v>8246</v>
      </c>
      <c r="J1910">
        <v>1356004725</v>
      </c>
      <c r="K1910">
        <v>1353412725</v>
      </c>
      <c r="L1910" t="b">
        <v>1</v>
      </c>
      <c r="M1910">
        <v>302</v>
      </c>
      <c r="N1910" t="b">
        <v>1</v>
      </c>
      <c r="O1910" t="s">
        <v>8269</v>
      </c>
      <c r="P1910" t="s">
        <v>8321</v>
      </c>
      <c r="Q1910" t="s">
        <v>8324</v>
      </c>
      <c r="R1910">
        <f t="shared" si="203"/>
        <v>31.21</v>
      </c>
      <c r="S1910" s="9">
        <f t="shared" si="204"/>
        <v>189</v>
      </c>
      <c r="T1910" s="8">
        <f t="shared" si="205"/>
        <v>41233.499131944445</v>
      </c>
      <c r="U1910" s="8">
        <f t="shared" si="206"/>
        <v>41263.499131944445</v>
      </c>
      <c r="V1910" s="14">
        <f t="shared" si="207"/>
        <v>30</v>
      </c>
      <c r="W1910" s="10">
        <f t="shared" si="208"/>
        <v>0.88504599999999989</v>
      </c>
      <c r="X1910" s="21">
        <f t="shared" si="209"/>
        <v>2012</v>
      </c>
    </row>
    <row r="1911" spans="1:24" ht="45" x14ac:dyDescent="0.25">
      <c r="A1911">
        <v>252</v>
      </c>
      <c r="B1911" s="1" t="s">
        <v>253</v>
      </c>
      <c r="C1911" s="1" t="s">
        <v>4362</v>
      </c>
      <c r="D1911" s="3">
        <v>5000</v>
      </c>
      <c r="E1911" s="4">
        <v>9228</v>
      </c>
      <c r="F1911" t="s">
        <v>8218</v>
      </c>
      <c r="G1911" t="s">
        <v>8223</v>
      </c>
      <c r="H1911" t="s">
        <v>8403</v>
      </c>
      <c r="I1911" t="s">
        <v>8245</v>
      </c>
      <c r="J1911">
        <v>1275364740</v>
      </c>
      <c r="K1911">
        <v>1269878058</v>
      </c>
      <c r="L1911" t="b">
        <v>1</v>
      </c>
      <c r="M1911">
        <v>108</v>
      </c>
      <c r="N1911" t="b">
        <v>1</v>
      </c>
      <c r="O1911" t="s">
        <v>8267</v>
      </c>
      <c r="P1911" t="s">
        <v>8319</v>
      </c>
      <c r="Q1911" t="s">
        <v>8320</v>
      </c>
      <c r="R1911">
        <f t="shared" si="203"/>
        <v>85.44</v>
      </c>
      <c r="S1911" s="9">
        <f t="shared" si="204"/>
        <v>185</v>
      </c>
      <c r="T1911" s="8">
        <f t="shared" si="205"/>
        <v>40266.662708333337</v>
      </c>
      <c r="U1911" s="8">
        <f t="shared" si="206"/>
        <v>40330.165972222225</v>
      </c>
      <c r="V1911" s="14">
        <f t="shared" si="207"/>
        <v>63.503263888887886</v>
      </c>
      <c r="W1911" s="10">
        <f t="shared" si="208"/>
        <v>0.84560000000000002</v>
      </c>
      <c r="X1911" s="21">
        <f t="shared" si="209"/>
        <v>2010</v>
      </c>
    </row>
    <row r="1912" spans="1:24" ht="30" x14ac:dyDescent="0.25">
      <c r="A1912">
        <v>2313</v>
      </c>
      <c r="B1912" s="1" t="s">
        <v>2314</v>
      </c>
      <c r="C1912" s="1" t="s">
        <v>6423</v>
      </c>
      <c r="D1912" s="3">
        <v>5000</v>
      </c>
      <c r="E1912" s="4">
        <v>8792.02</v>
      </c>
      <c r="F1912" t="s">
        <v>8218</v>
      </c>
      <c r="G1912" t="s">
        <v>8223</v>
      </c>
      <c r="H1912" t="s">
        <v>8403</v>
      </c>
      <c r="I1912" t="s">
        <v>8245</v>
      </c>
      <c r="J1912">
        <v>1336086026</v>
      </c>
      <c r="K1912">
        <v>1333494026</v>
      </c>
      <c r="L1912" t="b">
        <v>1</v>
      </c>
      <c r="M1912">
        <v>157</v>
      </c>
      <c r="N1912" t="b">
        <v>1</v>
      </c>
      <c r="O1912" t="s">
        <v>8277</v>
      </c>
      <c r="P1912" t="s">
        <v>8325</v>
      </c>
      <c r="Q1912" t="s">
        <v>8326</v>
      </c>
      <c r="R1912">
        <f t="shared" si="203"/>
        <v>56</v>
      </c>
      <c r="S1912" s="9">
        <f t="shared" si="204"/>
        <v>176</v>
      </c>
      <c r="T1912" s="8">
        <f t="shared" si="205"/>
        <v>41002.958634259259</v>
      </c>
      <c r="U1912" s="8">
        <f t="shared" si="206"/>
        <v>41032.958634259259</v>
      </c>
      <c r="V1912" s="14">
        <f t="shared" si="207"/>
        <v>30</v>
      </c>
      <c r="W1912" s="10">
        <f t="shared" si="208"/>
        <v>0.75840400000000008</v>
      </c>
      <c r="X1912" s="21">
        <f t="shared" si="209"/>
        <v>2012</v>
      </c>
    </row>
    <row r="1913" spans="1:24" ht="60" x14ac:dyDescent="0.25">
      <c r="A1913">
        <v>2973</v>
      </c>
      <c r="B1913" s="1" t="s">
        <v>2973</v>
      </c>
      <c r="C1913" s="1" t="s">
        <v>7083</v>
      </c>
      <c r="D1913" s="3">
        <v>5000</v>
      </c>
      <c r="E1913" s="4">
        <v>8740</v>
      </c>
      <c r="F1913" t="s">
        <v>8218</v>
      </c>
      <c r="G1913" t="s">
        <v>8223</v>
      </c>
      <c r="H1913" t="s">
        <v>8403</v>
      </c>
      <c r="I1913" t="s">
        <v>8245</v>
      </c>
      <c r="J1913">
        <v>1451620800</v>
      </c>
      <c r="K1913">
        <v>1449171508</v>
      </c>
      <c r="L1913" t="b">
        <v>0</v>
      </c>
      <c r="M1913">
        <v>33</v>
      </c>
      <c r="N1913" t="b">
        <v>1</v>
      </c>
      <c r="O1913" t="s">
        <v>8269</v>
      </c>
      <c r="P1913" t="s">
        <v>8321</v>
      </c>
      <c r="Q1913" t="s">
        <v>8324</v>
      </c>
      <c r="R1913">
        <f t="shared" si="203"/>
        <v>264.85000000000002</v>
      </c>
      <c r="S1913" s="9">
        <f t="shared" si="204"/>
        <v>175</v>
      </c>
      <c r="T1913" s="8">
        <f t="shared" si="205"/>
        <v>42341.818379629629</v>
      </c>
      <c r="U1913" s="8">
        <f t="shared" si="206"/>
        <v>42370.166666666672</v>
      </c>
      <c r="V1913" s="14">
        <f t="shared" si="207"/>
        <v>28.34828703704261</v>
      </c>
      <c r="W1913" s="10">
        <f t="shared" si="208"/>
        <v>0.748</v>
      </c>
      <c r="X1913" s="21">
        <f t="shared" si="209"/>
        <v>2015</v>
      </c>
    </row>
    <row r="1914" spans="1:24" ht="45" x14ac:dyDescent="0.25">
      <c r="A1914">
        <v>1653</v>
      </c>
      <c r="B1914" s="1" t="s">
        <v>1654</v>
      </c>
      <c r="C1914" s="1" t="s">
        <v>5763</v>
      </c>
      <c r="D1914" s="3">
        <v>5000</v>
      </c>
      <c r="E1914" s="4">
        <v>8711.52</v>
      </c>
      <c r="F1914" t="s">
        <v>8218</v>
      </c>
      <c r="G1914" t="s">
        <v>8223</v>
      </c>
      <c r="H1914" t="s">
        <v>8403</v>
      </c>
      <c r="I1914" t="s">
        <v>8245</v>
      </c>
      <c r="J1914">
        <v>1303675296</v>
      </c>
      <c r="K1914">
        <v>1300996896</v>
      </c>
      <c r="L1914" t="b">
        <v>0</v>
      </c>
      <c r="M1914">
        <v>168</v>
      </c>
      <c r="N1914" t="b">
        <v>1</v>
      </c>
      <c r="O1914" t="s">
        <v>8290</v>
      </c>
      <c r="P1914" t="s">
        <v>8325</v>
      </c>
      <c r="Q1914" t="s">
        <v>8336</v>
      </c>
      <c r="R1914">
        <f t="shared" si="203"/>
        <v>51.85</v>
      </c>
      <c r="S1914" s="9">
        <f t="shared" si="204"/>
        <v>174</v>
      </c>
      <c r="T1914" s="8">
        <f t="shared" si="205"/>
        <v>40626.834444444445</v>
      </c>
      <c r="U1914" s="8">
        <f t="shared" si="206"/>
        <v>40657.834444444445</v>
      </c>
      <c r="V1914" s="14">
        <f t="shared" si="207"/>
        <v>31</v>
      </c>
      <c r="W1914" s="10">
        <f t="shared" si="208"/>
        <v>0.74230400000000007</v>
      </c>
      <c r="X1914" s="21">
        <f t="shared" si="209"/>
        <v>2011</v>
      </c>
    </row>
    <row r="1915" spans="1:24" ht="60" x14ac:dyDescent="0.25">
      <c r="A1915">
        <v>2445</v>
      </c>
      <c r="B1915" s="1" t="s">
        <v>2446</v>
      </c>
      <c r="C1915" s="1" t="s">
        <v>6555</v>
      </c>
      <c r="D1915" s="3">
        <v>5000</v>
      </c>
      <c r="E1915" s="4">
        <v>8640</v>
      </c>
      <c r="F1915" t="s">
        <v>8218</v>
      </c>
      <c r="G1915" t="s">
        <v>8223</v>
      </c>
      <c r="H1915" t="s">
        <v>8403</v>
      </c>
      <c r="I1915" t="s">
        <v>8245</v>
      </c>
      <c r="J1915">
        <v>1443242021</v>
      </c>
      <c r="K1915">
        <v>1440650021</v>
      </c>
      <c r="L1915" t="b">
        <v>0</v>
      </c>
      <c r="M1915">
        <v>115</v>
      </c>
      <c r="N1915" t="b">
        <v>1</v>
      </c>
      <c r="O1915" t="s">
        <v>8296</v>
      </c>
      <c r="P1915" t="s">
        <v>8317</v>
      </c>
      <c r="Q1915" t="s">
        <v>8318</v>
      </c>
      <c r="R1915">
        <f t="shared" si="203"/>
        <v>75.13</v>
      </c>
      <c r="S1915" s="9">
        <f t="shared" si="204"/>
        <v>173</v>
      </c>
      <c r="T1915" s="8">
        <f t="shared" si="205"/>
        <v>42243.190057870372</v>
      </c>
      <c r="U1915" s="8">
        <f t="shared" si="206"/>
        <v>42273.190057870372</v>
      </c>
      <c r="V1915" s="14">
        <f t="shared" si="207"/>
        <v>30</v>
      </c>
      <c r="W1915" s="10">
        <f t="shared" si="208"/>
        <v>0.72799999999999998</v>
      </c>
      <c r="X1915" s="21">
        <f t="shared" si="209"/>
        <v>2015</v>
      </c>
    </row>
    <row r="1916" spans="1:24" ht="30" x14ac:dyDescent="0.25">
      <c r="A1916">
        <v>3028</v>
      </c>
      <c r="B1916" s="1" t="s">
        <v>3028</v>
      </c>
      <c r="C1916" s="1" t="s">
        <v>7138</v>
      </c>
      <c r="D1916" s="3">
        <v>5000</v>
      </c>
      <c r="E1916" s="4">
        <v>8401</v>
      </c>
      <c r="F1916" t="s">
        <v>8218</v>
      </c>
      <c r="G1916" t="s">
        <v>8223</v>
      </c>
      <c r="H1916" t="s">
        <v>8403</v>
      </c>
      <c r="I1916" t="s">
        <v>8245</v>
      </c>
      <c r="J1916">
        <v>1471242025</v>
      </c>
      <c r="K1916">
        <v>1468650025</v>
      </c>
      <c r="L1916" t="b">
        <v>0</v>
      </c>
      <c r="M1916">
        <v>99</v>
      </c>
      <c r="N1916" t="b">
        <v>1</v>
      </c>
      <c r="O1916" t="s">
        <v>8301</v>
      </c>
      <c r="P1916" t="s">
        <v>8321</v>
      </c>
      <c r="Q1916" t="s">
        <v>8322</v>
      </c>
      <c r="R1916">
        <f t="shared" si="203"/>
        <v>84.86</v>
      </c>
      <c r="S1916" s="9">
        <f t="shared" si="204"/>
        <v>168</v>
      </c>
      <c r="T1916" s="8">
        <f t="shared" si="205"/>
        <v>42567.264178240745</v>
      </c>
      <c r="U1916" s="8">
        <f t="shared" si="206"/>
        <v>42597.264178240745</v>
      </c>
      <c r="V1916" s="14">
        <f t="shared" si="207"/>
        <v>30</v>
      </c>
      <c r="W1916" s="10">
        <f t="shared" si="208"/>
        <v>0.68020000000000003</v>
      </c>
      <c r="X1916" s="21">
        <f t="shared" si="209"/>
        <v>2016</v>
      </c>
    </row>
    <row r="1917" spans="1:24" ht="60" x14ac:dyDescent="0.25">
      <c r="A1917">
        <v>2446</v>
      </c>
      <c r="B1917" s="1" t="s">
        <v>2447</v>
      </c>
      <c r="C1917" s="1" t="s">
        <v>6556</v>
      </c>
      <c r="D1917" s="3">
        <v>5000</v>
      </c>
      <c r="E1917" s="4">
        <v>8399</v>
      </c>
      <c r="F1917" t="s">
        <v>8218</v>
      </c>
      <c r="G1917" t="s">
        <v>8223</v>
      </c>
      <c r="H1917" t="s">
        <v>8403</v>
      </c>
      <c r="I1917" t="s">
        <v>8245</v>
      </c>
      <c r="J1917">
        <v>1480174071</v>
      </c>
      <c r="K1917">
        <v>1477578471</v>
      </c>
      <c r="L1917" t="b">
        <v>0</v>
      </c>
      <c r="M1917">
        <v>111</v>
      </c>
      <c r="N1917" t="b">
        <v>1</v>
      </c>
      <c r="O1917" t="s">
        <v>8296</v>
      </c>
      <c r="P1917" t="s">
        <v>8317</v>
      </c>
      <c r="Q1917" t="s">
        <v>8318</v>
      </c>
      <c r="R1917">
        <f t="shared" si="203"/>
        <v>75.67</v>
      </c>
      <c r="S1917" s="9">
        <f t="shared" si="204"/>
        <v>168</v>
      </c>
      <c r="T1917" s="8">
        <f t="shared" si="205"/>
        <v>42670.602673611109</v>
      </c>
      <c r="U1917" s="8">
        <f t="shared" si="206"/>
        <v>42700.64434027778</v>
      </c>
      <c r="V1917" s="14">
        <f t="shared" si="207"/>
        <v>30.041666666671517</v>
      </c>
      <c r="W1917" s="10">
        <f t="shared" si="208"/>
        <v>0.67979999999999996</v>
      </c>
      <c r="X1917" s="21">
        <f t="shared" si="209"/>
        <v>2016</v>
      </c>
    </row>
    <row r="1918" spans="1:24" ht="60" x14ac:dyDescent="0.25">
      <c r="A1918">
        <v>3048</v>
      </c>
      <c r="B1918" s="1" t="s">
        <v>3048</v>
      </c>
      <c r="C1918" s="1" t="s">
        <v>7158</v>
      </c>
      <c r="D1918" s="3">
        <v>5000</v>
      </c>
      <c r="E1918" s="4">
        <v>8320</v>
      </c>
      <c r="F1918" t="s">
        <v>8218</v>
      </c>
      <c r="G1918" t="s">
        <v>8223</v>
      </c>
      <c r="H1918" t="s">
        <v>8403</v>
      </c>
      <c r="I1918" t="s">
        <v>8245</v>
      </c>
      <c r="J1918">
        <v>1420060920</v>
      </c>
      <c r="K1918">
        <v>1417556262</v>
      </c>
      <c r="L1918" t="b">
        <v>0</v>
      </c>
      <c r="M1918">
        <v>47</v>
      </c>
      <c r="N1918" t="b">
        <v>1</v>
      </c>
      <c r="O1918" t="s">
        <v>8301</v>
      </c>
      <c r="P1918" t="s">
        <v>8321</v>
      </c>
      <c r="Q1918" t="s">
        <v>8322</v>
      </c>
      <c r="R1918">
        <f t="shared" si="203"/>
        <v>177.02</v>
      </c>
      <c r="S1918" s="9">
        <f t="shared" si="204"/>
        <v>166</v>
      </c>
      <c r="T1918" s="8">
        <f t="shared" si="205"/>
        <v>41975.901180555549</v>
      </c>
      <c r="U1918" s="8">
        <f t="shared" si="206"/>
        <v>42004.890277777777</v>
      </c>
      <c r="V1918" s="14">
        <f t="shared" si="207"/>
        <v>28.989097222227429</v>
      </c>
      <c r="W1918" s="10">
        <f t="shared" si="208"/>
        <v>0.66400000000000003</v>
      </c>
      <c r="X1918" s="21">
        <f t="shared" si="209"/>
        <v>2014</v>
      </c>
    </row>
    <row r="1919" spans="1:24" ht="60" x14ac:dyDescent="0.25">
      <c r="A1919">
        <v>1760</v>
      </c>
      <c r="B1919" s="1" t="s">
        <v>1761</v>
      </c>
      <c r="C1919" s="1" t="s">
        <v>5870</v>
      </c>
      <c r="D1919" s="3">
        <v>5000</v>
      </c>
      <c r="E1919" s="4">
        <v>8272</v>
      </c>
      <c r="F1919" t="s">
        <v>8218</v>
      </c>
      <c r="G1919" t="s">
        <v>8223</v>
      </c>
      <c r="H1919" t="s">
        <v>8403</v>
      </c>
      <c r="I1919" t="s">
        <v>8245</v>
      </c>
      <c r="J1919">
        <v>1456416513</v>
      </c>
      <c r="K1919">
        <v>1454688513</v>
      </c>
      <c r="L1919" t="b">
        <v>0</v>
      </c>
      <c r="M1919">
        <v>102</v>
      </c>
      <c r="N1919" t="b">
        <v>1</v>
      </c>
      <c r="O1919" t="s">
        <v>8283</v>
      </c>
      <c r="P1919" t="s">
        <v>8311</v>
      </c>
      <c r="Q1919" t="s">
        <v>8312</v>
      </c>
      <c r="R1919">
        <f t="shared" si="203"/>
        <v>81.099999999999994</v>
      </c>
      <c r="S1919" s="9">
        <f t="shared" si="204"/>
        <v>165</v>
      </c>
      <c r="T1919" s="8">
        <f t="shared" si="205"/>
        <v>42405.67260416667</v>
      </c>
      <c r="U1919" s="8">
        <f t="shared" si="206"/>
        <v>42425.67260416667</v>
      </c>
      <c r="V1919" s="14">
        <f t="shared" si="207"/>
        <v>20</v>
      </c>
      <c r="W1919" s="10">
        <f t="shared" si="208"/>
        <v>0.65439999999999998</v>
      </c>
      <c r="X1919" s="21">
        <f t="shared" si="209"/>
        <v>2016</v>
      </c>
    </row>
    <row r="1920" spans="1:24" x14ac:dyDescent="0.25">
      <c r="A1920">
        <v>1464</v>
      </c>
      <c r="B1920" s="1" t="s">
        <v>1465</v>
      </c>
      <c r="C1920" s="1" t="s">
        <v>5574</v>
      </c>
      <c r="D1920" s="3">
        <v>5000</v>
      </c>
      <c r="E1920" s="4">
        <v>8160</v>
      </c>
      <c r="F1920" t="s">
        <v>8218</v>
      </c>
      <c r="G1920" t="s">
        <v>8223</v>
      </c>
      <c r="H1920" t="s">
        <v>8403</v>
      </c>
      <c r="I1920" t="s">
        <v>8245</v>
      </c>
      <c r="J1920">
        <v>1361029958</v>
      </c>
      <c r="K1920">
        <v>1358437958</v>
      </c>
      <c r="L1920" t="b">
        <v>1</v>
      </c>
      <c r="M1920">
        <v>234</v>
      </c>
      <c r="N1920" t="b">
        <v>1</v>
      </c>
      <c r="O1920" t="s">
        <v>8286</v>
      </c>
      <c r="P1920" t="s">
        <v>8309</v>
      </c>
      <c r="Q1920" t="s">
        <v>8310</v>
      </c>
      <c r="R1920">
        <f t="shared" si="203"/>
        <v>34.869999999999997</v>
      </c>
      <c r="S1920" s="9">
        <f t="shared" si="204"/>
        <v>163</v>
      </c>
      <c r="T1920" s="8">
        <f t="shared" si="205"/>
        <v>41291.661550925928</v>
      </c>
      <c r="U1920" s="8">
        <f t="shared" si="206"/>
        <v>41321.661550925928</v>
      </c>
      <c r="V1920" s="14">
        <f t="shared" si="207"/>
        <v>30</v>
      </c>
      <c r="W1920" s="10">
        <f t="shared" si="208"/>
        <v>0.63200000000000001</v>
      </c>
      <c r="X1920" s="21">
        <f t="shared" si="209"/>
        <v>2013</v>
      </c>
    </row>
    <row r="1921" spans="1:24" ht="45" x14ac:dyDescent="0.25">
      <c r="A1921">
        <v>3534</v>
      </c>
      <c r="B1921" s="1" t="s">
        <v>3533</v>
      </c>
      <c r="C1921" s="1" t="s">
        <v>7644</v>
      </c>
      <c r="D1921" s="3">
        <v>5000</v>
      </c>
      <c r="E1921" s="4">
        <v>7810</v>
      </c>
      <c r="F1921" t="s">
        <v>8218</v>
      </c>
      <c r="G1921" t="s">
        <v>8223</v>
      </c>
      <c r="H1921" t="s">
        <v>8403</v>
      </c>
      <c r="I1921" t="s">
        <v>8245</v>
      </c>
      <c r="J1921">
        <v>1443711623</v>
      </c>
      <c r="K1921">
        <v>1440687623</v>
      </c>
      <c r="L1921" t="b">
        <v>0</v>
      </c>
      <c r="M1921">
        <v>204</v>
      </c>
      <c r="N1921" t="b">
        <v>1</v>
      </c>
      <c r="O1921" t="s">
        <v>8269</v>
      </c>
      <c r="P1921" t="s">
        <v>8321</v>
      </c>
      <c r="Q1921" t="s">
        <v>8324</v>
      </c>
      <c r="R1921">
        <f t="shared" si="203"/>
        <v>38.28</v>
      </c>
      <c r="S1921" s="9">
        <f t="shared" si="204"/>
        <v>156</v>
      </c>
      <c r="T1921" s="8">
        <f t="shared" si="205"/>
        <v>42243.6252662037</v>
      </c>
      <c r="U1921" s="8">
        <f t="shared" si="206"/>
        <v>42278.6252662037</v>
      </c>
      <c r="V1921" s="14">
        <f t="shared" si="207"/>
        <v>35</v>
      </c>
      <c r="W1921" s="10">
        <f t="shared" si="208"/>
        <v>0.56200000000000006</v>
      </c>
      <c r="X1921" s="21">
        <f t="shared" si="209"/>
        <v>2015</v>
      </c>
    </row>
    <row r="1922" spans="1:24" ht="60" x14ac:dyDescent="0.25">
      <c r="A1922">
        <v>61</v>
      </c>
      <c r="B1922" s="1" t="s">
        <v>63</v>
      </c>
      <c r="C1922" s="1" t="s">
        <v>4172</v>
      </c>
      <c r="D1922" s="3">
        <v>5000</v>
      </c>
      <c r="E1922" s="4">
        <v>7415</v>
      </c>
      <c r="F1922" t="s">
        <v>8218</v>
      </c>
      <c r="G1922" t="s">
        <v>8223</v>
      </c>
      <c r="H1922" t="s">
        <v>8403</v>
      </c>
      <c r="I1922" t="s">
        <v>8245</v>
      </c>
      <c r="J1922">
        <v>1370547157</v>
      </c>
      <c r="K1922">
        <v>1368646357</v>
      </c>
      <c r="L1922" t="b">
        <v>0</v>
      </c>
      <c r="M1922">
        <v>23</v>
      </c>
      <c r="N1922" t="b">
        <v>1</v>
      </c>
      <c r="O1922" t="s">
        <v>8264</v>
      </c>
      <c r="P1922" t="s">
        <v>8319</v>
      </c>
      <c r="Q1922" t="s">
        <v>8341</v>
      </c>
      <c r="R1922">
        <f t="shared" ref="R1922:R1985" si="210">IFERROR(ROUND(E1922/M1922,2),0)</f>
        <v>322.39</v>
      </c>
      <c r="S1922" s="9">
        <f t="shared" ref="S1922:S1985" si="211">ROUND((E1922/D1922)*100,0)</f>
        <v>148</v>
      </c>
      <c r="T1922" s="8">
        <f t="shared" ref="T1922:T1985" si="212">+(((K1922/60)/60)/24)+DATE(1970,1,1)</f>
        <v>41409.814317129632</v>
      </c>
      <c r="U1922" s="8">
        <f t="shared" ref="U1922:U1985" si="213">+(((J1922/60)/60/24)+DATE(1970,1,1))</f>
        <v>41431.814317129632</v>
      </c>
      <c r="V1922" s="14">
        <f t="shared" ref="V1922:V1985" si="214">+U1922-T1922</f>
        <v>22</v>
      </c>
      <c r="W1922" s="10">
        <f t="shared" ref="W1922:W1985" si="215">+(E1922-D1922)/D1922</f>
        <v>0.48299999999999998</v>
      </c>
      <c r="X1922" s="21">
        <f t="shared" ref="X1922:X1985" si="216">YEAR(T1922)</f>
        <v>2013</v>
      </c>
    </row>
    <row r="1923" spans="1:24" ht="45" x14ac:dyDescent="0.25">
      <c r="A1923">
        <v>2738</v>
      </c>
      <c r="B1923" s="1" t="s">
        <v>2738</v>
      </c>
      <c r="C1923" s="1" t="s">
        <v>6848</v>
      </c>
      <c r="D1923" s="3">
        <v>5000</v>
      </c>
      <c r="E1923" s="4">
        <v>7397</v>
      </c>
      <c r="F1923" t="s">
        <v>8218</v>
      </c>
      <c r="G1923" t="s">
        <v>8223</v>
      </c>
      <c r="H1923" t="s">
        <v>8403</v>
      </c>
      <c r="I1923" t="s">
        <v>8245</v>
      </c>
      <c r="J1923">
        <v>1478402804</v>
      </c>
      <c r="K1923">
        <v>1473218804</v>
      </c>
      <c r="L1923" t="b">
        <v>0</v>
      </c>
      <c r="M1923">
        <v>15</v>
      </c>
      <c r="N1923" t="b">
        <v>1</v>
      </c>
      <c r="O1923" t="s">
        <v>8293</v>
      </c>
      <c r="P1923" t="s">
        <v>8306</v>
      </c>
      <c r="Q1923" t="s">
        <v>8307</v>
      </c>
      <c r="R1923">
        <f t="shared" si="210"/>
        <v>493.13</v>
      </c>
      <c r="S1923" s="9">
        <f t="shared" si="211"/>
        <v>148</v>
      </c>
      <c r="T1923" s="8">
        <f t="shared" si="212"/>
        <v>42620.143564814818</v>
      </c>
      <c r="U1923" s="8">
        <f t="shared" si="213"/>
        <v>42680.143564814818</v>
      </c>
      <c r="V1923" s="14">
        <f t="shared" si="214"/>
        <v>60</v>
      </c>
      <c r="W1923" s="10">
        <f t="shared" si="215"/>
        <v>0.47939999999999999</v>
      </c>
      <c r="X1923" s="21">
        <f t="shared" si="216"/>
        <v>2016</v>
      </c>
    </row>
    <row r="1924" spans="1:24" ht="60" x14ac:dyDescent="0.25">
      <c r="A1924">
        <v>2294</v>
      </c>
      <c r="B1924" s="1" t="s">
        <v>2295</v>
      </c>
      <c r="C1924" s="1" t="s">
        <v>6404</v>
      </c>
      <c r="D1924" s="3">
        <v>5000</v>
      </c>
      <c r="E1924" s="4">
        <v>7304.04</v>
      </c>
      <c r="F1924" t="s">
        <v>8218</v>
      </c>
      <c r="G1924" t="s">
        <v>8223</v>
      </c>
      <c r="H1924" t="s">
        <v>8403</v>
      </c>
      <c r="I1924" t="s">
        <v>8245</v>
      </c>
      <c r="J1924">
        <v>1358702480</v>
      </c>
      <c r="K1924">
        <v>1356110480</v>
      </c>
      <c r="L1924" t="b">
        <v>0</v>
      </c>
      <c r="M1924">
        <v>112</v>
      </c>
      <c r="N1924" t="b">
        <v>1</v>
      </c>
      <c r="O1924" t="s">
        <v>8274</v>
      </c>
      <c r="P1924" t="s">
        <v>8325</v>
      </c>
      <c r="Q1924" t="s">
        <v>8329</v>
      </c>
      <c r="R1924">
        <f t="shared" si="210"/>
        <v>65.209999999999994</v>
      </c>
      <c r="S1924" s="9">
        <f t="shared" si="211"/>
        <v>146</v>
      </c>
      <c r="T1924" s="8">
        <f t="shared" si="212"/>
        <v>41264.72314814815</v>
      </c>
      <c r="U1924" s="8">
        <f t="shared" si="213"/>
        <v>41294.72314814815</v>
      </c>
      <c r="V1924" s="14">
        <f t="shared" si="214"/>
        <v>30</v>
      </c>
      <c r="W1924" s="10">
        <f t="shared" si="215"/>
        <v>0.460808</v>
      </c>
      <c r="X1924" s="21">
        <f t="shared" si="216"/>
        <v>2012</v>
      </c>
    </row>
    <row r="1925" spans="1:24" ht="45" x14ac:dyDescent="0.25">
      <c r="A1925">
        <v>3612</v>
      </c>
      <c r="B1925" s="1" t="s">
        <v>3611</v>
      </c>
      <c r="C1925" s="1" t="s">
        <v>7722</v>
      </c>
      <c r="D1925" s="3">
        <v>5000</v>
      </c>
      <c r="E1925" s="4">
        <v>7220</v>
      </c>
      <c r="F1925" t="s">
        <v>8218</v>
      </c>
      <c r="G1925" t="s">
        <v>8228</v>
      </c>
      <c r="H1925" t="s">
        <v>8408</v>
      </c>
      <c r="I1925" t="s">
        <v>8250</v>
      </c>
      <c r="J1925">
        <v>1402334811</v>
      </c>
      <c r="K1925">
        <v>1401470811</v>
      </c>
      <c r="L1925" t="b">
        <v>0</v>
      </c>
      <c r="M1925">
        <v>57</v>
      </c>
      <c r="N1925" t="b">
        <v>1</v>
      </c>
      <c r="O1925" t="s">
        <v>8269</v>
      </c>
      <c r="P1925" t="s">
        <v>8321</v>
      </c>
      <c r="Q1925" t="s">
        <v>8324</v>
      </c>
      <c r="R1925">
        <f t="shared" si="210"/>
        <v>126.67</v>
      </c>
      <c r="S1925" s="9">
        <f t="shared" si="211"/>
        <v>144</v>
      </c>
      <c r="T1925" s="8">
        <f t="shared" si="212"/>
        <v>41789.726979166669</v>
      </c>
      <c r="U1925" s="8">
        <f t="shared" si="213"/>
        <v>41799.726979166669</v>
      </c>
      <c r="V1925" s="14">
        <f t="shared" si="214"/>
        <v>10</v>
      </c>
      <c r="W1925" s="10">
        <f t="shared" si="215"/>
        <v>0.44400000000000001</v>
      </c>
      <c r="X1925" s="21">
        <f t="shared" si="216"/>
        <v>2014</v>
      </c>
    </row>
    <row r="1926" spans="1:24" ht="45" x14ac:dyDescent="0.25">
      <c r="A1926">
        <v>786</v>
      </c>
      <c r="B1926" s="1" t="s">
        <v>787</v>
      </c>
      <c r="C1926" s="1" t="s">
        <v>4896</v>
      </c>
      <c r="D1926" s="3">
        <v>5000</v>
      </c>
      <c r="E1926" s="4">
        <v>7140</v>
      </c>
      <c r="F1926" t="s">
        <v>8218</v>
      </c>
      <c r="G1926" t="s">
        <v>8223</v>
      </c>
      <c r="H1926" t="s">
        <v>8403</v>
      </c>
      <c r="I1926" t="s">
        <v>8245</v>
      </c>
      <c r="J1926">
        <v>1336751220</v>
      </c>
      <c r="K1926">
        <v>1331774434</v>
      </c>
      <c r="L1926" t="b">
        <v>0</v>
      </c>
      <c r="M1926">
        <v>44</v>
      </c>
      <c r="N1926" t="b">
        <v>1</v>
      </c>
      <c r="O1926" t="s">
        <v>8274</v>
      </c>
      <c r="P1926" t="s">
        <v>8325</v>
      </c>
      <c r="Q1926" t="s">
        <v>8329</v>
      </c>
      <c r="R1926">
        <f t="shared" si="210"/>
        <v>162.27000000000001</v>
      </c>
      <c r="S1926" s="9">
        <f t="shared" si="211"/>
        <v>143</v>
      </c>
      <c r="T1926" s="8">
        <f t="shared" si="212"/>
        <v>40983.055949074071</v>
      </c>
      <c r="U1926" s="8">
        <f t="shared" si="213"/>
        <v>41040.657638888886</v>
      </c>
      <c r="V1926" s="14">
        <f t="shared" si="214"/>
        <v>57.601689814815472</v>
      </c>
      <c r="W1926" s="10">
        <f t="shared" si="215"/>
        <v>0.42799999999999999</v>
      </c>
      <c r="X1926" s="21">
        <f t="shared" si="216"/>
        <v>2012</v>
      </c>
    </row>
    <row r="1927" spans="1:24" ht="30" x14ac:dyDescent="0.25">
      <c r="A1927">
        <v>113</v>
      </c>
      <c r="B1927" s="1" t="s">
        <v>115</v>
      </c>
      <c r="C1927" s="1" t="s">
        <v>4224</v>
      </c>
      <c r="D1927" s="3">
        <v>5000</v>
      </c>
      <c r="E1927" s="4">
        <v>7050</v>
      </c>
      <c r="F1927" t="s">
        <v>8218</v>
      </c>
      <c r="G1927" t="s">
        <v>8223</v>
      </c>
      <c r="H1927" t="s">
        <v>8403</v>
      </c>
      <c r="I1927" t="s">
        <v>8245</v>
      </c>
      <c r="J1927">
        <v>1312642800</v>
      </c>
      <c r="K1927">
        <v>1311963128</v>
      </c>
      <c r="L1927" t="b">
        <v>0</v>
      </c>
      <c r="M1927">
        <v>78</v>
      </c>
      <c r="N1927" t="b">
        <v>1</v>
      </c>
      <c r="O1927" t="s">
        <v>8264</v>
      </c>
      <c r="P1927" t="s">
        <v>8319</v>
      </c>
      <c r="Q1927" t="s">
        <v>8341</v>
      </c>
      <c r="R1927">
        <f t="shared" si="210"/>
        <v>90.38</v>
      </c>
      <c r="S1927" s="9">
        <f t="shared" si="211"/>
        <v>141</v>
      </c>
      <c r="T1927" s="8">
        <f t="shared" si="212"/>
        <v>40753.758425925924</v>
      </c>
      <c r="U1927" s="8">
        <f t="shared" si="213"/>
        <v>40761.625</v>
      </c>
      <c r="V1927" s="14">
        <f t="shared" si="214"/>
        <v>7.8665740740761976</v>
      </c>
      <c r="W1927" s="10">
        <f t="shared" si="215"/>
        <v>0.41</v>
      </c>
      <c r="X1927" s="21">
        <f t="shared" si="216"/>
        <v>2011</v>
      </c>
    </row>
    <row r="1928" spans="1:24" ht="60" x14ac:dyDescent="0.25">
      <c r="A1928">
        <v>1388</v>
      </c>
      <c r="B1928" s="1" t="s">
        <v>1389</v>
      </c>
      <c r="C1928" s="1" t="s">
        <v>5498</v>
      </c>
      <c r="D1928" s="3">
        <v>5000</v>
      </c>
      <c r="E1928" s="4">
        <v>6740.37</v>
      </c>
      <c r="F1928" t="s">
        <v>8218</v>
      </c>
      <c r="G1928" t="s">
        <v>8223</v>
      </c>
      <c r="H1928" t="s">
        <v>8403</v>
      </c>
      <c r="I1928" t="s">
        <v>8245</v>
      </c>
      <c r="J1928">
        <v>1476720840</v>
      </c>
      <c r="K1928">
        <v>1474469117</v>
      </c>
      <c r="L1928" t="b">
        <v>0</v>
      </c>
      <c r="M1928">
        <v>112</v>
      </c>
      <c r="N1928" t="b">
        <v>1</v>
      </c>
      <c r="O1928" t="s">
        <v>8274</v>
      </c>
      <c r="P1928" t="s">
        <v>8325</v>
      </c>
      <c r="Q1928" t="s">
        <v>8329</v>
      </c>
      <c r="R1928">
        <f t="shared" si="210"/>
        <v>60.18</v>
      </c>
      <c r="S1928" s="9">
        <f t="shared" si="211"/>
        <v>135</v>
      </c>
      <c r="T1928" s="8">
        <f t="shared" si="212"/>
        <v>42634.614780092597</v>
      </c>
      <c r="U1928" s="8">
        <f t="shared" si="213"/>
        <v>42660.676388888889</v>
      </c>
      <c r="V1928" s="14">
        <f t="shared" si="214"/>
        <v>26.061608796291694</v>
      </c>
      <c r="W1928" s="10">
        <f t="shared" si="215"/>
        <v>0.34807399999999999</v>
      </c>
      <c r="X1928" s="21">
        <f t="shared" si="216"/>
        <v>2016</v>
      </c>
    </row>
    <row r="1929" spans="1:24" ht="60" x14ac:dyDescent="0.25">
      <c r="A1929">
        <v>247</v>
      </c>
      <c r="B1929" s="1" t="s">
        <v>248</v>
      </c>
      <c r="C1929" s="1" t="s">
        <v>4357</v>
      </c>
      <c r="D1929" s="3">
        <v>5000</v>
      </c>
      <c r="E1929" s="4">
        <v>6705</v>
      </c>
      <c r="F1929" t="s">
        <v>8218</v>
      </c>
      <c r="G1929" t="s">
        <v>8223</v>
      </c>
      <c r="H1929" t="s">
        <v>8403</v>
      </c>
      <c r="I1929" t="s">
        <v>8245</v>
      </c>
      <c r="J1929">
        <v>1287200340</v>
      </c>
      <c r="K1929">
        <v>1284042614</v>
      </c>
      <c r="L1929" t="b">
        <v>1</v>
      </c>
      <c r="M1929">
        <v>62</v>
      </c>
      <c r="N1929" t="b">
        <v>1</v>
      </c>
      <c r="O1929" t="s">
        <v>8267</v>
      </c>
      <c r="P1929" t="s">
        <v>8319</v>
      </c>
      <c r="Q1929" t="s">
        <v>8320</v>
      </c>
      <c r="R1929">
        <f t="shared" si="210"/>
        <v>108.15</v>
      </c>
      <c r="S1929" s="9">
        <f t="shared" si="211"/>
        <v>134</v>
      </c>
      <c r="T1929" s="8">
        <f t="shared" si="212"/>
        <v>40430.604328703703</v>
      </c>
      <c r="U1929" s="8">
        <f t="shared" si="213"/>
        <v>40467.152083333334</v>
      </c>
      <c r="V1929" s="14">
        <f t="shared" si="214"/>
        <v>36.547754629631527</v>
      </c>
      <c r="W1929" s="10">
        <f t="shared" si="215"/>
        <v>0.34100000000000003</v>
      </c>
      <c r="X1929" s="21">
        <f t="shared" si="216"/>
        <v>2010</v>
      </c>
    </row>
    <row r="1930" spans="1:24" ht="30" x14ac:dyDescent="0.25">
      <c r="A1930">
        <v>2301</v>
      </c>
      <c r="B1930" s="1" t="s">
        <v>2302</v>
      </c>
      <c r="C1930" s="1" t="s">
        <v>6411</v>
      </c>
      <c r="D1930" s="3">
        <v>5000</v>
      </c>
      <c r="E1930" s="4">
        <v>6680.22</v>
      </c>
      <c r="F1930" t="s">
        <v>8218</v>
      </c>
      <c r="G1930" t="s">
        <v>8223</v>
      </c>
      <c r="H1930" t="s">
        <v>8403</v>
      </c>
      <c r="I1930" t="s">
        <v>8245</v>
      </c>
      <c r="J1930">
        <v>1371785496</v>
      </c>
      <c r="K1930">
        <v>1369193496</v>
      </c>
      <c r="L1930" t="b">
        <v>1</v>
      </c>
      <c r="M1930">
        <v>211</v>
      </c>
      <c r="N1930" t="b">
        <v>1</v>
      </c>
      <c r="O1930" t="s">
        <v>8277</v>
      </c>
      <c r="P1930" t="s">
        <v>8325</v>
      </c>
      <c r="Q1930" t="s">
        <v>8326</v>
      </c>
      <c r="R1930">
        <f t="shared" si="210"/>
        <v>31.66</v>
      </c>
      <c r="S1930" s="9">
        <f t="shared" si="211"/>
        <v>134</v>
      </c>
      <c r="T1930" s="8">
        <f t="shared" si="212"/>
        <v>41416.146944444445</v>
      </c>
      <c r="U1930" s="8">
        <f t="shared" si="213"/>
        <v>41446.146944444445</v>
      </c>
      <c r="V1930" s="14">
        <f t="shared" si="214"/>
        <v>30</v>
      </c>
      <c r="W1930" s="10">
        <f t="shared" si="215"/>
        <v>0.33604400000000006</v>
      </c>
      <c r="X1930" s="21">
        <f t="shared" si="216"/>
        <v>2013</v>
      </c>
    </row>
    <row r="1931" spans="1:24" ht="45" x14ac:dyDescent="0.25">
      <c r="A1931">
        <v>1034</v>
      </c>
      <c r="B1931" s="1" t="s">
        <v>1035</v>
      </c>
      <c r="C1931" s="1" t="s">
        <v>5144</v>
      </c>
      <c r="D1931" s="3">
        <v>5000</v>
      </c>
      <c r="E1931" s="4">
        <v>6500.09</v>
      </c>
      <c r="F1931" t="s">
        <v>8218</v>
      </c>
      <c r="G1931" t="s">
        <v>8223</v>
      </c>
      <c r="H1931" t="s">
        <v>8403</v>
      </c>
      <c r="I1931" t="s">
        <v>8245</v>
      </c>
      <c r="J1931">
        <v>1470369540</v>
      </c>
      <c r="K1931">
        <v>1467604804</v>
      </c>
      <c r="L1931" t="b">
        <v>0</v>
      </c>
      <c r="M1931">
        <v>166</v>
      </c>
      <c r="N1931" t="b">
        <v>1</v>
      </c>
      <c r="O1931" t="s">
        <v>8278</v>
      </c>
      <c r="P1931" t="s">
        <v>8325</v>
      </c>
      <c r="Q1931" t="s">
        <v>8327</v>
      </c>
      <c r="R1931">
        <f t="shared" si="210"/>
        <v>39.159999999999997</v>
      </c>
      <c r="S1931" s="9">
        <f t="shared" si="211"/>
        <v>130</v>
      </c>
      <c r="T1931" s="8">
        <f t="shared" si="212"/>
        <v>42555.166712962964</v>
      </c>
      <c r="U1931" s="8">
        <f t="shared" si="213"/>
        <v>42587.165972222225</v>
      </c>
      <c r="V1931" s="14">
        <f t="shared" si="214"/>
        <v>31.999259259260725</v>
      </c>
      <c r="W1931" s="10">
        <f t="shared" si="215"/>
        <v>0.30001800000000001</v>
      </c>
      <c r="X1931" s="21">
        <f t="shared" si="216"/>
        <v>2016</v>
      </c>
    </row>
    <row r="1932" spans="1:24" ht="45" x14ac:dyDescent="0.25">
      <c r="A1932">
        <v>2629</v>
      </c>
      <c r="B1932" s="1" t="s">
        <v>2629</v>
      </c>
      <c r="C1932" s="1" t="s">
        <v>6739</v>
      </c>
      <c r="D1932" s="3">
        <v>5000</v>
      </c>
      <c r="E1932" s="4">
        <v>6387</v>
      </c>
      <c r="F1932" t="s">
        <v>8218</v>
      </c>
      <c r="G1932" t="s">
        <v>8224</v>
      </c>
      <c r="H1932" t="s">
        <v>8407</v>
      </c>
      <c r="I1932" t="s">
        <v>8246</v>
      </c>
      <c r="J1932">
        <v>1431608122</v>
      </c>
      <c r="K1932">
        <v>1429016122</v>
      </c>
      <c r="L1932" t="b">
        <v>0</v>
      </c>
      <c r="M1932">
        <v>100</v>
      </c>
      <c r="N1932" t="b">
        <v>1</v>
      </c>
      <c r="O1932" t="s">
        <v>8299</v>
      </c>
      <c r="P1932" t="s">
        <v>8306</v>
      </c>
      <c r="Q1932" t="s">
        <v>8313</v>
      </c>
      <c r="R1932">
        <f t="shared" si="210"/>
        <v>63.87</v>
      </c>
      <c r="S1932" s="9">
        <f t="shared" si="211"/>
        <v>128</v>
      </c>
      <c r="T1932" s="8">
        <f t="shared" si="212"/>
        <v>42108.538449074069</v>
      </c>
      <c r="U1932" s="8">
        <f t="shared" si="213"/>
        <v>42138.538449074069</v>
      </c>
      <c r="V1932" s="14">
        <f t="shared" si="214"/>
        <v>30</v>
      </c>
      <c r="W1932" s="10">
        <f t="shared" si="215"/>
        <v>0.27739999999999998</v>
      </c>
      <c r="X1932" s="21">
        <f t="shared" si="216"/>
        <v>2015</v>
      </c>
    </row>
    <row r="1933" spans="1:24" ht="45" x14ac:dyDescent="0.25">
      <c r="A1933">
        <v>388</v>
      </c>
      <c r="B1933" s="1" t="s">
        <v>389</v>
      </c>
      <c r="C1933" s="1" t="s">
        <v>4498</v>
      </c>
      <c r="D1933" s="3">
        <v>5000</v>
      </c>
      <c r="E1933" s="4">
        <v>6308</v>
      </c>
      <c r="F1933" t="s">
        <v>8218</v>
      </c>
      <c r="G1933" t="s">
        <v>8223</v>
      </c>
      <c r="H1933" t="s">
        <v>8403</v>
      </c>
      <c r="I1933" t="s">
        <v>8245</v>
      </c>
      <c r="J1933">
        <v>1469670580</v>
      </c>
      <c r="K1933">
        <v>1467078580</v>
      </c>
      <c r="L1933" t="b">
        <v>0</v>
      </c>
      <c r="M1933">
        <v>71</v>
      </c>
      <c r="N1933" t="b">
        <v>1</v>
      </c>
      <c r="O1933" t="s">
        <v>8267</v>
      </c>
      <c r="P1933" t="s">
        <v>8319</v>
      </c>
      <c r="Q1933" t="s">
        <v>8320</v>
      </c>
      <c r="R1933">
        <f t="shared" si="210"/>
        <v>88.85</v>
      </c>
      <c r="S1933" s="9">
        <f t="shared" si="211"/>
        <v>126</v>
      </c>
      <c r="T1933" s="8">
        <f t="shared" si="212"/>
        <v>42549.076157407413</v>
      </c>
      <c r="U1933" s="8">
        <f t="shared" si="213"/>
        <v>42579.076157407413</v>
      </c>
      <c r="V1933" s="14">
        <f t="shared" si="214"/>
        <v>30</v>
      </c>
      <c r="W1933" s="10">
        <f t="shared" si="215"/>
        <v>0.2616</v>
      </c>
      <c r="X1933" s="21">
        <f t="shared" si="216"/>
        <v>2016</v>
      </c>
    </row>
    <row r="1934" spans="1:24" ht="45" x14ac:dyDescent="0.25">
      <c r="A1934">
        <v>2176</v>
      </c>
      <c r="B1934" s="1" t="s">
        <v>2177</v>
      </c>
      <c r="C1934" s="1" t="s">
        <v>6286</v>
      </c>
      <c r="D1934" s="3">
        <v>5000</v>
      </c>
      <c r="E1934" s="4">
        <v>6301</v>
      </c>
      <c r="F1934" t="s">
        <v>8218</v>
      </c>
      <c r="G1934" t="s">
        <v>8223</v>
      </c>
      <c r="H1934" t="s">
        <v>8403</v>
      </c>
      <c r="I1934" t="s">
        <v>8245</v>
      </c>
      <c r="J1934">
        <v>1430579509</v>
      </c>
      <c r="K1934">
        <v>1427987509</v>
      </c>
      <c r="L1934" t="b">
        <v>0</v>
      </c>
      <c r="M1934">
        <v>71</v>
      </c>
      <c r="N1934" t="b">
        <v>1</v>
      </c>
      <c r="O1934" t="s">
        <v>8274</v>
      </c>
      <c r="P1934" t="s">
        <v>8325</v>
      </c>
      <c r="Q1934" t="s">
        <v>8329</v>
      </c>
      <c r="R1934">
        <f t="shared" si="210"/>
        <v>88.75</v>
      </c>
      <c r="S1934" s="9">
        <f t="shared" si="211"/>
        <v>126</v>
      </c>
      <c r="T1934" s="8">
        <f t="shared" si="212"/>
        <v>42096.633206018523</v>
      </c>
      <c r="U1934" s="8">
        <f t="shared" si="213"/>
        <v>42126.633206018523</v>
      </c>
      <c r="V1934" s="14">
        <f t="shared" si="214"/>
        <v>30</v>
      </c>
      <c r="W1934" s="10">
        <f t="shared" si="215"/>
        <v>0.26019999999999999</v>
      </c>
      <c r="X1934" s="21">
        <f t="shared" si="216"/>
        <v>2015</v>
      </c>
    </row>
    <row r="1935" spans="1:24" ht="45" x14ac:dyDescent="0.25">
      <c r="A1935">
        <v>731</v>
      </c>
      <c r="B1935" s="1" t="s">
        <v>732</v>
      </c>
      <c r="C1935" s="1" t="s">
        <v>4841</v>
      </c>
      <c r="D1935" s="3">
        <v>5000</v>
      </c>
      <c r="E1935" s="4">
        <v>6300</v>
      </c>
      <c r="F1935" t="s">
        <v>8218</v>
      </c>
      <c r="G1935" t="s">
        <v>8223</v>
      </c>
      <c r="H1935" t="s">
        <v>8403</v>
      </c>
      <c r="I1935" t="s">
        <v>8245</v>
      </c>
      <c r="J1935">
        <v>1327212000</v>
      </c>
      <c r="K1935">
        <v>1322852747</v>
      </c>
      <c r="L1935" t="b">
        <v>0</v>
      </c>
      <c r="M1935">
        <v>71</v>
      </c>
      <c r="N1935" t="b">
        <v>1</v>
      </c>
      <c r="O1935" t="s">
        <v>8272</v>
      </c>
      <c r="P1935" t="s">
        <v>8309</v>
      </c>
      <c r="Q1935" t="s">
        <v>8331</v>
      </c>
      <c r="R1935">
        <f t="shared" si="210"/>
        <v>88.73</v>
      </c>
      <c r="S1935" s="9">
        <f t="shared" si="211"/>
        <v>126</v>
      </c>
      <c r="T1935" s="8">
        <f t="shared" si="212"/>
        <v>40879.795682870368</v>
      </c>
      <c r="U1935" s="8">
        <f t="shared" si="213"/>
        <v>40930.25</v>
      </c>
      <c r="V1935" s="14">
        <f t="shared" si="214"/>
        <v>50.454317129631818</v>
      </c>
      <c r="W1935" s="10">
        <f t="shared" si="215"/>
        <v>0.26</v>
      </c>
      <c r="X1935" s="21">
        <f t="shared" si="216"/>
        <v>2011</v>
      </c>
    </row>
    <row r="1936" spans="1:24" ht="30" x14ac:dyDescent="0.25">
      <c r="A1936">
        <v>2807</v>
      </c>
      <c r="B1936" s="1" t="s">
        <v>2807</v>
      </c>
      <c r="C1936" s="1" t="s">
        <v>6917</v>
      </c>
      <c r="D1936" s="3">
        <v>5000</v>
      </c>
      <c r="E1936" s="4">
        <v>6300</v>
      </c>
      <c r="F1936" t="s">
        <v>8218</v>
      </c>
      <c r="G1936" t="s">
        <v>8223</v>
      </c>
      <c r="H1936" t="s">
        <v>8403</v>
      </c>
      <c r="I1936" t="s">
        <v>8245</v>
      </c>
      <c r="J1936">
        <v>1435611438</v>
      </c>
      <c r="K1936">
        <v>1433019438</v>
      </c>
      <c r="L1936" t="b">
        <v>0</v>
      </c>
      <c r="M1936">
        <v>93</v>
      </c>
      <c r="N1936" t="b">
        <v>1</v>
      </c>
      <c r="O1936" t="s">
        <v>8269</v>
      </c>
      <c r="P1936" t="s">
        <v>8321</v>
      </c>
      <c r="Q1936" t="s">
        <v>8324</v>
      </c>
      <c r="R1936">
        <f t="shared" si="210"/>
        <v>67.739999999999995</v>
      </c>
      <c r="S1936" s="9">
        <f t="shared" si="211"/>
        <v>126</v>
      </c>
      <c r="T1936" s="8">
        <f t="shared" si="212"/>
        <v>42154.873124999998</v>
      </c>
      <c r="U1936" s="8">
        <f t="shared" si="213"/>
        <v>42184.873124999998</v>
      </c>
      <c r="V1936" s="14">
        <f t="shared" si="214"/>
        <v>30</v>
      </c>
      <c r="W1936" s="10">
        <f t="shared" si="215"/>
        <v>0.26</v>
      </c>
      <c r="X1936" s="21">
        <f t="shared" si="216"/>
        <v>2015</v>
      </c>
    </row>
    <row r="1937" spans="1:24" ht="30" x14ac:dyDescent="0.25">
      <c r="A1937">
        <v>1643</v>
      </c>
      <c r="B1937" s="1" t="s">
        <v>1644</v>
      </c>
      <c r="C1937" s="1" t="s">
        <v>5753</v>
      </c>
      <c r="D1937" s="3">
        <v>5000</v>
      </c>
      <c r="E1937" s="4">
        <v>6235</v>
      </c>
      <c r="F1937" t="s">
        <v>8218</v>
      </c>
      <c r="G1937" t="s">
        <v>8223</v>
      </c>
      <c r="H1937" t="s">
        <v>8403</v>
      </c>
      <c r="I1937" t="s">
        <v>8245</v>
      </c>
      <c r="J1937">
        <v>1348516012</v>
      </c>
      <c r="K1937">
        <v>1345924012</v>
      </c>
      <c r="L1937" t="b">
        <v>0</v>
      </c>
      <c r="M1937">
        <v>37</v>
      </c>
      <c r="N1937" t="b">
        <v>1</v>
      </c>
      <c r="O1937" t="s">
        <v>8290</v>
      </c>
      <c r="P1937" t="s">
        <v>8325</v>
      </c>
      <c r="Q1937" t="s">
        <v>8336</v>
      </c>
      <c r="R1937">
        <f t="shared" si="210"/>
        <v>168.51</v>
      </c>
      <c r="S1937" s="9">
        <f t="shared" si="211"/>
        <v>125</v>
      </c>
      <c r="T1937" s="8">
        <f t="shared" si="212"/>
        <v>41146.824212962965</v>
      </c>
      <c r="U1937" s="8">
        <f t="shared" si="213"/>
        <v>41176.824212962965</v>
      </c>
      <c r="V1937" s="14">
        <f t="shared" si="214"/>
        <v>30</v>
      </c>
      <c r="W1937" s="10">
        <f t="shared" si="215"/>
        <v>0.247</v>
      </c>
      <c r="X1937" s="21">
        <f t="shared" si="216"/>
        <v>2012</v>
      </c>
    </row>
    <row r="1938" spans="1:24" ht="60" x14ac:dyDescent="0.25">
      <c r="A1938">
        <v>1934</v>
      </c>
      <c r="B1938" s="1" t="s">
        <v>1935</v>
      </c>
      <c r="C1938" s="1" t="s">
        <v>6044</v>
      </c>
      <c r="D1938" s="3">
        <v>5000</v>
      </c>
      <c r="E1938" s="4">
        <v>6181</v>
      </c>
      <c r="F1938" t="s">
        <v>8218</v>
      </c>
      <c r="G1938" t="s">
        <v>8223</v>
      </c>
      <c r="H1938" t="s">
        <v>8403</v>
      </c>
      <c r="I1938" t="s">
        <v>8245</v>
      </c>
      <c r="J1938">
        <v>1324789200</v>
      </c>
      <c r="K1938">
        <v>1321649321</v>
      </c>
      <c r="L1938" t="b">
        <v>0</v>
      </c>
      <c r="M1938">
        <v>77</v>
      </c>
      <c r="N1938" t="b">
        <v>1</v>
      </c>
      <c r="O1938" t="s">
        <v>8277</v>
      </c>
      <c r="P1938" t="s">
        <v>8325</v>
      </c>
      <c r="Q1938" t="s">
        <v>8326</v>
      </c>
      <c r="R1938">
        <f t="shared" si="210"/>
        <v>80.27</v>
      </c>
      <c r="S1938" s="9">
        <f t="shared" si="211"/>
        <v>124</v>
      </c>
      <c r="T1938" s="8">
        <f t="shared" si="212"/>
        <v>40865.867141203707</v>
      </c>
      <c r="U1938" s="8">
        <f t="shared" si="213"/>
        <v>40902.208333333336</v>
      </c>
      <c r="V1938" s="14">
        <f t="shared" si="214"/>
        <v>36.341192129628325</v>
      </c>
      <c r="W1938" s="10">
        <f t="shared" si="215"/>
        <v>0.23619999999999999</v>
      </c>
      <c r="X1938" s="21">
        <f t="shared" si="216"/>
        <v>2011</v>
      </c>
    </row>
    <row r="1939" spans="1:24" ht="60" x14ac:dyDescent="0.25">
      <c r="A1939">
        <v>737</v>
      </c>
      <c r="B1939" s="1" t="s">
        <v>738</v>
      </c>
      <c r="C1939" s="1" t="s">
        <v>4847</v>
      </c>
      <c r="D1939" s="3">
        <v>5000</v>
      </c>
      <c r="E1939" s="4">
        <v>6120</v>
      </c>
      <c r="F1939" t="s">
        <v>8218</v>
      </c>
      <c r="G1939" t="s">
        <v>8223</v>
      </c>
      <c r="H1939" t="s">
        <v>8403</v>
      </c>
      <c r="I1939" t="s">
        <v>8245</v>
      </c>
      <c r="J1939">
        <v>1392408000</v>
      </c>
      <c r="K1939">
        <v>1390890987</v>
      </c>
      <c r="L1939" t="b">
        <v>0</v>
      </c>
      <c r="M1939">
        <v>108</v>
      </c>
      <c r="N1939" t="b">
        <v>1</v>
      </c>
      <c r="O1939" t="s">
        <v>8272</v>
      </c>
      <c r="P1939" t="s">
        <v>8309</v>
      </c>
      <c r="Q1939" t="s">
        <v>8331</v>
      </c>
      <c r="R1939">
        <f t="shared" si="210"/>
        <v>56.67</v>
      </c>
      <c r="S1939" s="9">
        <f t="shared" si="211"/>
        <v>122</v>
      </c>
      <c r="T1939" s="8">
        <f t="shared" si="212"/>
        <v>41667.275312500002</v>
      </c>
      <c r="U1939" s="8">
        <f t="shared" si="213"/>
        <v>41684.833333333336</v>
      </c>
      <c r="V1939" s="14">
        <f t="shared" si="214"/>
        <v>17.558020833334012</v>
      </c>
      <c r="W1939" s="10">
        <f t="shared" si="215"/>
        <v>0.224</v>
      </c>
      <c r="X1939" s="21">
        <f t="shared" si="216"/>
        <v>2014</v>
      </c>
    </row>
    <row r="1940" spans="1:24" ht="45" x14ac:dyDescent="0.25">
      <c r="A1940">
        <v>3281</v>
      </c>
      <c r="B1940" s="1" t="s">
        <v>3281</v>
      </c>
      <c r="C1940" s="1" t="s">
        <v>7391</v>
      </c>
      <c r="D1940" s="3">
        <v>5000</v>
      </c>
      <c r="E1940" s="4">
        <v>6080</v>
      </c>
      <c r="F1940" t="s">
        <v>8218</v>
      </c>
      <c r="G1940" t="s">
        <v>8223</v>
      </c>
      <c r="H1940" t="s">
        <v>8403</v>
      </c>
      <c r="I1940" t="s">
        <v>8245</v>
      </c>
      <c r="J1940">
        <v>1441153705</v>
      </c>
      <c r="K1940">
        <v>1438561705</v>
      </c>
      <c r="L1940" t="b">
        <v>0</v>
      </c>
      <c r="M1940">
        <v>47</v>
      </c>
      <c r="N1940" t="b">
        <v>1</v>
      </c>
      <c r="O1940" t="s">
        <v>8269</v>
      </c>
      <c r="P1940" t="s">
        <v>8321</v>
      </c>
      <c r="Q1940" t="s">
        <v>8324</v>
      </c>
      <c r="R1940">
        <f t="shared" si="210"/>
        <v>129.36000000000001</v>
      </c>
      <c r="S1940" s="9">
        <f t="shared" si="211"/>
        <v>122</v>
      </c>
      <c r="T1940" s="8">
        <f t="shared" si="212"/>
        <v>42219.019733796296</v>
      </c>
      <c r="U1940" s="8">
        <f t="shared" si="213"/>
        <v>42249.019733796296</v>
      </c>
      <c r="V1940" s="14">
        <f t="shared" si="214"/>
        <v>30</v>
      </c>
      <c r="W1940" s="10">
        <f t="shared" si="215"/>
        <v>0.216</v>
      </c>
      <c r="X1940" s="21">
        <f t="shared" si="216"/>
        <v>2015</v>
      </c>
    </row>
    <row r="1941" spans="1:24" ht="45" x14ac:dyDescent="0.25">
      <c r="A1941">
        <v>1621</v>
      </c>
      <c r="B1941" s="1" t="s">
        <v>1622</v>
      </c>
      <c r="C1941" s="1" t="s">
        <v>5731</v>
      </c>
      <c r="D1941" s="3">
        <v>5000</v>
      </c>
      <c r="E1941" s="4">
        <v>6060</v>
      </c>
      <c r="F1941" t="s">
        <v>8218</v>
      </c>
      <c r="G1941" t="s">
        <v>8223</v>
      </c>
      <c r="H1941" t="s">
        <v>8403</v>
      </c>
      <c r="I1941" t="s">
        <v>8245</v>
      </c>
      <c r="J1941">
        <v>1338177540</v>
      </c>
      <c r="K1941">
        <v>1333550015</v>
      </c>
      <c r="L1941" t="b">
        <v>0</v>
      </c>
      <c r="M1941">
        <v>37</v>
      </c>
      <c r="N1941" t="b">
        <v>1</v>
      </c>
      <c r="O1941" t="s">
        <v>8274</v>
      </c>
      <c r="P1941" t="s">
        <v>8325</v>
      </c>
      <c r="Q1941" t="s">
        <v>8329</v>
      </c>
      <c r="R1941">
        <f t="shared" si="210"/>
        <v>163.78</v>
      </c>
      <c r="S1941" s="9">
        <f t="shared" si="211"/>
        <v>121</v>
      </c>
      <c r="T1941" s="8">
        <f t="shared" si="212"/>
        <v>41003.60665509259</v>
      </c>
      <c r="U1941" s="8">
        <f t="shared" si="213"/>
        <v>41057.165972222225</v>
      </c>
      <c r="V1941" s="14">
        <f t="shared" si="214"/>
        <v>53.559317129635019</v>
      </c>
      <c r="W1941" s="10">
        <f t="shared" si="215"/>
        <v>0.21199999999999999</v>
      </c>
      <c r="X1941" s="21">
        <f t="shared" si="216"/>
        <v>2012</v>
      </c>
    </row>
    <row r="1942" spans="1:24" ht="60" x14ac:dyDescent="0.25">
      <c r="A1942">
        <v>2318</v>
      </c>
      <c r="B1942" s="1" t="s">
        <v>2319</v>
      </c>
      <c r="C1942" s="1" t="s">
        <v>6428</v>
      </c>
      <c r="D1942" s="3">
        <v>5000</v>
      </c>
      <c r="E1942" s="4">
        <v>6053</v>
      </c>
      <c r="F1942" t="s">
        <v>8218</v>
      </c>
      <c r="G1942" t="s">
        <v>8223</v>
      </c>
      <c r="H1942" t="s">
        <v>8403</v>
      </c>
      <c r="I1942" t="s">
        <v>8245</v>
      </c>
      <c r="J1942">
        <v>1253937540</v>
      </c>
      <c r="K1942">
        <v>1251214014</v>
      </c>
      <c r="L1942" t="b">
        <v>1</v>
      </c>
      <c r="M1942">
        <v>163</v>
      </c>
      <c r="N1942" t="b">
        <v>1</v>
      </c>
      <c r="O1942" t="s">
        <v>8277</v>
      </c>
      <c r="P1942" t="s">
        <v>8325</v>
      </c>
      <c r="Q1942" t="s">
        <v>8326</v>
      </c>
      <c r="R1942">
        <f t="shared" si="210"/>
        <v>37.130000000000003</v>
      </c>
      <c r="S1942" s="9">
        <f t="shared" si="211"/>
        <v>121</v>
      </c>
      <c r="T1942" s="8">
        <f t="shared" si="212"/>
        <v>40050.643680555557</v>
      </c>
      <c r="U1942" s="8">
        <f t="shared" si="213"/>
        <v>40082.165972222225</v>
      </c>
      <c r="V1942" s="14">
        <f t="shared" si="214"/>
        <v>31.522291666668025</v>
      </c>
      <c r="W1942" s="10">
        <f t="shared" si="215"/>
        <v>0.21060000000000001</v>
      </c>
      <c r="X1942" s="21">
        <f t="shared" si="216"/>
        <v>2009</v>
      </c>
    </row>
    <row r="1943" spans="1:24" ht="60" x14ac:dyDescent="0.25">
      <c r="A1943">
        <v>523</v>
      </c>
      <c r="B1943" s="1" t="s">
        <v>524</v>
      </c>
      <c r="C1943" s="1" t="s">
        <v>4633</v>
      </c>
      <c r="D1943" s="3">
        <v>5000</v>
      </c>
      <c r="E1943" s="4">
        <v>6030</v>
      </c>
      <c r="F1943" t="s">
        <v>8218</v>
      </c>
      <c r="G1943" t="s">
        <v>8223</v>
      </c>
      <c r="H1943" t="s">
        <v>8403</v>
      </c>
      <c r="I1943" t="s">
        <v>8245</v>
      </c>
      <c r="J1943">
        <v>1442805076</v>
      </c>
      <c r="K1943">
        <v>1440213076</v>
      </c>
      <c r="L1943" t="b">
        <v>0</v>
      </c>
      <c r="M1943">
        <v>84</v>
      </c>
      <c r="N1943" t="b">
        <v>1</v>
      </c>
      <c r="O1943" t="s">
        <v>8269</v>
      </c>
      <c r="P1943" t="s">
        <v>8321</v>
      </c>
      <c r="Q1943" t="s">
        <v>8324</v>
      </c>
      <c r="R1943">
        <f t="shared" si="210"/>
        <v>71.790000000000006</v>
      </c>
      <c r="S1943" s="9">
        <f t="shared" si="211"/>
        <v>121</v>
      </c>
      <c r="T1943" s="8">
        <f t="shared" si="212"/>
        <v>42238.13282407407</v>
      </c>
      <c r="U1943" s="8">
        <f t="shared" si="213"/>
        <v>42268.13282407407</v>
      </c>
      <c r="V1943" s="14">
        <f t="shared" si="214"/>
        <v>30</v>
      </c>
      <c r="W1943" s="10">
        <f t="shared" si="215"/>
        <v>0.20599999999999999</v>
      </c>
      <c r="X1943" s="21">
        <f t="shared" si="216"/>
        <v>2015</v>
      </c>
    </row>
    <row r="1944" spans="1:24" ht="60" x14ac:dyDescent="0.25">
      <c r="A1944">
        <v>11</v>
      </c>
      <c r="B1944" s="1" t="s">
        <v>13</v>
      </c>
      <c r="C1944" s="1" t="s">
        <v>4122</v>
      </c>
      <c r="D1944" s="3">
        <v>5000</v>
      </c>
      <c r="E1944" s="4">
        <v>6025</v>
      </c>
      <c r="F1944" t="s">
        <v>8218</v>
      </c>
      <c r="G1944" t="s">
        <v>8223</v>
      </c>
      <c r="H1944" t="s">
        <v>8403</v>
      </c>
      <c r="I1944" t="s">
        <v>8245</v>
      </c>
      <c r="J1944">
        <v>1471834800</v>
      </c>
      <c r="K1944">
        <v>1469126462</v>
      </c>
      <c r="L1944" t="b">
        <v>0</v>
      </c>
      <c r="M1944">
        <v>75</v>
      </c>
      <c r="N1944" t="b">
        <v>1</v>
      </c>
      <c r="O1944" t="s">
        <v>8263</v>
      </c>
      <c r="P1944" t="s">
        <v>8319</v>
      </c>
      <c r="Q1944" t="s">
        <v>8330</v>
      </c>
      <c r="R1944">
        <f t="shared" si="210"/>
        <v>80.33</v>
      </c>
      <c r="S1944" s="9">
        <f t="shared" si="211"/>
        <v>121</v>
      </c>
      <c r="T1944" s="8">
        <f t="shared" si="212"/>
        <v>42572.778495370367</v>
      </c>
      <c r="U1944" s="8">
        <f t="shared" si="213"/>
        <v>42604.125</v>
      </c>
      <c r="V1944" s="14">
        <f t="shared" si="214"/>
        <v>31.346504629633273</v>
      </c>
      <c r="W1944" s="10">
        <f t="shared" si="215"/>
        <v>0.20499999999999999</v>
      </c>
      <c r="X1944" s="21">
        <f t="shared" si="216"/>
        <v>2016</v>
      </c>
    </row>
    <row r="1945" spans="1:24" ht="45" x14ac:dyDescent="0.25">
      <c r="A1945">
        <v>845</v>
      </c>
      <c r="B1945" s="1" t="s">
        <v>846</v>
      </c>
      <c r="C1945" s="1" t="s">
        <v>4955</v>
      </c>
      <c r="D1945" s="3">
        <v>5000</v>
      </c>
      <c r="E1945" s="4">
        <v>6019.01</v>
      </c>
      <c r="F1945" t="s">
        <v>8218</v>
      </c>
      <c r="G1945" t="s">
        <v>8223</v>
      </c>
      <c r="H1945" t="s">
        <v>8403</v>
      </c>
      <c r="I1945" t="s">
        <v>8245</v>
      </c>
      <c r="J1945">
        <v>1473047940</v>
      </c>
      <c r="K1945">
        <v>1469595396</v>
      </c>
      <c r="L1945" t="b">
        <v>0</v>
      </c>
      <c r="M1945">
        <v>177</v>
      </c>
      <c r="N1945" t="b">
        <v>1</v>
      </c>
      <c r="O1945" t="s">
        <v>8275</v>
      </c>
      <c r="P1945" t="s">
        <v>8325</v>
      </c>
      <c r="Q1945" t="s">
        <v>8334</v>
      </c>
      <c r="R1945">
        <f t="shared" si="210"/>
        <v>34.01</v>
      </c>
      <c r="S1945" s="9">
        <f t="shared" si="211"/>
        <v>120</v>
      </c>
      <c r="T1945" s="8">
        <f t="shared" si="212"/>
        <v>42578.205972222218</v>
      </c>
      <c r="U1945" s="8">
        <f t="shared" si="213"/>
        <v>42618.165972222225</v>
      </c>
      <c r="V1945" s="14">
        <f t="shared" si="214"/>
        <v>39.960000000006403</v>
      </c>
      <c r="W1945" s="10">
        <f t="shared" si="215"/>
        <v>0.20380200000000004</v>
      </c>
      <c r="X1945" s="21">
        <f t="shared" si="216"/>
        <v>2016</v>
      </c>
    </row>
    <row r="1946" spans="1:24" ht="45" x14ac:dyDescent="0.25">
      <c r="A1946">
        <v>291</v>
      </c>
      <c r="B1946" s="1" t="s">
        <v>292</v>
      </c>
      <c r="C1946" s="1" t="s">
        <v>4401</v>
      </c>
      <c r="D1946" s="3">
        <v>5000</v>
      </c>
      <c r="E1946" s="4">
        <v>6001</v>
      </c>
      <c r="F1946" t="s">
        <v>8218</v>
      </c>
      <c r="G1946" t="s">
        <v>8223</v>
      </c>
      <c r="H1946" t="s">
        <v>8403</v>
      </c>
      <c r="I1946" t="s">
        <v>8245</v>
      </c>
      <c r="J1946">
        <v>1367366460</v>
      </c>
      <c r="K1946">
        <v>1365791246</v>
      </c>
      <c r="L1946" t="b">
        <v>1</v>
      </c>
      <c r="M1946">
        <v>128</v>
      </c>
      <c r="N1946" t="b">
        <v>1</v>
      </c>
      <c r="O1946" t="s">
        <v>8267</v>
      </c>
      <c r="P1946" t="s">
        <v>8319</v>
      </c>
      <c r="Q1946" t="s">
        <v>8320</v>
      </c>
      <c r="R1946">
        <f t="shared" si="210"/>
        <v>46.88</v>
      </c>
      <c r="S1946" s="9">
        <f t="shared" si="211"/>
        <v>120</v>
      </c>
      <c r="T1946" s="8">
        <f t="shared" si="212"/>
        <v>41376.769050925926</v>
      </c>
      <c r="U1946" s="8">
        <f t="shared" si="213"/>
        <v>41395.000694444447</v>
      </c>
      <c r="V1946" s="14">
        <f t="shared" si="214"/>
        <v>18.231643518520286</v>
      </c>
      <c r="W1946" s="10">
        <f t="shared" si="215"/>
        <v>0.20019999999999999</v>
      </c>
      <c r="X1946" s="21">
        <f t="shared" si="216"/>
        <v>2013</v>
      </c>
    </row>
    <row r="1947" spans="1:24" ht="45" x14ac:dyDescent="0.25">
      <c r="A1947">
        <v>45</v>
      </c>
      <c r="B1947" s="1" t="s">
        <v>47</v>
      </c>
      <c r="C1947" s="1" t="s">
        <v>4156</v>
      </c>
      <c r="D1947" s="3">
        <v>5000</v>
      </c>
      <c r="E1947" s="4">
        <v>6000</v>
      </c>
      <c r="F1947" t="s">
        <v>8218</v>
      </c>
      <c r="G1947" t="s">
        <v>8223</v>
      </c>
      <c r="H1947" t="s">
        <v>8403</v>
      </c>
      <c r="I1947" t="s">
        <v>8245</v>
      </c>
      <c r="J1947">
        <v>1461769107</v>
      </c>
      <c r="K1947">
        <v>1459177107</v>
      </c>
      <c r="L1947" t="b">
        <v>0</v>
      </c>
      <c r="M1947">
        <v>61</v>
      </c>
      <c r="N1947" t="b">
        <v>1</v>
      </c>
      <c r="O1947" t="s">
        <v>8263</v>
      </c>
      <c r="P1947" t="s">
        <v>8319</v>
      </c>
      <c r="Q1947" t="s">
        <v>8330</v>
      </c>
      <c r="R1947">
        <f t="shared" si="210"/>
        <v>98.36</v>
      </c>
      <c r="S1947" s="9">
        <f t="shared" si="211"/>
        <v>120</v>
      </c>
      <c r="T1947" s="8">
        <f t="shared" si="212"/>
        <v>42457.623923611114</v>
      </c>
      <c r="U1947" s="8">
        <f t="shared" si="213"/>
        <v>42487.623923611114</v>
      </c>
      <c r="V1947" s="14">
        <f t="shared" si="214"/>
        <v>30</v>
      </c>
      <c r="W1947" s="10">
        <f t="shared" si="215"/>
        <v>0.2</v>
      </c>
      <c r="X1947" s="21">
        <f t="shared" si="216"/>
        <v>2016</v>
      </c>
    </row>
    <row r="1948" spans="1:24" ht="45" x14ac:dyDescent="0.25">
      <c r="A1948">
        <v>3233</v>
      </c>
      <c r="B1948" s="1" t="s">
        <v>3233</v>
      </c>
      <c r="C1948" s="1" t="s">
        <v>7343</v>
      </c>
      <c r="D1948" s="3">
        <v>5000</v>
      </c>
      <c r="E1948" s="4">
        <v>5940</v>
      </c>
      <c r="F1948" t="s">
        <v>8218</v>
      </c>
      <c r="G1948" t="s">
        <v>8223</v>
      </c>
      <c r="H1948" t="s">
        <v>8403</v>
      </c>
      <c r="I1948" t="s">
        <v>8245</v>
      </c>
      <c r="J1948">
        <v>1488482355</v>
      </c>
      <c r="K1948">
        <v>1485890355</v>
      </c>
      <c r="L1948" t="b">
        <v>0</v>
      </c>
      <c r="M1948">
        <v>61</v>
      </c>
      <c r="N1948" t="b">
        <v>1</v>
      </c>
      <c r="O1948" t="s">
        <v>8269</v>
      </c>
      <c r="P1948" t="s">
        <v>8321</v>
      </c>
      <c r="Q1948" t="s">
        <v>8324</v>
      </c>
      <c r="R1948">
        <f t="shared" si="210"/>
        <v>97.38</v>
      </c>
      <c r="S1948" s="9">
        <f t="shared" si="211"/>
        <v>119</v>
      </c>
      <c r="T1948" s="8">
        <f t="shared" si="212"/>
        <v>42766.805034722223</v>
      </c>
      <c r="U1948" s="8">
        <f t="shared" si="213"/>
        <v>42796.805034722223</v>
      </c>
      <c r="V1948" s="14">
        <f t="shared" si="214"/>
        <v>30</v>
      </c>
      <c r="W1948" s="10">
        <f t="shared" si="215"/>
        <v>0.188</v>
      </c>
      <c r="X1948" s="21">
        <f t="shared" si="216"/>
        <v>2017</v>
      </c>
    </row>
    <row r="1949" spans="1:24" ht="60" x14ac:dyDescent="0.25">
      <c r="A1949">
        <v>264</v>
      </c>
      <c r="B1949" s="1" t="s">
        <v>265</v>
      </c>
      <c r="C1949" s="1" t="s">
        <v>4374</v>
      </c>
      <c r="D1949" s="3">
        <v>5000</v>
      </c>
      <c r="E1949" s="4">
        <v>5910</v>
      </c>
      <c r="F1949" t="s">
        <v>8218</v>
      </c>
      <c r="G1949" t="s">
        <v>8223</v>
      </c>
      <c r="H1949" t="s">
        <v>8403</v>
      </c>
      <c r="I1949" t="s">
        <v>8245</v>
      </c>
      <c r="J1949">
        <v>1336747995</v>
      </c>
      <c r="K1949">
        <v>1334155995</v>
      </c>
      <c r="L1949" t="b">
        <v>1</v>
      </c>
      <c r="M1949">
        <v>91</v>
      </c>
      <c r="N1949" t="b">
        <v>1</v>
      </c>
      <c r="O1949" t="s">
        <v>8267</v>
      </c>
      <c r="P1949" t="s">
        <v>8319</v>
      </c>
      <c r="Q1949" t="s">
        <v>8320</v>
      </c>
      <c r="R1949">
        <f t="shared" si="210"/>
        <v>64.95</v>
      </c>
      <c r="S1949" s="9">
        <f t="shared" si="211"/>
        <v>118</v>
      </c>
      <c r="T1949" s="8">
        <f t="shared" si="212"/>
        <v>41010.620312500003</v>
      </c>
      <c r="U1949" s="8">
        <f t="shared" si="213"/>
        <v>41040.620312500003</v>
      </c>
      <c r="V1949" s="14">
        <f t="shared" si="214"/>
        <v>30</v>
      </c>
      <c r="W1949" s="10">
        <f t="shared" si="215"/>
        <v>0.182</v>
      </c>
      <c r="X1949" s="21">
        <f t="shared" si="216"/>
        <v>2012</v>
      </c>
    </row>
    <row r="1950" spans="1:24" ht="60" x14ac:dyDescent="0.25">
      <c r="A1950">
        <v>2799</v>
      </c>
      <c r="B1950" s="1" t="s">
        <v>2799</v>
      </c>
      <c r="C1950" s="1" t="s">
        <v>6909</v>
      </c>
      <c r="D1950" s="3">
        <v>5000</v>
      </c>
      <c r="E1950" s="4">
        <v>5831.74</v>
      </c>
      <c r="F1950" t="s">
        <v>8218</v>
      </c>
      <c r="G1950" t="s">
        <v>8224</v>
      </c>
      <c r="H1950" t="s">
        <v>8407</v>
      </c>
      <c r="I1950" t="s">
        <v>8246</v>
      </c>
      <c r="J1950">
        <v>1466179200</v>
      </c>
      <c r="K1950">
        <v>1463466070</v>
      </c>
      <c r="L1950" t="b">
        <v>0</v>
      </c>
      <c r="M1950">
        <v>130</v>
      </c>
      <c r="N1950" t="b">
        <v>1</v>
      </c>
      <c r="O1950" t="s">
        <v>8269</v>
      </c>
      <c r="P1950" t="s">
        <v>8321</v>
      </c>
      <c r="Q1950" t="s">
        <v>8324</v>
      </c>
      <c r="R1950">
        <f t="shared" si="210"/>
        <v>44.86</v>
      </c>
      <c r="S1950" s="9">
        <f t="shared" si="211"/>
        <v>117</v>
      </c>
      <c r="T1950" s="8">
        <f t="shared" si="212"/>
        <v>42507.264699074076</v>
      </c>
      <c r="U1950" s="8">
        <f t="shared" si="213"/>
        <v>42538.666666666672</v>
      </c>
      <c r="V1950" s="14">
        <f t="shared" si="214"/>
        <v>31.401967592595611</v>
      </c>
      <c r="W1950" s="10">
        <f t="shared" si="215"/>
        <v>0.16634799999999997</v>
      </c>
      <c r="X1950" s="21">
        <f t="shared" si="216"/>
        <v>2016</v>
      </c>
    </row>
    <row r="1951" spans="1:24" ht="45" x14ac:dyDescent="0.25">
      <c r="A1951">
        <v>839</v>
      </c>
      <c r="B1951" s="1" t="s">
        <v>840</v>
      </c>
      <c r="C1951" s="1" t="s">
        <v>4949</v>
      </c>
      <c r="D1951" s="3">
        <v>5000</v>
      </c>
      <c r="E1951" s="4">
        <v>5830.83</v>
      </c>
      <c r="F1951" t="s">
        <v>8218</v>
      </c>
      <c r="G1951" t="s">
        <v>8223</v>
      </c>
      <c r="H1951" t="s">
        <v>8403</v>
      </c>
      <c r="I1951" t="s">
        <v>8245</v>
      </c>
      <c r="J1951">
        <v>1348337956</v>
      </c>
      <c r="K1951">
        <v>1345745956</v>
      </c>
      <c r="L1951" t="b">
        <v>0</v>
      </c>
      <c r="M1951">
        <v>96</v>
      </c>
      <c r="N1951" t="b">
        <v>1</v>
      </c>
      <c r="O1951" t="s">
        <v>8274</v>
      </c>
      <c r="P1951" t="s">
        <v>8325</v>
      </c>
      <c r="Q1951" t="s">
        <v>8329</v>
      </c>
      <c r="R1951">
        <f t="shared" si="210"/>
        <v>60.74</v>
      </c>
      <c r="S1951" s="9">
        <f t="shared" si="211"/>
        <v>117</v>
      </c>
      <c r="T1951" s="8">
        <f t="shared" si="212"/>
        <v>41144.763379629629</v>
      </c>
      <c r="U1951" s="8">
        <f t="shared" si="213"/>
        <v>41174.763379629629</v>
      </c>
      <c r="V1951" s="14">
        <f t="shared" si="214"/>
        <v>30</v>
      </c>
      <c r="W1951" s="10">
        <f t="shared" si="215"/>
        <v>0.16616599999999998</v>
      </c>
      <c r="X1951" s="21">
        <f t="shared" si="216"/>
        <v>2012</v>
      </c>
    </row>
    <row r="1952" spans="1:24" ht="60" x14ac:dyDescent="0.25">
      <c r="A1952">
        <v>3655</v>
      </c>
      <c r="B1952" s="1" t="s">
        <v>3652</v>
      </c>
      <c r="C1952" s="1" t="s">
        <v>7765</v>
      </c>
      <c r="D1952" s="3">
        <v>5000</v>
      </c>
      <c r="E1952" s="4">
        <v>5813</v>
      </c>
      <c r="F1952" t="s">
        <v>8218</v>
      </c>
      <c r="G1952" t="s">
        <v>8223</v>
      </c>
      <c r="H1952" t="s">
        <v>8403</v>
      </c>
      <c r="I1952" t="s">
        <v>8245</v>
      </c>
      <c r="J1952">
        <v>1437202740</v>
      </c>
      <c r="K1952">
        <v>1434654998</v>
      </c>
      <c r="L1952" t="b">
        <v>0</v>
      </c>
      <c r="M1952">
        <v>79</v>
      </c>
      <c r="N1952" t="b">
        <v>1</v>
      </c>
      <c r="O1952" t="s">
        <v>8269</v>
      </c>
      <c r="P1952" t="s">
        <v>8321</v>
      </c>
      <c r="Q1952" t="s">
        <v>8324</v>
      </c>
      <c r="R1952">
        <f t="shared" si="210"/>
        <v>73.58</v>
      </c>
      <c r="S1952" s="9">
        <f t="shared" si="211"/>
        <v>116</v>
      </c>
      <c r="T1952" s="8">
        <f t="shared" si="212"/>
        <v>42173.803217592591</v>
      </c>
      <c r="U1952" s="8">
        <f t="shared" si="213"/>
        <v>42203.290972222225</v>
      </c>
      <c r="V1952" s="14">
        <f t="shared" si="214"/>
        <v>29.487754629633855</v>
      </c>
      <c r="W1952" s="10">
        <f t="shared" si="215"/>
        <v>0.16259999999999999</v>
      </c>
      <c r="X1952" s="21">
        <f t="shared" si="216"/>
        <v>2015</v>
      </c>
    </row>
    <row r="1953" spans="1:24" ht="45" x14ac:dyDescent="0.25">
      <c r="A1953">
        <v>1757</v>
      </c>
      <c r="B1953" s="1" t="s">
        <v>1758</v>
      </c>
      <c r="C1953" s="1" t="s">
        <v>5867</v>
      </c>
      <c r="D1953" s="3">
        <v>5000</v>
      </c>
      <c r="E1953" s="4">
        <v>5800</v>
      </c>
      <c r="F1953" t="s">
        <v>8218</v>
      </c>
      <c r="G1953" t="s">
        <v>8223</v>
      </c>
      <c r="H1953" t="s">
        <v>8403</v>
      </c>
      <c r="I1953" t="s">
        <v>8245</v>
      </c>
      <c r="J1953">
        <v>1485631740</v>
      </c>
      <c r="K1953">
        <v>1483041083</v>
      </c>
      <c r="L1953" t="b">
        <v>0</v>
      </c>
      <c r="M1953">
        <v>14</v>
      </c>
      <c r="N1953" t="b">
        <v>1</v>
      </c>
      <c r="O1953" t="s">
        <v>8283</v>
      </c>
      <c r="P1953" t="s">
        <v>8311</v>
      </c>
      <c r="Q1953" t="s">
        <v>8312</v>
      </c>
      <c r="R1953">
        <f t="shared" si="210"/>
        <v>414.29</v>
      </c>
      <c r="S1953" s="9">
        <f t="shared" si="211"/>
        <v>116</v>
      </c>
      <c r="T1953" s="8">
        <f t="shared" si="212"/>
        <v>42733.827349537038</v>
      </c>
      <c r="U1953" s="8">
        <f t="shared" si="213"/>
        <v>42763.811805555553</v>
      </c>
      <c r="V1953" s="14">
        <f t="shared" si="214"/>
        <v>29.98445601851563</v>
      </c>
      <c r="W1953" s="10">
        <f t="shared" si="215"/>
        <v>0.16</v>
      </c>
      <c r="X1953" s="21">
        <f t="shared" si="216"/>
        <v>2016</v>
      </c>
    </row>
    <row r="1954" spans="1:24" ht="45" x14ac:dyDescent="0.25">
      <c r="A1954">
        <v>1367</v>
      </c>
      <c r="B1954" s="1" t="s">
        <v>1368</v>
      </c>
      <c r="C1954" s="1" t="s">
        <v>5477</v>
      </c>
      <c r="D1954" s="3">
        <v>5000</v>
      </c>
      <c r="E1954" s="4">
        <v>5713</v>
      </c>
      <c r="F1954" t="s">
        <v>8218</v>
      </c>
      <c r="G1954" t="s">
        <v>8223</v>
      </c>
      <c r="H1954" t="s">
        <v>8403</v>
      </c>
      <c r="I1954" t="s">
        <v>8245</v>
      </c>
      <c r="J1954">
        <v>1447463050</v>
      </c>
      <c r="K1954">
        <v>1444867450</v>
      </c>
      <c r="L1954" t="b">
        <v>0</v>
      </c>
      <c r="M1954">
        <v>90</v>
      </c>
      <c r="N1954" t="b">
        <v>1</v>
      </c>
      <c r="O1954" t="s">
        <v>8274</v>
      </c>
      <c r="P1954" t="s">
        <v>8325</v>
      </c>
      <c r="Q1954" t="s">
        <v>8329</v>
      </c>
      <c r="R1954">
        <f t="shared" si="210"/>
        <v>63.48</v>
      </c>
      <c r="S1954" s="9">
        <f t="shared" si="211"/>
        <v>114</v>
      </c>
      <c r="T1954" s="8">
        <f t="shared" si="212"/>
        <v>42292.002893518518</v>
      </c>
      <c r="U1954" s="8">
        <f t="shared" si="213"/>
        <v>42322.044560185182</v>
      </c>
      <c r="V1954" s="14">
        <f t="shared" si="214"/>
        <v>30.041666666664241</v>
      </c>
      <c r="W1954" s="10">
        <f t="shared" si="215"/>
        <v>0.1426</v>
      </c>
      <c r="X1954" s="21">
        <f t="shared" si="216"/>
        <v>2015</v>
      </c>
    </row>
    <row r="1955" spans="1:24" ht="30" x14ac:dyDescent="0.25">
      <c r="A1955">
        <v>3158</v>
      </c>
      <c r="B1955" s="1" t="s">
        <v>3158</v>
      </c>
      <c r="C1955" s="1" t="s">
        <v>7268</v>
      </c>
      <c r="D1955" s="3">
        <v>5000</v>
      </c>
      <c r="E1955" s="4">
        <v>5700</v>
      </c>
      <c r="F1955" t="s">
        <v>8218</v>
      </c>
      <c r="G1955" t="s">
        <v>8223</v>
      </c>
      <c r="H1955" t="s">
        <v>8403</v>
      </c>
      <c r="I1955" t="s">
        <v>8245</v>
      </c>
      <c r="J1955">
        <v>1374523752</v>
      </c>
      <c r="K1955">
        <v>1371931752</v>
      </c>
      <c r="L1955" t="b">
        <v>1</v>
      </c>
      <c r="M1955">
        <v>69</v>
      </c>
      <c r="N1955" t="b">
        <v>1</v>
      </c>
      <c r="O1955" t="s">
        <v>8269</v>
      </c>
      <c r="P1955" t="s">
        <v>8321</v>
      </c>
      <c r="Q1955" t="s">
        <v>8324</v>
      </c>
      <c r="R1955">
        <f t="shared" si="210"/>
        <v>82.61</v>
      </c>
      <c r="S1955" s="9">
        <f t="shared" si="211"/>
        <v>114</v>
      </c>
      <c r="T1955" s="8">
        <f t="shared" si="212"/>
        <v>41447.839722222219</v>
      </c>
      <c r="U1955" s="8">
        <f t="shared" si="213"/>
        <v>41477.839722222219</v>
      </c>
      <c r="V1955" s="14">
        <f t="shared" si="214"/>
        <v>30</v>
      </c>
      <c r="W1955" s="10">
        <f t="shared" si="215"/>
        <v>0.14000000000000001</v>
      </c>
      <c r="X1955" s="21">
        <f t="shared" si="216"/>
        <v>2013</v>
      </c>
    </row>
    <row r="1956" spans="1:24" ht="45" x14ac:dyDescent="0.25">
      <c r="A1956">
        <v>2967</v>
      </c>
      <c r="B1956" s="1" t="s">
        <v>2967</v>
      </c>
      <c r="C1956" s="1" t="s">
        <v>7077</v>
      </c>
      <c r="D1956" s="3">
        <v>5000</v>
      </c>
      <c r="E1956" s="4">
        <v>5696</v>
      </c>
      <c r="F1956" t="s">
        <v>8218</v>
      </c>
      <c r="G1956" t="s">
        <v>8223</v>
      </c>
      <c r="H1956" t="s">
        <v>8403</v>
      </c>
      <c r="I1956" t="s">
        <v>8245</v>
      </c>
      <c r="J1956">
        <v>1425872692</v>
      </c>
      <c r="K1956">
        <v>1423284292</v>
      </c>
      <c r="L1956" t="b">
        <v>0</v>
      </c>
      <c r="M1956">
        <v>71</v>
      </c>
      <c r="N1956" t="b">
        <v>1</v>
      </c>
      <c r="O1956" t="s">
        <v>8269</v>
      </c>
      <c r="P1956" t="s">
        <v>8321</v>
      </c>
      <c r="Q1956" t="s">
        <v>8324</v>
      </c>
      <c r="R1956">
        <f t="shared" si="210"/>
        <v>80.23</v>
      </c>
      <c r="S1956" s="9">
        <f t="shared" si="211"/>
        <v>114</v>
      </c>
      <c r="T1956" s="8">
        <f t="shared" si="212"/>
        <v>42042.197824074072</v>
      </c>
      <c r="U1956" s="8">
        <f t="shared" si="213"/>
        <v>42072.156157407408</v>
      </c>
      <c r="V1956" s="14">
        <f t="shared" si="214"/>
        <v>29.958333333335759</v>
      </c>
      <c r="W1956" s="10">
        <f t="shared" si="215"/>
        <v>0.13919999999999999</v>
      </c>
      <c r="X1956" s="21">
        <f t="shared" si="216"/>
        <v>2015</v>
      </c>
    </row>
    <row r="1957" spans="1:24" ht="60" x14ac:dyDescent="0.25">
      <c r="A1957">
        <v>3361</v>
      </c>
      <c r="B1957" s="1" t="s">
        <v>3360</v>
      </c>
      <c r="C1957" s="1" t="s">
        <v>7471</v>
      </c>
      <c r="D1957" s="3">
        <v>5000</v>
      </c>
      <c r="E1957" s="4">
        <v>5673</v>
      </c>
      <c r="F1957" t="s">
        <v>8218</v>
      </c>
      <c r="G1957" t="s">
        <v>8223</v>
      </c>
      <c r="H1957" t="s">
        <v>8403</v>
      </c>
      <c r="I1957" t="s">
        <v>8245</v>
      </c>
      <c r="J1957">
        <v>1409587140</v>
      </c>
      <c r="K1957">
        <v>1408062990</v>
      </c>
      <c r="L1957" t="b">
        <v>0</v>
      </c>
      <c r="M1957">
        <v>68</v>
      </c>
      <c r="N1957" t="b">
        <v>1</v>
      </c>
      <c r="O1957" t="s">
        <v>8269</v>
      </c>
      <c r="P1957" t="s">
        <v>8321</v>
      </c>
      <c r="Q1957" t="s">
        <v>8324</v>
      </c>
      <c r="R1957">
        <f t="shared" si="210"/>
        <v>83.43</v>
      </c>
      <c r="S1957" s="9">
        <f t="shared" si="211"/>
        <v>113</v>
      </c>
      <c r="T1957" s="8">
        <f t="shared" si="212"/>
        <v>41866.025347222225</v>
      </c>
      <c r="U1957" s="8">
        <f t="shared" si="213"/>
        <v>41883.665972222225</v>
      </c>
      <c r="V1957" s="14">
        <f t="shared" si="214"/>
        <v>17.640625</v>
      </c>
      <c r="W1957" s="10">
        <f t="shared" si="215"/>
        <v>0.1346</v>
      </c>
      <c r="X1957" s="21">
        <f t="shared" si="216"/>
        <v>2014</v>
      </c>
    </row>
    <row r="1958" spans="1:24" ht="45" x14ac:dyDescent="0.25">
      <c r="A1958">
        <v>3554</v>
      </c>
      <c r="B1958" s="1" t="s">
        <v>3553</v>
      </c>
      <c r="C1958" s="1" t="s">
        <v>7664</v>
      </c>
      <c r="D1958" s="3">
        <v>5000</v>
      </c>
      <c r="E1958" s="4">
        <v>5671.11</v>
      </c>
      <c r="F1958" t="s">
        <v>8218</v>
      </c>
      <c r="G1958" t="s">
        <v>8223</v>
      </c>
      <c r="H1958" t="s">
        <v>8403</v>
      </c>
      <c r="I1958" t="s">
        <v>8245</v>
      </c>
      <c r="J1958">
        <v>1423674000</v>
      </c>
      <c r="K1958">
        <v>1421025159</v>
      </c>
      <c r="L1958" t="b">
        <v>0</v>
      </c>
      <c r="M1958">
        <v>53</v>
      </c>
      <c r="N1958" t="b">
        <v>1</v>
      </c>
      <c r="O1958" t="s">
        <v>8269</v>
      </c>
      <c r="P1958" t="s">
        <v>8321</v>
      </c>
      <c r="Q1958" t="s">
        <v>8324</v>
      </c>
      <c r="R1958">
        <f t="shared" si="210"/>
        <v>107</v>
      </c>
      <c r="S1958" s="9">
        <f t="shared" si="211"/>
        <v>113</v>
      </c>
      <c r="T1958" s="8">
        <f t="shared" si="212"/>
        <v>42016.050451388888</v>
      </c>
      <c r="U1958" s="8">
        <f t="shared" si="213"/>
        <v>42046.708333333328</v>
      </c>
      <c r="V1958" s="14">
        <f t="shared" si="214"/>
        <v>30.657881944440305</v>
      </c>
      <c r="W1958" s="10">
        <f t="shared" si="215"/>
        <v>0.13422199999999992</v>
      </c>
      <c r="X1958" s="21">
        <f t="shared" si="216"/>
        <v>2015</v>
      </c>
    </row>
    <row r="1959" spans="1:24" ht="45" x14ac:dyDescent="0.25">
      <c r="A1959">
        <v>2812</v>
      </c>
      <c r="B1959" s="1" t="s">
        <v>2812</v>
      </c>
      <c r="C1959" s="1" t="s">
        <v>6922</v>
      </c>
      <c r="D1959" s="3">
        <v>5000</v>
      </c>
      <c r="E1959" s="4">
        <v>5665</v>
      </c>
      <c r="F1959" t="s">
        <v>8218</v>
      </c>
      <c r="G1959" t="s">
        <v>8228</v>
      </c>
      <c r="H1959" t="s">
        <v>8408</v>
      </c>
      <c r="I1959" t="s">
        <v>8250</v>
      </c>
      <c r="J1959">
        <v>1428292800</v>
      </c>
      <c r="K1959">
        <v>1424368298</v>
      </c>
      <c r="L1959" t="b">
        <v>0</v>
      </c>
      <c r="M1959">
        <v>83</v>
      </c>
      <c r="N1959" t="b">
        <v>1</v>
      </c>
      <c r="O1959" t="s">
        <v>8269</v>
      </c>
      <c r="P1959" t="s">
        <v>8321</v>
      </c>
      <c r="Q1959" t="s">
        <v>8324</v>
      </c>
      <c r="R1959">
        <f t="shared" si="210"/>
        <v>68.25</v>
      </c>
      <c r="S1959" s="9">
        <f t="shared" si="211"/>
        <v>113</v>
      </c>
      <c r="T1959" s="8">
        <f t="shared" si="212"/>
        <v>42054.74418981481</v>
      </c>
      <c r="U1959" s="8">
        <f t="shared" si="213"/>
        <v>42100.166666666672</v>
      </c>
      <c r="V1959" s="14">
        <f t="shared" si="214"/>
        <v>45.422476851861575</v>
      </c>
      <c r="W1959" s="10">
        <f t="shared" si="215"/>
        <v>0.13300000000000001</v>
      </c>
      <c r="X1959" s="21">
        <f t="shared" si="216"/>
        <v>2015</v>
      </c>
    </row>
    <row r="1960" spans="1:24" ht="45" x14ac:dyDescent="0.25">
      <c r="A1960">
        <v>118</v>
      </c>
      <c r="B1960" s="1" t="s">
        <v>120</v>
      </c>
      <c r="C1960" s="1" t="s">
        <v>4229</v>
      </c>
      <c r="D1960" s="3">
        <v>5000</v>
      </c>
      <c r="E1960" s="4">
        <v>5651.58</v>
      </c>
      <c r="F1960" t="s">
        <v>8218</v>
      </c>
      <c r="G1960" t="s">
        <v>8223</v>
      </c>
      <c r="H1960" t="s">
        <v>8403</v>
      </c>
      <c r="I1960" t="s">
        <v>8245</v>
      </c>
      <c r="J1960">
        <v>1311902236</v>
      </c>
      <c r="K1960">
        <v>1309310236</v>
      </c>
      <c r="L1960" t="b">
        <v>0</v>
      </c>
      <c r="M1960">
        <v>39</v>
      </c>
      <c r="N1960" t="b">
        <v>1</v>
      </c>
      <c r="O1960" t="s">
        <v>8264</v>
      </c>
      <c r="P1960" t="s">
        <v>8319</v>
      </c>
      <c r="Q1960" t="s">
        <v>8341</v>
      </c>
      <c r="R1960">
        <f t="shared" si="210"/>
        <v>144.91</v>
      </c>
      <c r="S1960" s="9">
        <f t="shared" si="211"/>
        <v>113</v>
      </c>
      <c r="T1960" s="8">
        <f t="shared" si="212"/>
        <v>40723.053657407407</v>
      </c>
      <c r="U1960" s="8">
        <f t="shared" si="213"/>
        <v>40753.053657407407</v>
      </c>
      <c r="V1960" s="14">
        <f t="shared" si="214"/>
        <v>30</v>
      </c>
      <c r="W1960" s="10">
        <f t="shared" si="215"/>
        <v>0.13031599999999999</v>
      </c>
      <c r="X1960" s="21">
        <f t="shared" si="216"/>
        <v>2011</v>
      </c>
    </row>
    <row r="1961" spans="1:24" ht="60" x14ac:dyDescent="0.25">
      <c r="A1961">
        <v>3489</v>
      </c>
      <c r="B1961" s="1" t="s">
        <v>3488</v>
      </c>
      <c r="C1961" s="1" t="s">
        <v>7599</v>
      </c>
      <c r="D1961" s="3">
        <v>5000</v>
      </c>
      <c r="E1961" s="4">
        <v>5635</v>
      </c>
      <c r="F1961" t="s">
        <v>8218</v>
      </c>
      <c r="G1961" t="s">
        <v>8224</v>
      </c>
      <c r="H1961" t="s">
        <v>8407</v>
      </c>
      <c r="I1961" t="s">
        <v>8246</v>
      </c>
      <c r="J1961">
        <v>1400965200</v>
      </c>
      <c r="K1961">
        <v>1398352531</v>
      </c>
      <c r="L1961" t="b">
        <v>0</v>
      </c>
      <c r="M1961">
        <v>72</v>
      </c>
      <c r="N1961" t="b">
        <v>1</v>
      </c>
      <c r="O1961" t="s">
        <v>8269</v>
      </c>
      <c r="P1961" t="s">
        <v>8321</v>
      </c>
      <c r="Q1961" t="s">
        <v>8324</v>
      </c>
      <c r="R1961">
        <f t="shared" si="210"/>
        <v>78.260000000000005</v>
      </c>
      <c r="S1961" s="9">
        <f t="shared" si="211"/>
        <v>113</v>
      </c>
      <c r="T1961" s="8">
        <f t="shared" si="212"/>
        <v>41753.635775462964</v>
      </c>
      <c r="U1961" s="8">
        <f t="shared" si="213"/>
        <v>41783.875</v>
      </c>
      <c r="V1961" s="14">
        <f t="shared" si="214"/>
        <v>30.239224537035625</v>
      </c>
      <c r="W1961" s="10">
        <f t="shared" si="215"/>
        <v>0.127</v>
      </c>
      <c r="X1961" s="21">
        <f t="shared" si="216"/>
        <v>2014</v>
      </c>
    </row>
    <row r="1962" spans="1:24" ht="60" x14ac:dyDescent="0.25">
      <c r="A1962">
        <v>319</v>
      </c>
      <c r="B1962" s="1" t="s">
        <v>320</v>
      </c>
      <c r="C1962" s="1" t="s">
        <v>4429</v>
      </c>
      <c r="D1962" s="3">
        <v>5000</v>
      </c>
      <c r="E1962" s="4">
        <v>5634</v>
      </c>
      <c r="F1962" t="s">
        <v>8218</v>
      </c>
      <c r="G1962" t="s">
        <v>8223</v>
      </c>
      <c r="H1962" t="s">
        <v>8403</v>
      </c>
      <c r="I1962" t="s">
        <v>8245</v>
      </c>
      <c r="J1962">
        <v>1265097540</v>
      </c>
      <c r="K1962">
        <v>1257538029</v>
      </c>
      <c r="L1962" t="b">
        <v>1</v>
      </c>
      <c r="M1962">
        <v>51</v>
      </c>
      <c r="N1962" t="b">
        <v>1</v>
      </c>
      <c r="O1962" t="s">
        <v>8267</v>
      </c>
      <c r="P1962" t="s">
        <v>8319</v>
      </c>
      <c r="Q1962" t="s">
        <v>8320</v>
      </c>
      <c r="R1962">
        <f t="shared" si="210"/>
        <v>110.47</v>
      </c>
      <c r="S1962" s="9">
        <f t="shared" si="211"/>
        <v>113</v>
      </c>
      <c r="T1962" s="8">
        <f t="shared" si="212"/>
        <v>40123.83829861111</v>
      </c>
      <c r="U1962" s="8">
        <f t="shared" si="213"/>
        <v>40211.332638888889</v>
      </c>
      <c r="V1962" s="14">
        <f t="shared" si="214"/>
        <v>87.494340277778974</v>
      </c>
      <c r="W1962" s="10">
        <f t="shared" si="215"/>
        <v>0.1268</v>
      </c>
      <c r="X1962" s="21">
        <f t="shared" si="216"/>
        <v>2009</v>
      </c>
    </row>
    <row r="1963" spans="1:24" ht="60" x14ac:dyDescent="0.25">
      <c r="A1963">
        <v>752</v>
      </c>
      <c r="B1963" s="1" t="s">
        <v>753</v>
      </c>
      <c r="C1963" s="1" t="s">
        <v>4862</v>
      </c>
      <c r="D1963" s="3">
        <v>5000</v>
      </c>
      <c r="E1963" s="4">
        <v>5585</v>
      </c>
      <c r="F1963" t="s">
        <v>8218</v>
      </c>
      <c r="G1963" t="s">
        <v>8225</v>
      </c>
      <c r="H1963" t="s">
        <v>8404</v>
      </c>
      <c r="I1963" t="s">
        <v>8247</v>
      </c>
      <c r="J1963">
        <v>1476615600</v>
      </c>
      <c r="K1963">
        <v>1474884417</v>
      </c>
      <c r="L1963" t="b">
        <v>0</v>
      </c>
      <c r="M1963">
        <v>105</v>
      </c>
      <c r="N1963" t="b">
        <v>1</v>
      </c>
      <c r="O1963" t="s">
        <v>8272</v>
      </c>
      <c r="P1963" t="s">
        <v>8309</v>
      </c>
      <c r="Q1963" t="s">
        <v>8331</v>
      </c>
      <c r="R1963">
        <f t="shared" si="210"/>
        <v>53.19</v>
      </c>
      <c r="S1963" s="9">
        <f t="shared" si="211"/>
        <v>112</v>
      </c>
      <c r="T1963" s="8">
        <f t="shared" si="212"/>
        <v>42639.421493055561</v>
      </c>
      <c r="U1963" s="8">
        <f t="shared" si="213"/>
        <v>42659.458333333328</v>
      </c>
      <c r="V1963" s="14">
        <f t="shared" si="214"/>
        <v>20.036840277767624</v>
      </c>
      <c r="W1963" s="10">
        <f t="shared" si="215"/>
        <v>0.11700000000000001</v>
      </c>
      <c r="X1963" s="21">
        <f t="shared" si="216"/>
        <v>2016</v>
      </c>
    </row>
    <row r="1964" spans="1:24" ht="60" x14ac:dyDescent="0.25">
      <c r="A1964">
        <v>268</v>
      </c>
      <c r="B1964" s="1" t="s">
        <v>269</v>
      </c>
      <c r="C1964" s="1" t="s">
        <v>4378</v>
      </c>
      <c r="D1964" s="3">
        <v>5000</v>
      </c>
      <c r="E1964" s="4">
        <v>5570</v>
      </c>
      <c r="F1964" t="s">
        <v>8218</v>
      </c>
      <c r="G1964" t="s">
        <v>8223</v>
      </c>
      <c r="H1964" t="s">
        <v>8403</v>
      </c>
      <c r="I1964" t="s">
        <v>8245</v>
      </c>
      <c r="J1964">
        <v>1320640778</v>
      </c>
      <c r="K1964">
        <v>1316749178</v>
      </c>
      <c r="L1964" t="b">
        <v>1</v>
      </c>
      <c r="M1964">
        <v>111</v>
      </c>
      <c r="N1964" t="b">
        <v>1</v>
      </c>
      <c r="O1964" t="s">
        <v>8267</v>
      </c>
      <c r="P1964" t="s">
        <v>8319</v>
      </c>
      <c r="Q1964" t="s">
        <v>8320</v>
      </c>
      <c r="R1964">
        <f t="shared" si="210"/>
        <v>50.18</v>
      </c>
      <c r="S1964" s="9">
        <f t="shared" si="211"/>
        <v>111</v>
      </c>
      <c r="T1964" s="8">
        <f t="shared" si="212"/>
        <v>40809.15252314815</v>
      </c>
      <c r="U1964" s="8">
        <f t="shared" si="213"/>
        <v>40854.194189814814</v>
      </c>
      <c r="V1964" s="14">
        <f t="shared" si="214"/>
        <v>45.041666666664241</v>
      </c>
      <c r="W1964" s="10">
        <f t="shared" si="215"/>
        <v>0.114</v>
      </c>
      <c r="X1964" s="21">
        <f t="shared" si="216"/>
        <v>2011</v>
      </c>
    </row>
    <row r="1965" spans="1:24" ht="60" x14ac:dyDescent="0.25">
      <c r="A1965">
        <v>265</v>
      </c>
      <c r="B1965" s="1" t="s">
        <v>266</v>
      </c>
      <c r="C1965" s="1" t="s">
        <v>4375</v>
      </c>
      <c r="D1965" s="3">
        <v>5000</v>
      </c>
      <c r="E1965" s="4">
        <v>5555</v>
      </c>
      <c r="F1965" t="s">
        <v>8218</v>
      </c>
      <c r="G1965" t="s">
        <v>8223</v>
      </c>
      <c r="H1965" t="s">
        <v>8403</v>
      </c>
      <c r="I1965" t="s">
        <v>8245</v>
      </c>
      <c r="J1965">
        <v>1273522560</v>
      </c>
      <c r="K1965">
        <v>1269928430</v>
      </c>
      <c r="L1965" t="b">
        <v>1</v>
      </c>
      <c r="M1965">
        <v>58</v>
      </c>
      <c r="N1965" t="b">
        <v>1</v>
      </c>
      <c r="O1965" t="s">
        <v>8267</v>
      </c>
      <c r="P1965" t="s">
        <v>8319</v>
      </c>
      <c r="Q1965" t="s">
        <v>8320</v>
      </c>
      <c r="R1965">
        <f t="shared" si="210"/>
        <v>95.78</v>
      </c>
      <c r="S1965" s="9">
        <f t="shared" si="211"/>
        <v>111</v>
      </c>
      <c r="T1965" s="8">
        <f t="shared" si="212"/>
        <v>40267.245717592588</v>
      </c>
      <c r="U1965" s="8">
        <f t="shared" si="213"/>
        <v>40308.844444444447</v>
      </c>
      <c r="V1965" s="14">
        <f t="shared" si="214"/>
        <v>41.598726851858373</v>
      </c>
      <c r="W1965" s="10">
        <f t="shared" si="215"/>
        <v>0.111</v>
      </c>
      <c r="X1965" s="21">
        <f t="shared" si="216"/>
        <v>2010</v>
      </c>
    </row>
    <row r="1966" spans="1:24" ht="45" x14ac:dyDescent="0.25">
      <c r="A1966">
        <v>1645</v>
      </c>
      <c r="B1966" s="1" t="s">
        <v>1646</v>
      </c>
      <c r="C1966" s="1" t="s">
        <v>5755</v>
      </c>
      <c r="D1966" s="3">
        <v>5000</v>
      </c>
      <c r="E1966" s="4">
        <v>5540</v>
      </c>
      <c r="F1966" t="s">
        <v>8218</v>
      </c>
      <c r="G1966" t="s">
        <v>8223</v>
      </c>
      <c r="H1966" t="s">
        <v>8403</v>
      </c>
      <c r="I1966" t="s">
        <v>8245</v>
      </c>
      <c r="J1966">
        <v>1379515740</v>
      </c>
      <c r="K1966">
        <v>1378306140</v>
      </c>
      <c r="L1966" t="b">
        <v>0</v>
      </c>
      <c r="M1966">
        <v>10</v>
      </c>
      <c r="N1966" t="b">
        <v>1</v>
      </c>
      <c r="O1966" t="s">
        <v>8290</v>
      </c>
      <c r="P1966" t="s">
        <v>8325</v>
      </c>
      <c r="Q1966" t="s">
        <v>8336</v>
      </c>
      <c r="R1966">
        <f t="shared" si="210"/>
        <v>554</v>
      </c>
      <c r="S1966" s="9">
        <f t="shared" si="211"/>
        <v>111</v>
      </c>
      <c r="T1966" s="8">
        <f t="shared" si="212"/>
        <v>41521.617361111108</v>
      </c>
      <c r="U1966" s="8">
        <f t="shared" si="213"/>
        <v>41535.617361111108</v>
      </c>
      <c r="V1966" s="14">
        <f t="shared" si="214"/>
        <v>14</v>
      </c>
      <c r="W1966" s="10">
        <f t="shared" si="215"/>
        <v>0.108</v>
      </c>
      <c r="X1966" s="21">
        <f t="shared" si="216"/>
        <v>2013</v>
      </c>
    </row>
    <row r="1967" spans="1:24" ht="45" x14ac:dyDescent="0.25">
      <c r="A1967">
        <v>1368</v>
      </c>
      <c r="B1967" s="1" t="s">
        <v>1369</v>
      </c>
      <c r="C1967" s="1" t="s">
        <v>5478</v>
      </c>
      <c r="D1967" s="3">
        <v>5000</v>
      </c>
      <c r="E1967" s="4">
        <v>5535</v>
      </c>
      <c r="F1967" t="s">
        <v>8218</v>
      </c>
      <c r="G1967" t="s">
        <v>8223</v>
      </c>
      <c r="H1967" t="s">
        <v>8403</v>
      </c>
      <c r="I1967" t="s">
        <v>8245</v>
      </c>
      <c r="J1967">
        <v>1434342894</v>
      </c>
      <c r="K1967">
        <v>1432269294</v>
      </c>
      <c r="L1967" t="b">
        <v>0</v>
      </c>
      <c r="M1967">
        <v>87</v>
      </c>
      <c r="N1967" t="b">
        <v>1</v>
      </c>
      <c r="O1967" t="s">
        <v>8274</v>
      </c>
      <c r="P1967" t="s">
        <v>8325</v>
      </c>
      <c r="Q1967" t="s">
        <v>8329</v>
      </c>
      <c r="R1967">
        <f t="shared" si="210"/>
        <v>63.62</v>
      </c>
      <c r="S1967" s="9">
        <f t="shared" si="211"/>
        <v>111</v>
      </c>
      <c r="T1967" s="8">
        <f t="shared" si="212"/>
        <v>42146.190902777773</v>
      </c>
      <c r="U1967" s="8">
        <f t="shared" si="213"/>
        <v>42170.190902777773</v>
      </c>
      <c r="V1967" s="14">
        <f t="shared" si="214"/>
        <v>24</v>
      </c>
      <c r="W1967" s="10">
        <f t="shared" si="215"/>
        <v>0.107</v>
      </c>
      <c r="X1967" s="21">
        <f t="shared" si="216"/>
        <v>2015</v>
      </c>
    </row>
    <row r="1968" spans="1:24" ht="45" x14ac:dyDescent="0.25">
      <c r="A1968">
        <v>3698</v>
      </c>
      <c r="B1968" s="1" t="s">
        <v>3695</v>
      </c>
      <c r="C1968" s="1" t="s">
        <v>7808</v>
      </c>
      <c r="D1968" s="3">
        <v>5000</v>
      </c>
      <c r="E1968" s="4">
        <v>5526</v>
      </c>
      <c r="F1968" t="s">
        <v>8218</v>
      </c>
      <c r="G1968" t="s">
        <v>8223</v>
      </c>
      <c r="H1968" t="s">
        <v>8403</v>
      </c>
      <c r="I1968" t="s">
        <v>8245</v>
      </c>
      <c r="J1968">
        <v>1456946487</v>
      </c>
      <c r="K1968">
        <v>1454354487</v>
      </c>
      <c r="L1968" t="b">
        <v>0</v>
      </c>
      <c r="M1968">
        <v>136</v>
      </c>
      <c r="N1968" t="b">
        <v>1</v>
      </c>
      <c r="O1968" t="s">
        <v>8269</v>
      </c>
      <c r="P1968" t="s">
        <v>8321</v>
      </c>
      <c r="Q1968" t="s">
        <v>8324</v>
      </c>
      <c r="R1968">
        <f t="shared" si="210"/>
        <v>40.630000000000003</v>
      </c>
      <c r="S1968" s="9">
        <f t="shared" si="211"/>
        <v>111</v>
      </c>
      <c r="T1968" s="8">
        <f t="shared" si="212"/>
        <v>42401.806562500002</v>
      </c>
      <c r="U1968" s="8">
        <f t="shared" si="213"/>
        <v>42431.806562500002</v>
      </c>
      <c r="V1968" s="14">
        <f t="shared" si="214"/>
        <v>30</v>
      </c>
      <c r="W1968" s="10">
        <f t="shared" si="215"/>
        <v>0.1052</v>
      </c>
      <c r="X1968" s="21">
        <f t="shared" si="216"/>
        <v>2016</v>
      </c>
    </row>
    <row r="1969" spans="1:24" ht="45" x14ac:dyDescent="0.25">
      <c r="A1969">
        <v>3772</v>
      </c>
      <c r="B1969" s="1" t="s">
        <v>3769</v>
      </c>
      <c r="C1969" s="1" t="s">
        <v>7882</v>
      </c>
      <c r="D1969" s="3">
        <v>5000</v>
      </c>
      <c r="E1969" s="4">
        <v>5510</v>
      </c>
      <c r="F1969" t="s">
        <v>8218</v>
      </c>
      <c r="G1969" t="s">
        <v>8223</v>
      </c>
      <c r="H1969" t="s">
        <v>8403</v>
      </c>
      <c r="I1969" t="s">
        <v>8245</v>
      </c>
      <c r="J1969">
        <v>1480399200</v>
      </c>
      <c r="K1969">
        <v>1478616506</v>
      </c>
      <c r="L1969" t="b">
        <v>0</v>
      </c>
      <c r="M1969">
        <v>33</v>
      </c>
      <c r="N1969" t="b">
        <v>1</v>
      </c>
      <c r="O1969" t="s">
        <v>8303</v>
      </c>
      <c r="P1969" t="s">
        <v>8321</v>
      </c>
      <c r="Q1969" t="s">
        <v>8333</v>
      </c>
      <c r="R1969">
        <f t="shared" si="210"/>
        <v>166.97</v>
      </c>
      <c r="S1969" s="9">
        <f t="shared" si="211"/>
        <v>110</v>
      </c>
      <c r="T1969" s="8">
        <f t="shared" si="212"/>
        <v>42682.616967592592</v>
      </c>
      <c r="U1969" s="8">
        <f t="shared" si="213"/>
        <v>42703.25</v>
      </c>
      <c r="V1969" s="14">
        <f t="shared" si="214"/>
        <v>20.633032407407882</v>
      </c>
      <c r="W1969" s="10">
        <f t="shared" si="215"/>
        <v>0.10199999999999999</v>
      </c>
      <c r="X1969" s="21">
        <f t="shared" si="216"/>
        <v>2016</v>
      </c>
    </row>
    <row r="1970" spans="1:24" ht="60" x14ac:dyDescent="0.25">
      <c r="A1970">
        <v>2458</v>
      </c>
      <c r="B1970" s="1" t="s">
        <v>2459</v>
      </c>
      <c r="C1970" s="1" t="s">
        <v>6568</v>
      </c>
      <c r="D1970" s="3">
        <v>5000</v>
      </c>
      <c r="E1970" s="4">
        <v>5509</v>
      </c>
      <c r="F1970" t="s">
        <v>8218</v>
      </c>
      <c r="G1970" t="s">
        <v>8223</v>
      </c>
      <c r="H1970" t="s">
        <v>8403</v>
      </c>
      <c r="I1970" t="s">
        <v>8245</v>
      </c>
      <c r="J1970">
        <v>1465498800</v>
      </c>
      <c r="K1970">
        <v>1462481718</v>
      </c>
      <c r="L1970" t="b">
        <v>0</v>
      </c>
      <c r="M1970">
        <v>80</v>
      </c>
      <c r="N1970" t="b">
        <v>1</v>
      </c>
      <c r="O1970" t="s">
        <v>8296</v>
      </c>
      <c r="P1970" t="s">
        <v>8317</v>
      </c>
      <c r="Q1970" t="s">
        <v>8318</v>
      </c>
      <c r="R1970">
        <f t="shared" si="210"/>
        <v>68.86</v>
      </c>
      <c r="S1970" s="9">
        <f t="shared" si="211"/>
        <v>110</v>
      </c>
      <c r="T1970" s="8">
        <f t="shared" si="212"/>
        <v>42495.871736111112</v>
      </c>
      <c r="U1970" s="8">
        <f t="shared" si="213"/>
        <v>42530.791666666672</v>
      </c>
      <c r="V1970" s="14">
        <f t="shared" si="214"/>
        <v>34.919930555559404</v>
      </c>
      <c r="W1970" s="10">
        <f t="shared" si="215"/>
        <v>0.1018</v>
      </c>
      <c r="X1970" s="21">
        <f t="shared" si="216"/>
        <v>2016</v>
      </c>
    </row>
    <row r="1971" spans="1:24" ht="60" x14ac:dyDescent="0.25">
      <c r="A1971">
        <v>3822</v>
      </c>
      <c r="B1971" s="1" t="s">
        <v>3819</v>
      </c>
      <c r="C1971" s="1" t="s">
        <v>7931</v>
      </c>
      <c r="D1971" s="3">
        <v>5000</v>
      </c>
      <c r="E1971" s="4">
        <v>5501</v>
      </c>
      <c r="F1971" t="s">
        <v>8218</v>
      </c>
      <c r="G1971" t="s">
        <v>8235</v>
      </c>
      <c r="H1971" t="s">
        <v>8412</v>
      </c>
      <c r="I1971" t="s">
        <v>8248</v>
      </c>
      <c r="J1971">
        <v>1453244340</v>
      </c>
      <c r="K1971">
        <v>1448136417</v>
      </c>
      <c r="L1971" t="b">
        <v>0</v>
      </c>
      <c r="M1971">
        <v>76</v>
      </c>
      <c r="N1971" t="b">
        <v>1</v>
      </c>
      <c r="O1971" t="s">
        <v>8269</v>
      </c>
      <c r="P1971" t="s">
        <v>8321</v>
      </c>
      <c r="Q1971" t="s">
        <v>8324</v>
      </c>
      <c r="R1971">
        <f t="shared" si="210"/>
        <v>72.38</v>
      </c>
      <c r="S1971" s="9">
        <f t="shared" si="211"/>
        <v>110</v>
      </c>
      <c r="T1971" s="8">
        <f t="shared" si="212"/>
        <v>42329.838159722218</v>
      </c>
      <c r="U1971" s="8">
        <f t="shared" si="213"/>
        <v>42388.957638888889</v>
      </c>
      <c r="V1971" s="14">
        <f t="shared" si="214"/>
        <v>59.119479166671226</v>
      </c>
      <c r="W1971" s="10">
        <f t="shared" si="215"/>
        <v>0.1002</v>
      </c>
      <c r="X1971" s="21">
        <f t="shared" si="216"/>
        <v>2015</v>
      </c>
    </row>
    <row r="1972" spans="1:24" ht="60" x14ac:dyDescent="0.25">
      <c r="A1972">
        <v>2961</v>
      </c>
      <c r="B1972" s="1" t="s">
        <v>2961</v>
      </c>
      <c r="C1972" s="1" t="s">
        <v>7071</v>
      </c>
      <c r="D1972" s="3">
        <v>5000</v>
      </c>
      <c r="E1972" s="4">
        <v>5481</v>
      </c>
      <c r="F1972" t="s">
        <v>8218</v>
      </c>
      <c r="G1972" t="s">
        <v>8223</v>
      </c>
      <c r="H1972" t="s">
        <v>8403</v>
      </c>
      <c r="I1972" t="s">
        <v>8245</v>
      </c>
      <c r="J1972">
        <v>1427342400</v>
      </c>
      <c r="K1972">
        <v>1424927159</v>
      </c>
      <c r="L1972" t="b">
        <v>0</v>
      </c>
      <c r="M1972">
        <v>108</v>
      </c>
      <c r="N1972" t="b">
        <v>1</v>
      </c>
      <c r="O1972" t="s">
        <v>8269</v>
      </c>
      <c r="P1972" t="s">
        <v>8321</v>
      </c>
      <c r="Q1972" t="s">
        <v>8324</v>
      </c>
      <c r="R1972">
        <f t="shared" si="210"/>
        <v>50.75</v>
      </c>
      <c r="S1972" s="9">
        <f t="shared" si="211"/>
        <v>110</v>
      </c>
      <c r="T1972" s="8">
        <f t="shared" si="212"/>
        <v>42061.212488425925</v>
      </c>
      <c r="U1972" s="8">
        <f t="shared" si="213"/>
        <v>42089.166666666672</v>
      </c>
      <c r="V1972" s="14">
        <f t="shared" si="214"/>
        <v>27.954178240746842</v>
      </c>
      <c r="W1972" s="10">
        <f t="shared" si="215"/>
        <v>9.6199999999999994E-2</v>
      </c>
      <c r="X1972" s="21">
        <f t="shared" si="216"/>
        <v>2015</v>
      </c>
    </row>
    <row r="1973" spans="1:24" ht="60" x14ac:dyDescent="0.25">
      <c r="A1973">
        <v>3175</v>
      </c>
      <c r="B1973" s="1" t="s">
        <v>3175</v>
      </c>
      <c r="C1973" s="1" t="s">
        <v>7285</v>
      </c>
      <c r="D1973" s="3">
        <v>5000</v>
      </c>
      <c r="E1973" s="4">
        <v>5478</v>
      </c>
      <c r="F1973" t="s">
        <v>8218</v>
      </c>
      <c r="G1973" t="s">
        <v>8223</v>
      </c>
      <c r="H1973" t="s">
        <v>8403</v>
      </c>
      <c r="I1973" t="s">
        <v>8245</v>
      </c>
      <c r="J1973">
        <v>1297977427</v>
      </c>
      <c r="K1973">
        <v>1292793427</v>
      </c>
      <c r="L1973" t="b">
        <v>1</v>
      </c>
      <c r="M1973">
        <v>60</v>
      </c>
      <c r="N1973" t="b">
        <v>1</v>
      </c>
      <c r="O1973" t="s">
        <v>8269</v>
      </c>
      <c r="P1973" t="s">
        <v>8321</v>
      </c>
      <c r="Q1973" t="s">
        <v>8324</v>
      </c>
      <c r="R1973">
        <f t="shared" si="210"/>
        <v>91.3</v>
      </c>
      <c r="S1973" s="9">
        <f t="shared" si="211"/>
        <v>110</v>
      </c>
      <c r="T1973" s="8">
        <f t="shared" si="212"/>
        <v>40531.886886574073</v>
      </c>
      <c r="U1973" s="8">
        <f t="shared" si="213"/>
        <v>40591.886886574073</v>
      </c>
      <c r="V1973" s="14">
        <f t="shared" si="214"/>
        <v>60</v>
      </c>
      <c r="W1973" s="10">
        <f t="shared" si="215"/>
        <v>9.5600000000000004E-2</v>
      </c>
      <c r="X1973" s="21">
        <f t="shared" si="216"/>
        <v>2010</v>
      </c>
    </row>
    <row r="1974" spans="1:24" ht="45" x14ac:dyDescent="0.25">
      <c r="A1974">
        <v>723</v>
      </c>
      <c r="B1974" s="1" t="s">
        <v>724</v>
      </c>
      <c r="C1974" s="1" t="s">
        <v>4833</v>
      </c>
      <c r="D1974" s="3">
        <v>5000</v>
      </c>
      <c r="E1974" s="4">
        <v>5469</v>
      </c>
      <c r="F1974" t="s">
        <v>8218</v>
      </c>
      <c r="G1974" t="s">
        <v>8223</v>
      </c>
      <c r="H1974" t="s">
        <v>8403</v>
      </c>
      <c r="I1974" t="s">
        <v>8245</v>
      </c>
      <c r="J1974">
        <v>1438228740</v>
      </c>
      <c r="K1974">
        <v>1435606549</v>
      </c>
      <c r="L1974" t="b">
        <v>0</v>
      </c>
      <c r="M1974">
        <v>100</v>
      </c>
      <c r="N1974" t="b">
        <v>1</v>
      </c>
      <c r="O1974" t="s">
        <v>8272</v>
      </c>
      <c r="P1974" t="s">
        <v>8309</v>
      </c>
      <c r="Q1974" t="s">
        <v>8331</v>
      </c>
      <c r="R1974">
        <f t="shared" si="210"/>
        <v>54.69</v>
      </c>
      <c r="S1974" s="9">
        <f t="shared" si="211"/>
        <v>109</v>
      </c>
      <c r="T1974" s="8">
        <f t="shared" si="212"/>
        <v>42184.816539351858</v>
      </c>
      <c r="U1974" s="8">
        <f t="shared" si="213"/>
        <v>42215.165972222225</v>
      </c>
      <c r="V1974" s="14">
        <f t="shared" si="214"/>
        <v>30.349432870367309</v>
      </c>
      <c r="W1974" s="10">
        <f t="shared" si="215"/>
        <v>9.3799999999999994E-2</v>
      </c>
      <c r="X1974" s="21">
        <f t="shared" si="216"/>
        <v>2015</v>
      </c>
    </row>
    <row r="1975" spans="1:24" ht="45" x14ac:dyDescent="0.25">
      <c r="A1975">
        <v>3260</v>
      </c>
      <c r="B1975" s="1" t="s">
        <v>3260</v>
      </c>
      <c r="C1975" s="1" t="s">
        <v>7370</v>
      </c>
      <c r="D1975" s="3">
        <v>5000</v>
      </c>
      <c r="E1975" s="4">
        <v>5462</v>
      </c>
      <c r="F1975" t="s">
        <v>8218</v>
      </c>
      <c r="G1975" t="s">
        <v>8223</v>
      </c>
      <c r="H1975" t="s">
        <v>8403</v>
      </c>
      <c r="I1975" t="s">
        <v>8245</v>
      </c>
      <c r="J1975">
        <v>1448903318</v>
      </c>
      <c r="K1975">
        <v>1445875718</v>
      </c>
      <c r="L1975" t="b">
        <v>1</v>
      </c>
      <c r="M1975">
        <v>73</v>
      </c>
      <c r="N1975" t="b">
        <v>1</v>
      </c>
      <c r="O1975" t="s">
        <v>8269</v>
      </c>
      <c r="P1975" t="s">
        <v>8321</v>
      </c>
      <c r="Q1975" t="s">
        <v>8324</v>
      </c>
      <c r="R1975">
        <f t="shared" si="210"/>
        <v>74.819999999999993</v>
      </c>
      <c r="S1975" s="9">
        <f t="shared" si="211"/>
        <v>109</v>
      </c>
      <c r="T1975" s="8">
        <f t="shared" si="212"/>
        <v>42303.672662037032</v>
      </c>
      <c r="U1975" s="8">
        <f t="shared" si="213"/>
        <v>42338.714328703703</v>
      </c>
      <c r="V1975" s="14">
        <f t="shared" si="214"/>
        <v>35.041666666671517</v>
      </c>
      <c r="W1975" s="10">
        <f t="shared" si="215"/>
        <v>9.2399999999999996E-2</v>
      </c>
      <c r="X1975" s="21">
        <f t="shared" si="216"/>
        <v>2015</v>
      </c>
    </row>
    <row r="1976" spans="1:24" ht="60" x14ac:dyDescent="0.25">
      <c r="A1976">
        <v>2320</v>
      </c>
      <c r="B1976" s="1" t="s">
        <v>2321</v>
      </c>
      <c r="C1976" s="1" t="s">
        <v>6430</v>
      </c>
      <c r="D1976" s="3">
        <v>5000</v>
      </c>
      <c r="E1976" s="4">
        <v>5433</v>
      </c>
      <c r="F1976" t="s">
        <v>8218</v>
      </c>
      <c r="G1976" t="s">
        <v>8223</v>
      </c>
      <c r="H1976" t="s">
        <v>8403</v>
      </c>
      <c r="I1976" t="s">
        <v>8245</v>
      </c>
      <c r="J1976">
        <v>1396463800</v>
      </c>
      <c r="K1976">
        <v>1393443400</v>
      </c>
      <c r="L1976" t="b">
        <v>1</v>
      </c>
      <c r="M1976">
        <v>89</v>
      </c>
      <c r="N1976" t="b">
        <v>1</v>
      </c>
      <c r="O1976" t="s">
        <v>8277</v>
      </c>
      <c r="P1976" t="s">
        <v>8325</v>
      </c>
      <c r="Q1976" t="s">
        <v>8326</v>
      </c>
      <c r="R1976">
        <f t="shared" si="210"/>
        <v>61.04</v>
      </c>
      <c r="S1976" s="9">
        <f t="shared" si="211"/>
        <v>109</v>
      </c>
      <c r="T1976" s="8">
        <f t="shared" si="212"/>
        <v>41696.817129629628</v>
      </c>
      <c r="U1976" s="8">
        <f t="shared" si="213"/>
        <v>41731.775462962964</v>
      </c>
      <c r="V1976" s="14">
        <f t="shared" si="214"/>
        <v>34.958333333335759</v>
      </c>
      <c r="W1976" s="10">
        <f t="shared" si="215"/>
        <v>8.6599999999999996E-2</v>
      </c>
      <c r="X1976" s="21">
        <f t="shared" si="216"/>
        <v>2014</v>
      </c>
    </row>
    <row r="1977" spans="1:24" ht="60" x14ac:dyDescent="0.25">
      <c r="A1977">
        <v>3277</v>
      </c>
      <c r="B1977" s="1" t="s">
        <v>3277</v>
      </c>
      <c r="C1977" s="1" t="s">
        <v>7387</v>
      </c>
      <c r="D1977" s="3">
        <v>5000</v>
      </c>
      <c r="E1977" s="4">
        <v>5430</v>
      </c>
      <c r="F1977" t="s">
        <v>8218</v>
      </c>
      <c r="G1977" t="s">
        <v>8224</v>
      </c>
      <c r="H1977" t="s">
        <v>8407</v>
      </c>
      <c r="I1977" t="s">
        <v>8246</v>
      </c>
      <c r="J1977">
        <v>1416331406</v>
      </c>
      <c r="K1977">
        <v>1413735806</v>
      </c>
      <c r="L1977" t="b">
        <v>1</v>
      </c>
      <c r="M1977">
        <v>100</v>
      </c>
      <c r="N1977" t="b">
        <v>1</v>
      </c>
      <c r="O1977" t="s">
        <v>8269</v>
      </c>
      <c r="P1977" t="s">
        <v>8321</v>
      </c>
      <c r="Q1977" t="s">
        <v>8324</v>
      </c>
      <c r="R1977">
        <f t="shared" si="210"/>
        <v>54.3</v>
      </c>
      <c r="S1977" s="9">
        <f t="shared" si="211"/>
        <v>109</v>
      </c>
      <c r="T1977" s="8">
        <f t="shared" si="212"/>
        <v>41931.682939814818</v>
      </c>
      <c r="U1977" s="8">
        <f t="shared" si="213"/>
        <v>41961.724606481483</v>
      </c>
      <c r="V1977" s="14">
        <f t="shared" si="214"/>
        <v>30.041666666664241</v>
      </c>
      <c r="W1977" s="10">
        <f t="shared" si="215"/>
        <v>8.5999999999999993E-2</v>
      </c>
      <c r="X1977" s="21">
        <f t="shared" si="216"/>
        <v>2014</v>
      </c>
    </row>
    <row r="1978" spans="1:24" ht="30" x14ac:dyDescent="0.25">
      <c r="A1978">
        <v>3773</v>
      </c>
      <c r="B1978" s="1" t="s">
        <v>3770</v>
      </c>
      <c r="C1978" s="1" t="s">
        <v>7883</v>
      </c>
      <c r="D1978" s="3">
        <v>5000</v>
      </c>
      <c r="E1978" s="4">
        <v>5410</v>
      </c>
      <c r="F1978" t="s">
        <v>8218</v>
      </c>
      <c r="G1978" t="s">
        <v>8223</v>
      </c>
      <c r="H1978" t="s">
        <v>8403</v>
      </c>
      <c r="I1978" t="s">
        <v>8245</v>
      </c>
      <c r="J1978">
        <v>1479175680</v>
      </c>
      <c r="K1978">
        <v>1476317247</v>
      </c>
      <c r="L1978" t="b">
        <v>0</v>
      </c>
      <c r="M1978">
        <v>57</v>
      </c>
      <c r="N1978" t="b">
        <v>1</v>
      </c>
      <c r="O1978" t="s">
        <v>8303</v>
      </c>
      <c r="P1978" t="s">
        <v>8321</v>
      </c>
      <c r="Q1978" t="s">
        <v>8333</v>
      </c>
      <c r="R1978">
        <f t="shared" si="210"/>
        <v>94.91</v>
      </c>
      <c r="S1978" s="9">
        <f t="shared" si="211"/>
        <v>108</v>
      </c>
      <c r="T1978" s="8">
        <f t="shared" si="212"/>
        <v>42656.005173611105</v>
      </c>
      <c r="U1978" s="8">
        <f t="shared" si="213"/>
        <v>42689.088888888888</v>
      </c>
      <c r="V1978" s="14">
        <f t="shared" si="214"/>
        <v>33.083715277782176</v>
      </c>
      <c r="W1978" s="10">
        <f t="shared" si="215"/>
        <v>8.2000000000000003E-2</v>
      </c>
      <c r="X1978" s="21">
        <f t="shared" si="216"/>
        <v>2016</v>
      </c>
    </row>
    <row r="1979" spans="1:24" ht="60" x14ac:dyDescent="0.25">
      <c r="A1979">
        <v>2061</v>
      </c>
      <c r="B1979" s="1" t="s">
        <v>2062</v>
      </c>
      <c r="C1979" s="1" t="s">
        <v>6171</v>
      </c>
      <c r="D1979" s="3">
        <v>5000</v>
      </c>
      <c r="E1979" s="4">
        <v>5396</v>
      </c>
      <c r="F1979" t="s">
        <v>8218</v>
      </c>
      <c r="G1979" t="s">
        <v>8223</v>
      </c>
      <c r="H1979" t="s">
        <v>8403</v>
      </c>
      <c r="I1979" t="s">
        <v>8245</v>
      </c>
      <c r="J1979">
        <v>1483208454</v>
      </c>
      <c r="K1979">
        <v>1480616454</v>
      </c>
      <c r="L1979" t="b">
        <v>0</v>
      </c>
      <c r="M1979">
        <v>35</v>
      </c>
      <c r="N1979" t="b">
        <v>1</v>
      </c>
      <c r="O1979" t="s">
        <v>8293</v>
      </c>
      <c r="P1979" t="s">
        <v>8306</v>
      </c>
      <c r="Q1979" t="s">
        <v>8307</v>
      </c>
      <c r="R1979">
        <f t="shared" si="210"/>
        <v>154.16999999999999</v>
      </c>
      <c r="S1979" s="9">
        <f t="shared" si="211"/>
        <v>108</v>
      </c>
      <c r="T1979" s="8">
        <f t="shared" si="212"/>
        <v>42705.764513888891</v>
      </c>
      <c r="U1979" s="8">
        <f t="shared" si="213"/>
        <v>42735.764513888891</v>
      </c>
      <c r="V1979" s="14">
        <f t="shared" si="214"/>
        <v>30</v>
      </c>
      <c r="W1979" s="10">
        <f t="shared" si="215"/>
        <v>7.9200000000000007E-2</v>
      </c>
      <c r="X1979" s="21">
        <f t="shared" si="216"/>
        <v>2016</v>
      </c>
    </row>
    <row r="1980" spans="1:24" ht="60" x14ac:dyDescent="0.25">
      <c r="A1980">
        <v>273</v>
      </c>
      <c r="B1980" s="1" t="s">
        <v>274</v>
      </c>
      <c r="C1980" s="1" t="s">
        <v>4383</v>
      </c>
      <c r="D1980" s="3">
        <v>5000</v>
      </c>
      <c r="E1980" s="4">
        <v>5388.79</v>
      </c>
      <c r="F1980" t="s">
        <v>8218</v>
      </c>
      <c r="G1980" t="s">
        <v>8223</v>
      </c>
      <c r="H1980" t="s">
        <v>8403</v>
      </c>
      <c r="I1980" t="s">
        <v>8245</v>
      </c>
      <c r="J1980">
        <v>1309694266</v>
      </c>
      <c r="K1980">
        <v>1307102266</v>
      </c>
      <c r="L1980" t="b">
        <v>1</v>
      </c>
      <c r="M1980">
        <v>118</v>
      </c>
      <c r="N1980" t="b">
        <v>1</v>
      </c>
      <c r="O1980" t="s">
        <v>8267</v>
      </c>
      <c r="P1980" t="s">
        <v>8319</v>
      </c>
      <c r="Q1980" t="s">
        <v>8320</v>
      </c>
      <c r="R1980">
        <f t="shared" si="210"/>
        <v>45.67</v>
      </c>
      <c r="S1980" s="9">
        <f t="shared" si="211"/>
        <v>108</v>
      </c>
      <c r="T1980" s="8">
        <f t="shared" si="212"/>
        <v>40697.498449074075</v>
      </c>
      <c r="U1980" s="8">
        <f t="shared" si="213"/>
        <v>40727.498449074075</v>
      </c>
      <c r="V1980" s="14">
        <f t="shared" si="214"/>
        <v>30</v>
      </c>
      <c r="W1980" s="10">
        <f t="shared" si="215"/>
        <v>7.7757999999999994E-2</v>
      </c>
      <c r="X1980" s="21">
        <f t="shared" si="216"/>
        <v>2011</v>
      </c>
    </row>
    <row r="1981" spans="1:24" ht="60" x14ac:dyDescent="0.25">
      <c r="A1981">
        <v>47</v>
      </c>
      <c r="B1981" s="1" t="s">
        <v>49</v>
      </c>
      <c r="C1981" s="1" t="s">
        <v>4158</v>
      </c>
      <c r="D1981" s="3">
        <v>5000</v>
      </c>
      <c r="E1981" s="4">
        <v>5380.55</v>
      </c>
      <c r="F1981" t="s">
        <v>8218</v>
      </c>
      <c r="G1981" t="s">
        <v>8223</v>
      </c>
      <c r="H1981" t="s">
        <v>8403</v>
      </c>
      <c r="I1981" t="s">
        <v>8245</v>
      </c>
      <c r="J1981">
        <v>1419021607</v>
      </c>
      <c r="K1981">
        <v>1413834007</v>
      </c>
      <c r="L1981" t="b">
        <v>0</v>
      </c>
      <c r="M1981">
        <v>70</v>
      </c>
      <c r="N1981" t="b">
        <v>1</v>
      </c>
      <c r="O1981" t="s">
        <v>8263</v>
      </c>
      <c r="P1981" t="s">
        <v>8319</v>
      </c>
      <c r="Q1981" t="s">
        <v>8330</v>
      </c>
      <c r="R1981">
        <f t="shared" si="210"/>
        <v>76.87</v>
      </c>
      <c r="S1981" s="9">
        <f t="shared" si="211"/>
        <v>108</v>
      </c>
      <c r="T1981" s="8">
        <f t="shared" si="212"/>
        <v>41932.819525462961</v>
      </c>
      <c r="U1981" s="8">
        <f t="shared" si="213"/>
        <v>41992.861192129625</v>
      </c>
      <c r="V1981" s="14">
        <f t="shared" si="214"/>
        <v>60.041666666664241</v>
      </c>
      <c r="W1981" s="10">
        <f t="shared" si="215"/>
        <v>7.6110000000000039E-2</v>
      </c>
      <c r="X1981" s="21">
        <f t="shared" si="216"/>
        <v>2014</v>
      </c>
    </row>
    <row r="1982" spans="1:24" ht="60" x14ac:dyDescent="0.25">
      <c r="A1982">
        <v>3352</v>
      </c>
      <c r="B1982" s="1" t="s">
        <v>3351</v>
      </c>
      <c r="C1982" s="1" t="s">
        <v>7462</v>
      </c>
      <c r="D1982" s="3">
        <v>5000</v>
      </c>
      <c r="E1982" s="4">
        <v>5376</v>
      </c>
      <c r="F1982" t="s">
        <v>8218</v>
      </c>
      <c r="G1982" t="s">
        <v>8224</v>
      </c>
      <c r="H1982" t="s">
        <v>8407</v>
      </c>
      <c r="I1982" t="s">
        <v>8246</v>
      </c>
      <c r="J1982">
        <v>1467414000</v>
      </c>
      <c r="K1982">
        <v>1462492178</v>
      </c>
      <c r="L1982" t="b">
        <v>0</v>
      </c>
      <c r="M1982">
        <v>70</v>
      </c>
      <c r="N1982" t="b">
        <v>1</v>
      </c>
      <c r="O1982" t="s">
        <v>8269</v>
      </c>
      <c r="P1982" t="s">
        <v>8321</v>
      </c>
      <c r="Q1982" t="s">
        <v>8324</v>
      </c>
      <c r="R1982">
        <f t="shared" si="210"/>
        <v>76.8</v>
      </c>
      <c r="S1982" s="9">
        <f t="shared" si="211"/>
        <v>108</v>
      </c>
      <c r="T1982" s="8">
        <f t="shared" si="212"/>
        <v>42495.992800925931</v>
      </c>
      <c r="U1982" s="8">
        <f t="shared" si="213"/>
        <v>42552.958333333328</v>
      </c>
      <c r="V1982" s="14">
        <f t="shared" si="214"/>
        <v>56.965532407397404</v>
      </c>
      <c r="W1982" s="10">
        <f t="shared" si="215"/>
        <v>7.5200000000000003E-2</v>
      </c>
      <c r="X1982" s="21">
        <f t="shared" si="216"/>
        <v>2016</v>
      </c>
    </row>
    <row r="1983" spans="1:24" ht="45" x14ac:dyDescent="0.25">
      <c r="A1983">
        <v>2180</v>
      </c>
      <c r="B1983" s="1" t="s">
        <v>2181</v>
      </c>
      <c r="C1983" s="1" t="s">
        <v>6290</v>
      </c>
      <c r="D1983" s="3">
        <v>5000</v>
      </c>
      <c r="E1983" s="4">
        <v>5359.21</v>
      </c>
      <c r="F1983" t="s">
        <v>8218</v>
      </c>
      <c r="G1983" t="s">
        <v>8223</v>
      </c>
      <c r="H1983" t="s">
        <v>8403</v>
      </c>
      <c r="I1983" t="s">
        <v>8245</v>
      </c>
      <c r="J1983">
        <v>1447434268</v>
      </c>
      <c r="K1983">
        <v>1443801868</v>
      </c>
      <c r="L1983" t="b">
        <v>0</v>
      </c>
      <c r="M1983">
        <v>78</v>
      </c>
      <c r="N1983" t="b">
        <v>1</v>
      </c>
      <c r="O1983" t="s">
        <v>8274</v>
      </c>
      <c r="P1983" t="s">
        <v>8325</v>
      </c>
      <c r="Q1983" t="s">
        <v>8329</v>
      </c>
      <c r="R1983">
        <f t="shared" si="210"/>
        <v>68.709999999999994</v>
      </c>
      <c r="S1983" s="9">
        <f t="shared" si="211"/>
        <v>107</v>
      </c>
      <c r="T1983" s="8">
        <f t="shared" si="212"/>
        <v>42279.669768518521</v>
      </c>
      <c r="U1983" s="8">
        <f t="shared" si="213"/>
        <v>42321.711435185185</v>
      </c>
      <c r="V1983" s="14">
        <f t="shared" si="214"/>
        <v>42.041666666664241</v>
      </c>
      <c r="W1983" s="10">
        <f t="shared" si="215"/>
        <v>7.1842000000000003E-2</v>
      </c>
      <c r="X1983" s="21">
        <f t="shared" si="216"/>
        <v>2015</v>
      </c>
    </row>
    <row r="1984" spans="1:24" ht="60" x14ac:dyDescent="0.25">
      <c r="A1984">
        <v>1381</v>
      </c>
      <c r="B1984" s="1" t="s">
        <v>1382</v>
      </c>
      <c r="C1984" s="1" t="s">
        <v>5491</v>
      </c>
      <c r="D1984" s="3">
        <v>5000</v>
      </c>
      <c r="E1984" s="4">
        <v>5355</v>
      </c>
      <c r="F1984" t="s">
        <v>8218</v>
      </c>
      <c r="G1984" t="s">
        <v>8223</v>
      </c>
      <c r="H1984" t="s">
        <v>8403</v>
      </c>
      <c r="I1984" t="s">
        <v>8245</v>
      </c>
      <c r="J1984">
        <v>1482988125</v>
      </c>
      <c r="K1984">
        <v>1480396125</v>
      </c>
      <c r="L1984" t="b">
        <v>0</v>
      </c>
      <c r="M1984">
        <v>73</v>
      </c>
      <c r="N1984" t="b">
        <v>1</v>
      </c>
      <c r="O1984" t="s">
        <v>8274</v>
      </c>
      <c r="P1984" t="s">
        <v>8325</v>
      </c>
      <c r="Q1984" t="s">
        <v>8329</v>
      </c>
      <c r="R1984">
        <f t="shared" si="210"/>
        <v>73.36</v>
      </c>
      <c r="S1984" s="9">
        <f t="shared" si="211"/>
        <v>107</v>
      </c>
      <c r="T1984" s="8">
        <f t="shared" si="212"/>
        <v>42703.214409722219</v>
      </c>
      <c r="U1984" s="8">
        <f t="shared" si="213"/>
        <v>42733.214409722219</v>
      </c>
      <c r="V1984" s="14">
        <f t="shared" si="214"/>
        <v>30</v>
      </c>
      <c r="W1984" s="10">
        <f t="shared" si="215"/>
        <v>7.0999999999999994E-2</v>
      </c>
      <c r="X1984" s="21">
        <f t="shared" si="216"/>
        <v>2016</v>
      </c>
    </row>
    <row r="1985" spans="1:24" ht="60" x14ac:dyDescent="0.25">
      <c r="A1985">
        <v>3495</v>
      </c>
      <c r="B1985" s="1" t="s">
        <v>3494</v>
      </c>
      <c r="C1985" s="1" t="s">
        <v>7605</v>
      </c>
      <c r="D1985" s="3">
        <v>5000</v>
      </c>
      <c r="E1985" s="4">
        <v>5343</v>
      </c>
      <c r="F1985" t="s">
        <v>8218</v>
      </c>
      <c r="G1985" t="s">
        <v>8228</v>
      </c>
      <c r="H1985" t="s">
        <v>8408</v>
      </c>
      <c r="I1985" t="s">
        <v>8250</v>
      </c>
      <c r="J1985">
        <v>1414862280</v>
      </c>
      <c r="K1985">
        <v>1412360309</v>
      </c>
      <c r="L1985" t="b">
        <v>0</v>
      </c>
      <c r="M1985">
        <v>72</v>
      </c>
      <c r="N1985" t="b">
        <v>1</v>
      </c>
      <c r="O1985" t="s">
        <v>8269</v>
      </c>
      <c r="P1985" t="s">
        <v>8321</v>
      </c>
      <c r="Q1985" t="s">
        <v>8324</v>
      </c>
      <c r="R1985">
        <f t="shared" si="210"/>
        <v>74.209999999999994</v>
      </c>
      <c r="S1985" s="9">
        <f t="shared" si="211"/>
        <v>107</v>
      </c>
      <c r="T1985" s="8">
        <f t="shared" si="212"/>
        <v>41915.762835648151</v>
      </c>
      <c r="U1985" s="8">
        <f t="shared" si="213"/>
        <v>41944.720833333333</v>
      </c>
      <c r="V1985" s="14">
        <f t="shared" si="214"/>
        <v>28.957997685181908</v>
      </c>
      <c r="W1985" s="10">
        <f t="shared" si="215"/>
        <v>6.8599999999999994E-2</v>
      </c>
      <c r="X1985" s="21">
        <f t="shared" si="216"/>
        <v>2014</v>
      </c>
    </row>
    <row r="1986" spans="1:24" ht="30" x14ac:dyDescent="0.25">
      <c r="A1986">
        <v>1759</v>
      </c>
      <c r="B1986" s="1" t="s">
        <v>1760</v>
      </c>
      <c r="C1986" s="1" t="s">
        <v>5869</v>
      </c>
      <c r="D1986" s="3">
        <v>5000</v>
      </c>
      <c r="E1986" s="4">
        <v>5330</v>
      </c>
      <c r="F1986" t="s">
        <v>8218</v>
      </c>
      <c r="G1986" t="s">
        <v>8223</v>
      </c>
      <c r="H1986" t="s">
        <v>8403</v>
      </c>
      <c r="I1986" t="s">
        <v>8245</v>
      </c>
      <c r="J1986">
        <v>1427309629</v>
      </c>
      <c r="K1986">
        <v>1425585229</v>
      </c>
      <c r="L1986" t="b">
        <v>0</v>
      </c>
      <c r="M1986">
        <v>49</v>
      </c>
      <c r="N1986" t="b">
        <v>1</v>
      </c>
      <c r="O1986" t="s">
        <v>8283</v>
      </c>
      <c r="P1986" t="s">
        <v>8311</v>
      </c>
      <c r="Q1986" t="s">
        <v>8312</v>
      </c>
      <c r="R1986">
        <f t="shared" ref="R1986:R2049" si="217">IFERROR(ROUND(E1986/M1986,2),0)</f>
        <v>108.78</v>
      </c>
      <c r="S1986" s="9">
        <f t="shared" ref="S1986:S2049" si="218">ROUND((E1986/D1986)*100,0)</f>
        <v>107</v>
      </c>
      <c r="T1986" s="8">
        <f t="shared" ref="T1986:T2049" si="219">+(((K1986/60)/60)/24)+DATE(1970,1,1)</f>
        <v>42068.829039351855</v>
      </c>
      <c r="U1986" s="8">
        <f t="shared" ref="U1986:U2049" si="220">+(((J1986/60)/60/24)+DATE(1970,1,1))</f>
        <v>42088.787372685183</v>
      </c>
      <c r="V1986" s="14">
        <f t="shared" ref="V1986:V2049" si="221">+U1986-T1986</f>
        <v>19.958333333328483</v>
      </c>
      <c r="W1986" s="10">
        <f t="shared" ref="W1986:W2049" si="222">+(E1986-D1986)/D1986</f>
        <v>6.6000000000000003E-2</v>
      </c>
      <c r="X1986" s="21">
        <f t="shared" ref="X1986:X2049" si="223">YEAR(T1986)</f>
        <v>2015</v>
      </c>
    </row>
    <row r="1987" spans="1:24" ht="60" x14ac:dyDescent="0.25">
      <c r="A1987">
        <v>1272</v>
      </c>
      <c r="B1987" s="1" t="s">
        <v>1273</v>
      </c>
      <c r="C1987" s="1" t="s">
        <v>5382</v>
      </c>
      <c r="D1987" s="3">
        <v>5000</v>
      </c>
      <c r="E1987" s="4">
        <v>5300</v>
      </c>
      <c r="F1987" t="s">
        <v>8218</v>
      </c>
      <c r="G1987" t="s">
        <v>8223</v>
      </c>
      <c r="H1987" t="s">
        <v>8403</v>
      </c>
      <c r="I1987" t="s">
        <v>8245</v>
      </c>
      <c r="J1987">
        <v>1276574400</v>
      </c>
      <c r="K1987">
        <v>1270576379</v>
      </c>
      <c r="L1987" t="b">
        <v>1</v>
      </c>
      <c r="M1987">
        <v>28</v>
      </c>
      <c r="N1987" t="b">
        <v>1</v>
      </c>
      <c r="O1987" t="s">
        <v>8274</v>
      </c>
      <c r="P1987" t="s">
        <v>8325</v>
      </c>
      <c r="Q1987" t="s">
        <v>8329</v>
      </c>
      <c r="R1987">
        <f t="shared" si="217"/>
        <v>189.29</v>
      </c>
      <c r="S1987" s="9">
        <f t="shared" si="218"/>
        <v>106</v>
      </c>
      <c r="T1987" s="8">
        <f t="shared" si="219"/>
        <v>40274.745127314818</v>
      </c>
      <c r="U1987" s="8">
        <f t="shared" si="220"/>
        <v>40344.166666666664</v>
      </c>
      <c r="V1987" s="14">
        <f t="shared" si="221"/>
        <v>69.42153935184615</v>
      </c>
      <c r="W1987" s="10">
        <f t="shared" si="222"/>
        <v>0.06</v>
      </c>
      <c r="X1987" s="21">
        <f t="shared" si="223"/>
        <v>2010</v>
      </c>
    </row>
    <row r="1988" spans="1:24" ht="60" x14ac:dyDescent="0.25">
      <c r="A1988">
        <v>3436</v>
      </c>
      <c r="B1988" s="1" t="s">
        <v>3435</v>
      </c>
      <c r="C1988" s="1" t="s">
        <v>7546</v>
      </c>
      <c r="D1988" s="3">
        <v>5000</v>
      </c>
      <c r="E1988" s="4">
        <v>5295</v>
      </c>
      <c r="F1988" t="s">
        <v>8218</v>
      </c>
      <c r="G1988" t="s">
        <v>8223</v>
      </c>
      <c r="H1988" t="s">
        <v>8403</v>
      </c>
      <c r="I1988" t="s">
        <v>8245</v>
      </c>
      <c r="J1988">
        <v>1408638480</v>
      </c>
      <c r="K1988">
        <v>1406811593</v>
      </c>
      <c r="L1988" t="b">
        <v>0</v>
      </c>
      <c r="M1988">
        <v>37</v>
      </c>
      <c r="N1988" t="b">
        <v>1</v>
      </c>
      <c r="O1988" t="s">
        <v>8269</v>
      </c>
      <c r="P1988" t="s">
        <v>8321</v>
      </c>
      <c r="Q1988" t="s">
        <v>8324</v>
      </c>
      <c r="R1988">
        <f t="shared" si="217"/>
        <v>143.11000000000001</v>
      </c>
      <c r="S1988" s="9">
        <f t="shared" si="218"/>
        <v>106</v>
      </c>
      <c r="T1988" s="8">
        <f t="shared" si="219"/>
        <v>41851.541585648149</v>
      </c>
      <c r="U1988" s="8">
        <f t="shared" si="220"/>
        <v>41872.686111111114</v>
      </c>
      <c r="V1988" s="14">
        <f t="shared" si="221"/>
        <v>21.144525462965248</v>
      </c>
      <c r="W1988" s="10">
        <f t="shared" si="222"/>
        <v>5.8999999999999997E-2</v>
      </c>
      <c r="X1988" s="21">
        <f t="shared" si="223"/>
        <v>2014</v>
      </c>
    </row>
    <row r="1989" spans="1:24" ht="60" x14ac:dyDescent="0.25">
      <c r="A1989">
        <v>3656</v>
      </c>
      <c r="B1989" s="1" t="s">
        <v>3653</v>
      </c>
      <c r="C1989" s="1" t="s">
        <v>7766</v>
      </c>
      <c r="D1989" s="3">
        <v>5000</v>
      </c>
      <c r="E1989" s="4">
        <v>5291</v>
      </c>
      <c r="F1989" t="s">
        <v>8218</v>
      </c>
      <c r="G1989" t="s">
        <v>8239</v>
      </c>
      <c r="H1989" t="s">
        <v>8421</v>
      </c>
      <c r="I1989" t="s">
        <v>8256</v>
      </c>
      <c r="J1989">
        <v>1485989940</v>
      </c>
      <c r="K1989">
        <v>1483393836</v>
      </c>
      <c r="L1989" t="b">
        <v>0</v>
      </c>
      <c r="M1989">
        <v>46</v>
      </c>
      <c r="N1989" t="b">
        <v>1</v>
      </c>
      <c r="O1989" t="s">
        <v>8269</v>
      </c>
      <c r="P1989" t="s">
        <v>8321</v>
      </c>
      <c r="Q1989" t="s">
        <v>8324</v>
      </c>
      <c r="R1989">
        <f t="shared" si="217"/>
        <v>115.02</v>
      </c>
      <c r="S1989" s="9">
        <f t="shared" si="218"/>
        <v>106</v>
      </c>
      <c r="T1989" s="8">
        <f t="shared" si="219"/>
        <v>42737.910138888896</v>
      </c>
      <c r="U1989" s="8">
        <f t="shared" si="220"/>
        <v>42767.957638888889</v>
      </c>
      <c r="V1989" s="14">
        <f t="shared" si="221"/>
        <v>30.047499999993306</v>
      </c>
      <c r="W1989" s="10">
        <f t="shared" si="222"/>
        <v>5.8200000000000002E-2</v>
      </c>
      <c r="X1989" s="21">
        <f t="shared" si="223"/>
        <v>2017</v>
      </c>
    </row>
    <row r="1990" spans="1:24" ht="45" x14ac:dyDescent="0.25">
      <c r="A1990">
        <v>3685</v>
      </c>
      <c r="B1990" s="1" t="s">
        <v>3682</v>
      </c>
      <c r="C1990" s="1" t="s">
        <v>7795</v>
      </c>
      <c r="D1990" s="3">
        <v>5000</v>
      </c>
      <c r="E1990" s="4">
        <v>5285</v>
      </c>
      <c r="F1990" t="s">
        <v>8218</v>
      </c>
      <c r="G1990" t="s">
        <v>8223</v>
      </c>
      <c r="H1990" t="s">
        <v>8403</v>
      </c>
      <c r="I1990" t="s">
        <v>8245</v>
      </c>
      <c r="J1990">
        <v>1400533200</v>
      </c>
      <c r="K1990">
        <v>1398348859</v>
      </c>
      <c r="L1990" t="b">
        <v>0</v>
      </c>
      <c r="M1990">
        <v>126</v>
      </c>
      <c r="N1990" t="b">
        <v>1</v>
      </c>
      <c r="O1990" t="s">
        <v>8269</v>
      </c>
      <c r="P1990" t="s">
        <v>8321</v>
      </c>
      <c r="Q1990" t="s">
        <v>8324</v>
      </c>
      <c r="R1990">
        <f t="shared" si="217"/>
        <v>41.94</v>
      </c>
      <c r="S1990" s="9">
        <f t="shared" si="218"/>
        <v>106</v>
      </c>
      <c r="T1990" s="8">
        <f t="shared" si="219"/>
        <v>41753.593275462961</v>
      </c>
      <c r="U1990" s="8">
        <f t="shared" si="220"/>
        <v>41778.875</v>
      </c>
      <c r="V1990" s="14">
        <f t="shared" si="221"/>
        <v>25.281724537038826</v>
      </c>
      <c r="W1990" s="10">
        <f t="shared" si="222"/>
        <v>5.7000000000000002E-2</v>
      </c>
      <c r="X1990" s="21">
        <f t="shared" si="223"/>
        <v>2014</v>
      </c>
    </row>
    <row r="1991" spans="1:24" ht="60" x14ac:dyDescent="0.25">
      <c r="A1991">
        <v>3825</v>
      </c>
      <c r="B1991" s="1" t="s">
        <v>3822</v>
      </c>
      <c r="C1991" s="1" t="s">
        <v>7934</v>
      </c>
      <c r="D1991" s="3">
        <v>5000</v>
      </c>
      <c r="E1991" s="4">
        <v>5271</v>
      </c>
      <c r="F1991" t="s">
        <v>8218</v>
      </c>
      <c r="G1991" t="s">
        <v>8223</v>
      </c>
      <c r="H1991" t="s">
        <v>8403</v>
      </c>
      <c r="I1991" t="s">
        <v>8245</v>
      </c>
      <c r="J1991">
        <v>1434505214</v>
      </c>
      <c r="K1991">
        <v>1432690814</v>
      </c>
      <c r="L1991" t="b">
        <v>0</v>
      </c>
      <c r="M1991">
        <v>49</v>
      </c>
      <c r="N1991" t="b">
        <v>1</v>
      </c>
      <c r="O1991" t="s">
        <v>8269</v>
      </c>
      <c r="P1991" t="s">
        <v>8321</v>
      </c>
      <c r="Q1991" t="s">
        <v>8324</v>
      </c>
      <c r="R1991">
        <f t="shared" si="217"/>
        <v>107.57</v>
      </c>
      <c r="S1991" s="9">
        <f t="shared" si="218"/>
        <v>105</v>
      </c>
      <c r="T1991" s="8">
        <f t="shared" si="219"/>
        <v>42151.069606481484</v>
      </c>
      <c r="U1991" s="8">
        <f t="shared" si="220"/>
        <v>42172.069606481484</v>
      </c>
      <c r="V1991" s="14">
        <f t="shared" si="221"/>
        <v>21</v>
      </c>
      <c r="W1991" s="10">
        <f t="shared" si="222"/>
        <v>5.4199999999999998E-2</v>
      </c>
      <c r="X1991" s="21">
        <f t="shared" si="223"/>
        <v>2015</v>
      </c>
    </row>
    <row r="1992" spans="1:24" ht="45" x14ac:dyDescent="0.25">
      <c r="A1992">
        <v>403</v>
      </c>
      <c r="B1992" s="1" t="s">
        <v>404</v>
      </c>
      <c r="C1992" s="1" t="s">
        <v>4513</v>
      </c>
      <c r="D1992" s="3">
        <v>5000</v>
      </c>
      <c r="E1992" s="4">
        <v>5263</v>
      </c>
      <c r="F1992" t="s">
        <v>8218</v>
      </c>
      <c r="G1992" t="s">
        <v>8223</v>
      </c>
      <c r="H1992" t="s">
        <v>8403</v>
      </c>
      <c r="I1992" t="s">
        <v>8245</v>
      </c>
      <c r="J1992">
        <v>1312960080</v>
      </c>
      <c r="K1992">
        <v>1308900441</v>
      </c>
      <c r="L1992" t="b">
        <v>0</v>
      </c>
      <c r="M1992">
        <v>70</v>
      </c>
      <c r="N1992" t="b">
        <v>1</v>
      </c>
      <c r="O1992" t="s">
        <v>8267</v>
      </c>
      <c r="P1992" t="s">
        <v>8319</v>
      </c>
      <c r="Q1992" t="s">
        <v>8320</v>
      </c>
      <c r="R1992">
        <f t="shared" si="217"/>
        <v>75.19</v>
      </c>
      <c r="S1992" s="9">
        <f t="shared" si="218"/>
        <v>105</v>
      </c>
      <c r="T1992" s="8">
        <f t="shared" si="219"/>
        <v>40718.310659722221</v>
      </c>
      <c r="U1992" s="8">
        <f t="shared" si="220"/>
        <v>40765.297222222223</v>
      </c>
      <c r="V1992" s="14">
        <f t="shared" si="221"/>
        <v>46.986562500002037</v>
      </c>
      <c r="W1992" s="10">
        <f t="shared" si="222"/>
        <v>5.2600000000000001E-2</v>
      </c>
      <c r="X1992" s="21">
        <f t="shared" si="223"/>
        <v>2011</v>
      </c>
    </row>
    <row r="1993" spans="1:24" ht="60" x14ac:dyDescent="0.25">
      <c r="A1993">
        <v>3440</v>
      </c>
      <c r="B1993" s="1" t="s">
        <v>3439</v>
      </c>
      <c r="C1993" s="1" t="s">
        <v>7550</v>
      </c>
      <c r="D1993" s="3">
        <v>5000</v>
      </c>
      <c r="E1993" s="4">
        <v>5260.92</v>
      </c>
      <c r="F1993" t="s">
        <v>8218</v>
      </c>
      <c r="G1993" t="s">
        <v>8223</v>
      </c>
      <c r="H1993" t="s">
        <v>8403</v>
      </c>
      <c r="I1993" t="s">
        <v>8245</v>
      </c>
      <c r="J1993">
        <v>1405095300</v>
      </c>
      <c r="K1993">
        <v>1403146628</v>
      </c>
      <c r="L1993" t="b">
        <v>0</v>
      </c>
      <c r="M1993">
        <v>82</v>
      </c>
      <c r="N1993" t="b">
        <v>1</v>
      </c>
      <c r="O1993" t="s">
        <v>8269</v>
      </c>
      <c r="P1993" t="s">
        <v>8321</v>
      </c>
      <c r="Q1993" t="s">
        <v>8324</v>
      </c>
      <c r="R1993">
        <f t="shared" si="217"/>
        <v>64.16</v>
      </c>
      <c r="S1993" s="9">
        <f t="shared" si="218"/>
        <v>105</v>
      </c>
      <c r="T1993" s="8">
        <f t="shared" si="219"/>
        <v>41809.12300925926</v>
      </c>
      <c r="U1993" s="8">
        <f t="shared" si="220"/>
        <v>41831.677083333336</v>
      </c>
      <c r="V1993" s="14">
        <f t="shared" si="221"/>
        <v>22.554074074076198</v>
      </c>
      <c r="W1993" s="10">
        <f t="shared" si="222"/>
        <v>5.2184000000000015E-2</v>
      </c>
      <c r="X1993" s="21">
        <f t="shared" si="223"/>
        <v>2014</v>
      </c>
    </row>
    <row r="1994" spans="1:24" ht="60" x14ac:dyDescent="0.25">
      <c r="A1994">
        <v>92</v>
      </c>
      <c r="B1994" s="1" t="s">
        <v>94</v>
      </c>
      <c r="C1994" s="1" t="s">
        <v>4203</v>
      </c>
      <c r="D1994" s="3">
        <v>5000</v>
      </c>
      <c r="E1994" s="4">
        <v>5260</v>
      </c>
      <c r="F1994" t="s">
        <v>8218</v>
      </c>
      <c r="G1994" t="s">
        <v>8228</v>
      </c>
      <c r="H1994" t="s">
        <v>8408</v>
      </c>
      <c r="I1994" t="s">
        <v>8250</v>
      </c>
      <c r="J1994">
        <v>1485936000</v>
      </c>
      <c r="K1994">
        <v>1481949983</v>
      </c>
      <c r="L1994" t="b">
        <v>0</v>
      </c>
      <c r="M1994">
        <v>43</v>
      </c>
      <c r="N1994" t="b">
        <v>1</v>
      </c>
      <c r="O1994" t="s">
        <v>8264</v>
      </c>
      <c r="P1994" t="s">
        <v>8319</v>
      </c>
      <c r="Q1994" t="s">
        <v>8341</v>
      </c>
      <c r="R1994">
        <f t="shared" si="217"/>
        <v>122.33</v>
      </c>
      <c r="S1994" s="9">
        <f t="shared" si="218"/>
        <v>105</v>
      </c>
      <c r="T1994" s="8">
        <f t="shared" si="219"/>
        <v>42721.198877314819</v>
      </c>
      <c r="U1994" s="8">
        <f t="shared" si="220"/>
        <v>42767.333333333328</v>
      </c>
      <c r="V1994" s="14">
        <f t="shared" si="221"/>
        <v>46.134456018509809</v>
      </c>
      <c r="W1994" s="10">
        <f t="shared" si="222"/>
        <v>5.1999999999999998E-2</v>
      </c>
      <c r="X1994" s="21">
        <f t="shared" si="223"/>
        <v>2016</v>
      </c>
    </row>
    <row r="1995" spans="1:24" ht="60" x14ac:dyDescent="0.25">
      <c r="A1995">
        <v>2819</v>
      </c>
      <c r="B1995" s="1" t="s">
        <v>2819</v>
      </c>
      <c r="C1995" s="1" t="s">
        <v>6929</v>
      </c>
      <c r="D1995" s="3">
        <v>5000</v>
      </c>
      <c r="E1995" s="4">
        <v>5240</v>
      </c>
      <c r="F1995" t="s">
        <v>8218</v>
      </c>
      <c r="G1995" t="s">
        <v>8224</v>
      </c>
      <c r="H1995" t="s">
        <v>8407</v>
      </c>
      <c r="I1995" t="s">
        <v>8246</v>
      </c>
      <c r="J1995">
        <v>1434285409</v>
      </c>
      <c r="K1995">
        <v>1431693409</v>
      </c>
      <c r="L1995" t="b">
        <v>0</v>
      </c>
      <c r="M1995">
        <v>104</v>
      </c>
      <c r="N1995" t="b">
        <v>1</v>
      </c>
      <c r="O1995" t="s">
        <v>8269</v>
      </c>
      <c r="P1995" t="s">
        <v>8321</v>
      </c>
      <c r="Q1995" t="s">
        <v>8324</v>
      </c>
      <c r="R1995">
        <f t="shared" si="217"/>
        <v>50.38</v>
      </c>
      <c r="S1995" s="9">
        <f t="shared" si="218"/>
        <v>105</v>
      </c>
      <c r="T1995" s="8">
        <f t="shared" si="219"/>
        <v>42139.525567129633</v>
      </c>
      <c r="U1995" s="8">
        <f t="shared" si="220"/>
        <v>42169.525567129633</v>
      </c>
      <c r="V1995" s="14">
        <f t="shared" si="221"/>
        <v>30</v>
      </c>
      <c r="W1995" s="10">
        <f t="shared" si="222"/>
        <v>4.8000000000000001E-2</v>
      </c>
      <c r="X1995" s="21">
        <f t="shared" si="223"/>
        <v>2015</v>
      </c>
    </row>
    <row r="1996" spans="1:24" ht="45" x14ac:dyDescent="0.25">
      <c r="A1996">
        <v>1647</v>
      </c>
      <c r="B1996" s="1" t="s">
        <v>1648</v>
      </c>
      <c r="C1996" s="1" t="s">
        <v>5757</v>
      </c>
      <c r="D1996" s="3">
        <v>5000</v>
      </c>
      <c r="E1996" s="4">
        <v>5236</v>
      </c>
      <c r="F1996" t="s">
        <v>8218</v>
      </c>
      <c r="G1996" t="s">
        <v>8223</v>
      </c>
      <c r="H1996" t="s">
        <v>8403</v>
      </c>
      <c r="I1996" t="s">
        <v>8245</v>
      </c>
      <c r="J1996">
        <v>1339235377</v>
      </c>
      <c r="K1996">
        <v>1336643377</v>
      </c>
      <c r="L1996" t="b">
        <v>0</v>
      </c>
      <c r="M1996">
        <v>46</v>
      </c>
      <c r="N1996" t="b">
        <v>1</v>
      </c>
      <c r="O1996" t="s">
        <v>8290</v>
      </c>
      <c r="P1996" t="s">
        <v>8325</v>
      </c>
      <c r="Q1996" t="s">
        <v>8336</v>
      </c>
      <c r="R1996">
        <f t="shared" si="217"/>
        <v>113.83</v>
      </c>
      <c r="S1996" s="9">
        <f t="shared" si="218"/>
        <v>105</v>
      </c>
      <c r="T1996" s="8">
        <f t="shared" si="219"/>
        <v>41039.409456018519</v>
      </c>
      <c r="U1996" s="8">
        <f t="shared" si="220"/>
        <v>41069.409456018519</v>
      </c>
      <c r="V1996" s="14">
        <f t="shared" si="221"/>
        <v>30</v>
      </c>
      <c r="W1996" s="10">
        <f t="shared" si="222"/>
        <v>4.7199999999999999E-2</v>
      </c>
      <c r="X1996" s="21">
        <f t="shared" si="223"/>
        <v>2012</v>
      </c>
    </row>
    <row r="1997" spans="1:24" ht="60" x14ac:dyDescent="0.25">
      <c r="A1997">
        <v>2114</v>
      </c>
      <c r="B1997" s="1" t="s">
        <v>2115</v>
      </c>
      <c r="C1997" s="1" t="s">
        <v>6224</v>
      </c>
      <c r="D1997" s="3">
        <v>5000</v>
      </c>
      <c r="E1997" s="4">
        <v>5235</v>
      </c>
      <c r="F1997" t="s">
        <v>8218</v>
      </c>
      <c r="G1997" t="s">
        <v>8223</v>
      </c>
      <c r="H1997" t="s">
        <v>8403</v>
      </c>
      <c r="I1997" t="s">
        <v>8245</v>
      </c>
      <c r="J1997">
        <v>1291870740</v>
      </c>
      <c r="K1997">
        <v>1286480070</v>
      </c>
      <c r="L1997" t="b">
        <v>0</v>
      </c>
      <c r="M1997">
        <v>147</v>
      </c>
      <c r="N1997" t="b">
        <v>1</v>
      </c>
      <c r="O1997" t="s">
        <v>8277</v>
      </c>
      <c r="P1997" t="s">
        <v>8325</v>
      </c>
      <c r="Q1997" t="s">
        <v>8326</v>
      </c>
      <c r="R1997">
        <f t="shared" si="217"/>
        <v>35.61</v>
      </c>
      <c r="S1997" s="9">
        <f t="shared" si="218"/>
        <v>105</v>
      </c>
      <c r="T1997" s="8">
        <f t="shared" si="219"/>
        <v>40458.815625000003</v>
      </c>
      <c r="U1997" s="8">
        <f t="shared" si="220"/>
        <v>40521.207638888889</v>
      </c>
      <c r="V1997" s="14">
        <f t="shared" si="221"/>
        <v>62.39201388888614</v>
      </c>
      <c r="W1997" s="10">
        <f t="shared" si="222"/>
        <v>4.7E-2</v>
      </c>
      <c r="X1997" s="21">
        <f t="shared" si="223"/>
        <v>2010</v>
      </c>
    </row>
    <row r="1998" spans="1:24" ht="45" x14ac:dyDescent="0.25">
      <c r="A1998">
        <v>2785</v>
      </c>
      <c r="B1998" s="1" t="s">
        <v>2785</v>
      </c>
      <c r="C1998" s="1" t="s">
        <v>6895</v>
      </c>
      <c r="D1998" s="3">
        <v>5000</v>
      </c>
      <c r="E1998" s="4">
        <v>5234</v>
      </c>
      <c r="F1998" t="s">
        <v>8218</v>
      </c>
      <c r="G1998" t="s">
        <v>8223</v>
      </c>
      <c r="H1998" t="s">
        <v>8403</v>
      </c>
      <c r="I1998" t="s">
        <v>8245</v>
      </c>
      <c r="J1998">
        <v>1470430800</v>
      </c>
      <c r="K1998">
        <v>1467865967</v>
      </c>
      <c r="L1998" t="b">
        <v>0</v>
      </c>
      <c r="M1998">
        <v>142</v>
      </c>
      <c r="N1998" t="b">
        <v>1</v>
      </c>
      <c r="O1998" t="s">
        <v>8269</v>
      </c>
      <c r="P1998" t="s">
        <v>8321</v>
      </c>
      <c r="Q1998" t="s">
        <v>8324</v>
      </c>
      <c r="R1998">
        <f t="shared" si="217"/>
        <v>36.86</v>
      </c>
      <c r="S1998" s="9">
        <f t="shared" si="218"/>
        <v>105</v>
      </c>
      <c r="T1998" s="8">
        <f t="shared" si="219"/>
        <v>42558.189432870371</v>
      </c>
      <c r="U1998" s="8">
        <f t="shared" si="220"/>
        <v>42587.875</v>
      </c>
      <c r="V1998" s="14">
        <f t="shared" si="221"/>
        <v>29.685567129628907</v>
      </c>
      <c r="W1998" s="10">
        <f t="shared" si="222"/>
        <v>4.6800000000000001E-2</v>
      </c>
      <c r="X1998" s="21">
        <f t="shared" si="223"/>
        <v>2016</v>
      </c>
    </row>
    <row r="1999" spans="1:24" ht="60" x14ac:dyDescent="0.25">
      <c r="A1999">
        <v>521</v>
      </c>
      <c r="B1999" s="1" t="s">
        <v>522</v>
      </c>
      <c r="C1999" s="1" t="s">
        <v>4631</v>
      </c>
      <c r="D1999" s="3">
        <v>5000</v>
      </c>
      <c r="E1999" s="4">
        <v>5232</v>
      </c>
      <c r="F1999" t="s">
        <v>8218</v>
      </c>
      <c r="G1999" t="s">
        <v>8223</v>
      </c>
      <c r="H1999" t="s">
        <v>8403</v>
      </c>
      <c r="I1999" t="s">
        <v>8245</v>
      </c>
      <c r="J1999">
        <v>1477976340</v>
      </c>
      <c r="K1999">
        <v>1475460819</v>
      </c>
      <c r="L1999" t="b">
        <v>0</v>
      </c>
      <c r="M1999">
        <v>56</v>
      </c>
      <c r="N1999" t="b">
        <v>1</v>
      </c>
      <c r="O1999" t="s">
        <v>8269</v>
      </c>
      <c r="P1999" t="s">
        <v>8321</v>
      </c>
      <c r="Q1999" t="s">
        <v>8324</v>
      </c>
      <c r="R1999">
        <f t="shared" si="217"/>
        <v>93.43</v>
      </c>
      <c r="S1999" s="9">
        <f t="shared" si="218"/>
        <v>105</v>
      </c>
      <c r="T1999" s="8">
        <f t="shared" si="219"/>
        <v>42646.092812499999</v>
      </c>
      <c r="U1999" s="8">
        <f t="shared" si="220"/>
        <v>42675.207638888889</v>
      </c>
      <c r="V1999" s="14">
        <f t="shared" si="221"/>
        <v>29.114826388889924</v>
      </c>
      <c r="W1999" s="10">
        <f t="shared" si="222"/>
        <v>4.6399999999999997E-2</v>
      </c>
      <c r="X1999" s="21">
        <f t="shared" si="223"/>
        <v>2016</v>
      </c>
    </row>
    <row r="2000" spans="1:24" ht="60" x14ac:dyDescent="0.25">
      <c r="A2000">
        <v>3331</v>
      </c>
      <c r="B2000" s="1" t="s">
        <v>3331</v>
      </c>
      <c r="C2000" s="1" t="s">
        <v>7441</v>
      </c>
      <c r="D2000" s="3">
        <v>5000</v>
      </c>
      <c r="E2000" s="4">
        <v>5226</v>
      </c>
      <c r="F2000" t="s">
        <v>8218</v>
      </c>
      <c r="G2000" t="s">
        <v>8223</v>
      </c>
      <c r="H2000" t="s">
        <v>8403</v>
      </c>
      <c r="I2000" t="s">
        <v>8245</v>
      </c>
      <c r="J2000">
        <v>1444149886</v>
      </c>
      <c r="K2000">
        <v>1441125886</v>
      </c>
      <c r="L2000" t="b">
        <v>0</v>
      </c>
      <c r="M2000">
        <v>65</v>
      </c>
      <c r="N2000" t="b">
        <v>1</v>
      </c>
      <c r="O2000" t="s">
        <v>8269</v>
      </c>
      <c r="P2000" t="s">
        <v>8321</v>
      </c>
      <c r="Q2000" t="s">
        <v>8324</v>
      </c>
      <c r="R2000">
        <f t="shared" si="217"/>
        <v>80.400000000000006</v>
      </c>
      <c r="S2000" s="9">
        <f t="shared" si="218"/>
        <v>105</v>
      </c>
      <c r="T2000" s="8">
        <f t="shared" si="219"/>
        <v>42248.697754629626</v>
      </c>
      <c r="U2000" s="8">
        <f t="shared" si="220"/>
        <v>42283.697754629626</v>
      </c>
      <c r="V2000" s="14">
        <f t="shared" si="221"/>
        <v>35</v>
      </c>
      <c r="W2000" s="10">
        <f t="shared" si="222"/>
        <v>4.5199999999999997E-2</v>
      </c>
      <c r="X2000" s="21">
        <f t="shared" si="223"/>
        <v>2015</v>
      </c>
    </row>
    <row r="2001" spans="1:24" ht="45" x14ac:dyDescent="0.25">
      <c r="A2001">
        <v>1249</v>
      </c>
      <c r="B2001" s="1" t="s">
        <v>1250</v>
      </c>
      <c r="C2001" s="1" t="s">
        <v>5359</v>
      </c>
      <c r="D2001" s="3">
        <v>5000</v>
      </c>
      <c r="E2001" s="4">
        <v>5222</v>
      </c>
      <c r="F2001" t="s">
        <v>8218</v>
      </c>
      <c r="G2001" t="s">
        <v>8223</v>
      </c>
      <c r="H2001" t="s">
        <v>8403</v>
      </c>
      <c r="I2001" t="s">
        <v>8245</v>
      </c>
      <c r="J2001">
        <v>1341683211</v>
      </c>
      <c r="K2001">
        <v>1339091211</v>
      </c>
      <c r="L2001" t="b">
        <v>1</v>
      </c>
      <c r="M2001">
        <v>81</v>
      </c>
      <c r="N2001" t="b">
        <v>1</v>
      </c>
      <c r="O2001" t="s">
        <v>8274</v>
      </c>
      <c r="P2001" t="s">
        <v>8325</v>
      </c>
      <c r="Q2001" t="s">
        <v>8329</v>
      </c>
      <c r="R2001">
        <f t="shared" si="217"/>
        <v>64.47</v>
      </c>
      <c r="S2001" s="9">
        <f t="shared" si="218"/>
        <v>104</v>
      </c>
      <c r="T2001" s="8">
        <f t="shared" si="219"/>
        <v>41067.74086805556</v>
      </c>
      <c r="U2001" s="8">
        <f t="shared" si="220"/>
        <v>41097.74086805556</v>
      </c>
      <c r="V2001" s="14">
        <f t="shared" si="221"/>
        <v>30</v>
      </c>
      <c r="W2001" s="10">
        <f t="shared" si="222"/>
        <v>4.4400000000000002E-2</v>
      </c>
      <c r="X2001" s="21">
        <f t="shared" si="223"/>
        <v>2012</v>
      </c>
    </row>
    <row r="2002" spans="1:24" ht="60" x14ac:dyDescent="0.25">
      <c r="A2002">
        <v>1350</v>
      </c>
      <c r="B2002" s="1" t="s">
        <v>1351</v>
      </c>
      <c r="C2002" s="1" t="s">
        <v>5460</v>
      </c>
      <c r="D2002" s="3">
        <v>5000</v>
      </c>
      <c r="E2002" s="4">
        <v>5202.5</v>
      </c>
      <c r="F2002" t="s">
        <v>8218</v>
      </c>
      <c r="G2002" t="s">
        <v>8223</v>
      </c>
      <c r="H2002" t="s">
        <v>8403</v>
      </c>
      <c r="I2002" t="s">
        <v>8245</v>
      </c>
      <c r="J2002">
        <v>1451089134</v>
      </c>
      <c r="K2002">
        <v>1448497134</v>
      </c>
      <c r="L2002" t="b">
        <v>0</v>
      </c>
      <c r="M2002">
        <v>78</v>
      </c>
      <c r="N2002" t="b">
        <v>1</v>
      </c>
      <c r="O2002" t="s">
        <v>8272</v>
      </c>
      <c r="P2002" t="s">
        <v>8309</v>
      </c>
      <c r="Q2002" t="s">
        <v>8331</v>
      </c>
      <c r="R2002">
        <f t="shared" si="217"/>
        <v>66.7</v>
      </c>
      <c r="S2002" s="9">
        <f t="shared" si="218"/>
        <v>104</v>
      </c>
      <c r="T2002" s="8">
        <f t="shared" si="219"/>
        <v>42334.013124999998</v>
      </c>
      <c r="U2002" s="8">
        <f t="shared" si="220"/>
        <v>42364.013124999998</v>
      </c>
      <c r="V2002" s="14">
        <f t="shared" si="221"/>
        <v>30</v>
      </c>
      <c r="W2002" s="10">
        <f t="shared" si="222"/>
        <v>4.0500000000000001E-2</v>
      </c>
      <c r="X2002" s="21">
        <f t="shared" si="223"/>
        <v>2015</v>
      </c>
    </row>
    <row r="2003" spans="1:24" ht="60" x14ac:dyDescent="0.25">
      <c r="A2003">
        <v>112</v>
      </c>
      <c r="B2003" s="1" t="s">
        <v>114</v>
      </c>
      <c r="C2003" s="1" t="s">
        <v>4223</v>
      </c>
      <c r="D2003" s="3">
        <v>5000</v>
      </c>
      <c r="E2003" s="4">
        <v>5200</v>
      </c>
      <c r="F2003" t="s">
        <v>8218</v>
      </c>
      <c r="G2003" t="s">
        <v>8223</v>
      </c>
      <c r="H2003" t="s">
        <v>8403</v>
      </c>
      <c r="I2003" t="s">
        <v>8245</v>
      </c>
      <c r="J2003">
        <v>1397354400</v>
      </c>
      <c r="K2003">
        <v>1395277318</v>
      </c>
      <c r="L2003" t="b">
        <v>0</v>
      </c>
      <c r="M2003">
        <v>81</v>
      </c>
      <c r="N2003" t="b">
        <v>1</v>
      </c>
      <c r="O2003" t="s">
        <v>8264</v>
      </c>
      <c r="P2003" t="s">
        <v>8319</v>
      </c>
      <c r="Q2003" t="s">
        <v>8341</v>
      </c>
      <c r="R2003">
        <f t="shared" si="217"/>
        <v>64.2</v>
      </c>
      <c r="S2003" s="9">
        <f t="shared" si="218"/>
        <v>104</v>
      </c>
      <c r="T2003" s="8">
        <f t="shared" si="219"/>
        <v>41718.043032407404</v>
      </c>
      <c r="U2003" s="8">
        <f t="shared" si="220"/>
        <v>41742.083333333336</v>
      </c>
      <c r="V2003" s="14">
        <f t="shared" si="221"/>
        <v>24.04030092593166</v>
      </c>
      <c r="W2003" s="10">
        <f t="shared" si="222"/>
        <v>0.04</v>
      </c>
      <c r="X2003" s="21">
        <f t="shared" si="223"/>
        <v>2014</v>
      </c>
    </row>
    <row r="2004" spans="1:24" ht="60" x14ac:dyDescent="0.25">
      <c r="A2004">
        <v>1001</v>
      </c>
      <c r="B2004" s="1" t="s">
        <v>1002</v>
      </c>
      <c r="C2004" s="1" t="s">
        <v>5111</v>
      </c>
      <c r="D2004" s="3">
        <v>5000</v>
      </c>
      <c r="E2004" s="4">
        <v>5200</v>
      </c>
      <c r="F2004" t="s">
        <v>8219</v>
      </c>
      <c r="G2004" t="s">
        <v>8224</v>
      </c>
      <c r="H2004" t="s">
        <v>8407</v>
      </c>
      <c r="I2004" t="s">
        <v>8246</v>
      </c>
      <c r="J2004">
        <v>1485796613</v>
      </c>
      <c r="K2004">
        <v>1481908613</v>
      </c>
      <c r="L2004" t="b">
        <v>0</v>
      </c>
      <c r="M2004">
        <v>4</v>
      </c>
      <c r="N2004" t="b">
        <v>0</v>
      </c>
      <c r="O2004" t="s">
        <v>8271</v>
      </c>
      <c r="P2004" t="s">
        <v>8306</v>
      </c>
      <c r="Q2004" t="s">
        <v>8308</v>
      </c>
      <c r="R2004">
        <f t="shared" si="217"/>
        <v>1300</v>
      </c>
      <c r="S2004" s="9">
        <f t="shared" si="218"/>
        <v>104</v>
      </c>
      <c r="T2004" s="8">
        <f t="shared" si="219"/>
        <v>42720.720057870371</v>
      </c>
      <c r="U2004" s="8">
        <f t="shared" si="220"/>
        <v>42765.720057870371</v>
      </c>
      <c r="V2004" s="14">
        <f t="shared" si="221"/>
        <v>45</v>
      </c>
      <c r="W2004" s="10">
        <f t="shared" si="222"/>
        <v>0.04</v>
      </c>
      <c r="X2004" s="21">
        <f t="shared" si="223"/>
        <v>2016</v>
      </c>
    </row>
    <row r="2005" spans="1:24" ht="45" x14ac:dyDescent="0.25">
      <c r="A2005">
        <v>3369</v>
      </c>
      <c r="B2005" s="1" t="s">
        <v>3368</v>
      </c>
      <c r="C2005" s="1" t="s">
        <v>7479</v>
      </c>
      <c r="D2005" s="3">
        <v>5000</v>
      </c>
      <c r="E2005" s="4">
        <v>5195</v>
      </c>
      <c r="F2005" t="s">
        <v>8218</v>
      </c>
      <c r="G2005" t="s">
        <v>8240</v>
      </c>
      <c r="H2005" t="s">
        <v>8413</v>
      </c>
      <c r="I2005" t="s">
        <v>8248</v>
      </c>
      <c r="J2005">
        <v>1484441980</v>
      </c>
      <c r="K2005">
        <v>1479257980</v>
      </c>
      <c r="L2005" t="b">
        <v>0</v>
      </c>
      <c r="M2005">
        <v>54</v>
      </c>
      <c r="N2005" t="b">
        <v>1</v>
      </c>
      <c r="O2005" t="s">
        <v>8269</v>
      </c>
      <c r="P2005" t="s">
        <v>8321</v>
      </c>
      <c r="Q2005" t="s">
        <v>8324</v>
      </c>
      <c r="R2005">
        <f t="shared" si="217"/>
        <v>96.2</v>
      </c>
      <c r="S2005" s="9">
        <f t="shared" si="218"/>
        <v>104</v>
      </c>
      <c r="T2005" s="8">
        <f t="shared" si="219"/>
        <v>42690.041435185187</v>
      </c>
      <c r="U2005" s="8">
        <f t="shared" si="220"/>
        <v>42750.041435185187</v>
      </c>
      <c r="V2005" s="14">
        <f t="shared" si="221"/>
        <v>60</v>
      </c>
      <c r="W2005" s="10">
        <f t="shared" si="222"/>
        <v>3.9E-2</v>
      </c>
      <c r="X2005" s="21">
        <f t="shared" si="223"/>
        <v>2016</v>
      </c>
    </row>
    <row r="2006" spans="1:24" ht="60" x14ac:dyDescent="0.25">
      <c r="A2006">
        <v>245</v>
      </c>
      <c r="B2006" s="1" t="s">
        <v>246</v>
      </c>
      <c r="C2006" s="1" t="s">
        <v>4355</v>
      </c>
      <c r="D2006" s="3">
        <v>5000</v>
      </c>
      <c r="E2006" s="4">
        <v>5186</v>
      </c>
      <c r="F2006" t="s">
        <v>8218</v>
      </c>
      <c r="G2006" t="s">
        <v>8223</v>
      </c>
      <c r="H2006" t="s">
        <v>8403</v>
      </c>
      <c r="I2006" t="s">
        <v>8245</v>
      </c>
      <c r="J2006">
        <v>1345079785</v>
      </c>
      <c r="K2006">
        <v>1342487785</v>
      </c>
      <c r="L2006" t="b">
        <v>1</v>
      </c>
      <c r="M2006">
        <v>96</v>
      </c>
      <c r="N2006" t="b">
        <v>1</v>
      </c>
      <c r="O2006" t="s">
        <v>8267</v>
      </c>
      <c r="P2006" t="s">
        <v>8319</v>
      </c>
      <c r="Q2006" t="s">
        <v>8320</v>
      </c>
      <c r="R2006">
        <f t="shared" si="217"/>
        <v>54.02</v>
      </c>
      <c r="S2006" s="9">
        <f t="shared" si="218"/>
        <v>104</v>
      </c>
      <c r="T2006" s="8">
        <f t="shared" si="219"/>
        <v>41107.053067129629</v>
      </c>
      <c r="U2006" s="8">
        <f t="shared" si="220"/>
        <v>41137.053067129629</v>
      </c>
      <c r="V2006" s="14">
        <f t="shared" si="221"/>
        <v>30</v>
      </c>
      <c r="W2006" s="10">
        <f t="shared" si="222"/>
        <v>3.7199999999999997E-2</v>
      </c>
      <c r="X2006" s="21">
        <f t="shared" si="223"/>
        <v>2012</v>
      </c>
    </row>
    <row r="2007" spans="1:24" ht="60" x14ac:dyDescent="0.25">
      <c r="A2007">
        <v>3748</v>
      </c>
      <c r="B2007" s="1" t="s">
        <v>3745</v>
      </c>
      <c r="C2007" s="1" t="s">
        <v>7858</v>
      </c>
      <c r="D2007" s="3">
        <v>5000</v>
      </c>
      <c r="E2007" s="4">
        <v>5176</v>
      </c>
      <c r="F2007" t="s">
        <v>8218</v>
      </c>
      <c r="G2007" t="s">
        <v>8223</v>
      </c>
      <c r="H2007" t="s">
        <v>8403</v>
      </c>
      <c r="I2007" t="s">
        <v>8245</v>
      </c>
      <c r="J2007">
        <v>1455602340</v>
      </c>
      <c r="K2007">
        <v>1453827436</v>
      </c>
      <c r="L2007" t="b">
        <v>0</v>
      </c>
      <c r="M2007">
        <v>52</v>
      </c>
      <c r="N2007" t="b">
        <v>1</v>
      </c>
      <c r="O2007" t="s">
        <v>8303</v>
      </c>
      <c r="P2007" t="s">
        <v>8321</v>
      </c>
      <c r="Q2007" t="s">
        <v>8333</v>
      </c>
      <c r="R2007">
        <f t="shared" si="217"/>
        <v>99.54</v>
      </c>
      <c r="S2007" s="9">
        <f t="shared" si="218"/>
        <v>104</v>
      </c>
      <c r="T2007" s="8">
        <f t="shared" si="219"/>
        <v>42395.706435185188</v>
      </c>
      <c r="U2007" s="8">
        <f t="shared" si="220"/>
        <v>42416.249305555553</v>
      </c>
      <c r="V2007" s="14">
        <f t="shared" si="221"/>
        <v>20.542870370365563</v>
      </c>
      <c r="W2007" s="10">
        <f t="shared" si="222"/>
        <v>3.5200000000000002E-2</v>
      </c>
      <c r="X2007" s="21">
        <f t="shared" si="223"/>
        <v>2016</v>
      </c>
    </row>
    <row r="2008" spans="1:24" ht="45" x14ac:dyDescent="0.25">
      <c r="A2008">
        <v>3208</v>
      </c>
      <c r="B2008" s="1" t="s">
        <v>3208</v>
      </c>
      <c r="C2008" s="1" t="s">
        <v>7318</v>
      </c>
      <c r="D2008" s="3">
        <v>5000</v>
      </c>
      <c r="E2008" s="4">
        <v>5175</v>
      </c>
      <c r="F2008" t="s">
        <v>8218</v>
      </c>
      <c r="G2008" t="s">
        <v>8223</v>
      </c>
      <c r="H2008" t="s">
        <v>8403</v>
      </c>
      <c r="I2008" t="s">
        <v>8245</v>
      </c>
      <c r="J2008">
        <v>1406557877</v>
      </c>
      <c r="K2008">
        <v>1404743477</v>
      </c>
      <c r="L2008" t="b">
        <v>1</v>
      </c>
      <c r="M2008">
        <v>82</v>
      </c>
      <c r="N2008" t="b">
        <v>1</v>
      </c>
      <c r="O2008" t="s">
        <v>8269</v>
      </c>
      <c r="P2008" t="s">
        <v>8321</v>
      </c>
      <c r="Q2008" t="s">
        <v>8324</v>
      </c>
      <c r="R2008">
        <f t="shared" si="217"/>
        <v>63.11</v>
      </c>
      <c r="S2008" s="9">
        <f t="shared" si="218"/>
        <v>104</v>
      </c>
      <c r="T2008" s="8">
        <f t="shared" si="219"/>
        <v>41827.605057870373</v>
      </c>
      <c r="U2008" s="8">
        <f t="shared" si="220"/>
        <v>41848.605057870373</v>
      </c>
      <c r="V2008" s="14">
        <f t="shared" si="221"/>
        <v>21</v>
      </c>
      <c r="W2008" s="10">
        <f t="shared" si="222"/>
        <v>3.5000000000000003E-2</v>
      </c>
      <c r="X2008" s="21">
        <f t="shared" si="223"/>
        <v>2014</v>
      </c>
    </row>
    <row r="2009" spans="1:24" ht="60" x14ac:dyDescent="0.25">
      <c r="A2009">
        <v>3753</v>
      </c>
      <c r="B2009" s="1" t="s">
        <v>3750</v>
      </c>
      <c r="C2009" s="1" t="s">
        <v>7863</v>
      </c>
      <c r="D2009" s="3">
        <v>5000</v>
      </c>
      <c r="E2009" s="4">
        <v>5167</v>
      </c>
      <c r="F2009" t="s">
        <v>8218</v>
      </c>
      <c r="G2009" t="s">
        <v>8223</v>
      </c>
      <c r="H2009" t="s">
        <v>8403</v>
      </c>
      <c r="I2009" t="s">
        <v>8245</v>
      </c>
      <c r="J2009">
        <v>1433289600</v>
      </c>
      <c r="K2009">
        <v>1430768800</v>
      </c>
      <c r="L2009" t="b">
        <v>0</v>
      </c>
      <c r="M2009">
        <v>30</v>
      </c>
      <c r="N2009" t="b">
        <v>1</v>
      </c>
      <c r="O2009" t="s">
        <v>8303</v>
      </c>
      <c r="P2009" t="s">
        <v>8321</v>
      </c>
      <c r="Q2009" t="s">
        <v>8333</v>
      </c>
      <c r="R2009">
        <f t="shared" si="217"/>
        <v>172.23</v>
      </c>
      <c r="S2009" s="9">
        <f t="shared" si="218"/>
        <v>103</v>
      </c>
      <c r="T2009" s="8">
        <f t="shared" si="219"/>
        <v>42128.824074074073</v>
      </c>
      <c r="U2009" s="8">
        <f t="shared" si="220"/>
        <v>42158</v>
      </c>
      <c r="V2009" s="14">
        <f t="shared" si="221"/>
        <v>29.175925925927004</v>
      </c>
      <c r="W2009" s="10">
        <f t="shared" si="222"/>
        <v>3.3399999999999999E-2</v>
      </c>
      <c r="X2009" s="21">
        <f t="shared" si="223"/>
        <v>2015</v>
      </c>
    </row>
    <row r="2010" spans="1:24" ht="45" x14ac:dyDescent="0.25">
      <c r="A2010">
        <v>2661</v>
      </c>
      <c r="B2010" s="1" t="s">
        <v>2661</v>
      </c>
      <c r="C2010" s="1" t="s">
        <v>6771</v>
      </c>
      <c r="D2010" s="3">
        <v>5000</v>
      </c>
      <c r="E2010" s="4">
        <v>5145</v>
      </c>
      <c r="F2010" t="s">
        <v>8218</v>
      </c>
      <c r="G2010" t="s">
        <v>8223</v>
      </c>
      <c r="H2010" t="s">
        <v>8403</v>
      </c>
      <c r="I2010" t="s">
        <v>8245</v>
      </c>
      <c r="J2010">
        <v>1382742010</v>
      </c>
      <c r="K2010">
        <v>1380150010</v>
      </c>
      <c r="L2010" t="b">
        <v>0</v>
      </c>
      <c r="M2010">
        <v>60</v>
      </c>
      <c r="N2010" t="b">
        <v>1</v>
      </c>
      <c r="O2010" t="s">
        <v>8300</v>
      </c>
      <c r="P2010" t="s">
        <v>8306</v>
      </c>
      <c r="Q2010" t="s">
        <v>8338</v>
      </c>
      <c r="R2010">
        <f t="shared" si="217"/>
        <v>85.75</v>
      </c>
      <c r="S2010" s="9">
        <f t="shared" si="218"/>
        <v>103</v>
      </c>
      <c r="T2010" s="8">
        <f t="shared" si="219"/>
        <v>41542.958449074074</v>
      </c>
      <c r="U2010" s="8">
        <f t="shared" si="220"/>
        <v>41572.958449074074</v>
      </c>
      <c r="V2010" s="14">
        <f t="shared" si="221"/>
        <v>30</v>
      </c>
      <c r="W2010" s="10">
        <f t="shared" si="222"/>
        <v>2.9000000000000001E-2</v>
      </c>
      <c r="X2010" s="21">
        <f t="shared" si="223"/>
        <v>2013</v>
      </c>
    </row>
    <row r="2011" spans="1:24" ht="60" x14ac:dyDescent="0.25">
      <c r="A2011">
        <v>1614</v>
      </c>
      <c r="B2011" s="1" t="s">
        <v>1615</v>
      </c>
      <c r="C2011" s="1" t="s">
        <v>5724</v>
      </c>
      <c r="D2011" s="3">
        <v>5000</v>
      </c>
      <c r="E2011" s="4">
        <v>5135</v>
      </c>
      <c r="F2011" t="s">
        <v>8218</v>
      </c>
      <c r="G2011" t="s">
        <v>8223</v>
      </c>
      <c r="H2011" t="s">
        <v>8403</v>
      </c>
      <c r="I2011" t="s">
        <v>8245</v>
      </c>
      <c r="J2011">
        <v>1407085200</v>
      </c>
      <c r="K2011">
        <v>1401924769</v>
      </c>
      <c r="L2011" t="b">
        <v>0</v>
      </c>
      <c r="M2011">
        <v>77</v>
      </c>
      <c r="N2011" t="b">
        <v>1</v>
      </c>
      <c r="O2011" t="s">
        <v>8274</v>
      </c>
      <c r="P2011" t="s">
        <v>8325</v>
      </c>
      <c r="Q2011" t="s">
        <v>8329</v>
      </c>
      <c r="R2011">
        <f t="shared" si="217"/>
        <v>66.69</v>
      </c>
      <c r="S2011" s="9">
        <f t="shared" si="218"/>
        <v>103</v>
      </c>
      <c r="T2011" s="8">
        <f t="shared" si="219"/>
        <v>41794.981122685182</v>
      </c>
      <c r="U2011" s="8">
        <f t="shared" si="220"/>
        <v>41854.708333333336</v>
      </c>
      <c r="V2011" s="14">
        <f t="shared" si="221"/>
        <v>59.727210648154141</v>
      </c>
      <c r="W2011" s="10">
        <f t="shared" si="222"/>
        <v>2.7E-2</v>
      </c>
      <c r="X2011" s="21">
        <f t="shared" si="223"/>
        <v>2014</v>
      </c>
    </row>
    <row r="2012" spans="1:24" ht="60" x14ac:dyDescent="0.25">
      <c r="A2012">
        <v>3464</v>
      </c>
      <c r="B2012" s="1" t="s">
        <v>3463</v>
      </c>
      <c r="C2012" s="1" t="s">
        <v>7574</v>
      </c>
      <c r="D2012" s="3">
        <v>5000</v>
      </c>
      <c r="E2012" s="4">
        <v>5116.18</v>
      </c>
      <c r="F2012" t="s">
        <v>8218</v>
      </c>
      <c r="G2012" t="s">
        <v>8223</v>
      </c>
      <c r="H2012" t="s">
        <v>8403</v>
      </c>
      <c r="I2012" t="s">
        <v>8245</v>
      </c>
      <c r="J2012">
        <v>1471921637</v>
      </c>
      <c r="K2012">
        <v>1469329637</v>
      </c>
      <c r="L2012" t="b">
        <v>0</v>
      </c>
      <c r="M2012">
        <v>93</v>
      </c>
      <c r="N2012" t="b">
        <v>1</v>
      </c>
      <c r="O2012" t="s">
        <v>8269</v>
      </c>
      <c r="P2012" t="s">
        <v>8321</v>
      </c>
      <c r="Q2012" t="s">
        <v>8324</v>
      </c>
      <c r="R2012">
        <f t="shared" si="217"/>
        <v>55.01</v>
      </c>
      <c r="S2012" s="9">
        <f t="shared" si="218"/>
        <v>102</v>
      </c>
      <c r="T2012" s="8">
        <f t="shared" si="219"/>
        <v>42575.130057870367</v>
      </c>
      <c r="U2012" s="8">
        <f t="shared" si="220"/>
        <v>42605.130057870367</v>
      </c>
      <c r="V2012" s="14">
        <f t="shared" si="221"/>
        <v>30</v>
      </c>
      <c r="W2012" s="10">
        <f t="shared" si="222"/>
        <v>2.3236000000000059E-2</v>
      </c>
      <c r="X2012" s="21">
        <f t="shared" si="223"/>
        <v>2016</v>
      </c>
    </row>
    <row r="2013" spans="1:24" ht="45" x14ac:dyDescent="0.25">
      <c r="A2013">
        <v>744</v>
      </c>
      <c r="B2013" s="1" t="s">
        <v>745</v>
      </c>
      <c r="C2013" s="1" t="s">
        <v>4854</v>
      </c>
      <c r="D2013" s="3">
        <v>5000</v>
      </c>
      <c r="E2013" s="4">
        <v>5116</v>
      </c>
      <c r="F2013" t="s">
        <v>8218</v>
      </c>
      <c r="G2013" t="s">
        <v>8223</v>
      </c>
      <c r="H2013" t="s">
        <v>8403</v>
      </c>
      <c r="I2013" t="s">
        <v>8245</v>
      </c>
      <c r="J2013">
        <v>1355439503</v>
      </c>
      <c r="K2013">
        <v>1352847503</v>
      </c>
      <c r="L2013" t="b">
        <v>0</v>
      </c>
      <c r="M2013">
        <v>62</v>
      </c>
      <c r="N2013" t="b">
        <v>1</v>
      </c>
      <c r="O2013" t="s">
        <v>8272</v>
      </c>
      <c r="P2013" t="s">
        <v>8309</v>
      </c>
      <c r="Q2013" t="s">
        <v>8331</v>
      </c>
      <c r="R2013">
        <f t="shared" si="217"/>
        <v>82.52</v>
      </c>
      <c r="S2013" s="9">
        <f t="shared" si="218"/>
        <v>102</v>
      </c>
      <c r="T2013" s="8">
        <f t="shared" si="219"/>
        <v>41226.95721064815</v>
      </c>
      <c r="U2013" s="8">
        <f t="shared" si="220"/>
        <v>41256.95721064815</v>
      </c>
      <c r="V2013" s="14">
        <f t="shared" si="221"/>
        <v>30</v>
      </c>
      <c r="W2013" s="10">
        <f t="shared" si="222"/>
        <v>2.3199999999999998E-2</v>
      </c>
      <c r="X2013" s="21">
        <f t="shared" si="223"/>
        <v>2012</v>
      </c>
    </row>
    <row r="2014" spans="1:24" ht="60" x14ac:dyDescent="0.25">
      <c r="A2014">
        <v>520</v>
      </c>
      <c r="B2014" s="1" t="s">
        <v>521</v>
      </c>
      <c r="C2014" s="1" t="s">
        <v>4630</v>
      </c>
      <c r="D2014" s="3">
        <v>5000</v>
      </c>
      <c r="E2014" s="4">
        <v>5105</v>
      </c>
      <c r="F2014" t="s">
        <v>8218</v>
      </c>
      <c r="G2014" t="s">
        <v>8224</v>
      </c>
      <c r="H2014" t="s">
        <v>8407</v>
      </c>
      <c r="I2014" t="s">
        <v>8246</v>
      </c>
      <c r="J2014">
        <v>1449766261</v>
      </c>
      <c r="K2014">
        <v>1447174261</v>
      </c>
      <c r="L2014" t="b">
        <v>0</v>
      </c>
      <c r="M2014">
        <v>34</v>
      </c>
      <c r="N2014" t="b">
        <v>1</v>
      </c>
      <c r="O2014" t="s">
        <v>8269</v>
      </c>
      <c r="P2014" t="s">
        <v>8321</v>
      </c>
      <c r="Q2014" t="s">
        <v>8324</v>
      </c>
      <c r="R2014">
        <f t="shared" si="217"/>
        <v>150.15</v>
      </c>
      <c r="S2014" s="9">
        <f t="shared" si="218"/>
        <v>102</v>
      </c>
      <c r="T2014" s="8">
        <f t="shared" si="219"/>
        <v>42318.702094907407</v>
      </c>
      <c r="U2014" s="8">
        <f t="shared" si="220"/>
        <v>42348.702094907407</v>
      </c>
      <c r="V2014" s="14">
        <f t="shared" si="221"/>
        <v>30</v>
      </c>
      <c r="W2014" s="10">
        <f t="shared" si="222"/>
        <v>2.1000000000000001E-2</v>
      </c>
      <c r="X2014" s="21">
        <f t="shared" si="223"/>
        <v>2015</v>
      </c>
    </row>
    <row r="2015" spans="1:24" ht="45" x14ac:dyDescent="0.25">
      <c r="A2015">
        <v>2982</v>
      </c>
      <c r="B2015" s="1" t="s">
        <v>2982</v>
      </c>
      <c r="C2015" s="1" t="s">
        <v>7092</v>
      </c>
      <c r="D2015" s="3">
        <v>5000</v>
      </c>
      <c r="E2015" s="4">
        <v>5103</v>
      </c>
      <c r="F2015" t="s">
        <v>8218</v>
      </c>
      <c r="G2015" t="s">
        <v>8224</v>
      </c>
      <c r="H2015" t="s">
        <v>8407</v>
      </c>
      <c r="I2015" t="s">
        <v>8246</v>
      </c>
      <c r="J2015">
        <v>1455208143</v>
      </c>
      <c r="K2015">
        <v>1452616143</v>
      </c>
      <c r="L2015" t="b">
        <v>1</v>
      </c>
      <c r="M2015">
        <v>59</v>
      </c>
      <c r="N2015" t="b">
        <v>1</v>
      </c>
      <c r="O2015" t="s">
        <v>8301</v>
      </c>
      <c r="P2015" t="s">
        <v>8321</v>
      </c>
      <c r="Q2015" t="s">
        <v>8322</v>
      </c>
      <c r="R2015">
        <f t="shared" si="217"/>
        <v>86.49</v>
      </c>
      <c r="S2015" s="9">
        <f t="shared" si="218"/>
        <v>102</v>
      </c>
      <c r="T2015" s="8">
        <f t="shared" si="219"/>
        <v>42381.686840277776</v>
      </c>
      <c r="U2015" s="8">
        <f t="shared" si="220"/>
        <v>42411.686840277776</v>
      </c>
      <c r="V2015" s="14">
        <f t="shared" si="221"/>
        <v>30</v>
      </c>
      <c r="W2015" s="10">
        <f t="shared" si="222"/>
        <v>2.06E-2</v>
      </c>
      <c r="X2015" s="21">
        <f t="shared" si="223"/>
        <v>2016</v>
      </c>
    </row>
    <row r="2016" spans="1:24" ht="60" x14ac:dyDescent="0.25">
      <c r="A2016">
        <v>2974</v>
      </c>
      <c r="B2016" s="1" t="s">
        <v>2974</v>
      </c>
      <c r="C2016" s="1" t="s">
        <v>7084</v>
      </c>
      <c r="D2016" s="3">
        <v>5000</v>
      </c>
      <c r="E2016" s="4">
        <v>5100</v>
      </c>
      <c r="F2016" t="s">
        <v>8218</v>
      </c>
      <c r="G2016" t="s">
        <v>8223</v>
      </c>
      <c r="H2016" t="s">
        <v>8403</v>
      </c>
      <c r="I2016" t="s">
        <v>8245</v>
      </c>
      <c r="J2016">
        <v>1411695300</v>
      </c>
      <c r="K2016">
        <v>1409275671</v>
      </c>
      <c r="L2016" t="b">
        <v>0</v>
      </c>
      <c r="M2016">
        <v>87</v>
      </c>
      <c r="N2016" t="b">
        <v>1</v>
      </c>
      <c r="O2016" t="s">
        <v>8269</v>
      </c>
      <c r="P2016" t="s">
        <v>8321</v>
      </c>
      <c r="Q2016" t="s">
        <v>8324</v>
      </c>
      <c r="R2016">
        <f t="shared" si="217"/>
        <v>58.62</v>
      </c>
      <c r="S2016" s="9">
        <f t="shared" si="218"/>
        <v>102</v>
      </c>
      <c r="T2016" s="8">
        <f t="shared" si="219"/>
        <v>41880.061006944445</v>
      </c>
      <c r="U2016" s="8">
        <f t="shared" si="220"/>
        <v>41908.065972222219</v>
      </c>
      <c r="V2016" s="14">
        <f t="shared" si="221"/>
        <v>28.004965277774318</v>
      </c>
      <c r="W2016" s="10">
        <f t="shared" si="222"/>
        <v>0.02</v>
      </c>
      <c r="X2016" s="21">
        <f t="shared" si="223"/>
        <v>2014</v>
      </c>
    </row>
    <row r="2017" spans="1:24" ht="45" x14ac:dyDescent="0.25">
      <c r="A2017">
        <v>759</v>
      </c>
      <c r="B2017" s="1" t="s">
        <v>760</v>
      </c>
      <c r="C2017" s="1" t="s">
        <v>4869</v>
      </c>
      <c r="D2017" s="3">
        <v>5000</v>
      </c>
      <c r="E2017" s="4">
        <v>5096</v>
      </c>
      <c r="F2017" t="s">
        <v>8218</v>
      </c>
      <c r="G2017" t="s">
        <v>8224</v>
      </c>
      <c r="H2017" t="s">
        <v>8407</v>
      </c>
      <c r="I2017" t="s">
        <v>8246</v>
      </c>
      <c r="J2017">
        <v>1404892539</v>
      </c>
      <c r="K2017">
        <v>1401436539</v>
      </c>
      <c r="L2017" t="b">
        <v>0</v>
      </c>
      <c r="M2017">
        <v>99</v>
      </c>
      <c r="N2017" t="b">
        <v>1</v>
      </c>
      <c r="O2017" t="s">
        <v>8272</v>
      </c>
      <c r="P2017" t="s">
        <v>8309</v>
      </c>
      <c r="Q2017" t="s">
        <v>8331</v>
      </c>
      <c r="R2017">
        <f t="shared" si="217"/>
        <v>51.47</v>
      </c>
      <c r="S2017" s="9">
        <f t="shared" si="218"/>
        <v>102</v>
      </c>
      <c r="T2017" s="8">
        <f t="shared" si="219"/>
        <v>41789.330312500002</v>
      </c>
      <c r="U2017" s="8">
        <f t="shared" si="220"/>
        <v>41829.330312500002</v>
      </c>
      <c r="V2017" s="14">
        <f t="shared" si="221"/>
        <v>40</v>
      </c>
      <c r="W2017" s="10">
        <f t="shared" si="222"/>
        <v>1.9199999999999998E-2</v>
      </c>
      <c r="X2017" s="21">
        <f t="shared" si="223"/>
        <v>2014</v>
      </c>
    </row>
    <row r="2018" spans="1:24" ht="60" x14ac:dyDescent="0.25">
      <c r="A2018">
        <v>2798</v>
      </c>
      <c r="B2018" s="1" t="s">
        <v>2798</v>
      </c>
      <c r="C2018" s="1" t="s">
        <v>6908</v>
      </c>
      <c r="D2018" s="3">
        <v>5000</v>
      </c>
      <c r="E2018" s="4">
        <v>5070</v>
      </c>
      <c r="F2018" t="s">
        <v>8218</v>
      </c>
      <c r="G2018" t="s">
        <v>8224</v>
      </c>
      <c r="H2018" t="s">
        <v>8407</v>
      </c>
      <c r="I2018" t="s">
        <v>8246</v>
      </c>
      <c r="J2018">
        <v>1438358400</v>
      </c>
      <c r="K2018">
        <v>1437063121</v>
      </c>
      <c r="L2018" t="b">
        <v>0</v>
      </c>
      <c r="M2018">
        <v>139</v>
      </c>
      <c r="N2018" t="b">
        <v>1</v>
      </c>
      <c r="O2018" t="s">
        <v>8269</v>
      </c>
      <c r="P2018" t="s">
        <v>8321</v>
      </c>
      <c r="Q2018" t="s">
        <v>8324</v>
      </c>
      <c r="R2018">
        <f t="shared" si="217"/>
        <v>36.47</v>
      </c>
      <c r="S2018" s="9">
        <f t="shared" si="218"/>
        <v>101</v>
      </c>
      <c r="T2018" s="8">
        <f t="shared" si="219"/>
        <v>42201.675011574072</v>
      </c>
      <c r="U2018" s="8">
        <f t="shared" si="220"/>
        <v>42216.666666666672</v>
      </c>
      <c r="V2018" s="14">
        <f t="shared" si="221"/>
        <v>14.991655092599103</v>
      </c>
      <c r="W2018" s="10">
        <f t="shared" si="222"/>
        <v>1.4E-2</v>
      </c>
      <c r="X2018" s="21">
        <f t="shared" si="223"/>
        <v>2015</v>
      </c>
    </row>
    <row r="2019" spans="1:24" ht="60" x14ac:dyDescent="0.25">
      <c r="A2019">
        <v>2979</v>
      </c>
      <c r="B2019" s="1" t="s">
        <v>2979</v>
      </c>
      <c r="C2019" s="1" t="s">
        <v>7089</v>
      </c>
      <c r="D2019" s="3">
        <v>5000</v>
      </c>
      <c r="E2019" s="4">
        <v>5070</v>
      </c>
      <c r="F2019" t="s">
        <v>8218</v>
      </c>
      <c r="G2019" t="s">
        <v>8223</v>
      </c>
      <c r="H2019" t="s">
        <v>8403</v>
      </c>
      <c r="I2019" t="s">
        <v>8245</v>
      </c>
      <c r="J2019">
        <v>1420524000</v>
      </c>
      <c r="K2019">
        <v>1419104823</v>
      </c>
      <c r="L2019" t="b">
        <v>0</v>
      </c>
      <c r="M2019">
        <v>46</v>
      </c>
      <c r="N2019" t="b">
        <v>1</v>
      </c>
      <c r="O2019" t="s">
        <v>8269</v>
      </c>
      <c r="P2019" t="s">
        <v>8321</v>
      </c>
      <c r="Q2019" t="s">
        <v>8324</v>
      </c>
      <c r="R2019">
        <f t="shared" si="217"/>
        <v>110.22</v>
      </c>
      <c r="S2019" s="9">
        <f t="shared" si="218"/>
        <v>101</v>
      </c>
      <c r="T2019" s="8">
        <f t="shared" si="219"/>
        <v>41993.824340277773</v>
      </c>
      <c r="U2019" s="8">
        <f t="shared" si="220"/>
        <v>42010.25</v>
      </c>
      <c r="V2019" s="14">
        <f t="shared" si="221"/>
        <v>16.425659722226555</v>
      </c>
      <c r="W2019" s="10">
        <f t="shared" si="222"/>
        <v>1.4E-2</v>
      </c>
      <c r="X2019" s="21">
        <f t="shared" si="223"/>
        <v>2014</v>
      </c>
    </row>
    <row r="2020" spans="1:24" ht="60" x14ac:dyDescent="0.25">
      <c r="A2020">
        <v>841</v>
      </c>
      <c r="B2020" s="1" t="s">
        <v>842</v>
      </c>
      <c r="C2020" s="1" t="s">
        <v>4951</v>
      </c>
      <c r="D2020" s="3">
        <v>5000</v>
      </c>
      <c r="E2020" s="4">
        <v>5066</v>
      </c>
      <c r="F2020" t="s">
        <v>8218</v>
      </c>
      <c r="G2020" t="s">
        <v>8223</v>
      </c>
      <c r="H2020" t="s">
        <v>8403</v>
      </c>
      <c r="I2020" t="s">
        <v>8245</v>
      </c>
      <c r="J2020">
        <v>1415653663</v>
      </c>
      <c r="K2020">
        <v>1413058063</v>
      </c>
      <c r="L2020" t="b">
        <v>1</v>
      </c>
      <c r="M2020">
        <v>94</v>
      </c>
      <c r="N2020" t="b">
        <v>1</v>
      </c>
      <c r="O2020" t="s">
        <v>8275</v>
      </c>
      <c r="P2020" t="s">
        <v>8325</v>
      </c>
      <c r="Q2020" t="s">
        <v>8334</v>
      </c>
      <c r="R2020">
        <f t="shared" si="217"/>
        <v>53.89</v>
      </c>
      <c r="S2020" s="9">
        <f t="shared" si="218"/>
        <v>101</v>
      </c>
      <c r="T2020" s="8">
        <f t="shared" si="219"/>
        <v>41923.838692129626</v>
      </c>
      <c r="U2020" s="8">
        <f t="shared" si="220"/>
        <v>41953.88035879629</v>
      </c>
      <c r="V2020" s="14">
        <f t="shared" si="221"/>
        <v>30.041666666664241</v>
      </c>
      <c r="W2020" s="10">
        <f t="shared" si="222"/>
        <v>1.32E-2</v>
      </c>
      <c r="X2020" s="21">
        <f t="shared" si="223"/>
        <v>2014</v>
      </c>
    </row>
    <row r="2021" spans="1:24" ht="60" x14ac:dyDescent="0.25">
      <c r="A2021">
        <v>3351</v>
      </c>
      <c r="B2021" s="1" t="s">
        <v>3350</v>
      </c>
      <c r="C2021" s="1" t="s">
        <v>7461</v>
      </c>
      <c r="D2021" s="3">
        <v>5000</v>
      </c>
      <c r="E2021" s="4">
        <v>5055</v>
      </c>
      <c r="F2021" t="s">
        <v>8218</v>
      </c>
      <c r="G2021" t="s">
        <v>8224</v>
      </c>
      <c r="H2021" t="s">
        <v>8407</v>
      </c>
      <c r="I2021" t="s">
        <v>8246</v>
      </c>
      <c r="J2021">
        <v>1406113200</v>
      </c>
      <c r="K2021">
        <v>1402910965</v>
      </c>
      <c r="L2021" t="b">
        <v>0</v>
      </c>
      <c r="M2021">
        <v>54</v>
      </c>
      <c r="N2021" t="b">
        <v>1</v>
      </c>
      <c r="O2021" t="s">
        <v>8269</v>
      </c>
      <c r="P2021" t="s">
        <v>8321</v>
      </c>
      <c r="Q2021" t="s">
        <v>8324</v>
      </c>
      <c r="R2021">
        <f t="shared" si="217"/>
        <v>93.61</v>
      </c>
      <c r="S2021" s="9">
        <f t="shared" si="218"/>
        <v>101</v>
      </c>
      <c r="T2021" s="8">
        <f t="shared" si="219"/>
        <v>41806.395428240743</v>
      </c>
      <c r="U2021" s="8">
        <f t="shared" si="220"/>
        <v>41843.458333333336</v>
      </c>
      <c r="V2021" s="14">
        <f t="shared" si="221"/>
        <v>37.0629050925927</v>
      </c>
      <c r="W2021" s="10">
        <f t="shared" si="222"/>
        <v>1.0999999999999999E-2</v>
      </c>
      <c r="X2021" s="21">
        <f t="shared" si="223"/>
        <v>2014</v>
      </c>
    </row>
    <row r="2022" spans="1:24" ht="60" x14ac:dyDescent="0.25">
      <c r="A2022">
        <v>2053</v>
      </c>
      <c r="B2022" s="1" t="s">
        <v>2054</v>
      </c>
      <c r="C2022" s="1" t="s">
        <v>6163</v>
      </c>
      <c r="D2022" s="3">
        <v>5000</v>
      </c>
      <c r="E2022" s="4">
        <v>5051</v>
      </c>
      <c r="F2022" t="s">
        <v>8218</v>
      </c>
      <c r="G2022" t="s">
        <v>8223</v>
      </c>
      <c r="H2022" t="s">
        <v>8403</v>
      </c>
      <c r="I2022" t="s">
        <v>8245</v>
      </c>
      <c r="J2022">
        <v>1448466551</v>
      </c>
      <c r="K2022">
        <v>1445870951</v>
      </c>
      <c r="L2022" t="b">
        <v>0</v>
      </c>
      <c r="M2022">
        <v>121</v>
      </c>
      <c r="N2022" t="b">
        <v>1</v>
      </c>
      <c r="O2022" t="s">
        <v>8293</v>
      </c>
      <c r="P2022" t="s">
        <v>8306</v>
      </c>
      <c r="Q2022" t="s">
        <v>8307</v>
      </c>
      <c r="R2022">
        <f t="shared" si="217"/>
        <v>41.74</v>
      </c>
      <c r="S2022" s="9">
        <f t="shared" si="218"/>
        <v>101</v>
      </c>
      <c r="T2022" s="8">
        <f t="shared" si="219"/>
        <v>42303.617488425924</v>
      </c>
      <c r="U2022" s="8">
        <f t="shared" si="220"/>
        <v>42333.659155092595</v>
      </c>
      <c r="V2022" s="14">
        <f t="shared" si="221"/>
        <v>30.041666666671517</v>
      </c>
      <c r="W2022" s="10">
        <f t="shared" si="222"/>
        <v>1.0200000000000001E-2</v>
      </c>
      <c r="X2022" s="21">
        <f t="shared" si="223"/>
        <v>2015</v>
      </c>
    </row>
    <row r="2023" spans="1:24" ht="60" x14ac:dyDescent="0.25">
      <c r="A2023">
        <v>3760</v>
      </c>
      <c r="B2023" s="1" t="s">
        <v>3757</v>
      </c>
      <c r="C2023" s="1" t="s">
        <v>7870</v>
      </c>
      <c r="D2023" s="3">
        <v>5000</v>
      </c>
      <c r="E2023" s="4">
        <v>5050.7700000000004</v>
      </c>
      <c r="F2023" t="s">
        <v>8218</v>
      </c>
      <c r="G2023" t="s">
        <v>8223</v>
      </c>
      <c r="H2023" t="s">
        <v>8403</v>
      </c>
      <c r="I2023" t="s">
        <v>8245</v>
      </c>
      <c r="J2023">
        <v>1399293386</v>
      </c>
      <c r="K2023">
        <v>1397133386</v>
      </c>
      <c r="L2023" t="b">
        <v>0</v>
      </c>
      <c r="M2023">
        <v>91</v>
      </c>
      <c r="N2023" t="b">
        <v>1</v>
      </c>
      <c r="O2023" t="s">
        <v>8303</v>
      </c>
      <c r="P2023" t="s">
        <v>8321</v>
      </c>
      <c r="Q2023" t="s">
        <v>8333</v>
      </c>
      <c r="R2023">
        <f t="shared" si="217"/>
        <v>55.5</v>
      </c>
      <c r="S2023" s="9">
        <f t="shared" si="218"/>
        <v>101</v>
      </c>
      <c r="T2023" s="8">
        <f t="shared" si="219"/>
        <v>41739.525300925925</v>
      </c>
      <c r="U2023" s="8">
        <f t="shared" si="220"/>
        <v>41764.525300925925</v>
      </c>
      <c r="V2023" s="14">
        <f t="shared" si="221"/>
        <v>25</v>
      </c>
      <c r="W2023" s="10">
        <f t="shared" si="222"/>
        <v>1.0154000000000087E-2</v>
      </c>
      <c r="X2023" s="21">
        <f t="shared" si="223"/>
        <v>2014</v>
      </c>
    </row>
    <row r="2024" spans="1:24" x14ac:dyDescent="0.25">
      <c r="A2024">
        <v>836</v>
      </c>
      <c r="B2024" s="1" t="s">
        <v>837</v>
      </c>
      <c r="C2024" s="1" t="s">
        <v>4946</v>
      </c>
      <c r="D2024" s="3">
        <v>5000</v>
      </c>
      <c r="E2024" s="4">
        <v>5046.5200000000004</v>
      </c>
      <c r="F2024" t="s">
        <v>8218</v>
      </c>
      <c r="G2024" t="s">
        <v>8223</v>
      </c>
      <c r="H2024" t="s">
        <v>8403</v>
      </c>
      <c r="I2024" t="s">
        <v>8245</v>
      </c>
      <c r="J2024">
        <v>1381108918</v>
      </c>
      <c r="K2024">
        <v>1378516918</v>
      </c>
      <c r="L2024" t="b">
        <v>0</v>
      </c>
      <c r="M2024">
        <v>46</v>
      </c>
      <c r="N2024" t="b">
        <v>1</v>
      </c>
      <c r="O2024" t="s">
        <v>8274</v>
      </c>
      <c r="P2024" t="s">
        <v>8325</v>
      </c>
      <c r="Q2024" t="s">
        <v>8329</v>
      </c>
      <c r="R2024">
        <f t="shared" si="217"/>
        <v>109.71</v>
      </c>
      <c r="S2024" s="9">
        <f t="shared" si="218"/>
        <v>101</v>
      </c>
      <c r="T2024" s="8">
        <f t="shared" si="219"/>
        <v>41524.056921296295</v>
      </c>
      <c r="U2024" s="8">
        <f t="shared" si="220"/>
        <v>41554.056921296295</v>
      </c>
      <c r="V2024" s="14">
        <f t="shared" si="221"/>
        <v>30</v>
      </c>
      <c r="W2024" s="10">
        <f t="shared" si="222"/>
        <v>9.3040000000000865E-3</v>
      </c>
      <c r="X2024" s="21">
        <f t="shared" si="223"/>
        <v>2013</v>
      </c>
    </row>
    <row r="2025" spans="1:24" ht="45" x14ac:dyDescent="0.25">
      <c r="A2025">
        <v>2544</v>
      </c>
      <c r="B2025" s="1" t="s">
        <v>2544</v>
      </c>
      <c r="C2025" s="1" t="s">
        <v>6654</v>
      </c>
      <c r="D2025" s="3">
        <v>5000</v>
      </c>
      <c r="E2025" s="4">
        <v>5041</v>
      </c>
      <c r="F2025" t="s">
        <v>8218</v>
      </c>
      <c r="G2025" t="s">
        <v>8223</v>
      </c>
      <c r="H2025" t="s">
        <v>8403</v>
      </c>
      <c r="I2025" t="s">
        <v>8245</v>
      </c>
      <c r="J2025">
        <v>1341750569</v>
      </c>
      <c r="K2025">
        <v>1339158569</v>
      </c>
      <c r="L2025" t="b">
        <v>0</v>
      </c>
      <c r="M2025">
        <v>57</v>
      </c>
      <c r="N2025" t="b">
        <v>1</v>
      </c>
      <c r="O2025" t="s">
        <v>8298</v>
      </c>
      <c r="P2025" t="s">
        <v>8325</v>
      </c>
      <c r="Q2025" t="s">
        <v>8339</v>
      </c>
      <c r="R2025">
        <f t="shared" si="217"/>
        <v>88.44</v>
      </c>
      <c r="S2025" s="9">
        <f t="shared" si="218"/>
        <v>101</v>
      </c>
      <c r="T2025" s="8">
        <f t="shared" si="219"/>
        <v>41068.520474537036</v>
      </c>
      <c r="U2025" s="8">
        <f t="shared" si="220"/>
        <v>41098.520474537036</v>
      </c>
      <c r="V2025" s="14">
        <f t="shared" si="221"/>
        <v>30</v>
      </c>
      <c r="W2025" s="10">
        <f t="shared" si="222"/>
        <v>8.2000000000000007E-3</v>
      </c>
      <c r="X2025" s="21">
        <f t="shared" si="223"/>
        <v>2012</v>
      </c>
    </row>
    <row r="2026" spans="1:24" ht="60" x14ac:dyDescent="0.25">
      <c r="A2026">
        <v>3721</v>
      </c>
      <c r="B2026" s="1" t="s">
        <v>3718</v>
      </c>
      <c r="C2026" s="1" t="s">
        <v>7831</v>
      </c>
      <c r="D2026" s="3">
        <v>5000</v>
      </c>
      <c r="E2026" s="4">
        <v>5040</v>
      </c>
      <c r="F2026" t="s">
        <v>8218</v>
      </c>
      <c r="G2026" t="s">
        <v>8223</v>
      </c>
      <c r="H2026" t="s">
        <v>8403</v>
      </c>
      <c r="I2026" t="s">
        <v>8245</v>
      </c>
      <c r="J2026">
        <v>1415230084</v>
      </c>
      <c r="K2026">
        <v>1413412084</v>
      </c>
      <c r="L2026" t="b">
        <v>0</v>
      </c>
      <c r="M2026">
        <v>44</v>
      </c>
      <c r="N2026" t="b">
        <v>1</v>
      </c>
      <c r="O2026" t="s">
        <v>8269</v>
      </c>
      <c r="P2026" t="s">
        <v>8321</v>
      </c>
      <c r="Q2026" t="s">
        <v>8324</v>
      </c>
      <c r="R2026">
        <f t="shared" si="217"/>
        <v>114.55</v>
      </c>
      <c r="S2026" s="9">
        <f t="shared" si="218"/>
        <v>101</v>
      </c>
      <c r="T2026" s="8">
        <f t="shared" si="219"/>
        <v>41927.936157407406</v>
      </c>
      <c r="U2026" s="8">
        <f t="shared" si="220"/>
        <v>41948.977824074071</v>
      </c>
      <c r="V2026" s="14">
        <f t="shared" si="221"/>
        <v>21.041666666664241</v>
      </c>
      <c r="W2026" s="10">
        <f t="shared" si="222"/>
        <v>8.0000000000000002E-3</v>
      </c>
      <c r="X2026" s="21">
        <f t="shared" si="223"/>
        <v>2014</v>
      </c>
    </row>
    <row r="2027" spans="1:24" ht="60" x14ac:dyDescent="0.25">
      <c r="A2027">
        <v>2964</v>
      </c>
      <c r="B2027" s="1" t="s">
        <v>2964</v>
      </c>
      <c r="C2027" s="1" t="s">
        <v>7074</v>
      </c>
      <c r="D2027" s="3">
        <v>5000</v>
      </c>
      <c r="E2027" s="4">
        <v>5035.6899999999996</v>
      </c>
      <c r="F2027" t="s">
        <v>8218</v>
      </c>
      <c r="G2027" t="s">
        <v>8223</v>
      </c>
      <c r="H2027" t="s">
        <v>8403</v>
      </c>
      <c r="I2027" t="s">
        <v>8245</v>
      </c>
      <c r="J2027">
        <v>1407360720</v>
      </c>
      <c r="K2027">
        <v>1404769819</v>
      </c>
      <c r="L2027" t="b">
        <v>0</v>
      </c>
      <c r="M2027">
        <v>196</v>
      </c>
      <c r="N2027" t="b">
        <v>1</v>
      </c>
      <c r="O2027" t="s">
        <v>8269</v>
      </c>
      <c r="P2027" t="s">
        <v>8321</v>
      </c>
      <c r="Q2027" t="s">
        <v>8324</v>
      </c>
      <c r="R2027">
        <f t="shared" si="217"/>
        <v>25.69</v>
      </c>
      <c r="S2027" s="9">
        <f t="shared" si="218"/>
        <v>101</v>
      </c>
      <c r="T2027" s="8">
        <f t="shared" si="219"/>
        <v>41827.909942129627</v>
      </c>
      <c r="U2027" s="8">
        <f t="shared" si="220"/>
        <v>41857.897222222222</v>
      </c>
      <c r="V2027" s="14">
        <f t="shared" si="221"/>
        <v>29.987280092595029</v>
      </c>
      <c r="W2027" s="10">
        <f t="shared" si="222"/>
        <v>7.1379999999999196E-3</v>
      </c>
      <c r="X2027" s="21">
        <f t="shared" si="223"/>
        <v>2014</v>
      </c>
    </row>
    <row r="2028" spans="1:24" x14ac:dyDescent="0.25">
      <c r="A2028">
        <v>106</v>
      </c>
      <c r="B2028" s="1" t="s">
        <v>108</v>
      </c>
      <c r="C2028" s="1" t="s">
        <v>4217</v>
      </c>
      <c r="D2028" s="3">
        <v>5000</v>
      </c>
      <c r="E2028" s="4">
        <v>5025</v>
      </c>
      <c r="F2028" t="s">
        <v>8218</v>
      </c>
      <c r="G2028" t="s">
        <v>8223</v>
      </c>
      <c r="H2028" t="s">
        <v>8403</v>
      </c>
      <c r="I2028" t="s">
        <v>8245</v>
      </c>
      <c r="J2028">
        <v>1333391901</v>
      </c>
      <c r="K2028">
        <v>1332182301</v>
      </c>
      <c r="L2028" t="b">
        <v>0</v>
      </c>
      <c r="M2028">
        <v>27</v>
      </c>
      <c r="N2028" t="b">
        <v>1</v>
      </c>
      <c r="O2028" t="s">
        <v>8264</v>
      </c>
      <c r="P2028" t="s">
        <v>8319</v>
      </c>
      <c r="Q2028" t="s">
        <v>8341</v>
      </c>
      <c r="R2028">
        <f t="shared" si="217"/>
        <v>186.11</v>
      </c>
      <c r="S2028" s="9">
        <f t="shared" si="218"/>
        <v>101</v>
      </c>
      <c r="T2028" s="8">
        <f t="shared" si="219"/>
        <v>40987.776631944449</v>
      </c>
      <c r="U2028" s="8">
        <f t="shared" si="220"/>
        <v>41001.776631944449</v>
      </c>
      <c r="V2028" s="14">
        <f t="shared" si="221"/>
        <v>14</v>
      </c>
      <c r="W2028" s="10">
        <f t="shared" si="222"/>
        <v>5.0000000000000001E-3</v>
      </c>
      <c r="X2028" s="21">
        <f t="shared" si="223"/>
        <v>2012</v>
      </c>
    </row>
    <row r="2029" spans="1:24" ht="45" x14ac:dyDescent="0.25">
      <c r="A2029">
        <v>3569</v>
      </c>
      <c r="B2029" s="1" t="s">
        <v>3568</v>
      </c>
      <c r="C2029" s="1" t="s">
        <v>7679</v>
      </c>
      <c r="D2029" s="3">
        <v>5000</v>
      </c>
      <c r="E2029" s="4">
        <v>5024</v>
      </c>
      <c r="F2029" t="s">
        <v>8218</v>
      </c>
      <c r="G2029" t="s">
        <v>8223</v>
      </c>
      <c r="H2029" t="s">
        <v>8403</v>
      </c>
      <c r="I2029" t="s">
        <v>8245</v>
      </c>
      <c r="J2029">
        <v>1420734696</v>
      </c>
      <c r="K2029">
        <v>1418142696</v>
      </c>
      <c r="L2029" t="b">
        <v>0</v>
      </c>
      <c r="M2029">
        <v>41</v>
      </c>
      <c r="N2029" t="b">
        <v>1</v>
      </c>
      <c r="O2029" t="s">
        <v>8269</v>
      </c>
      <c r="P2029" t="s">
        <v>8321</v>
      </c>
      <c r="Q2029" t="s">
        <v>8324</v>
      </c>
      <c r="R2029">
        <f t="shared" si="217"/>
        <v>122.54</v>
      </c>
      <c r="S2029" s="9">
        <f t="shared" si="218"/>
        <v>100</v>
      </c>
      <c r="T2029" s="8">
        <f t="shared" si="219"/>
        <v>41982.688611111109</v>
      </c>
      <c r="U2029" s="8">
        <f t="shared" si="220"/>
        <v>42012.688611111109</v>
      </c>
      <c r="V2029" s="14">
        <f t="shared" si="221"/>
        <v>30</v>
      </c>
      <c r="W2029" s="10">
        <f t="shared" si="222"/>
        <v>4.7999999999999996E-3</v>
      </c>
      <c r="X2029" s="21">
        <f t="shared" si="223"/>
        <v>2014</v>
      </c>
    </row>
    <row r="2030" spans="1:24" ht="60" x14ac:dyDescent="0.25">
      <c r="A2030">
        <v>3335</v>
      </c>
      <c r="B2030" s="1" t="s">
        <v>3335</v>
      </c>
      <c r="C2030" s="1" t="s">
        <v>7445</v>
      </c>
      <c r="D2030" s="3">
        <v>5000</v>
      </c>
      <c r="E2030" s="4">
        <v>5016</v>
      </c>
      <c r="F2030" t="s">
        <v>8218</v>
      </c>
      <c r="G2030" t="s">
        <v>8224</v>
      </c>
      <c r="H2030" t="s">
        <v>8407</v>
      </c>
      <c r="I2030" t="s">
        <v>8246</v>
      </c>
      <c r="J2030">
        <v>1407106800</v>
      </c>
      <c r="K2030">
        <v>1404749446</v>
      </c>
      <c r="L2030" t="b">
        <v>0</v>
      </c>
      <c r="M2030">
        <v>63</v>
      </c>
      <c r="N2030" t="b">
        <v>1</v>
      </c>
      <c r="O2030" t="s">
        <v>8269</v>
      </c>
      <c r="P2030" t="s">
        <v>8321</v>
      </c>
      <c r="Q2030" t="s">
        <v>8324</v>
      </c>
      <c r="R2030">
        <f t="shared" si="217"/>
        <v>79.62</v>
      </c>
      <c r="S2030" s="9">
        <f t="shared" si="218"/>
        <v>100</v>
      </c>
      <c r="T2030" s="8">
        <f t="shared" si="219"/>
        <v>41827.674143518518</v>
      </c>
      <c r="U2030" s="8">
        <f t="shared" si="220"/>
        <v>41854.958333333336</v>
      </c>
      <c r="V2030" s="14">
        <f t="shared" si="221"/>
        <v>27.284189814818092</v>
      </c>
      <c r="W2030" s="10">
        <f t="shared" si="222"/>
        <v>3.2000000000000002E-3</v>
      </c>
      <c r="X2030" s="21">
        <f t="shared" si="223"/>
        <v>2014</v>
      </c>
    </row>
    <row r="2031" spans="1:24" ht="60" x14ac:dyDescent="0.25">
      <c r="A2031">
        <v>3687</v>
      </c>
      <c r="B2031" s="1" t="s">
        <v>3684</v>
      </c>
      <c r="C2031" s="1" t="s">
        <v>7797</v>
      </c>
      <c r="D2031" s="3">
        <v>5000</v>
      </c>
      <c r="E2031" s="4">
        <v>5012.25</v>
      </c>
      <c r="F2031" t="s">
        <v>8218</v>
      </c>
      <c r="G2031" t="s">
        <v>8223</v>
      </c>
      <c r="H2031" t="s">
        <v>8403</v>
      </c>
      <c r="I2031" t="s">
        <v>8245</v>
      </c>
      <c r="J2031">
        <v>1403846055</v>
      </c>
      <c r="K2031">
        <v>1401254055</v>
      </c>
      <c r="L2031" t="b">
        <v>0</v>
      </c>
      <c r="M2031">
        <v>25</v>
      </c>
      <c r="N2031" t="b">
        <v>1</v>
      </c>
      <c r="O2031" t="s">
        <v>8269</v>
      </c>
      <c r="P2031" t="s">
        <v>8321</v>
      </c>
      <c r="Q2031" t="s">
        <v>8324</v>
      </c>
      <c r="R2031">
        <f t="shared" si="217"/>
        <v>200.49</v>
      </c>
      <c r="S2031" s="9">
        <f t="shared" si="218"/>
        <v>100</v>
      </c>
      <c r="T2031" s="8">
        <f t="shared" si="219"/>
        <v>41787.218229166669</v>
      </c>
      <c r="U2031" s="8">
        <f t="shared" si="220"/>
        <v>41817.218229166669</v>
      </c>
      <c r="V2031" s="14">
        <f t="shared" si="221"/>
        <v>30</v>
      </c>
      <c r="W2031" s="10">
        <f t="shared" si="222"/>
        <v>2.4499999999999999E-3</v>
      </c>
      <c r="X2031" s="21">
        <f t="shared" si="223"/>
        <v>2014</v>
      </c>
    </row>
    <row r="2032" spans="1:24" ht="60" x14ac:dyDescent="0.25">
      <c r="A2032">
        <v>3590</v>
      </c>
      <c r="B2032" s="1" t="s">
        <v>3589</v>
      </c>
      <c r="C2032" s="1" t="s">
        <v>7700</v>
      </c>
      <c r="D2032" s="3">
        <v>5000</v>
      </c>
      <c r="E2032" s="4">
        <v>5003</v>
      </c>
      <c r="F2032" t="s">
        <v>8218</v>
      </c>
      <c r="G2032" t="s">
        <v>8224</v>
      </c>
      <c r="H2032" t="s">
        <v>8407</v>
      </c>
      <c r="I2032" t="s">
        <v>8246</v>
      </c>
      <c r="J2032">
        <v>1413792034</v>
      </c>
      <c r="K2032">
        <v>1411200034</v>
      </c>
      <c r="L2032" t="b">
        <v>0</v>
      </c>
      <c r="M2032">
        <v>73</v>
      </c>
      <c r="N2032" t="b">
        <v>1</v>
      </c>
      <c r="O2032" t="s">
        <v>8269</v>
      </c>
      <c r="P2032" t="s">
        <v>8321</v>
      </c>
      <c r="Q2032" t="s">
        <v>8324</v>
      </c>
      <c r="R2032">
        <f t="shared" si="217"/>
        <v>68.53</v>
      </c>
      <c r="S2032" s="9">
        <f t="shared" si="218"/>
        <v>100</v>
      </c>
      <c r="T2032" s="8">
        <f t="shared" si="219"/>
        <v>41902.333726851852</v>
      </c>
      <c r="U2032" s="8">
        <f t="shared" si="220"/>
        <v>41932.333726851852</v>
      </c>
      <c r="V2032" s="14">
        <f t="shared" si="221"/>
        <v>30</v>
      </c>
      <c r="W2032" s="10">
        <f t="shared" si="222"/>
        <v>5.9999999999999995E-4</v>
      </c>
      <c r="X2032" s="21">
        <f t="shared" si="223"/>
        <v>2014</v>
      </c>
    </row>
    <row r="2033" spans="1:24" ht="60" x14ac:dyDescent="0.25">
      <c r="A2033">
        <v>799</v>
      </c>
      <c r="B2033" s="1" t="s">
        <v>800</v>
      </c>
      <c r="C2033" s="1" t="s">
        <v>4909</v>
      </c>
      <c r="D2033" s="3">
        <v>5000</v>
      </c>
      <c r="E2033" s="4">
        <v>5001</v>
      </c>
      <c r="F2033" t="s">
        <v>8218</v>
      </c>
      <c r="G2033" t="s">
        <v>8223</v>
      </c>
      <c r="H2033" t="s">
        <v>8403</v>
      </c>
      <c r="I2033" t="s">
        <v>8245</v>
      </c>
      <c r="J2033">
        <v>1335542446</v>
      </c>
      <c r="K2033">
        <v>1332950446</v>
      </c>
      <c r="L2033" t="b">
        <v>0</v>
      </c>
      <c r="M2033">
        <v>28</v>
      </c>
      <c r="N2033" t="b">
        <v>1</v>
      </c>
      <c r="O2033" t="s">
        <v>8274</v>
      </c>
      <c r="P2033" t="s">
        <v>8325</v>
      </c>
      <c r="Q2033" t="s">
        <v>8329</v>
      </c>
      <c r="R2033">
        <f t="shared" si="217"/>
        <v>178.61</v>
      </c>
      <c r="S2033" s="9">
        <f t="shared" si="218"/>
        <v>100</v>
      </c>
      <c r="T2033" s="8">
        <f t="shared" si="219"/>
        <v>40996.667199074072</v>
      </c>
      <c r="U2033" s="8">
        <f t="shared" si="220"/>
        <v>41026.667199074072</v>
      </c>
      <c r="V2033" s="14">
        <f t="shared" si="221"/>
        <v>30</v>
      </c>
      <c r="W2033" s="10">
        <f t="shared" si="222"/>
        <v>2.0000000000000001E-4</v>
      </c>
      <c r="X2033" s="21">
        <f t="shared" si="223"/>
        <v>2012</v>
      </c>
    </row>
    <row r="2034" spans="1:24" ht="60" x14ac:dyDescent="0.25">
      <c r="A2034">
        <v>2474</v>
      </c>
      <c r="B2034" s="1" t="s">
        <v>2475</v>
      </c>
      <c r="C2034" s="1" t="s">
        <v>6584</v>
      </c>
      <c r="D2034" s="3">
        <v>5000</v>
      </c>
      <c r="E2034" s="4">
        <v>5000.18</v>
      </c>
      <c r="F2034" t="s">
        <v>8218</v>
      </c>
      <c r="G2034" t="s">
        <v>8223</v>
      </c>
      <c r="H2034" t="s">
        <v>8403</v>
      </c>
      <c r="I2034" t="s">
        <v>8245</v>
      </c>
      <c r="J2034">
        <v>1286756176</v>
      </c>
      <c r="K2034">
        <v>1282868176</v>
      </c>
      <c r="L2034" t="b">
        <v>0</v>
      </c>
      <c r="M2034">
        <v>38</v>
      </c>
      <c r="N2034" t="b">
        <v>1</v>
      </c>
      <c r="O2034" t="s">
        <v>8277</v>
      </c>
      <c r="P2034" t="s">
        <v>8325</v>
      </c>
      <c r="Q2034" t="s">
        <v>8326</v>
      </c>
      <c r="R2034">
        <f t="shared" si="217"/>
        <v>131.58000000000001</v>
      </c>
      <c r="S2034" s="9">
        <f t="shared" si="218"/>
        <v>100</v>
      </c>
      <c r="T2034" s="8">
        <f t="shared" si="219"/>
        <v>40417.011296296296</v>
      </c>
      <c r="U2034" s="8">
        <f t="shared" si="220"/>
        <v>40462.011296296296</v>
      </c>
      <c r="V2034" s="14">
        <f t="shared" si="221"/>
        <v>45</v>
      </c>
      <c r="W2034" s="10">
        <f t="shared" si="222"/>
        <v>3.6000000000058209E-5</v>
      </c>
      <c r="X2034" s="21">
        <f t="shared" si="223"/>
        <v>2010</v>
      </c>
    </row>
    <row r="2035" spans="1:24" ht="60" x14ac:dyDescent="0.25">
      <c r="A2035">
        <v>100</v>
      </c>
      <c r="B2035" s="1" t="s">
        <v>102</v>
      </c>
      <c r="C2035" s="1" t="s">
        <v>4211</v>
      </c>
      <c r="D2035" s="3">
        <v>5000</v>
      </c>
      <c r="E2035" s="4">
        <v>5000</v>
      </c>
      <c r="F2035" t="s">
        <v>8218</v>
      </c>
      <c r="G2035" t="s">
        <v>8223</v>
      </c>
      <c r="H2035" t="s">
        <v>8403</v>
      </c>
      <c r="I2035" t="s">
        <v>8245</v>
      </c>
      <c r="J2035">
        <v>1352055886</v>
      </c>
      <c r="K2035">
        <v>1350324286</v>
      </c>
      <c r="L2035" t="b">
        <v>0</v>
      </c>
      <c r="M2035">
        <v>26</v>
      </c>
      <c r="N2035" t="b">
        <v>1</v>
      </c>
      <c r="O2035" t="s">
        <v>8264</v>
      </c>
      <c r="P2035" t="s">
        <v>8319</v>
      </c>
      <c r="Q2035" t="s">
        <v>8341</v>
      </c>
      <c r="R2035">
        <f t="shared" si="217"/>
        <v>192.31</v>
      </c>
      <c r="S2035" s="9">
        <f t="shared" si="218"/>
        <v>100</v>
      </c>
      <c r="T2035" s="8">
        <f t="shared" si="219"/>
        <v>41197.753310185188</v>
      </c>
      <c r="U2035" s="8">
        <f t="shared" si="220"/>
        <v>41217.794976851852</v>
      </c>
      <c r="V2035" s="14">
        <f t="shared" si="221"/>
        <v>20.041666666664241</v>
      </c>
      <c r="W2035" s="10">
        <f t="shared" si="222"/>
        <v>0</v>
      </c>
      <c r="X2035" s="21">
        <f t="shared" si="223"/>
        <v>2012</v>
      </c>
    </row>
    <row r="2036" spans="1:24" ht="90" x14ac:dyDescent="0.25">
      <c r="A2036">
        <v>294</v>
      </c>
      <c r="B2036" s="1" t="s">
        <v>295</v>
      </c>
      <c r="C2036" s="1" t="s">
        <v>4404</v>
      </c>
      <c r="D2036" s="3">
        <v>5000</v>
      </c>
      <c r="E2036" s="4">
        <v>5000</v>
      </c>
      <c r="F2036" t="s">
        <v>8218</v>
      </c>
      <c r="G2036" t="s">
        <v>8223</v>
      </c>
      <c r="H2036" t="s">
        <v>8403</v>
      </c>
      <c r="I2036" t="s">
        <v>8245</v>
      </c>
      <c r="J2036">
        <v>1279555200</v>
      </c>
      <c r="K2036">
        <v>1276480894</v>
      </c>
      <c r="L2036" t="b">
        <v>1</v>
      </c>
      <c r="M2036">
        <v>50</v>
      </c>
      <c r="N2036" t="b">
        <v>1</v>
      </c>
      <c r="O2036" t="s">
        <v>8267</v>
      </c>
      <c r="P2036" t="s">
        <v>8319</v>
      </c>
      <c r="Q2036" t="s">
        <v>8320</v>
      </c>
      <c r="R2036">
        <f t="shared" si="217"/>
        <v>100</v>
      </c>
      <c r="S2036" s="9">
        <f t="shared" si="218"/>
        <v>100</v>
      </c>
      <c r="T2036" s="8">
        <f t="shared" si="219"/>
        <v>40343.084421296298</v>
      </c>
      <c r="U2036" s="8">
        <f t="shared" si="220"/>
        <v>40378.666666666664</v>
      </c>
      <c r="V2036" s="14">
        <f t="shared" si="221"/>
        <v>35.582245370365854</v>
      </c>
      <c r="W2036" s="10">
        <f t="shared" si="222"/>
        <v>0</v>
      </c>
      <c r="X2036" s="21">
        <f t="shared" si="223"/>
        <v>2010</v>
      </c>
    </row>
    <row r="2037" spans="1:24" ht="60" x14ac:dyDescent="0.25">
      <c r="A2037">
        <v>2522</v>
      </c>
      <c r="B2037" s="1" t="s">
        <v>2522</v>
      </c>
      <c r="C2037" s="1" t="s">
        <v>6632</v>
      </c>
      <c r="D2037" s="3">
        <v>5000</v>
      </c>
      <c r="E2037" s="4">
        <v>5000</v>
      </c>
      <c r="F2037" t="s">
        <v>8218</v>
      </c>
      <c r="G2037" t="s">
        <v>8223</v>
      </c>
      <c r="H2037" t="s">
        <v>8403</v>
      </c>
      <c r="I2037" t="s">
        <v>8245</v>
      </c>
      <c r="J2037">
        <v>1461336720</v>
      </c>
      <c r="K2037">
        <v>1459431960</v>
      </c>
      <c r="L2037" t="b">
        <v>0</v>
      </c>
      <c r="M2037">
        <v>27</v>
      </c>
      <c r="N2037" t="b">
        <v>1</v>
      </c>
      <c r="O2037" t="s">
        <v>8298</v>
      </c>
      <c r="P2037" t="s">
        <v>8325</v>
      </c>
      <c r="Q2037" t="s">
        <v>8339</v>
      </c>
      <c r="R2037">
        <f t="shared" si="217"/>
        <v>185.19</v>
      </c>
      <c r="S2037" s="9">
        <f t="shared" si="218"/>
        <v>100</v>
      </c>
      <c r="T2037" s="8">
        <f t="shared" si="219"/>
        <v>42460.573611111111</v>
      </c>
      <c r="U2037" s="8">
        <f t="shared" si="220"/>
        <v>42482.619444444441</v>
      </c>
      <c r="V2037" s="14">
        <f t="shared" si="221"/>
        <v>22.045833333329938</v>
      </c>
      <c r="W2037" s="10">
        <f t="shared" si="222"/>
        <v>0</v>
      </c>
      <c r="X2037" s="21">
        <f t="shared" si="223"/>
        <v>2016</v>
      </c>
    </row>
    <row r="2038" spans="1:24" ht="30" x14ac:dyDescent="0.25">
      <c r="A2038">
        <v>3763</v>
      </c>
      <c r="B2038" s="1" t="s">
        <v>3760</v>
      </c>
      <c r="C2038" s="1" t="s">
        <v>7873</v>
      </c>
      <c r="D2038" s="3">
        <v>5000</v>
      </c>
      <c r="E2038" s="4">
        <v>5000</v>
      </c>
      <c r="F2038" t="s">
        <v>8218</v>
      </c>
      <c r="G2038" t="s">
        <v>8223</v>
      </c>
      <c r="H2038" t="s">
        <v>8403</v>
      </c>
      <c r="I2038" t="s">
        <v>8245</v>
      </c>
      <c r="J2038">
        <v>1427907626</v>
      </c>
      <c r="K2038">
        <v>1425319226</v>
      </c>
      <c r="L2038" t="b">
        <v>0</v>
      </c>
      <c r="M2038">
        <v>77</v>
      </c>
      <c r="N2038" t="b">
        <v>1</v>
      </c>
      <c r="O2038" t="s">
        <v>8303</v>
      </c>
      <c r="P2038" t="s">
        <v>8321</v>
      </c>
      <c r="Q2038" t="s">
        <v>8333</v>
      </c>
      <c r="R2038">
        <f t="shared" si="217"/>
        <v>64.94</v>
      </c>
      <c r="S2038" s="9">
        <f t="shared" si="218"/>
        <v>100</v>
      </c>
      <c r="T2038" s="8">
        <f t="shared" si="219"/>
        <v>42065.750300925924</v>
      </c>
      <c r="U2038" s="8">
        <f t="shared" si="220"/>
        <v>42095.708634259259</v>
      </c>
      <c r="V2038" s="14">
        <f t="shared" si="221"/>
        <v>29.958333333335759</v>
      </c>
      <c r="W2038" s="10">
        <f t="shared" si="222"/>
        <v>0</v>
      </c>
      <c r="X2038" s="21">
        <f t="shared" si="223"/>
        <v>2015</v>
      </c>
    </row>
    <row r="2039" spans="1:24" ht="60" x14ac:dyDescent="0.25">
      <c r="A2039">
        <v>3828</v>
      </c>
      <c r="B2039" s="1" t="s">
        <v>3825</v>
      </c>
      <c r="C2039" s="1" t="s">
        <v>7937</v>
      </c>
      <c r="D2039" s="3">
        <v>5000</v>
      </c>
      <c r="E2039" s="4">
        <v>5000</v>
      </c>
      <c r="F2039" t="s">
        <v>8218</v>
      </c>
      <c r="G2039" t="s">
        <v>8223</v>
      </c>
      <c r="H2039" t="s">
        <v>8403</v>
      </c>
      <c r="I2039" t="s">
        <v>8245</v>
      </c>
      <c r="J2039">
        <v>1420033187</v>
      </c>
      <c r="K2039">
        <v>1414845587</v>
      </c>
      <c r="L2039" t="b">
        <v>0</v>
      </c>
      <c r="M2039">
        <v>28</v>
      </c>
      <c r="N2039" t="b">
        <v>1</v>
      </c>
      <c r="O2039" t="s">
        <v>8269</v>
      </c>
      <c r="P2039" t="s">
        <v>8321</v>
      </c>
      <c r="Q2039" t="s">
        <v>8324</v>
      </c>
      <c r="R2039">
        <f t="shared" si="217"/>
        <v>178.57</v>
      </c>
      <c r="S2039" s="9">
        <f t="shared" si="218"/>
        <v>100</v>
      </c>
      <c r="T2039" s="8">
        <f t="shared" si="219"/>
        <v>41944.527627314819</v>
      </c>
      <c r="U2039" s="8">
        <f t="shared" si="220"/>
        <v>42004.569293981483</v>
      </c>
      <c r="V2039" s="14">
        <f t="shared" si="221"/>
        <v>60.041666666664241</v>
      </c>
      <c r="W2039" s="10">
        <f t="shared" si="222"/>
        <v>0</v>
      </c>
      <c r="X2039" s="21">
        <f t="shared" si="223"/>
        <v>2014</v>
      </c>
    </row>
    <row r="2040" spans="1:24" ht="60" x14ac:dyDescent="0.25">
      <c r="A2040">
        <v>3973</v>
      </c>
      <c r="B2040" s="1" t="s">
        <v>3970</v>
      </c>
      <c r="C2040" s="1" t="s">
        <v>8080</v>
      </c>
      <c r="D2040" s="3">
        <v>5000</v>
      </c>
      <c r="E2040" s="4">
        <v>3905</v>
      </c>
      <c r="F2040" t="s">
        <v>8220</v>
      </c>
      <c r="G2040" t="s">
        <v>8223</v>
      </c>
      <c r="H2040" t="s">
        <v>8403</v>
      </c>
      <c r="I2040" t="s">
        <v>8245</v>
      </c>
      <c r="J2040">
        <v>1462766400</v>
      </c>
      <c r="K2040">
        <v>1460219110</v>
      </c>
      <c r="L2040" t="b">
        <v>0</v>
      </c>
      <c r="M2040">
        <v>37</v>
      </c>
      <c r="N2040" t="b">
        <v>0</v>
      </c>
      <c r="O2040" t="s">
        <v>8269</v>
      </c>
      <c r="P2040" t="s">
        <v>8321</v>
      </c>
      <c r="Q2040" t="s">
        <v>8324</v>
      </c>
      <c r="R2040">
        <f t="shared" si="217"/>
        <v>105.54</v>
      </c>
      <c r="S2040" s="9">
        <f t="shared" si="218"/>
        <v>78</v>
      </c>
      <c r="T2040" s="8">
        <f t="shared" si="219"/>
        <v>42469.68414351852</v>
      </c>
      <c r="U2040" s="8">
        <f t="shared" si="220"/>
        <v>42499.166666666672</v>
      </c>
      <c r="V2040" s="14">
        <f t="shared" si="221"/>
        <v>29.482523148151813</v>
      </c>
      <c r="W2040" s="10">
        <f t="shared" si="222"/>
        <v>-0.219</v>
      </c>
      <c r="X2040" s="21">
        <f t="shared" si="223"/>
        <v>2016</v>
      </c>
    </row>
    <row r="2041" spans="1:24" ht="60" x14ac:dyDescent="0.25">
      <c r="A2041">
        <v>4106</v>
      </c>
      <c r="B2041" s="1" t="s">
        <v>4102</v>
      </c>
      <c r="C2041" s="1" t="s">
        <v>8209</v>
      </c>
      <c r="D2041" s="3">
        <v>5000</v>
      </c>
      <c r="E2041" s="4">
        <v>3530</v>
      </c>
      <c r="F2041" t="s">
        <v>8220</v>
      </c>
      <c r="G2041" t="s">
        <v>8223</v>
      </c>
      <c r="H2041" t="s">
        <v>8403</v>
      </c>
      <c r="I2041" t="s">
        <v>8245</v>
      </c>
      <c r="J2041">
        <v>1427936400</v>
      </c>
      <c r="K2041">
        <v>1424221866</v>
      </c>
      <c r="L2041" t="b">
        <v>0</v>
      </c>
      <c r="M2041">
        <v>33</v>
      </c>
      <c r="N2041" t="b">
        <v>0</v>
      </c>
      <c r="O2041" t="s">
        <v>8269</v>
      </c>
      <c r="P2041" t="s">
        <v>8321</v>
      </c>
      <c r="Q2041" t="s">
        <v>8324</v>
      </c>
      <c r="R2041">
        <f t="shared" si="217"/>
        <v>106.97</v>
      </c>
      <c r="S2041" s="9">
        <f t="shared" si="218"/>
        <v>71</v>
      </c>
      <c r="T2041" s="8">
        <f t="shared" si="219"/>
        <v>42053.049375000002</v>
      </c>
      <c r="U2041" s="8">
        <f t="shared" si="220"/>
        <v>42096.041666666672</v>
      </c>
      <c r="V2041" s="14">
        <f t="shared" si="221"/>
        <v>42.992291666669189</v>
      </c>
      <c r="W2041" s="10">
        <f t="shared" si="222"/>
        <v>-0.29399999999999998</v>
      </c>
      <c r="X2041" s="21">
        <f t="shared" si="223"/>
        <v>2015</v>
      </c>
    </row>
    <row r="2042" spans="1:24" ht="60" x14ac:dyDescent="0.25">
      <c r="A2042">
        <v>4067</v>
      </c>
      <c r="B2042" s="1" t="s">
        <v>4063</v>
      </c>
      <c r="C2042" s="1" t="s">
        <v>7998</v>
      </c>
      <c r="D2042" s="3">
        <v>5000</v>
      </c>
      <c r="E2042" s="4">
        <v>3045</v>
      </c>
      <c r="F2042" t="s">
        <v>8220</v>
      </c>
      <c r="G2042" t="s">
        <v>8223</v>
      </c>
      <c r="H2042" t="s">
        <v>8403</v>
      </c>
      <c r="I2042" t="s">
        <v>8245</v>
      </c>
      <c r="J2042">
        <v>1443408550</v>
      </c>
      <c r="K2042">
        <v>1439952550</v>
      </c>
      <c r="L2042" t="b">
        <v>0</v>
      </c>
      <c r="M2042">
        <v>17</v>
      </c>
      <c r="N2042" t="b">
        <v>0</v>
      </c>
      <c r="O2042" t="s">
        <v>8269</v>
      </c>
      <c r="P2042" t="s">
        <v>8321</v>
      </c>
      <c r="Q2042" t="s">
        <v>8324</v>
      </c>
      <c r="R2042">
        <f t="shared" si="217"/>
        <v>179.12</v>
      </c>
      <c r="S2042" s="9">
        <f t="shared" si="218"/>
        <v>61</v>
      </c>
      <c r="T2042" s="8">
        <f t="shared" si="219"/>
        <v>42235.117476851854</v>
      </c>
      <c r="U2042" s="8">
        <f t="shared" si="220"/>
        <v>42275.117476851854</v>
      </c>
      <c r="V2042" s="14">
        <f t="shared" si="221"/>
        <v>40</v>
      </c>
      <c r="W2042" s="10">
        <f t="shared" si="222"/>
        <v>-0.39100000000000001</v>
      </c>
      <c r="X2042" s="21">
        <f t="shared" si="223"/>
        <v>2015</v>
      </c>
    </row>
    <row r="2043" spans="1:24" ht="45" x14ac:dyDescent="0.25">
      <c r="A2043">
        <v>166</v>
      </c>
      <c r="B2043" s="1" t="s">
        <v>168</v>
      </c>
      <c r="C2043" s="1" t="s">
        <v>4276</v>
      </c>
      <c r="D2043" s="3">
        <v>5000</v>
      </c>
      <c r="E2043" s="4">
        <v>3000</v>
      </c>
      <c r="F2043" t="s">
        <v>8220</v>
      </c>
      <c r="G2043" t="s">
        <v>8223</v>
      </c>
      <c r="H2043" t="s">
        <v>8403</v>
      </c>
      <c r="I2043" t="s">
        <v>8245</v>
      </c>
      <c r="J2043">
        <v>1484531362</v>
      </c>
      <c r="K2043">
        <v>1481939362</v>
      </c>
      <c r="L2043" t="b">
        <v>0</v>
      </c>
      <c r="M2043">
        <v>1</v>
      </c>
      <c r="N2043" t="b">
        <v>0</v>
      </c>
      <c r="O2043" t="s">
        <v>8266</v>
      </c>
      <c r="P2043" t="s">
        <v>8319</v>
      </c>
      <c r="Q2043" t="s">
        <v>8323</v>
      </c>
      <c r="R2043">
        <f t="shared" si="217"/>
        <v>3000</v>
      </c>
      <c r="S2043" s="9">
        <f t="shared" si="218"/>
        <v>60</v>
      </c>
      <c r="T2043" s="8">
        <f t="shared" si="219"/>
        <v>42721.075949074075</v>
      </c>
      <c r="U2043" s="8">
        <f t="shared" si="220"/>
        <v>42751.075949074075</v>
      </c>
      <c r="V2043" s="14">
        <f t="shared" si="221"/>
        <v>30</v>
      </c>
      <c r="W2043" s="10">
        <f t="shared" si="222"/>
        <v>-0.4</v>
      </c>
      <c r="X2043" s="21">
        <f t="shared" si="223"/>
        <v>2016</v>
      </c>
    </row>
    <row r="2044" spans="1:24" ht="45" x14ac:dyDescent="0.25">
      <c r="A2044">
        <v>1912</v>
      </c>
      <c r="B2044" s="1" t="s">
        <v>1913</v>
      </c>
      <c r="C2044" s="1" t="s">
        <v>6022</v>
      </c>
      <c r="D2044" s="3">
        <v>5000</v>
      </c>
      <c r="E2044" s="4">
        <v>2965</v>
      </c>
      <c r="F2044" t="s">
        <v>8220</v>
      </c>
      <c r="G2044" t="s">
        <v>8223</v>
      </c>
      <c r="H2044" t="s">
        <v>8403</v>
      </c>
      <c r="I2044" t="s">
        <v>8245</v>
      </c>
      <c r="J2044">
        <v>1433395560</v>
      </c>
      <c r="K2044">
        <v>1430803560</v>
      </c>
      <c r="L2044" t="b">
        <v>0</v>
      </c>
      <c r="M2044">
        <v>42</v>
      </c>
      <c r="N2044" t="b">
        <v>0</v>
      </c>
      <c r="O2044" t="s">
        <v>8292</v>
      </c>
      <c r="P2044" t="s">
        <v>8306</v>
      </c>
      <c r="Q2044" t="s">
        <v>8316</v>
      </c>
      <c r="R2044">
        <f t="shared" si="217"/>
        <v>70.599999999999994</v>
      </c>
      <c r="S2044" s="9">
        <f t="shared" si="218"/>
        <v>59</v>
      </c>
      <c r="T2044" s="8">
        <f t="shared" si="219"/>
        <v>42129.226388888885</v>
      </c>
      <c r="U2044" s="8">
        <f t="shared" si="220"/>
        <v>42159.226388888885</v>
      </c>
      <c r="V2044" s="14">
        <f t="shared" si="221"/>
        <v>30</v>
      </c>
      <c r="W2044" s="10">
        <f t="shared" si="222"/>
        <v>-0.40699999999999997</v>
      </c>
      <c r="X2044" s="21">
        <f t="shared" si="223"/>
        <v>2015</v>
      </c>
    </row>
    <row r="2045" spans="1:24" ht="45" x14ac:dyDescent="0.25">
      <c r="A2045">
        <v>3202</v>
      </c>
      <c r="B2045" s="1" t="s">
        <v>3202</v>
      </c>
      <c r="C2045" s="1" t="s">
        <v>7312</v>
      </c>
      <c r="D2045" s="3">
        <v>5000</v>
      </c>
      <c r="E2045" s="4">
        <v>2726</v>
      </c>
      <c r="F2045" t="s">
        <v>8220</v>
      </c>
      <c r="G2045" t="s">
        <v>8223</v>
      </c>
      <c r="H2045" t="s">
        <v>8403</v>
      </c>
      <c r="I2045" t="s">
        <v>8245</v>
      </c>
      <c r="J2045">
        <v>1450072740</v>
      </c>
      <c r="K2045">
        <v>1445027346</v>
      </c>
      <c r="L2045" t="b">
        <v>0</v>
      </c>
      <c r="M2045">
        <v>25</v>
      </c>
      <c r="N2045" t="b">
        <v>0</v>
      </c>
      <c r="O2045" t="s">
        <v>8303</v>
      </c>
      <c r="P2045" t="s">
        <v>8321</v>
      </c>
      <c r="Q2045" t="s">
        <v>8333</v>
      </c>
      <c r="R2045">
        <f t="shared" si="217"/>
        <v>109.04</v>
      </c>
      <c r="S2045" s="9">
        <f t="shared" si="218"/>
        <v>55</v>
      </c>
      <c r="T2045" s="8">
        <f t="shared" si="219"/>
        <v>42293.853541666671</v>
      </c>
      <c r="U2045" s="8">
        <f t="shared" si="220"/>
        <v>42352.249305555553</v>
      </c>
      <c r="V2045" s="14">
        <f t="shared" si="221"/>
        <v>58.395763888882357</v>
      </c>
      <c r="W2045" s="10">
        <f t="shared" si="222"/>
        <v>-0.45479999999999998</v>
      </c>
      <c r="X2045" s="21">
        <f t="shared" si="223"/>
        <v>2015</v>
      </c>
    </row>
    <row r="2046" spans="1:24" ht="45" x14ac:dyDescent="0.25">
      <c r="A2046">
        <v>3199</v>
      </c>
      <c r="B2046" s="1" t="s">
        <v>3199</v>
      </c>
      <c r="C2046" s="1" t="s">
        <v>7309</v>
      </c>
      <c r="D2046" s="3">
        <v>5000</v>
      </c>
      <c r="E2046" s="4">
        <v>2608</v>
      </c>
      <c r="F2046" t="s">
        <v>8220</v>
      </c>
      <c r="G2046" t="s">
        <v>8223</v>
      </c>
      <c r="H2046" t="s">
        <v>8403</v>
      </c>
      <c r="I2046" t="s">
        <v>8245</v>
      </c>
      <c r="J2046">
        <v>1410037200</v>
      </c>
      <c r="K2046">
        <v>1407435418</v>
      </c>
      <c r="L2046" t="b">
        <v>0</v>
      </c>
      <c r="M2046">
        <v>53</v>
      </c>
      <c r="N2046" t="b">
        <v>0</v>
      </c>
      <c r="O2046" t="s">
        <v>8303</v>
      </c>
      <c r="P2046" t="s">
        <v>8321</v>
      </c>
      <c r="Q2046" t="s">
        <v>8333</v>
      </c>
      <c r="R2046">
        <f t="shared" si="217"/>
        <v>49.21</v>
      </c>
      <c r="S2046" s="9">
        <f t="shared" si="218"/>
        <v>52</v>
      </c>
      <c r="T2046" s="8">
        <f t="shared" si="219"/>
        <v>41858.761782407404</v>
      </c>
      <c r="U2046" s="8">
        <f t="shared" si="220"/>
        <v>41888.875</v>
      </c>
      <c r="V2046" s="14">
        <f t="shared" si="221"/>
        <v>30.113217592595902</v>
      </c>
      <c r="W2046" s="10">
        <f t="shared" si="222"/>
        <v>-0.47839999999999999</v>
      </c>
      <c r="X2046" s="21">
        <f t="shared" si="223"/>
        <v>2014</v>
      </c>
    </row>
    <row r="2047" spans="1:24" ht="60" x14ac:dyDescent="0.25">
      <c r="A2047">
        <v>1241</v>
      </c>
      <c r="B2047" s="1" t="s">
        <v>1242</v>
      </c>
      <c r="C2047" s="1" t="s">
        <v>5351</v>
      </c>
      <c r="D2047" s="3">
        <v>5000</v>
      </c>
      <c r="E2047" s="4">
        <v>2537</v>
      </c>
      <c r="F2047" t="s">
        <v>8219</v>
      </c>
      <c r="G2047" t="s">
        <v>8223</v>
      </c>
      <c r="H2047" t="s">
        <v>8403</v>
      </c>
      <c r="I2047" t="s">
        <v>8245</v>
      </c>
      <c r="J2047">
        <v>1414994340</v>
      </c>
      <c r="K2047">
        <v>1413057980</v>
      </c>
      <c r="L2047" t="b">
        <v>0</v>
      </c>
      <c r="M2047">
        <v>34</v>
      </c>
      <c r="N2047" t="b">
        <v>0</v>
      </c>
      <c r="O2047" t="s">
        <v>8284</v>
      </c>
      <c r="P2047" t="s">
        <v>8325</v>
      </c>
      <c r="Q2047" t="s">
        <v>8352</v>
      </c>
      <c r="R2047">
        <f t="shared" si="217"/>
        <v>74.62</v>
      </c>
      <c r="S2047" s="9">
        <f t="shared" si="218"/>
        <v>51</v>
      </c>
      <c r="T2047" s="8">
        <f t="shared" si="219"/>
        <v>41923.837731481479</v>
      </c>
      <c r="U2047" s="8">
        <f t="shared" si="220"/>
        <v>41946.249305555553</v>
      </c>
      <c r="V2047" s="14">
        <f t="shared" si="221"/>
        <v>22.411574074074451</v>
      </c>
      <c r="W2047" s="10">
        <f t="shared" si="222"/>
        <v>-0.49259999999999998</v>
      </c>
      <c r="X2047" s="21">
        <f t="shared" si="223"/>
        <v>2014</v>
      </c>
    </row>
    <row r="2048" spans="1:24" ht="45" x14ac:dyDescent="0.25">
      <c r="A2048">
        <v>1692</v>
      </c>
      <c r="B2048" s="1" t="s">
        <v>1693</v>
      </c>
      <c r="C2048" s="1" t="s">
        <v>5802</v>
      </c>
      <c r="D2048" s="3">
        <v>5000</v>
      </c>
      <c r="E2048" s="4">
        <v>2390</v>
      </c>
      <c r="F2048" t="s">
        <v>8221</v>
      </c>
      <c r="G2048" t="s">
        <v>8223</v>
      </c>
      <c r="H2048" t="s">
        <v>8403</v>
      </c>
      <c r="I2048" t="s">
        <v>8245</v>
      </c>
      <c r="J2048">
        <v>1490572740</v>
      </c>
      <c r="K2048">
        <v>1487734667</v>
      </c>
      <c r="L2048" t="b">
        <v>0</v>
      </c>
      <c r="M2048">
        <v>15</v>
      </c>
      <c r="N2048" t="b">
        <v>0</v>
      </c>
      <c r="O2048" t="s">
        <v>8291</v>
      </c>
      <c r="P2048" t="s">
        <v>8325</v>
      </c>
      <c r="Q2048" t="s">
        <v>8328</v>
      </c>
      <c r="R2048">
        <f t="shared" si="217"/>
        <v>159.33000000000001</v>
      </c>
      <c r="S2048" s="9">
        <f t="shared" si="218"/>
        <v>48</v>
      </c>
      <c r="T2048" s="8">
        <f t="shared" si="219"/>
        <v>42788.151238425926</v>
      </c>
      <c r="U2048" s="8">
        <f t="shared" si="220"/>
        <v>42820.999305555553</v>
      </c>
      <c r="V2048" s="14">
        <f t="shared" si="221"/>
        <v>32.848067129627452</v>
      </c>
      <c r="W2048" s="10">
        <f t="shared" si="222"/>
        <v>-0.52200000000000002</v>
      </c>
      <c r="X2048" s="21">
        <f t="shared" si="223"/>
        <v>2017</v>
      </c>
    </row>
    <row r="2049" spans="1:24" ht="60" x14ac:dyDescent="0.25">
      <c r="A2049">
        <v>697</v>
      </c>
      <c r="B2049" s="1" t="s">
        <v>698</v>
      </c>
      <c r="C2049" s="1" t="s">
        <v>4807</v>
      </c>
      <c r="D2049" s="3">
        <v>5000</v>
      </c>
      <c r="E2049" s="4">
        <v>2319</v>
      </c>
      <c r="F2049" t="s">
        <v>8220</v>
      </c>
      <c r="G2049" t="s">
        <v>8235</v>
      </c>
      <c r="H2049" t="s">
        <v>8412</v>
      </c>
      <c r="I2049" t="s">
        <v>8248</v>
      </c>
      <c r="J2049">
        <v>1454502789</v>
      </c>
      <c r="K2049">
        <v>1453206789</v>
      </c>
      <c r="L2049" t="b">
        <v>0</v>
      </c>
      <c r="M2049">
        <v>114</v>
      </c>
      <c r="N2049" t="b">
        <v>0</v>
      </c>
      <c r="O2049" t="s">
        <v>8271</v>
      </c>
      <c r="P2049" t="s">
        <v>8306</v>
      </c>
      <c r="Q2049" t="s">
        <v>8308</v>
      </c>
      <c r="R2049">
        <f t="shared" si="217"/>
        <v>20.34</v>
      </c>
      <c r="S2049" s="9">
        <f t="shared" si="218"/>
        <v>46</v>
      </c>
      <c r="T2049" s="8">
        <f t="shared" si="219"/>
        <v>42388.523020833338</v>
      </c>
      <c r="U2049" s="8">
        <f t="shared" si="220"/>
        <v>42403.523020833338</v>
      </c>
      <c r="V2049" s="14">
        <f t="shared" si="221"/>
        <v>15</v>
      </c>
      <c r="W2049" s="10">
        <f t="shared" si="222"/>
        <v>-0.53620000000000001</v>
      </c>
      <c r="X2049" s="21">
        <f t="shared" si="223"/>
        <v>2016</v>
      </c>
    </row>
    <row r="2050" spans="1:24" ht="60" x14ac:dyDescent="0.25">
      <c r="A2050">
        <v>970</v>
      </c>
      <c r="B2050" s="1" t="s">
        <v>971</v>
      </c>
      <c r="C2050" s="1" t="s">
        <v>5080</v>
      </c>
      <c r="D2050" s="3">
        <v>5000</v>
      </c>
      <c r="E2050" s="4">
        <v>2296</v>
      </c>
      <c r="F2050" t="s">
        <v>8220</v>
      </c>
      <c r="G2050" t="s">
        <v>8228</v>
      </c>
      <c r="H2050" t="s">
        <v>8408</v>
      </c>
      <c r="I2050" t="s">
        <v>8250</v>
      </c>
      <c r="J2050">
        <v>1485147540</v>
      </c>
      <c r="K2050">
        <v>1481951853</v>
      </c>
      <c r="L2050" t="b">
        <v>0</v>
      </c>
      <c r="M2050">
        <v>14</v>
      </c>
      <c r="N2050" t="b">
        <v>0</v>
      </c>
      <c r="O2050" t="s">
        <v>8271</v>
      </c>
      <c r="P2050" t="s">
        <v>8306</v>
      </c>
      <c r="Q2050" t="s">
        <v>8308</v>
      </c>
      <c r="R2050">
        <f t="shared" ref="R2050:R2113" si="224">IFERROR(ROUND(E2050/M2050,2),0)</f>
        <v>164</v>
      </c>
      <c r="S2050" s="9">
        <f t="shared" ref="S2050:S2113" si="225">ROUND((E2050/D2050)*100,0)</f>
        <v>46</v>
      </c>
      <c r="T2050" s="8">
        <f t="shared" ref="T2050:T2113" si="226">+(((K2050/60)/60)/24)+DATE(1970,1,1)</f>
        <v>42721.220520833333</v>
      </c>
      <c r="U2050" s="8">
        <f t="shared" ref="U2050:U2113" si="227">+(((J2050/60)/60/24)+DATE(1970,1,1))</f>
        <v>42758.207638888889</v>
      </c>
      <c r="V2050" s="14">
        <f t="shared" ref="V2050:V2113" si="228">+U2050-T2050</f>
        <v>36.987118055556493</v>
      </c>
      <c r="W2050" s="10">
        <f t="shared" ref="W2050:W2113" si="229">+(E2050-D2050)/D2050</f>
        <v>-0.54079999999999995</v>
      </c>
      <c r="X2050" s="21">
        <f t="shared" ref="X2050:X2113" si="230">YEAR(T2050)</f>
        <v>2016</v>
      </c>
    </row>
    <row r="2051" spans="1:24" ht="45" x14ac:dyDescent="0.25">
      <c r="A2051">
        <v>1767</v>
      </c>
      <c r="B2051" s="1" t="s">
        <v>1768</v>
      </c>
      <c r="C2051" s="1" t="s">
        <v>5877</v>
      </c>
      <c r="D2051" s="3">
        <v>5000</v>
      </c>
      <c r="E2051" s="4">
        <v>2286</v>
      </c>
      <c r="F2051" t="s">
        <v>8220</v>
      </c>
      <c r="G2051" t="s">
        <v>8223</v>
      </c>
      <c r="H2051" t="s">
        <v>8403</v>
      </c>
      <c r="I2051" t="s">
        <v>8245</v>
      </c>
      <c r="J2051">
        <v>1407080884</v>
      </c>
      <c r="K2051">
        <v>1404488884</v>
      </c>
      <c r="L2051" t="b">
        <v>1</v>
      </c>
      <c r="M2051">
        <v>39</v>
      </c>
      <c r="N2051" t="b">
        <v>0</v>
      </c>
      <c r="O2051" t="s">
        <v>8283</v>
      </c>
      <c r="P2051" t="s">
        <v>8311</v>
      </c>
      <c r="Q2051" t="s">
        <v>8312</v>
      </c>
      <c r="R2051">
        <f t="shared" si="224"/>
        <v>58.62</v>
      </c>
      <c r="S2051" s="9">
        <f t="shared" si="225"/>
        <v>46</v>
      </c>
      <c r="T2051" s="8">
        <f t="shared" si="226"/>
        <v>41824.658379629633</v>
      </c>
      <c r="U2051" s="8">
        <f t="shared" si="227"/>
        <v>41854.658379629633</v>
      </c>
      <c r="V2051" s="14">
        <f t="shared" si="228"/>
        <v>30</v>
      </c>
      <c r="W2051" s="10">
        <f t="shared" si="229"/>
        <v>-0.54279999999999995</v>
      </c>
      <c r="X2051" s="21">
        <f t="shared" si="230"/>
        <v>2014</v>
      </c>
    </row>
    <row r="2052" spans="1:24" ht="60" x14ac:dyDescent="0.25">
      <c r="A2052">
        <v>211</v>
      </c>
      <c r="B2052" s="1" t="s">
        <v>213</v>
      </c>
      <c r="C2052" s="1" t="s">
        <v>4321</v>
      </c>
      <c r="D2052" s="3">
        <v>5000</v>
      </c>
      <c r="E2052" s="4">
        <v>2230</v>
      </c>
      <c r="F2052" t="s">
        <v>8220</v>
      </c>
      <c r="G2052" t="s">
        <v>8223</v>
      </c>
      <c r="H2052" t="s">
        <v>8403</v>
      </c>
      <c r="I2052" t="s">
        <v>8245</v>
      </c>
      <c r="J2052">
        <v>1442634617</v>
      </c>
      <c r="K2052">
        <v>1440042617</v>
      </c>
      <c r="L2052" t="b">
        <v>0</v>
      </c>
      <c r="M2052">
        <v>12</v>
      </c>
      <c r="N2052" t="b">
        <v>0</v>
      </c>
      <c r="O2052" t="s">
        <v>8266</v>
      </c>
      <c r="P2052" t="s">
        <v>8319</v>
      </c>
      <c r="Q2052" t="s">
        <v>8323</v>
      </c>
      <c r="R2052">
        <f t="shared" si="224"/>
        <v>185.83</v>
      </c>
      <c r="S2052" s="9">
        <f t="shared" si="225"/>
        <v>45</v>
      </c>
      <c r="T2052" s="8">
        <f t="shared" si="226"/>
        <v>42236.159918981488</v>
      </c>
      <c r="U2052" s="8">
        <f t="shared" si="227"/>
        <v>42266.159918981488</v>
      </c>
      <c r="V2052" s="14">
        <f t="shared" si="228"/>
        <v>30</v>
      </c>
      <c r="W2052" s="10">
        <f t="shared" si="229"/>
        <v>-0.55400000000000005</v>
      </c>
      <c r="X2052" s="21">
        <f t="shared" si="230"/>
        <v>2015</v>
      </c>
    </row>
    <row r="2053" spans="1:24" ht="60" x14ac:dyDescent="0.25">
      <c r="A2053">
        <v>883</v>
      </c>
      <c r="B2053" s="1" t="s">
        <v>884</v>
      </c>
      <c r="C2053" s="1" t="s">
        <v>4993</v>
      </c>
      <c r="D2053" s="3">
        <v>5000</v>
      </c>
      <c r="E2053" s="4">
        <v>2001</v>
      </c>
      <c r="F2053" t="s">
        <v>8220</v>
      </c>
      <c r="G2053" t="s">
        <v>8223</v>
      </c>
      <c r="H2053" t="s">
        <v>8403</v>
      </c>
      <c r="I2053" t="s">
        <v>8245</v>
      </c>
      <c r="J2053">
        <v>1456957635</v>
      </c>
      <c r="K2053">
        <v>1451773635</v>
      </c>
      <c r="L2053" t="b">
        <v>0</v>
      </c>
      <c r="M2053">
        <v>24</v>
      </c>
      <c r="N2053" t="b">
        <v>0</v>
      </c>
      <c r="O2053" t="s">
        <v>8277</v>
      </c>
      <c r="P2053" t="s">
        <v>8325</v>
      </c>
      <c r="Q2053" t="s">
        <v>8326</v>
      </c>
      <c r="R2053">
        <f t="shared" si="224"/>
        <v>83.38</v>
      </c>
      <c r="S2053" s="9">
        <f t="shared" si="225"/>
        <v>40</v>
      </c>
      <c r="T2053" s="8">
        <f t="shared" si="226"/>
        <v>42371.935590277775</v>
      </c>
      <c r="U2053" s="8">
        <f t="shared" si="227"/>
        <v>42431.935590277775</v>
      </c>
      <c r="V2053" s="14">
        <f t="shared" si="228"/>
        <v>60</v>
      </c>
      <c r="W2053" s="10">
        <f t="shared" si="229"/>
        <v>-0.5998</v>
      </c>
      <c r="X2053" s="21">
        <f t="shared" si="230"/>
        <v>2016</v>
      </c>
    </row>
    <row r="2054" spans="1:24" ht="60" x14ac:dyDescent="0.25">
      <c r="A2054">
        <v>1784</v>
      </c>
      <c r="B2054" s="1" t="s">
        <v>1785</v>
      </c>
      <c r="C2054" s="1" t="s">
        <v>5894</v>
      </c>
      <c r="D2054" s="3">
        <v>5000</v>
      </c>
      <c r="E2054" s="4">
        <v>1988</v>
      </c>
      <c r="F2054" t="s">
        <v>8220</v>
      </c>
      <c r="G2054" t="s">
        <v>8223</v>
      </c>
      <c r="H2054" t="s">
        <v>8403</v>
      </c>
      <c r="I2054" t="s">
        <v>8245</v>
      </c>
      <c r="J2054">
        <v>1422674700</v>
      </c>
      <c r="K2054">
        <v>1419954240</v>
      </c>
      <c r="L2054" t="b">
        <v>1</v>
      </c>
      <c r="M2054">
        <v>33</v>
      </c>
      <c r="N2054" t="b">
        <v>0</v>
      </c>
      <c r="O2054" t="s">
        <v>8283</v>
      </c>
      <c r="P2054" t="s">
        <v>8311</v>
      </c>
      <c r="Q2054" t="s">
        <v>8312</v>
      </c>
      <c r="R2054">
        <f t="shared" si="224"/>
        <v>60.24</v>
      </c>
      <c r="S2054" s="9">
        <f t="shared" si="225"/>
        <v>40</v>
      </c>
      <c r="T2054" s="8">
        <f t="shared" si="226"/>
        <v>42003.655555555553</v>
      </c>
      <c r="U2054" s="8">
        <f t="shared" si="227"/>
        <v>42035.142361111109</v>
      </c>
      <c r="V2054" s="14">
        <f t="shared" si="228"/>
        <v>31.486805555556202</v>
      </c>
      <c r="W2054" s="10">
        <f t="shared" si="229"/>
        <v>-0.60240000000000005</v>
      </c>
      <c r="X2054" s="21">
        <f t="shared" si="230"/>
        <v>2014</v>
      </c>
    </row>
    <row r="2055" spans="1:24" ht="45" x14ac:dyDescent="0.25">
      <c r="A2055">
        <v>3943</v>
      </c>
      <c r="B2055" s="1" t="s">
        <v>3940</v>
      </c>
      <c r="C2055" s="1" t="s">
        <v>8051</v>
      </c>
      <c r="D2055" s="3">
        <v>5000</v>
      </c>
      <c r="E2055" s="4">
        <v>1782</v>
      </c>
      <c r="F2055" t="s">
        <v>8220</v>
      </c>
      <c r="G2055" t="s">
        <v>8223</v>
      </c>
      <c r="H2055" t="s">
        <v>8403</v>
      </c>
      <c r="I2055" t="s">
        <v>8245</v>
      </c>
      <c r="J2055">
        <v>1446483000</v>
      </c>
      <c r="K2055">
        <v>1443811268</v>
      </c>
      <c r="L2055" t="b">
        <v>0</v>
      </c>
      <c r="M2055">
        <v>13</v>
      </c>
      <c r="N2055" t="b">
        <v>0</v>
      </c>
      <c r="O2055" t="s">
        <v>8269</v>
      </c>
      <c r="P2055" t="s">
        <v>8321</v>
      </c>
      <c r="Q2055" t="s">
        <v>8324</v>
      </c>
      <c r="R2055">
        <f t="shared" si="224"/>
        <v>137.08000000000001</v>
      </c>
      <c r="S2055" s="9">
        <f t="shared" si="225"/>
        <v>36</v>
      </c>
      <c r="T2055" s="8">
        <f t="shared" si="226"/>
        <v>42279.778564814813</v>
      </c>
      <c r="U2055" s="8">
        <f t="shared" si="227"/>
        <v>42310.701388888891</v>
      </c>
      <c r="V2055" s="14">
        <f t="shared" si="228"/>
        <v>30.922824074077653</v>
      </c>
      <c r="W2055" s="10">
        <f t="shared" si="229"/>
        <v>-0.64359999999999995</v>
      </c>
      <c r="X2055" s="21">
        <f t="shared" si="230"/>
        <v>2015</v>
      </c>
    </row>
    <row r="2056" spans="1:24" ht="45" x14ac:dyDescent="0.25">
      <c r="A2056">
        <v>3633</v>
      </c>
      <c r="B2056" s="1" t="s">
        <v>3631</v>
      </c>
      <c r="C2056" s="1" t="s">
        <v>7743</v>
      </c>
      <c r="D2056" s="3">
        <v>5000</v>
      </c>
      <c r="E2056" s="4">
        <v>1762</v>
      </c>
      <c r="F2056" t="s">
        <v>8220</v>
      </c>
      <c r="G2056" t="s">
        <v>8223</v>
      </c>
      <c r="H2056" t="s">
        <v>8403</v>
      </c>
      <c r="I2056" t="s">
        <v>8245</v>
      </c>
      <c r="J2056">
        <v>1479517200</v>
      </c>
      <c r="K2056">
        <v>1475765867</v>
      </c>
      <c r="L2056" t="b">
        <v>0</v>
      </c>
      <c r="M2056">
        <v>31</v>
      </c>
      <c r="N2056" t="b">
        <v>0</v>
      </c>
      <c r="O2056" t="s">
        <v>8303</v>
      </c>
      <c r="P2056" t="s">
        <v>8321</v>
      </c>
      <c r="Q2056" t="s">
        <v>8333</v>
      </c>
      <c r="R2056">
        <f t="shared" si="224"/>
        <v>56.84</v>
      </c>
      <c r="S2056" s="9">
        <f t="shared" si="225"/>
        <v>35</v>
      </c>
      <c r="T2056" s="8">
        <f t="shared" si="226"/>
        <v>42649.623460648145</v>
      </c>
      <c r="U2056" s="8">
        <f t="shared" si="227"/>
        <v>42693.041666666672</v>
      </c>
      <c r="V2056" s="14">
        <f t="shared" si="228"/>
        <v>43.418206018526689</v>
      </c>
      <c r="W2056" s="10">
        <f t="shared" si="229"/>
        <v>-0.64759999999999995</v>
      </c>
      <c r="X2056" s="21">
        <f t="shared" si="230"/>
        <v>2016</v>
      </c>
    </row>
    <row r="2057" spans="1:24" ht="60" x14ac:dyDescent="0.25">
      <c r="A2057">
        <v>934</v>
      </c>
      <c r="B2057" s="1" t="s">
        <v>935</v>
      </c>
      <c r="C2057" s="1" t="s">
        <v>5044</v>
      </c>
      <c r="D2057" s="3">
        <v>5000</v>
      </c>
      <c r="E2057" s="4">
        <v>1520</v>
      </c>
      <c r="F2057" t="s">
        <v>8220</v>
      </c>
      <c r="G2057" t="s">
        <v>8228</v>
      </c>
      <c r="H2057" t="s">
        <v>8408</v>
      </c>
      <c r="I2057" t="s">
        <v>8250</v>
      </c>
      <c r="J2057">
        <v>1399183200</v>
      </c>
      <c r="K2057">
        <v>1396633284</v>
      </c>
      <c r="L2057" t="b">
        <v>0</v>
      </c>
      <c r="M2057">
        <v>30</v>
      </c>
      <c r="N2057" t="b">
        <v>0</v>
      </c>
      <c r="O2057" t="s">
        <v>8276</v>
      </c>
      <c r="P2057" t="s">
        <v>8325</v>
      </c>
      <c r="Q2057" t="s">
        <v>8348</v>
      </c>
      <c r="R2057">
        <f t="shared" si="224"/>
        <v>50.67</v>
      </c>
      <c r="S2057" s="9">
        <f t="shared" si="225"/>
        <v>30</v>
      </c>
      <c r="T2057" s="8">
        <f t="shared" si="226"/>
        <v>41733.737083333333</v>
      </c>
      <c r="U2057" s="8">
        <f t="shared" si="227"/>
        <v>41763.25</v>
      </c>
      <c r="V2057" s="14">
        <f t="shared" si="228"/>
        <v>29.51291666666657</v>
      </c>
      <c r="W2057" s="10">
        <f t="shared" si="229"/>
        <v>-0.69599999999999995</v>
      </c>
      <c r="X2057" s="21">
        <f t="shared" si="230"/>
        <v>2014</v>
      </c>
    </row>
    <row r="2058" spans="1:24" ht="45" x14ac:dyDescent="0.25">
      <c r="A2058">
        <v>1228</v>
      </c>
      <c r="B2058" s="1" t="s">
        <v>1229</v>
      </c>
      <c r="C2058" s="1" t="s">
        <v>5338</v>
      </c>
      <c r="D2058" s="3">
        <v>5000</v>
      </c>
      <c r="E2058" s="4">
        <v>1465</v>
      </c>
      <c r="F2058" t="s">
        <v>8219</v>
      </c>
      <c r="G2058" t="s">
        <v>8223</v>
      </c>
      <c r="H2058" t="s">
        <v>8403</v>
      </c>
      <c r="I2058" t="s">
        <v>8245</v>
      </c>
      <c r="J2058">
        <v>1317231008</v>
      </c>
      <c r="K2058">
        <v>1312047008</v>
      </c>
      <c r="L2058" t="b">
        <v>0</v>
      </c>
      <c r="M2058">
        <v>24</v>
      </c>
      <c r="N2058" t="b">
        <v>0</v>
      </c>
      <c r="O2058" t="s">
        <v>8284</v>
      </c>
      <c r="P2058" t="s">
        <v>8325</v>
      </c>
      <c r="Q2058" t="s">
        <v>8352</v>
      </c>
      <c r="R2058">
        <f t="shared" si="224"/>
        <v>61.04</v>
      </c>
      <c r="S2058" s="9">
        <f t="shared" si="225"/>
        <v>29</v>
      </c>
      <c r="T2058" s="8">
        <f t="shared" si="226"/>
        <v>40754.729259259257</v>
      </c>
      <c r="U2058" s="8">
        <f t="shared" si="227"/>
        <v>40814.729259259257</v>
      </c>
      <c r="V2058" s="14">
        <f t="shared" si="228"/>
        <v>60</v>
      </c>
      <c r="W2058" s="10">
        <f t="shared" si="229"/>
        <v>-0.70699999999999996</v>
      </c>
      <c r="X2058" s="21">
        <f t="shared" si="230"/>
        <v>2011</v>
      </c>
    </row>
    <row r="2059" spans="1:24" ht="45" x14ac:dyDescent="0.25">
      <c r="A2059">
        <v>950</v>
      </c>
      <c r="B2059" s="1" t="s">
        <v>951</v>
      </c>
      <c r="C2059" s="1" t="s">
        <v>5060</v>
      </c>
      <c r="D2059" s="3">
        <v>5000</v>
      </c>
      <c r="E2059" s="4">
        <v>1402</v>
      </c>
      <c r="F2059" t="s">
        <v>8220</v>
      </c>
      <c r="G2059" t="s">
        <v>8228</v>
      </c>
      <c r="H2059" t="s">
        <v>8408</v>
      </c>
      <c r="I2059" t="s">
        <v>8250</v>
      </c>
      <c r="J2059">
        <v>1453053661</v>
      </c>
      <c r="K2059">
        <v>1450461661</v>
      </c>
      <c r="L2059" t="b">
        <v>0</v>
      </c>
      <c r="M2059">
        <v>24</v>
      </c>
      <c r="N2059" t="b">
        <v>0</v>
      </c>
      <c r="O2059" t="s">
        <v>8271</v>
      </c>
      <c r="P2059" t="s">
        <v>8306</v>
      </c>
      <c r="Q2059" t="s">
        <v>8308</v>
      </c>
      <c r="R2059">
        <f t="shared" si="224"/>
        <v>58.42</v>
      </c>
      <c r="S2059" s="9">
        <f t="shared" si="225"/>
        <v>28</v>
      </c>
      <c r="T2059" s="8">
        <f t="shared" si="226"/>
        <v>42356.750706018516</v>
      </c>
      <c r="U2059" s="8">
        <f t="shared" si="227"/>
        <v>42386.750706018516</v>
      </c>
      <c r="V2059" s="14">
        <f t="shared" si="228"/>
        <v>30</v>
      </c>
      <c r="W2059" s="10">
        <f t="shared" si="229"/>
        <v>-0.71960000000000002</v>
      </c>
      <c r="X2059" s="21">
        <f t="shared" si="230"/>
        <v>2015</v>
      </c>
    </row>
    <row r="2060" spans="1:24" ht="45" x14ac:dyDescent="0.25">
      <c r="A2060">
        <v>2918</v>
      </c>
      <c r="B2060" s="1" t="s">
        <v>2918</v>
      </c>
      <c r="C2060" s="1" t="s">
        <v>7028</v>
      </c>
      <c r="D2060" s="3">
        <v>5000</v>
      </c>
      <c r="E2060" s="4">
        <v>1362</v>
      </c>
      <c r="F2060" t="s">
        <v>8220</v>
      </c>
      <c r="G2060" t="s">
        <v>8223</v>
      </c>
      <c r="H2060" t="s">
        <v>8403</v>
      </c>
      <c r="I2060" t="s">
        <v>8245</v>
      </c>
      <c r="J2060">
        <v>1446131207</v>
      </c>
      <c r="K2060">
        <v>1443712007</v>
      </c>
      <c r="L2060" t="b">
        <v>0</v>
      </c>
      <c r="M2060">
        <v>20</v>
      </c>
      <c r="N2060" t="b">
        <v>0</v>
      </c>
      <c r="O2060" t="s">
        <v>8269</v>
      </c>
      <c r="P2060" t="s">
        <v>8321</v>
      </c>
      <c r="Q2060" t="s">
        <v>8324</v>
      </c>
      <c r="R2060">
        <f t="shared" si="224"/>
        <v>68.099999999999994</v>
      </c>
      <c r="S2060" s="9">
        <f t="shared" si="225"/>
        <v>27</v>
      </c>
      <c r="T2060" s="8">
        <f t="shared" si="226"/>
        <v>42278.629710648151</v>
      </c>
      <c r="U2060" s="8">
        <f t="shared" si="227"/>
        <v>42306.629710648151</v>
      </c>
      <c r="V2060" s="14">
        <f t="shared" si="228"/>
        <v>28</v>
      </c>
      <c r="W2060" s="10">
        <f t="shared" si="229"/>
        <v>-0.72760000000000002</v>
      </c>
      <c r="X2060" s="21">
        <f t="shared" si="230"/>
        <v>2015</v>
      </c>
    </row>
    <row r="2061" spans="1:24" ht="60" x14ac:dyDescent="0.25">
      <c r="A2061">
        <v>867</v>
      </c>
      <c r="B2061" s="1" t="s">
        <v>868</v>
      </c>
      <c r="C2061" s="1" t="s">
        <v>4977</v>
      </c>
      <c r="D2061" s="3">
        <v>5000</v>
      </c>
      <c r="E2061" s="4">
        <v>1201</v>
      </c>
      <c r="F2061" t="s">
        <v>8220</v>
      </c>
      <c r="G2061" t="s">
        <v>8223</v>
      </c>
      <c r="H2061" t="s">
        <v>8403</v>
      </c>
      <c r="I2061" t="s">
        <v>8245</v>
      </c>
      <c r="J2061">
        <v>1259643540</v>
      </c>
      <c r="K2061">
        <v>1254450706</v>
      </c>
      <c r="L2061" t="b">
        <v>0</v>
      </c>
      <c r="M2061">
        <v>11</v>
      </c>
      <c r="N2061" t="b">
        <v>0</v>
      </c>
      <c r="O2061" t="s">
        <v>8276</v>
      </c>
      <c r="P2061" t="s">
        <v>8325</v>
      </c>
      <c r="Q2061" t="s">
        <v>8348</v>
      </c>
      <c r="R2061">
        <f t="shared" si="224"/>
        <v>109.18</v>
      </c>
      <c r="S2061" s="9">
        <f t="shared" si="225"/>
        <v>24</v>
      </c>
      <c r="T2061" s="8">
        <f t="shared" si="226"/>
        <v>40088.105393518519</v>
      </c>
      <c r="U2061" s="8">
        <f t="shared" si="227"/>
        <v>40148.207638888889</v>
      </c>
      <c r="V2061" s="14">
        <f t="shared" si="228"/>
        <v>60.102245370369928</v>
      </c>
      <c r="W2061" s="10">
        <f t="shared" si="229"/>
        <v>-0.75980000000000003</v>
      </c>
      <c r="X2061" s="21">
        <f t="shared" si="230"/>
        <v>2009</v>
      </c>
    </row>
    <row r="2062" spans="1:24" ht="45" x14ac:dyDescent="0.25">
      <c r="A2062">
        <v>2405</v>
      </c>
      <c r="B2062" s="1" t="s">
        <v>2406</v>
      </c>
      <c r="C2062" s="1" t="s">
        <v>6515</v>
      </c>
      <c r="D2062" s="3">
        <v>5000</v>
      </c>
      <c r="E2062" s="4">
        <v>1126</v>
      </c>
      <c r="F2062" t="s">
        <v>8220</v>
      </c>
      <c r="G2062" t="s">
        <v>8223</v>
      </c>
      <c r="H2062" t="s">
        <v>8403</v>
      </c>
      <c r="I2062" t="s">
        <v>8245</v>
      </c>
      <c r="J2062">
        <v>1472911375</v>
      </c>
      <c r="K2062">
        <v>1471096975</v>
      </c>
      <c r="L2062" t="b">
        <v>0</v>
      </c>
      <c r="M2062">
        <v>20</v>
      </c>
      <c r="N2062" t="b">
        <v>0</v>
      </c>
      <c r="O2062" t="s">
        <v>8282</v>
      </c>
      <c r="P2062" t="s">
        <v>8317</v>
      </c>
      <c r="Q2062" t="s">
        <v>8343</v>
      </c>
      <c r="R2062">
        <f t="shared" si="224"/>
        <v>56.3</v>
      </c>
      <c r="S2062" s="9">
        <f t="shared" si="225"/>
        <v>23</v>
      </c>
      <c r="T2062" s="8">
        <f t="shared" si="226"/>
        <v>42595.585358796292</v>
      </c>
      <c r="U2062" s="8">
        <f t="shared" si="227"/>
        <v>42616.585358796292</v>
      </c>
      <c r="V2062" s="14">
        <f t="shared" si="228"/>
        <v>21</v>
      </c>
      <c r="W2062" s="10">
        <f t="shared" si="229"/>
        <v>-0.77480000000000004</v>
      </c>
      <c r="X2062" s="21">
        <f t="shared" si="230"/>
        <v>2016</v>
      </c>
    </row>
    <row r="2063" spans="1:24" ht="60" x14ac:dyDescent="0.25">
      <c r="A2063">
        <v>3842</v>
      </c>
      <c r="B2063" s="1" t="s">
        <v>3839</v>
      </c>
      <c r="C2063" s="1" t="s">
        <v>7951</v>
      </c>
      <c r="D2063" s="3">
        <v>5000</v>
      </c>
      <c r="E2063" s="4">
        <v>1097</v>
      </c>
      <c r="F2063" t="s">
        <v>8220</v>
      </c>
      <c r="G2063" t="s">
        <v>8224</v>
      </c>
      <c r="H2063" t="s">
        <v>8407</v>
      </c>
      <c r="I2063" t="s">
        <v>8246</v>
      </c>
      <c r="J2063">
        <v>1399809052</v>
      </c>
      <c r="K2063">
        <v>1397217052</v>
      </c>
      <c r="L2063" t="b">
        <v>1</v>
      </c>
      <c r="M2063">
        <v>23</v>
      </c>
      <c r="N2063" t="b">
        <v>0</v>
      </c>
      <c r="O2063" t="s">
        <v>8269</v>
      </c>
      <c r="P2063" t="s">
        <v>8321</v>
      </c>
      <c r="Q2063" t="s">
        <v>8324</v>
      </c>
      <c r="R2063">
        <f t="shared" si="224"/>
        <v>47.7</v>
      </c>
      <c r="S2063" s="9">
        <f t="shared" si="225"/>
        <v>22</v>
      </c>
      <c r="T2063" s="8">
        <f t="shared" si="226"/>
        <v>41740.493657407409</v>
      </c>
      <c r="U2063" s="8">
        <f t="shared" si="227"/>
        <v>41770.493657407409</v>
      </c>
      <c r="V2063" s="14">
        <f t="shared" si="228"/>
        <v>30</v>
      </c>
      <c r="W2063" s="10">
        <f t="shared" si="229"/>
        <v>-0.78059999999999996</v>
      </c>
      <c r="X2063" s="21">
        <f t="shared" si="230"/>
        <v>2014</v>
      </c>
    </row>
    <row r="2064" spans="1:24" ht="60" x14ac:dyDescent="0.25">
      <c r="A2064">
        <v>3843</v>
      </c>
      <c r="B2064" s="1" t="s">
        <v>3840</v>
      </c>
      <c r="C2064" s="1" t="s">
        <v>7952</v>
      </c>
      <c r="D2064" s="3">
        <v>5000</v>
      </c>
      <c r="E2064" s="4">
        <v>1065</v>
      </c>
      <c r="F2064" t="s">
        <v>8220</v>
      </c>
      <c r="G2064" t="s">
        <v>8223</v>
      </c>
      <c r="H2064" t="s">
        <v>8403</v>
      </c>
      <c r="I2064" t="s">
        <v>8245</v>
      </c>
      <c r="J2064">
        <v>1401587064</v>
      </c>
      <c r="K2064">
        <v>1399427064</v>
      </c>
      <c r="L2064" t="b">
        <v>1</v>
      </c>
      <c r="M2064">
        <v>19</v>
      </c>
      <c r="N2064" t="b">
        <v>0</v>
      </c>
      <c r="O2064" t="s">
        <v>8269</v>
      </c>
      <c r="P2064" t="s">
        <v>8321</v>
      </c>
      <c r="Q2064" t="s">
        <v>8324</v>
      </c>
      <c r="R2064">
        <f t="shared" si="224"/>
        <v>56.05</v>
      </c>
      <c r="S2064" s="9">
        <f t="shared" si="225"/>
        <v>21</v>
      </c>
      <c r="T2064" s="8">
        <f t="shared" si="226"/>
        <v>41766.072500000002</v>
      </c>
      <c r="U2064" s="8">
        <f t="shared" si="227"/>
        <v>41791.072500000002</v>
      </c>
      <c r="V2064" s="14">
        <f t="shared" si="228"/>
        <v>25</v>
      </c>
      <c r="W2064" s="10">
        <f t="shared" si="229"/>
        <v>-0.78700000000000003</v>
      </c>
      <c r="X2064" s="21">
        <f t="shared" si="230"/>
        <v>2014</v>
      </c>
    </row>
    <row r="2065" spans="1:24" ht="30" x14ac:dyDescent="0.25">
      <c r="A2065">
        <v>1880</v>
      </c>
      <c r="B2065" s="1" t="s">
        <v>1881</v>
      </c>
      <c r="C2065" s="1" t="s">
        <v>5990</v>
      </c>
      <c r="D2065" s="3">
        <v>5000</v>
      </c>
      <c r="E2065" s="4">
        <v>1004</v>
      </c>
      <c r="F2065" t="s">
        <v>8220</v>
      </c>
      <c r="G2065" t="s">
        <v>8224</v>
      </c>
      <c r="H2065" t="s">
        <v>8407</v>
      </c>
      <c r="I2065" t="s">
        <v>8246</v>
      </c>
      <c r="J2065">
        <v>1459341380</v>
      </c>
      <c r="K2065">
        <v>1456839380</v>
      </c>
      <c r="L2065" t="b">
        <v>0</v>
      </c>
      <c r="M2065">
        <v>24</v>
      </c>
      <c r="N2065" t="b">
        <v>0</v>
      </c>
      <c r="O2065" t="s">
        <v>8281</v>
      </c>
      <c r="P2065" t="s">
        <v>8314</v>
      </c>
      <c r="Q2065" t="s">
        <v>8342</v>
      </c>
      <c r="R2065">
        <f t="shared" si="224"/>
        <v>41.83</v>
      </c>
      <c r="S2065" s="9">
        <f t="shared" si="225"/>
        <v>20</v>
      </c>
      <c r="T2065" s="8">
        <f t="shared" si="226"/>
        <v>42430.566898148143</v>
      </c>
      <c r="U2065" s="8">
        <f t="shared" si="227"/>
        <v>42459.525231481486</v>
      </c>
      <c r="V2065" s="14">
        <f t="shared" si="228"/>
        <v>28.958333333343035</v>
      </c>
      <c r="W2065" s="10">
        <f t="shared" si="229"/>
        <v>-0.79920000000000002</v>
      </c>
      <c r="X2065" s="21">
        <f t="shared" si="230"/>
        <v>2016</v>
      </c>
    </row>
    <row r="2066" spans="1:24" ht="60" x14ac:dyDescent="0.25">
      <c r="A2066">
        <v>2515</v>
      </c>
      <c r="B2066" s="1" t="s">
        <v>2515</v>
      </c>
      <c r="C2066" s="1" t="s">
        <v>6625</v>
      </c>
      <c r="D2066" s="3">
        <v>5000</v>
      </c>
      <c r="E2066" s="4">
        <v>930</v>
      </c>
      <c r="F2066" t="s">
        <v>8220</v>
      </c>
      <c r="G2066" t="s">
        <v>8223</v>
      </c>
      <c r="H2066" t="s">
        <v>8403</v>
      </c>
      <c r="I2066" t="s">
        <v>8245</v>
      </c>
      <c r="J2066">
        <v>1424635753</v>
      </c>
      <c r="K2066">
        <v>1422043753</v>
      </c>
      <c r="L2066" t="b">
        <v>0</v>
      </c>
      <c r="M2066">
        <v>12</v>
      </c>
      <c r="N2066" t="b">
        <v>0</v>
      </c>
      <c r="O2066" t="s">
        <v>8297</v>
      </c>
      <c r="P2066" t="s">
        <v>8317</v>
      </c>
      <c r="Q2066" t="s">
        <v>8355</v>
      </c>
      <c r="R2066">
        <f t="shared" si="224"/>
        <v>77.5</v>
      </c>
      <c r="S2066" s="9">
        <f t="shared" si="225"/>
        <v>19</v>
      </c>
      <c r="T2066" s="8">
        <f t="shared" si="226"/>
        <v>42027.839733796296</v>
      </c>
      <c r="U2066" s="8">
        <f t="shared" si="227"/>
        <v>42057.839733796296</v>
      </c>
      <c r="V2066" s="14">
        <f t="shared" si="228"/>
        <v>30</v>
      </c>
      <c r="W2066" s="10">
        <f t="shared" si="229"/>
        <v>-0.81399999999999995</v>
      </c>
      <c r="X2066" s="21">
        <f t="shared" si="230"/>
        <v>2015</v>
      </c>
    </row>
    <row r="2067" spans="1:24" ht="60" x14ac:dyDescent="0.25">
      <c r="A2067">
        <v>4055</v>
      </c>
      <c r="B2067" s="1" t="s">
        <v>4051</v>
      </c>
      <c r="C2067" s="1" t="s">
        <v>8159</v>
      </c>
      <c r="D2067" s="3">
        <v>5000</v>
      </c>
      <c r="E2067" s="4">
        <v>881</v>
      </c>
      <c r="F2067" t="s">
        <v>8220</v>
      </c>
      <c r="G2067" t="s">
        <v>8224</v>
      </c>
      <c r="H2067" t="s">
        <v>8407</v>
      </c>
      <c r="I2067" t="s">
        <v>8246</v>
      </c>
      <c r="J2067">
        <v>1403192031</v>
      </c>
      <c r="K2067">
        <v>1400600031</v>
      </c>
      <c r="L2067" t="b">
        <v>0</v>
      </c>
      <c r="M2067">
        <v>21</v>
      </c>
      <c r="N2067" t="b">
        <v>0</v>
      </c>
      <c r="O2067" t="s">
        <v>8269</v>
      </c>
      <c r="P2067" t="s">
        <v>8321</v>
      </c>
      <c r="Q2067" t="s">
        <v>8324</v>
      </c>
      <c r="R2067">
        <f t="shared" si="224"/>
        <v>41.95</v>
      </c>
      <c r="S2067" s="9">
        <f t="shared" si="225"/>
        <v>18</v>
      </c>
      <c r="T2067" s="8">
        <f t="shared" si="226"/>
        <v>41779.648506944446</v>
      </c>
      <c r="U2067" s="8">
        <f t="shared" si="227"/>
        <v>41809.648506944446</v>
      </c>
      <c r="V2067" s="14">
        <f t="shared" si="228"/>
        <v>30</v>
      </c>
      <c r="W2067" s="10">
        <f t="shared" si="229"/>
        <v>-0.82379999999999998</v>
      </c>
      <c r="X2067" s="21">
        <f t="shared" si="230"/>
        <v>2014</v>
      </c>
    </row>
    <row r="2068" spans="1:24" ht="45" x14ac:dyDescent="0.25">
      <c r="A2068">
        <v>3644</v>
      </c>
      <c r="B2068" s="1" t="s">
        <v>3642</v>
      </c>
      <c r="C2068" s="1" t="s">
        <v>7754</v>
      </c>
      <c r="D2068" s="3">
        <v>5000</v>
      </c>
      <c r="E2068" s="4">
        <v>821</v>
      </c>
      <c r="F2068" t="s">
        <v>8220</v>
      </c>
      <c r="G2068" t="s">
        <v>8223</v>
      </c>
      <c r="H2068" t="s">
        <v>8403</v>
      </c>
      <c r="I2068" t="s">
        <v>8245</v>
      </c>
      <c r="J2068">
        <v>1457413140</v>
      </c>
      <c r="K2068">
        <v>1454996887</v>
      </c>
      <c r="L2068" t="b">
        <v>0</v>
      </c>
      <c r="M2068">
        <v>12</v>
      </c>
      <c r="N2068" t="b">
        <v>0</v>
      </c>
      <c r="O2068" t="s">
        <v>8303</v>
      </c>
      <c r="P2068" t="s">
        <v>8321</v>
      </c>
      <c r="Q2068" t="s">
        <v>8333</v>
      </c>
      <c r="R2068">
        <f t="shared" si="224"/>
        <v>68.42</v>
      </c>
      <c r="S2068" s="9">
        <f t="shared" si="225"/>
        <v>16</v>
      </c>
      <c r="T2068" s="8">
        <f t="shared" si="226"/>
        <v>42409.241747685184</v>
      </c>
      <c r="U2068" s="8">
        <f t="shared" si="227"/>
        <v>42437.207638888889</v>
      </c>
      <c r="V2068" s="14">
        <f t="shared" si="228"/>
        <v>27.965891203704814</v>
      </c>
      <c r="W2068" s="10">
        <f t="shared" si="229"/>
        <v>-0.83579999999999999</v>
      </c>
      <c r="X2068" s="21">
        <f t="shared" si="230"/>
        <v>2016</v>
      </c>
    </row>
    <row r="2069" spans="1:24" ht="45" x14ac:dyDescent="0.25">
      <c r="A2069">
        <v>187</v>
      </c>
      <c r="B2069" s="1" t="s">
        <v>189</v>
      </c>
      <c r="C2069" s="1" t="s">
        <v>4297</v>
      </c>
      <c r="D2069" s="3">
        <v>5000</v>
      </c>
      <c r="E2069" s="4">
        <v>800</v>
      </c>
      <c r="F2069" t="s">
        <v>8220</v>
      </c>
      <c r="G2069" t="s">
        <v>8223</v>
      </c>
      <c r="H2069" t="s">
        <v>8403</v>
      </c>
      <c r="I2069" t="s">
        <v>8245</v>
      </c>
      <c r="J2069">
        <v>1437461940</v>
      </c>
      <c r="K2069">
        <v>1435383457</v>
      </c>
      <c r="L2069" t="b">
        <v>0</v>
      </c>
      <c r="M2069">
        <v>5</v>
      </c>
      <c r="N2069" t="b">
        <v>0</v>
      </c>
      <c r="O2069" t="s">
        <v>8266</v>
      </c>
      <c r="P2069" t="s">
        <v>8319</v>
      </c>
      <c r="Q2069" t="s">
        <v>8323</v>
      </c>
      <c r="R2069">
        <f t="shared" si="224"/>
        <v>160</v>
      </c>
      <c r="S2069" s="9">
        <f t="shared" si="225"/>
        <v>16</v>
      </c>
      <c r="T2069" s="8">
        <f t="shared" si="226"/>
        <v>42182.234456018516</v>
      </c>
      <c r="U2069" s="8">
        <f t="shared" si="227"/>
        <v>42206.290972222225</v>
      </c>
      <c r="V2069" s="14">
        <f t="shared" si="228"/>
        <v>24.05651620370918</v>
      </c>
      <c r="W2069" s="10">
        <f t="shared" si="229"/>
        <v>-0.84</v>
      </c>
      <c r="X2069" s="21">
        <f t="shared" si="230"/>
        <v>2015</v>
      </c>
    </row>
    <row r="2070" spans="1:24" ht="60" x14ac:dyDescent="0.25">
      <c r="A2070">
        <v>3091</v>
      </c>
      <c r="B2070" s="1" t="s">
        <v>3091</v>
      </c>
      <c r="C2070" s="1" t="s">
        <v>7201</v>
      </c>
      <c r="D2070" s="3">
        <v>5000</v>
      </c>
      <c r="E2070" s="4">
        <v>796</v>
      </c>
      <c r="F2070" t="s">
        <v>8220</v>
      </c>
      <c r="G2070" t="s">
        <v>8223</v>
      </c>
      <c r="H2070" t="s">
        <v>8403</v>
      </c>
      <c r="I2070" t="s">
        <v>8245</v>
      </c>
      <c r="J2070">
        <v>1471214743</v>
      </c>
      <c r="K2070">
        <v>1468622743</v>
      </c>
      <c r="L2070" t="b">
        <v>0</v>
      </c>
      <c r="M2070">
        <v>9</v>
      </c>
      <c r="N2070" t="b">
        <v>0</v>
      </c>
      <c r="O2070" t="s">
        <v>8301</v>
      </c>
      <c r="P2070" t="s">
        <v>8321</v>
      </c>
      <c r="Q2070" t="s">
        <v>8322</v>
      </c>
      <c r="R2070">
        <f t="shared" si="224"/>
        <v>88.44</v>
      </c>
      <c r="S2070" s="9">
        <f t="shared" si="225"/>
        <v>16</v>
      </c>
      <c r="T2070" s="8">
        <f t="shared" si="226"/>
        <v>42566.948414351849</v>
      </c>
      <c r="U2070" s="8">
        <f t="shared" si="227"/>
        <v>42596.948414351849</v>
      </c>
      <c r="V2070" s="14">
        <f t="shared" si="228"/>
        <v>30</v>
      </c>
      <c r="W2070" s="10">
        <f t="shared" si="229"/>
        <v>-0.84079999999999999</v>
      </c>
      <c r="X2070" s="21">
        <f t="shared" si="230"/>
        <v>2016</v>
      </c>
    </row>
    <row r="2071" spans="1:24" ht="60" x14ac:dyDescent="0.25">
      <c r="A2071">
        <v>2870</v>
      </c>
      <c r="B2071" s="1" t="s">
        <v>2870</v>
      </c>
      <c r="C2071" s="1" t="s">
        <v>6980</v>
      </c>
      <c r="D2071" s="3">
        <v>5000</v>
      </c>
      <c r="E2071" s="4">
        <v>750</v>
      </c>
      <c r="F2071" t="s">
        <v>8220</v>
      </c>
      <c r="G2071" t="s">
        <v>8223</v>
      </c>
      <c r="H2071" t="s">
        <v>8403</v>
      </c>
      <c r="I2071" t="s">
        <v>8245</v>
      </c>
      <c r="J2071">
        <v>1400301165</v>
      </c>
      <c r="K2071">
        <v>1397709165</v>
      </c>
      <c r="L2071" t="b">
        <v>0</v>
      </c>
      <c r="M2071">
        <v>9</v>
      </c>
      <c r="N2071" t="b">
        <v>0</v>
      </c>
      <c r="O2071" t="s">
        <v>8269</v>
      </c>
      <c r="P2071" t="s">
        <v>8321</v>
      </c>
      <c r="Q2071" t="s">
        <v>8324</v>
      </c>
      <c r="R2071">
        <f t="shared" si="224"/>
        <v>83.33</v>
      </c>
      <c r="S2071" s="9">
        <f t="shared" si="225"/>
        <v>15</v>
      </c>
      <c r="T2071" s="8">
        <f t="shared" si="226"/>
        <v>41746.189409722225</v>
      </c>
      <c r="U2071" s="8">
        <f t="shared" si="227"/>
        <v>41776.189409722225</v>
      </c>
      <c r="V2071" s="14">
        <f t="shared" si="228"/>
        <v>30</v>
      </c>
      <c r="W2071" s="10">
        <f t="shared" si="229"/>
        <v>-0.85</v>
      </c>
      <c r="X2071" s="21">
        <f t="shared" si="230"/>
        <v>2014</v>
      </c>
    </row>
    <row r="2072" spans="1:24" ht="60" x14ac:dyDescent="0.25">
      <c r="A2072">
        <v>3928</v>
      </c>
      <c r="B2072" s="1" t="s">
        <v>3925</v>
      </c>
      <c r="C2072" s="1" t="s">
        <v>8036</v>
      </c>
      <c r="D2072" s="3">
        <v>5000</v>
      </c>
      <c r="E2072" s="4">
        <v>651</v>
      </c>
      <c r="F2072" t="s">
        <v>8220</v>
      </c>
      <c r="G2072" t="s">
        <v>8223</v>
      </c>
      <c r="H2072" t="s">
        <v>8403</v>
      </c>
      <c r="I2072" t="s">
        <v>8245</v>
      </c>
      <c r="J2072">
        <v>1444971540</v>
      </c>
      <c r="K2072">
        <v>1442593427</v>
      </c>
      <c r="L2072" t="b">
        <v>0</v>
      </c>
      <c r="M2072">
        <v>7</v>
      </c>
      <c r="N2072" t="b">
        <v>0</v>
      </c>
      <c r="O2072" t="s">
        <v>8269</v>
      </c>
      <c r="P2072" t="s">
        <v>8321</v>
      </c>
      <c r="Q2072" t="s">
        <v>8324</v>
      </c>
      <c r="R2072">
        <f t="shared" si="224"/>
        <v>93</v>
      </c>
      <c r="S2072" s="9">
        <f t="shared" si="225"/>
        <v>13</v>
      </c>
      <c r="T2072" s="8">
        <f t="shared" si="226"/>
        <v>42265.683182870373</v>
      </c>
      <c r="U2072" s="8">
        <f t="shared" si="227"/>
        <v>42293.207638888889</v>
      </c>
      <c r="V2072" s="14">
        <f t="shared" si="228"/>
        <v>27.524456018516503</v>
      </c>
      <c r="W2072" s="10">
        <f t="shared" si="229"/>
        <v>-0.86980000000000002</v>
      </c>
      <c r="X2072" s="21">
        <f t="shared" si="230"/>
        <v>2015</v>
      </c>
    </row>
    <row r="2073" spans="1:24" ht="45" x14ac:dyDescent="0.25">
      <c r="A2073">
        <v>1576</v>
      </c>
      <c r="B2073" s="1" t="s">
        <v>1577</v>
      </c>
      <c r="C2073" s="1" t="s">
        <v>5686</v>
      </c>
      <c r="D2073" s="3">
        <v>5000</v>
      </c>
      <c r="E2073" s="4">
        <v>650</v>
      </c>
      <c r="F2073" t="s">
        <v>8219</v>
      </c>
      <c r="G2073" t="s">
        <v>8223</v>
      </c>
      <c r="H2073" t="s">
        <v>8403</v>
      </c>
      <c r="I2073" t="s">
        <v>8245</v>
      </c>
      <c r="J2073">
        <v>1435698368</v>
      </c>
      <c r="K2073">
        <v>1431810368</v>
      </c>
      <c r="L2073" t="b">
        <v>0</v>
      </c>
      <c r="M2073">
        <v>10</v>
      </c>
      <c r="N2073" t="b">
        <v>0</v>
      </c>
      <c r="O2073" t="s">
        <v>8288</v>
      </c>
      <c r="P2073" t="s">
        <v>8309</v>
      </c>
      <c r="Q2073" t="s">
        <v>8347</v>
      </c>
      <c r="R2073">
        <f t="shared" si="224"/>
        <v>65</v>
      </c>
      <c r="S2073" s="9">
        <f t="shared" si="225"/>
        <v>13</v>
      </c>
      <c r="T2073" s="8">
        <f t="shared" si="226"/>
        <v>42140.879259259258</v>
      </c>
      <c r="U2073" s="8">
        <f t="shared" si="227"/>
        <v>42185.879259259258</v>
      </c>
      <c r="V2073" s="14">
        <f t="shared" si="228"/>
        <v>45</v>
      </c>
      <c r="W2073" s="10">
        <f t="shared" si="229"/>
        <v>-0.87</v>
      </c>
      <c r="X2073" s="21">
        <f t="shared" si="230"/>
        <v>2015</v>
      </c>
    </row>
    <row r="2074" spans="1:24" ht="60" x14ac:dyDescent="0.25">
      <c r="A2074">
        <v>2000</v>
      </c>
      <c r="B2074" s="1" t="s">
        <v>2001</v>
      </c>
      <c r="C2074" s="1" t="s">
        <v>6110</v>
      </c>
      <c r="D2074" s="3">
        <v>5000</v>
      </c>
      <c r="E2074" s="4">
        <v>625</v>
      </c>
      <c r="F2074" t="s">
        <v>8220</v>
      </c>
      <c r="G2074" t="s">
        <v>8228</v>
      </c>
      <c r="H2074" t="s">
        <v>8408</v>
      </c>
      <c r="I2074" t="s">
        <v>8250</v>
      </c>
      <c r="J2074">
        <v>1452120613</v>
      </c>
      <c r="K2074">
        <v>1449528613</v>
      </c>
      <c r="L2074" t="b">
        <v>0</v>
      </c>
      <c r="M2074">
        <v>25</v>
      </c>
      <c r="N2074" t="b">
        <v>0</v>
      </c>
      <c r="O2074" t="s">
        <v>8294</v>
      </c>
      <c r="P2074" t="s">
        <v>8311</v>
      </c>
      <c r="Q2074" t="s">
        <v>8351</v>
      </c>
      <c r="R2074">
        <f t="shared" si="224"/>
        <v>25</v>
      </c>
      <c r="S2074" s="9">
        <f t="shared" si="225"/>
        <v>13</v>
      </c>
      <c r="T2074" s="8">
        <f t="shared" si="226"/>
        <v>42345.951539351852</v>
      </c>
      <c r="U2074" s="8">
        <f t="shared" si="227"/>
        <v>42375.951539351852</v>
      </c>
      <c r="V2074" s="14">
        <f t="shared" si="228"/>
        <v>30</v>
      </c>
      <c r="W2074" s="10">
        <f t="shared" si="229"/>
        <v>-0.875</v>
      </c>
      <c r="X2074" s="21">
        <f t="shared" si="230"/>
        <v>2015</v>
      </c>
    </row>
    <row r="2075" spans="1:24" ht="45" x14ac:dyDescent="0.25">
      <c r="A2075">
        <v>3193</v>
      </c>
      <c r="B2075" s="1" t="s">
        <v>3193</v>
      </c>
      <c r="C2075" s="1" t="s">
        <v>7303</v>
      </c>
      <c r="D2075" s="3">
        <v>5000</v>
      </c>
      <c r="E2075" s="4">
        <v>587</v>
      </c>
      <c r="F2075" t="s">
        <v>8220</v>
      </c>
      <c r="G2075" t="s">
        <v>8224</v>
      </c>
      <c r="H2075" t="s">
        <v>8407</v>
      </c>
      <c r="I2075" t="s">
        <v>8246</v>
      </c>
      <c r="J2075">
        <v>1424474056</v>
      </c>
      <c r="K2075">
        <v>1420586056</v>
      </c>
      <c r="L2075" t="b">
        <v>0</v>
      </c>
      <c r="M2075">
        <v>24</v>
      </c>
      <c r="N2075" t="b">
        <v>0</v>
      </c>
      <c r="O2075" t="s">
        <v>8303</v>
      </c>
      <c r="P2075" t="s">
        <v>8321</v>
      </c>
      <c r="Q2075" t="s">
        <v>8333</v>
      </c>
      <c r="R2075">
        <f t="shared" si="224"/>
        <v>24.46</v>
      </c>
      <c r="S2075" s="9">
        <f t="shared" si="225"/>
        <v>12</v>
      </c>
      <c r="T2075" s="8">
        <f t="shared" si="226"/>
        <v>42010.968240740738</v>
      </c>
      <c r="U2075" s="8">
        <f t="shared" si="227"/>
        <v>42055.968240740738</v>
      </c>
      <c r="V2075" s="14">
        <f t="shared" si="228"/>
        <v>45</v>
      </c>
      <c r="W2075" s="10">
        <f t="shared" si="229"/>
        <v>-0.88260000000000005</v>
      </c>
      <c r="X2075" s="21">
        <f t="shared" si="230"/>
        <v>2015</v>
      </c>
    </row>
    <row r="2076" spans="1:24" ht="30" x14ac:dyDescent="0.25">
      <c r="A2076">
        <v>1807</v>
      </c>
      <c r="B2076" s="1" t="s">
        <v>1808</v>
      </c>
      <c r="C2076" s="1" t="s">
        <v>5917</v>
      </c>
      <c r="D2076" s="3">
        <v>5000</v>
      </c>
      <c r="E2076" s="4">
        <v>553</v>
      </c>
      <c r="F2076" t="s">
        <v>8220</v>
      </c>
      <c r="G2076" t="s">
        <v>8223</v>
      </c>
      <c r="H2076" t="s">
        <v>8403</v>
      </c>
      <c r="I2076" t="s">
        <v>8245</v>
      </c>
      <c r="J2076">
        <v>1411868313</v>
      </c>
      <c r="K2076">
        <v>1409276313</v>
      </c>
      <c r="L2076" t="b">
        <v>1</v>
      </c>
      <c r="M2076">
        <v>8</v>
      </c>
      <c r="N2076" t="b">
        <v>0</v>
      </c>
      <c r="O2076" t="s">
        <v>8283</v>
      </c>
      <c r="P2076" t="s">
        <v>8311</v>
      </c>
      <c r="Q2076" t="s">
        <v>8312</v>
      </c>
      <c r="R2076">
        <f t="shared" si="224"/>
        <v>69.13</v>
      </c>
      <c r="S2076" s="9">
        <f t="shared" si="225"/>
        <v>11</v>
      </c>
      <c r="T2076" s="8">
        <f t="shared" si="226"/>
        <v>41880.068437499998</v>
      </c>
      <c r="U2076" s="8">
        <f t="shared" si="227"/>
        <v>41910.068437499998</v>
      </c>
      <c r="V2076" s="14">
        <f t="shared" si="228"/>
        <v>30</v>
      </c>
      <c r="W2076" s="10">
        <f t="shared" si="229"/>
        <v>-0.88939999999999997</v>
      </c>
      <c r="X2076" s="21">
        <f t="shared" si="230"/>
        <v>2014</v>
      </c>
    </row>
    <row r="2077" spans="1:24" ht="45" x14ac:dyDescent="0.25">
      <c r="A2077">
        <v>3934</v>
      </c>
      <c r="B2077" s="1" t="s">
        <v>3931</v>
      </c>
      <c r="C2077" s="1" t="s">
        <v>8042</v>
      </c>
      <c r="D2077" s="3">
        <v>5000</v>
      </c>
      <c r="E2077" s="4">
        <v>550</v>
      </c>
      <c r="F2077" t="s">
        <v>8220</v>
      </c>
      <c r="G2077" t="s">
        <v>8223</v>
      </c>
      <c r="H2077" t="s">
        <v>8403</v>
      </c>
      <c r="I2077" t="s">
        <v>8245</v>
      </c>
      <c r="J2077">
        <v>1443704400</v>
      </c>
      <c r="K2077">
        <v>1439827639</v>
      </c>
      <c r="L2077" t="b">
        <v>0</v>
      </c>
      <c r="M2077">
        <v>12</v>
      </c>
      <c r="N2077" t="b">
        <v>0</v>
      </c>
      <c r="O2077" t="s">
        <v>8269</v>
      </c>
      <c r="P2077" t="s">
        <v>8321</v>
      </c>
      <c r="Q2077" t="s">
        <v>8324</v>
      </c>
      <c r="R2077">
        <f t="shared" si="224"/>
        <v>45.83</v>
      </c>
      <c r="S2077" s="9">
        <f t="shared" si="225"/>
        <v>11</v>
      </c>
      <c r="T2077" s="8">
        <f t="shared" si="226"/>
        <v>42233.671747685185</v>
      </c>
      <c r="U2077" s="8">
        <f t="shared" si="227"/>
        <v>42278.541666666672</v>
      </c>
      <c r="V2077" s="14">
        <f t="shared" si="228"/>
        <v>44.86991898148699</v>
      </c>
      <c r="W2077" s="10">
        <f t="shared" si="229"/>
        <v>-0.89</v>
      </c>
      <c r="X2077" s="21">
        <f t="shared" si="230"/>
        <v>2015</v>
      </c>
    </row>
    <row r="2078" spans="1:24" ht="45" x14ac:dyDescent="0.25">
      <c r="A2078">
        <v>2581</v>
      </c>
      <c r="B2078" s="1" t="s">
        <v>2581</v>
      </c>
      <c r="C2078" s="1" t="s">
        <v>6691</v>
      </c>
      <c r="D2078" s="3">
        <v>5000</v>
      </c>
      <c r="E2078" s="4">
        <v>530</v>
      </c>
      <c r="F2078" t="s">
        <v>8220</v>
      </c>
      <c r="G2078" t="s">
        <v>8223</v>
      </c>
      <c r="H2078" t="s">
        <v>8403</v>
      </c>
      <c r="I2078" t="s">
        <v>8245</v>
      </c>
      <c r="J2078">
        <v>1447689898</v>
      </c>
      <c r="K2078">
        <v>1445094298</v>
      </c>
      <c r="L2078" t="b">
        <v>0</v>
      </c>
      <c r="M2078">
        <v>11</v>
      </c>
      <c r="N2078" t="b">
        <v>0</v>
      </c>
      <c r="O2078" t="s">
        <v>8282</v>
      </c>
      <c r="P2078" t="s">
        <v>8317</v>
      </c>
      <c r="Q2078" t="s">
        <v>8343</v>
      </c>
      <c r="R2078">
        <f t="shared" si="224"/>
        <v>48.18</v>
      </c>
      <c r="S2078" s="9">
        <f t="shared" si="225"/>
        <v>11</v>
      </c>
      <c r="T2078" s="8">
        <f t="shared" si="226"/>
        <v>42294.628449074073</v>
      </c>
      <c r="U2078" s="8">
        <f t="shared" si="227"/>
        <v>42324.670115740737</v>
      </c>
      <c r="V2078" s="14">
        <f t="shared" si="228"/>
        <v>30.041666666664241</v>
      </c>
      <c r="W2078" s="10">
        <f t="shared" si="229"/>
        <v>-0.89400000000000002</v>
      </c>
      <c r="X2078" s="21">
        <f t="shared" si="230"/>
        <v>2015</v>
      </c>
    </row>
    <row r="2079" spans="1:24" ht="45" x14ac:dyDescent="0.25">
      <c r="A2079">
        <v>3968</v>
      </c>
      <c r="B2079" s="1" t="s">
        <v>3965</v>
      </c>
      <c r="C2079" s="1" t="s">
        <v>8075</v>
      </c>
      <c r="D2079" s="3">
        <v>5000</v>
      </c>
      <c r="E2079" s="4">
        <v>527</v>
      </c>
      <c r="F2079" t="s">
        <v>8220</v>
      </c>
      <c r="G2079" t="s">
        <v>8223</v>
      </c>
      <c r="H2079" t="s">
        <v>8403</v>
      </c>
      <c r="I2079" t="s">
        <v>8245</v>
      </c>
      <c r="J2079">
        <v>1463945673</v>
      </c>
      <c r="K2079">
        <v>1458761673</v>
      </c>
      <c r="L2079" t="b">
        <v>0</v>
      </c>
      <c r="M2079">
        <v>11</v>
      </c>
      <c r="N2079" t="b">
        <v>0</v>
      </c>
      <c r="O2079" t="s">
        <v>8269</v>
      </c>
      <c r="P2079" t="s">
        <v>8321</v>
      </c>
      <c r="Q2079" t="s">
        <v>8324</v>
      </c>
      <c r="R2079">
        <f t="shared" si="224"/>
        <v>47.91</v>
      </c>
      <c r="S2079" s="9">
        <f t="shared" si="225"/>
        <v>11</v>
      </c>
      <c r="T2079" s="8">
        <f t="shared" si="226"/>
        <v>42452.815659722226</v>
      </c>
      <c r="U2079" s="8">
        <f t="shared" si="227"/>
        <v>42512.815659722226</v>
      </c>
      <c r="V2079" s="14">
        <f t="shared" si="228"/>
        <v>60</v>
      </c>
      <c r="W2079" s="10">
        <f t="shared" si="229"/>
        <v>-0.89459999999999995</v>
      </c>
      <c r="X2079" s="21">
        <f t="shared" si="230"/>
        <v>2016</v>
      </c>
    </row>
    <row r="2080" spans="1:24" ht="60" x14ac:dyDescent="0.25">
      <c r="A2080">
        <v>3986</v>
      </c>
      <c r="B2080" s="1" t="s">
        <v>3982</v>
      </c>
      <c r="C2080" s="1" t="s">
        <v>8092</v>
      </c>
      <c r="D2080" s="3">
        <v>5000</v>
      </c>
      <c r="E2080" s="4">
        <v>488</v>
      </c>
      <c r="F2080" t="s">
        <v>8220</v>
      </c>
      <c r="G2080" t="s">
        <v>8224</v>
      </c>
      <c r="H2080" t="s">
        <v>8407</v>
      </c>
      <c r="I2080" t="s">
        <v>8246</v>
      </c>
      <c r="J2080">
        <v>1462539840</v>
      </c>
      <c r="K2080">
        <v>1460034594</v>
      </c>
      <c r="L2080" t="b">
        <v>0</v>
      </c>
      <c r="M2080">
        <v>13</v>
      </c>
      <c r="N2080" t="b">
        <v>0</v>
      </c>
      <c r="O2080" t="s">
        <v>8269</v>
      </c>
      <c r="P2080" t="s">
        <v>8321</v>
      </c>
      <c r="Q2080" t="s">
        <v>8324</v>
      </c>
      <c r="R2080">
        <f t="shared" si="224"/>
        <v>37.54</v>
      </c>
      <c r="S2080" s="9">
        <f t="shared" si="225"/>
        <v>10</v>
      </c>
      <c r="T2080" s="8">
        <f t="shared" si="226"/>
        <v>42467.548541666663</v>
      </c>
      <c r="U2080" s="8">
        <f t="shared" si="227"/>
        <v>42496.544444444444</v>
      </c>
      <c r="V2080" s="14">
        <f t="shared" si="228"/>
        <v>28.995902777780429</v>
      </c>
      <c r="W2080" s="10">
        <f t="shared" si="229"/>
        <v>-0.90239999999999998</v>
      </c>
      <c r="X2080" s="21">
        <f t="shared" si="230"/>
        <v>2016</v>
      </c>
    </row>
    <row r="2081" spans="1:24" ht="60" x14ac:dyDescent="0.25">
      <c r="A2081">
        <v>1707</v>
      </c>
      <c r="B2081" s="1" t="s">
        <v>1708</v>
      </c>
      <c r="C2081" s="1" t="s">
        <v>5817</v>
      </c>
      <c r="D2081" s="3">
        <v>5000</v>
      </c>
      <c r="E2081" s="4">
        <v>487</v>
      </c>
      <c r="F2081" t="s">
        <v>8220</v>
      </c>
      <c r="G2081" t="s">
        <v>8223</v>
      </c>
      <c r="H2081" t="s">
        <v>8403</v>
      </c>
      <c r="I2081" t="s">
        <v>8245</v>
      </c>
      <c r="J2081">
        <v>1459181895</v>
      </c>
      <c r="K2081">
        <v>1456593495</v>
      </c>
      <c r="L2081" t="b">
        <v>0</v>
      </c>
      <c r="M2081">
        <v>9</v>
      </c>
      <c r="N2081" t="b">
        <v>0</v>
      </c>
      <c r="O2081" t="s">
        <v>8291</v>
      </c>
      <c r="P2081" t="s">
        <v>8325</v>
      </c>
      <c r="Q2081" t="s">
        <v>8328</v>
      </c>
      <c r="R2081">
        <f t="shared" si="224"/>
        <v>54.11</v>
      </c>
      <c r="S2081" s="9">
        <f t="shared" si="225"/>
        <v>10</v>
      </c>
      <c r="T2081" s="8">
        <f t="shared" si="226"/>
        <v>42427.721006944441</v>
      </c>
      <c r="U2081" s="8">
        <f t="shared" si="227"/>
        <v>42457.679340277777</v>
      </c>
      <c r="V2081" s="14">
        <f t="shared" si="228"/>
        <v>29.958333333335759</v>
      </c>
      <c r="W2081" s="10">
        <f t="shared" si="229"/>
        <v>-0.90259999999999996</v>
      </c>
      <c r="X2081" s="21">
        <f t="shared" si="230"/>
        <v>2016</v>
      </c>
    </row>
    <row r="2082" spans="1:24" ht="60" x14ac:dyDescent="0.25">
      <c r="A2082">
        <v>2135</v>
      </c>
      <c r="B2082" s="1" t="s">
        <v>2136</v>
      </c>
      <c r="C2082" s="1" t="s">
        <v>6245</v>
      </c>
      <c r="D2082" s="3">
        <v>5000</v>
      </c>
      <c r="E2082" s="4">
        <v>478</v>
      </c>
      <c r="F2082" t="s">
        <v>8220</v>
      </c>
      <c r="G2082" t="s">
        <v>8223</v>
      </c>
      <c r="H2082" t="s">
        <v>8403</v>
      </c>
      <c r="I2082" t="s">
        <v>8245</v>
      </c>
      <c r="J2082">
        <v>1349392033</v>
      </c>
      <c r="K2082">
        <v>1346800033</v>
      </c>
      <c r="L2082" t="b">
        <v>0</v>
      </c>
      <c r="M2082">
        <v>22</v>
      </c>
      <c r="N2082" t="b">
        <v>0</v>
      </c>
      <c r="O2082" t="s">
        <v>8280</v>
      </c>
      <c r="P2082" t="s">
        <v>8314</v>
      </c>
      <c r="Q2082" t="s">
        <v>8332</v>
      </c>
      <c r="R2082">
        <f t="shared" si="224"/>
        <v>21.73</v>
      </c>
      <c r="S2082" s="9">
        <f t="shared" si="225"/>
        <v>10</v>
      </c>
      <c r="T2082" s="8">
        <f t="shared" si="226"/>
        <v>41156.963344907403</v>
      </c>
      <c r="U2082" s="8">
        <f t="shared" si="227"/>
        <v>41186.963344907403</v>
      </c>
      <c r="V2082" s="14">
        <f t="shared" si="228"/>
        <v>30</v>
      </c>
      <c r="W2082" s="10">
        <f t="shared" si="229"/>
        <v>-0.90439999999999998</v>
      </c>
      <c r="X2082" s="21">
        <f t="shared" si="230"/>
        <v>2012</v>
      </c>
    </row>
    <row r="2083" spans="1:24" ht="60" x14ac:dyDescent="0.25">
      <c r="A2083">
        <v>1494</v>
      </c>
      <c r="B2083" s="1" t="s">
        <v>1495</v>
      </c>
      <c r="C2083" s="1" t="s">
        <v>5604</v>
      </c>
      <c r="D2083" s="3">
        <v>5000</v>
      </c>
      <c r="E2083" s="4">
        <v>445</v>
      </c>
      <c r="F2083" t="s">
        <v>8220</v>
      </c>
      <c r="G2083" t="s">
        <v>8223</v>
      </c>
      <c r="H2083" t="s">
        <v>8403</v>
      </c>
      <c r="I2083" t="s">
        <v>8245</v>
      </c>
      <c r="J2083">
        <v>1428075480</v>
      </c>
      <c r="K2083">
        <v>1425489613</v>
      </c>
      <c r="L2083" t="b">
        <v>0</v>
      </c>
      <c r="M2083">
        <v>11</v>
      </c>
      <c r="N2083" t="b">
        <v>0</v>
      </c>
      <c r="O2083" t="s">
        <v>8273</v>
      </c>
      <c r="P2083" t="s">
        <v>8309</v>
      </c>
      <c r="Q2083" t="s">
        <v>8350</v>
      </c>
      <c r="R2083">
        <f t="shared" si="224"/>
        <v>40.450000000000003</v>
      </c>
      <c r="S2083" s="9">
        <f t="shared" si="225"/>
        <v>9</v>
      </c>
      <c r="T2083" s="8">
        <f t="shared" si="226"/>
        <v>42067.722372685181</v>
      </c>
      <c r="U2083" s="8">
        <f t="shared" si="227"/>
        <v>42097.651388888888</v>
      </c>
      <c r="V2083" s="14">
        <f t="shared" si="228"/>
        <v>29.929016203706851</v>
      </c>
      <c r="W2083" s="10">
        <f t="shared" si="229"/>
        <v>-0.91100000000000003</v>
      </c>
      <c r="X2083" s="21">
        <f t="shared" si="230"/>
        <v>2015</v>
      </c>
    </row>
    <row r="2084" spans="1:24" ht="45" x14ac:dyDescent="0.25">
      <c r="A2084">
        <v>3801</v>
      </c>
      <c r="B2084" s="1" t="s">
        <v>3798</v>
      </c>
      <c r="C2084" s="1" t="s">
        <v>7911</v>
      </c>
      <c r="D2084" s="3">
        <v>5000</v>
      </c>
      <c r="E2084" s="4">
        <v>426</v>
      </c>
      <c r="F2084" t="s">
        <v>8220</v>
      </c>
      <c r="G2084" t="s">
        <v>8223</v>
      </c>
      <c r="H2084" t="s">
        <v>8403</v>
      </c>
      <c r="I2084" t="s">
        <v>8245</v>
      </c>
      <c r="J2084">
        <v>1420215216</v>
      </c>
      <c r="K2084">
        <v>1417536816</v>
      </c>
      <c r="L2084" t="b">
        <v>0</v>
      </c>
      <c r="M2084">
        <v>9</v>
      </c>
      <c r="N2084" t="b">
        <v>0</v>
      </c>
      <c r="O2084" t="s">
        <v>8303</v>
      </c>
      <c r="P2084" t="s">
        <v>8321</v>
      </c>
      <c r="Q2084" t="s">
        <v>8333</v>
      </c>
      <c r="R2084">
        <f t="shared" si="224"/>
        <v>47.33</v>
      </c>
      <c r="S2084" s="9">
        <f t="shared" si="225"/>
        <v>9</v>
      </c>
      <c r="T2084" s="8">
        <f t="shared" si="226"/>
        <v>41975.676111111112</v>
      </c>
      <c r="U2084" s="8">
        <f t="shared" si="227"/>
        <v>42006.676111111112</v>
      </c>
      <c r="V2084" s="14">
        <f t="shared" si="228"/>
        <v>31</v>
      </c>
      <c r="W2084" s="10">
        <f t="shared" si="229"/>
        <v>-0.91479999999999995</v>
      </c>
      <c r="X2084" s="21">
        <f t="shared" si="230"/>
        <v>2014</v>
      </c>
    </row>
    <row r="2085" spans="1:24" ht="60" x14ac:dyDescent="0.25">
      <c r="A2085">
        <v>1427</v>
      </c>
      <c r="B2085" s="1" t="s">
        <v>1428</v>
      </c>
      <c r="C2085" s="1" t="s">
        <v>5537</v>
      </c>
      <c r="D2085" s="3">
        <v>5000</v>
      </c>
      <c r="E2085" s="4">
        <v>419</v>
      </c>
      <c r="F2085" t="s">
        <v>8220</v>
      </c>
      <c r="G2085" t="s">
        <v>8235</v>
      </c>
      <c r="H2085" t="s">
        <v>8412</v>
      </c>
      <c r="I2085" t="s">
        <v>8248</v>
      </c>
      <c r="J2085">
        <v>1474230385</v>
      </c>
      <c r="K2085">
        <v>1471638385</v>
      </c>
      <c r="L2085" t="b">
        <v>0</v>
      </c>
      <c r="M2085">
        <v>4</v>
      </c>
      <c r="N2085" t="b">
        <v>0</v>
      </c>
      <c r="O2085" t="s">
        <v>8285</v>
      </c>
      <c r="P2085" t="s">
        <v>8309</v>
      </c>
      <c r="Q2085" t="s">
        <v>8346</v>
      </c>
      <c r="R2085">
        <f t="shared" si="224"/>
        <v>104.75</v>
      </c>
      <c r="S2085" s="9">
        <f t="shared" si="225"/>
        <v>8</v>
      </c>
      <c r="T2085" s="8">
        <f t="shared" si="226"/>
        <v>42601.851678240739</v>
      </c>
      <c r="U2085" s="8">
        <f t="shared" si="227"/>
        <v>42631.851678240739</v>
      </c>
      <c r="V2085" s="14">
        <f t="shared" si="228"/>
        <v>30</v>
      </c>
      <c r="W2085" s="10">
        <f t="shared" si="229"/>
        <v>-0.91620000000000001</v>
      </c>
      <c r="X2085" s="21">
        <f t="shared" si="230"/>
        <v>2016</v>
      </c>
    </row>
    <row r="2086" spans="1:24" ht="45" x14ac:dyDescent="0.25">
      <c r="A2086">
        <v>1430</v>
      </c>
      <c r="B2086" s="1" t="s">
        <v>1431</v>
      </c>
      <c r="C2086" s="1" t="s">
        <v>5540</v>
      </c>
      <c r="D2086" s="3">
        <v>5000</v>
      </c>
      <c r="E2086" s="4">
        <v>403</v>
      </c>
      <c r="F2086" t="s">
        <v>8220</v>
      </c>
      <c r="G2086" t="s">
        <v>8223</v>
      </c>
      <c r="H2086" t="s">
        <v>8403</v>
      </c>
      <c r="I2086" t="s">
        <v>8245</v>
      </c>
      <c r="J2086">
        <v>1419017488</v>
      </c>
      <c r="K2086">
        <v>1416339088</v>
      </c>
      <c r="L2086" t="b">
        <v>0</v>
      </c>
      <c r="M2086">
        <v>5</v>
      </c>
      <c r="N2086" t="b">
        <v>0</v>
      </c>
      <c r="O2086" t="s">
        <v>8285</v>
      </c>
      <c r="P2086" t="s">
        <v>8309</v>
      </c>
      <c r="Q2086" t="s">
        <v>8346</v>
      </c>
      <c r="R2086">
        <f t="shared" si="224"/>
        <v>80.599999999999994</v>
      </c>
      <c r="S2086" s="9">
        <f t="shared" si="225"/>
        <v>8</v>
      </c>
      <c r="T2086" s="8">
        <f t="shared" si="226"/>
        <v>41961.813518518517</v>
      </c>
      <c r="U2086" s="8">
        <f t="shared" si="227"/>
        <v>41992.813518518517</v>
      </c>
      <c r="V2086" s="14">
        <f t="shared" si="228"/>
        <v>31</v>
      </c>
      <c r="W2086" s="10">
        <f t="shared" si="229"/>
        <v>-0.9194</v>
      </c>
      <c r="X2086" s="21">
        <f t="shared" si="230"/>
        <v>2014</v>
      </c>
    </row>
    <row r="2087" spans="1:24" ht="60" x14ac:dyDescent="0.25">
      <c r="A2087">
        <v>1600</v>
      </c>
      <c r="B2087" s="1" t="s">
        <v>1601</v>
      </c>
      <c r="C2087" s="1" t="s">
        <v>5710</v>
      </c>
      <c r="D2087" s="3">
        <v>5000</v>
      </c>
      <c r="E2087" s="4">
        <v>367</v>
      </c>
      <c r="F2087" t="s">
        <v>8220</v>
      </c>
      <c r="G2087" t="s">
        <v>8223</v>
      </c>
      <c r="H2087" t="s">
        <v>8403</v>
      </c>
      <c r="I2087" t="s">
        <v>8245</v>
      </c>
      <c r="J2087">
        <v>1405401060</v>
      </c>
      <c r="K2087">
        <v>1401585752</v>
      </c>
      <c r="L2087" t="b">
        <v>0</v>
      </c>
      <c r="M2087">
        <v>9</v>
      </c>
      <c r="N2087" t="b">
        <v>0</v>
      </c>
      <c r="O2087" t="s">
        <v>8289</v>
      </c>
      <c r="P2087" t="s">
        <v>8311</v>
      </c>
      <c r="Q2087" t="s">
        <v>8349</v>
      </c>
      <c r="R2087">
        <f t="shared" si="224"/>
        <v>40.78</v>
      </c>
      <c r="S2087" s="9">
        <f t="shared" si="225"/>
        <v>7</v>
      </c>
      <c r="T2087" s="8">
        <f t="shared" si="226"/>
        <v>41791.057314814818</v>
      </c>
      <c r="U2087" s="8">
        <f t="shared" si="227"/>
        <v>41835.21597222222</v>
      </c>
      <c r="V2087" s="14">
        <f t="shared" si="228"/>
        <v>44.158657407402643</v>
      </c>
      <c r="W2087" s="10">
        <f t="shared" si="229"/>
        <v>-0.92659999999999998</v>
      </c>
      <c r="X2087" s="21">
        <f t="shared" si="230"/>
        <v>2014</v>
      </c>
    </row>
    <row r="2088" spans="1:24" ht="60" x14ac:dyDescent="0.25">
      <c r="A2088">
        <v>3729</v>
      </c>
      <c r="B2088" s="1" t="s">
        <v>3726</v>
      </c>
      <c r="C2088" s="1" t="s">
        <v>7839</v>
      </c>
      <c r="D2088" s="3">
        <v>5000</v>
      </c>
      <c r="E2088" s="4">
        <v>362</v>
      </c>
      <c r="F2088" t="s">
        <v>8220</v>
      </c>
      <c r="G2088" t="s">
        <v>8223</v>
      </c>
      <c r="H2088" t="s">
        <v>8403</v>
      </c>
      <c r="I2088" t="s">
        <v>8245</v>
      </c>
      <c r="J2088">
        <v>1427082912</v>
      </c>
      <c r="K2088">
        <v>1423198512</v>
      </c>
      <c r="L2088" t="b">
        <v>0</v>
      </c>
      <c r="M2088">
        <v>5</v>
      </c>
      <c r="N2088" t="b">
        <v>0</v>
      </c>
      <c r="O2088" t="s">
        <v>8269</v>
      </c>
      <c r="P2088" t="s">
        <v>8321</v>
      </c>
      <c r="Q2088" t="s">
        <v>8324</v>
      </c>
      <c r="R2088">
        <f t="shared" si="224"/>
        <v>72.400000000000006</v>
      </c>
      <c r="S2088" s="9">
        <f t="shared" si="225"/>
        <v>7</v>
      </c>
      <c r="T2088" s="8">
        <f t="shared" si="226"/>
        <v>42041.205000000002</v>
      </c>
      <c r="U2088" s="8">
        <f t="shared" si="227"/>
        <v>42086.16333333333</v>
      </c>
      <c r="V2088" s="14">
        <f t="shared" si="228"/>
        <v>44.958333333328483</v>
      </c>
      <c r="W2088" s="10">
        <f t="shared" si="229"/>
        <v>-0.92759999999999998</v>
      </c>
      <c r="X2088" s="21">
        <f t="shared" si="230"/>
        <v>2015</v>
      </c>
    </row>
    <row r="2089" spans="1:24" ht="45" x14ac:dyDescent="0.25">
      <c r="A2089">
        <v>1776</v>
      </c>
      <c r="B2089" s="1" t="s">
        <v>1777</v>
      </c>
      <c r="C2089" s="1" t="s">
        <v>5886</v>
      </c>
      <c r="D2089" s="3">
        <v>5000</v>
      </c>
      <c r="E2089" s="4">
        <v>335</v>
      </c>
      <c r="F2089" t="s">
        <v>8220</v>
      </c>
      <c r="G2089" t="s">
        <v>8224</v>
      </c>
      <c r="H2089" t="s">
        <v>8407</v>
      </c>
      <c r="I2089" t="s">
        <v>8246</v>
      </c>
      <c r="J2089">
        <v>1414623471</v>
      </c>
      <c r="K2089">
        <v>1411513071</v>
      </c>
      <c r="L2089" t="b">
        <v>1</v>
      </c>
      <c r="M2089">
        <v>4</v>
      </c>
      <c r="N2089" t="b">
        <v>0</v>
      </c>
      <c r="O2089" t="s">
        <v>8283</v>
      </c>
      <c r="P2089" t="s">
        <v>8311</v>
      </c>
      <c r="Q2089" t="s">
        <v>8312</v>
      </c>
      <c r="R2089">
        <f t="shared" si="224"/>
        <v>83.75</v>
      </c>
      <c r="S2089" s="9">
        <f t="shared" si="225"/>
        <v>7</v>
      </c>
      <c r="T2089" s="8">
        <f t="shared" si="226"/>
        <v>41905.95684027778</v>
      </c>
      <c r="U2089" s="8">
        <f t="shared" si="227"/>
        <v>41941.95684027778</v>
      </c>
      <c r="V2089" s="14">
        <f t="shared" si="228"/>
        <v>36</v>
      </c>
      <c r="W2089" s="10">
        <f t="shared" si="229"/>
        <v>-0.93300000000000005</v>
      </c>
      <c r="X2089" s="21">
        <f t="shared" si="230"/>
        <v>2014</v>
      </c>
    </row>
    <row r="2090" spans="1:24" ht="45" x14ac:dyDescent="0.25">
      <c r="A2090">
        <v>1154</v>
      </c>
      <c r="B2090" s="1" t="s">
        <v>1155</v>
      </c>
      <c r="C2090" s="1" t="s">
        <v>5264</v>
      </c>
      <c r="D2090" s="3">
        <v>5000</v>
      </c>
      <c r="E2090" s="4">
        <v>325</v>
      </c>
      <c r="F2090" t="s">
        <v>8220</v>
      </c>
      <c r="G2090" t="s">
        <v>8223</v>
      </c>
      <c r="H2090" t="s">
        <v>8403</v>
      </c>
      <c r="I2090" t="s">
        <v>8245</v>
      </c>
      <c r="J2090">
        <v>1441507006</v>
      </c>
      <c r="K2090">
        <v>1438915006</v>
      </c>
      <c r="L2090" t="b">
        <v>0</v>
      </c>
      <c r="M2090">
        <v>3</v>
      </c>
      <c r="N2090" t="b">
        <v>0</v>
      </c>
      <c r="O2090" t="s">
        <v>8282</v>
      </c>
      <c r="P2090" t="s">
        <v>8317</v>
      </c>
      <c r="Q2090" t="s">
        <v>8343</v>
      </c>
      <c r="R2090">
        <f t="shared" si="224"/>
        <v>108.33</v>
      </c>
      <c r="S2090" s="9">
        <f t="shared" si="225"/>
        <v>7</v>
      </c>
      <c r="T2090" s="8">
        <f t="shared" si="226"/>
        <v>42223.108865740738</v>
      </c>
      <c r="U2090" s="8">
        <f t="shared" si="227"/>
        <v>42253.108865740738</v>
      </c>
      <c r="V2090" s="14">
        <f t="shared" si="228"/>
        <v>30</v>
      </c>
      <c r="W2090" s="10">
        <f t="shared" si="229"/>
        <v>-0.93500000000000005</v>
      </c>
      <c r="X2090" s="21">
        <f t="shared" si="230"/>
        <v>2015</v>
      </c>
    </row>
    <row r="2091" spans="1:24" ht="60" x14ac:dyDescent="0.25">
      <c r="A2091">
        <v>2874</v>
      </c>
      <c r="B2091" s="1" t="s">
        <v>2874</v>
      </c>
      <c r="C2091" s="1" t="s">
        <v>6984</v>
      </c>
      <c r="D2091" s="3">
        <v>5000</v>
      </c>
      <c r="E2091" s="4">
        <v>271</v>
      </c>
      <c r="F2091" t="s">
        <v>8220</v>
      </c>
      <c r="G2091" t="s">
        <v>8223</v>
      </c>
      <c r="H2091" t="s">
        <v>8403</v>
      </c>
      <c r="I2091" t="s">
        <v>8245</v>
      </c>
      <c r="J2091">
        <v>1484684186</v>
      </c>
      <c r="K2091">
        <v>1482092186</v>
      </c>
      <c r="L2091" t="b">
        <v>0</v>
      </c>
      <c r="M2091">
        <v>3</v>
      </c>
      <c r="N2091" t="b">
        <v>0</v>
      </c>
      <c r="O2091" t="s">
        <v>8269</v>
      </c>
      <c r="P2091" t="s">
        <v>8321</v>
      </c>
      <c r="Q2091" t="s">
        <v>8324</v>
      </c>
      <c r="R2091">
        <f t="shared" si="224"/>
        <v>90.33</v>
      </c>
      <c r="S2091" s="9">
        <f t="shared" si="225"/>
        <v>5</v>
      </c>
      <c r="T2091" s="8">
        <f t="shared" si="226"/>
        <v>42722.84474537037</v>
      </c>
      <c r="U2091" s="8">
        <f t="shared" si="227"/>
        <v>42752.84474537037</v>
      </c>
      <c r="V2091" s="14">
        <f t="shared" si="228"/>
        <v>30</v>
      </c>
      <c r="W2091" s="10">
        <f t="shared" si="229"/>
        <v>-0.94579999999999997</v>
      </c>
      <c r="X2091" s="21">
        <f t="shared" si="230"/>
        <v>2016</v>
      </c>
    </row>
    <row r="2092" spans="1:24" ht="60" x14ac:dyDescent="0.25">
      <c r="A2092">
        <v>3857</v>
      </c>
      <c r="B2092" s="1" t="s">
        <v>3854</v>
      </c>
      <c r="C2092" s="1" t="s">
        <v>7966</v>
      </c>
      <c r="D2092" s="3">
        <v>5000</v>
      </c>
      <c r="E2092" s="4">
        <v>260</v>
      </c>
      <c r="F2092" t="s">
        <v>8220</v>
      </c>
      <c r="G2092" t="s">
        <v>8223</v>
      </c>
      <c r="H2092" t="s">
        <v>8403</v>
      </c>
      <c r="I2092" t="s">
        <v>8245</v>
      </c>
      <c r="J2092">
        <v>1406913120</v>
      </c>
      <c r="K2092">
        <v>1404927690</v>
      </c>
      <c r="L2092" t="b">
        <v>0</v>
      </c>
      <c r="M2092">
        <v>4</v>
      </c>
      <c r="N2092" t="b">
        <v>0</v>
      </c>
      <c r="O2092" t="s">
        <v>8269</v>
      </c>
      <c r="P2092" t="s">
        <v>8321</v>
      </c>
      <c r="Q2092" t="s">
        <v>8324</v>
      </c>
      <c r="R2092">
        <f t="shared" si="224"/>
        <v>65</v>
      </c>
      <c r="S2092" s="9">
        <f t="shared" si="225"/>
        <v>5</v>
      </c>
      <c r="T2092" s="8">
        <f t="shared" si="226"/>
        <v>41829.73715277778</v>
      </c>
      <c r="U2092" s="8">
        <f t="shared" si="227"/>
        <v>41852.716666666667</v>
      </c>
      <c r="V2092" s="14">
        <f t="shared" si="228"/>
        <v>22.979513888887595</v>
      </c>
      <c r="W2092" s="10">
        <f t="shared" si="229"/>
        <v>-0.94799999999999995</v>
      </c>
      <c r="X2092" s="21">
        <f t="shared" si="230"/>
        <v>2014</v>
      </c>
    </row>
    <row r="2093" spans="1:24" ht="45" x14ac:dyDescent="0.25">
      <c r="A2093">
        <v>191</v>
      </c>
      <c r="B2093" s="1" t="s">
        <v>193</v>
      </c>
      <c r="C2093" s="1" t="s">
        <v>4301</v>
      </c>
      <c r="D2093" s="3">
        <v>5000</v>
      </c>
      <c r="E2093" s="4">
        <v>250</v>
      </c>
      <c r="F2093" t="s">
        <v>8220</v>
      </c>
      <c r="G2093" t="s">
        <v>8225</v>
      </c>
      <c r="H2093" t="s">
        <v>8404</v>
      </c>
      <c r="I2093" t="s">
        <v>8247</v>
      </c>
      <c r="J2093">
        <v>1443782138</v>
      </c>
      <c r="K2093">
        <v>1440326138</v>
      </c>
      <c r="L2093" t="b">
        <v>0</v>
      </c>
      <c r="M2093">
        <v>3</v>
      </c>
      <c r="N2093" t="b">
        <v>0</v>
      </c>
      <c r="O2093" t="s">
        <v>8266</v>
      </c>
      <c r="P2093" t="s">
        <v>8319</v>
      </c>
      <c r="Q2093" t="s">
        <v>8323</v>
      </c>
      <c r="R2093">
        <f t="shared" si="224"/>
        <v>83.33</v>
      </c>
      <c r="S2093" s="9">
        <f t="shared" si="225"/>
        <v>5</v>
      </c>
      <c r="T2093" s="8">
        <f t="shared" si="226"/>
        <v>42239.441412037035</v>
      </c>
      <c r="U2093" s="8">
        <f t="shared" si="227"/>
        <v>42279.441412037035</v>
      </c>
      <c r="V2093" s="14">
        <f t="shared" si="228"/>
        <v>40</v>
      </c>
      <c r="W2093" s="10">
        <f t="shared" si="229"/>
        <v>-0.95</v>
      </c>
      <c r="X2093" s="21">
        <f t="shared" si="230"/>
        <v>2015</v>
      </c>
    </row>
    <row r="2094" spans="1:24" ht="60" x14ac:dyDescent="0.25">
      <c r="A2094">
        <v>4025</v>
      </c>
      <c r="B2094" s="1" t="s">
        <v>4021</v>
      </c>
      <c r="C2094" s="1" t="s">
        <v>8130</v>
      </c>
      <c r="D2094" s="3">
        <v>5000</v>
      </c>
      <c r="E2094" s="4">
        <v>250</v>
      </c>
      <c r="F2094" t="s">
        <v>8220</v>
      </c>
      <c r="G2094" t="s">
        <v>8229</v>
      </c>
      <c r="H2094" t="s">
        <v>8409</v>
      </c>
      <c r="I2094" t="s">
        <v>8248</v>
      </c>
      <c r="J2094">
        <v>1437889336</v>
      </c>
      <c r="K2094">
        <v>1432705336</v>
      </c>
      <c r="L2094" t="b">
        <v>0</v>
      </c>
      <c r="M2094">
        <v>4</v>
      </c>
      <c r="N2094" t="b">
        <v>0</v>
      </c>
      <c r="O2094" t="s">
        <v>8269</v>
      </c>
      <c r="P2094" t="s">
        <v>8321</v>
      </c>
      <c r="Q2094" t="s">
        <v>8324</v>
      </c>
      <c r="R2094">
        <f t="shared" si="224"/>
        <v>62.5</v>
      </c>
      <c r="S2094" s="9">
        <f t="shared" si="225"/>
        <v>5</v>
      </c>
      <c r="T2094" s="8">
        <f t="shared" si="226"/>
        <v>42151.237685185188</v>
      </c>
      <c r="U2094" s="8">
        <f t="shared" si="227"/>
        <v>42211.237685185188</v>
      </c>
      <c r="V2094" s="14">
        <f t="shared" si="228"/>
        <v>60</v>
      </c>
      <c r="W2094" s="10">
        <f t="shared" si="229"/>
        <v>-0.95</v>
      </c>
      <c r="X2094" s="21">
        <f t="shared" si="230"/>
        <v>2015</v>
      </c>
    </row>
    <row r="2095" spans="1:24" ht="60" x14ac:dyDescent="0.25">
      <c r="A2095">
        <v>4089</v>
      </c>
      <c r="B2095" s="1" t="s">
        <v>4085</v>
      </c>
      <c r="C2095" s="1" t="s">
        <v>8192</v>
      </c>
      <c r="D2095" s="3">
        <v>5000</v>
      </c>
      <c r="E2095" s="4">
        <v>240</v>
      </c>
      <c r="F2095" t="s">
        <v>8220</v>
      </c>
      <c r="G2095" t="s">
        <v>8223</v>
      </c>
      <c r="H2095" t="s">
        <v>8403</v>
      </c>
      <c r="I2095" t="s">
        <v>8245</v>
      </c>
      <c r="J2095">
        <v>1433093700</v>
      </c>
      <c r="K2095">
        <v>1430242488</v>
      </c>
      <c r="L2095" t="b">
        <v>0</v>
      </c>
      <c r="M2095">
        <v>8</v>
      </c>
      <c r="N2095" t="b">
        <v>0</v>
      </c>
      <c r="O2095" t="s">
        <v>8269</v>
      </c>
      <c r="P2095" t="s">
        <v>8321</v>
      </c>
      <c r="Q2095" t="s">
        <v>8324</v>
      </c>
      <c r="R2095">
        <f t="shared" si="224"/>
        <v>30</v>
      </c>
      <c r="S2095" s="9">
        <f t="shared" si="225"/>
        <v>5</v>
      </c>
      <c r="T2095" s="8">
        <f t="shared" si="226"/>
        <v>42122.732499999998</v>
      </c>
      <c r="U2095" s="8">
        <f t="shared" si="227"/>
        <v>42155.732638888891</v>
      </c>
      <c r="V2095" s="14">
        <f t="shared" si="228"/>
        <v>33.000138888892252</v>
      </c>
      <c r="W2095" s="10">
        <f t="shared" si="229"/>
        <v>-0.95199999999999996</v>
      </c>
      <c r="X2095" s="21">
        <f t="shared" si="230"/>
        <v>2015</v>
      </c>
    </row>
    <row r="2096" spans="1:24" ht="45" x14ac:dyDescent="0.25">
      <c r="A2096">
        <v>761</v>
      </c>
      <c r="B2096" s="1" t="s">
        <v>762</v>
      </c>
      <c r="C2096" s="1" t="s">
        <v>4871</v>
      </c>
      <c r="D2096" s="3">
        <v>5000</v>
      </c>
      <c r="E2096" s="4">
        <v>235</v>
      </c>
      <c r="F2096" t="s">
        <v>8220</v>
      </c>
      <c r="G2096" t="s">
        <v>8223</v>
      </c>
      <c r="H2096" t="s">
        <v>8403</v>
      </c>
      <c r="I2096" t="s">
        <v>8245</v>
      </c>
      <c r="J2096">
        <v>1391364126</v>
      </c>
      <c r="K2096">
        <v>1388772126</v>
      </c>
      <c r="L2096" t="b">
        <v>0</v>
      </c>
      <c r="M2096">
        <v>6</v>
      </c>
      <c r="N2096" t="b">
        <v>0</v>
      </c>
      <c r="O2096" t="s">
        <v>8273</v>
      </c>
      <c r="P2096" t="s">
        <v>8309</v>
      </c>
      <c r="Q2096" t="s">
        <v>8350</v>
      </c>
      <c r="R2096">
        <f t="shared" si="224"/>
        <v>39.17</v>
      </c>
      <c r="S2096" s="9">
        <f t="shared" si="225"/>
        <v>5</v>
      </c>
      <c r="T2096" s="8">
        <f t="shared" si="226"/>
        <v>41642.751458333332</v>
      </c>
      <c r="U2096" s="8">
        <f t="shared" si="227"/>
        <v>41672.751458333332</v>
      </c>
      <c r="V2096" s="14">
        <f t="shared" si="228"/>
        <v>30</v>
      </c>
      <c r="W2096" s="10">
        <f t="shared" si="229"/>
        <v>-0.95299999999999996</v>
      </c>
      <c r="X2096" s="21">
        <f t="shared" si="230"/>
        <v>2014</v>
      </c>
    </row>
    <row r="2097" spans="1:24" ht="60" x14ac:dyDescent="0.25">
      <c r="A2097">
        <v>590</v>
      </c>
      <c r="B2097" s="1" t="s">
        <v>591</v>
      </c>
      <c r="C2097" s="1" t="s">
        <v>4700</v>
      </c>
      <c r="D2097" s="3">
        <v>5000</v>
      </c>
      <c r="E2097" s="4">
        <v>223</v>
      </c>
      <c r="F2097" t="s">
        <v>8220</v>
      </c>
      <c r="G2097" t="s">
        <v>8224</v>
      </c>
      <c r="H2097" t="s">
        <v>8407</v>
      </c>
      <c r="I2097" t="s">
        <v>8246</v>
      </c>
      <c r="J2097">
        <v>1454936460</v>
      </c>
      <c r="K2097">
        <v>1452259131</v>
      </c>
      <c r="L2097" t="b">
        <v>0</v>
      </c>
      <c r="M2097">
        <v>9</v>
      </c>
      <c r="N2097" t="b">
        <v>0</v>
      </c>
      <c r="O2097" t="s">
        <v>8270</v>
      </c>
      <c r="P2097" t="s">
        <v>8306</v>
      </c>
      <c r="Q2097" t="s">
        <v>8340</v>
      </c>
      <c r="R2097">
        <f t="shared" si="224"/>
        <v>24.78</v>
      </c>
      <c r="S2097" s="9">
        <f t="shared" si="225"/>
        <v>4</v>
      </c>
      <c r="T2097" s="8">
        <f t="shared" si="226"/>
        <v>42377.554756944446</v>
      </c>
      <c r="U2097" s="8">
        <f t="shared" si="227"/>
        <v>42408.542361111111</v>
      </c>
      <c r="V2097" s="14">
        <f t="shared" si="228"/>
        <v>30.987604166664823</v>
      </c>
      <c r="W2097" s="10">
        <f t="shared" si="229"/>
        <v>-0.95540000000000003</v>
      </c>
      <c r="X2097" s="21">
        <f t="shared" si="230"/>
        <v>2016</v>
      </c>
    </row>
    <row r="2098" spans="1:24" ht="75" x14ac:dyDescent="0.25">
      <c r="A2098">
        <v>991</v>
      </c>
      <c r="B2098" s="1" t="s">
        <v>992</v>
      </c>
      <c r="C2098" s="1" t="s">
        <v>5101</v>
      </c>
      <c r="D2098" s="3">
        <v>5000</v>
      </c>
      <c r="E2098" s="4">
        <v>212</v>
      </c>
      <c r="F2098" t="s">
        <v>8220</v>
      </c>
      <c r="G2098" t="s">
        <v>8224</v>
      </c>
      <c r="H2098" t="s">
        <v>8407</v>
      </c>
      <c r="I2098" t="s">
        <v>8246</v>
      </c>
      <c r="J2098">
        <v>1468349460</v>
      </c>
      <c r="K2098">
        <v>1466186988</v>
      </c>
      <c r="L2098" t="b">
        <v>0</v>
      </c>
      <c r="M2098">
        <v>7</v>
      </c>
      <c r="N2098" t="b">
        <v>0</v>
      </c>
      <c r="O2098" t="s">
        <v>8271</v>
      </c>
      <c r="P2098" t="s">
        <v>8306</v>
      </c>
      <c r="Q2098" t="s">
        <v>8308</v>
      </c>
      <c r="R2098">
        <f t="shared" si="224"/>
        <v>30.29</v>
      </c>
      <c r="S2098" s="9">
        <f t="shared" si="225"/>
        <v>4</v>
      </c>
      <c r="T2098" s="8">
        <f t="shared" si="226"/>
        <v>42538.75680555556</v>
      </c>
      <c r="U2098" s="8">
        <f t="shared" si="227"/>
        <v>42563.785416666666</v>
      </c>
      <c r="V2098" s="14">
        <f t="shared" si="228"/>
        <v>25.02861111110542</v>
      </c>
      <c r="W2098" s="10">
        <f t="shared" si="229"/>
        <v>-0.95760000000000001</v>
      </c>
      <c r="X2098" s="21">
        <f t="shared" si="230"/>
        <v>2016</v>
      </c>
    </row>
    <row r="2099" spans="1:24" ht="45" x14ac:dyDescent="0.25">
      <c r="A2099">
        <v>1768</v>
      </c>
      <c r="B2099" s="1" t="s">
        <v>1769</v>
      </c>
      <c r="C2099" s="1" t="s">
        <v>5878</v>
      </c>
      <c r="D2099" s="3">
        <v>5000</v>
      </c>
      <c r="E2099" s="4">
        <v>187</v>
      </c>
      <c r="F2099" t="s">
        <v>8220</v>
      </c>
      <c r="G2099" t="s">
        <v>8223</v>
      </c>
      <c r="H2099" t="s">
        <v>8403</v>
      </c>
      <c r="I2099" t="s">
        <v>8245</v>
      </c>
      <c r="J2099">
        <v>1411824444</v>
      </c>
      <c r="K2099">
        <v>1406640444</v>
      </c>
      <c r="L2099" t="b">
        <v>1</v>
      </c>
      <c r="M2099">
        <v>15</v>
      </c>
      <c r="N2099" t="b">
        <v>0</v>
      </c>
      <c r="O2099" t="s">
        <v>8283</v>
      </c>
      <c r="P2099" t="s">
        <v>8311</v>
      </c>
      <c r="Q2099" t="s">
        <v>8312</v>
      </c>
      <c r="R2099">
        <f t="shared" si="224"/>
        <v>12.47</v>
      </c>
      <c r="S2099" s="9">
        <f t="shared" si="225"/>
        <v>4</v>
      </c>
      <c r="T2099" s="8">
        <f t="shared" si="226"/>
        <v>41849.560694444444</v>
      </c>
      <c r="U2099" s="8">
        <f t="shared" si="227"/>
        <v>41909.560694444444</v>
      </c>
      <c r="V2099" s="14">
        <f t="shared" si="228"/>
        <v>60</v>
      </c>
      <c r="W2099" s="10">
        <f t="shared" si="229"/>
        <v>-0.96260000000000001</v>
      </c>
      <c r="X2099" s="21">
        <f t="shared" si="230"/>
        <v>2014</v>
      </c>
    </row>
    <row r="2100" spans="1:24" ht="75" x14ac:dyDescent="0.25">
      <c r="A2100">
        <v>767</v>
      </c>
      <c r="B2100" s="1" t="s">
        <v>768</v>
      </c>
      <c r="C2100" s="1" t="s">
        <v>4877</v>
      </c>
      <c r="D2100" s="3">
        <v>5000</v>
      </c>
      <c r="E2100" s="4">
        <v>177</v>
      </c>
      <c r="F2100" t="s">
        <v>8220</v>
      </c>
      <c r="G2100" t="s">
        <v>8223</v>
      </c>
      <c r="H2100" t="s">
        <v>8403</v>
      </c>
      <c r="I2100" t="s">
        <v>8245</v>
      </c>
      <c r="J2100">
        <v>1432178810</v>
      </c>
      <c r="K2100">
        <v>1429586810</v>
      </c>
      <c r="L2100" t="b">
        <v>0</v>
      </c>
      <c r="M2100">
        <v>3</v>
      </c>
      <c r="N2100" t="b">
        <v>0</v>
      </c>
      <c r="O2100" t="s">
        <v>8273</v>
      </c>
      <c r="P2100" t="s">
        <v>8309</v>
      </c>
      <c r="Q2100" t="s">
        <v>8350</v>
      </c>
      <c r="R2100">
        <f t="shared" si="224"/>
        <v>59</v>
      </c>
      <c r="S2100" s="9">
        <f t="shared" si="225"/>
        <v>4</v>
      </c>
      <c r="T2100" s="8">
        <f t="shared" si="226"/>
        <v>42115.143634259264</v>
      </c>
      <c r="U2100" s="8">
        <f t="shared" si="227"/>
        <v>42145.143634259264</v>
      </c>
      <c r="V2100" s="14">
        <f t="shared" si="228"/>
        <v>30</v>
      </c>
      <c r="W2100" s="10">
        <f t="shared" si="229"/>
        <v>-0.96460000000000001</v>
      </c>
      <c r="X2100" s="21">
        <f t="shared" si="230"/>
        <v>2015</v>
      </c>
    </row>
    <row r="2101" spans="1:24" ht="45" x14ac:dyDescent="0.25">
      <c r="A2101">
        <v>903</v>
      </c>
      <c r="B2101" s="1" t="s">
        <v>904</v>
      </c>
      <c r="C2101" s="1" t="s">
        <v>5013</v>
      </c>
      <c r="D2101" s="3">
        <v>5000</v>
      </c>
      <c r="E2101" s="4">
        <v>160</v>
      </c>
      <c r="F2101" t="s">
        <v>8220</v>
      </c>
      <c r="G2101" t="s">
        <v>8223</v>
      </c>
      <c r="H2101" t="s">
        <v>8403</v>
      </c>
      <c r="I2101" t="s">
        <v>8245</v>
      </c>
      <c r="J2101">
        <v>1348367100</v>
      </c>
      <c r="K2101">
        <v>1346180780</v>
      </c>
      <c r="L2101" t="b">
        <v>0</v>
      </c>
      <c r="M2101">
        <v>4</v>
      </c>
      <c r="N2101" t="b">
        <v>0</v>
      </c>
      <c r="O2101" t="s">
        <v>8276</v>
      </c>
      <c r="P2101" t="s">
        <v>8325</v>
      </c>
      <c r="Q2101" t="s">
        <v>8348</v>
      </c>
      <c r="R2101">
        <f t="shared" si="224"/>
        <v>40</v>
      </c>
      <c r="S2101" s="9">
        <f t="shared" si="225"/>
        <v>3</v>
      </c>
      <c r="T2101" s="8">
        <f t="shared" si="226"/>
        <v>41149.796064814815</v>
      </c>
      <c r="U2101" s="8">
        <f t="shared" si="227"/>
        <v>41175.100694444445</v>
      </c>
      <c r="V2101" s="14">
        <f t="shared" si="228"/>
        <v>25.304629629630654</v>
      </c>
      <c r="W2101" s="10">
        <f t="shared" si="229"/>
        <v>-0.96799999999999997</v>
      </c>
      <c r="X2101" s="21">
        <f t="shared" si="230"/>
        <v>2012</v>
      </c>
    </row>
    <row r="2102" spans="1:24" ht="45" x14ac:dyDescent="0.25">
      <c r="A2102">
        <v>511</v>
      </c>
      <c r="B2102" s="1" t="s">
        <v>512</v>
      </c>
      <c r="C2102" s="1" t="s">
        <v>4621</v>
      </c>
      <c r="D2102" s="3">
        <v>5000</v>
      </c>
      <c r="E2102" s="4">
        <v>150</v>
      </c>
      <c r="F2102" t="s">
        <v>8220</v>
      </c>
      <c r="G2102" t="s">
        <v>8223</v>
      </c>
      <c r="H2102" t="s">
        <v>8403</v>
      </c>
      <c r="I2102" t="s">
        <v>8245</v>
      </c>
      <c r="J2102">
        <v>1365228982</v>
      </c>
      <c r="K2102">
        <v>1362640582</v>
      </c>
      <c r="L2102" t="b">
        <v>0</v>
      </c>
      <c r="M2102">
        <v>5</v>
      </c>
      <c r="N2102" t="b">
        <v>0</v>
      </c>
      <c r="O2102" t="s">
        <v>8268</v>
      </c>
      <c r="P2102" t="s">
        <v>8319</v>
      </c>
      <c r="Q2102" t="s">
        <v>8337</v>
      </c>
      <c r="R2102">
        <f t="shared" si="224"/>
        <v>30</v>
      </c>
      <c r="S2102" s="9">
        <f t="shared" si="225"/>
        <v>3</v>
      </c>
      <c r="T2102" s="8">
        <f t="shared" si="226"/>
        <v>41340.303032407406</v>
      </c>
      <c r="U2102" s="8">
        <f t="shared" si="227"/>
        <v>41370.261365740742</v>
      </c>
      <c r="V2102" s="14">
        <f t="shared" si="228"/>
        <v>29.958333333335759</v>
      </c>
      <c r="W2102" s="10">
        <f t="shared" si="229"/>
        <v>-0.97</v>
      </c>
      <c r="X2102" s="21">
        <f t="shared" si="230"/>
        <v>2013</v>
      </c>
    </row>
    <row r="2103" spans="1:24" ht="45" x14ac:dyDescent="0.25">
      <c r="A2103">
        <v>2775</v>
      </c>
      <c r="B2103" s="1" t="s">
        <v>2775</v>
      </c>
      <c r="C2103" s="1" t="s">
        <v>6885</v>
      </c>
      <c r="D2103" s="3">
        <v>5000</v>
      </c>
      <c r="E2103" s="4">
        <v>150</v>
      </c>
      <c r="F2103" t="s">
        <v>8220</v>
      </c>
      <c r="G2103" t="s">
        <v>8223</v>
      </c>
      <c r="H2103" t="s">
        <v>8403</v>
      </c>
      <c r="I2103" t="s">
        <v>8245</v>
      </c>
      <c r="J2103">
        <v>1323994754</v>
      </c>
      <c r="K2103">
        <v>1321402754</v>
      </c>
      <c r="L2103" t="b">
        <v>0</v>
      </c>
      <c r="M2103">
        <v>2</v>
      </c>
      <c r="N2103" t="b">
        <v>0</v>
      </c>
      <c r="O2103" t="s">
        <v>8302</v>
      </c>
      <c r="P2103" t="s">
        <v>8309</v>
      </c>
      <c r="Q2103" t="s">
        <v>8354</v>
      </c>
      <c r="R2103">
        <f t="shared" si="224"/>
        <v>75</v>
      </c>
      <c r="S2103" s="9">
        <f t="shared" si="225"/>
        <v>3</v>
      </c>
      <c r="T2103" s="8">
        <f t="shared" si="226"/>
        <v>40863.013356481482</v>
      </c>
      <c r="U2103" s="8">
        <f t="shared" si="227"/>
        <v>40893.013356481482</v>
      </c>
      <c r="V2103" s="14">
        <f t="shared" si="228"/>
        <v>30</v>
      </c>
      <c r="W2103" s="10">
        <f t="shared" si="229"/>
        <v>-0.97</v>
      </c>
      <c r="X2103" s="21">
        <f t="shared" si="230"/>
        <v>2011</v>
      </c>
    </row>
    <row r="2104" spans="1:24" ht="30" x14ac:dyDescent="0.25">
      <c r="A2104">
        <v>1456</v>
      </c>
      <c r="B2104" s="1" t="s">
        <v>1457</v>
      </c>
      <c r="C2104" s="1" t="s">
        <v>5566</v>
      </c>
      <c r="D2104" s="3">
        <v>5000</v>
      </c>
      <c r="E2104" s="4">
        <v>145</v>
      </c>
      <c r="F2104" t="s">
        <v>8219</v>
      </c>
      <c r="G2104" t="s">
        <v>8236</v>
      </c>
      <c r="H2104" t="s">
        <v>8410</v>
      </c>
      <c r="I2104" t="s">
        <v>8248</v>
      </c>
      <c r="J2104">
        <v>1483459365</v>
      </c>
      <c r="K2104">
        <v>1480867365</v>
      </c>
      <c r="L2104" t="b">
        <v>0</v>
      </c>
      <c r="M2104">
        <v>3</v>
      </c>
      <c r="N2104" t="b">
        <v>0</v>
      </c>
      <c r="O2104" t="s">
        <v>8285</v>
      </c>
      <c r="P2104" t="s">
        <v>8309</v>
      </c>
      <c r="Q2104" t="s">
        <v>8346</v>
      </c>
      <c r="R2104">
        <f t="shared" si="224"/>
        <v>48.33</v>
      </c>
      <c r="S2104" s="9">
        <f t="shared" si="225"/>
        <v>3</v>
      </c>
      <c r="T2104" s="8">
        <f t="shared" si="226"/>
        <v>42708.668576388889</v>
      </c>
      <c r="U2104" s="8">
        <f t="shared" si="227"/>
        <v>42738.668576388889</v>
      </c>
      <c r="V2104" s="14">
        <f t="shared" si="228"/>
        <v>30</v>
      </c>
      <c r="W2104" s="10">
        <f t="shared" si="229"/>
        <v>-0.97099999999999997</v>
      </c>
      <c r="X2104" s="21">
        <f t="shared" si="230"/>
        <v>2016</v>
      </c>
    </row>
    <row r="2105" spans="1:24" ht="30" x14ac:dyDescent="0.25">
      <c r="A2105">
        <v>605</v>
      </c>
      <c r="B2105" s="1" t="s">
        <v>606</v>
      </c>
      <c r="C2105" s="1" t="s">
        <v>4715</v>
      </c>
      <c r="D2105" s="3">
        <v>5000</v>
      </c>
      <c r="E2105" s="4">
        <v>131</v>
      </c>
      <c r="F2105" t="s">
        <v>8219</v>
      </c>
      <c r="G2105" t="s">
        <v>8223</v>
      </c>
      <c r="H2105" t="s">
        <v>8403</v>
      </c>
      <c r="I2105" t="s">
        <v>8245</v>
      </c>
      <c r="J2105">
        <v>1440318908</v>
      </c>
      <c r="K2105">
        <v>1436430908</v>
      </c>
      <c r="L2105" t="b">
        <v>0</v>
      </c>
      <c r="M2105">
        <v>8</v>
      </c>
      <c r="N2105" t="b">
        <v>0</v>
      </c>
      <c r="O2105" t="s">
        <v>8270</v>
      </c>
      <c r="P2105" t="s">
        <v>8306</v>
      </c>
      <c r="Q2105" t="s">
        <v>8340</v>
      </c>
      <c r="R2105">
        <f t="shared" si="224"/>
        <v>16.38</v>
      </c>
      <c r="S2105" s="9">
        <f t="shared" si="225"/>
        <v>3</v>
      </c>
      <c r="T2105" s="8">
        <f t="shared" si="226"/>
        <v>42194.357731481476</v>
      </c>
      <c r="U2105" s="8">
        <f t="shared" si="227"/>
        <v>42239.357731481476</v>
      </c>
      <c r="V2105" s="14">
        <f t="shared" si="228"/>
        <v>45</v>
      </c>
      <c r="W2105" s="10">
        <f t="shared" si="229"/>
        <v>-0.9738</v>
      </c>
      <c r="X2105" s="21">
        <f t="shared" si="230"/>
        <v>2015</v>
      </c>
    </row>
    <row r="2106" spans="1:24" ht="45" x14ac:dyDescent="0.25">
      <c r="A2106">
        <v>2155</v>
      </c>
      <c r="B2106" s="1" t="s">
        <v>2156</v>
      </c>
      <c r="C2106" s="1" t="s">
        <v>6265</v>
      </c>
      <c r="D2106" s="3">
        <v>5000</v>
      </c>
      <c r="E2106" s="4">
        <v>115</v>
      </c>
      <c r="F2106" t="s">
        <v>8220</v>
      </c>
      <c r="G2106" t="s">
        <v>8224</v>
      </c>
      <c r="H2106" t="s">
        <v>8407</v>
      </c>
      <c r="I2106" t="s">
        <v>8246</v>
      </c>
      <c r="J2106">
        <v>1459443385</v>
      </c>
      <c r="K2106">
        <v>1456854985</v>
      </c>
      <c r="L2106" t="b">
        <v>0</v>
      </c>
      <c r="M2106">
        <v>5</v>
      </c>
      <c r="N2106" t="b">
        <v>0</v>
      </c>
      <c r="O2106" t="s">
        <v>8280</v>
      </c>
      <c r="P2106" t="s">
        <v>8314</v>
      </c>
      <c r="Q2106" t="s">
        <v>8332</v>
      </c>
      <c r="R2106">
        <f t="shared" si="224"/>
        <v>23</v>
      </c>
      <c r="S2106" s="9">
        <f t="shared" si="225"/>
        <v>2</v>
      </c>
      <c r="T2106" s="8">
        <f t="shared" si="226"/>
        <v>42430.747511574074</v>
      </c>
      <c r="U2106" s="8">
        <f t="shared" si="227"/>
        <v>42460.70584490741</v>
      </c>
      <c r="V2106" s="14">
        <f t="shared" si="228"/>
        <v>29.958333333335759</v>
      </c>
      <c r="W2106" s="10">
        <f t="shared" si="229"/>
        <v>-0.97699999999999998</v>
      </c>
      <c r="X2106" s="21">
        <f t="shared" si="230"/>
        <v>2016</v>
      </c>
    </row>
    <row r="2107" spans="1:24" ht="45" x14ac:dyDescent="0.25">
      <c r="A2107">
        <v>4047</v>
      </c>
      <c r="B2107" s="1" t="s">
        <v>4043</v>
      </c>
      <c r="C2107" s="1" t="s">
        <v>8151</v>
      </c>
      <c r="D2107" s="3">
        <v>5000</v>
      </c>
      <c r="E2107" s="4">
        <v>110</v>
      </c>
      <c r="F2107" t="s">
        <v>8220</v>
      </c>
      <c r="G2107" t="s">
        <v>8223</v>
      </c>
      <c r="H2107" t="s">
        <v>8403</v>
      </c>
      <c r="I2107" t="s">
        <v>8245</v>
      </c>
      <c r="J2107">
        <v>1420938000</v>
      </c>
      <c r="K2107">
        <v>1418862743</v>
      </c>
      <c r="L2107" t="b">
        <v>0</v>
      </c>
      <c r="M2107">
        <v>4</v>
      </c>
      <c r="N2107" t="b">
        <v>0</v>
      </c>
      <c r="O2107" t="s">
        <v>8269</v>
      </c>
      <c r="P2107" t="s">
        <v>8321</v>
      </c>
      <c r="Q2107" t="s">
        <v>8324</v>
      </c>
      <c r="R2107">
        <f t="shared" si="224"/>
        <v>27.5</v>
      </c>
      <c r="S2107" s="9">
        <f t="shared" si="225"/>
        <v>2</v>
      </c>
      <c r="T2107" s="8">
        <f t="shared" si="226"/>
        <v>41991.022488425922</v>
      </c>
      <c r="U2107" s="8">
        <f t="shared" si="227"/>
        <v>42015.041666666672</v>
      </c>
      <c r="V2107" s="14">
        <f t="shared" si="228"/>
        <v>24.01917824074917</v>
      </c>
      <c r="W2107" s="10">
        <f t="shared" si="229"/>
        <v>-0.97799999999999998</v>
      </c>
      <c r="X2107" s="21">
        <f t="shared" si="230"/>
        <v>2014</v>
      </c>
    </row>
    <row r="2108" spans="1:24" ht="60" x14ac:dyDescent="0.25">
      <c r="A2108">
        <v>1481</v>
      </c>
      <c r="B2108" s="1" t="s">
        <v>1482</v>
      </c>
      <c r="C2108" s="1" t="s">
        <v>5591</v>
      </c>
      <c r="D2108" s="3">
        <v>5000</v>
      </c>
      <c r="E2108" s="4">
        <v>105</v>
      </c>
      <c r="F2108" t="s">
        <v>8220</v>
      </c>
      <c r="G2108" t="s">
        <v>8228</v>
      </c>
      <c r="H2108" t="s">
        <v>8408</v>
      </c>
      <c r="I2108" t="s">
        <v>8250</v>
      </c>
      <c r="J2108">
        <v>1383430145</v>
      </c>
      <c r="K2108">
        <v>1380838145</v>
      </c>
      <c r="L2108" t="b">
        <v>0</v>
      </c>
      <c r="M2108">
        <v>6</v>
      </c>
      <c r="N2108" t="b">
        <v>0</v>
      </c>
      <c r="O2108" t="s">
        <v>8273</v>
      </c>
      <c r="P2108" t="s">
        <v>8309</v>
      </c>
      <c r="Q2108" t="s">
        <v>8350</v>
      </c>
      <c r="R2108">
        <f t="shared" si="224"/>
        <v>17.5</v>
      </c>
      <c r="S2108" s="9">
        <f t="shared" si="225"/>
        <v>2</v>
      </c>
      <c r="T2108" s="8">
        <f t="shared" si="226"/>
        <v>41550.922974537039</v>
      </c>
      <c r="U2108" s="8">
        <f t="shared" si="227"/>
        <v>41580.922974537039</v>
      </c>
      <c r="V2108" s="14">
        <f t="shared" si="228"/>
        <v>30</v>
      </c>
      <c r="W2108" s="10">
        <f t="shared" si="229"/>
        <v>-0.97899999999999998</v>
      </c>
      <c r="X2108" s="21">
        <f t="shared" si="230"/>
        <v>2013</v>
      </c>
    </row>
    <row r="2109" spans="1:24" ht="60" x14ac:dyDescent="0.25">
      <c r="A2109">
        <v>218</v>
      </c>
      <c r="B2109" s="1" t="s">
        <v>220</v>
      </c>
      <c r="C2109" s="1" t="s">
        <v>4328</v>
      </c>
      <c r="D2109" s="3">
        <v>5000</v>
      </c>
      <c r="E2109" s="4">
        <v>100</v>
      </c>
      <c r="F2109" t="s">
        <v>8220</v>
      </c>
      <c r="G2109" t="s">
        <v>8223</v>
      </c>
      <c r="H2109" t="s">
        <v>8403</v>
      </c>
      <c r="I2109" t="s">
        <v>8245</v>
      </c>
      <c r="J2109">
        <v>1431702289</v>
      </c>
      <c r="K2109">
        <v>1426518289</v>
      </c>
      <c r="L2109" t="b">
        <v>0</v>
      </c>
      <c r="M2109">
        <v>1</v>
      </c>
      <c r="N2109" t="b">
        <v>0</v>
      </c>
      <c r="O2109" t="s">
        <v>8266</v>
      </c>
      <c r="P2109" t="s">
        <v>8319</v>
      </c>
      <c r="Q2109" t="s">
        <v>8323</v>
      </c>
      <c r="R2109">
        <f t="shared" si="224"/>
        <v>100</v>
      </c>
      <c r="S2109" s="9">
        <f t="shared" si="225"/>
        <v>2</v>
      </c>
      <c r="T2109" s="8">
        <f t="shared" si="226"/>
        <v>42079.628344907411</v>
      </c>
      <c r="U2109" s="8">
        <f t="shared" si="227"/>
        <v>42139.628344907411</v>
      </c>
      <c r="V2109" s="14">
        <f t="shared" si="228"/>
        <v>60</v>
      </c>
      <c r="W2109" s="10">
        <f t="shared" si="229"/>
        <v>-0.98</v>
      </c>
      <c r="X2109" s="21">
        <f t="shared" si="230"/>
        <v>2015</v>
      </c>
    </row>
    <row r="2110" spans="1:24" ht="30" x14ac:dyDescent="0.25">
      <c r="A2110">
        <v>600</v>
      </c>
      <c r="B2110" s="1" t="s">
        <v>601</v>
      </c>
      <c r="C2110" s="1" t="s">
        <v>4710</v>
      </c>
      <c r="D2110" s="3">
        <v>5000</v>
      </c>
      <c r="E2110" s="4">
        <v>100</v>
      </c>
      <c r="F2110" t="s">
        <v>8219</v>
      </c>
      <c r="G2110" t="s">
        <v>8223</v>
      </c>
      <c r="H2110" t="s">
        <v>8403</v>
      </c>
      <c r="I2110" t="s">
        <v>8245</v>
      </c>
      <c r="J2110">
        <v>1431198562</v>
      </c>
      <c r="K2110">
        <v>1426014562</v>
      </c>
      <c r="L2110" t="b">
        <v>0</v>
      </c>
      <c r="M2110">
        <v>1</v>
      </c>
      <c r="N2110" t="b">
        <v>0</v>
      </c>
      <c r="O2110" t="s">
        <v>8270</v>
      </c>
      <c r="P2110" t="s">
        <v>8306</v>
      </c>
      <c r="Q2110" t="s">
        <v>8340</v>
      </c>
      <c r="R2110">
        <f t="shared" si="224"/>
        <v>100</v>
      </c>
      <c r="S2110" s="9">
        <f t="shared" si="225"/>
        <v>2</v>
      </c>
      <c r="T2110" s="8">
        <f t="shared" si="226"/>
        <v>42073.798171296294</v>
      </c>
      <c r="U2110" s="8">
        <f t="shared" si="227"/>
        <v>42133.798171296294</v>
      </c>
      <c r="V2110" s="14">
        <f t="shared" si="228"/>
        <v>60</v>
      </c>
      <c r="W2110" s="10">
        <f t="shared" si="229"/>
        <v>-0.98</v>
      </c>
      <c r="X2110" s="21">
        <f t="shared" si="230"/>
        <v>2015</v>
      </c>
    </row>
    <row r="2111" spans="1:24" ht="60" x14ac:dyDescent="0.25">
      <c r="A2111">
        <v>2766</v>
      </c>
      <c r="B2111" s="1" t="s">
        <v>2766</v>
      </c>
      <c r="C2111" s="1" t="s">
        <v>6876</v>
      </c>
      <c r="D2111" s="3">
        <v>5000</v>
      </c>
      <c r="E2111" s="4">
        <v>100</v>
      </c>
      <c r="F2111" t="s">
        <v>8220</v>
      </c>
      <c r="G2111" t="s">
        <v>8223</v>
      </c>
      <c r="H2111" t="s">
        <v>8403</v>
      </c>
      <c r="I2111" t="s">
        <v>8245</v>
      </c>
      <c r="J2111">
        <v>1313078518</v>
      </c>
      <c r="K2111">
        <v>1310486518</v>
      </c>
      <c r="L2111" t="b">
        <v>0</v>
      </c>
      <c r="M2111">
        <v>4</v>
      </c>
      <c r="N2111" t="b">
        <v>0</v>
      </c>
      <c r="O2111" t="s">
        <v>8302</v>
      </c>
      <c r="P2111" t="s">
        <v>8309</v>
      </c>
      <c r="Q2111" t="s">
        <v>8354</v>
      </c>
      <c r="R2111">
        <f t="shared" si="224"/>
        <v>25</v>
      </c>
      <c r="S2111" s="9">
        <f t="shared" si="225"/>
        <v>2</v>
      </c>
      <c r="T2111" s="8">
        <f t="shared" si="226"/>
        <v>40736.668032407404</v>
      </c>
      <c r="U2111" s="8">
        <f t="shared" si="227"/>
        <v>40766.668032407404</v>
      </c>
      <c r="V2111" s="14">
        <f t="shared" si="228"/>
        <v>30</v>
      </c>
      <c r="W2111" s="10">
        <f t="shared" si="229"/>
        <v>-0.98</v>
      </c>
      <c r="X2111" s="21">
        <f t="shared" si="230"/>
        <v>2011</v>
      </c>
    </row>
    <row r="2112" spans="1:24" ht="60" x14ac:dyDescent="0.25">
      <c r="A2112">
        <v>3742</v>
      </c>
      <c r="B2112" s="1" t="s">
        <v>3739</v>
      </c>
      <c r="C2112" s="1" t="s">
        <v>7852</v>
      </c>
      <c r="D2112" s="3">
        <v>5000</v>
      </c>
      <c r="E2112" s="4">
        <v>100</v>
      </c>
      <c r="F2112" t="s">
        <v>8220</v>
      </c>
      <c r="G2112" t="s">
        <v>8223</v>
      </c>
      <c r="H2112" t="s">
        <v>8403</v>
      </c>
      <c r="I2112" t="s">
        <v>8245</v>
      </c>
      <c r="J2112">
        <v>1409980144</v>
      </c>
      <c r="K2112">
        <v>1407388144</v>
      </c>
      <c r="L2112" t="b">
        <v>0</v>
      </c>
      <c r="M2112">
        <v>4</v>
      </c>
      <c r="N2112" t="b">
        <v>0</v>
      </c>
      <c r="O2112" t="s">
        <v>8269</v>
      </c>
      <c r="P2112" t="s">
        <v>8321</v>
      </c>
      <c r="Q2112" t="s">
        <v>8324</v>
      </c>
      <c r="R2112">
        <f t="shared" si="224"/>
        <v>25</v>
      </c>
      <c r="S2112" s="9">
        <f t="shared" si="225"/>
        <v>2</v>
      </c>
      <c r="T2112" s="8">
        <f t="shared" si="226"/>
        <v>41858.214629629627</v>
      </c>
      <c r="U2112" s="8">
        <f t="shared" si="227"/>
        <v>41888.214629629627</v>
      </c>
      <c r="V2112" s="14">
        <f t="shared" si="228"/>
        <v>30</v>
      </c>
      <c r="W2112" s="10">
        <f t="shared" si="229"/>
        <v>-0.98</v>
      </c>
      <c r="X2112" s="21">
        <f t="shared" si="230"/>
        <v>2014</v>
      </c>
    </row>
    <row r="2113" spans="1:24" ht="45" x14ac:dyDescent="0.25">
      <c r="A2113">
        <v>2852</v>
      </c>
      <c r="B2113" s="1" t="s">
        <v>2852</v>
      </c>
      <c r="C2113" s="1" t="s">
        <v>6962</v>
      </c>
      <c r="D2113" s="3">
        <v>5000</v>
      </c>
      <c r="E2113" s="4">
        <v>95</v>
      </c>
      <c r="F2113" t="s">
        <v>8220</v>
      </c>
      <c r="G2113" t="s">
        <v>8223</v>
      </c>
      <c r="H2113" t="s">
        <v>8403</v>
      </c>
      <c r="I2113" t="s">
        <v>8245</v>
      </c>
      <c r="J2113">
        <v>1403312703</v>
      </c>
      <c r="K2113">
        <v>1400720703</v>
      </c>
      <c r="L2113" t="b">
        <v>0</v>
      </c>
      <c r="M2113">
        <v>6</v>
      </c>
      <c r="N2113" t="b">
        <v>0</v>
      </c>
      <c r="O2113" t="s">
        <v>8269</v>
      </c>
      <c r="P2113" t="s">
        <v>8321</v>
      </c>
      <c r="Q2113" t="s">
        <v>8324</v>
      </c>
      <c r="R2113">
        <f t="shared" si="224"/>
        <v>15.83</v>
      </c>
      <c r="S2113" s="9">
        <f t="shared" si="225"/>
        <v>2</v>
      </c>
      <c r="T2113" s="8">
        <f t="shared" si="226"/>
        <v>41781.045173611114</v>
      </c>
      <c r="U2113" s="8">
        <f t="shared" si="227"/>
        <v>41811.045173611114</v>
      </c>
      <c r="V2113" s="14">
        <f t="shared" si="228"/>
        <v>30</v>
      </c>
      <c r="W2113" s="10">
        <f t="shared" si="229"/>
        <v>-0.98099999999999998</v>
      </c>
      <c r="X2113" s="21">
        <f t="shared" si="230"/>
        <v>2014</v>
      </c>
    </row>
    <row r="2114" spans="1:24" ht="45" x14ac:dyDescent="0.25">
      <c r="A2114">
        <v>3919</v>
      </c>
      <c r="B2114" s="1" t="s">
        <v>3916</v>
      </c>
      <c r="C2114" s="1" t="s">
        <v>8027</v>
      </c>
      <c r="D2114" s="3">
        <v>5000</v>
      </c>
      <c r="E2114" s="4">
        <v>90</v>
      </c>
      <c r="F2114" t="s">
        <v>8220</v>
      </c>
      <c r="G2114" t="s">
        <v>8224</v>
      </c>
      <c r="H2114" t="s">
        <v>8407</v>
      </c>
      <c r="I2114" t="s">
        <v>8246</v>
      </c>
      <c r="J2114">
        <v>1453075200</v>
      </c>
      <c r="K2114">
        <v>1450628773</v>
      </c>
      <c r="L2114" t="b">
        <v>0</v>
      </c>
      <c r="M2114">
        <v>3</v>
      </c>
      <c r="N2114" t="b">
        <v>0</v>
      </c>
      <c r="O2114" t="s">
        <v>8269</v>
      </c>
      <c r="P2114" t="s">
        <v>8321</v>
      </c>
      <c r="Q2114" t="s">
        <v>8324</v>
      </c>
      <c r="R2114">
        <f t="shared" ref="R2114:R2177" si="231">IFERROR(ROUND(E2114/M2114,2),0)</f>
        <v>30</v>
      </c>
      <c r="S2114" s="9">
        <f t="shared" ref="S2114:S2177" si="232">ROUND((E2114/D2114)*100,0)</f>
        <v>2</v>
      </c>
      <c r="T2114" s="8">
        <f t="shared" ref="T2114:T2177" si="233">+(((K2114/60)/60)/24)+DATE(1970,1,1)</f>
        <v>42358.684872685189</v>
      </c>
      <c r="U2114" s="8">
        <f t="shared" ref="U2114:U2177" si="234">+(((J2114/60)/60/24)+DATE(1970,1,1))</f>
        <v>42387</v>
      </c>
      <c r="V2114" s="14">
        <f t="shared" ref="V2114:V2177" si="235">+U2114-T2114</f>
        <v>28.315127314810525</v>
      </c>
      <c r="W2114" s="10">
        <f t="shared" ref="W2114:W2177" si="236">+(E2114-D2114)/D2114</f>
        <v>-0.98199999999999998</v>
      </c>
      <c r="X2114" s="21">
        <f t="shared" ref="X2114:X2177" si="237">YEAR(T2114)</f>
        <v>2015</v>
      </c>
    </row>
    <row r="2115" spans="1:24" ht="60" x14ac:dyDescent="0.25">
      <c r="A2115">
        <v>878</v>
      </c>
      <c r="B2115" s="1" t="s">
        <v>879</v>
      </c>
      <c r="C2115" s="1" t="s">
        <v>4988</v>
      </c>
      <c r="D2115" s="3">
        <v>5000</v>
      </c>
      <c r="E2115" s="4">
        <v>65</v>
      </c>
      <c r="F2115" t="s">
        <v>8220</v>
      </c>
      <c r="G2115" t="s">
        <v>8223</v>
      </c>
      <c r="H2115" t="s">
        <v>8403</v>
      </c>
      <c r="I2115" t="s">
        <v>8245</v>
      </c>
      <c r="J2115">
        <v>1293082524</v>
      </c>
      <c r="K2115">
        <v>1290490524</v>
      </c>
      <c r="L2115" t="b">
        <v>0</v>
      </c>
      <c r="M2115">
        <v>2</v>
      </c>
      <c r="N2115" t="b">
        <v>0</v>
      </c>
      <c r="O2115" t="s">
        <v>8276</v>
      </c>
      <c r="P2115" t="s">
        <v>8325</v>
      </c>
      <c r="Q2115" t="s">
        <v>8348</v>
      </c>
      <c r="R2115">
        <f t="shared" si="231"/>
        <v>32.5</v>
      </c>
      <c r="S2115" s="9">
        <f t="shared" si="232"/>
        <v>1</v>
      </c>
      <c r="T2115" s="8">
        <f t="shared" si="233"/>
        <v>40505.232916666668</v>
      </c>
      <c r="U2115" s="8">
        <f t="shared" si="234"/>
        <v>40535.232916666668</v>
      </c>
      <c r="V2115" s="14">
        <f t="shared" si="235"/>
        <v>30</v>
      </c>
      <c r="W2115" s="10">
        <f t="shared" si="236"/>
        <v>-0.98699999999999999</v>
      </c>
      <c r="X2115" s="21">
        <f t="shared" si="237"/>
        <v>2010</v>
      </c>
    </row>
    <row r="2116" spans="1:24" ht="30" x14ac:dyDescent="0.25">
      <c r="A2116">
        <v>997</v>
      </c>
      <c r="B2116" s="1" t="s">
        <v>998</v>
      </c>
      <c r="C2116" s="1" t="s">
        <v>5107</v>
      </c>
      <c r="D2116" s="3">
        <v>5000</v>
      </c>
      <c r="E2116" s="4">
        <v>65</v>
      </c>
      <c r="F2116" t="s">
        <v>8220</v>
      </c>
      <c r="G2116" t="s">
        <v>8223</v>
      </c>
      <c r="H2116" t="s">
        <v>8403</v>
      </c>
      <c r="I2116" t="s">
        <v>8245</v>
      </c>
      <c r="J2116">
        <v>1417145297</v>
      </c>
      <c r="K2116">
        <v>1414549697</v>
      </c>
      <c r="L2116" t="b">
        <v>0</v>
      </c>
      <c r="M2116">
        <v>8</v>
      </c>
      <c r="N2116" t="b">
        <v>0</v>
      </c>
      <c r="O2116" t="s">
        <v>8271</v>
      </c>
      <c r="P2116" t="s">
        <v>8306</v>
      </c>
      <c r="Q2116" t="s">
        <v>8308</v>
      </c>
      <c r="R2116">
        <f t="shared" si="231"/>
        <v>8.1300000000000008</v>
      </c>
      <c r="S2116" s="9">
        <f t="shared" si="232"/>
        <v>1</v>
      </c>
      <c r="T2116" s="8">
        <f t="shared" si="233"/>
        <v>41941.10297453704</v>
      </c>
      <c r="U2116" s="8">
        <f t="shared" si="234"/>
        <v>41971.144641203704</v>
      </c>
      <c r="V2116" s="14">
        <f t="shared" si="235"/>
        <v>30.041666666664241</v>
      </c>
      <c r="W2116" s="10">
        <f t="shared" si="236"/>
        <v>-0.98699999999999999</v>
      </c>
      <c r="X2116" s="21">
        <f t="shared" si="237"/>
        <v>2014</v>
      </c>
    </row>
    <row r="2117" spans="1:24" ht="60" x14ac:dyDescent="0.25">
      <c r="A2117">
        <v>3864</v>
      </c>
      <c r="B2117" s="1" t="s">
        <v>3861</v>
      </c>
      <c r="C2117" s="1" t="s">
        <v>7973</v>
      </c>
      <c r="D2117" s="3">
        <v>5000</v>
      </c>
      <c r="E2117" s="4">
        <v>60</v>
      </c>
      <c r="F2117" t="s">
        <v>8220</v>
      </c>
      <c r="G2117" t="s">
        <v>8223</v>
      </c>
      <c r="H2117" t="s">
        <v>8403</v>
      </c>
      <c r="I2117" t="s">
        <v>8245</v>
      </c>
      <c r="J2117">
        <v>1447799054</v>
      </c>
      <c r="K2117">
        <v>1445203454</v>
      </c>
      <c r="L2117" t="b">
        <v>0</v>
      </c>
      <c r="M2117">
        <v>3</v>
      </c>
      <c r="N2117" t="b">
        <v>0</v>
      </c>
      <c r="O2117" t="s">
        <v>8269</v>
      </c>
      <c r="P2117" t="s">
        <v>8321</v>
      </c>
      <c r="Q2117" t="s">
        <v>8324</v>
      </c>
      <c r="R2117">
        <f t="shared" si="231"/>
        <v>20</v>
      </c>
      <c r="S2117" s="9">
        <f t="shared" si="232"/>
        <v>1</v>
      </c>
      <c r="T2117" s="8">
        <f t="shared" si="233"/>
        <v>42295.891828703709</v>
      </c>
      <c r="U2117" s="8">
        <f t="shared" si="234"/>
        <v>42325.933495370366</v>
      </c>
      <c r="V2117" s="14">
        <f t="shared" si="235"/>
        <v>30.041666666656965</v>
      </c>
      <c r="W2117" s="10">
        <f t="shared" si="236"/>
        <v>-0.98799999999999999</v>
      </c>
      <c r="X2117" s="21">
        <f t="shared" si="237"/>
        <v>2015</v>
      </c>
    </row>
    <row r="2118" spans="1:24" ht="45" x14ac:dyDescent="0.25">
      <c r="A2118">
        <v>2748</v>
      </c>
      <c r="B2118" s="1" t="s">
        <v>2748</v>
      </c>
      <c r="C2118" s="1" t="s">
        <v>6858</v>
      </c>
      <c r="D2118" s="3">
        <v>5000</v>
      </c>
      <c r="E2118" s="4">
        <v>53</v>
      </c>
      <c r="F2118" t="s">
        <v>8220</v>
      </c>
      <c r="G2118" t="s">
        <v>8223</v>
      </c>
      <c r="H2118" t="s">
        <v>8403</v>
      </c>
      <c r="I2118" t="s">
        <v>8245</v>
      </c>
      <c r="J2118">
        <v>1472835802</v>
      </c>
      <c r="K2118">
        <v>1470243802</v>
      </c>
      <c r="L2118" t="b">
        <v>0</v>
      </c>
      <c r="M2118">
        <v>4</v>
      </c>
      <c r="N2118" t="b">
        <v>0</v>
      </c>
      <c r="O2118" t="s">
        <v>8302</v>
      </c>
      <c r="P2118" t="s">
        <v>8309</v>
      </c>
      <c r="Q2118" t="s">
        <v>8354</v>
      </c>
      <c r="R2118">
        <f t="shared" si="231"/>
        <v>13.25</v>
      </c>
      <c r="S2118" s="9">
        <f t="shared" si="232"/>
        <v>1</v>
      </c>
      <c r="T2118" s="8">
        <f t="shared" si="233"/>
        <v>42585.7106712963</v>
      </c>
      <c r="U2118" s="8">
        <f t="shared" si="234"/>
        <v>42615.7106712963</v>
      </c>
      <c r="V2118" s="14">
        <f t="shared" si="235"/>
        <v>30</v>
      </c>
      <c r="W2118" s="10">
        <f t="shared" si="236"/>
        <v>-0.98939999999999995</v>
      </c>
      <c r="X2118" s="21">
        <f t="shared" si="237"/>
        <v>2016</v>
      </c>
    </row>
    <row r="2119" spans="1:24" ht="60" x14ac:dyDescent="0.25">
      <c r="A2119">
        <v>470</v>
      </c>
      <c r="B2119" s="1" t="s">
        <v>471</v>
      </c>
      <c r="C2119" s="1" t="s">
        <v>4580</v>
      </c>
      <c r="D2119" s="3">
        <v>5000</v>
      </c>
      <c r="E2119" s="4">
        <v>51</v>
      </c>
      <c r="F2119" t="s">
        <v>8220</v>
      </c>
      <c r="G2119" t="s">
        <v>8223</v>
      </c>
      <c r="H2119" t="s">
        <v>8403</v>
      </c>
      <c r="I2119" t="s">
        <v>8245</v>
      </c>
      <c r="J2119">
        <v>1389844800</v>
      </c>
      <c r="K2119">
        <v>1385524889</v>
      </c>
      <c r="L2119" t="b">
        <v>0</v>
      </c>
      <c r="M2119">
        <v>2</v>
      </c>
      <c r="N2119" t="b">
        <v>0</v>
      </c>
      <c r="O2119" t="s">
        <v>8268</v>
      </c>
      <c r="P2119" t="s">
        <v>8319</v>
      </c>
      <c r="Q2119" t="s">
        <v>8337</v>
      </c>
      <c r="R2119">
        <f t="shared" si="231"/>
        <v>25.5</v>
      </c>
      <c r="S2119" s="9">
        <f t="shared" si="232"/>
        <v>1</v>
      </c>
      <c r="T2119" s="8">
        <f t="shared" si="233"/>
        <v>41605.167696759258</v>
      </c>
      <c r="U2119" s="8">
        <f t="shared" si="234"/>
        <v>41655.166666666664</v>
      </c>
      <c r="V2119" s="14">
        <f t="shared" si="235"/>
        <v>49.998969907406718</v>
      </c>
      <c r="W2119" s="10">
        <f t="shared" si="236"/>
        <v>-0.98980000000000001</v>
      </c>
      <c r="X2119" s="21">
        <f t="shared" si="237"/>
        <v>2013</v>
      </c>
    </row>
    <row r="2120" spans="1:24" ht="60" x14ac:dyDescent="0.25">
      <c r="A2120">
        <v>1703</v>
      </c>
      <c r="B2120" s="1" t="s">
        <v>1704</v>
      </c>
      <c r="C2120" s="1" t="s">
        <v>5813</v>
      </c>
      <c r="D2120" s="3">
        <v>5000</v>
      </c>
      <c r="E2120" s="4">
        <v>51</v>
      </c>
      <c r="F2120" t="s">
        <v>8220</v>
      </c>
      <c r="G2120" t="s">
        <v>8223</v>
      </c>
      <c r="H2120" t="s">
        <v>8403</v>
      </c>
      <c r="I2120" t="s">
        <v>8245</v>
      </c>
      <c r="J2120">
        <v>1441003537</v>
      </c>
      <c r="K2120">
        <v>1435819537</v>
      </c>
      <c r="L2120" t="b">
        <v>0</v>
      </c>
      <c r="M2120">
        <v>2</v>
      </c>
      <c r="N2120" t="b">
        <v>0</v>
      </c>
      <c r="O2120" t="s">
        <v>8291</v>
      </c>
      <c r="P2120" t="s">
        <v>8325</v>
      </c>
      <c r="Q2120" t="s">
        <v>8328</v>
      </c>
      <c r="R2120">
        <f t="shared" si="231"/>
        <v>25.5</v>
      </c>
      <c r="S2120" s="9">
        <f t="shared" si="232"/>
        <v>1</v>
      </c>
      <c r="T2120" s="8">
        <f t="shared" si="233"/>
        <v>42187.281678240746</v>
      </c>
      <c r="U2120" s="8">
        <f t="shared" si="234"/>
        <v>42247.281678240746</v>
      </c>
      <c r="V2120" s="14">
        <f t="shared" si="235"/>
        <v>60</v>
      </c>
      <c r="W2120" s="10">
        <f t="shared" si="236"/>
        <v>-0.98980000000000001</v>
      </c>
      <c r="X2120" s="21">
        <f t="shared" si="237"/>
        <v>2015</v>
      </c>
    </row>
    <row r="2121" spans="1:24" ht="60" x14ac:dyDescent="0.25">
      <c r="A2121">
        <v>1060</v>
      </c>
      <c r="B2121" s="1" t="s">
        <v>1061</v>
      </c>
      <c r="C2121" s="1" t="s">
        <v>5170</v>
      </c>
      <c r="D2121" s="3">
        <v>5000</v>
      </c>
      <c r="E2121" s="4">
        <v>50</v>
      </c>
      <c r="F2121" t="s">
        <v>8219</v>
      </c>
      <c r="G2121" t="s">
        <v>8223</v>
      </c>
      <c r="H2121" t="s">
        <v>8403</v>
      </c>
      <c r="I2121" t="s">
        <v>8245</v>
      </c>
      <c r="J2121">
        <v>1429134893</v>
      </c>
      <c r="K2121">
        <v>1426542893</v>
      </c>
      <c r="L2121" t="b">
        <v>0</v>
      </c>
      <c r="M2121">
        <v>1</v>
      </c>
      <c r="N2121" t="b">
        <v>0</v>
      </c>
      <c r="O2121" t="s">
        <v>8279</v>
      </c>
      <c r="P2121" t="s">
        <v>8344</v>
      </c>
      <c r="Q2121" t="s">
        <v>8345</v>
      </c>
      <c r="R2121">
        <f t="shared" si="231"/>
        <v>50</v>
      </c>
      <c r="S2121" s="9">
        <f t="shared" si="232"/>
        <v>1</v>
      </c>
      <c r="T2121" s="8">
        <f t="shared" si="233"/>
        <v>42079.913113425922</v>
      </c>
      <c r="U2121" s="8">
        <f t="shared" si="234"/>
        <v>42109.913113425922</v>
      </c>
      <c r="V2121" s="14">
        <f t="shared" si="235"/>
        <v>30</v>
      </c>
      <c r="W2121" s="10">
        <f t="shared" si="236"/>
        <v>-0.99</v>
      </c>
      <c r="X2121" s="21">
        <f t="shared" si="237"/>
        <v>2015</v>
      </c>
    </row>
    <row r="2122" spans="1:24" ht="45" x14ac:dyDescent="0.25">
      <c r="A2122">
        <v>1989</v>
      </c>
      <c r="B2122" s="1" t="s">
        <v>1990</v>
      </c>
      <c r="C2122" s="1" t="s">
        <v>6099</v>
      </c>
      <c r="D2122" s="3">
        <v>5000</v>
      </c>
      <c r="E2122" s="4">
        <v>50</v>
      </c>
      <c r="F2122" t="s">
        <v>8220</v>
      </c>
      <c r="G2122" t="s">
        <v>8223</v>
      </c>
      <c r="H2122" t="s">
        <v>8403</v>
      </c>
      <c r="I2122" t="s">
        <v>8245</v>
      </c>
      <c r="J2122">
        <v>1481473208</v>
      </c>
      <c r="K2122">
        <v>1478881208</v>
      </c>
      <c r="L2122" t="b">
        <v>0</v>
      </c>
      <c r="M2122">
        <v>1</v>
      </c>
      <c r="N2122" t="b">
        <v>0</v>
      </c>
      <c r="O2122" t="s">
        <v>8294</v>
      </c>
      <c r="P2122" t="s">
        <v>8311</v>
      </c>
      <c r="Q2122" t="s">
        <v>8351</v>
      </c>
      <c r="R2122">
        <f t="shared" si="231"/>
        <v>50</v>
      </c>
      <c r="S2122" s="9">
        <f t="shared" si="232"/>
        <v>1</v>
      </c>
      <c r="T2122" s="8">
        <f t="shared" si="233"/>
        <v>42685.680648148147</v>
      </c>
      <c r="U2122" s="8">
        <f t="shared" si="234"/>
        <v>42715.680648148147</v>
      </c>
      <c r="V2122" s="14">
        <f t="shared" si="235"/>
        <v>30</v>
      </c>
      <c r="W2122" s="10">
        <f t="shared" si="236"/>
        <v>-0.99</v>
      </c>
      <c r="X2122" s="21">
        <f t="shared" si="237"/>
        <v>2016</v>
      </c>
    </row>
    <row r="2123" spans="1:24" ht="60" x14ac:dyDescent="0.25">
      <c r="A2123">
        <v>3794</v>
      </c>
      <c r="B2123" s="1" t="s">
        <v>3791</v>
      </c>
      <c r="C2123" s="1" t="s">
        <v>7904</v>
      </c>
      <c r="D2123" s="3">
        <v>5000</v>
      </c>
      <c r="E2123" s="4">
        <v>50</v>
      </c>
      <c r="F2123" t="s">
        <v>8220</v>
      </c>
      <c r="G2123" t="s">
        <v>8224</v>
      </c>
      <c r="H2123" t="s">
        <v>8407</v>
      </c>
      <c r="I2123" t="s">
        <v>8246</v>
      </c>
      <c r="J2123">
        <v>1433685354</v>
      </c>
      <c r="K2123">
        <v>1431093354</v>
      </c>
      <c r="L2123" t="b">
        <v>0</v>
      </c>
      <c r="M2123">
        <v>1</v>
      </c>
      <c r="N2123" t="b">
        <v>0</v>
      </c>
      <c r="O2123" t="s">
        <v>8303</v>
      </c>
      <c r="P2123" t="s">
        <v>8321</v>
      </c>
      <c r="Q2123" t="s">
        <v>8333</v>
      </c>
      <c r="R2123">
        <f t="shared" si="231"/>
        <v>50</v>
      </c>
      <c r="S2123" s="9">
        <f t="shared" si="232"/>
        <v>1</v>
      </c>
      <c r="T2123" s="8">
        <f t="shared" si="233"/>
        <v>42132.58048611111</v>
      </c>
      <c r="U2123" s="8">
        <f t="shared" si="234"/>
        <v>42162.58048611111</v>
      </c>
      <c r="V2123" s="14">
        <f t="shared" si="235"/>
        <v>30</v>
      </c>
      <c r="W2123" s="10">
        <f t="shared" si="236"/>
        <v>-0.99</v>
      </c>
      <c r="X2123" s="21">
        <f t="shared" si="237"/>
        <v>2015</v>
      </c>
    </row>
    <row r="2124" spans="1:24" ht="45" x14ac:dyDescent="0.25">
      <c r="A2124">
        <v>2866</v>
      </c>
      <c r="B2124" s="1" t="s">
        <v>2866</v>
      </c>
      <c r="C2124" s="1" t="s">
        <v>6976</v>
      </c>
      <c r="D2124" s="3">
        <v>5000</v>
      </c>
      <c r="E2124" s="4">
        <v>45</v>
      </c>
      <c r="F2124" t="s">
        <v>8220</v>
      </c>
      <c r="G2124" t="s">
        <v>8223</v>
      </c>
      <c r="H2124" t="s">
        <v>8403</v>
      </c>
      <c r="I2124" t="s">
        <v>8245</v>
      </c>
      <c r="J2124">
        <v>1476482400</v>
      </c>
      <c r="K2124">
        <v>1473893721</v>
      </c>
      <c r="L2124" t="b">
        <v>0</v>
      </c>
      <c r="M2124">
        <v>2</v>
      </c>
      <c r="N2124" t="b">
        <v>0</v>
      </c>
      <c r="O2124" t="s">
        <v>8269</v>
      </c>
      <c r="P2124" t="s">
        <v>8321</v>
      </c>
      <c r="Q2124" t="s">
        <v>8324</v>
      </c>
      <c r="R2124">
        <f t="shared" si="231"/>
        <v>22.5</v>
      </c>
      <c r="S2124" s="9">
        <f t="shared" si="232"/>
        <v>1</v>
      </c>
      <c r="T2124" s="8">
        <f t="shared" si="233"/>
        <v>42627.955104166671</v>
      </c>
      <c r="U2124" s="8">
        <f t="shared" si="234"/>
        <v>42657.916666666672</v>
      </c>
      <c r="V2124" s="14">
        <f t="shared" si="235"/>
        <v>29.961562500000582</v>
      </c>
      <c r="W2124" s="10">
        <f t="shared" si="236"/>
        <v>-0.99099999999999999</v>
      </c>
      <c r="X2124" s="21">
        <f t="shared" si="237"/>
        <v>2016</v>
      </c>
    </row>
    <row r="2125" spans="1:24" ht="60" x14ac:dyDescent="0.25">
      <c r="A2125">
        <v>1232</v>
      </c>
      <c r="B2125" s="1" t="s">
        <v>1233</v>
      </c>
      <c r="C2125" s="1" t="s">
        <v>5342</v>
      </c>
      <c r="D2125" s="3">
        <v>5000</v>
      </c>
      <c r="E2125" s="4">
        <v>40</v>
      </c>
      <c r="F2125" t="s">
        <v>8219</v>
      </c>
      <c r="G2125" t="s">
        <v>8223</v>
      </c>
      <c r="H2125" t="s">
        <v>8403</v>
      </c>
      <c r="I2125" t="s">
        <v>8245</v>
      </c>
      <c r="J2125">
        <v>1381090870</v>
      </c>
      <c r="K2125">
        <v>1377030070</v>
      </c>
      <c r="L2125" t="b">
        <v>0</v>
      </c>
      <c r="M2125">
        <v>1</v>
      </c>
      <c r="N2125" t="b">
        <v>0</v>
      </c>
      <c r="O2125" t="s">
        <v>8284</v>
      </c>
      <c r="P2125" t="s">
        <v>8325</v>
      </c>
      <c r="Q2125" t="s">
        <v>8352</v>
      </c>
      <c r="R2125">
        <f t="shared" si="231"/>
        <v>40</v>
      </c>
      <c r="S2125" s="9">
        <f t="shared" si="232"/>
        <v>1</v>
      </c>
      <c r="T2125" s="8">
        <f t="shared" si="233"/>
        <v>41506.848032407412</v>
      </c>
      <c r="U2125" s="8">
        <f t="shared" si="234"/>
        <v>41553.848032407412</v>
      </c>
      <c r="V2125" s="14">
        <f t="shared" si="235"/>
        <v>47</v>
      </c>
      <c r="W2125" s="10">
        <f t="shared" si="236"/>
        <v>-0.99199999999999999</v>
      </c>
      <c r="X2125" s="21">
        <f t="shared" si="237"/>
        <v>2013</v>
      </c>
    </row>
    <row r="2126" spans="1:24" ht="60" x14ac:dyDescent="0.25">
      <c r="A2126">
        <v>2693</v>
      </c>
      <c r="B2126" s="1" t="s">
        <v>2693</v>
      </c>
      <c r="C2126" s="1" t="s">
        <v>6803</v>
      </c>
      <c r="D2126" s="3">
        <v>5000</v>
      </c>
      <c r="E2126" s="4">
        <v>40</v>
      </c>
      <c r="F2126" t="s">
        <v>8220</v>
      </c>
      <c r="G2126" t="s">
        <v>8223</v>
      </c>
      <c r="H2126" t="s">
        <v>8403</v>
      </c>
      <c r="I2126" t="s">
        <v>8245</v>
      </c>
      <c r="J2126">
        <v>1407899966</v>
      </c>
      <c r="K2126">
        <v>1405307966</v>
      </c>
      <c r="L2126" t="b">
        <v>0</v>
      </c>
      <c r="M2126">
        <v>3</v>
      </c>
      <c r="N2126" t="b">
        <v>0</v>
      </c>
      <c r="O2126" t="s">
        <v>8282</v>
      </c>
      <c r="P2126" t="s">
        <v>8317</v>
      </c>
      <c r="Q2126" t="s">
        <v>8343</v>
      </c>
      <c r="R2126">
        <f t="shared" si="231"/>
        <v>13.33</v>
      </c>
      <c r="S2126" s="9">
        <f t="shared" si="232"/>
        <v>1</v>
      </c>
      <c r="T2126" s="8">
        <f t="shared" si="233"/>
        <v>41834.138495370367</v>
      </c>
      <c r="U2126" s="8">
        <f t="shared" si="234"/>
        <v>41864.138495370367</v>
      </c>
      <c r="V2126" s="14">
        <f t="shared" si="235"/>
        <v>30</v>
      </c>
      <c r="W2126" s="10">
        <f t="shared" si="236"/>
        <v>-0.99199999999999999</v>
      </c>
      <c r="X2126" s="21">
        <f t="shared" si="237"/>
        <v>2014</v>
      </c>
    </row>
    <row r="2127" spans="1:24" ht="60" x14ac:dyDescent="0.25">
      <c r="A2127">
        <v>2903</v>
      </c>
      <c r="B2127" s="1" t="s">
        <v>2903</v>
      </c>
      <c r="C2127" s="1" t="s">
        <v>7013</v>
      </c>
      <c r="D2127" s="3">
        <v>5000</v>
      </c>
      <c r="E2127" s="4">
        <v>39</v>
      </c>
      <c r="F2127" t="s">
        <v>8220</v>
      </c>
      <c r="G2127" t="s">
        <v>8223</v>
      </c>
      <c r="H2127" t="s">
        <v>8403</v>
      </c>
      <c r="I2127" t="s">
        <v>8245</v>
      </c>
      <c r="J2127">
        <v>1441771218</v>
      </c>
      <c r="K2127">
        <v>1436587218</v>
      </c>
      <c r="L2127" t="b">
        <v>0</v>
      </c>
      <c r="M2127">
        <v>4</v>
      </c>
      <c r="N2127" t="b">
        <v>0</v>
      </c>
      <c r="O2127" t="s">
        <v>8269</v>
      </c>
      <c r="P2127" t="s">
        <v>8321</v>
      </c>
      <c r="Q2127" t="s">
        <v>8324</v>
      </c>
      <c r="R2127">
        <f t="shared" si="231"/>
        <v>9.75</v>
      </c>
      <c r="S2127" s="9">
        <f t="shared" si="232"/>
        <v>1</v>
      </c>
      <c r="T2127" s="8">
        <f t="shared" si="233"/>
        <v>42196.166874999995</v>
      </c>
      <c r="U2127" s="8">
        <f t="shared" si="234"/>
        <v>42256.166874999995</v>
      </c>
      <c r="V2127" s="14">
        <f t="shared" si="235"/>
        <v>60</v>
      </c>
      <c r="W2127" s="10">
        <f t="shared" si="236"/>
        <v>-0.99219999999999997</v>
      </c>
      <c r="X2127" s="21">
        <f t="shared" si="237"/>
        <v>2015</v>
      </c>
    </row>
    <row r="2128" spans="1:24" ht="30" x14ac:dyDescent="0.25">
      <c r="A2128">
        <v>2761</v>
      </c>
      <c r="B2128" s="1" t="s">
        <v>2761</v>
      </c>
      <c r="C2128" s="1" t="s">
        <v>6871</v>
      </c>
      <c r="D2128" s="3">
        <v>5000</v>
      </c>
      <c r="E2128" s="4">
        <v>36</v>
      </c>
      <c r="F2128" t="s">
        <v>8220</v>
      </c>
      <c r="G2128" t="s">
        <v>8223</v>
      </c>
      <c r="H2128" t="s">
        <v>8403</v>
      </c>
      <c r="I2128" t="s">
        <v>8245</v>
      </c>
      <c r="J2128">
        <v>1357176693</v>
      </c>
      <c r="K2128">
        <v>1354584693</v>
      </c>
      <c r="L2128" t="b">
        <v>0</v>
      </c>
      <c r="M2128">
        <v>4</v>
      </c>
      <c r="N2128" t="b">
        <v>0</v>
      </c>
      <c r="O2128" t="s">
        <v>8302</v>
      </c>
      <c r="P2128" t="s">
        <v>8309</v>
      </c>
      <c r="Q2128" t="s">
        <v>8354</v>
      </c>
      <c r="R2128">
        <f t="shared" si="231"/>
        <v>9</v>
      </c>
      <c r="S2128" s="9">
        <f t="shared" si="232"/>
        <v>1</v>
      </c>
      <c r="T2128" s="8">
        <f t="shared" si="233"/>
        <v>41247.063576388886</v>
      </c>
      <c r="U2128" s="8">
        <f t="shared" si="234"/>
        <v>41277.063576388886</v>
      </c>
      <c r="V2128" s="14">
        <f t="shared" si="235"/>
        <v>30</v>
      </c>
      <c r="W2128" s="10">
        <f t="shared" si="236"/>
        <v>-0.99280000000000002</v>
      </c>
      <c r="X2128" s="21">
        <f t="shared" si="237"/>
        <v>2012</v>
      </c>
    </row>
    <row r="2129" spans="1:24" ht="60" x14ac:dyDescent="0.25">
      <c r="A2129">
        <v>550</v>
      </c>
      <c r="B2129" s="1" t="s">
        <v>551</v>
      </c>
      <c r="C2129" s="1" t="s">
        <v>4660</v>
      </c>
      <c r="D2129" s="3">
        <v>5000</v>
      </c>
      <c r="E2129" s="4">
        <v>35</v>
      </c>
      <c r="F2129" t="s">
        <v>8220</v>
      </c>
      <c r="G2129" t="s">
        <v>8228</v>
      </c>
      <c r="H2129" t="s">
        <v>8408</v>
      </c>
      <c r="I2129" t="s">
        <v>8250</v>
      </c>
      <c r="J2129">
        <v>1485838800</v>
      </c>
      <c r="K2129">
        <v>1484756245</v>
      </c>
      <c r="L2129" t="b">
        <v>0</v>
      </c>
      <c r="M2129">
        <v>4</v>
      </c>
      <c r="N2129" t="b">
        <v>0</v>
      </c>
      <c r="O2129" t="s">
        <v>8270</v>
      </c>
      <c r="P2129" t="s">
        <v>8306</v>
      </c>
      <c r="Q2129" t="s">
        <v>8340</v>
      </c>
      <c r="R2129">
        <f t="shared" si="231"/>
        <v>8.75</v>
      </c>
      <c r="S2129" s="9">
        <f t="shared" si="232"/>
        <v>1</v>
      </c>
      <c r="T2129" s="8">
        <f t="shared" si="233"/>
        <v>42753.678761574076</v>
      </c>
      <c r="U2129" s="8">
        <f t="shared" si="234"/>
        <v>42766.208333333328</v>
      </c>
      <c r="V2129" s="14">
        <f t="shared" si="235"/>
        <v>12.529571759252576</v>
      </c>
      <c r="W2129" s="10">
        <f t="shared" si="236"/>
        <v>-0.99299999999999999</v>
      </c>
      <c r="X2129" s="21">
        <f t="shared" si="237"/>
        <v>2017</v>
      </c>
    </row>
    <row r="2130" spans="1:24" ht="30" x14ac:dyDescent="0.25">
      <c r="A2130">
        <v>1710</v>
      </c>
      <c r="B2130" s="1" t="s">
        <v>1711</v>
      </c>
      <c r="C2130" s="1" t="s">
        <v>5820</v>
      </c>
      <c r="D2130" s="3">
        <v>5000</v>
      </c>
      <c r="E2130" s="4">
        <v>34</v>
      </c>
      <c r="F2130" t="s">
        <v>8220</v>
      </c>
      <c r="G2130" t="s">
        <v>8235</v>
      </c>
      <c r="H2130" t="s">
        <v>8412</v>
      </c>
      <c r="I2130" t="s">
        <v>8248</v>
      </c>
      <c r="J2130">
        <v>1453122000</v>
      </c>
      <c r="K2130">
        <v>1449151888</v>
      </c>
      <c r="L2130" t="b">
        <v>0</v>
      </c>
      <c r="M2130">
        <v>1</v>
      </c>
      <c r="N2130" t="b">
        <v>0</v>
      </c>
      <c r="O2130" t="s">
        <v>8291</v>
      </c>
      <c r="P2130" t="s">
        <v>8325</v>
      </c>
      <c r="Q2130" t="s">
        <v>8328</v>
      </c>
      <c r="R2130">
        <f t="shared" si="231"/>
        <v>34</v>
      </c>
      <c r="S2130" s="9">
        <f t="shared" si="232"/>
        <v>1</v>
      </c>
      <c r="T2130" s="8">
        <f t="shared" si="233"/>
        <v>42341.59129629629</v>
      </c>
      <c r="U2130" s="8">
        <f t="shared" si="234"/>
        <v>42387.541666666672</v>
      </c>
      <c r="V2130" s="14">
        <f t="shared" si="235"/>
        <v>45.950370370381279</v>
      </c>
      <c r="W2130" s="10">
        <f t="shared" si="236"/>
        <v>-0.99319999999999997</v>
      </c>
      <c r="X2130" s="21">
        <f t="shared" si="237"/>
        <v>2015</v>
      </c>
    </row>
    <row r="2131" spans="1:24" ht="60" x14ac:dyDescent="0.25">
      <c r="A2131">
        <v>917</v>
      </c>
      <c r="B2131" s="1" t="s">
        <v>918</v>
      </c>
      <c r="C2131" s="1" t="s">
        <v>5027</v>
      </c>
      <c r="D2131" s="3">
        <v>5000</v>
      </c>
      <c r="E2131" s="4">
        <v>30</v>
      </c>
      <c r="F2131" t="s">
        <v>8220</v>
      </c>
      <c r="G2131" t="s">
        <v>8223</v>
      </c>
      <c r="H2131" t="s">
        <v>8403</v>
      </c>
      <c r="I2131" t="s">
        <v>8245</v>
      </c>
      <c r="J2131">
        <v>1405305000</v>
      </c>
      <c r="K2131">
        <v>1402612730</v>
      </c>
      <c r="L2131" t="b">
        <v>0</v>
      </c>
      <c r="M2131">
        <v>1</v>
      </c>
      <c r="N2131" t="b">
        <v>0</v>
      </c>
      <c r="O2131" t="s">
        <v>8276</v>
      </c>
      <c r="P2131" t="s">
        <v>8325</v>
      </c>
      <c r="Q2131" t="s">
        <v>8348</v>
      </c>
      <c r="R2131">
        <f t="shared" si="231"/>
        <v>30</v>
      </c>
      <c r="S2131" s="9">
        <f t="shared" si="232"/>
        <v>1</v>
      </c>
      <c r="T2131" s="8">
        <f t="shared" si="233"/>
        <v>41802.94363425926</v>
      </c>
      <c r="U2131" s="8">
        <f t="shared" si="234"/>
        <v>41834.104166666664</v>
      </c>
      <c r="V2131" s="14">
        <f t="shared" si="235"/>
        <v>31.160532407404389</v>
      </c>
      <c r="W2131" s="10">
        <f t="shared" si="236"/>
        <v>-0.99399999999999999</v>
      </c>
      <c r="X2131" s="21">
        <f t="shared" si="237"/>
        <v>2014</v>
      </c>
    </row>
    <row r="2132" spans="1:24" ht="60" x14ac:dyDescent="0.25">
      <c r="A2132">
        <v>2506</v>
      </c>
      <c r="B2132" s="1" t="s">
        <v>2506</v>
      </c>
      <c r="C2132" s="1" t="s">
        <v>6616</v>
      </c>
      <c r="D2132" s="3">
        <v>5000</v>
      </c>
      <c r="E2132" s="4">
        <v>30</v>
      </c>
      <c r="F2132" t="s">
        <v>8220</v>
      </c>
      <c r="G2132" t="s">
        <v>8224</v>
      </c>
      <c r="H2132" t="s">
        <v>8407</v>
      </c>
      <c r="I2132" t="s">
        <v>8246</v>
      </c>
      <c r="J2132">
        <v>1443906000</v>
      </c>
      <c r="K2132">
        <v>1441955269</v>
      </c>
      <c r="L2132" t="b">
        <v>0</v>
      </c>
      <c r="M2132">
        <v>2</v>
      </c>
      <c r="N2132" t="b">
        <v>0</v>
      </c>
      <c r="O2132" t="s">
        <v>8297</v>
      </c>
      <c r="P2132" t="s">
        <v>8317</v>
      </c>
      <c r="Q2132" t="s">
        <v>8355</v>
      </c>
      <c r="R2132">
        <f t="shared" si="231"/>
        <v>15</v>
      </c>
      <c r="S2132" s="9">
        <f t="shared" si="232"/>
        <v>1</v>
      </c>
      <c r="T2132" s="8">
        <f t="shared" si="233"/>
        <v>42258.297094907408</v>
      </c>
      <c r="U2132" s="8">
        <f t="shared" si="234"/>
        <v>42280.875</v>
      </c>
      <c r="V2132" s="14">
        <f t="shared" si="235"/>
        <v>22.577905092592118</v>
      </c>
      <c r="W2132" s="10">
        <f t="shared" si="236"/>
        <v>-0.99399999999999999</v>
      </c>
      <c r="X2132" s="21">
        <f t="shared" si="237"/>
        <v>2015</v>
      </c>
    </row>
    <row r="2133" spans="1:24" ht="60" x14ac:dyDescent="0.25">
      <c r="A2133">
        <v>1099</v>
      </c>
      <c r="B2133" s="1" t="s">
        <v>1100</v>
      </c>
      <c r="C2133" s="1" t="s">
        <v>5209</v>
      </c>
      <c r="D2133" s="3">
        <v>5000</v>
      </c>
      <c r="E2133" s="4">
        <v>25</v>
      </c>
      <c r="F2133" t="s">
        <v>8220</v>
      </c>
      <c r="G2133" t="s">
        <v>8224</v>
      </c>
      <c r="H2133" t="s">
        <v>8407</v>
      </c>
      <c r="I2133" t="s">
        <v>8246</v>
      </c>
      <c r="J2133">
        <v>1431547468</v>
      </c>
      <c r="K2133">
        <v>1428955468</v>
      </c>
      <c r="L2133" t="b">
        <v>0</v>
      </c>
      <c r="M2133">
        <v>1</v>
      </c>
      <c r="N2133" t="b">
        <v>0</v>
      </c>
      <c r="O2133" t="s">
        <v>8280</v>
      </c>
      <c r="P2133" t="s">
        <v>8314</v>
      </c>
      <c r="Q2133" t="s">
        <v>8332</v>
      </c>
      <c r="R2133">
        <f t="shared" si="231"/>
        <v>25</v>
      </c>
      <c r="S2133" s="9">
        <f t="shared" si="232"/>
        <v>1</v>
      </c>
      <c r="T2133" s="8">
        <f t="shared" si="233"/>
        <v>42107.836435185185</v>
      </c>
      <c r="U2133" s="8">
        <f t="shared" si="234"/>
        <v>42137.836435185185</v>
      </c>
      <c r="V2133" s="14">
        <f t="shared" si="235"/>
        <v>30</v>
      </c>
      <c r="W2133" s="10">
        <f t="shared" si="236"/>
        <v>-0.995</v>
      </c>
      <c r="X2133" s="21">
        <f t="shared" si="237"/>
        <v>2015</v>
      </c>
    </row>
    <row r="2134" spans="1:24" ht="30" x14ac:dyDescent="0.25">
      <c r="A2134">
        <v>2893</v>
      </c>
      <c r="B2134" s="1" t="s">
        <v>2893</v>
      </c>
      <c r="C2134" s="1" t="s">
        <v>7003</v>
      </c>
      <c r="D2134" s="3">
        <v>5000</v>
      </c>
      <c r="E2134" s="4">
        <v>25</v>
      </c>
      <c r="F2134" t="s">
        <v>8220</v>
      </c>
      <c r="G2134" t="s">
        <v>8223</v>
      </c>
      <c r="H2134" t="s">
        <v>8403</v>
      </c>
      <c r="I2134" t="s">
        <v>8245</v>
      </c>
      <c r="J2134">
        <v>1420768800</v>
      </c>
      <c r="K2134">
        <v>1415644395</v>
      </c>
      <c r="L2134" t="b">
        <v>0</v>
      </c>
      <c r="M2134">
        <v>2</v>
      </c>
      <c r="N2134" t="b">
        <v>0</v>
      </c>
      <c r="O2134" t="s">
        <v>8269</v>
      </c>
      <c r="P2134" t="s">
        <v>8321</v>
      </c>
      <c r="Q2134" t="s">
        <v>8324</v>
      </c>
      <c r="R2134">
        <f t="shared" si="231"/>
        <v>12.5</v>
      </c>
      <c r="S2134" s="9">
        <f t="shared" si="232"/>
        <v>1</v>
      </c>
      <c r="T2134" s="8">
        <f t="shared" si="233"/>
        <v>41953.773090277777</v>
      </c>
      <c r="U2134" s="8">
        <f t="shared" si="234"/>
        <v>42013.083333333328</v>
      </c>
      <c r="V2134" s="14">
        <f t="shared" si="235"/>
        <v>59.310243055551837</v>
      </c>
      <c r="W2134" s="10">
        <f t="shared" si="236"/>
        <v>-0.995</v>
      </c>
      <c r="X2134" s="21">
        <f t="shared" si="237"/>
        <v>2014</v>
      </c>
    </row>
    <row r="2135" spans="1:24" ht="45" x14ac:dyDescent="0.25">
      <c r="A2135">
        <v>900</v>
      </c>
      <c r="B2135" s="1" t="s">
        <v>901</v>
      </c>
      <c r="C2135" s="1" t="s">
        <v>5010</v>
      </c>
      <c r="D2135" s="3">
        <v>5000</v>
      </c>
      <c r="E2135" s="4">
        <v>21</v>
      </c>
      <c r="F2135" t="s">
        <v>8220</v>
      </c>
      <c r="G2135" t="s">
        <v>8223</v>
      </c>
      <c r="H2135" t="s">
        <v>8403</v>
      </c>
      <c r="I2135" t="s">
        <v>8245</v>
      </c>
      <c r="J2135">
        <v>1459365802</v>
      </c>
      <c r="K2135">
        <v>1456777402</v>
      </c>
      <c r="L2135" t="b">
        <v>0</v>
      </c>
      <c r="M2135">
        <v>2</v>
      </c>
      <c r="N2135" t="b">
        <v>0</v>
      </c>
      <c r="O2135" t="s">
        <v>8276</v>
      </c>
      <c r="P2135" t="s">
        <v>8325</v>
      </c>
      <c r="Q2135" t="s">
        <v>8348</v>
      </c>
      <c r="R2135">
        <f t="shared" si="231"/>
        <v>10.5</v>
      </c>
      <c r="S2135" s="9">
        <f t="shared" si="232"/>
        <v>0</v>
      </c>
      <c r="T2135" s="8">
        <f t="shared" si="233"/>
        <v>42429.84956018519</v>
      </c>
      <c r="U2135" s="8">
        <f t="shared" si="234"/>
        <v>42459.807893518519</v>
      </c>
      <c r="V2135" s="14">
        <f t="shared" si="235"/>
        <v>29.958333333328483</v>
      </c>
      <c r="W2135" s="10">
        <f t="shared" si="236"/>
        <v>-0.99580000000000002</v>
      </c>
      <c r="X2135" s="21">
        <f t="shared" si="237"/>
        <v>2016</v>
      </c>
    </row>
    <row r="2136" spans="1:24" ht="60" x14ac:dyDescent="0.25">
      <c r="A2136">
        <v>3961</v>
      </c>
      <c r="B2136" s="1" t="s">
        <v>3958</v>
      </c>
      <c r="C2136" s="1" t="s">
        <v>8068</v>
      </c>
      <c r="D2136" s="3">
        <v>5000</v>
      </c>
      <c r="E2136" s="4">
        <v>21</v>
      </c>
      <c r="F2136" t="s">
        <v>8220</v>
      </c>
      <c r="G2136" t="s">
        <v>8224</v>
      </c>
      <c r="H2136" t="s">
        <v>8407</v>
      </c>
      <c r="I2136" t="s">
        <v>8246</v>
      </c>
      <c r="J2136">
        <v>1399584210</v>
      </c>
      <c r="K2136">
        <v>1397683410</v>
      </c>
      <c r="L2136" t="b">
        <v>0</v>
      </c>
      <c r="M2136">
        <v>2</v>
      </c>
      <c r="N2136" t="b">
        <v>0</v>
      </c>
      <c r="O2136" t="s">
        <v>8269</v>
      </c>
      <c r="P2136" t="s">
        <v>8321</v>
      </c>
      <c r="Q2136" t="s">
        <v>8324</v>
      </c>
      <c r="R2136">
        <f t="shared" si="231"/>
        <v>10.5</v>
      </c>
      <c r="S2136" s="9">
        <f t="shared" si="232"/>
        <v>0</v>
      </c>
      <c r="T2136" s="8">
        <f t="shared" si="233"/>
        <v>41745.891319444447</v>
      </c>
      <c r="U2136" s="8">
        <f t="shared" si="234"/>
        <v>41767.891319444447</v>
      </c>
      <c r="V2136" s="14">
        <f t="shared" si="235"/>
        <v>22</v>
      </c>
      <c r="W2136" s="10">
        <f t="shared" si="236"/>
        <v>-0.99580000000000002</v>
      </c>
      <c r="X2136" s="21">
        <f t="shared" si="237"/>
        <v>2014</v>
      </c>
    </row>
    <row r="2137" spans="1:24" ht="45" x14ac:dyDescent="0.25">
      <c r="A2137">
        <v>4041</v>
      </c>
      <c r="B2137" s="1" t="s">
        <v>4037</v>
      </c>
      <c r="C2137" s="1" t="s">
        <v>8145</v>
      </c>
      <c r="D2137" s="3">
        <v>5000</v>
      </c>
      <c r="E2137" s="4">
        <v>21</v>
      </c>
      <c r="F2137" t="s">
        <v>8220</v>
      </c>
      <c r="G2137" t="s">
        <v>8224</v>
      </c>
      <c r="H2137" t="s">
        <v>8407</v>
      </c>
      <c r="I2137" t="s">
        <v>8246</v>
      </c>
      <c r="J2137">
        <v>1473160954</v>
      </c>
      <c r="K2137">
        <v>1467976954</v>
      </c>
      <c r="L2137" t="b">
        <v>0</v>
      </c>
      <c r="M2137">
        <v>2</v>
      </c>
      <c r="N2137" t="b">
        <v>0</v>
      </c>
      <c r="O2137" t="s">
        <v>8269</v>
      </c>
      <c r="P2137" t="s">
        <v>8321</v>
      </c>
      <c r="Q2137" t="s">
        <v>8324</v>
      </c>
      <c r="R2137">
        <f t="shared" si="231"/>
        <v>10.5</v>
      </c>
      <c r="S2137" s="9">
        <f t="shared" si="232"/>
        <v>0</v>
      </c>
      <c r="T2137" s="8">
        <f t="shared" si="233"/>
        <v>42559.474004629628</v>
      </c>
      <c r="U2137" s="8">
        <f t="shared" si="234"/>
        <v>42619.474004629628</v>
      </c>
      <c r="V2137" s="14">
        <f t="shared" si="235"/>
        <v>60</v>
      </c>
      <c r="W2137" s="10">
        <f t="shared" si="236"/>
        <v>-0.99580000000000002</v>
      </c>
      <c r="X2137" s="21">
        <f t="shared" si="237"/>
        <v>2016</v>
      </c>
    </row>
    <row r="2138" spans="1:24" ht="45" x14ac:dyDescent="0.25">
      <c r="A2138">
        <v>1738</v>
      </c>
      <c r="B2138" s="1" t="s">
        <v>1739</v>
      </c>
      <c r="C2138" s="1" t="s">
        <v>5848</v>
      </c>
      <c r="D2138" s="3">
        <v>5000</v>
      </c>
      <c r="E2138" s="4">
        <v>20</v>
      </c>
      <c r="F2138" t="s">
        <v>8220</v>
      </c>
      <c r="G2138" t="s">
        <v>8223</v>
      </c>
      <c r="H2138" t="s">
        <v>8403</v>
      </c>
      <c r="I2138" t="s">
        <v>8245</v>
      </c>
      <c r="J2138">
        <v>1412283542</v>
      </c>
      <c r="K2138">
        <v>1409691542</v>
      </c>
      <c r="L2138" t="b">
        <v>0</v>
      </c>
      <c r="M2138">
        <v>1</v>
      </c>
      <c r="N2138" t="b">
        <v>0</v>
      </c>
      <c r="O2138" t="s">
        <v>8291</v>
      </c>
      <c r="P2138" t="s">
        <v>8325</v>
      </c>
      <c r="Q2138" t="s">
        <v>8328</v>
      </c>
      <c r="R2138">
        <f t="shared" si="231"/>
        <v>20</v>
      </c>
      <c r="S2138" s="9">
        <f t="shared" si="232"/>
        <v>0</v>
      </c>
      <c r="T2138" s="8">
        <f t="shared" si="233"/>
        <v>41884.874328703707</v>
      </c>
      <c r="U2138" s="8">
        <f t="shared" si="234"/>
        <v>41914.874328703707</v>
      </c>
      <c r="V2138" s="14">
        <f t="shared" si="235"/>
        <v>30</v>
      </c>
      <c r="W2138" s="10">
        <f t="shared" si="236"/>
        <v>-0.996</v>
      </c>
      <c r="X2138" s="21">
        <f t="shared" si="237"/>
        <v>2014</v>
      </c>
    </row>
    <row r="2139" spans="1:24" ht="60" x14ac:dyDescent="0.25">
      <c r="A2139">
        <v>1686</v>
      </c>
      <c r="B2139" s="1" t="s">
        <v>1687</v>
      </c>
      <c r="C2139" s="1" t="s">
        <v>5796</v>
      </c>
      <c r="D2139" s="3">
        <v>5000</v>
      </c>
      <c r="E2139" s="4">
        <v>18</v>
      </c>
      <c r="F2139" t="s">
        <v>8221</v>
      </c>
      <c r="G2139" t="s">
        <v>8228</v>
      </c>
      <c r="H2139" t="s">
        <v>8408</v>
      </c>
      <c r="I2139" t="s">
        <v>8250</v>
      </c>
      <c r="J2139">
        <v>1493320519</v>
      </c>
      <c r="K2139">
        <v>1488140119</v>
      </c>
      <c r="L2139" t="b">
        <v>0</v>
      </c>
      <c r="M2139">
        <v>1</v>
      </c>
      <c r="N2139" t="b">
        <v>0</v>
      </c>
      <c r="O2139" t="s">
        <v>8291</v>
      </c>
      <c r="P2139" t="s">
        <v>8325</v>
      </c>
      <c r="Q2139" t="s">
        <v>8328</v>
      </c>
      <c r="R2139">
        <f t="shared" si="231"/>
        <v>18</v>
      </c>
      <c r="S2139" s="9">
        <f t="shared" si="232"/>
        <v>0</v>
      </c>
      <c r="T2139" s="8">
        <f t="shared" si="233"/>
        <v>42792.843969907408</v>
      </c>
      <c r="U2139" s="8">
        <f t="shared" si="234"/>
        <v>42852.802303240736</v>
      </c>
      <c r="V2139" s="14">
        <f t="shared" si="235"/>
        <v>59.958333333328483</v>
      </c>
      <c r="W2139" s="10">
        <f t="shared" si="236"/>
        <v>-0.99639999999999995</v>
      </c>
      <c r="X2139" s="21">
        <f t="shared" si="237"/>
        <v>2017</v>
      </c>
    </row>
    <row r="2140" spans="1:24" ht="45" x14ac:dyDescent="0.25">
      <c r="A2140">
        <v>3926</v>
      </c>
      <c r="B2140" s="1" t="s">
        <v>3923</v>
      </c>
      <c r="C2140" s="1" t="s">
        <v>8034</v>
      </c>
      <c r="D2140" s="3">
        <v>5000</v>
      </c>
      <c r="E2140" s="4">
        <v>15</v>
      </c>
      <c r="F2140" t="s">
        <v>8220</v>
      </c>
      <c r="G2140" t="s">
        <v>8225</v>
      </c>
      <c r="H2140" t="s">
        <v>8404</v>
      </c>
      <c r="I2140" t="s">
        <v>8247</v>
      </c>
      <c r="J2140">
        <v>1419645748</v>
      </c>
      <c r="K2140">
        <v>1417053748</v>
      </c>
      <c r="L2140" t="b">
        <v>0</v>
      </c>
      <c r="M2140">
        <v>1</v>
      </c>
      <c r="N2140" t="b">
        <v>0</v>
      </c>
      <c r="O2140" t="s">
        <v>8269</v>
      </c>
      <c r="P2140" t="s">
        <v>8321</v>
      </c>
      <c r="Q2140" t="s">
        <v>8324</v>
      </c>
      <c r="R2140">
        <f t="shared" si="231"/>
        <v>15</v>
      </c>
      <c r="S2140" s="9">
        <f t="shared" si="232"/>
        <v>0</v>
      </c>
      <c r="T2140" s="8">
        <f t="shared" si="233"/>
        <v>41970.085046296299</v>
      </c>
      <c r="U2140" s="8">
        <f t="shared" si="234"/>
        <v>42000.085046296299</v>
      </c>
      <c r="V2140" s="14">
        <f t="shared" si="235"/>
        <v>30</v>
      </c>
      <c r="W2140" s="10">
        <f t="shared" si="236"/>
        <v>-0.997</v>
      </c>
      <c r="X2140" s="21">
        <f t="shared" si="237"/>
        <v>2014</v>
      </c>
    </row>
    <row r="2141" spans="1:24" ht="60" x14ac:dyDescent="0.25">
      <c r="A2141">
        <v>1123</v>
      </c>
      <c r="B2141" s="1" t="s">
        <v>1124</v>
      </c>
      <c r="C2141" s="1" t="s">
        <v>5233</v>
      </c>
      <c r="D2141" s="3">
        <v>5000</v>
      </c>
      <c r="E2141" s="4">
        <v>11</v>
      </c>
      <c r="F2141" t="s">
        <v>8220</v>
      </c>
      <c r="G2141" t="s">
        <v>8223</v>
      </c>
      <c r="H2141" t="s">
        <v>8403</v>
      </c>
      <c r="I2141" t="s">
        <v>8245</v>
      </c>
      <c r="J2141">
        <v>1397910848</v>
      </c>
      <c r="K2141">
        <v>1395318848</v>
      </c>
      <c r="L2141" t="b">
        <v>0</v>
      </c>
      <c r="M2141">
        <v>3</v>
      </c>
      <c r="N2141" t="b">
        <v>0</v>
      </c>
      <c r="O2141" t="s">
        <v>8280</v>
      </c>
      <c r="P2141" t="s">
        <v>8314</v>
      </c>
      <c r="Q2141" t="s">
        <v>8332</v>
      </c>
      <c r="R2141">
        <f t="shared" si="231"/>
        <v>3.67</v>
      </c>
      <c r="S2141" s="9">
        <f t="shared" si="232"/>
        <v>0</v>
      </c>
      <c r="T2141" s="8">
        <f t="shared" si="233"/>
        <v>41718.5237037037</v>
      </c>
      <c r="U2141" s="8">
        <f t="shared" si="234"/>
        <v>41748.5237037037</v>
      </c>
      <c r="V2141" s="14">
        <f t="shared" si="235"/>
        <v>30</v>
      </c>
      <c r="W2141" s="10">
        <f t="shared" si="236"/>
        <v>-0.99780000000000002</v>
      </c>
      <c r="X2141" s="21">
        <f t="shared" si="237"/>
        <v>2014</v>
      </c>
    </row>
    <row r="2142" spans="1:24" ht="60" x14ac:dyDescent="0.25">
      <c r="A2142">
        <v>1130</v>
      </c>
      <c r="B2142" s="1" t="s">
        <v>1131</v>
      </c>
      <c r="C2142" s="1" t="s">
        <v>5240</v>
      </c>
      <c r="D2142" s="3">
        <v>5000</v>
      </c>
      <c r="E2142" s="4">
        <v>11</v>
      </c>
      <c r="F2142" t="s">
        <v>8220</v>
      </c>
      <c r="G2142" t="s">
        <v>8223</v>
      </c>
      <c r="H2142" t="s">
        <v>8403</v>
      </c>
      <c r="I2142" t="s">
        <v>8245</v>
      </c>
      <c r="J2142">
        <v>1416963300</v>
      </c>
      <c r="K2142">
        <v>1411775700</v>
      </c>
      <c r="L2142" t="b">
        <v>0</v>
      </c>
      <c r="M2142">
        <v>3</v>
      </c>
      <c r="N2142" t="b">
        <v>0</v>
      </c>
      <c r="O2142" t="s">
        <v>8281</v>
      </c>
      <c r="P2142" t="s">
        <v>8314</v>
      </c>
      <c r="Q2142" t="s">
        <v>8342</v>
      </c>
      <c r="R2142">
        <f t="shared" si="231"/>
        <v>3.67</v>
      </c>
      <c r="S2142" s="9">
        <f t="shared" si="232"/>
        <v>0</v>
      </c>
      <c r="T2142" s="8">
        <f t="shared" si="233"/>
        <v>41908.996527777781</v>
      </c>
      <c r="U2142" s="8">
        <f t="shared" si="234"/>
        <v>41969.038194444445</v>
      </c>
      <c r="V2142" s="14">
        <f t="shared" si="235"/>
        <v>60.041666666664241</v>
      </c>
      <c r="W2142" s="10">
        <f t="shared" si="236"/>
        <v>-0.99780000000000002</v>
      </c>
      <c r="X2142" s="21">
        <f t="shared" si="237"/>
        <v>2014</v>
      </c>
    </row>
    <row r="2143" spans="1:24" ht="45" x14ac:dyDescent="0.25">
      <c r="A2143">
        <v>1715</v>
      </c>
      <c r="B2143" s="1" t="s">
        <v>1716</v>
      </c>
      <c r="C2143" s="1" t="s">
        <v>5825</v>
      </c>
      <c r="D2143" s="3">
        <v>5000</v>
      </c>
      <c r="E2143" s="4">
        <v>11</v>
      </c>
      <c r="F2143" t="s">
        <v>8220</v>
      </c>
      <c r="G2143" t="s">
        <v>8223</v>
      </c>
      <c r="H2143" t="s">
        <v>8403</v>
      </c>
      <c r="I2143" t="s">
        <v>8245</v>
      </c>
      <c r="J2143">
        <v>1427772120</v>
      </c>
      <c r="K2143">
        <v>1425186785</v>
      </c>
      <c r="L2143" t="b">
        <v>0</v>
      </c>
      <c r="M2143">
        <v>2</v>
      </c>
      <c r="N2143" t="b">
        <v>0</v>
      </c>
      <c r="O2143" t="s">
        <v>8291</v>
      </c>
      <c r="P2143" t="s">
        <v>8325</v>
      </c>
      <c r="Q2143" t="s">
        <v>8328</v>
      </c>
      <c r="R2143">
        <f t="shared" si="231"/>
        <v>5.5</v>
      </c>
      <c r="S2143" s="9">
        <f t="shared" si="232"/>
        <v>0</v>
      </c>
      <c r="T2143" s="8">
        <f t="shared" si="233"/>
        <v>42064.217418981483</v>
      </c>
      <c r="U2143" s="8">
        <f t="shared" si="234"/>
        <v>42094.140277777777</v>
      </c>
      <c r="V2143" s="14">
        <f t="shared" si="235"/>
        <v>29.92285879629344</v>
      </c>
      <c r="W2143" s="10">
        <f t="shared" si="236"/>
        <v>-0.99780000000000002</v>
      </c>
      <c r="X2143" s="21">
        <f t="shared" si="237"/>
        <v>2015</v>
      </c>
    </row>
    <row r="2144" spans="1:24" ht="60" x14ac:dyDescent="0.25">
      <c r="A2144">
        <v>3940</v>
      </c>
      <c r="B2144" s="1" t="s">
        <v>3937</v>
      </c>
      <c r="C2144" s="1" t="s">
        <v>8048</v>
      </c>
      <c r="D2144" s="3">
        <v>5000</v>
      </c>
      <c r="E2144" s="4">
        <v>11</v>
      </c>
      <c r="F2144" t="s">
        <v>8220</v>
      </c>
      <c r="G2144" t="s">
        <v>8223</v>
      </c>
      <c r="H2144" t="s">
        <v>8403</v>
      </c>
      <c r="I2144" t="s">
        <v>8245</v>
      </c>
      <c r="J2144">
        <v>1420199351</v>
      </c>
      <c r="K2144">
        <v>1416311351</v>
      </c>
      <c r="L2144" t="b">
        <v>0</v>
      </c>
      <c r="M2144">
        <v>2</v>
      </c>
      <c r="N2144" t="b">
        <v>0</v>
      </c>
      <c r="O2144" t="s">
        <v>8269</v>
      </c>
      <c r="P2144" t="s">
        <v>8321</v>
      </c>
      <c r="Q2144" t="s">
        <v>8324</v>
      </c>
      <c r="R2144">
        <f t="shared" si="231"/>
        <v>5.5</v>
      </c>
      <c r="S2144" s="9">
        <f t="shared" si="232"/>
        <v>0</v>
      </c>
      <c r="T2144" s="8">
        <f t="shared" si="233"/>
        <v>41961.492488425924</v>
      </c>
      <c r="U2144" s="8">
        <f t="shared" si="234"/>
        <v>42006.492488425924</v>
      </c>
      <c r="V2144" s="14">
        <f t="shared" si="235"/>
        <v>45</v>
      </c>
      <c r="W2144" s="10">
        <f t="shared" si="236"/>
        <v>-0.99780000000000002</v>
      </c>
      <c r="X2144" s="21">
        <f t="shared" si="237"/>
        <v>2014</v>
      </c>
    </row>
    <row r="2145" spans="1:24" ht="45" x14ac:dyDescent="0.25">
      <c r="A2145">
        <v>509</v>
      </c>
      <c r="B2145" s="1" t="s">
        <v>510</v>
      </c>
      <c r="C2145" s="1" t="s">
        <v>4619</v>
      </c>
      <c r="D2145" s="3">
        <v>5000</v>
      </c>
      <c r="E2145" s="4">
        <v>10</v>
      </c>
      <c r="F2145" t="s">
        <v>8220</v>
      </c>
      <c r="G2145" t="s">
        <v>8224</v>
      </c>
      <c r="H2145" t="s">
        <v>8407</v>
      </c>
      <c r="I2145" t="s">
        <v>8246</v>
      </c>
      <c r="J2145">
        <v>1435504170</v>
      </c>
      <c r="K2145">
        <v>1432912170</v>
      </c>
      <c r="L2145" t="b">
        <v>0</v>
      </c>
      <c r="M2145">
        <v>1</v>
      </c>
      <c r="N2145" t="b">
        <v>0</v>
      </c>
      <c r="O2145" t="s">
        <v>8268</v>
      </c>
      <c r="P2145" t="s">
        <v>8319</v>
      </c>
      <c r="Q2145" t="s">
        <v>8337</v>
      </c>
      <c r="R2145">
        <f t="shared" si="231"/>
        <v>10</v>
      </c>
      <c r="S2145" s="9">
        <f t="shared" si="232"/>
        <v>0</v>
      </c>
      <c r="T2145" s="8">
        <f t="shared" si="233"/>
        <v>42153.631597222222</v>
      </c>
      <c r="U2145" s="8">
        <f t="shared" si="234"/>
        <v>42183.631597222222</v>
      </c>
      <c r="V2145" s="14">
        <f t="shared" si="235"/>
        <v>30</v>
      </c>
      <c r="W2145" s="10">
        <f t="shared" si="236"/>
        <v>-0.998</v>
      </c>
      <c r="X2145" s="21">
        <f t="shared" si="237"/>
        <v>2015</v>
      </c>
    </row>
    <row r="2146" spans="1:24" ht="60" x14ac:dyDescent="0.25">
      <c r="A2146">
        <v>577</v>
      </c>
      <c r="B2146" s="1" t="s">
        <v>578</v>
      </c>
      <c r="C2146" s="1" t="s">
        <v>4687</v>
      </c>
      <c r="D2146" s="3">
        <v>5000</v>
      </c>
      <c r="E2146" s="4">
        <v>10</v>
      </c>
      <c r="F2146" t="s">
        <v>8220</v>
      </c>
      <c r="G2146" t="s">
        <v>8223</v>
      </c>
      <c r="H2146" t="s">
        <v>8403</v>
      </c>
      <c r="I2146" t="s">
        <v>8245</v>
      </c>
      <c r="J2146">
        <v>1463753302</v>
      </c>
      <c r="K2146">
        <v>1458569302</v>
      </c>
      <c r="L2146" t="b">
        <v>0</v>
      </c>
      <c r="M2146">
        <v>1</v>
      </c>
      <c r="N2146" t="b">
        <v>0</v>
      </c>
      <c r="O2146" t="s">
        <v>8270</v>
      </c>
      <c r="P2146" t="s">
        <v>8306</v>
      </c>
      <c r="Q2146" t="s">
        <v>8340</v>
      </c>
      <c r="R2146">
        <f t="shared" si="231"/>
        <v>10</v>
      </c>
      <c r="S2146" s="9">
        <f t="shared" si="232"/>
        <v>0</v>
      </c>
      <c r="T2146" s="8">
        <f t="shared" si="233"/>
        <v>42450.589143518519</v>
      </c>
      <c r="U2146" s="8">
        <f t="shared" si="234"/>
        <v>42510.589143518519</v>
      </c>
      <c r="V2146" s="14">
        <f t="shared" si="235"/>
        <v>60</v>
      </c>
      <c r="W2146" s="10">
        <f t="shared" si="236"/>
        <v>-0.998</v>
      </c>
      <c r="X2146" s="21">
        <f t="shared" si="237"/>
        <v>2016</v>
      </c>
    </row>
    <row r="2147" spans="1:24" ht="60" x14ac:dyDescent="0.25">
      <c r="A2147">
        <v>606</v>
      </c>
      <c r="B2147" s="1" t="s">
        <v>607</v>
      </c>
      <c r="C2147" s="1" t="s">
        <v>4716</v>
      </c>
      <c r="D2147" s="3">
        <v>5000</v>
      </c>
      <c r="E2147" s="4">
        <v>10</v>
      </c>
      <c r="F2147" t="s">
        <v>8219</v>
      </c>
      <c r="G2147" t="s">
        <v>8232</v>
      </c>
      <c r="H2147" t="s">
        <v>8414</v>
      </c>
      <c r="I2147" t="s">
        <v>8248</v>
      </c>
      <c r="J2147">
        <v>1432479600</v>
      </c>
      <c r="K2147">
        <v>1428507409</v>
      </c>
      <c r="L2147" t="b">
        <v>0</v>
      </c>
      <c r="M2147">
        <v>1</v>
      </c>
      <c r="N2147" t="b">
        <v>0</v>
      </c>
      <c r="O2147" t="s">
        <v>8270</v>
      </c>
      <c r="P2147" t="s">
        <v>8306</v>
      </c>
      <c r="Q2147" t="s">
        <v>8340</v>
      </c>
      <c r="R2147">
        <f t="shared" si="231"/>
        <v>10</v>
      </c>
      <c r="S2147" s="9">
        <f t="shared" si="232"/>
        <v>0</v>
      </c>
      <c r="T2147" s="8">
        <f t="shared" si="233"/>
        <v>42102.650567129633</v>
      </c>
      <c r="U2147" s="8">
        <f t="shared" si="234"/>
        <v>42148.625</v>
      </c>
      <c r="V2147" s="14">
        <f t="shared" si="235"/>
        <v>45.974432870367309</v>
      </c>
      <c r="W2147" s="10">
        <f t="shared" si="236"/>
        <v>-0.998</v>
      </c>
      <c r="X2147" s="21">
        <f t="shared" si="237"/>
        <v>2015</v>
      </c>
    </row>
    <row r="2148" spans="1:24" ht="45" x14ac:dyDescent="0.25">
      <c r="A2148">
        <v>2396</v>
      </c>
      <c r="B2148" s="1" t="s">
        <v>2397</v>
      </c>
      <c r="C2148" s="1" t="s">
        <v>6506</v>
      </c>
      <c r="D2148" s="3">
        <v>5000</v>
      </c>
      <c r="E2148" s="4">
        <v>10</v>
      </c>
      <c r="F2148" t="s">
        <v>8219</v>
      </c>
      <c r="G2148" t="s">
        <v>8239</v>
      </c>
      <c r="H2148" t="s">
        <v>8421</v>
      </c>
      <c r="I2148" t="s">
        <v>8256</v>
      </c>
      <c r="J2148">
        <v>1444940558</v>
      </c>
      <c r="K2148">
        <v>1442348558</v>
      </c>
      <c r="L2148" t="b">
        <v>0</v>
      </c>
      <c r="M2148">
        <v>1</v>
      </c>
      <c r="N2148" t="b">
        <v>0</v>
      </c>
      <c r="O2148" t="s">
        <v>8270</v>
      </c>
      <c r="P2148" t="s">
        <v>8306</v>
      </c>
      <c r="Q2148" t="s">
        <v>8340</v>
      </c>
      <c r="R2148">
        <f t="shared" si="231"/>
        <v>10</v>
      </c>
      <c r="S2148" s="9">
        <f t="shared" si="232"/>
        <v>0</v>
      </c>
      <c r="T2148" s="8">
        <f t="shared" si="233"/>
        <v>42262.849050925928</v>
      </c>
      <c r="U2148" s="8">
        <f t="shared" si="234"/>
        <v>42292.849050925928</v>
      </c>
      <c r="V2148" s="14">
        <f t="shared" si="235"/>
        <v>30</v>
      </c>
      <c r="W2148" s="10">
        <f t="shared" si="236"/>
        <v>-0.998</v>
      </c>
      <c r="X2148" s="21">
        <f t="shared" si="237"/>
        <v>2015</v>
      </c>
    </row>
    <row r="2149" spans="1:24" ht="30" x14ac:dyDescent="0.25">
      <c r="A2149">
        <v>2440</v>
      </c>
      <c r="B2149" s="1" t="s">
        <v>2441</v>
      </c>
      <c r="C2149" s="1" t="s">
        <v>6550</v>
      </c>
      <c r="D2149" s="3">
        <v>5000</v>
      </c>
      <c r="E2149" s="4">
        <v>10</v>
      </c>
      <c r="F2149" t="s">
        <v>8220</v>
      </c>
      <c r="G2149" t="s">
        <v>8241</v>
      </c>
      <c r="H2149" t="s">
        <v>8420</v>
      </c>
      <c r="I2149" t="s">
        <v>8248</v>
      </c>
      <c r="J2149">
        <v>1455399313</v>
      </c>
      <c r="K2149">
        <v>1452807313</v>
      </c>
      <c r="L2149" t="b">
        <v>0</v>
      </c>
      <c r="M2149">
        <v>2</v>
      </c>
      <c r="N2149" t="b">
        <v>0</v>
      </c>
      <c r="O2149" t="s">
        <v>8282</v>
      </c>
      <c r="P2149" t="s">
        <v>8317</v>
      </c>
      <c r="Q2149" t="s">
        <v>8343</v>
      </c>
      <c r="R2149">
        <f t="shared" si="231"/>
        <v>5</v>
      </c>
      <c r="S2149" s="9">
        <f t="shared" si="232"/>
        <v>0</v>
      </c>
      <c r="T2149" s="8">
        <f t="shared" si="233"/>
        <v>42383.899456018517</v>
      </c>
      <c r="U2149" s="8">
        <f t="shared" si="234"/>
        <v>42413.899456018517</v>
      </c>
      <c r="V2149" s="14">
        <f t="shared" si="235"/>
        <v>30</v>
      </c>
      <c r="W2149" s="10">
        <f t="shared" si="236"/>
        <v>-0.998</v>
      </c>
      <c r="X2149" s="21">
        <f t="shared" si="237"/>
        <v>2016</v>
      </c>
    </row>
    <row r="2150" spans="1:24" ht="30" x14ac:dyDescent="0.25">
      <c r="A2150">
        <v>3868</v>
      </c>
      <c r="B2150" s="1" t="s">
        <v>3865</v>
      </c>
      <c r="C2150" s="1" t="s">
        <v>7977</v>
      </c>
      <c r="D2150" s="3">
        <v>5000</v>
      </c>
      <c r="E2150" s="4">
        <v>10</v>
      </c>
      <c r="F2150" t="s">
        <v>8219</v>
      </c>
      <c r="G2150" t="s">
        <v>8224</v>
      </c>
      <c r="H2150" t="s">
        <v>8407</v>
      </c>
      <c r="I2150" t="s">
        <v>8246</v>
      </c>
      <c r="J2150">
        <v>1410191405</v>
      </c>
      <c r="K2150">
        <v>1408031405</v>
      </c>
      <c r="L2150" t="b">
        <v>0</v>
      </c>
      <c r="M2150">
        <v>1</v>
      </c>
      <c r="N2150" t="b">
        <v>0</v>
      </c>
      <c r="O2150" t="s">
        <v>8303</v>
      </c>
      <c r="P2150" t="s">
        <v>8321</v>
      </c>
      <c r="Q2150" t="s">
        <v>8333</v>
      </c>
      <c r="R2150">
        <f t="shared" si="231"/>
        <v>10</v>
      </c>
      <c r="S2150" s="9">
        <f t="shared" si="232"/>
        <v>0</v>
      </c>
      <c r="T2150" s="8">
        <f t="shared" si="233"/>
        <v>41865.659780092588</v>
      </c>
      <c r="U2150" s="8">
        <f t="shared" si="234"/>
        <v>41890.659780092588</v>
      </c>
      <c r="V2150" s="14">
        <f t="shared" si="235"/>
        <v>25</v>
      </c>
      <c r="W2150" s="10">
        <f t="shared" si="236"/>
        <v>-0.998</v>
      </c>
      <c r="X2150" s="21">
        <f t="shared" si="237"/>
        <v>2014</v>
      </c>
    </row>
    <row r="2151" spans="1:24" ht="60" x14ac:dyDescent="0.25">
      <c r="A2151">
        <v>1879</v>
      </c>
      <c r="B2151" s="1" t="s">
        <v>1880</v>
      </c>
      <c r="C2151" s="1" t="s">
        <v>5989</v>
      </c>
      <c r="D2151" s="3">
        <v>5000</v>
      </c>
      <c r="E2151" s="4">
        <v>6</v>
      </c>
      <c r="F2151" t="s">
        <v>8220</v>
      </c>
      <c r="G2151" t="s">
        <v>8226</v>
      </c>
      <c r="H2151" t="s">
        <v>8405</v>
      </c>
      <c r="I2151" t="s">
        <v>8248</v>
      </c>
      <c r="J2151">
        <v>1457966129</v>
      </c>
      <c r="K2151">
        <v>1455377729</v>
      </c>
      <c r="L2151" t="b">
        <v>0</v>
      </c>
      <c r="M2151">
        <v>2</v>
      </c>
      <c r="N2151" t="b">
        <v>0</v>
      </c>
      <c r="O2151" t="s">
        <v>8281</v>
      </c>
      <c r="P2151" t="s">
        <v>8314</v>
      </c>
      <c r="Q2151" t="s">
        <v>8342</v>
      </c>
      <c r="R2151">
        <f t="shared" si="231"/>
        <v>3</v>
      </c>
      <c r="S2151" s="9">
        <f t="shared" si="232"/>
        <v>0</v>
      </c>
      <c r="T2151" s="8">
        <f t="shared" si="233"/>
        <v>42413.649641203709</v>
      </c>
      <c r="U2151" s="8">
        <f t="shared" si="234"/>
        <v>42443.607974537037</v>
      </c>
      <c r="V2151" s="14">
        <f t="shared" si="235"/>
        <v>29.958333333328483</v>
      </c>
      <c r="W2151" s="10">
        <f t="shared" si="236"/>
        <v>-0.99880000000000002</v>
      </c>
      <c r="X2151" s="21">
        <f t="shared" si="237"/>
        <v>2016</v>
      </c>
    </row>
    <row r="2152" spans="1:24" ht="45" x14ac:dyDescent="0.25">
      <c r="A2152">
        <v>440</v>
      </c>
      <c r="B2152" s="1" t="s">
        <v>441</v>
      </c>
      <c r="C2152" s="1" t="s">
        <v>4550</v>
      </c>
      <c r="D2152" s="3">
        <v>5000</v>
      </c>
      <c r="E2152" s="4">
        <v>5</v>
      </c>
      <c r="F2152" t="s">
        <v>8220</v>
      </c>
      <c r="G2152" t="s">
        <v>8223</v>
      </c>
      <c r="H2152" t="s">
        <v>8403</v>
      </c>
      <c r="I2152" t="s">
        <v>8245</v>
      </c>
      <c r="J2152">
        <v>1458859153</v>
      </c>
      <c r="K2152">
        <v>1456270753</v>
      </c>
      <c r="L2152" t="b">
        <v>0</v>
      </c>
      <c r="M2152">
        <v>1</v>
      </c>
      <c r="N2152" t="b">
        <v>0</v>
      </c>
      <c r="O2152" t="s">
        <v>8268</v>
      </c>
      <c r="P2152" t="s">
        <v>8319</v>
      </c>
      <c r="Q2152" t="s">
        <v>8337</v>
      </c>
      <c r="R2152">
        <f t="shared" si="231"/>
        <v>5</v>
      </c>
      <c r="S2152" s="9">
        <f t="shared" si="232"/>
        <v>0</v>
      </c>
      <c r="T2152" s="8">
        <f t="shared" si="233"/>
        <v>42423.985567129625</v>
      </c>
      <c r="U2152" s="8">
        <f t="shared" si="234"/>
        <v>42453.943900462968</v>
      </c>
      <c r="V2152" s="14">
        <f t="shared" si="235"/>
        <v>29.958333333343035</v>
      </c>
      <c r="W2152" s="10">
        <f t="shared" si="236"/>
        <v>-0.999</v>
      </c>
      <c r="X2152" s="21">
        <f t="shared" si="237"/>
        <v>2016</v>
      </c>
    </row>
    <row r="2153" spans="1:24" ht="45" x14ac:dyDescent="0.25">
      <c r="A2153">
        <v>1482</v>
      </c>
      <c r="B2153" s="1" t="s">
        <v>1483</v>
      </c>
      <c r="C2153" s="1" t="s">
        <v>5592</v>
      </c>
      <c r="D2153" s="3">
        <v>5000</v>
      </c>
      <c r="E2153" s="4">
        <v>5</v>
      </c>
      <c r="F2153" t="s">
        <v>8220</v>
      </c>
      <c r="G2153" t="s">
        <v>8223</v>
      </c>
      <c r="H2153" t="s">
        <v>8403</v>
      </c>
      <c r="I2153" t="s">
        <v>8245</v>
      </c>
      <c r="J2153">
        <v>1347004260</v>
      </c>
      <c r="K2153">
        <v>1345062936</v>
      </c>
      <c r="L2153" t="b">
        <v>0</v>
      </c>
      <c r="M2153">
        <v>1</v>
      </c>
      <c r="N2153" t="b">
        <v>0</v>
      </c>
      <c r="O2153" t="s">
        <v>8273</v>
      </c>
      <c r="P2153" t="s">
        <v>8309</v>
      </c>
      <c r="Q2153" t="s">
        <v>8350</v>
      </c>
      <c r="R2153">
        <f t="shared" si="231"/>
        <v>5</v>
      </c>
      <c r="S2153" s="9">
        <f t="shared" si="232"/>
        <v>0</v>
      </c>
      <c r="T2153" s="8">
        <f t="shared" si="233"/>
        <v>41136.85805555556</v>
      </c>
      <c r="U2153" s="8">
        <f t="shared" si="234"/>
        <v>41159.32708333333</v>
      </c>
      <c r="V2153" s="14">
        <f t="shared" si="235"/>
        <v>22.469027777769952</v>
      </c>
      <c r="W2153" s="10">
        <f t="shared" si="236"/>
        <v>-0.999</v>
      </c>
      <c r="X2153" s="21">
        <f t="shared" si="237"/>
        <v>2012</v>
      </c>
    </row>
    <row r="2154" spans="1:24" ht="60" x14ac:dyDescent="0.25">
      <c r="A2154">
        <v>3939</v>
      </c>
      <c r="B2154" s="1" t="s">
        <v>3936</v>
      </c>
      <c r="C2154" s="1" t="s">
        <v>8047</v>
      </c>
      <c r="D2154" s="3">
        <v>5000</v>
      </c>
      <c r="E2154" s="4">
        <v>5</v>
      </c>
      <c r="F2154" t="s">
        <v>8220</v>
      </c>
      <c r="G2154" t="s">
        <v>8225</v>
      </c>
      <c r="H2154" t="s">
        <v>8404</v>
      </c>
      <c r="I2154" t="s">
        <v>8247</v>
      </c>
      <c r="J2154">
        <v>1412656200</v>
      </c>
      <c r="K2154">
        <v>1412328979</v>
      </c>
      <c r="L2154" t="b">
        <v>0</v>
      </c>
      <c r="M2154">
        <v>1</v>
      </c>
      <c r="N2154" t="b">
        <v>0</v>
      </c>
      <c r="O2154" t="s">
        <v>8269</v>
      </c>
      <c r="P2154" t="s">
        <v>8321</v>
      </c>
      <c r="Q2154" t="s">
        <v>8324</v>
      </c>
      <c r="R2154">
        <f t="shared" si="231"/>
        <v>5</v>
      </c>
      <c r="S2154" s="9">
        <f t="shared" si="232"/>
        <v>0</v>
      </c>
      <c r="T2154" s="8">
        <f t="shared" si="233"/>
        <v>41915.400219907409</v>
      </c>
      <c r="U2154" s="8">
        <f t="shared" si="234"/>
        <v>41919.1875</v>
      </c>
      <c r="V2154" s="14">
        <f t="shared" si="235"/>
        <v>3.7872800925906631</v>
      </c>
      <c r="W2154" s="10">
        <f t="shared" si="236"/>
        <v>-0.999</v>
      </c>
      <c r="X2154" s="21">
        <f t="shared" si="237"/>
        <v>2014</v>
      </c>
    </row>
    <row r="2155" spans="1:24" ht="60" x14ac:dyDescent="0.25">
      <c r="A2155">
        <v>2394</v>
      </c>
      <c r="B2155" s="1" t="s">
        <v>2395</v>
      </c>
      <c r="C2155" s="1" t="s">
        <v>6504</v>
      </c>
      <c r="D2155" s="3">
        <v>5000</v>
      </c>
      <c r="E2155" s="4">
        <v>3</v>
      </c>
      <c r="F2155" t="s">
        <v>8219</v>
      </c>
      <c r="G2155" t="s">
        <v>8240</v>
      </c>
      <c r="H2155" t="s">
        <v>8413</v>
      </c>
      <c r="I2155" t="s">
        <v>8248</v>
      </c>
      <c r="J2155">
        <v>1424940093</v>
      </c>
      <c r="K2155">
        <v>1422348093</v>
      </c>
      <c r="L2155" t="b">
        <v>0</v>
      </c>
      <c r="M2155">
        <v>2</v>
      </c>
      <c r="N2155" t="b">
        <v>0</v>
      </c>
      <c r="O2155" t="s">
        <v>8270</v>
      </c>
      <c r="P2155" t="s">
        <v>8306</v>
      </c>
      <c r="Q2155" t="s">
        <v>8340</v>
      </c>
      <c r="R2155">
        <f t="shared" si="231"/>
        <v>1.5</v>
      </c>
      <c r="S2155" s="9">
        <f t="shared" si="232"/>
        <v>0</v>
      </c>
      <c r="T2155" s="8">
        <f t="shared" si="233"/>
        <v>42031.362187499995</v>
      </c>
      <c r="U2155" s="8">
        <f t="shared" si="234"/>
        <v>42061.362187499995</v>
      </c>
      <c r="V2155" s="14">
        <f t="shared" si="235"/>
        <v>30</v>
      </c>
      <c r="W2155" s="10">
        <f t="shared" si="236"/>
        <v>-0.99939999999999996</v>
      </c>
      <c r="X2155" s="21">
        <f t="shared" si="237"/>
        <v>2015</v>
      </c>
    </row>
    <row r="2156" spans="1:24" ht="45" x14ac:dyDescent="0.25">
      <c r="A2156">
        <v>2360</v>
      </c>
      <c r="B2156" s="1" t="s">
        <v>2361</v>
      </c>
      <c r="C2156" s="1" t="s">
        <v>6470</v>
      </c>
      <c r="D2156" s="3">
        <v>5000</v>
      </c>
      <c r="E2156" s="4">
        <v>2</v>
      </c>
      <c r="F2156" t="s">
        <v>8219</v>
      </c>
      <c r="G2156" t="s">
        <v>8228</v>
      </c>
      <c r="H2156" t="s">
        <v>8408</v>
      </c>
      <c r="I2156" t="s">
        <v>8250</v>
      </c>
      <c r="J2156">
        <v>1454864280</v>
      </c>
      <c r="K2156">
        <v>1452272280</v>
      </c>
      <c r="L2156" t="b">
        <v>0</v>
      </c>
      <c r="M2156">
        <v>1</v>
      </c>
      <c r="N2156" t="b">
        <v>0</v>
      </c>
      <c r="O2156" t="s">
        <v>8270</v>
      </c>
      <c r="P2156" t="s">
        <v>8306</v>
      </c>
      <c r="Q2156" t="s">
        <v>8340</v>
      </c>
      <c r="R2156">
        <f t="shared" si="231"/>
        <v>2</v>
      </c>
      <c r="S2156" s="9">
        <f t="shared" si="232"/>
        <v>0</v>
      </c>
      <c r="T2156" s="8">
        <f t="shared" si="233"/>
        <v>42377.70694444445</v>
      </c>
      <c r="U2156" s="8">
        <f t="shared" si="234"/>
        <v>42407.70694444445</v>
      </c>
      <c r="V2156" s="14">
        <f t="shared" si="235"/>
        <v>30</v>
      </c>
      <c r="W2156" s="10">
        <f t="shared" si="236"/>
        <v>-0.99960000000000004</v>
      </c>
      <c r="X2156" s="21">
        <f t="shared" si="237"/>
        <v>2016</v>
      </c>
    </row>
    <row r="2157" spans="1:24" ht="60" x14ac:dyDescent="0.25">
      <c r="A2157">
        <v>566</v>
      </c>
      <c r="B2157" s="1" t="s">
        <v>567</v>
      </c>
      <c r="C2157" s="1" t="s">
        <v>4676</v>
      </c>
      <c r="D2157" s="3">
        <v>5000</v>
      </c>
      <c r="E2157" s="4">
        <v>1</v>
      </c>
      <c r="F2157" t="s">
        <v>8220</v>
      </c>
      <c r="G2157" t="s">
        <v>8223</v>
      </c>
      <c r="H2157" t="s">
        <v>8403</v>
      </c>
      <c r="I2157" t="s">
        <v>8245</v>
      </c>
      <c r="J2157">
        <v>1468513533</v>
      </c>
      <c r="K2157">
        <v>1465921533</v>
      </c>
      <c r="L2157" t="b">
        <v>0</v>
      </c>
      <c r="M2157">
        <v>1</v>
      </c>
      <c r="N2157" t="b">
        <v>0</v>
      </c>
      <c r="O2157" t="s">
        <v>8270</v>
      </c>
      <c r="P2157" t="s">
        <v>8306</v>
      </c>
      <c r="Q2157" t="s">
        <v>8340</v>
      </c>
      <c r="R2157">
        <f t="shared" si="231"/>
        <v>1</v>
      </c>
      <c r="S2157" s="9">
        <f t="shared" si="232"/>
        <v>0</v>
      </c>
      <c r="T2157" s="8">
        <f t="shared" si="233"/>
        <v>42535.68440972222</v>
      </c>
      <c r="U2157" s="8">
        <f t="shared" si="234"/>
        <v>42565.68440972222</v>
      </c>
      <c r="V2157" s="14">
        <f t="shared" si="235"/>
        <v>30</v>
      </c>
      <c r="W2157" s="10">
        <f t="shared" si="236"/>
        <v>-0.99980000000000002</v>
      </c>
      <c r="X2157" s="21">
        <f t="shared" si="237"/>
        <v>2016</v>
      </c>
    </row>
    <row r="2158" spans="1:24" ht="45" x14ac:dyDescent="0.25">
      <c r="A2158">
        <v>634</v>
      </c>
      <c r="B2158" s="1" t="s">
        <v>635</v>
      </c>
      <c r="C2158" s="1" t="s">
        <v>4744</v>
      </c>
      <c r="D2158" s="3">
        <v>5000</v>
      </c>
      <c r="E2158" s="4">
        <v>1</v>
      </c>
      <c r="F2158" t="s">
        <v>8219</v>
      </c>
      <c r="G2158" t="s">
        <v>8223</v>
      </c>
      <c r="H2158" t="s">
        <v>8403</v>
      </c>
      <c r="I2158" t="s">
        <v>8245</v>
      </c>
      <c r="J2158">
        <v>1424989029</v>
      </c>
      <c r="K2158">
        <v>1422397029</v>
      </c>
      <c r="L2158" t="b">
        <v>0</v>
      </c>
      <c r="M2158">
        <v>1</v>
      </c>
      <c r="N2158" t="b">
        <v>0</v>
      </c>
      <c r="O2158" t="s">
        <v>8270</v>
      </c>
      <c r="P2158" t="s">
        <v>8306</v>
      </c>
      <c r="Q2158" t="s">
        <v>8340</v>
      </c>
      <c r="R2158">
        <f t="shared" si="231"/>
        <v>1</v>
      </c>
      <c r="S2158" s="9">
        <f t="shared" si="232"/>
        <v>0</v>
      </c>
      <c r="T2158" s="8">
        <f t="shared" si="233"/>
        <v>42031.928576388891</v>
      </c>
      <c r="U2158" s="8">
        <f t="shared" si="234"/>
        <v>42061.928576388891</v>
      </c>
      <c r="V2158" s="14">
        <f t="shared" si="235"/>
        <v>30</v>
      </c>
      <c r="W2158" s="10">
        <f t="shared" si="236"/>
        <v>-0.99980000000000002</v>
      </c>
      <c r="X2158" s="21">
        <f t="shared" si="237"/>
        <v>2015</v>
      </c>
    </row>
    <row r="2159" spans="1:24" ht="60" x14ac:dyDescent="0.25">
      <c r="A2159">
        <v>2146</v>
      </c>
      <c r="B2159" s="1" t="s">
        <v>2147</v>
      </c>
      <c r="C2159" s="1" t="s">
        <v>6256</v>
      </c>
      <c r="D2159" s="3">
        <v>5000</v>
      </c>
      <c r="E2159" s="4">
        <v>1</v>
      </c>
      <c r="F2159" t="s">
        <v>8220</v>
      </c>
      <c r="G2159" t="s">
        <v>8223</v>
      </c>
      <c r="H2159" t="s">
        <v>8403</v>
      </c>
      <c r="I2159" t="s">
        <v>8245</v>
      </c>
      <c r="J2159">
        <v>1455207510</v>
      </c>
      <c r="K2159">
        <v>1453997910</v>
      </c>
      <c r="L2159" t="b">
        <v>0</v>
      </c>
      <c r="M2159">
        <v>1</v>
      </c>
      <c r="N2159" t="b">
        <v>0</v>
      </c>
      <c r="O2159" t="s">
        <v>8280</v>
      </c>
      <c r="P2159" t="s">
        <v>8314</v>
      </c>
      <c r="Q2159" t="s">
        <v>8332</v>
      </c>
      <c r="R2159">
        <f t="shared" si="231"/>
        <v>1</v>
      </c>
      <c r="S2159" s="9">
        <f t="shared" si="232"/>
        <v>0</v>
      </c>
      <c r="T2159" s="8">
        <f t="shared" si="233"/>
        <v>42397.679513888885</v>
      </c>
      <c r="U2159" s="8">
        <f t="shared" si="234"/>
        <v>42411.679513888885</v>
      </c>
      <c r="V2159" s="14">
        <f t="shared" si="235"/>
        <v>14</v>
      </c>
      <c r="W2159" s="10">
        <f t="shared" si="236"/>
        <v>-0.99980000000000002</v>
      </c>
      <c r="X2159" s="21">
        <f t="shared" si="237"/>
        <v>2016</v>
      </c>
    </row>
    <row r="2160" spans="1:24" ht="60" x14ac:dyDescent="0.25">
      <c r="A2160">
        <v>3856</v>
      </c>
      <c r="B2160" s="1" t="s">
        <v>3853</v>
      </c>
      <c r="C2160" s="1" t="s">
        <v>7965</v>
      </c>
      <c r="D2160" s="3">
        <v>5000</v>
      </c>
      <c r="E2160" s="4">
        <v>1</v>
      </c>
      <c r="F2160" t="s">
        <v>8220</v>
      </c>
      <c r="G2160" t="s">
        <v>8223</v>
      </c>
      <c r="H2160" t="s">
        <v>8403</v>
      </c>
      <c r="I2160" t="s">
        <v>8245</v>
      </c>
      <c r="J2160">
        <v>1425833403</v>
      </c>
      <c r="K2160">
        <v>1423245003</v>
      </c>
      <c r="L2160" t="b">
        <v>0</v>
      </c>
      <c r="M2160">
        <v>1</v>
      </c>
      <c r="N2160" t="b">
        <v>0</v>
      </c>
      <c r="O2160" t="s">
        <v>8269</v>
      </c>
      <c r="P2160" t="s">
        <v>8321</v>
      </c>
      <c r="Q2160" t="s">
        <v>8324</v>
      </c>
      <c r="R2160">
        <f t="shared" si="231"/>
        <v>1</v>
      </c>
      <c r="S2160" s="9">
        <f t="shared" si="232"/>
        <v>0</v>
      </c>
      <c r="T2160" s="8">
        <f t="shared" si="233"/>
        <v>42041.743090277778</v>
      </c>
      <c r="U2160" s="8">
        <f t="shared" si="234"/>
        <v>42071.701423611114</v>
      </c>
      <c r="V2160" s="14">
        <f t="shared" si="235"/>
        <v>29.958333333335759</v>
      </c>
      <c r="W2160" s="10">
        <f t="shared" si="236"/>
        <v>-0.99980000000000002</v>
      </c>
      <c r="X2160" s="21">
        <f t="shared" si="237"/>
        <v>2015</v>
      </c>
    </row>
    <row r="2161" spans="1:24" ht="60" x14ac:dyDescent="0.25">
      <c r="A2161">
        <v>4045</v>
      </c>
      <c r="B2161" s="1" t="s">
        <v>4041</v>
      </c>
      <c r="C2161" s="1" t="s">
        <v>8149</v>
      </c>
      <c r="D2161" s="3">
        <v>5000</v>
      </c>
      <c r="E2161" s="4">
        <v>1</v>
      </c>
      <c r="F2161" t="s">
        <v>8220</v>
      </c>
      <c r="G2161" t="s">
        <v>8225</v>
      </c>
      <c r="H2161" t="s">
        <v>8404</v>
      </c>
      <c r="I2161" t="s">
        <v>8247</v>
      </c>
      <c r="J2161">
        <v>1408596589</v>
      </c>
      <c r="K2161">
        <v>1406004589</v>
      </c>
      <c r="L2161" t="b">
        <v>0</v>
      </c>
      <c r="M2161">
        <v>1</v>
      </c>
      <c r="N2161" t="b">
        <v>0</v>
      </c>
      <c r="O2161" t="s">
        <v>8269</v>
      </c>
      <c r="P2161" t="s">
        <v>8321</v>
      </c>
      <c r="Q2161" t="s">
        <v>8324</v>
      </c>
      <c r="R2161">
        <f t="shared" si="231"/>
        <v>1</v>
      </c>
      <c r="S2161" s="9">
        <f t="shared" si="232"/>
        <v>0</v>
      </c>
      <c r="T2161" s="8">
        <f t="shared" si="233"/>
        <v>41842.201261574075</v>
      </c>
      <c r="U2161" s="8">
        <f t="shared" si="234"/>
        <v>41872.201261574075</v>
      </c>
      <c r="V2161" s="14">
        <f t="shared" si="235"/>
        <v>30</v>
      </c>
      <c r="W2161" s="10">
        <f t="shared" si="236"/>
        <v>-0.99980000000000002</v>
      </c>
      <c r="X2161" s="21">
        <f t="shared" si="237"/>
        <v>2014</v>
      </c>
    </row>
    <row r="2162" spans="1:24" ht="30" x14ac:dyDescent="0.25">
      <c r="A2162">
        <v>134</v>
      </c>
      <c r="B2162" s="1" t="s">
        <v>136</v>
      </c>
      <c r="C2162" s="1" t="s">
        <v>4245</v>
      </c>
      <c r="D2162" s="3">
        <v>5000</v>
      </c>
      <c r="E2162" s="4">
        <v>0</v>
      </c>
      <c r="F2162" t="s">
        <v>8219</v>
      </c>
      <c r="G2162" t="s">
        <v>8223</v>
      </c>
      <c r="H2162" t="s">
        <v>8403</v>
      </c>
      <c r="I2162" t="s">
        <v>8245</v>
      </c>
      <c r="J2162">
        <v>1441386000</v>
      </c>
      <c r="K2162">
        <v>1438811418</v>
      </c>
      <c r="L2162" t="b">
        <v>0</v>
      </c>
      <c r="M2162">
        <v>0</v>
      </c>
      <c r="N2162" t="b">
        <v>0</v>
      </c>
      <c r="O2162" t="s">
        <v>8265</v>
      </c>
      <c r="P2162" t="s">
        <v>8319</v>
      </c>
      <c r="Q2162" t="s">
        <v>8335</v>
      </c>
      <c r="R2162">
        <f t="shared" si="231"/>
        <v>0</v>
      </c>
      <c r="S2162" s="9">
        <f t="shared" si="232"/>
        <v>0</v>
      </c>
      <c r="T2162" s="8">
        <f t="shared" si="233"/>
        <v>42221.909930555557</v>
      </c>
      <c r="U2162" s="8">
        <f t="shared" si="234"/>
        <v>42251.708333333328</v>
      </c>
      <c r="V2162" s="14">
        <f t="shared" si="235"/>
        <v>29.798402777771116</v>
      </c>
      <c r="W2162" s="10">
        <f t="shared" si="236"/>
        <v>-1</v>
      </c>
      <c r="X2162" s="21">
        <f t="shared" si="237"/>
        <v>2015</v>
      </c>
    </row>
    <row r="2163" spans="1:24" ht="60" x14ac:dyDescent="0.25">
      <c r="A2163">
        <v>158</v>
      </c>
      <c r="B2163" s="1" t="s">
        <v>160</v>
      </c>
      <c r="C2163" s="1" t="s">
        <v>4268</v>
      </c>
      <c r="D2163" s="3">
        <v>5000</v>
      </c>
      <c r="E2163" s="4">
        <v>0</v>
      </c>
      <c r="F2163" t="s">
        <v>8219</v>
      </c>
      <c r="G2163" t="s">
        <v>8223</v>
      </c>
      <c r="H2163" t="s">
        <v>8403</v>
      </c>
      <c r="I2163" t="s">
        <v>8245</v>
      </c>
      <c r="J2163">
        <v>1413942628</v>
      </c>
      <c r="K2163">
        <v>1411350628</v>
      </c>
      <c r="L2163" t="b">
        <v>0</v>
      </c>
      <c r="M2163">
        <v>0</v>
      </c>
      <c r="N2163" t="b">
        <v>0</v>
      </c>
      <c r="O2163" t="s">
        <v>8265</v>
      </c>
      <c r="P2163" t="s">
        <v>8319</v>
      </c>
      <c r="Q2163" t="s">
        <v>8335</v>
      </c>
      <c r="R2163">
        <f t="shared" si="231"/>
        <v>0</v>
      </c>
      <c r="S2163" s="9">
        <f t="shared" si="232"/>
        <v>0</v>
      </c>
      <c r="T2163" s="8">
        <f t="shared" si="233"/>
        <v>41904.07671296296</v>
      </c>
      <c r="U2163" s="8">
        <f t="shared" si="234"/>
        <v>41934.07671296296</v>
      </c>
      <c r="V2163" s="14">
        <f t="shared" si="235"/>
        <v>30</v>
      </c>
      <c r="W2163" s="10">
        <f t="shared" si="236"/>
        <v>-1</v>
      </c>
      <c r="X2163" s="21">
        <f t="shared" si="237"/>
        <v>2014</v>
      </c>
    </row>
    <row r="2164" spans="1:24" ht="60" x14ac:dyDescent="0.25">
      <c r="A2164">
        <v>160</v>
      </c>
      <c r="B2164" s="1" t="s">
        <v>162</v>
      </c>
      <c r="C2164" s="1" t="s">
        <v>4270</v>
      </c>
      <c r="D2164" s="3">
        <v>5000</v>
      </c>
      <c r="E2164" s="4">
        <v>0</v>
      </c>
      <c r="F2164" t="s">
        <v>8220</v>
      </c>
      <c r="G2164" t="s">
        <v>8223</v>
      </c>
      <c r="H2164" t="s">
        <v>8403</v>
      </c>
      <c r="I2164" t="s">
        <v>8245</v>
      </c>
      <c r="J2164">
        <v>1439675691</v>
      </c>
      <c r="K2164">
        <v>1434491691</v>
      </c>
      <c r="L2164" t="b">
        <v>0</v>
      </c>
      <c r="M2164">
        <v>0</v>
      </c>
      <c r="N2164" t="b">
        <v>0</v>
      </c>
      <c r="O2164" t="s">
        <v>8266</v>
      </c>
      <c r="P2164" t="s">
        <v>8319</v>
      </c>
      <c r="Q2164" t="s">
        <v>8323</v>
      </c>
      <c r="R2164">
        <f t="shared" si="231"/>
        <v>0</v>
      </c>
      <c r="S2164" s="9">
        <f t="shared" si="232"/>
        <v>0</v>
      </c>
      <c r="T2164" s="8">
        <f t="shared" si="233"/>
        <v>42171.913090277783</v>
      </c>
      <c r="U2164" s="8">
        <f t="shared" si="234"/>
        <v>42231.913090277783</v>
      </c>
      <c r="V2164" s="14">
        <f t="shared" si="235"/>
        <v>60</v>
      </c>
      <c r="W2164" s="10">
        <f t="shared" si="236"/>
        <v>-1</v>
      </c>
      <c r="X2164" s="21">
        <f t="shared" si="237"/>
        <v>2015</v>
      </c>
    </row>
    <row r="2165" spans="1:24" ht="60" x14ac:dyDescent="0.25">
      <c r="A2165">
        <v>186</v>
      </c>
      <c r="B2165" s="1" t="s">
        <v>188</v>
      </c>
      <c r="C2165" s="1" t="s">
        <v>4296</v>
      </c>
      <c r="D2165" s="3">
        <v>5000</v>
      </c>
      <c r="E2165" s="4">
        <v>0</v>
      </c>
      <c r="F2165" t="s">
        <v>8220</v>
      </c>
      <c r="G2165" t="s">
        <v>8223</v>
      </c>
      <c r="H2165" t="s">
        <v>8403</v>
      </c>
      <c r="I2165" t="s">
        <v>8245</v>
      </c>
      <c r="J2165">
        <v>1488571200</v>
      </c>
      <c r="K2165">
        <v>1485977434</v>
      </c>
      <c r="L2165" t="b">
        <v>0</v>
      </c>
      <c r="M2165">
        <v>0</v>
      </c>
      <c r="N2165" t="b">
        <v>0</v>
      </c>
      <c r="O2165" t="s">
        <v>8266</v>
      </c>
      <c r="P2165" t="s">
        <v>8319</v>
      </c>
      <c r="Q2165" t="s">
        <v>8323</v>
      </c>
      <c r="R2165">
        <f t="shared" si="231"/>
        <v>0</v>
      </c>
      <c r="S2165" s="9">
        <f t="shared" si="232"/>
        <v>0</v>
      </c>
      <c r="T2165" s="8">
        <f t="shared" si="233"/>
        <v>42767.812893518523</v>
      </c>
      <c r="U2165" s="8">
        <f t="shared" si="234"/>
        <v>42797.833333333328</v>
      </c>
      <c r="V2165" s="14">
        <f t="shared" si="235"/>
        <v>30.020439814805286</v>
      </c>
      <c r="W2165" s="10">
        <f t="shared" si="236"/>
        <v>-1</v>
      </c>
      <c r="X2165" s="21">
        <f t="shared" si="237"/>
        <v>2017</v>
      </c>
    </row>
    <row r="2166" spans="1:24" ht="60" x14ac:dyDescent="0.25">
      <c r="A2166">
        <v>429</v>
      </c>
      <c r="B2166" s="1" t="s">
        <v>430</v>
      </c>
      <c r="C2166" s="1" t="s">
        <v>4539</v>
      </c>
      <c r="D2166" s="3">
        <v>5000</v>
      </c>
      <c r="E2166" s="4">
        <v>0</v>
      </c>
      <c r="F2166" t="s">
        <v>8220</v>
      </c>
      <c r="G2166" t="s">
        <v>8223</v>
      </c>
      <c r="H2166" t="s">
        <v>8403</v>
      </c>
      <c r="I2166" t="s">
        <v>8245</v>
      </c>
      <c r="J2166">
        <v>1259297940</v>
      </c>
      <c r="K2166">
        <v>1252964282</v>
      </c>
      <c r="L2166" t="b">
        <v>0</v>
      </c>
      <c r="M2166">
        <v>0</v>
      </c>
      <c r="N2166" t="b">
        <v>0</v>
      </c>
      <c r="O2166" t="s">
        <v>8268</v>
      </c>
      <c r="P2166" t="s">
        <v>8319</v>
      </c>
      <c r="Q2166" t="s">
        <v>8337</v>
      </c>
      <c r="R2166">
        <f t="shared" si="231"/>
        <v>0</v>
      </c>
      <c r="S2166" s="9">
        <f t="shared" si="232"/>
        <v>0</v>
      </c>
      <c r="T2166" s="8">
        <f t="shared" si="233"/>
        <v>40070.901412037041</v>
      </c>
      <c r="U2166" s="8">
        <f t="shared" si="234"/>
        <v>40144.207638888889</v>
      </c>
      <c r="V2166" s="14">
        <f t="shared" si="235"/>
        <v>73.306226851847896</v>
      </c>
      <c r="W2166" s="10">
        <f t="shared" si="236"/>
        <v>-1</v>
      </c>
      <c r="X2166" s="21">
        <f t="shared" si="237"/>
        <v>2009</v>
      </c>
    </row>
    <row r="2167" spans="1:24" ht="30" x14ac:dyDescent="0.25">
      <c r="A2167">
        <v>516</v>
      </c>
      <c r="B2167" s="1" t="s">
        <v>517</v>
      </c>
      <c r="C2167" s="1" t="s">
        <v>4626</v>
      </c>
      <c r="D2167" s="3">
        <v>5000</v>
      </c>
      <c r="E2167" s="4">
        <v>0</v>
      </c>
      <c r="F2167" t="s">
        <v>8220</v>
      </c>
      <c r="G2167" t="s">
        <v>8224</v>
      </c>
      <c r="H2167" t="s">
        <v>8407</v>
      </c>
      <c r="I2167" t="s">
        <v>8246</v>
      </c>
      <c r="J2167">
        <v>1432752080</v>
      </c>
      <c r="K2167">
        <v>1427568080</v>
      </c>
      <c r="L2167" t="b">
        <v>0</v>
      </c>
      <c r="M2167">
        <v>0</v>
      </c>
      <c r="N2167" t="b">
        <v>0</v>
      </c>
      <c r="O2167" t="s">
        <v>8268</v>
      </c>
      <c r="P2167" t="s">
        <v>8319</v>
      </c>
      <c r="Q2167" t="s">
        <v>8337</v>
      </c>
      <c r="R2167">
        <f t="shared" si="231"/>
        <v>0</v>
      </c>
      <c r="S2167" s="9">
        <f t="shared" si="232"/>
        <v>0</v>
      </c>
      <c r="T2167" s="8">
        <f t="shared" si="233"/>
        <v>42091.778703703705</v>
      </c>
      <c r="U2167" s="8">
        <f t="shared" si="234"/>
        <v>42151.778703703705</v>
      </c>
      <c r="V2167" s="14">
        <f t="shared" si="235"/>
        <v>60</v>
      </c>
      <c r="W2167" s="10">
        <f t="shared" si="236"/>
        <v>-1</v>
      </c>
      <c r="X2167" s="21">
        <f t="shared" si="237"/>
        <v>2015</v>
      </c>
    </row>
    <row r="2168" spans="1:24" ht="60" x14ac:dyDescent="0.25">
      <c r="A2168">
        <v>616</v>
      </c>
      <c r="B2168" s="1" t="s">
        <v>617</v>
      </c>
      <c r="C2168" s="1" t="s">
        <v>4726</v>
      </c>
      <c r="D2168" s="3">
        <v>5000</v>
      </c>
      <c r="E2168" s="4">
        <v>0</v>
      </c>
      <c r="F2168" t="s">
        <v>8219</v>
      </c>
      <c r="G2168" t="s">
        <v>8229</v>
      </c>
      <c r="H2168" t="s">
        <v>8409</v>
      </c>
      <c r="I2168" t="s">
        <v>8248</v>
      </c>
      <c r="J2168">
        <v>1488013307</v>
      </c>
      <c r="K2168">
        <v>1485421307</v>
      </c>
      <c r="L2168" t="b">
        <v>0</v>
      </c>
      <c r="M2168">
        <v>0</v>
      </c>
      <c r="N2168" t="b">
        <v>0</v>
      </c>
      <c r="O2168" t="s">
        <v>8270</v>
      </c>
      <c r="P2168" t="s">
        <v>8306</v>
      </c>
      <c r="Q2168" t="s">
        <v>8340</v>
      </c>
      <c r="R2168">
        <f t="shared" si="231"/>
        <v>0</v>
      </c>
      <c r="S2168" s="9">
        <f t="shared" si="232"/>
        <v>0</v>
      </c>
      <c r="T2168" s="8">
        <f t="shared" si="233"/>
        <v>42761.376238425932</v>
      </c>
      <c r="U2168" s="8">
        <f t="shared" si="234"/>
        <v>42791.376238425932</v>
      </c>
      <c r="V2168" s="14">
        <f t="shared" si="235"/>
        <v>30</v>
      </c>
      <c r="W2168" s="10">
        <f t="shared" si="236"/>
        <v>-1</v>
      </c>
      <c r="X2168" s="21">
        <f t="shared" si="237"/>
        <v>2017</v>
      </c>
    </row>
    <row r="2169" spans="1:24" ht="45" x14ac:dyDescent="0.25">
      <c r="A2169">
        <v>624</v>
      </c>
      <c r="B2169" s="1" t="s">
        <v>625</v>
      </c>
      <c r="C2169" s="1" t="s">
        <v>4734</v>
      </c>
      <c r="D2169" s="3">
        <v>5000</v>
      </c>
      <c r="E2169" s="4">
        <v>0</v>
      </c>
      <c r="F2169" t="s">
        <v>8219</v>
      </c>
      <c r="G2169" t="s">
        <v>8223</v>
      </c>
      <c r="H2169" t="s">
        <v>8403</v>
      </c>
      <c r="I2169" t="s">
        <v>8245</v>
      </c>
      <c r="J2169">
        <v>1431647041</v>
      </c>
      <c r="K2169">
        <v>1429055041</v>
      </c>
      <c r="L2169" t="b">
        <v>0</v>
      </c>
      <c r="M2169">
        <v>0</v>
      </c>
      <c r="N2169" t="b">
        <v>0</v>
      </c>
      <c r="O2169" t="s">
        <v>8270</v>
      </c>
      <c r="P2169" t="s">
        <v>8306</v>
      </c>
      <c r="Q2169" t="s">
        <v>8340</v>
      </c>
      <c r="R2169">
        <f t="shared" si="231"/>
        <v>0</v>
      </c>
      <c r="S2169" s="9">
        <f t="shared" si="232"/>
        <v>0</v>
      </c>
      <c r="T2169" s="8">
        <f t="shared" si="233"/>
        <v>42108.988900462966</v>
      </c>
      <c r="U2169" s="8">
        <f t="shared" si="234"/>
        <v>42138.988900462966</v>
      </c>
      <c r="V2169" s="14">
        <f t="shared" si="235"/>
        <v>30</v>
      </c>
      <c r="W2169" s="10">
        <f t="shared" si="236"/>
        <v>-1</v>
      </c>
      <c r="X2169" s="21">
        <f t="shared" si="237"/>
        <v>2015</v>
      </c>
    </row>
    <row r="2170" spans="1:24" ht="45" x14ac:dyDescent="0.25">
      <c r="A2170">
        <v>628</v>
      </c>
      <c r="B2170" s="1" t="s">
        <v>629</v>
      </c>
      <c r="C2170" s="1" t="s">
        <v>4738</v>
      </c>
      <c r="D2170" s="3">
        <v>5000</v>
      </c>
      <c r="E2170" s="4">
        <v>0</v>
      </c>
      <c r="F2170" t="s">
        <v>8219</v>
      </c>
      <c r="G2170" t="s">
        <v>8223</v>
      </c>
      <c r="H2170" t="s">
        <v>8403</v>
      </c>
      <c r="I2170" t="s">
        <v>8245</v>
      </c>
      <c r="J2170">
        <v>1405269457</v>
      </c>
      <c r="K2170">
        <v>1402677457</v>
      </c>
      <c r="L2170" t="b">
        <v>0</v>
      </c>
      <c r="M2170">
        <v>0</v>
      </c>
      <c r="N2170" t="b">
        <v>0</v>
      </c>
      <c r="O2170" t="s">
        <v>8270</v>
      </c>
      <c r="P2170" t="s">
        <v>8306</v>
      </c>
      <c r="Q2170" t="s">
        <v>8340</v>
      </c>
      <c r="R2170">
        <f t="shared" si="231"/>
        <v>0</v>
      </c>
      <c r="S2170" s="9">
        <f t="shared" si="232"/>
        <v>0</v>
      </c>
      <c r="T2170" s="8">
        <f t="shared" si="233"/>
        <v>41803.692789351851</v>
      </c>
      <c r="U2170" s="8">
        <f t="shared" si="234"/>
        <v>41833.692789351851</v>
      </c>
      <c r="V2170" s="14">
        <f t="shared" si="235"/>
        <v>30</v>
      </c>
      <c r="W2170" s="10">
        <f t="shared" si="236"/>
        <v>-1</v>
      </c>
      <c r="X2170" s="21">
        <f t="shared" si="237"/>
        <v>2014</v>
      </c>
    </row>
    <row r="2171" spans="1:24" ht="45" x14ac:dyDescent="0.25">
      <c r="A2171">
        <v>764</v>
      </c>
      <c r="B2171" s="1" t="s">
        <v>765</v>
      </c>
      <c r="C2171" s="1" t="s">
        <v>4874</v>
      </c>
      <c r="D2171" s="3">
        <v>5000</v>
      </c>
      <c r="E2171" s="4">
        <v>0</v>
      </c>
      <c r="F2171" t="s">
        <v>8220</v>
      </c>
      <c r="G2171" t="s">
        <v>8223</v>
      </c>
      <c r="H2171" t="s">
        <v>8403</v>
      </c>
      <c r="I2171" t="s">
        <v>8245</v>
      </c>
      <c r="J2171">
        <v>1441858161</v>
      </c>
      <c r="K2171">
        <v>1439266161</v>
      </c>
      <c r="L2171" t="b">
        <v>0</v>
      </c>
      <c r="M2171">
        <v>0</v>
      </c>
      <c r="N2171" t="b">
        <v>0</v>
      </c>
      <c r="O2171" t="s">
        <v>8273</v>
      </c>
      <c r="P2171" t="s">
        <v>8309</v>
      </c>
      <c r="Q2171" t="s">
        <v>8350</v>
      </c>
      <c r="R2171">
        <f t="shared" si="231"/>
        <v>0</v>
      </c>
      <c r="S2171" s="9">
        <f t="shared" si="232"/>
        <v>0</v>
      </c>
      <c r="T2171" s="8">
        <f t="shared" si="233"/>
        <v>42227.173159722224</v>
      </c>
      <c r="U2171" s="8">
        <f t="shared" si="234"/>
        <v>42257.173159722224</v>
      </c>
      <c r="V2171" s="14">
        <f t="shared" si="235"/>
        <v>30</v>
      </c>
      <c r="W2171" s="10">
        <f t="shared" si="236"/>
        <v>-1</v>
      </c>
      <c r="X2171" s="21">
        <f t="shared" si="237"/>
        <v>2015</v>
      </c>
    </row>
    <row r="2172" spans="1:24" ht="60" x14ac:dyDescent="0.25">
      <c r="A2172">
        <v>875</v>
      </c>
      <c r="B2172" s="1" t="s">
        <v>876</v>
      </c>
      <c r="C2172" s="1" t="s">
        <v>4985</v>
      </c>
      <c r="D2172" s="3">
        <v>5000</v>
      </c>
      <c r="E2172" s="4">
        <v>0</v>
      </c>
      <c r="F2172" t="s">
        <v>8220</v>
      </c>
      <c r="G2172" t="s">
        <v>8223</v>
      </c>
      <c r="H2172" t="s">
        <v>8403</v>
      </c>
      <c r="I2172" t="s">
        <v>8245</v>
      </c>
      <c r="J2172">
        <v>1442856131</v>
      </c>
      <c r="K2172">
        <v>1441128131</v>
      </c>
      <c r="L2172" t="b">
        <v>0</v>
      </c>
      <c r="M2172">
        <v>0</v>
      </c>
      <c r="N2172" t="b">
        <v>0</v>
      </c>
      <c r="O2172" t="s">
        <v>8276</v>
      </c>
      <c r="P2172" t="s">
        <v>8325</v>
      </c>
      <c r="Q2172" t="s">
        <v>8348</v>
      </c>
      <c r="R2172">
        <f t="shared" si="231"/>
        <v>0</v>
      </c>
      <c r="S2172" s="9">
        <f t="shared" si="232"/>
        <v>0</v>
      </c>
      <c r="T2172" s="8">
        <f t="shared" si="233"/>
        <v>42248.723738425921</v>
      </c>
      <c r="U2172" s="8">
        <f t="shared" si="234"/>
        <v>42268.723738425921</v>
      </c>
      <c r="V2172" s="14">
        <f t="shared" si="235"/>
        <v>20</v>
      </c>
      <c r="W2172" s="10">
        <f t="shared" si="236"/>
        <v>-1</v>
      </c>
      <c r="X2172" s="21">
        <f t="shared" si="237"/>
        <v>2015</v>
      </c>
    </row>
    <row r="2173" spans="1:24" ht="60" x14ac:dyDescent="0.25">
      <c r="A2173">
        <v>988</v>
      </c>
      <c r="B2173" s="1" t="s">
        <v>989</v>
      </c>
      <c r="C2173" s="1" t="s">
        <v>5098</v>
      </c>
      <c r="D2173" s="3">
        <v>5000</v>
      </c>
      <c r="E2173" s="4">
        <v>0</v>
      </c>
      <c r="F2173" t="s">
        <v>8220</v>
      </c>
      <c r="G2173" t="s">
        <v>8236</v>
      </c>
      <c r="H2173" t="s">
        <v>8410</v>
      </c>
      <c r="I2173" t="s">
        <v>8248</v>
      </c>
      <c r="J2173">
        <v>1475310825</v>
      </c>
      <c r="K2173">
        <v>1472718825</v>
      </c>
      <c r="L2173" t="b">
        <v>0</v>
      </c>
      <c r="M2173">
        <v>0</v>
      </c>
      <c r="N2173" t="b">
        <v>0</v>
      </c>
      <c r="O2173" t="s">
        <v>8271</v>
      </c>
      <c r="P2173" t="s">
        <v>8306</v>
      </c>
      <c r="Q2173" t="s">
        <v>8308</v>
      </c>
      <c r="R2173">
        <f t="shared" si="231"/>
        <v>0</v>
      </c>
      <c r="S2173" s="9">
        <f t="shared" si="232"/>
        <v>0</v>
      </c>
      <c r="T2173" s="8">
        <f t="shared" si="233"/>
        <v>42614.356770833328</v>
      </c>
      <c r="U2173" s="8">
        <f t="shared" si="234"/>
        <v>42644.356770833328</v>
      </c>
      <c r="V2173" s="14">
        <f t="shared" si="235"/>
        <v>30</v>
      </c>
      <c r="W2173" s="10">
        <f t="shared" si="236"/>
        <v>-1</v>
      </c>
      <c r="X2173" s="21">
        <f t="shared" si="237"/>
        <v>2016</v>
      </c>
    </row>
    <row r="2174" spans="1:24" ht="45" x14ac:dyDescent="0.25">
      <c r="A2174">
        <v>1140</v>
      </c>
      <c r="B2174" s="1" t="s">
        <v>1141</v>
      </c>
      <c r="C2174" s="1" t="s">
        <v>5250</v>
      </c>
      <c r="D2174" s="3">
        <v>5000</v>
      </c>
      <c r="E2174" s="4">
        <v>0</v>
      </c>
      <c r="F2174" t="s">
        <v>8220</v>
      </c>
      <c r="G2174" t="s">
        <v>8224</v>
      </c>
      <c r="H2174" t="s">
        <v>8407</v>
      </c>
      <c r="I2174" t="s">
        <v>8246</v>
      </c>
      <c r="J2174">
        <v>1438859121</v>
      </c>
      <c r="K2174">
        <v>1436267121</v>
      </c>
      <c r="L2174" t="b">
        <v>0</v>
      </c>
      <c r="M2174">
        <v>0</v>
      </c>
      <c r="N2174" t="b">
        <v>0</v>
      </c>
      <c r="O2174" t="s">
        <v>8281</v>
      </c>
      <c r="P2174" t="s">
        <v>8314</v>
      </c>
      <c r="Q2174" t="s">
        <v>8342</v>
      </c>
      <c r="R2174">
        <f t="shared" si="231"/>
        <v>0</v>
      </c>
      <c r="S2174" s="9">
        <f t="shared" si="232"/>
        <v>0</v>
      </c>
      <c r="T2174" s="8">
        <f t="shared" si="233"/>
        <v>42192.462048611109</v>
      </c>
      <c r="U2174" s="8">
        <f t="shared" si="234"/>
        <v>42222.462048611109</v>
      </c>
      <c r="V2174" s="14">
        <f t="shared" si="235"/>
        <v>30</v>
      </c>
      <c r="W2174" s="10">
        <f t="shared" si="236"/>
        <v>-1</v>
      </c>
      <c r="X2174" s="21">
        <f t="shared" si="237"/>
        <v>2015</v>
      </c>
    </row>
    <row r="2175" spans="1:24" ht="45" x14ac:dyDescent="0.25">
      <c r="A2175">
        <v>1231</v>
      </c>
      <c r="B2175" s="1" t="s">
        <v>1232</v>
      </c>
      <c r="C2175" s="1" t="s">
        <v>5341</v>
      </c>
      <c r="D2175" s="3">
        <v>5000</v>
      </c>
      <c r="E2175" s="4">
        <v>0</v>
      </c>
      <c r="F2175" t="s">
        <v>8219</v>
      </c>
      <c r="G2175" t="s">
        <v>8223</v>
      </c>
      <c r="H2175" t="s">
        <v>8403</v>
      </c>
      <c r="I2175" t="s">
        <v>8245</v>
      </c>
      <c r="J2175">
        <v>1440723600</v>
      </c>
      <c r="K2175">
        <v>1436394968</v>
      </c>
      <c r="L2175" t="b">
        <v>0</v>
      </c>
      <c r="M2175">
        <v>0</v>
      </c>
      <c r="N2175" t="b">
        <v>0</v>
      </c>
      <c r="O2175" t="s">
        <v>8284</v>
      </c>
      <c r="P2175" t="s">
        <v>8325</v>
      </c>
      <c r="Q2175" t="s">
        <v>8352</v>
      </c>
      <c r="R2175">
        <f t="shared" si="231"/>
        <v>0</v>
      </c>
      <c r="S2175" s="9">
        <f t="shared" si="232"/>
        <v>0</v>
      </c>
      <c r="T2175" s="8">
        <f t="shared" si="233"/>
        <v>42193.941759259258</v>
      </c>
      <c r="U2175" s="8">
        <f t="shared" si="234"/>
        <v>42244.041666666672</v>
      </c>
      <c r="V2175" s="14">
        <f t="shared" si="235"/>
        <v>50.099907407413411</v>
      </c>
      <c r="W2175" s="10">
        <f t="shared" si="236"/>
        <v>-1</v>
      </c>
      <c r="X2175" s="21">
        <f t="shared" si="237"/>
        <v>2015</v>
      </c>
    </row>
    <row r="2176" spans="1:24" ht="60" x14ac:dyDescent="0.25">
      <c r="A2176">
        <v>1458</v>
      </c>
      <c r="B2176" s="1" t="s">
        <v>1459</v>
      </c>
      <c r="C2176" s="1" t="s">
        <v>5568</v>
      </c>
      <c r="D2176" s="3">
        <v>5000</v>
      </c>
      <c r="E2176" s="4">
        <v>0</v>
      </c>
      <c r="F2176" t="s">
        <v>8219</v>
      </c>
      <c r="G2176" t="s">
        <v>8223</v>
      </c>
      <c r="H2176" t="s">
        <v>8403</v>
      </c>
      <c r="I2176" t="s">
        <v>8245</v>
      </c>
      <c r="J2176">
        <v>1407729600</v>
      </c>
      <c r="K2176">
        <v>1405097760</v>
      </c>
      <c r="L2176" t="b">
        <v>0</v>
      </c>
      <c r="M2176">
        <v>0</v>
      </c>
      <c r="N2176" t="b">
        <v>0</v>
      </c>
      <c r="O2176" t="s">
        <v>8285</v>
      </c>
      <c r="P2176" t="s">
        <v>8309</v>
      </c>
      <c r="Q2176" t="s">
        <v>8346</v>
      </c>
      <c r="R2176">
        <f t="shared" si="231"/>
        <v>0</v>
      </c>
      <c r="S2176" s="9">
        <f t="shared" si="232"/>
        <v>0</v>
      </c>
      <c r="T2176" s="8">
        <f t="shared" si="233"/>
        <v>41831.705555555556</v>
      </c>
      <c r="U2176" s="8">
        <f t="shared" si="234"/>
        <v>41862.166666666664</v>
      </c>
      <c r="V2176" s="14">
        <f t="shared" si="235"/>
        <v>30.461111111108039</v>
      </c>
      <c r="W2176" s="10">
        <f t="shared" si="236"/>
        <v>-1</v>
      </c>
      <c r="X2176" s="21">
        <f t="shared" si="237"/>
        <v>2014</v>
      </c>
    </row>
    <row r="2177" spans="1:24" ht="45" x14ac:dyDescent="0.25">
      <c r="A2177">
        <v>1489</v>
      </c>
      <c r="B2177" s="1" t="s">
        <v>1490</v>
      </c>
      <c r="C2177" s="1" t="s">
        <v>5599</v>
      </c>
      <c r="D2177" s="3">
        <v>5000</v>
      </c>
      <c r="E2177" s="4">
        <v>0</v>
      </c>
      <c r="F2177" t="s">
        <v>8220</v>
      </c>
      <c r="G2177" t="s">
        <v>8223</v>
      </c>
      <c r="H2177" t="s">
        <v>8403</v>
      </c>
      <c r="I2177" t="s">
        <v>8245</v>
      </c>
      <c r="J2177">
        <v>1352994052</v>
      </c>
      <c r="K2177">
        <v>1350398452</v>
      </c>
      <c r="L2177" t="b">
        <v>0</v>
      </c>
      <c r="M2177">
        <v>0</v>
      </c>
      <c r="N2177" t="b">
        <v>0</v>
      </c>
      <c r="O2177" t="s">
        <v>8273</v>
      </c>
      <c r="P2177" t="s">
        <v>8309</v>
      </c>
      <c r="Q2177" t="s">
        <v>8350</v>
      </c>
      <c r="R2177">
        <f t="shared" si="231"/>
        <v>0</v>
      </c>
      <c r="S2177" s="9">
        <f t="shared" si="232"/>
        <v>0</v>
      </c>
      <c r="T2177" s="8">
        <f t="shared" si="233"/>
        <v>41198.611712962964</v>
      </c>
      <c r="U2177" s="8">
        <f t="shared" si="234"/>
        <v>41228.653379629628</v>
      </c>
      <c r="V2177" s="14">
        <f t="shared" si="235"/>
        <v>30.041666666664241</v>
      </c>
      <c r="W2177" s="10">
        <f t="shared" si="236"/>
        <v>-1</v>
      </c>
      <c r="X2177" s="21">
        <f t="shared" si="237"/>
        <v>2012</v>
      </c>
    </row>
    <row r="2178" spans="1:24" ht="60" x14ac:dyDescent="0.25">
      <c r="A2178">
        <v>1712</v>
      </c>
      <c r="B2178" s="1" t="s">
        <v>1713</v>
      </c>
      <c r="C2178" s="1" t="s">
        <v>5822</v>
      </c>
      <c r="D2178" s="3">
        <v>5000</v>
      </c>
      <c r="E2178" s="4">
        <v>0</v>
      </c>
      <c r="F2178" t="s">
        <v>8220</v>
      </c>
      <c r="G2178" t="s">
        <v>8223</v>
      </c>
      <c r="H2178" t="s">
        <v>8403</v>
      </c>
      <c r="I2178" t="s">
        <v>8245</v>
      </c>
      <c r="J2178">
        <v>1435701353</v>
      </c>
      <c r="K2178">
        <v>1430517353</v>
      </c>
      <c r="L2178" t="b">
        <v>0</v>
      </c>
      <c r="M2178">
        <v>0</v>
      </c>
      <c r="N2178" t="b">
        <v>0</v>
      </c>
      <c r="O2178" t="s">
        <v>8291</v>
      </c>
      <c r="P2178" t="s">
        <v>8325</v>
      </c>
      <c r="Q2178" t="s">
        <v>8328</v>
      </c>
      <c r="R2178">
        <f t="shared" ref="R2178:R2241" si="238">IFERROR(ROUND(E2178/M2178,2),0)</f>
        <v>0</v>
      </c>
      <c r="S2178" s="9">
        <f t="shared" ref="S2178:S2241" si="239">ROUND((E2178/D2178)*100,0)</f>
        <v>0</v>
      </c>
      <c r="T2178" s="8">
        <f t="shared" ref="T2178:T2241" si="240">+(((K2178/60)/60)/24)+DATE(1970,1,1)</f>
        <v>42125.913807870369</v>
      </c>
      <c r="U2178" s="8">
        <f t="shared" ref="U2178:U2241" si="241">+(((J2178/60)/60/24)+DATE(1970,1,1))</f>
        <v>42185.913807870369</v>
      </c>
      <c r="V2178" s="14">
        <f t="shared" ref="V2178:V2241" si="242">+U2178-T2178</f>
        <v>60</v>
      </c>
      <c r="W2178" s="10">
        <f t="shared" ref="W2178:W2241" si="243">+(E2178-D2178)/D2178</f>
        <v>-1</v>
      </c>
      <c r="X2178" s="21">
        <f t="shared" ref="X2178:X2241" si="244">YEAR(T2178)</f>
        <v>2015</v>
      </c>
    </row>
    <row r="2179" spans="1:24" ht="45" x14ac:dyDescent="0.25">
      <c r="A2179">
        <v>1721</v>
      </c>
      <c r="B2179" s="1" t="s">
        <v>1722</v>
      </c>
      <c r="C2179" s="1" t="s">
        <v>5831</v>
      </c>
      <c r="D2179" s="3">
        <v>5000</v>
      </c>
      <c r="E2179" s="4">
        <v>0</v>
      </c>
      <c r="F2179" t="s">
        <v>8220</v>
      </c>
      <c r="G2179" t="s">
        <v>8223</v>
      </c>
      <c r="H2179" t="s">
        <v>8403</v>
      </c>
      <c r="I2179" t="s">
        <v>8245</v>
      </c>
      <c r="J2179">
        <v>1449831863</v>
      </c>
      <c r="K2179">
        <v>1447239863</v>
      </c>
      <c r="L2179" t="b">
        <v>0</v>
      </c>
      <c r="M2179">
        <v>0</v>
      </c>
      <c r="N2179" t="b">
        <v>0</v>
      </c>
      <c r="O2179" t="s">
        <v>8291</v>
      </c>
      <c r="P2179" t="s">
        <v>8325</v>
      </c>
      <c r="Q2179" t="s">
        <v>8328</v>
      </c>
      <c r="R2179">
        <f t="shared" si="238"/>
        <v>0</v>
      </c>
      <c r="S2179" s="9">
        <f t="shared" si="239"/>
        <v>0</v>
      </c>
      <c r="T2179" s="8">
        <f t="shared" si="240"/>
        <v>42319.461377314816</v>
      </c>
      <c r="U2179" s="8">
        <f t="shared" si="241"/>
        <v>42349.461377314816</v>
      </c>
      <c r="V2179" s="14">
        <f t="shared" si="242"/>
        <v>30</v>
      </c>
      <c r="W2179" s="10">
        <f t="shared" si="243"/>
        <v>-1</v>
      </c>
      <c r="X2179" s="21">
        <f t="shared" si="244"/>
        <v>2015</v>
      </c>
    </row>
    <row r="2180" spans="1:24" ht="45" x14ac:dyDescent="0.25">
      <c r="A2180">
        <v>2341</v>
      </c>
      <c r="B2180" s="1" t="s">
        <v>2342</v>
      </c>
      <c r="C2180" s="1" t="s">
        <v>6451</v>
      </c>
      <c r="D2180" s="3">
        <v>5000</v>
      </c>
      <c r="E2180" s="4">
        <v>0</v>
      </c>
      <c r="F2180" t="s">
        <v>8219</v>
      </c>
      <c r="G2180" t="s">
        <v>8223</v>
      </c>
      <c r="H2180" t="s">
        <v>8403</v>
      </c>
      <c r="I2180" t="s">
        <v>8245</v>
      </c>
      <c r="J2180">
        <v>1436729504</v>
      </c>
      <c r="K2180">
        <v>1434137504</v>
      </c>
      <c r="L2180" t="b">
        <v>0</v>
      </c>
      <c r="M2180">
        <v>0</v>
      </c>
      <c r="N2180" t="b">
        <v>0</v>
      </c>
      <c r="O2180" t="s">
        <v>8270</v>
      </c>
      <c r="P2180" t="s">
        <v>8306</v>
      </c>
      <c r="Q2180" t="s">
        <v>8340</v>
      </c>
      <c r="R2180">
        <f t="shared" si="238"/>
        <v>0</v>
      </c>
      <c r="S2180" s="9">
        <f t="shared" si="239"/>
        <v>0</v>
      </c>
      <c r="T2180" s="8">
        <f t="shared" si="240"/>
        <v>42167.813703703709</v>
      </c>
      <c r="U2180" s="8">
        <f t="shared" si="241"/>
        <v>42197.813703703709</v>
      </c>
      <c r="V2180" s="14">
        <f t="shared" si="242"/>
        <v>30</v>
      </c>
      <c r="W2180" s="10">
        <f t="shared" si="243"/>
        <v>-1</v>
      </c>
      <c r="X2180" s="21">
        <f t="shared" si="244"/>
        <v>2015</v>
      </c>
    </row>
    <row r="2181" spans="1:24" ht="45" x14ac:dyDescent="0.25">
      <c r="A2181">
        <v>2518</v>
      </c>
      <c r="B2181" s="1" t="s">
        <v>2518</v>
      </c>
      <c r="C2181" s="1" t="s">
        <v>6628</v>
      </c>
      <c r="D2181" s="3">
        <v>5000</v>
      </c>
      <c r="E2181" s="4">
        <v>0</v>
      </c>
      <c r="F2181" t="s">
        <v>8220</v>
      </c>
      <c r="G2181" t="s">
        <v>8223</v>
      </c>
      <c r="H2181" t="s">
        <v>8403</v>
      </c>
      <c r="I2181" t="s">
        <v>8245</v>
      </c>
      <c r="J2181">
        <v>1415899228</v>
      </c>
      <c r="K2181">
        <v>1413303628</v>
      </c>
      <c r="L2181" t="b">
        <v>0</v>
      </c>
      <c r="M2181">
        <v>0</v>
      </c>
      <c r="N2181" t="b">
        <v>0</v>
      </c>
      <c r="O2181" t="s">
        <v>8297</v>
      </c>
      <c r="P2181" t="s">
        <v>8317</v>
      </c>
      <c r="Q2181" t="s">
        <v>8355</v>
      </c>
      <c r="R2181">
        <f t="shared" si="238"/>
        <v>0</v>
      </c>
      <c r="S2181" s="9">
        <f t="shared" si="239"/>
        <v>0</v>
      </c>
      <c r="T2181" s="8">
        <f t="shared" si="240"/>
        <v>41926.680879629632</v>
      </c>
      <c r="U2181" s="8">
        <f t="shared" si="241"/>
        <v>41956.722546296296</v>
      </c>
      <c r="V2181" s="14">
        <f t="shared" si="242"/>
        <v>30.041666666664241</v>
      </c>
      <c r="W2181" s="10">
        <f t="shared" si="243"/>
        <v>-1</v>
      </c>
      <c r="X2181" s="21">
        <f t="shared" si="244"/>
        <v>2014</v>
      </c>
    </row>
    <row r="2182" spans="1:24" ht="60" x14ac:dyDescent="0.25">
      <c r="A2182">
        <v>2760</v>
      </c>
      <c r="B2182" s="1" t="s">
        <v>2760</v>
      </c>
      <c r="C2182" s="1" t="s">
        <v>6870</v>
      </c>
      <c r="D2182" s="3">
        <v>5000</v>
      </c>
      <c r="E2182" s="4">
        <v>0</v>
      </c>
      <c r="F2182" t="s">
        <v>8220</v>
      </c>
      <c r="G2182" t="s">
        <v>8224</v>
      </c>
      <c r="H2182" t="s">
        <v>8407</v>
      </c>
      <c r="I2182" t="s">
        <v>8246</v>
      </c>
      <c r="J2182">
        <v>1371726258</v>
      </c>
      <c r="K2182">
        <v>1369134258</v>
      </c>
      <c r="L2182" t="b">
        <v>0</v>
      </c>
      <c r="M2182">
        <v>0</v>
      </c>
      <c r="N2182" t="b">
        <v>0</v>
      </c>
      <c r="O2182" t="s">
        <v>8302</v>
      </c>
      <c r="P2182" t="s">
        <v>8309</v>
      </c>
      <c r="Q2182" t="s">
        <v>8354</v>
      </c>
      <c r="R2182">
        <f t="shared" si="238"/>
        <v>0</v>
      </c>
      <c r="S2182" s="9">
        <f t="shared" si="239"/>
        <v>0</v>
      </c>
      <c r="T2182" s="8">
        <f t="shared" si="240"/>
        <v>41415.461319444446</v>
      </c>
      <c r="U2182" s="8">
        <f t="shared" si="241"/>
        <v>41445.461319444446</v>
      </c>
      <c r="V2182" s="14">
        <f t="shared" si="242"/>
        <v>30</v>
      </c>
      <c r="W2182" s="10">
        <f t="shared" si="243"/>
        <v>-1</v>
      </c>
      <c r="X2182" s="21">
        <f t="shared" si="244"/>
        <v>2013</v>
      </c>
    </row>
    <row r="2183" spans="1:24" ht="60" x14ac:dyDescent="0.25">
      <c r="A2183">
        <v>3206</v>
      </c>
      <c r="B2183" s="1" t="s">
        <v>3206</v>
      </c>
      <c r="C2183" s="1" t="s">
        <v>7316</v>
      </c>
      <c r="D2183" s="3">
        <v>5000</v>
      </c>
      <c r="E2183" s="4">
        <v>0</v>
      </c>
      <c r="F2183" t="s">
        <v>8220</v>
      </c>
      <c r="G2183" t="s">
        <v>8223</v>
      </c>
      <c r="H2183" t="s">
        <v>8403</v>
      </c>
      <c r="I2183" t="s">
        <v>8245</v>
      </c>
      <c r="J2183">
        <v>1442644651</v>
      </c>
      <c r="K2183">
        <v>1440052651</v>
      </c>
      <c r="L2183" t="b">
        <v>0</v>
      </c>
      <c r="M2183">
        <v>0</v>
      </c>
      <c r="N2183" t="b">
        <v>0</v>
      </c>
      <c r="O2183" t="s">
        <v>8303</v>
      </c>
      <c r="P2183" t="s">
        <v>8321</v>
      </c>
      <c r="Q2183" t="s">
        <v>8333</v>
      </c>
      <c r="R2183">
        <f t="shared" si="238"/>
        <v>0</v>
      </c>
      <c r="S2183" s="9">
        <f t="shared" si="239"/>
        <v>0</v>
      </c>
      <c r="T2183" s="8">
        <f t="shared" si="240"/>
        <v>42236.276053240741</v>
      </c>
      <c r="U2183" s="8">
        <f t="shared" si="241"/>
        <v>42266.276053240741</v>
      </c>
      <c r="V2183" s="14">
        <f t="shared" si="242"/>
        <v>30</v>
      </c>
      <c r="W2183" s="10">
        <f t="shared" si="243"/>
        <v>-1</v>
      </c>
      <c r="X2183" s="21">
        <f t="shared" si="244"/>
        <v>2015</v>
      </c>
    </row>
    <row r="2184" spans="1:24" ht="60" x14ac:dyDescent="0.25">
      <c r="A2184">
        <v>3944</v>
      </c>
      <c r="B2184" s="1" t="s">
        <v>3941</v>
      </c>
      <c r="C2184" s="1" t="s">
        <v>8052</v>
      </c>
      <c r="D2184" s="3">
        <v>5000</v>
      </c>
      <c r="E2184" s="4">
        <v>0</v>
      </c>
      <c r="F2184" t="s">
        <v>8220</v>
      </c>
      <c r="G2184" t="s">
        <v>8223</v>
      </c>
      <c r="H2184" t="s">
        <v>8403</v>
      </c>
      <c r="I2184" t="s">
        <v>8245</v>
      </c>
      <c r="J2184">
        <v>1440690875</v>
      </c>
      <c r="K2184">
        <v>1438098875</v>
      </c>
      <c r="L2184" t="b">
        <v>0</v>
      </c>
      <c r="M2184">
        <v>0</v>
      </c>
      <c r="N2184" t="b">
        <v>0</v>
      </c>
      <c r="O2184" t="s">
        <v>8269</v>
      </c>
      <c r="P2184" t="s">
        <v>8321</v>
      </c>
      <c r="Q2184" t="s">
        <v>8324</v>
      </c>
      <c r="R2184">
        <f t="shared" si="238"/>
        <v>0</v>
      </c>
      <c r="S2184" s="9">
        <f t="shared" si="239"/>
        <v>0</v>
      </c>
      <c r="T2184" s="8">
        <f t="shared" si="240"/>
        <v>42213.662905092591</v>
      </c>
      <c r="U2184" s="8">
        <f t="shared" si="241"/>
        <v>42243.662905092591</v>
      </c>
      <c r="V2184" s="14">
        <f t="shared" si="242"/>
        <v>30</v>
      </c>
      <c r="W2184" s="10">
        <f t="shared" si="243"/>
        <v>-1</v>
      </c>
      <c r="X2184" s="21">
        <f t="shared" si="244"/>
        <v>2015</v>
      </c>
    </row>
    <row r="2185" spans="1:24" ht="60" x14ac:dyDescent="0.25">
      <c r="A2185">
        <v>4031</v>
      </c>
      <c r="B2185" s="1" t="s">
        <v>4027</v>
      </c>
      <c r="C2185" s="1" t="s">
        <v>8136</v>
      </c>
      <c r="D2185" s="3">
        <v>5000</v>
      </c>
      <c r="E2185" s="4">
        <v>0</v>
      </c>
      <c r="F2185" t="s">
        <v>8220</v>
      </c>
      <c r="G2185" t="s">
        <v>8223</v>
      </c>
      <c r="H2185" t="s">
        <v>8403</v>
      </c>
      <c r="I2185" t="s">
        <v>8245</v>
      </c>
      <c r="J2185">
        <v>1418914964</v>
      </c>
      <c r="K2185">
        <v>1414591364</v>
      </c>
      <c r="L2185" t="b">
        <v>0</v>
      </c>
      <c r="M2185">
        <v>0</v>
      </c>
      <c r="N2185" t="b">
        <v>0</v>
      </c>
      <c r="O2185" t="s">
        <v>8269</v>
      </c>
      <c r="P2185" t="s">
        <v>8321</v>
      </c>
      <c r="Q2185" t="s">
        <v>8324</v>
      </c>
      <c r="R2185">
        <f t="shared" si="238"/>
        <v>0</v>
      </c>
      <c r="S2185" s="9">
        <f t="shared" si="239"/>
        <v>0</v>
      </c>
      <c r="T2185" s="8">
        <f t="shared" si="240"/>
        <v>41941.585231481484</v>
      </c>
      <c r="U2185" s="8">
        <f t="shared" si="241"/>
        <v>41991.626898148148</v>
      </c>
      <c r="V2185" s="14">
        <f t="shared" si="242"/>
        <v>50.041666666664241</v>
      </c>
      <c r="W2185" s="10">
        <f t="shared" si="243"/>
        <v>-1</v>
      </c>
      <c r="X2185" s="21">
        <f t="shared" si="244"/>
        <v>2014</v>
      </c>
    </row>
    <row r="2186" spans="1:24" ht="60" x14ac:dyDescent="0.25">
      <c r="A2186">
        <v>1701</v>
      </c>
      <c r="B2186" s="1" t="s">
        <v>1702</v>
      </c>
      <c r="C2186" s="1" t="s">
        <v>5811</v>
      </c>
      <c r="D2186" s="3">
        <v>5050</v>
      </c>
      <c r="E2186" s="4">
        <v>10</v>
      </c>
      <c r="F2186" t="s">
        <v>8220</v>
      </c>
      <c r="G2186" t="s">
        <v>8223</v>
      </c>
      <c r="H2186" t="s">
        <v>8403</v>
      </c>
      <c r="I2186" t="s">
        <v>8245</v>
      </c>
      <c r="J2186">
        <v>1421337405</v>
      </c>
      <c r="K2186">
        <v>1418745405</v>
      </c>
      <c r="L2186" t="b">
        <v>0</v>
      </c>
      <c r="M2186">
        <v>2</v>
      </c>
      <c r="N2186" t="b">
        <v>0</v>
      </c>
      <c r="O2186" t="s">
        <v>8291</v>
      </c>
      <c r="P2186" t="s">
        <v>8325</v>
      </c>
      <c r="Q2186" t="s">
        <v>8328</v>
      </c>
      <c r="R2186">
        <f t="shared" si="238"/>
        <v>5</v>
      </c>
      <c r="S2186" s="9">
        <f t="shared" si="239"/>
        <v>0</v>
      </c>
      <c r="T2186" s="8">
        <f t="shared" si="240"/>
        <v>41989.664409722223</v>
      </c>
      <c r="U2186" s="8">
        <f t="shared" si="241"/>
        <v>42019.664409722223</v>
      </c>
      <c r="V2186" s="14">
        <f t="shared" si="242"/>
        <v>30</v>
      </c>
      <c r="W2186" s="10">
        <f t="shared" si="243"/>
        <v>-0.99801980198019802</v>
      </c>
      <c r="X2186" s="21">
        <f t="shared" si="244"/>
        <v>2014</v>
      </c>
    </row>
    <row r="2187" spans="1:24" ht="60" x14ac:dyDescent="0.25">
      <c r="A2187">
        <v>1699</v>
      </c>
      <c r="B2187" s="1" t="s">
        <v>1700</v>
      </c>
      <c r="C2187" s="1" t="s">
        <v>5809</v>
      </c>
      <c r="D2187" s="3">
        <v>5105</v>
      </c>
      <c r="E2187" s="4">
        <v>216</v>
      </c>
      <c r="F2187" t="s">
        <v>8221</v>
      </c>
      <c r="G2187" t="s">
        <v>8223</v>
      </c>
      <c r="H2187" t="s">
        <v>8403</v>
      </c>
      <c r="I2187" t="s">
        <v>8245</v>
      </c>
      <c r="J2187">
        <v>1491943445</v>
      </c>
      <c r="K2187">
        <v>1489351445</v>
      </c>
      <c r="L2187" t="b">
        <v>0</v>
      </c>
      <c r="M2187">
        <v>4</v>
      </c>
      <c r="N2187" t="b">
        <v>0</v>
      </c>
      <c r="O2187" t="s">
        <v>8291</v>
      </c>
      <c r="P2187" t="s">
        <v>8325</v>
      </c>
      <c r="Q2187" t="s">
        <v>8328</v>
      </c>
      <c r="R2187">
        <f t="shared" si="238"/>
        <v>54</v>
      </c>
      <c r="S2187" s="9">
        <f t="shared" si="239"/>
        <v>4</v>
      </c>
      <c r="T2187" s="8">
        <f t="shared" si="240"/>
        <v>42806.863946759258</v>
      </c>
      <c r="U2187" s="8">
        <f t="shared" si="241"/>
        <v>42836.863946759258</v>
      </c>
      <c r="V2187" s="14">
        <f t="shared" si="242"/>
        <v>30</v>
      </c>
      <c r="W2187" s="10">
        <f t="shared" si="243"/>
        <v>-0.95768854064642506</v>
      </c>
      <c r="X2187" s="21">
        <f t="shared" si="244"/>
        <v>2017</v>
      </c>
    </row>
    <row r="2188" spans="1:24" ht="60" x14ac:dyDescent="0.25">
      <c r="A2188">
        <v>1163</v>
      </c>
      <c r="B2188" s="1" t="s">
        <v>1164</v>
      </c>
      <c r="C2188" s="1" t="s">
        <v>5273</v>
      </c>
      <c r="D2188" s="3">
        <v>5200</v>
      </c>
      <c r="E2188" s="4">
        <v>0</v>
      </c>
      <c r="F2188" t="s">
        <v>8220</v>
      </c>
      <c r="G2188" t="s">
        <v>8223</v>
      </c>
      <c r="H2188" t="s">
        <v>8403</v>
      </c>
      <c r="I2188" t="s">
        <v>8245</v>
      </c>
      <c r="J2188">
        <v>1407604920</v>
      </c>
      <c r="K2188">
        <v>1405012920</v>
      </c>
      <c r="L2188" t="b">
        <v>0</v>
      </c>
      <c r="M2188">
        <v>0</v>
      </c>
      <c r="N2188" t="b">
        <v>0</v>
      </c>
      <c r="O2188" t="s">
        <v>8282</v>
      </c>
      <c r="P2188" t="s">
        <v>8317</v>
      </c>
      <c r="Q2188" t="s">
        <v>8343</v>
      </c>
      <c r="R2188">
        <f t="shared" si="238"/>
        <v>0</v>
      </c>
      <c r="S2188" s="9">
        <f t="shared" si="239"/>
        <v>0</v>
      </c>
      <c r="T2188" s="8">
        <f t="shared" si="240"/>
        <v>41830.723611111112</v>
      </c>
      <c r="U2188" s="8">
        <f t="shared" si="241"/>
        <v>41860.723611111112</v>
      </c>
      <c r="V2188" s="14">
        <f t="shared" si="242"/>
        <v>30</v>
      </c>
      <c r="W2188" s="10">
        <f t="shared" si="243"/>
        <v>-1</v>
      </c>
      <c r="X2188" s="21">
        <f t="shared" si="244"/>
        <v>2014</v>
      </c>
    </row>
    <row r="2189" spans="1:24" ht="60" x14ac:dyDescent="0.25">
      <c r="A2189">
        <v>1932</v>
      </c>
      <c r="B2189" s="1" t="s">
        <v>1933</v>
      </c>
      <c r="C2189" s="1" t="s">
        <v>6042</v>
      </c>
      <c r="D2189" s="3">
        <v>5250</v>
      </c>
      <c r="E2189" s="4">
        <v>5617</v>
      </c>
      <c r="F2189" t="s">
        <v>8218</v>
      </c>
      <c r="G2189" t="s">
        <v>8223</v>
      </c>
      <c r="H2189" t="s">
        <v>8403</v>
      </c>
      <c r="I2189" t="s">
        <v>8245</v>
      </c>
      <c r="J2189">
        <v>1327433173</v>
      </c>
      <c r="K2189">
        <v>1325618773</v>
      </c>
      <c r="L2189" t="b">
        <v>0</v>
      </c>
      <c r="M2189">
        <v>80</v>
      </c>
      <c r="N2189" t="b">
        <v>1</v>
      </c>
      <c r="O2189" t="s">
        <v>8277</v>
      </c>
      <c r="P2189" t="s">
        <v>8325</v>
      </c>
      <c r="Q2189" t="s">
        <v>8326</v>
      </c>
      <c r="R2189">
        <f t="shared" si="238"/>
        <v>70.209999999999994</v>
      </c>
      <c r="S2189" s="9">
        <f t="shared" si="239"/>
        <v>107</v>
      </c>
      <c r="T2189" s="8">
        <f t="shared" si="240"/>
        <v>40911.809872685182</v>
      </c>
      <c r="U2189" s="8">
        <f t="shared" si="241"/>
        <v>40932.809872685182</v>
      </c>
      <c r="V2189" s="14">
        <f t="shared" si="242"/>
        <v>21</v>
      </c>
      <c r="W2189" s="10">
        <f t="shared" si="243"/>
        <v>6.99047619047619E-2</v>
      </c>
      <c r="X2189" s="21">
        <f t="shared" si="244"/>
        <v>2012</v>
      </c>
    </row>
    <row r="2190" spans="1:24" ht="60" x14ac:dyDescent="0.25">
      <c r="A2190">
        <v>33</v>
      </c>
      <c r="B2190" s="1" t="s">
        <v>35</v>
      </c>
      <c r="C2190" s="1" t="s">
        <v>4144</v>
      </c>
      <c r="D2190" s="3">
        <v>5250</v>
      </c>
      <c r="E2190" s="4">
        <v>5360</v>
      </c>
      <c r="F2190" t="s">
        <v>8218</v>
      </c>
      <c r="G2190" t="s">
        <v>8223</v>
      </c>
      <c r="H2190" t="s">
        <v>8403</v>
      </c>
      <c r="I2190" t="s">
        <v>8245</v>
      </c>
      <c r="J2190">
        <v>1447001501</v>
      </c>
      <c r="K2190">
        <v>1444405901</v>
      </c>
      <c r="L2190" t="b">
        <v>0</v>
      </c>
      <c r="M2190">
        <v>64</v>
      </c>
      <c r="N2190" t="b">
        <v>1</v>
      </c>
      <c r="O2190" t="s">
        <v>8263</v>
      </c>
      <c r="P2190" t="s">
        <v>8319</v>
      </c>
      <c r="Q2190" t="s">
        <v>8330</v>
      </c>
      <c r="R2190">
        <f t="shared" si="238"/>
        <v>83.75</v>
      </c>
      <c r="S2190" s="9">
        <f t="shared" si="239"/>
        <v>102</v>
      </c>
      <c r="T2190" s="8">
        <f t="shared" si="240"/>
        <v>42286.660891203705</v>
      </c>
      <c r="U2190" s="8">
        <f t="shared" si="241"/>
        <v>42316.702557870376</v>
      </c>
      <c r="V2190" s="14">
        <f t="shared" si="242"/>
        <v>30.041666666671517</v>
      </c>
      <c r="W2190" s="10">
        <f t="shared" si="243"/>
        <v>2.0952380952380951E-2</v>
      </c>
      <c r="X2190" s="21">
        <f t="shared" si="244"/>
        <v>2015</v>
      </c>
    </row>
    <row r="2191" spans="1:24" ht="60" x14ac:dyDescent="0.25">
      <c r="A2191">
        <v>323</v>
      </c>
      <c r="B2191" s="1" t="s">
        <v>324</v>
      </c>
      <c r="C2191" s="1" t="s">
        <v>4433</v>
      </c>
      <c r="D2191" s="3">
        <v>5400</v>
      </c>
      <c r="E2191" s="4">
        <v>6646</v>
      </c>
      <c r="F2191" t="s">
        <v>8218</v>
      </c>
      <c r="G2191" t="s">
        <v>8223</v>
      </c>
      <c r="H2191" t="s">
        <v>8403</v>
      </c>
      <c r="I2191" t="s">
        <v>8245</v>
      </c>
      <c r="J2191">
        <v>1482307140</v>
      </c>
      <c r="K2191">
        <v>1479886966</v>
      </c>
      <c r="L2191" t="b">
        <v>1</v>
      </c>
      <c r="M2191">
        <v>58</v>
      </c>
      <c r="N2191" t="b">
        <v>1</v>
      </c>
      <c r="O2191" t="s">
        <v>8267</v>
      </c>
      <c r="P2191" t="s">
        <v>8319</v>
      </c>
      <c r="Q2191" t="s">
        <v>8320</v>
      </c>
      <c r="R2191">
        <f t="shared" si="238"/>
        <v>114.59</v>
      </c>
      <c r="S2191" s="9">
        <f t="shared" si="239"/>
        <v>123</v>
      </c>
      <c r="T2191" s="8">
        <f t="shared" si="240"/>
        <v>42697.32136574074</v>
      </c>
      <c r="U2191" s="8">
        <f t="shared" si="241"/>
        <v>42725.332638888889</v>
      </c>
      <c r="V2191" s="14">
        <f t="shared" si="242"/>
        <v>28.011273148149485</v>
      </c>
      <c r="W2191" s="10">
        <f t="shared" si="243"/>
        <v>0.23074074074074075</v>
      </c>
      <c r="X2191" s="21">
        <f t="shared" si="244"/>
        <v>2016</v>
      </c>
    </row>
    <row r="2192" spans="1:24" x14ac:dyDescent="0.25">
      <c r="A2192">
        <v>1032</v>
      </c>
      <c r="B2192" s="1" t="s">
        <v>1033</v>
      </c>
      <c r="C2192" s="1" t="s">
        <v>5142</v>
      </c>
      <c r="D2192" s="3">
        <v>5400</v>
      </c>
      <c r="E2192" s="4">
        <v>5858.84</v>
      </c>
      <c r="F2192" t="s">
        <v>8218</v>
      </c>
      <c r="G2192" t="s">
        <v>8223</v>
      </c>
      <c r="H2192" t="s">
        <v>8403</v>
      </c>
      <c r="I2192" t="s">
        <v>8245</v>
      </c>
      <c r="J2192">
        <v>1466697625</v>
      </c>
      <c r="K2192">
        <v>1464105625</v>
      </c>
      <c r="L2192" t="b">
        <v>0</v>
      </c>
      <c r="M2192">
        <v>96</v>
      </c>
      <c r="N2192" t="b">
        <v>1</v>
      </c>
      <c r="O2192" t="s">
        <v>8278</v>
      </c>
      <c r="P2192" t="s">
        <v>8325</v>
      </c>
      <c r="Q2192" t="s">
        <v>8327</v>
      </c>
      <c r="R2192">
        <f t="shared" si="238"/>
        <v>61.03</v>
      </c>
      <c r="S2192" s="9">
        <f t="shared" si="239"/>
        <v>108</v>
      </c>
      <c r="T2192" s="8">
        <f t="shared" si="240"/>
        <v>42514.666956018518</v>
      </c>
      <c r="U2192" s="8">
        <f t="shared" si="241"/>
        <v>42544.666956018518</v>
      </c>
      <c r="V2192" s="14">
        <f t="shared" si="242"/>
        <v>30</v>
      </c>
      <c r="W2192" s="10">
        <f t="shared" si="243"/>
        <v>8.4970370370370391E-2</v>
      </c>
      <c r="X2192" s="21">
        <f t="shared" si="244"/>
        <v>2016</v>
      </c>
    </row>
    <row r="2193" spans="1:24" ht="45" x14ac:dyDescent="0.25">
      <c r="A2193">
        <v>2188</v>
      </c>
      <c r="B2193" s="1" t="s">
        <v>2189</v>
      </c>
      <c r="C2193" s="1" t="s">
        <v>6298</v>
      </c>
      <c r="D2193" s="3">
        <v>5494</v>
      </c>
      <c r="E2193" s="4">
        <v>22645</v>
      </c>
      <c r="F2193" t="s">
        <v>8218</v>
      </c>
      <c r="G2193" t="s">
        <v>8225</v>
      </c>
      <c r="H2193" t="s">
        <v>8404</v>
      </c>
      <c r="I2193" t="s">
        <v>8247</v>
      </c>
      <c r="J2193">
        <v>1477414800</v>
      </c>
      <c r="K2193">
        <v>1474380241</v>
      </c>
      <c r="L2193" t="b">
        <v>0</v>
      </c>
      <c r="M2193">
        <v>514</v>
      </c>
      <c r="N2193" t="b">
        <v>1</v>
      </c>
      <c r="O2193" t="s">
        <v>8295</v>
      </c>
      <c r="P2193" t="s">
        <v>8314</v>
      </c>
      <c r="Q2193" t="s">
        <v>8315</v>
      </c>
      <c r="R2193">
        <f t="shared" si="238"/>
        <v>44.06</v>
      </c>
      <c r="S2193" s="9">
        <f t="shared" si="239"/>
        <v>412</v>
      </c>
      <c r="T2193" s="8">
        <f t="shared" si="240"/>
        <v>42633.586122685185</v>
      </c>
      <c r="U2193" s="8">
        <f t="shared" si="241"/>
        <v>42668.708333333328</v>
      </c>
      <c r="V2193" s="14">
        <f t="shared" si="242"/>
        <v>35.122210648143664</v>
      </c>
      <c r="W2193" s="10">
        <f t="shared" si="243"/>
        <v>3.1217692027666546</v>
      </c>
      <c r="X2193" s="21">
        <f t="shared" si="244"/>
        <v>2016</v>
      </c>
    </row>
    <row r="2194" spans="1:24" ht="60" x14ac:dyDescent="0.25">
      <c r="A2194">
        <v>1257</v>
      </c>
      <c r="B2194" s="1" t="s">
        <v>1258</v>
      </c>
      <c r="C2194" s="1" t="s">
        <v>5367</v>
      </c>
      <c r="D2194" s="3">
        <v>5500</v>
      </c>
      <c r="E2194" s="4">
        <v>16210</v>
      </c>
      <c r="F2194" t="s">
        <v>8218</v>
      </c>
      <c r="G2194" t="s">
        <v>8223</v>
      </c>
      <c r="H2194" t="s">
        <v>8403</v>
      </c>
      <c r="I2194" t="s">
        <v>8245</v>
      </c>
      <c r="J2194">
        <v>1301792590</v>
      </c>
      <c r="K2194">
        <v>1297562590</v>
      </c>
      <c r="L2194" t="b">
        <v>1</v>
      </c>
      <c r="M2194">
        <v>176</v>
      </c>
      <c r="N2194" t="b">
        <v>1</v>
      </c>
      <c r="O2194" t="s">
        <v>8274</v>
      </c>
      <c r="P2194" t="s">
        <v>8325</v>
      </c>
      <c r="Q2194" t="s">
        <v>8329</v>
      </c>
      <c r="R2194">
        <f t="shared" si="238"/>
        <v>92.1</v>
      </c>
      <c r="S2194" s="9">
        <f t="shared" si="239"/>
        <v>295</v>
      </c>
      <c r="T2194" s="8">
        <f t="shared" si="240"/>
        <v>40587.085532407407</v>
      </c>
      <c r="U2194" s="8">
        <f t="shared" si="241"/>
        <v>40636.043865740743</v>
      </c>
      <c r="V2194" s="14">
        <f t="shared" si="242"/>
        <v>48.958333333335759</v>
      </c>
      <c r="W2194" s="10">
        <f t="shared" si="243"/>
        <v>1.9472727272727273</v>
      </c>
      <c r="X2194" s="21">
        <f t="shared" si="244"/>
        <v>2011</v>
      </c>
    </row>
    <row r="2195" spans="1:24" ht="60" x14ac:dyDescent="0.25">
      <c r="A2195">
        <v>2712</v>
      </c>
      <c r="B2195" s="1" t="s">
        <v>2712</v>
      </c>
      <c r="C2195" s="1" t="s">
        <v>6822</v>
      </c>
      <c r="D2195" s="3">
        <v>5500</v>
      </c>
      <c r="E2195" s="4">
        <v>7226</v>
      </c>
      <c r="F2195" t="s">
        <v>8218</v>
      </c>
      <c r="G2195" t="s">
        <v>8223</v>
      </c>
      <c r="H2195" t="s">
        <v>8403</v>
      </c>
      <c r="I2195" t="s">
        <v>8245</v>
      </c>
      <c r="J2195">
        <v>1373738400</v>
      </c>
      <c r="K2195">
        <v>1370568560</v>
      </c>
      <c r="L2195" t="b">
        <v>1</v>
      </c>
      <c r="M2195">
        <v>143</v>
      </c>
      <c r="N2195" t="b">
        <v>1</v>
      </c>
      <c r="O2195" t="s">
        <v>8301</v>
      </c>
      <c r="P2195" t="s">
        <v>8321</v>
      </c>
      <c r="Q2195" t="s">
        <v>8322</v>
      </c>
      <c r="R2195">
        <f t="shared" si="238"/>
        <v>50.53</v>
      </c>
      <c r="S2195" s="9">
        <f t="shared" si="239"/>
        <v>131</v>
      </c>
      <c r="T2195" s="8">
        <f t="shared" si="240"/>
        <v>41432.062037037038</v>
      </c>
      <c r="U2195" s="8">
        <f t="shared" si="241"/>
        <v>41468.75</v>
      </c>
      <c r="V2195" s="14">
        <f t="shared" si="242"/>
        <v>36.687962962962047</v>
      </c>
      <c r="W2195" s="10">
        <f t="shared" si="243"/>
        <v>0.31381818181818183</v>
      </c>
      <c r="X2195" s="21">
        <f t="shared" si="244"/>
        <v>2013</v>
      </c>
    </row>
    <row r="2196" spans="1:24" ht="60" x14ac:dyDescent="0.25">
      <c r="A2196">
        <v>834</v>
      </c>
      <c r="B2196" s="1" t="s">
        <v>835</v>
      </c>
      <c r="C2196" s="1" t="s">
        <v>4944</v>
      </c>
      <c r="D2196" s="3">
        <v>5500</v>
      </c>
      <c r="E2196" s="4">
        <v>7206</v>
      </c>
      <c r="F2196" t="s">
        <v>8218</v>
      </c>
      <c r="G2196" t="s">
        <v>8223</v>
      </c>
      <c r="H2196" t="s">
        <v>8403</v>
      </c>
      <c r="I2196" t="s">
        <v>8245</v>
      </c>
      <c r="J2196">
        <v>1372651140</v>
      </c>
      <c r="K2196">
        <v>1369770292</v>
      </c>
      <c r="L2196" t="b">
        <v>0</v>
      </c>
      <c r="M2196">
        <v>75</v>
      </c>
      <c r="N2196" t="b">
        <v>1</v>
      </c>
      <c r="O2196" t="s">
        <v>8274</v>
      </c>
      <c r="P2196" t="s">
        <v>8325</v>
      </c>
      <c r="Q2196" t="s">
        <v>8329</v>
      </c>
      <c r="R2196">
        <f t="shared" si="238"/>
        <v>96.08</v>
      </c>
      <c r="S2196" s="9">
        <f t="shared" si="239"/>
        <v>131</v>
      </c>
      <c r="T2196" s="8">
        <f t="shared" si="240"/>
        <v>41422.822824074072</v>
      </c>
      <c r="U2196" s="8">
        <f t="shared" si="241"/>
        <v>41456.165972222225</v>
      </c>
      <c r="V2196" s="14">
        <f t="shared" si="242"/>
        <v>33.343148148152977</v>
      </c>
      <c r="W2196" s="10">
        <f t="shared" si="243"/>
        <v>0.31018181818181817</v>
      </c>
      <c r="X2196" s="21">
        <f t="shared" si="244"/>
        <v>2013</v>
      </c>
    </row>
    <row r="2197" spans="1:24" ht="60" x14ac:dyDescent="0.25">
      <c r="A2197">
        <v>281</v>
      </c>
      <c r="B2197" s="1" t="s">
        <v>282</v>
      </c>
      <c r="C2197" s="1" t="s">
        <v>4391</v>
      </c>
      <c r="D2197" s="3">
        <v>5500</v>
      </c>
      <c r="E2197" s="4">
        <v>6632.32</v>
      </c>
      <c r="F2197" t="s">
        <v>8218</v>
      </c>
      <c r="G2197" t="s">
        <v>8223</v>
      </c>
      <c r="H2197" t="s">
        <v>8403</v>
      </c>
      <c r="I2197" t="s">
        <v>8245</v>
      </c>
      <c r="J2197">
        <v>1249932360</v>
      </c>
      <c r="K2197">
        <v>1242532513</v>
      </c>
      <c r="L2197" t="b">
        <v>1</v>
      </c>
      <c r="M2197">
        <v>79</v>
      </c>
      <c r="N2197" t="b">
        <v>1</v>
      </c>
      <c r="O2197" t="s">
        <v>8267</v>
      </c>
      <c r="P2197" t="s">
        <v>8319</v>
      </c>
      <c r="Q2197" t="s">
        <v>8320</v>
      </c>
      <c r="R2197">
        <f t="shared" si="238"/>
        <v>83.95</v>
      </c>
      <c r="S2197" s="9">
        <f t="shared" si="239"/>
        <v>121</v>
      </c>
      <c r="T2197" s="8">
        <f t="shared" si="240"/>
        <v>39950.163344907407</v>
      </c>
      <c r="U2197" s="8">
        <f t="shared" si="241"/>
        <v>40035.80972222222</v>
      </c>
      <c r="V2197" s="14">
        <f t="shared" si="242"/>
        <v>85.646377314813435</v>
      </c>
      <c r="W2197" s="10">
        <f t="shared" si="243"/>
        <v>0.20587636363636358</v>
      </c>
      <c r="X2197" s="21">
        <f t="shared" si="244"/>
        <v>2009</v>
      </c>
    </row>
    <row r="2198" spans="1:24" ht="60" x14ac:dyDescent="0.25">
      <c r="A2198">
        <v>2547</v>
      </c>
      <c r="B2198" s="1" t="s">
        <v>2547</v>
      </c>
      <c r="C2198" s="1" t="s">
        <v>6657</v>
      </c>
      <c r="D2198" s="3">
        <v>5500</v>
      </c>
      <c r="E2198" s="4">
        <v>6592</v>
      </c>
      <c r="F2198" t="s">
        <v>8218</v>
      </c>
      <c r="G2198" t="s">
        <v>8223</v>
      </c>
      <c r="H2198" t="s">
        <v>8403</v>
      </c>
      <c r="I2198" t="s">
        <v>8245</v>
      </c>
      <c r="J2198">
        <v>1333560803</v>
      </c>
      <c r="K2198">
        <v>1330972403</v>
      </c>
      <c r="L2198" t="b">
        <v>0</v>
      </c>
      <c r="M2198">
        <v>134</v>
      </c>
      <c r="N2198" t="b">
        <v>1</v>
      </c>
      <c r="O2198" t="s">
        <v>8298</v>
      </c>
      <c r="P2198" t="s">
        <v>8325</v>
      </c>
      <c r="Q2198" t="s">
        <v>8339</v>
      </c>
      <c r="R2198">
        <f t="shared" si="238"/>
        <v>49.19</v>
      </c>
      <c r="S2198" s="9">
        <f t="shared" si="239"/>
        <v>120</v>
      </c>
      <c r="T2198" s="8">
        <f t="shared" si="240"/>
        <v>40973.773182870369</v>
      </c>
      <c r="U2198" s="8">
        <f t="shared" si="241"/>
        <v>41003.731516203705</v>
      </c>
      <c r="V2198" s="14">
        <f t="shared" si="242"/>
        <v>29.958333333335759</v>
      </c>
      <c r="W2198" s="10">
        <f t="shared" si="243"/>
        <v>0.19854545454545455</v>
      </c>
      <c r="X2198" s="21">
        <f t="shared" si="244"/>
        <v>2012</v>
      </c>
    </row>
    <row r="2199" spans="1:24" ht="60" x14ac:dyDescent="0.25">
      <c r="A2199">
        <v>1744</v>
      </c>
      <c r="B2199" s="1" t="s">
        <v>1745</v>
      </c>
      <c r="C2199" s="1" t="s">
        <v>5854</v>
      </c>
      <c r="D2199" s="3">
        <v>5500</v>
      </c>
      <c r="E2199" s="4">
        <v>6515</v>
      </c>
      <c r="F2199" t="s">
        <v>8218</v>
      </c>
      <c r="G2199" t="s">
        <v>8224</v>
      </c>
      <c r="H2199" t="s">
        <v>8407</v>
      </c>
      <c r="I2199" t="s">
        <v>8246</v>
      </c>
      <c r="J2199">
        <v>1425821477</v>
      </c>
      <c r="K2199">
        <v>1421937077</v>
      </c>
      <c r="L2199" t="b">
        <v>0</v>
      </c>
      <c r="M2199">
        <v>70</v>
      </c>
      <c r="N2199" t="b">
        <v>1</v>
      </c>
      <c r="O2199" t="s">
        <v>8283</v>
      </c>
      <c r="P2199" t="s">
        <v>8311</v>
      </c>
      <c r="Q2199" t="s">
        <v>8312</v>
      </c>
      <c r="R2199">
        <f t="shared" si="238"/>
        <v>93.07</v>
      </c>
      <c r="S2199" s="9">
        <f t="shared" si="239"/>
        <v>118</v>
      </c>
      <c r="T2199" s="8">
        <f t="shared" si="240"/>
        <v>42026.605057870373</v>
      </c>
      <c r="U2199" s="8">
        <f t="shared" si="241"/>
        <v>42071.563391203701</v>
      </c>
      <c r="V2199" s="14">
        <f t="shared" si="242"/>
        <v>44.958333333328483</v>
      </c>
      <c r="W2199" s="10">
        <f t="shared" si="243"/>
        <v>0.18454545454545454</v>
      </c>
      <c r="X2199" s="21">
        <f t="shared" si="244"/>
        <v>2015</v>
      </c>
    </row>
    <row r="2200" spans="1:24" ht="60" x14ac:dyDescent="0.25">
      <c r="A2200">
        <v>3553</v>
      </c>
      <c r="B2200" s="1" t="s">
        <v>3552</v>
      </c>
      <c r="C2200" s="1" t="s">
        <v>7663</v>
      </c>
      <c r="D2200" s="3">
        <v>5500</v>
      </c>
      <c r="E2200" s="4">
        <v>5845</v>
      </c>
      <c r="F2200" t="s">
        <v>8218</v>
      </c>
      <c r="G2200" t="s">
        <v>8223</v>
      </c>
      <c r="H2200" t="s">
        <v>8403</v>
      </c>
      <c r="I2200" t="s">
        <v>8245</v>
      </c>
      <c r="J2200">
        <v>1439337600</v>
      </c>
      <c r="K2200">
        <v>1436575280</v>
      </c>
      <c r="L2200" t="b">
        <v>0</v>
      </c>
      <c r="M2200">
        <v>104</v>
      </c>
      <c r="N2200" t="b">
        <v>1</v>
      </c>
      <c r="O2200" t="s">
        <v>8269</v>
      </c>
      <c r="P2200" t="s">
        <v>8321</v>
      </c>
      <c r="Q2200" t="s">
        <v>8324</v>
      </c>
      <c r="R2200">
        <f t="shared" si="238"/>
        <v>56.2</v>
      </c>
      <c r="S2200" s="9">
        <f t="shared" si="239"/>
        <v>106</v>
      </c>
      <c r="T2200" s="8">
        <f t="shared" si="240"/>
        <v>42196.028703703705</v>
      </c>
      <c r="U2200" s="8">
        <f t="shared" si="241"/>
        <v>42228</v>
      </c>
      <c r="V2200" s="14">
        <f t="shared" si="242"/>
        <v>31.971296296294895</v>
      </c>
      <c r="W2200" s="10">
        <f t="shared" si="243"/>
        <v>6.2727272727272729E-2</v>
      </c>
      <c r="X2200" s="21">
        <f t="shared" si="244"/>
        <v>2015</v>
      </c>
    </row>
    <row r="2201" spans="1:24" ht="60" x14ac:dyDescent="0.25">
      <c r="A2201">
        <v>3249</v>
      </c>
      <c r="B2201" s="1" t="s">
        <v>3249</v>
      </c>
      <c r="C2201" s="1" t="s">
        <v>7359</v>
      </c>
      <c r="D2201" s="3">
        <v>5500</v>
      </c>
      <c r="E2201" s="4">
        <v>5771</v>
      </c>
      <c r="F2201" t="s">
        <v>8218</v>
      </c>
      <c r="G2201" t="s">
        <v>8223</v>
      </c>
      <c r="H2201" t="s">
        <v>8403</v>
      </c>
      <c r="I2201" t="s">
        <v>8245</v>
      </c>
      <c r="J2201">
        <v>1434822914</v>
      </c>
      <c r="K2201">
        <v>1432230914</v>
      </c>
      <c r="L2201" t="b">
        <v>1</v>
      </c>
      <c r="M2201">
        <v>88</v>
      </c>
      <c r="N2201" t="b">
        <v>1</v>
      </c>
      <c r="O2201" t="s">
        <v>8269</v>
      </c>
      <c r="P2201" t="s">
        <v>8321</v>
      </c>
      <c r="Q2201" t="s">
        <v>8324</v>
      </c>
      <c r="R2201">
        <f t="shared" si="238"/>
        <v>65.58</v>
      </c>
      <c r="S2201" s="9">
        <f t="shared" si="239"/>
        <v>105</v>
      </c>
      <c r="T2201" s="8">
        <f t="shared" si="240"/>
        <v>42145.746689814812</v>
      </c>
      <c r="U2201" s="8">
        <f t="shared" si="241"/>
        <v>42175.746689814812</v>
      </c>
      <c r="V2201" s="14">
        <f t="shared" si="242"/>
        <v>30</v>
      </c>
      <c r="W2201" s="10">
        <f t="shared" si="243"/>
        <v>4.9272727272727274E-2</v>
      </c>
      <c r="X2201" s="21">
        <f t="shared" si="244"/>
        <v>2015</v>
      </c>
    </row>
    <row r="2202" spans="1:24" ht="45" x14ac:dyDescent="0.25">
      <c r="A2202">
        <v>1756</v>
      </c>
      <c r="B2202" s="1" t="s">
        <v>1757</v>
      </c>
      <c r="C2202" s="1" t="s">
        <v>5866</v>
      </c>
      <c r="D2202" s="3">
        <v>5500</v>
      </c>
      <c r="E2202" s="4">
        <v>5655.6</v>
      </c>
      <c r="F2202" t="s">
        <v>8218</v>
      </c>
      <c r="G2202" t="s">
        <v>8223</v>
      </c>
      <c r="H2202" t="s">
        <v>8403</v>
      </c>
      <c r="I2202" t="s">
        <v>8245</v>
      </c>
      <c r="J2202">
        <v>1472443269</v>
      </c>
      <c r="K2202">
        <v>1468987269</v>
      </c>
      <c r="L2202" t="b">
        <v>0</v>
      </c>
      <c r="M2202">
        <v>120</v>
      </c>
      <c r="N2202" t="b">
        <v>1</v>
      </c>
      <c r="O2202" t="s">
        <v>8283</v>
      </c>
      <c r="P2202" t="s">
        <v>8311</v>
      </c>
      <c r="Q2202" t="s">
        <v>8312</v>
      </c>
      <c r="R2202">
        <f t="shared" si="238"/>
        <v>47.13</v>
      </c>
      <c r="S2202" s="9">
        <f t="shared" si="239"/>
        <v>103</v>
      </c>
      <c r="T2202" s="8">
        <f t="shared" si="240"/>
        <v>42571.167465277773</v>
      </c>
      <c r="U2202" s="8">
        <f t="shared" si="241"/>
        <v>42611.167465277773</v>
      </c>
      <c r="V2202" s="14">
        <f t="shared" si="242"/>
        <v>40</v>
      </c>
      <c r="W2202" s="10">
        <f t="shared" si="243"/>
        <v>2.8290909090909158E-2</v>
      </c>
      <c r="X2202" s="21">
        <f t="shared" si="244"/>
        <v>2016</v>
      </c>
    </row>
    <row r="2203" spans="1:24" ht="30" x14ac:dyDescent="0.25">
      <c r="A2203">
        <v>2164</v>
      </c>
      <c r="B2203" s="1" t="s">
        <v>2165</v>
      </c>
      <c r="C2203" s="1" t="s">
        <v>6274</v>
      </c>
      <c r="D2203" s="3">
        <v>5500</v>
      </c>
      <c r="E2203" s="4">
        <v>5645</v>
      </c>
      <c r="F2203" t="s">
        <v>8218</v>
      </c>
      <c r="G2203" t="s">
        <v>8223</v>
      </c>
      <c r="H2203" t="s">
        <v>8403</v>
      </c>
      <c r="I2203" t="s">
        <v>8245</v>
      </c>
      <c r="J2203">
        <v>1466827140</v>
      </c>
      <c r="K2203">
        <v>1464196414</v>
      </c>
      <c r="L2203" t="b">
        <v>0</v>
      </c>
      <c r="M2203">
        <v>83</v>
      </c>
      <c r="N2203" t="b">
        <v>1</v>
      </c>
      <c r="O2203" t="s">
        <v>8274</v>
      </c>
      <c r="P2203" t="s">
        <v>8325</v>
      </c>
      <c r="Q2203" t="s">
        <v>8329</v>
      </c>
      <c r="R2203">
        <f t="shared" si="238"/>
        <v>68.010000000000005</v>
      </c>
      <c r="S2203" s="9">
        <f t="shared" si="239"/>
        <v>103</v>
      </c>
      <c r="T2203" s="8">
        <f t="shared" si="240"/>
        <v>42515.71775462963</v>
      </c>
      <c r="U2203" s="8">
        <f t="shared" si="241"/>
        <v>42546.165972222225</v>
      </c>
      <c r="V2203" s="14">
        <f t="shared" si="242"/>
        <v>30.448217592595029</v>
      </c>
      <c r="W2203" s="10">
        <f t="shared" si="243"/>
        <v>2.6363636363636363E-2</v>
      </c>
      <c r="X2203" s="21">
        <f t="shared" si="244"/>
        <v>2016</v>
      </c>
    </row>
    <row r="2204" spans="1:24" ht="60" x14ac:dyDescent="0.25">
      <c r="A2204">
        <v>3542</v>
      </c>
      <c r="B2204" s="1" t="s">
        <v>3541</v>
      </c>
      <c r="C2204" s="1" t="s">
        <v>7652</v>
      </c>
      <c r="D2204" s="3">
        <v>5500</v>
      </c>
      <c r="E2204" s="4">
        <v>5623</v>
      </c>
      <c r="F2204" t="s">
        <v>8218</v>
      </c>
      <c r="G2204" t="s">
        <v>8223</v>
      </c>
      <c r="H2204" t="s">
        <v>8403</v>
      </c>
      <c r="I2204" t="s">
        <v>8245</v>
      </c>
      <c r="J2204">
        <v>1410099822</v>
      </c>
      <c r="K2204">
        <v>1404915822</v>
      </c>
      <c r="L2204" t="b">
        <v>0</v>
      </c>
      <c r="M2204">
        <v>85</v>
      </c>
      <c r="N2204" t="b">
        <v>1</v>
      </c>
      <c r="O2204" t="s">
        <v>8269</v>
      </c>
      <c r="P2204" t="s">
        <v>8321</v>
      </c>
      <c r="Q2204" t="s">
        <v>8324</v>
      </c>
      <c r="R2204">
        <f t="shared" si="238"/>
        <v>66.150000000000006</v>
      </c>
      <c r="S2204" s="9">
        <f t="shared" si="239"/>
        <v>102</v>
      </c>
      <c r="T2204" s="8">
        <f t="shared" si="240"/>
        <v>41829.599791666667</v>
      </c>
      <c r="U2204" s="8">
        <f t="shared" si="241"/>
        <v>41889.599791666667</v>
      </c>
      <c r="V2204" s="14">
        <f t="shared" si="242"/>
        <v>60</v>
      </c>
      <c r="W2204" s="10">
        <f t="shared" si="243"/>
        <v>2.2363636363636363E-2</v>
      </c>
      <c r="X2204" s="21">
        <f t="shared" si="244"/>
        <v>2014</v>
      </c>
    </row>
    <row r="2205" spans="1:24" ht="60" x14ac:dyDescent="0.25">
      <c r="A2205">
        <v>3156</v>
      </c>
      <c r="B2205" s="1" t="s">
        <v>3156</v>
      </c>
      <c r="C2205" s="1" t="s">
        <v>7266</v>
      </c>
      <c r="D2205" s="3">
        <v>5500</v>
      </c>
      <c r="E2205" s="4">
        <v>5600</v>
      </c>
      <c r="F2205" t="s">
        <v>8218</v>
      </c>
      <c r="G2205" t="s">
        <v>8223</v>
      </c>
      <c r="H2205" t="s">
        <v>8403</v>
      </c>
      <c r="I2205" t="s">
        <v>8245</v>
      </c>
      <c r="J2205">
        <v>1338591144</v>
      </c>
      <c r="K2205">
        <v>1335567144</v>
      </c>
      <c r="L2205" t="b">
        <v>1</v>
      </c>
      <c r="M2205">
        <v>89</v>
      </c>
      <c r="N2205" t="b">
        <v>1</v>
      </c>
      <c r="O2205" t="s">
        <v>8269</v>
      </c>
      <c r="P2205" t="s">
        <v>8321</v>
      </c>
      <c r="Q2205" t="s">
        <v>8324</v>
      </c>
      <c r="R2205">
        <f t="shared" si="238"/>
        <v>62.92</v>
      </c>
      <c r="S2205" s="9">
        <f t="shared" si="239"/>
        <v>102</v>
      </c>
      <c r="T2205" s="8">
        <f t="shared" si="240"/>
        <v>41026.953055555554</v>
      </c>
      <c r="U2205" s="8">
        <f t="shared" si="241"/>
        <v>41061.953055555554</v>
      </c>
      <c r="V2205" s="14">
        <f t="shared" si="242"/>
        <v>35</v>
      </c>
      <c r="W2205" s="10">
        <f t="shared" si="243"/>
        <v>1.8181818181818181E-2</v>
      </c>
      <c r="X2205" s="21">
        <f t="shared" si="244"/>
        <v>2012</v>
      </c>
    </row>
    <row r="2206" spans="1:24" ht="45" x14ac:dyDescent="0.25">
      <c r="A2206">
        <v>826</v>
      </c>
      <c r="B2206" s="1" t="s">
        <v>827</v>
      </c>
      <c r="C2206" s="1" t="s">
        <v>4936</v>
      </c>
      <c r="D2206" s="3">
        <v>5500</v>
      </c>
      <c r="E2206" s="4">
        <v>5580</v>
      </c>
      <c r="F2206" t="s">
        <v>8218</v>
      </c>
      <c r="G2206" t="s">
        <v>8223</v>
      </c>
      <c r="H2206" t="s">
        <v>8403</v>
      </c>
      <c r="I2206" t="s">
        <v>8245</v>
      </c>
      <c r="J2206">
        <v>1332719730</v>
      </c>
      <c r="K2206">
        <v>1330908930</v>
      </c>
      <c r="L2206" t="b">
        <v>0</v>
      </c>
      <c r="M2206">
        <v>49</v>
      </c>
      <c r="N2206" t="b">
        <v>1</v>
      </c>
      <c r="O2206" t="s">
        <v>8274</v>
      </c>
      <c r="P2206" t="s">
        <v>8325</v>
      </c>
      <c r="Q2206" t="s">
        <v>8329</v>
      </c>
      <c r="R2206">
        <f t="shared" si="238"/>
        <v>113.88</v>
      </c>
      <c r="S2206" s="9">
        <f t="shared" si="239"/>
        <v>101</v>
      </c>
      <c r="T2206" s="8">
        <f t="shared" si="240"/>
        <v>40973.038541666669</v>
      </c>
      <c r="U2206" s="8">
        <f t="shared" si="241"/>
        <v>40993.996874999997</v>
      </c>
      <c r="V2206" s="14">
        <f t="shared" si="242"/>
        <v>20.958333333328483</v>
      </c>
      <c r="W2206" s="10">
        <f t="shared" si="243"/>
        <v>1.4545454545454545E-2</v>
      </c>
      <c r="X2206" s="21">
        <f t="shared" si="244"/>
        <v>2012</v>
      </c>
    </row>
    <row r="2207" spans="1:24" ht="60" x14ac:dyDescent="0.25">
      <c r="A2207">
        <v>3348</v>
      </c>
      <c r="B2207" s="1" t="s">
        <v>3266</v>
      </c>
      <c r="C2207" s="1" t="s">
        <v>7458</v>
      </c>
      <c r="D2207" s="3">
        <v>5500</v>
      </c>
      <c r="E2207" s="4">
        <v>5516</v>
      </c>
      <c r="F2207" t="s">
        <v>8218</v>
      </c>
      <c r="G2207" t="s">
        <v>8223</v>
      </c>
      <c r="H2207" t="s">
        <v>8403</v>
      </c>
      <c r="I2207" t="s">
        <v>8245</v>
      </c>
      <c r="J2207">
        <v>1461988740</v>
      </c>
      <c r="K2207">
        <v>1459949080</v>
      </c>
      <c r="L2207" t="b">
        <v>0</v>
      </c>
      <c r="M2207">
        <v>79</v>
      </c>
      <c r="N2207" t="b">
        <v>1</v>
      </c>
      <c r="O2207" t="s">
        <v>8269</v>
      </c>
      <c r="P2207" t="s">
        <v>8321</v>
      </c>
      <c r="Q2207" t="s">
        <v>8324</v>
      </c>
      <c r="R2207">
        <f t="shared" si="238"/>
        <v>69.819999999999993</v>
      </c>
      <c r="S2207" s="9">
        <f t="shared" si="239"/>
        <v>100</v>
      </c>
      <c r="T2207" s="8">
        <f t="shared" si="240"/>
        <v>42466.558796296296</v>
      </c>
      <c r="U2207" s="8">
        <f t="shared" si="241"/>
        <v>42490.165972222225</v>
      </c>
      <c r="V2207" s="14">
        <f t="shared" si="242"/>
        <v>23.607175925928459</v>
      </c>
      <c r="W2207" s="10">
        <f t="shared" si="243"/>
        <v>2.9090909090909089E-3</v>
      </c>
      <c r="X2207" s="21">
        <f t="shared" si="244"/>
        <v>2016</v>
      </c>
    </row>
    <row r="2208" spans="1:24" ht="45" x14ac:dyDescent="0.25">
      <c r="A2208">
        <v>3297</v>
      </c>
      <c r="B2208" s="1" t="s">
        <v>3297</v>
      </c>
      <c r="C2208" s="1" t="s">
        <v>7407</v>
      </c>
      <c r="D2208" s="3">
        <v>5500</v>
      </c>
      <c r="E2208" s="4">
        <v>5504</v>
      </c>
      <c r="F2208" t="s">
        <v>8218</v>
      </c>
      <c r="G2208" t="s">
        <v>8224</v>
      </c>
      <c r="H2208" t="s">
        <v>8407</v>
      </c>
      <c r="I2208" t="s">
        <v>8246</v>
      </c>
      <c r="J2208">
        <v>1438037940</v>
      </c>
      <c r="K2208">
        <v>1436380256</v>
      </c>
      <c r="L2208" t="b">
        <v>0</v>
      </c>
      <c r="M2208">
        <v>44</v>
      </c>
      <c r="N2208" t="b">
        <v>1</v>
      </c>
      <c r="O2208" t="s">
        <v>8269</v>
      </c>
      <c r="P2208" t="s">
        <v>8321</v>
      </c>
      <c r="Q2208" t="s">
        <v>8324</v>
      </c>
      <c r="R2208">
        <f t="shared" si="238"/>
        <v>125.09</v>
      </c>
      <c r="S2208" s="9">
        <f t="shared" si="239"/>
        <v>100</v>
      </c>
      <c r="T2208" s="8">
        <f t="shared" si="240"/>
        <v>42193.771481481483</v>
      </c>
      <c r="U2208" s="8">
        <f t="shared" si="241"/>
        <v>42212.957638888889</v>
      </c>
      <c r="V2208" s="14">
        <f t="shared" si="242"/>
        <v>19.186157407406427</v>
      </c>
      <c r="W2208" s="10">
        <f t="shared" si="243"/>
        <v>7.2727272727272723E-4</v>
      </c>
      <c r="X2208" s="21">
        <f t="shared" si="244"/>
        <v>2015</v>
      </c>
    </row>
    <row r="2209" spans="1:24" ht="60" x14ac:dyDescent="0.25">
      <c r="A2209">
        <v>804</v>
      </c>
      <c r="B2209" s="1" t="s">
        <v>805</v>
      </c>
      <c r="C2209" s="1" t="s">
        <v>4914</v>
      </c>
      <c r="D2209" s="3">
        <v>5500</v>
      </c>
      <c r="E2209" s="4">
        <v>5500</v>
      </c>
      <c r="F2209" t="s">
        <v>8218</v>
      </c>
      <c r="G2209" t="s">
        <v>8223</v>
      </c>
      <c r="H2209" t="s">
        <v>8403</v>
      </c>
      <c r="I2209" t="s">
        <v>8245</v>
      </c>
      <c r="J2209">
        <v>1311393540</v>
      </c>
      <c r="K2209">
        <v>1309919526</v>
      </c>
      <c r="L2209" t="b">
        <v>0</v>
      </c>
      <c r="M2209">
        <v>18</v>
      </c>
      <c r="N2209" t="b">
        <v>1</v>
      </c>
      <c r="O2209" t="s">
        <v>8274</v>
      </c>
      <c r="P2209" t="s">
        <v>8325</v>
      </c>
      <c r="Q2209" t="s">
        <v>8329</v>
      </c>
      <c r="R2209">
        <f t="shared" si="238"/>
        <v>305.56</v>
      </c>
      <c r="S2209" s="9">
        <f t="shared" si="239"/>
        <v>100</v>
      </c>
      <c r="T2209" s="8">
        <f t="shared" si="240"/>
        <v>40730.105625000004</v>
      </c>
      <c r="U2209" s="8">
        <f t="shared" si="241"/>
        <v>40747.165972222225</v>
      </c>
      <c r="V2209" s="14">
        <f t="shared" si="242"/>
        <v>17.060347222221026</v>
      </c>
      <c r="W2209" s="10">
        <f t="shared" si="243"/>
        <v>0</v>
      </c>
      <c r="X2209" s="21">
        <f t="shared" si="244"/>
        <v>2011</v>
      </c>
    </row>
    <row r="2210" spans="1:24" ht="60" x14ac:dyDescent="0.25">
      <c r="A2210">
        <v>2900</v>
      </c>
      <c r="B2210" s="1" t="s">
        <v>2900</v>
      </c>
      <c r="C2210" s="1" t="s">
        <v>7010</v>
      </c>
      <c r="D2210" s="3">
        <v>5500</v>
      </c>
      <c r="E2210" s="4">
        <v>3405</v>
      </c>
      <c r="F2210" t="s">
        <v>8220</v>
      </c>
      <c r="G2210" t="s">
        <v>8223</v>
      </c>
      <c r="H2210" t="s">
        <v>8403</v>
      </c>
      <c r="I2210" t="s">
        <v>8245</v>
      </c>
      <c r="J2210">
        <v>1407562632</v>
      </c>
      <c r="K2210">
        <v>1404970632</v>
      </c>
      <c r="L2210" t="b">
        <v>0</v>
      </c>
      <c r="M2210">
        <v>7</v>
      </c>
      <c r="N2210" t="b">
        <v>0</v>
      </c>
      <c r="O2210" t="s">
        <v>8269</v>
      </c>
      <c r="P2210" t="s">
        <v>8321</v>
      </c>
      <c r="Q2210" t="s">
        <v>8324</v>
      </c>
      <c r="R2210">
        <f t="shared" si="238"/>
        <v>486.43</v>
      </c>
      <c r="S2210" s="9">
        <f t="shared" si="239"/>
        <v>62</v>
      </c>
      <c r="T2210" s="8">
        <f t="shared" si="240"/>
        <v>41830.234166666669</v>
      </c>
      <c r="U2210" s="8">
        <f t="shared" si="241"/>
        <v>41860.234166666669</v>
      </c>
      <c r="V2210" s="14">
        <f t="shared" si="242"/>
        <v>30</v>
      </c>
      <c r="W2210" s="10">
        <f t="shared" si="243"/>
        <v>-0.38090909090909092</v>
      </c>
      <c r="X2210" s="21">
        <f t="shared" si="244"/>
        <v>2014</v>
      </c>
    </row>
    <row r="2211" spans="1:24" ht="60" x14ac:dyDescent="0.25">
      <c r="A2211">
        <v>3207</v>
      </c>
      <c r="B2211" s="1" t="s">
        <v>3207</v>
      </c>
      <c r="C2211" s="1" t="s">
        <v>7317</v>
      </c>
      <c r="D2211" s="3">
        <v>5500</v>
      </c>
      <c r="E2211" s="4">
        <v>2550</v>
      </c>
      <c r="F2211" t="s">
        <v>8220</v>
      </c>
      <c r="G2211" t="s">
        <v>8223</v>
      </c>
      <c r="H2211" t="s">
        <v>8403</v>
      </c>
      <c r="I2211" t="s">
        <v>8245</v>
      </c>
      <c r="J2211">
        <v>1429767607</v>
      </c>
      <c r="K2211">
        <v>1424587207</v>
      </c>
      <c r="L2211" t="b">
        <v>0</v>
      </c>
      <c r="M2211">
        <v>36</v>
      </c>
      <c r="N2211" t="b">
        <v>0</v>
      </c>
      <c r="O2211" t="s">
        <v>8303</v>
      </c>
      <c r="P2211" t="s">
        <v>8321</v>
      </c>
      <c r="Q2211" t="s">
        <v>8333</v>
      </c>
      <c r="R2211">
        <f t="shared" si="238"/>
        <v>70.83</v>
      </c>
      <c r="S2211" s="9">
        <f t="shared" si="239"/>
        <v>46</v>
      </c>
      <c r="T2211" s="8">
        <f t="shared" si="240"/>
        <v>42057.277858796297</v>
      </c>
      <c r="U2211" s="8">
        <f t="shared" si="241"/>
        <v>42117.236192129625</v>
      </c>
      <c r="V2211" s="14">
        <f t="shared" si="242"/>
        <v>59.958333333328483</v>
      </c>
      <c r="W2211" s="10">
        <f t="shared" si="243"/>
        <v>-0.53636363636363638</v>
      </c>
      <c r="X2211" s="21">
        <f t="shared" si="244"/>
        <v>2015</v>
      </c>
    </row>
    <row r="2212" spans="1:24" ht="30" x14ac:dyDescent="0.25">
      <c r="A2212">
        <v>1987</v>
      </c>
      <c r="B2212" s="1" t="s">
        <v>1988</v>
      </c>
      <c r="C2212" s="1" t="s">
        <v>6097</v>
      </c>
      <c r="D2212" s="3">
        <v>5500</v>
      </c>
      <c r="E2212" s="4">
        <v>2336</v>
      </c>
      <c r="F2212" t="s">
        <v>8220</v>
      </c>
      <c r="G2212" t="s">
        <v>8224</v>
      </c>
      <c r="H2212" t="s">
        <v>8407</v>
      </c>
      <c r="I2212" t="s">
        <v>8246</v>
      </c>
      <c r="J2212">
        <v>1425223276</v>
      </c>
      <c r="K2212">
        <v>1422631276</v>
      </c>
      <c r="L2212" t="b">
        <v>0</v>
      </c>
      <c r="M2212">
        <v>28</v>
      </c>
      <c r="N2212" t="b">
        <v>0</v>
      </c>
      <c r="O2212" t="s">
        <v>8294</v>
      </c>
      <c r="P2212" t="s">
        <v>8311</v>
      </c>
      <c r="Q2212" t="s">
        <v>8351</v>
      </c>
      <c r="R2212">
        <f t="shared" si="238"/>
        <v>83.43</v>
      </c>
      <c r="S2212" s="9">
        <f t="shared" si="239"/>
        <v>42</v>
      </c>
      <c r="T2212" s="8">
        <f t="shared" si="240"/>
        <v>42034.639768518522</v>
      </c>
      <c r="U2212" s="8">
        <f t="shared" si="241"/>
        <v>42064.639768518522</v>
      </c>
      <c r="V2212" s="14">
        <f t="shared" si="242"/>
        <v>30</v>
      </c>
      <c r="W2212" s="10">
        <f t="shared" si="243"/>
        <v>-0.57527272727272727</v>
      </c>
      <c r="X2212" s="21">
        <f t="shared" si="244"/>
        <v>2015</v>
      </c>
    </row>
    <row r="2213" spans="1:24" ht="60" x14ac:dyDescent="0.25">
      <c r="A2213">
        <v>1781</v>
      </c>
      <c r="B2213" s="1" t="s">
        <v>1782</v>
      </c>
      <c r="C2213" s="1" t="s">
        <v>5891</v>
      </c>
      <c r="D2213" s="3">
        <v>5500</v>
      </c>
      <c r="E2213" s="4">
        <v>1417</v>
      </c>
      <c r="F2213" t="s">
        <v>8220</v>
      </c>
      <c r="G2213" t="s">
        <v>8223</v>
      </c>
      <c r="H2213" t="s">
        <v>8403</v>
      </c>
      <c r="I2213" t="s">
        <v>8245</v>
      </c>
      <c r="J2213">
        <v>1473950945</v>
      </c>
      <c r="K2213">
        <v>1471272545</v>
      </c>
      <c r="L2213" t="b">
        <v>1</v>
      </c>
      <c r="M2213">
        <v>24</v>
      </c>
      <c r="N2213" t="b">
        <v>0</v>
      </c>
      <c r="O2213" t="s">
        <v>8283</v>
      </c>
      <c r="P2213" t="s">
        <v>8311</v>
      </c>
      <c r="Q2213" t="s">
        <v>8312</v>
      </c>
      <c r="R2213">
        <f t="shared" si="238"/>
        <v>59.04</v>
      </c>
      <c r="S2213" s="9">
        <f t="shared" si="239"/>
        <v>26</v>
      </c>
      <c r="T2213" s="8">
        <f t="shared" si="240"/>
        <v>42597.617418981477</v>
      </c>
      <c r="U2213" s="8">
        <f t="shared" si="241"/>
        <v>42628.617418981477</v>
      </c>
      <c r="V2213" s="14">
        <f t="shared" si="242"/>
        <v>31</v>
      </c>
      <c r="W2213" s="10">
        <f t="shared" si="243"/>
        <v>-0.74236363636363634</v>
      </c>
      <c r="X2213" s="21">
        <f t="shared" si="244"/>
        <v>2016</v>
      </c>
    </row>
    <row r="2214" spans="1:24" ht="60" x14ac:dyDescent="0.25">
      <c r="A2214">
        <v>2778</v>
      </c>
      <c r="B2214" s="1" t="s">
        <v>2778</v>
      </c>
      <c r="C2214" s="1" t="s">
        <v>6888</v>
      </c>
      <c r="D2214" s="3">
        <v>5500</v>
      </c>
      <c r="E2214" s="4">
        <v>1405</v>
      </c>
      <c r="F2214" t="s">
        <v>8220</v>
      </c>
      <c r="G2214" t="s">
        <v>8223</v>
      </c>
      <c r="H2214" t="s">
        <v>8403</v>
      </c>
      <c r="I2214" t="s">
        <v>8245</v>
      </c>
      <c r="J2214">
        <v>1409009306</v>
      </c>
      <c r="K2214">
        <v>1406417306</v>
      </c>
      <c r="L2214" t="b">
        <v>0</v>
      </c>
      <c r="M2214">
        <v>15</v>
      </c>
      <c r="N2214" t="b">
        <v>0</v>
      </c>
      <c r="O2214" t="s">
        <v>8302</v>
      </c>
      <c r="P2214" t="s">
        <v>8309</v>
      </c>
      <c r="Q2214" t="s">
        <v>8354</v>
      </c>
      <c r="R2214">
        <f t="shared" si="238"/>
        <v>93.67</v>
      </c>
      <c r="S2214" s="9">
        <f t="shared" si="239"/>
        <v>26</v>
      </c>
      <c r="T2214" s="8">
        <f t="shared" si="240"/>
        <v>41846.978078703702</v>
      </c>
      <c r="U2214" s="8">
        <f t="shared" si="241"/>
        <v>41876.978078703702</v>
      </c>
      <c r="V2214" s="14">
        <f t="shared" si="242"/>
        <v>30</v>
      </c>
      <c r="W2214" s="10">
        <f t="shared" si="243"/>
        <v>-0.74454545454545451</v>
      </c>
      <c r="X2214" s="21">
        <f t="shared" si="244"/>
        <v>2014</v>
      </c>
    </row>
    <row r="2215" spans="1:24" ht="45" x14ac:dyDescent="0.25">
      <c r="A2215">
        <v>1772</v>
      </c>
      <c r="B2215" s="1" t="s">
        <v>1773</v>
      </c>
      <c r="C2215" s="1" t="s">
        <v>5882</v>
      </c>
      <c r="D2215" s="3">
        <v>5500</v>
      </c>
      <c r="E2215" s="4">
        <v>858</v>
      </c>
      <c r="F2215" t="s">
        <v>8220</v>
      </c>
      <c r="G2215" t="s">
        <v>8224</v>
      </c>
      <c r="H2215" t="s">
        <v>8407</v>
      </c>
      <c r="I2215" t="s">
        <v>8246</v>
      </c>
      <c r="J2215">
        <v>1404666836</v>
      </c>
      <c r="K2215">
        <v>1399482836</v>
      </c>
      <c r="L2215" t="b">
        <v>1</v>
      </c>
      <c r="M2215">
        <v>19</v>
      </c>
      <c r="N2215" t="b">
        <v>0</v>
      </c>
      <c r="O2215" t="s">
        <v>8283</v>
      </c>
      <c r="P2215" t="s">
        <v>8311</v>
      </c>
      <c r="Q2215" t="s">
        <v>8312</v>
      </c>
      <c r="R2215">
        <f t="shared" si="238"/>
        <v>45.16</v>
      </c>
      <c r="S2215" s="9">
        <f t="shared" si="239"/>
        <v>16</v>
      </c>
      <c r="T2215" s="8">
        <f t="shared" si="240"/>
        <v>41766.718009259261</v>
      </c>
      <c r="U2215" s="8">
        <f t="shared" si="241"/>
        <v>41826.718009259261</v>
      </c>
      <c r="V2215" s="14">
        <f t="shared" si="242"/>
        <v>60</v>
      </c>
      <c r="W2215" s="10">
        <f t="shared" si="243"/>
        <v>-0.84399999999999997</v>
      </c>
      <c r="X2215" s="21">
        <f t="shared" si="244"/>
        <v>2014</v>
      </c>
    </row>
    <row r="2216" spans="1:24" ht="60" x14ac:dyDescent="0.25">
      <c r="A2216">
        <v>3731</v>
      </c>
      <c r="B2216" s="1" t="s">
        <v>3728</v>
      </c>
      <c r="C2216" s="1" t="s">
        <v>7841</v>
      </c>
      <c r="D2216" s="3">
        <v>5500</v>
      </c>
      <c r="E2216" s="4">
        <v>620</v>
      </c>
      <c r="F2216" t="s">
        <v>8220</v>
      </c>
      <c r="G2216" t="s">
        <v>8223</v>
      </c>
      <c r="H2216" t="s">
        <v>8403</v>
      </c>
      <c r="I2216" t="s">
        <v>8245</v>
      </c>
      <c r="J2216">
        <v>1420860180</v>
      </c>
      <c r="K2216">
        <v>1418234646</v>
      </c>
      <c r="L2216" t="b">
        <v>0</v>
      </c>
      <c r="M2216">
        <v>12</v>
      </c>
      <c r="N2216" t="b">
        <v>0</v>
      </c>
      <c r="O2216" t="s">
        <v>8269</v>
      </c>
      <c r="P2216" t="s">
        <v>8321</v>
      </c>
      <c r="Q2216" t="s">
        <v>8324</v>
      </c>
      <c r="R2216">
        <f t="shared" si="238"/>
        <v>51.67</v>
      </c>
      <c r="S2216" s="9">
        <f t="shared" si="239"/>
        <v>11</v>
      </c>
      <c r="T2216" s="8">
        <f t="shared" si="240"/>
        <v>41983.752847222218</v>
      </c>
      <c r="U2216" s="8">
        <f t="shared" si="241"/>
        <v>42014.140972222223</v>
      </c>
      <c r="V2216" s="14">
        <f t="shared" si="242"/>
        <v>30.388125000004948</v>
      </c>
      <c r="W2216" s="10">
        <f t="shared" si="243"/>
        <v>-0.88727272727272732</v>
      </c>
      <c r="X2216" s="21">
        <f t="shared" si="244"/>
        <v>2014</v>
      </c>
    </row>
    <row r="2217" spans="1:24" ht="60" x14ac:dyDescent="0.25">
      <c r="A2217">
        <v>1725</v>
      </c>
      <c r="B2217" s="1" t="s">
        <v>1726</v>
      </c>
      <c r="C2217" s="1" t="s">
        <v>5835</v>
      </c>
      <c r="D2217" s="3">
        <v>5500</v>
      </c>
      <c r="E2217" s="4">
        <v>560</v>
      </c>
      <c r="F2217" t="s">
        <v>8220</v>
      </c>
      <c r="G2217" t="s">
        <v>8223</v>
      </c>
      <c r="H2217" t="s">
        <v>8403</v>
      </c>
      <c r="I2217" t="s">
        <v>8245</v>
      </c>
      <c r="J2217">
        <v>1408922049</v>
      </c>
      <c r="K2217">
        <v>1406330049</v>
      </c>
      <c r="L2217" t="b">
        <v>0</v>
      </c>
      <c r="M2217">
        <v>9</v>
      </c>
      <c r="N2217" t="b">
        <v>0</v>
      </c>
      <c r="O2217" t="s">
        <v>8291</v>
      </c>
      <c r="P2217" t="s">
        <v>8325</v>
      </c>
      <c r="Q2217" t="s">
        <v>8328</v>
      </c>
      <c r="R2217">
        <f t="shared" si="238"/>
        <v>62.22</v>
      </c>
      <c r="S2217" s="9">
        <f t="shared" si="239"/>
        <v>10</v>
      </c>
      <c r="T2217" s="8">
        <f t="shared" si="240"/>
        <v>41845.968159722222</v>
      </c>
      <c r="U2217" s="8">
        <f t="shared" si="241"/>
        <v>41875.968159722222</v>
      </c>
      <c r="V2217" s="14">
        <f t="shared" si="242"/>
        <v>30</v>
      </c>
      <c r="W2217" s="10">
        <f t="shared" si="243"/>
        <v>-0.89818181818181819</v>
      </c>
      <c r="X2217" s="21">
        <f t="shared" si="244"/>
        <v>2014</v>
      </c>
    </row>
    <row r="2218" spans="1:24" ht="45" x14ac:dyDescent="0.25">
      <c r="A2218">
        <v>2892</v>
      </c>
      <c r="B2218" s="1" t="s">
        <v>2892</v>
      </c>
      <c r="C2218" s="1" t="s">
        <v>7002</v>
      </c>
      <c r="D2218" s="3">
        <v>5500</v>
      </c>
      <c r="E2218" s="4">
        <v>500</v>
      </c>
      <c r="F2218" t="s">
        <v>8220</v>
      </c>
      <c r="G2218" t="s">
        <v>8223</v>
      </c>
      <c r="H2218" t="s">
        <v>8403</v>
      </c>
      <c r="I2218" t="s">
        <v>8245</v>
      </c>
      <c r="J2218">
        <v>1409000400</v>
      </c>
      <c r="K2218">
        <v>1408381704</v>
      </c>
      <c r="L2218" t="b">
        <v>0</v>
      </c>
      <c r="M2218">
        <v>17</v>
      </c>
      <c r="N2218" t="b">
        <v>0</v>
      </c>
      <c r="O2218" t="s">
        <v>8269</v>
      </c>
      <c r="P2218" t="s">
        <v>8321</v>
      </c>
      <c r="Q2218" t="s">
        <v>8324</v>
      </c>
      <c r="R2218">
        <f t="shared" si="238"/>
        <v>29.41</v>
      </c>
      <c r="S2218" s="9">
        <f t="shared" si="239"/>
        <v>9</v>
      </c>
      <c r="T2218" s="8">
        <f t="shared" si="240"/>
        <v>41869.714166666665</v>
      </c>
      <c r="U2218" s="8">
        <f t="shared" si="241"/>
        <v>41876.875</v>
      </c>
      <c r="V2218" s="14">
        <f t="shared" si="242"/>
        <v>7.1608333333351766</v>
      </c>
      <c r="W2218" s="10">
        <f t="shared" si="243"/>
        <v>-0.90909090909090906</v>
      </c>
      <c r="X2218" s="21">
        <f t="shared" si="244"/>
        <v>2014</v>
      </c>
    </row>
    <row r="2219" spans="1:24" ht="60" x14ac:dyDescent="0.25">
      <c r="A2219">
        <v>2372</v>
      </c>
      <c r="B2219" s="1" t="s">
        <v>2373</v>
      </c>
      <c r="C2219" s="1" t="s">
        <v>6482</v>
      </c>
      <c r="D2219" s="3">
        <v>5500</v>
      </c>
      <c r="E2219" s="4">
        <v>180</v>
      </c>
      <c r="F2219" t="s">
        <v>8219</v>
      </c>
      <c r="G2219" t="s">
        <v>8225</v>
      </c>
      <c r="H2219" t="s">
        <v>8404</v>
      </c>
      <c r="I2219" t="s">
        <v>8247</v>
      </c>
      <c r="J2219">
        <v>1429839571</v>
      </c>
      <c r="K2219">
        <v>1427247571</v>
      </c>
      <c r="L2219" t="b">
        <v>0</v>
      </c>
      <c r="M2219">
        <v>6</v>
      </c>
      <c r="N2219" t="b">
        <v>0</v>
      </c>
      <c r="O2219" t="s">
        <v>8270</v>
      </c>
      <c r="P2219" t="s">
        <v>8306</v>
      </c>
      <c r="Q2219" t="s">
        <v>8340</v>
      </c>
      <c r="R2219">
        <f t="shared" si="238"/>
        <v>30</v>
      </c>
      <c r="S2219" s="9">
        <f t="shared" si="239"/>
        <v>3</v>
      </c>
      <c r="T2219" s="8">
        <f t="shared" si="240"/>
        <v>42088.069108796291</v>
      </c>
      <c r="U2219" s="8">
        <f t="shared" si="241"/>
        <v>42118.069108796291</v>
      </c>
      <c r="V2219" s="14">
        <f t="shared" si="242"/>
        <v>30</v>
      </c>
      <c r="W2219" s="10">
        <f t="shared" si="243"/>
        <v>-0.96727272727272728</v>
      </c>
      <c r="X2219" s="21">
        <f t="shared" si="244"/>
        <v>2015</v>
      </c>
    </row>
    <row r="2220" spans="1:24" ht="45" x14ac:dyDescent="0.25">
      <c r="A2220">
        <v>1788</v>
      </c>
      <c r="B2220" s="1" t="s">
        <v>1789</v>
      </c>
      <c r="C2220" s="1" t="s">
        <v>5898</v>
      </c>
      <c r="D2220" s="3">
        <v>5500</v>
      </c>
      <c r="E2220" s="4">
        <v>76</v>
      </c>
      <c r="F2220" t="s">
        <v>8220</v>
      </c>
      <c r="G2220" t="s">
        <v>8224</v>
      </c>
      <c r="H2220" t="s">
        <v>8407</v>
      </c>
      <c r="I2220" t="s">
        <v>8246</v>
      </c>
      <c r="J2220">
        <v>1414795542</v>
      </c>
      <c r="K2220">
        <v>1412203542</v>
      </c>
      <c r="L2220" t="b">
        <v>1</v>
      </c>
      <c r="M2220">
        <v>4</v>
      </c>
      <c r="N2220" t="b">
        <v>0</v>
      </c>
      <c r="O2220" t="s">
        <v>8283</v>
      </c>
      <c r="P2220" t="s">
        <v>8311</v>
      </c>
      <c r="Q2220" t="s">
        <v>8312</v>
      </c>
      <c r="R2220">
        <f t="shared" si="238"/>
        <v>19</v>
      </c>
      <c r="S2220" s="9">
        <f t="shared" si="239"/>
        <v>1</v>
      </c>
      <c r="T2220" s="8">
        <f t="shared" si="240"/>
        <v>41913.94840277778</v>
      </c>
      <c r="U2220" s="8">
        <f t="shared" si="241"/>
        <v>41943.94840277778</v>
      </c>
      <c r="V2220" s="14">
        <f t="shared" si="242"/>
        <v>30</v>
      </c>
      <c r="W2220" s="10">
        <f t="shared" si="243"/>
        <v>-0.98618181818181816</v>
      </c>
      <c r="X2220" s="21">
        <f t="shared" si="244"/>
        <v>2014</v>
      </c>
    </row>
    <row r="2221" spans="1:24" ht="75" x14ac:dyDescent="0.25">
      <c r="A2221">
        <v>3941</v>
      </c>
      <c r="B2221" s="1" t="s">
        <v>3938</v>
      </c>
      <c r="C2221" s="1" t="s">
        <v>8049</v>
      </c>
      <c r="D2221" s="3">
        <v>5500</v>
      </c>
      <c r="E2221" s="4">
        <v>50</v>
      </c>
      <c r="F2221" t="s">
        <v>8220</v>
      </c>
      <c r="G2221" t="s">
        <v>8223</v>
      </c>
      <c r="H2221" t="s">
        <v>8403</v>
      </c>
      <c r="I2221" t="s">
        <v>8245</v>
      </c>
      <c r="J2221">
        <v>1416877200</v>
      </c>
      <c r="K2221">
        <v>1414505137</v>
      </c>
      <c r="L2221" t="b">
        <v>0</v>
      </c>
      <c r="M2221">
        <v>2</v>
      </c>
      <c r="N2221" t="b">
        <v>0</v>
      </c>
      <c r="O2221" t="s">
        <v>8269</v>
      </c>
      <c r="P2221" t="s">
        <v>8321</v>
      </c>
      <c r="Q2221" t="s">
        <v>8324</v>
      </c>
      <c r="R2221">
        <f t="shared" si="238"/>
        <v>25</v>
      </c>
      <c r="S2221" s="9">
        <f t="shared" si="239"/>
        <v>1</v>
      </c>
      <c r="T2221" s="8">
        <f t="shared" si="240"/>
        <v>41940.587233796294</v>
      </c>
      <c r="U2221" s="8">
        <f t="shared" si="241"/>
        <v>41968.041666666672</v>
      </c>
      <c r="V2221" s="14">
        <f t="shared" si="242"/>
        <v>27.454432870377786</v>
      </c>
      <c r="W2221" s="10">
        <f t="shared" si="243"/>
        <v>-0.99090909090909096</v>
      </c>
      <c r="X2221" s="21">
        <f t="shared" si="244"/>
        <v>2014</v>
      </c>
    </row>
    <row r="2222" spans="1:24" ht="60" x14ac:dyDescent="0.25">
      <c r="A2222">
        <v>143</v>
      </c>
      <c r="B2222" s="1" t="s">
        <v>145</v>
      </c>
      <c r="C2222" s="1" t="s">
        <v>4253</v>
      </c>
      <c r="D2222" s="3">
        <v>5500</v>
      </c>
      <c r="E2222" s="4">
        <v>0</v>
      </c>
      <c r="F2222" t="s">
        <v>8219</v>
      </c>
      <c r="G2222" t="s">
        <v>8225</v>
      </c>
      <c r="H2222" t="s">
        <v>8404</v>
      </c>
      <c r="I2222" t="s">
        <v>8247</v>
      </c>
      <c r="J2222">
        <v>1472882100</v>
      </c>
      <c r="K2222">
        <v>1467941542</v>
      </c>
      <c r="L2222" t="b">
        <v>0</v>
      </c>
      <c r="M2222">
        <v>0</v>
      </c>
      <c r="N2222" t="b">
        <v>0</v>
      </c>
      <c r="O2222" t="s">
        <v>8265</v>
      </c>
      <c r="P2222" t="s">
        <v>8319</v>
      </c>
      <c r="Q2222" t="s">
        <v>8335</v>
      </c>
      <c r="R2222">
        <f t="shared" si="238"/>
        <v>0</v>
      </c>
      <c r="S2222" s="9">
        <f t="shared" si="239"/>
        <v>0</v>
      </c>
      <c r="T2222" s="8">
        <f t="shared" si="240"/>
        <v>42559.064143518524</v>
      </c>
      <c r="U2222" s="8">
        <f t="shared" si="241"/>
        <v>42616.246527777781</v>
      </c>
      <c r="V2222" s="14">
        <f t="shared" si="242"/>
        <v>57.182384259256651</v>
      </c>
      <c r="W2222" s="10">
        <f t="shared" si="243"/>
        <v>-1</v>
      </c>
      <c r="X2222" s="21">
        <f t="shared" si="244"/>
        <v>2016</v>
      </c>
    </row>
    <row r="2223" spans="1:24" ht="45" x14ac:dyDescent="0.25">
      <c r="A2223">
        <v>920</v>
      </c>
      <c r="B2223" s="1" t="s">
        <v>921</v>
      </c>
      <c r="C2223" s="1" t="s">
        <v>5030</v>
      </c>
      <c r="D2223" s="3">
        <v>5500</v>
      </c>
      <c r="E2223" s="4">
        <v>0</v>
      </c>
      <c r="F2223" t="s">
        <v>8220</v>
      </c>
      <c r="G2223" t="s">
        <v>8223</v>
      </c>
      <c r="H2223" t="s">
        <v>8403</v>
      </c>
      <c r="I2223" t="s">
        <v>8245</v>
      </c>
      <c r="J2223">
        <v>1384448822</v>
      </c>
      <c r="K2223">
        <v>1381853222</v>
      </c>
      <c r="L2223" t="b">
        <v>0</v>
      </c>
      <c r="M2223">
        <v>0</v>
      </c>
      <c r="N2223" t="b">
        <v>0</v>
      </c>
      <c r="O2223" t="s">
        <v>8276</v>
      </c>
      <c r="P2223" t="s">
        <v>8325</v>
      </c>
      <c r="Q2223" t="s">
        <v>8348</v>
      </c>
      <c r="R2223">
        <f t="shared" si="238"/>
        <v>0</v>
      </c>
      <c r="S2223" s="9">
        <f t="shared" si="239"/>
        <v>0</v>
      </c>
      <c r="T2223" s="8">
        <f t="shared" si="240"/>
        <v>41562.67155092593</v>
      </c>
      <c r="U2223" s="8">
        <f t="shared" si="241"/>
        <v>41592.713217592594</v>
      </c>
      <c r="V2223" s="14">
        <f t="shared" si="242"/>
        <v>30.041666666664241</v>
      </c>
      <c r="W2223" s="10">
        <f t="shared" si="243"/>
        <v>-1</v>
      </c>
      <c r="X2223" s="21">
        <f t="shared" si="244"/>
        <v>2013</v>
      </c>
    </row>
    <row r="2224" spans="1:24" ht="45" x14ac:dyDescent="0.25">
      <c r="A2224">
        <v>1706</v>
      </c>
      <c r="B2224" s="1" t="s">
        <v>1707</v>
      </c>
      <c r="C2224" s="1" t="s">
        <v>5816</v>
      </c>
      <c r="D2224" s="3">
        <v>5500</v>
      </c>
      <c r="E2224" s="4">
        <v>0</v>
      </c>
      <c r="F2224" t="s">
        <v>8220</v>
      </c>
      <c r="G2224" t="s">
        <v>8235</v>
      </c>
      <c r="H2224" t="s">
        <v>8412</v>
      </c>
      <c r="I2224" t="s">
        <v>8248</v>
      </c>
      <c r="J2224">
        <v>1440314472</v>
      </c>
      <c r="K2224">
        <v>1435130472</v>
      </c>
      <c r="L2224" t="b">
        <v>0</v>
      </c>
      <c r="M2224">
        <v>0</v>
      </c>
      <c r="N2224" t="b">
        <v>0</v>
      </c>
      <c r="O2224" t="s">
        <v>8291</v>
      </c>
      <c r="P2224" t="s">
        <v>8325</v>
      </c>
      <c r="Q2224" t="s">
        <v>8328</v>
      </c>
      <c r="R2224">
        <f t="shared" si="238"/>
        <v>0</v>
      </c>
      <c r="S2224" s="9">
        <f t="shared" si="239"/>
        <v>0</v>
      </c>
      <c r="T2224" s="8">
        <f t="shared" si="240"/>
        <v>42179.306388888886</v>
      </c>
      <c r="U2224" s="8">
        <f t="shared" si="241"/>
        <v>42239.306388888886</v>
      </c>
      <c r="V2224" s="14">
        <f t="shared" si="242"/>
        <v>60</v>
      </c>
      <c r="W2224" s="10">
        <f t="shared" si="243"/>
        <v>-1</v>
      </c>
      <c r="X2224" s="21">
        <f t="shared" si="244"/>
        <v>2015</v>
      </c>
    </row>
    <row r="2225" spans="1:24" ht="60" x14ac:dyDescent="0.25">
      <c r="A2225">
        <v>2342</v>
      </c>
      <c r="B2225" s="1" t="s">
        <v>2343</v>
      </c>
      <c r="C2225" s="1" t="s">
        <v>6452</v>
      </c>
      <c r="D2225" s="3">
        <v>5500</v>
      </c>
      <c r="E2225" s="4">
        <v>0</v>
      </c>
      <c r="F2225" t="s">
        <v>8219</v>
      </c>
      <c r="G2225" t="s">
        <v>8223</v>
      </c>
      <c r="H2225" t="s">
        <v>8403</v>
      </c>
      <c r="I2225" t="s">
        <v>8245</v>
      </c>
      <c r="J2225">
        <v>1412571600</v>
      </c>
      <c r="K2225">
        <v>1410799870</v>
      </c>
      <c r="L2225" t="b">
        <v>0</v>
      </c>
      <c r="M2225">
        <v>0</v>
      </c>
      <c r="N2225" t="b">
        <v>0</v>
      </c>
      <c r="O2225" t="s">
        <v>8270</v>
      </c>
      <c r="P2225" t="s">
        <v>8306</v>
      </c>
      <c r="Q2225" t="s">
        <v>8340</v>
      </c>
      <c r="R2225">
        <f t="shared" si="238"/>
        <v>0</v>
      </c>
      <c r="S2225" s="9">
        <f t="shared" si="239"/>
        <v>0</v>
      </c>
      <c r="T2225" s="8">
        <f t="shared" si="240"/>
        <v>41897.702199074076</v>
      </c>
      <c r="U2225" s="8">
        <f t="shared" si="241"/>
        <v>41918.208333333336</v>
      </c>
      <c r="V2225" s="14">
        <f t="shared" si="242"/>
        <v>20.506134259259852</v>
      </c>
      <c r="W2225" s="10">
        <f t="shared" si="243"/>
        <v>-1</v>
      </c>
      <c r="X2225" s="21">
        <f t="shared" si="244"/>
        <v>2014</v>
      </c>
    </row>
    <row r="2226" spans="1:24" ht="60" x14ac:dyDescent="0.25">
      <c r="A2226">
        <v>2881</v>
      </c>
      <c r="B2226" s="1" t="s">
        <v>2881</v>
      </c>
      <c r="C2226" s="1" t="s">
        <v>6991</v>
      </c>
      <c r="D2226" s="3">
        <v>5500</v>
      </c>
      <c r="E2226" s="4">
        <v>0</v>
      </c>
      <c r="F2226" t="s">
        <v>8220</v>
      </c>
      <c r="G2226" t="s">
        <v>8223</v>
      </c>
      <c r="H2226" t="s">
        <v>8403</v>
      </c>
      <c r="I2226" t="s">
        <v>8245</v>
      </c>
      <c r="J2226">
        <v>1417620036</v>
      </c>
      <c r="K2226">
        <v>1412432436</v>
      </c>
      <c r="L2226" t="b">
        <v>0</v>
      </c>
      <c r="M2226">
        <v>0</v>
      </c>
      <c r="N2226" t="b">
        <v>0</v>
      </c>
      <c r="O2226" t="s">
        <v>8269</v>
      </c>
      <c r="P2226" t="s">
        <v>8321</v>
      </c>
      <c r="Q2226" t="s">
        <v>8324</v>
      </c>
      <c r="R2226">
        <f t="shared" si="238"/>
        <v>0</v>
      </c>
      <c r="S2226" s="9">
        <f t="shared" si="239"/>
        <v>0</v>
      </c>
      <c r="T2226" s="8">
        <f t="shared" si="240"/>
        <v>41916.597638888888</v>
      </c>
      <c r="U2226" s="8">
        <f t="shared" si="241"/>
        <v>41976.639305555553</v>
      </c>
      <c r="V2226" s="14">
        <f t="shared" si="242"/>
        <v>60.041666666664241</v>
      </c>
      <c r="W2226" s="10">
        <f t="shared" si="243"/>
        <v>-1</v>
      </c>
      <c r="X2226" s="21">
        <f t="shared" si="244"/>
        <v>2014</v>
      </c>
    </row>
    <row r="2227" spans="1:24" ht="60" x14ac:dyDescent="0.25">
      <c r="A2227">
        <v>3873</v>
      </c>
      <c r="B2227" s="1" t="s">
        <v>3870</v>
      </c>
      <c r="C2227" s="1" t="s">
        <v>7982</v>
      </c>
      <c r="D2227" s="3">
        <v>5500</v>
      </c>
      <c r="E2227" s="4">
        <v>0</v>
      </c>
      <c r="F2227" t="s">
        <v>8219</v>
      </c>
      <c r="G2227" t="s">
        <v>8223</v>
      </c>
      <c r="H2227" t="s">
        <v>8403</v>
      </c>
      <c r="I2227" t="s">
        <v>8245</v>
      </c>
      <c r="J2227">
        <v>1444322535</v>
      </c>
      <c r="K2227">
        <v>1441730535</v>
      </c>
      <c r="L2227" t="b">
        <v>0</v>
      </c>
      <c r="M2227">
        <v>0</v>
      </c>
      <c r="N2227" t="b">
        <v>0</v>
      </c>
      <c r="O2227" t="s">
        <v>8303</v>
      </c>
      <c r="P2227" t="s">
        <v>8321</v>
      </c>
      <c r="Q2227" t="s">
        <v>8333</v>
      </c>
      <c r="R2227">
        <f t="shared" si="238"/>
        <v>0</v>
      </c>
      <c r="S2227" s="9">
        <f t="shared" si="239"/>
        <v>0</v>
      </c>
      <c r="T2227" s="8">
        <f t="shared" si="240"/>
        <v>42255.696006944447</v>
      </c>
      <c r="U2227" s="8">
        <f t="shared" si="241"/>
        <v>42285.696006944447</v>
      </c>
      <c r="V2227" s="14">
        <f t="shared" si="242"/>
        <v>30</v>
      </c>
      <c r="W2227" s="10">
        <f t="shared" si="243"/>
        <v>-1</v>
      </c>
      <c r="X2227" s="21">
        <f t="shared" si="244"/>
        <v>2015</v>
      </c>
    </row>
    <row r="2228" spans="1:24" ht="60" x14ac:dyDescent="0.25">
      <c r="A2228">
        <v>3956</v>
      </c>
      <c r="B2228" s="1" t="s">
        <v>3953</v>
      </c>
      <c r="C2228" s="1" t="s">
        <v>8063</v>
      </c>
      <c r="D2228" s="3">
        <v>5500</v>
      </c>
      <c r="E2228" s="4">
        <v>0</v>
      </c>
      <c r="F2228" t="s">
        <v>8220</v>
      </c>
      <c r="G2228" t="s">
        <v>8223</v>
      </c>
      <c r="H2228" t="s">
        <v>8403</v>
      </c>
      <c r="I2228" t="s">
        <v>8245</v>
      </c>
      <c r="J2228">
        <v>1461543600</v>
      </c>
      <c r="K2228">
        <v>1459203727</v>
      </c>
      <c r="L2228" t="b">
        <v>0</v>
      </c>
      <c r="M2228">
        <v>0</v>
      </c>
      <c r="N2228" t="b">
        <v>0</v>
      </c>
      <c r="O2228" t="s">
        <v>8269</v>
      </c>
      <c r="P2228" t="s">
        <v>8321</v>
      </c>
      <c r="Q2228" t="s">
        <v>8324</v>
      </c>
      <c r="R2228">
        <f t="shared" si="238"/>
        <v>0</v>
      </c>
      <c r="S2228" s="9">
        <f t="shared" si="239"/>
        <v>0</v>
      </c>
      <c r="T2228" s="8">
        <f t="shared" si="240"/>
        <v>42457.932025462964</v>
      </c>
      <c r="U2228" s="8">
        <f t="shared" si="241"/>
        <v>42485.013888888891</v>
      </c>
      <c r="V2228" s="14">
        <f t="shared" si="242"/>
        <v>27.081863425926713</v>
      </c>
      <c r="W2228" s="10">
        <f t="shared" si="243"/>
        <v>-1</v>
      </c>
      <c r="X2228" s="21">
        <f t="shared" si="244"/>
        <v>2016</v>
      </c>
    </row>
    <row r="2229" spans="1:24" ht="60" x14ac:dyDescent="0.25">
      <c r="A2229">
        <v>1858</v>
      </c>
      <c r="B2229" s="1" t="s">
        <v>1859</v>
      </c>
      <c r="C2229" s="1" t="s">
        <v>5968</v>
      </c>
      <c r="D2229" s="3">
        <v>5555.55</v>
      </c>
      <c r="E2229" s="4">
        <v>6041.55</v>
      </c>
      <c r="F2229" t="s">
        <v>8218</v>
      </c>
      <c r="G2229" t="s">
        <v>8223</v>
      </c>
      <c r="H2229" t="s">
        <v>8403</v>
      </c>
      <c r="I2229" t="s">
        <v>8245</v>
      </c>
      <c r="J2229">
        <v>1324014521</v>
      </c>
      <c r="K2229">
        <v>1318826921</v>
      </c>
      <c r="L2229" t="b">
        <v>0</v>
      </c>
      <c r="M2229">
        <v>149</v>
      </c>
      <c r="N2229" t="b">
        <v>1</v>
      </c>
      <c r="O2229" t="s">
        <v>8274</v>
      </c>
      <c r="P2229" t="s">
        <v>8325</v>
      </c>
      <c r="Q2229" t="s">
        <v>8329</v>
      </c>
      <c r="R2229">
        <f t="shared" si="238"/>
        <v>40.549999999999997</v>
      </c>
      <c r="S2229" s="9">
        <f t="shared" si="239"/>
        <v>109</v>
      </c>
      <c r="T2229" s="8">
        <f t="shared" si="240"/>
        <v>40833.200474537036</v>
      </c>
      <c r="U2229" s="8">
        <f t="shared" si="241"/>
        <v>40893.242141203707</v>
      </c>
      <c r="V2229" s="14">
        <f t="shared" si="242"/>
        <v>60.041666666671517</v>
      </c>
      <c r="W2229" s="10">
        <f t="shared" si="243"/>
        <v>8.7480087480087482E-2</v>
      </c>
      <c r="X2229" s="21">
        <f t="shared" si="244"/>
        <v>2011</v>
      </c>
    </row>
    <row r="2230" spans="1:24" ht="60" x14ac:dyDescent="0.25">
      <c r="A2230">
        <v>4046</v>
      </c>
      <c r="B2230" s="1" t="s">
        <v>4042</v>
      </c>
      <c r="C2230" s="1" t="s">
        <v>8150</v>
      </c>
      <c r="D2230" s="3">
        <v>5600</v>
      </c>
      <c r="E2230" s="4">
        <v>460</v>
      </c>
      <c r="F2230" t="s">
        <v>8220</v>
      </c>
      <c r="G2230" t="s">
        <v>8223</v>
      </c>
      <c r="H2230" t="s">
        <v>8403</v>
      </c>
      <c r="I2230" t="s">
        <v>8245</v>
      </c>
      <c r="J2230">
        <v>1413992210</v>
      </c>
      <c r="K2230">
        <v>1411400210</v>
      </c>
      <c r="L2230" t="b">
        <v>0</v>
      </c>
      <c r="M2230">
        <v>12</v>
      </c>
      <c r="N2230" t="b">
        <v>0</v>
      </c>
      <c r="O2230" t="s">
        <v>8269</v>
      </c>
      <c r="P2230" t="s">
        <v>8321</v>
      </c>
      <c r="Q2230" t="s">
        <v>8324</v>
      </c>
      <c r="R2230">
        <f t="shared" si="238"/>
        <v>38.33</v>
      </c>
      <c r="S2230" s="9">
        <f t="shared" si="239"/>
        <v>8</v>
      </c>
      <c r="T2230" s="8">
        <f t="shared" si="240"/>
        <v>41904.650578703702</v>
      </c>
      <c r="U2230" s="8">
        <f t="shared" si="241"/>
        <v>41934.650578703702</v>
      </c>
      <c r="V2230" s="14">
        <f t="shared" si="242"/>
        <v>30</v>
      </c>
      <c r="W2230" s="10">
        <f t="shared" si="243"/>
        <v>-0.91785714285714282</v>
      </c>
      <c r="X2230" s="21">
        <f t="shared" si="244"/>
        <v>2014</v>
      </c>
    </row>
    <row r="2231" spans="1:24" ht="60" x14ac:dyDescent="0.25">
      <c r="A2231">
        <v>3279</v>
      </c>
      <c r="B2231" s="1" t="s">
        <v>3279</v>
      </c>
      <c r="C2231" s="1" t="s">
        <v>7389</v>
      </c>
      <c r="D2231" s="3">
        <v>5800</v>
      </c>
      <c r="E2231" s="4">
        <v>6628</v>
      </c>
      <c r="F2231" t="s">
        <v>8218</v>
      </c>
      <c r="G2231" t="s">
        <v>8223</v>
      </c>
      <c r="H2231" t="s">
        <v>8403</v>
      </c>
      <c r="I2231" t="s">
        <v>8245</v>
      </c>
      <c r="J2231">
        <v>1459474059</v>
      </c>
      <c r="K2231">
        <v>1456885659</v>
      </c>
      <c r="L2231" t="b">
        <v>0</v>
      </c>
      <c r="M2231">
        <v>63</v>
      </c>
      <c r="N2231" t="b">
        <v>1</v>
      </c>
      <c r="O2231" t="s">
        <v>8269</v>
      </c>
      <c r="P2231" t="s">
        <v>8321</v>
      </c>
      <c r="Q2231" t="s">
        <v>8324</v>
      </c>
      <c r="R2231">
        <f t="shared" si="238"/>
        <v>105.21</v>
      </c>
      <c r="S2231" s="9">
        <f t="shared" si="239"/>
        <v>114</v>
      </c>
      <c r="T2231" s="8">
        <f t="shared" si="240"/>
        <v>42431.102534722217</v>
      </c>
      <c r="U2231" s="8">
        <f t="shared" si="241"/>
        <v>42461.06086805556</v>
      </c>
      <c r="V2231" s="14">
        <f t="shared" si="242"/>
        <v>29.958333333343035</v>
      </c>
      <c r="W2231" s="10">
        <f t="shared" si="243"/>
        <v>0.14275862068965517</v>
      </c>
      <c r="X2231" s="21">
        <f t="shared" si="244"/>
        <v>2016</v>
      </c>
    </row>
    <row r="2232" spans="1:24" ht="60" x14ac:dyDescent="0.25">
      <c r="A2232">
        <v>3574</v>
      </c>
      <c r="B2232" s="1" t="s">
        <v>3573</v>
      </c>
      <c r="C2232" s="1" t="s">
        <v>7684</v>
      </c>
      <c r="D2232" s="3">
        <v>5800</v>
      </c>
      <c r="E2232" s="4">
        <v>6155</v>
      </c>
      <c r="F2232" t="s">
        <v>8218</v>
      </c>
      <c r="G2232" t="s">
        <v>8223</v>
      </c>
      <c r="H2232" t="s">
        <v>8403</v>
      </c>
      <c r="I2232" t="s">
        <v>8245</v>
      </c>
      <c r="J2232">
        <v>1415921848</v>
      </c>
      <c r="K2232">
        <v>1413326248</v>
      </c>
      <c r="L2232" t="b">
        <v>0</v>
      </c>
      <c r="M2232">
        <v>45</v>
      </c>
      <c r="N2232" t="b">
        <v>1</v>
      </c>
      <c r="O2232" t="s">
        <v>8269</v>
      </c>
      <c r="P2232" t="s">
        <v>8321</v>
      </c>
      <c r="Q2232" t="s">
        <v>8324</v>
      </c>
      <c r="R2232">
        <f t="shared" si="238"/>
        <v>136.78</v>
      </c>
      <c r="S2232" s="9">
        <f t="shared" si="239"/>
        <v>106</v>
      </c>
      <c r="T2232" s="8">
        <f t="shared" si="240"/>
        <v>41926.942685185182</v>
      </c>
      <c r="U2232" s="8">
        <f t="shared" si="241"/>
        <v>41956.984351851846</v>
      </c>
      <c r="V2232" s="14">
        <f t="shared" si="242"/>
        <v>30.041666666664241</v>
      </c>
      <c r="W2232" s="10">
        <f t="shared" si="243"/>
        <v>6.1206896551724135E-2</v>
      </c>
      <c r="X2232" s="21">
        <f t="shared" si="244"/>
        <v>2014</v>
      </c>
    </row>
    <row r="2233" spans="1:24" ht="60" x14ac:dyDescent="0.25">
      <c r="A2233">
        <v>1319</v>
      </c>
      <c r="B2233" s="1" t="s">
        <v>1320</v>
      </c>
      <c r="C2233" s="1" t="s">
        <v>5429</v>
      </c>
      <c r="D2233" s="3">
        <v>5800</v>
      </c>
      <c r="E2233" s="4">
        <v>876</v>
      </c>
      <c r="F2233" t="s">
        <v>8219</v>
      </c>
      <c r="G2233" t="s">
        <v>8224</v>
      </c>
      <c r="H2233" t="s">
        <v>8407</v>
      </c>
      <c r="I2233" t="s">
        <v>8246</v>
      </c>
      <c r="J2233">
        <v>1405094400</v>
      </c>
      <c r="K2233">
        <v>1403810965</v>
      </c>
      <c r="L2233" t="b">
        <v>0</v>
      </c>
      <c r="M2233">
        <v>9</v>
      </c>
      <c r="N2233" t="b">
        <v>0</v>
      </c>
      <c r="O2233" t="s">
        <v>8271</v>
      </c>
      <c r="P2233" t="s">
        <v>8306</v>
      </c>
      <c r="Q2233" t="s">
        <v>8308</v>
      </c>
      <c r="R2233">
        <f t="shared" si="238"/>
        <v>97.33</v>
      </c>
      <c r="S2233" s="9">
        <f t="shared" si="239"/>
        <v>15</v>
      </c>
      <c r="T2233" s="8">
        <f t="shared" si="240"/>
        <v>41816.812094907407</v>
      </c>
      <c r="U2233" s="8">
        <f t="shared" si="241"/>
        <v>41831.666666666664</v>
      </c>
      <c r="V2233" s="14">
        <f t="shared" si="242"/>
        <v>14.854571759256942</v>
      </c>
      <c r="W2233" s="10">
        <f t="shared" si="243"/>
        <v>-0.84896551724137936</v>
      </c>
      <c r="X2233" s="21">
        <f t="shared" si="244"/>
        <v>2014</v>
      </c>
    </row>
    <row r="2234" spans="1:24" ht="45" x14ac:dyDescent="0.25">
      <c r="A2234">
        <v>3105</v>
      </c>
      <c r="B2234" s="1" t="s">
        <v>3105</v>
      </c>
      <c r="C2234" s="1" t="s">
        <v>7215</v>
      </c>
      <c r="D2234" s="3">
        <v>5845</v>
      </c>
      <c r="E2234" s="4">
        <v>2476</v>
      </c>
      <c r="F2234" t="s">
        <v>8220</v>
      </c>
      <c r="G2234" t="s">
        <v>8223</v>
      </c>
      <c r="H2234" t="s">
        <v>8403</v>
      </c>
      <c r="I2234" t="s">
        <v>8245</v>
      </c>
      <c r="J2234">
        <v>1413694800</v>
      </c>
      <c r="K2234">
        <v>1408986916</v>
      </c>
      <c r="L2234" t="b">
        <v>0</v>
      </c>
      <c r="M2234">
        <v>31</v>
      </c>
      <c r="N2234" t="b">
        <v>0</v>
      </c>
      <c r="O2234" t="s">
        <v>8301</v>
      </c>
      <c r="P2234" t="s">
        <v>8321</v>
      </c>
      <c r="Q2234" t="s">
        <v>8322</v>
      </c>
      <c r="R2234">
        <f t="shared" si="238"/>
        <v>79.87</v>
      </c>
      <c r="S2234" s="9">
        <f t="shared" si="239"/>
        <v>42</v>
      </c>
      <c r="T2234" s="8">
        <f t="shared" si="240"/>
        <v>41876.718935185185</v>
      </c>
      <c r="U2234" s="8">
        <f t="shared" si="241"/>
        <v>41931.208333333336</v>
      </c>
      <c r="V2234" s="14">
        <f t="shared" si="242"/>
        <v>54.48939814815094</v>
      </c>
      <c r="W2234" s="10">
        <f t="shared" si="243"/>
        <v>-0.57639007698887934</v>
      </c>
      <c r="X2234" s="21">
        <f t="shared" si="244"/>
        <v>2014</v>
      </c>
    </row>
    <row r="2235" spans="1:24" ht="60" x14ac:dyDescent="0.25">
      <c r="A2235">
        <v>3239</v>
      </c>
      <c r="B2235" s="1" t="s">
        <v>3239</v>
      </c>
      <c r="C2235" s="1" t="s">
        <v>7349</v>
      </c>
      <c r="D2235" s="3">
        <v>5862</v>
      </c>
      <c r="E2235" s="4">
        <v>6208.98</v>
      </c>
      <c r="F2235" t="s">
        <v>8218</v>
      </c>
      <c r="G2235" t="s">
        <v>8224</v>
      </c>
      <c r="H2235" t="s">
        <v>8407</v>
      </c>
      <c r="I2235" t="s">
        <v>8246</v>
      </c>
      <c r="J2235">
        <v>1445817540</v>
      </c>
      <c r="K2235">
        <v>1443665293</v>
      </c>
      <c r="L2235" t="b">
        <v>1</v>
      </c>
      <c r="M2235">
        <v>104</v>
      </c>
      <c r="N2235" t="b">
        <v>1</v>
      </c>
      <c r="O2235" t="s">
        <v>8269</v>
      </c>
      <c r="P2235" t="s">
        <v>8321</v>
      </c>
      <c r="Q2235" t="s">
        <v>8324</v>
      </c>
      <c r="R2235">
        <f t="shared" si="238"/>
        <v>59.7</v>
      </c>
      <c r="S2235" s="9">
        <f t="shared" si="239"/>
        <v>106</v>
      </c>
      <c r="T2235" s="8">
        <f t="shared" si="240"/>
        <v>42278.089039351849</v>
      </c>
      <c r="U2235" s="8">
        <f t="shared" si="241"/>
        <v>42302.999305555553</v>
      </c>
      <c r="V2235" s="14">
        <f t="shared" si="242"/>
        <v>24.910266203703941</v>
      </c>
      <c r="W2235" s="10">
        <f t="shared" si="243"/>
        <v>5.919140225179112E-2</v>
      </c>
      <c r="X2235" s="21">
        <f t="shared" si="244"/>
        <v>2015</v>
      </c>
    </row>
    <row r="2236" spans="1:24" ht="60" x14ac:dyDescent="0.25">
      <c r="A2236">
        <v>1348</v>
      </c>
      <c r="B2236" s="1" t="s">
        <v>1349</v>
      </c>
      <c r="C2236" s="1" t="s">
        <v>5458</v>
      </c>
      <c r="D2236" s="3">
        <v>5875</v>
      </c>
      <c r="E2236" s="4">
        <v>5985</v>
      </c>
      <c r="F2236" t="s">
        <v>8218</v>
      </c>
      <c r="G2236" t="s">
        <v>8223</v>
      </c>
      <c r="H2236" t="s">
        <v>8403</v>
      </c>
      <c r="I2236" t="s">
        <v>8245</v>
      </c>
      <c r="J2236">
        <v>1418904533</v>
      </c>
      <c r="K2236">
        <v>1416485333</v>
      </c>
      <c r="L2236" t="b">
        <v>0</v>
      </c>
      <c r="M2236">
        <v>26</v>
      </c>
      <c r="N2236" t="b">
        <v>1</v>
      </c>
      <c r="O2236" t="s">
        <v>8272</v>
      </c>
      <c r="P2236" t="s">
        <v>8309</v>
      </c>
      <c r="Q2236" t="s">
        <v>8331</v>
      </c>
      <c r="R2236">
        <f t="shared" si="238"/>
        <v>230.19</v>
      </c>
      <c r="S2236" s="9">
        <f t="shared" si="239"/>
        <v>102</v>
      </c>
      <c r="T2236" s="8">
        <f t="shared" si="240"/>
        <v>41963.506168981476</v>
      </c>
      <c r="U2236" s="8">
        <f t="shared" si="241"/>
        <v>41991.506168981476</v>
      </c>
      <c r="V2236" s="14">
        <f t="shared" si="242"/>
        <v>28</v>
      </c>
      <c r="W2236" s="10">
        <f t="shared" si="243"/>
        <v>1.872340425531915E-2</v>
      </c>
      <c r="X2236" s="21">
        <f t="shared" si="244"/>
        <v>2014</v>
      </c>
    </row>
    <row r="2237" spans="1:24" ht="60" x14ac:dyDescent="0.25">
      <c r="A2237">
        <v>2743</v>
      </c>
      <c r="B2237" s="1" t="s">
        <v>2743</v>
      </c>
      <c r="C2237" s="1" t="s">
        <v>6853</v>
      </c>
      <c r="D2237" s="3">
        <v>5999</v>
      </c>
      <c r="E2237" s="4">
        <v>0</v>
      </c>
      <c r="F2237" t="s">
        <v>8220</v>
      </c>
      <c r="G2237" t="s">
        <v>8223</v>
      </c>
      <c r="H2237" t="s">
        <v>8403</v>
      </c>
      <c r="I2237" t="s">
        <v>8245</v>
      </c>
      <c r="J2237">
        <v>1476863607</v>
      </c>
      <c r="K2237">
        <v>1474271607</v>
      </c>
      <c r="L2237" t="b">
        <v>0</v>
      </c>
      <c r="M2237">
        <v>0</v>
      </c>
      <c r="N2237" t="b">
        <v>0</v>
      </c>
      <c r="O2237" t="s">
        <v>8302</v>
      </c>
      <c r="P2237" t="s">
        <v>8309</v>
      </c>
      <c r="Q2237" t="s">
        <v>8354</v>
      </c>
      <c r="R2237">
        <f t="shared" si="238"/>
        <v>0</v>
      </c>
      <c r="S2237" s="9">
        <f t="shared" si="239"/>
        <v>0</v>
      </c>
      <c r="T2237" s="8">
        <f t="shared" si="240"/>
        <v>42632.328784722224</v>
      </c>
      <c r="U2237" s="8">
        <f t="shared" si="241"/>
        <v>42662.328784722224</v>
      </c>
      <c r="V2237" s="14">
        <f t="shared" si="242"/>
        <v>30</v>
      </c>
      <c r="W2237" s="10">
        <f t="shared" si="243"/>
        <v>-1</v>
      </c>
      <c r="X2237" s="21">
        <f t="shared" si="244"/>
        <v>2016</v>
      </c>
    </row>
    <row r="2238" spans="1:24" ht="45" x14ac:dyDescent="0.25">
      <c r="A2238">
        <v>1476</v>
      </c>
      <c r="B2238" s="1" t="s">
        <v>1477</v>
      </c>
      <c r="C2238" s="1" t="s">
        <v>5586</v>
      </c>
      <c r="D2238" s="3">
        <v>6000</v>
      </c>
      <c r="E2238" s="4">
        <v>39693.279999999999</v>
      </c>
      <c r="F2238" t="s">
        <v>8218</v>
      </c>
      <c r="G2238" t="s">
        <v>8223</v>
      </c>
      <c r="H2238" t="s">
        <v>8403</v>
      </c>
      <c r="I2238" t="s">
        <v>8245</v>
      </c>
      <c r="J2238">
        <v>1315616422</v>
      </c>
      <c r="K2238">
        <v>1313024422</v>
      </c>
      <c r="L2238" t="b">
        <v>1</v>
      </c>
      <c r="M2238">
        <v>916</v>
      </c>
      <c r="N2238" t="b">
        <v>1</v>
      </c>
      <c r="O2238" t="s">
        <v>8286</v>
      </c>
      <c r="P2238" t="s">
        <v>8309</v>
      </c>
      <c r="Q2238" t="s">
        <v>8310</v>
      </c>
      <c r="R2238">
        <f t="shared" si="238"/>
        <v>43.33</v>
      </c>
      <c r="S2238" s="9">
        <f t="shared" si="239"/>
        <v>662</v>
      </c>
      <c r="T2238" s="8">
        <f t="shared" si="240"/>
        <v>40766.041921296295</v>
      </c>
      <c r="U2238" s="8">
        <f t="shared" si="241"/>
        <v>40796.041921296295</v>
      </c>
      <c r="V2238" s="14">
        <f t="shared" si="242"/>
        <v>30</v>
      </c>
      <c r="W2238" s="10">
        <f t="shared" si="243"/>
        <v>5.6155466666666669</v>
      </c>
      <c r="X2238" s="21">
        <f t="shared" si="244"/>
        <v>2011</v>
      </c>
    </row>
    <row r="2239" spans="1:24" ht="60" x14ac:dyDescent="0.25">
      <c r="A2239">
        <v>2264</v>
      </c>
      <c r="B2239" s="1" t="s">
        <v>2265</v>
      </c>
      <c r="C2239" s="1" t="s">
        <v>6374</v>
      </c>
      <c r="D2239" s="3">
        <v>6000</v>
      </c>
      <c r="E2239" s="4">
        <v>10802</v>
      </c>
      <c r="F2239" t="s">
        <v>8218</v>
      </c>
      <c r="G2239" t="s">
        <v>8223</v>
      </c>
      <c r="H2239" t="s">
        <v>8403</v>
      </c>
      <c r="I2239" t="s">
        <v>8245</v>
      </c>
      <c r="J2239">
        <v>1463972400</v>
      </c>
      <c r="K2239">
        <v>1462543114</v>
      </c>
      <c r="L2239" t="b">
        <v>0</v>
      </c>
      <c r="M2239">
        <v>445</v>
      </c>
      <c r="N2239" t="b">
        <v>1</v>
      </c>
      <c r="O2239" t="s">
        <v>8295</v>
      </c>
      <c r="P2239" t="s">
        <v>8314</v>
      </c>
      <c r="Q2239" t="s">
        <v>8315</v>
      </c>
      <c r="R2239">
        <f t="shared" si="238"/>
        <v>24.27</v>
      </c>
      <c r="S2239" s="9">
        <f t="shared" si="239"/>
        <v>180</v>
      </c>
      <c r="T2239" s="8">
        <f t="shared" si="240"/>
        <v>42496.582337962958</v>
      </c>
      <c r="U2239" s="8">
        <f t="shared" si="241"/>
        <v>42513.125</v>
      </c>
      <c r="V2239" s="14">
        <f t="shared" si="242"/>
        <v>16.542662037041737</v>
      </c>
      <c r="W2239" s="10">
        <f t="shared" si="243"/>
        <v>0.80033333333333334</v>
      </c>
      <c r="X2239" s="21">
        <f t="shared" si="244"/>
        <v>2016</v>
      </c>
    </row>
    <row r="2240" spans="1:24" ht="60" x14ac:dyDescent="0.25">
      <c r="A2240">
        <v>1933</v>
      </c>
      <c r="B2240" s="1" t="s">
        <v>1934</v>
      </c>
      <c r="C2240" s="1" t="s">
        <v>6043</v>
      </c>
      <c r="D2240" s="3">
        <v>6000</v>
      </c>
      <c r="E2240" s="4">
        <v>10346</v>
      </c>
      <c r="F2240" t="s">
        <v>8218</v>
      </c>
      <c r="G2240" t="s">
        <v>8223</v>
      </c>
      <c r="H2240" t="s">
        <v>8403</v>
      </c>
      <c r="I2240" t="s">
        <v>8245</v>
      </c>
      <c r="J2240">
        <v>1411787307</v>
      </c>
      <c r="K2240">
        <v>1409195307</v>
      </c>
      <c r="L2240" t="b">
        <v>0</v>
      </c>
      <c r="M2240">
        <v>110</v>
      </c>
      <c r="N2240" t="b">
        <v>1</v>
      </c>
      <c r="O2240" t="s">
        <v>8277</v>
      </c>
      <c r="P2240" t="s">
        <v>8325</v>
      </c>
      <c r="Q2240" t="s">
        <v>8326</v>
      </c>
      <c r="R2240">
        <f t="shared" si="238"/>
        <v>94.05</v>
      </c>
      <c r="S2240" s="9">
        <f t="shared" si="239"/>
        <v>172</v>
      </c>
      <c r="T2240" s="8">
        <f t="shared" si="240"/>
        <v>41879.130868055552</v>
      </c>
      <c r="U2240" s="8">
        <f t="shared" si="241"/>
        <v>41909.130868055552</v>
      </c>
      <c r="V2240" s="14">
        <f t="shared" si="242"/>
        <v>30</v>
      </c>
      <c r="W2240" s="10">
        <f t="shared" si="243"/>
        <v>0.72433333333333338</v>
      </c>
      <c r="X2240" s="21">
        <f t="shared" si="244"/>
        <v>2014</v>
      </c>
    </row>
    <row r="2241" spans="1:24" ht="60" x14ac:dyDescent="0.25">
      <c r="A2241">
        <v>2055</v>
      </c>
      <c r="B2241" s="1" t="s">
        <v>2056</v>
      </c>
      <c r="C2241" s="1" t="s">
        <v>6165</v>
      </c>
      <c r="D2241" s="3">
        <v>6000</v>
      </c>
      <c r="E2241" s="4">
        <v>10045</v>
      </c>
      <c r="F2241" t="s">
        <v>8218</v>
      </c>
      <c r="G2241" t="s">
        <v>8223</v>
      </c>
      <c r="H2241" t="s">
        <v>8403</v>
      </c>
      <c r="I2241" t="s">
        <v>8245</v>
      </c>
      <c r="J2241">
        <v>1417579200</v>
      </c>
      <c r="K2241">
        <v>1415031043</v>
      </c>
      <c r="L2241" t="b">
        <v>0</v>
      </c>
      <c r="M2241">
        <v>101</v>
      </c>
      <c r="N2241" t="b">
        <v>1</v>
      </c>
      <c r="O2241" t="s">
        <v>8293</v>
      </c>
      <c r="P2241" t="s">
        <v>8306</v>
      </c>
      <c r="Q2241" t="s">
        <v>8307</v>
      </c>
      <c r="R2241">
        <f t="shared" si="238"/>
        <v>99.46</v>
      </c>
      <c r="S2241" s="9">
        <f t="shared" si="239"/>
        <v>167</v>
      </c>
      <c r="T2241" s="8">
        <f t="shared" si="240"/>
        <v>41946.674108796295</v>
      </c>
      <c r="U2241" s="8">
        <f t="shared" si="241"/>
        <v>41976.166666666672</v>
      </c>
      <c r="V2241" s="14">
        <f t="shared" si="242"/>
        <v>29.492557870376913</v>
      </c>
      <c r="W2241" s="10">
        <f t="shared" si="243"/>
        <v>0.67416666666666669</v>
      </c>
      <c r="X2241" s="21">
        <f t="shared" si="244"/>
        <v>2014</v>
      </c>
    </row>
    <row r="2242" spans="1:24" ht="60" x14ac:dyDescent="0.25">
      <c r="A2242">
        <v>739</v>
      </c>
      <c r="B2242" s="1" t="s">
        <v>740</v>
      </c>
      <c r="C2242" s="1" t="s">
        <v>4849</v>
      </c>
      <c r="D2242" s="3">
        <v>6000</v>
      </c>
      <c r="E2242" s="4">
        <v>9500</v>
      </c>
      <c r="F2242" t="s">
        <v>8218</v>
      </c>
      <c r="G2242" t="s">
        <v>8223</v>
      </c>
      <c r="H2242" t="s">
        <v>8403</v>
      </c>
      <c r="I2242" t="s">
        <v>8245</v>
      </c>
      <c r="J2242">
        <v>1407758629</v>
      </c>
      <c r="K2242">
        <v>1404907429</v>
      </c>
      <c r="L2242" t="b">
        <v>0</v>
      </c>
      <c r="M2242">
        <v>139</v>
      </c>
      <c r="N2242" t="b">
        <v>1</v>
      </c>
      <c r="O2242" t="s">
        <v>8272</v>
      </c>
      <c r="P2242" t="s">
        <v>8309</v>
      </c>
      <c r="Q2242" t="s">
        <v>8331</v>
      </c>
      <c r="R2242">
        <f t="shared" ref="R2242:R2305" si="245">IFERROR(ROUND(E2242/M2242,2),0)</f>
        <v>68.349999999999994</v>
      </c>
      <c r="S2242" s="9">
        <f t="shared" ref="S2242:S2305" si="246">ROUND((E2242/D2242)*100,0)</f>
        <v>158</v>
      </c>
      <c r="T2242" s="8">
        <f t="shared" ref="T2242:T2305" si="247">+(((K2242/60)/60)/24)+DATE(1970,1,1)</f>
        <v>41829.502650462964</v>
      </c>
      <c r="U2242" s="8">
        <f t="shared" ref="U2242:U2305" si="248">+(((J2242/60)/60/24)+DATE(1970,1,1))</f>
        <v>41862.502650462964</v>
      </c>
      <c r="V2242" s="14">
        <f t="shared" ref="V2242:V2305" si="249">+U2242-T2242</f>
        <v>33</v>
      </c>
      <c r="W2242" s="10">
        <f t="shared" ref="W2242:W2305" si="250">+(E2242-D2242)/D2242</f>
        <v>0.58333333333333337</v>
      </c>
      <c r="X2242" s="21">
        <f t="shared" ref="X2242:X2305" si="251">YEAR(T2242)</f>
        <v>2014</v>
      </c>
    </row>
    <row r="2243" spans="1:24" ht="30" x14ac:dyDescent="0.25">
      <c r="A2243">
        <v>36</v>
      </c>
      <c r="B2243" s="1" t="s">
        <v>38</v>
      </c>
      <c r="C2243" s="1" t="s">
        <v>4147</v>
      </c>
      <c r="D2243" s="3">
        <v>6000</v>
      </c>
      <c r="E2243" s="4">
        <v>8529</v>
      </c>
      <c r="F2243" t="s">
        <v>8218</v>
      </c>
      <c r="G2243" t="s">
        <v>8223</v>
      </c>
      <c r="H2243" t="s">
        <v>8403</v>
      </c>
      <c r="I2243" t="s">
        <v>8245</v>
      </c>
      <c r="J2243">
        <v>1428128525</v>
      </c>
      <c r="K2243">
        <v>1425540125</v>
      </c>
      <c r="L2243" t="b">
        <v>0</v>
      </c>
      <c r="M2243">
        <v>44</v>
      </c>
      <c r="N2243" t="b">
        <v>1</v>
      </c>
      <c r="O2243" t="s">
        <v>8263</v>
      </c>
      <c r="P2243" t="s">
        <v>8319</v>
      </c>
      <c r="Q2243" t="s">
        <v>8330</v>
      </c>
      <c r="R2243">
        <f t="shared" si="245"/>
        <v>193.84</v>
      </c>
      <c r="S2243" s="9">
        <f t="shared" si="246"/>
        <v>142</v>
      </c>
      <c r="T2243" s="8">
        <f t="shared" si="247"/>
        <v>42068.307002314818</v>
      </c>
      <c r="U2243" s="8">
        <f t="shared" si="248"/>
        <v>42098.265335648146</v>
      </c>
      <c r="V2243" s="14">
        <f t="shared" si="249"/>
        <v>29.958333333328483</v>
      </c>
      <c r="W2243" s="10">
        <f t="shared" si="250"/>
        <v>0.42149999999999999</v>
      </c>
      <c r="X2243" s="21">
        <f t="shared" si="251"/>
        <v>2015</v>
      </c>
    </row>
    <row r="2244" spans="1:24" ht="60" x14ac:dyDescent="0.25">
      <c r="A2244">
        <v>1942</v>
      </c>
      <c r="B2244" s="1" t="s">
        <v>1943</v>
      </c>
      <c r="C2244" s="1" t="s">
        <v>6052</v>
      </c>
      <c r="D2244" s="3">
        <v>6000</v>
      </c>
      <c r="E2244" s="4">
        <v>8306.42</v>
      </c>
      <c r="F2244" t="s">
        <v>8218</v>
      </c>
      <c r="G2244" t="s">
        <v>8223</v>
      </c>
      <c r="H2244" t="s">
        <v>8403</v>
      </c>
      <c r="I2244" t="s">
        <v>8245</v>
      </c>
      <c r="J2244">
        <v>1309809140</v>
      </c>
      <c r="K2244">
        <v>1302033140</v>
      </c>
      <c r="L2244" t="b">
        <v>1</v>
      </c>
      <c r="M2244">
        <v>95</v>
      </c>
      <c r="N2244" t="b">
        <v>1</v>
      </c>
      <c r="O2244" t="s">
        <v>8293</v>
      </c>
      <c r="P2244" t="s">
        <v>8306</v>
      </c>
      <c r="Q2244" t="s">
        <v>8307</v>
      </c>
      <c r="R2244">
        <f t="shared" si="245"/>
        <v>87.44</v>
      </c>
      <c r="S2244" s="9">
        <f t="shared" si="246"/>
        <v>138</v>
      </c>
      <c r="T2244" s="8">
        <f t="shared" si="247"/>
        <v>40638.828009259261</v>
      </c>
      <c r="U2244" s="8">
        <f t="shared" si="248"/>
        <v>40728.828009259261</v>
      </c>
      <c r="V2244" s="14">
        <f t="shared" si="249"/>
        <v>90</v>
      </c>
      <c r="W2244" s="10">
        <f t="shared" si="250"/>
        <v>0.38440333333333332</v>
      </c>
      <c r="X2244" s="21">
        <f t="shared" si="251"/>
        <v>2011</v>
      </c>
    </row>
    <row r="2245" spans="1:24" ht="60" x14ac:dyDescent="0.25">
      <c r="A2245">
        <v>1658</v>
      </c>
      <c r="B2245" s="1" t="s">
        <v>1659</v>
      </c>
      <c r="C2245" s="1" t="s">
        <v>5768</v>
      </c>
      <c r="D2245" s="3">
        <v>6000</v>
      </c>
      <c r="E2245" s="4">
        <v>7934</v>
      </c>
      <c r="F2245" t="s">
        <v>8218</v>
      </c>
      <c r="G2245" t="s">
        <v>8223</v>
      </c>
      <c r="H2245" t="s">
        <v>8403</v>
      </c>
      <c r="I2245" t="s">
        <v>8245</v>
      </c>
      <c r="J2245">
        <v>1355840400</v>
      </c>
      <c r="K2245">
        <v>1352524767</v>
      </c>
      <c r="L2245" t="b">
        <v>0</v>
      </c>
      <c r="M2245">
        <v>107</v>
      </c>
      <c r="N2245" t="b">
        <v>1</v>
      </c>
      <c r="O2245" t="s">
        <v>8290</v>
      </c>
      <c r="P2245" t="s">
        <v>8325</v>
      </c>
      <c r="Q2245" t="s">
        <v>8336</v>
      </c>
      <c r="R2245">
        <f t="shared" si="245"/>
        <v>74.150000000000006</v>
      </c>
      <c r="S2245" s="9">
        <f t="shared" si="246"/>
        <v>132</v>
      </c>
      <c r="T2245" s="8">
        <f t="shared" si="247"/>
        <v>41223.22184027778</v>
      </c>
      <c r="U2245" s="8">
        <f t="shared" si="248"/>
        <v>41261.597222222219</v>
      </c>
      <c r="V2245" s="14">
        <f t="shared" si="249"/>
        <v>38.375381944439141</v>
      </c>
      <c r="W2245" s="10">
        <f t="shared" si="250"/>
        <v>0.32233333333333336</v>
      </c>
      <c r="X2245" s="21">
        <f t="shared" si="251"/>
        <v>2012</v>
      </c>
    </row>
    <row r="2246" spans="1:24" ht="45" x14ac:dyDescent="0.25">
      <c r="A2246">
        <v>3266</v>
      </c>
      <c r="B2246" s="1" t="s">
        <v>3266</v>
      </c>
      <c r="C2246" s="1" t="s">
        <v>7376</v>
      </c>
      <c r="D2246" s="3">
        <v>6000</v>
      </c>
      <c r="E2246" s="4">
        <v>7877</v>
      </c>
      <c r="F2246" t="s">
        <v>8218</v>
      </c>
      <c r="G2246" t="s">
        <v>8223</v>
      </c>
      <c r="H2246" t="s">
        <v>8403</v>
      </c>
      <c r="I2246" t="s">
        <v>8245</v>
      </c>
      <c r="J2246">
        <v>1434142800</v>
      </c>
      <c r="K2246">
        <v>1431435122</v>
      </c>
      <c r="L2246" t="b">
        <v>1</v>
      </c>
      <c r="M2246">
        <v>163</v>
      </c>
      <c r="N2246" t="b">
        <v>1</v>
      </c>
      <c r="O2246" t="s">
        <v>8269</v>
      </c>
      <c r="P2246" t="s">
        <v>8321</v>
      </c>
      <c r="Q2246" t="s">
        <v>8324</v>
      </c>
      <c r="R2246">
        <f t="shared" si="245"/>
        <v>48.33</v>
      </c>
      <c r="S2246" s="9">
        <f t="shared" si="246"/>
        <v>131</v>
      </c>
      <c r="T2246" s="8">
        <f t="shared" si="247"/>
        <v>42136.536134259266</v>
      </c>
      <c r="U2246" s="8">
        <f t="shared" si="248"/>
        <v>42167.875</v>
      </c>
      <c r="V2246" s="14">
        <f t="shared" si="249"/>
        <v>31.338865740734036</v>
      </c>
      <c r="W2246" s="10">
        <f t="shared" si="250"/>
        <v>0.31283333333333335</v>
      </c>
      <c r="X2246" s="21">
        <f t="shared" si="251"/>
        <v>2015</v>
      </c>
    </row>
    <row r="2247" spans="1:24" ht="60" x14ac:dyDescent="0.25">
      <c r="A2247">
        <v>374</v>
      </c>
      <c r="B2247" s="1" t="s">
        <v>375</v>
      </c>
      <c r="C2247" s="1" t="s">
        <v>4484</v>
      </c>
      <c r="D2247" s="3">
        <v>6000</v>
      </c>
      <c r="E2247" s="4">
        <v>7839</v>
      </c>
      <c r="F2247" t="s">
        <v>8218</v>
      </c>
      <c r="G2247" t="s">
        <v>8223</v>
      </c>
      <c r="H2247" t="s">
        <v>8403</v>
      </c>
      <c r="I2247" t="s">
        <v>8245</v>
      </c>
      <c r="J2247">
        <v>1316208031</v>
      </c>
      <c r="K2247">
        <v>1312320031</v>
      </c>
      <c r="L2247" t="b">
        <v>0</v>
      </c>
      <c r="M2247">
        <v>174</v>
      </c>
      <c r="N2247" t="b">
        <v>1</v>
      </c>
      <c r="O2247" t="s">
        <v>8267</v>
      </c>
      <c r="P2247" t="s">
        <v>8319</v>
      </c>
      <c r="Q2247" t="s">
        <v>8320</v>
      </c>
      <c r="R2247">
        <f t="shared" si="245"/>
        <v>45.05</v>
      </c>
      <c r="S2247" s="9">
        <f t="shared" si="246"/>
        <v>131</v>
      </c>
      <c r="T2247" s="8">
        <f t="shared" si="247"/>
        <v>40757.889247685183</v>
      </c>
      <c r="U2247" s="8">
        <f t="shared" si="248"/>
        <v>40802.889247685183</v>
      </c>
      <c r="V2247" s="14">
        <f t="shared" si="249"/>
        <v>45</v>
      </c>
      <c r="W2247" s="10">
        <f t="shared" si="250"/>
        <v>0.30649999999999999</v>
      </c>
      <c r="X2247" s="21">
        <f t="shared" si="251"/>
        <v>2011</v>
      </c>
    </row>
    <row r="2248" spans="1:24" ht="60" x14ac:dyDescent="0.25">
      <c r="A2248">
        <v>102</v>
      </c>
      <c r="B2248" s="1" t="s">
        <v>104</v>
      </c>
      <c r="C2248" s="1" t="s">
        <v>4213</v>
      </c>
      <c r="D2248" s="3">
        <v>6000</v>
      </c>
      <c r="E2248" s="4">
        <v>7665</v>
      </c>
      <c r="F2248" t="s">
        <v>8218</v>
      </c>
      <c r="G2248" t="s">
        <v>8223</v>
      </c>
      <c r="H2248" t="s">
        <v>8403</v>
      </c>
      <c r="I2248" t="s">
        <v>8245</v>
      </c>
      <c r="J2248">
        <v>1293073733</v>
      </c>
      <c r="K2248">
        <v>1290481733</v>
      </c>
      <c r="L2248" t="b">
        <v>0</v>
      </c>
      <c r="M2248">
        <v>65</v>
      </c>
      <c r="N2248" t="b">
        <v>1</v>
      </c>
      <c r="O2248" t="s">
        <v>8264</v>
      </c>
      <c r="P2248" t="s">
        <v>8319</v>
      </c>
      <c r="Q2248" t="s">
        <v>8341</v>
      </c>
      <c r="R2248">
        <f t="shared" si="245"/>
        <v>117.92</v>
      </c>
      <c r="S2248" s="9">
        <f t="shared" si="246"/>
        <v>128</v>
      </c>
      <c r="T2248" s="8">
        <f t="shared" si="247"/>
        <v>40505.131168981483</v>
      </c>
      <c r="U2248" s="8">
        <f t="shared" si="248"/>
        <v>40535.131168981483</v>
      </c>
      <c r="V2248" s="14">
        <f t="shared" si="249"/>
        <v>30</v>
      </c>
      <c r="W2248" s="10">
        <f t="shared" si="250"/>
        <v>0.27750000000000002</v>
      </c>
      <c r="X2248" s="21">
        <f t="shared" si="251"/>
        <v>2010</v>
      </c>
    </row>
    <row r="2249" spans="1:24" ht="45" x14ac:dyDescent="0.25">
      <c r="A2249">
        <v>1361</v>
      </c>
      <c r="B2249" s="1" t="s">
        <v>1362</v>
      </c>
      <c r="C2249" s="1" t="s">
        <v>5471</v>
      </c>
      <c r="D2249" s="3">
        <v>6000</v>
      </c>
      <c r="E2249" s="4">
        <v>7559</v>
      </c>
      <c r="F2249" t="s">
        <v>8218</v>
      </c>
      <c r="G2249" t="s">
        <v>8224</v>
      </c>
      <c r="H2249" t="s">
        <v>8407</v>
      </c>
      <c r="I2249" t="s">
        <v>8246</v>
      </c>
      <c r="J2249">
        <v>1403370772</v>
      </c>
      <c r="K2249">
        <v>1400778772</v>
      </c>
      <c r="L2249" t="b">
        <v>0</v>
      </c>
      <c r="M2249">
        <v>264</v>
      </c>
      <c r="N2249" t="b">
        <v>1</v>
      </c>
      <c r="O2249" t="s">
        <v>8272</v>
      </c>
      <c r="P2249" t="s">
        <v>8309</v>
      </c>
      <c r="Q2249" t="s">
        <v>8331</v>
      </c>
      <c r="R2249">
        <f t="shared" si="245"/>
        <v>28.63</v>
      </c>
      <c r="S2249" s="9">
        <f t="shared" si="246"/>
        <v>126</v>
      </c>
      <c r="T2249" s="8">
        <f t="shared" si="247"/>
        <v>41781.717268518521</v>
      </c>
      <c r="U2249" s="8">
        <f t="shared" si="248"/>
        <v>41811.717268518521</v>
      </c>
      <c r="V2249" s="14">
        <f t="shared" si="249"/>
        <v>30</v>
      </c>
      <c r="W2249" s="10">
        <f t="shared" si="250"/>
        <v>0.25983333333333336</v>
      </c>
      <c r="X2249" s="21">
        <f t="shared" si="251"/>
        <v>2014</v>
      </c>
    </row>
    <row r="2250" spans="1:24" ht="60" x14ac:dyDescent="0.25">
      <c r="A2250">
        <v>2085</v>
      </c>
      <c r="B2250" s="1" t="s">
        <v>2086</v>
      </c>
      <c r="C2250" s="1" t="s">
        <v>6195</v>
      </c>
      <c r="D2250" s="3">
        <v>6000</v>
      </c>
      <c r="E2250" s="4">
        <v>7412</v>
      </c>
      <c r="F2250" t="s">
        <v>8218</v>
      </c>
      <c r="G2250" t="s">
        <v>8223</v>
      </c>
      <c r="H2250" t="s">
        <v>8403</v>
      </c>
      <c r="I2250" t="s">
        <v>8245</v>
      </c>
      <c r="J2250">
        <v>1342382587</v>
      </c>
      <c r="K2250">
        <v>1339790587</v>
      </c>
      <c r="L2250" t="b">
        <v>0</v>
      </c>
      <c r="M2250">
        <v>83</v>
      </c>
      <c r="N2250" t="b">
        <v>1</v>
      </c>
      <c r="O2250" t="s">
        <v>8277</v>
      </c>
      <c r="P2250" t="s">
        <v>8325</v>
      </c>
      <c r="Q2250" t="s">
        <v>8326</v>
      </c>
      <c r="R2250">
        <f t="shared" si="245"/>
        <v>89.3</v>
      </c>
      <c r="S2250" s="9">
        <f t="shared" si="246"/>
        <v>124</v>
      </c>
      <c r="T2250" s="8">
        <f t="shared" si="247"/>
        <v>41075.835497685184</v>
      </c>
      <c r="U2250" s="8">
        <f t="shared" si="248"/>
        <v>41105.835497685184</v>
      </c>
      <c r="V2250" s="14">
        <f t="shared" si="249"/>
        <v>30</v>
      </c>
      <c r="W2250" s="10">
        <f t="shared" si="250"/>
        <v>0.23533333333333334</v>
      </c>
      <c r="X2250" s="21">
        <f t="shared" si="251"/>
        <v>2012</v>
      </c>
    </row>
    <row r="2251" spans="1:24" ht="45" x14ac:dyDescent="0.25">
      <c r="A2251">
        <v>2784</v>
      </c>
      <c r="B2251" s="1" t="s">
        <v>2784</v>
      </c>
      <c r="C2251" s="1" t="s">
        <v>6894</v>
      </c>
      <c r="D2251" s="3">
        <v>6000</v>
      </c>
      <c r="E2251" s="4">
        <v>7140</v>
      </c>
      <c r="F2251" t="s">
        <v>8218</v>
      </c>
      <c r="G2251" t="s">
        <v>8223</v>
      </c>
      <c r="H2251" t="s">
        <v>8403</v>
      </c>
      <c r="I2251" t="s">
        <v>8245</v>
      </c>
      <c r="J2251">
        <v>1414608843</v>
      </c>
      <c r="K2251">
        <v>1412794443</v>
      </c>
      <c r="L2251" t="b">
        <v>0</v>
      </c>
      <c r="M2251">
        <v>108</v>
      </c>
      <c r="N2251" t="b">
        <v>1</v>
      </c>
      <c r="O2251" t="s">
        <v>8269</v>
      </c>
      <c r="P2251" t="s">
        <v>8321</v>
      </c>
      <c r="Q2251" t="s">
        <v>8324</v>
      </c>
      <c r="R2251">
        <f t="shared" si="245"/>
        <v>66.11</v>
      </c>
      <c r="S2251" s="9">
        <f t="shared" si="246"/>
        <v>119</v>
      </c>
      <c r="T2251" s="8">
        <f t="shared" si="247"/>
        <v>41920.787534722222</v>
      </c>
      <c r="U2251" s="8">
        <f t="shared" si="248"/>
        <v>41941.787534722222</v>
      </c>
      <c r="V2251" s="14">
        <f t="shared" si="249"/>
        <v>21</v>
      </c>
      <c r="W2251" s="10">
        <f t="shared" si="250"/>
        <v>0.19</v>
      </c>
      <c r="X2251" s="21">
        <f t="shared" si="251"/>
        <v>2014</v>
      </c>
    </row>
    <row r="2252" spans="1:24" ht="60" x14ac:dyDescent="0.25">
      <c r="A2252">
        <v>3527</v>
      </c>
      <c r="B2252" s="1" t="s">
        <v>3526</v>
      </c>
      <c r="C2252" s="1" t="s">
        <v>7637</v>
      </c>
      <c r="D2252" s="3">
        <v>6000</v>
      </c>
      <c r="E2252" s="4">
        <v>7015</v>
      </c>
      <c r="F2252" t="s">
        <v>8218</v>
      </c>
      <c r="G2252" t="s">
        <v>8223</v>
      </c>
      <c r="H2252" t="s">
        <v>8403</v>
      </c>
      <c r="I2252" t="s">
        <v>8245</v>
      </c>
      <c r="J2252">
        <v>1436587140</v>
      </c>
      <c r="K2252">
        <v>1434069205</v>
      </c>
      <c r="L2252" t="b">
        <v>0</v>
      </c>
      <c r="M2252">
        <v>86</v>
      </c>
      <c r="N2252" t="b">
        <v>1</v>
      </c>
      <c r="O2252" t="s">
        <v>8269</v>
      </c>
      <c r="P2252" t="s">
        <v>8321</v>
      </c>
      <c r="Q2252" t="s">
        <v>8324</v>
      </c>
      <c r="R2252">
        <f t="shared" si="245"/>
        <v>81.569999999999993</v>
      </c>
      <c r="S2252" s="9">
        <f t="shared" si="246"/>
        <v>117</v>
      </c>
      <c r="T2252" s="8">
        <f t="shared" si="247"/>
        <v>42167.023206018523</v>
      </c>
      <c r="U2252" s="8">
        <f t="shared" si="248"/>
        <v>42196.165972222225</v>
      </c>
      <c r="V2252" s="14">
        <f t="shared" si="249"/>
        <v>29.142766203702195</v>
      </c>
      <c r="W2252" s="10">
        <f t="shared" si="250"/>
        <v>0.16916666666666666</v>
      </c>
      <c r="X2252" s="21">
        <f t="shared" si="251"/>
        <v>2015</v>
      </c>
    </row>
    <row r="2253" spans="1:24" ht="45" x14ac:dyDescent="0.25">
      <c r="A2253">
        <v>89</v>
      </c>
      <c r="B2253" s="1" t="s">
        <v>91</v>
      </c>
      <c r="C2253" s="1" t="s">
        <v>4200</v>
      </c>
      <c r="D2253" s="3">
        <v>6000</v>
      </c>
      <c r="E2253" s="4">
        <v>6904</v>
      </c>
      <c r="F2253" t="s">
        <v>8218</v>
      </c>
      <c r="G2253" t="s">
        <v>8223</v>
      </c>
      <c r="H2253" t="s">
        <v>8403</v>
      </c>
      <c r="I2253" t="s">
        <v>8245</v>
      </c>
      <c r="J2253">
        <v>1370196192</v>
      </c>
      <c r="K2253">
        <v>1368036192</v>
      </c>
      <c r="L2253" t="b">
        <v>0</v>
      </c>
      <c r="M2253">
        <v>56</v>
      </c>
      <c r="N2253" t="b">
        <v>1</v>
      </c>
      <c r="O2253" t="s">
        <v>8264</v>
      </c>
      <c r="P2253" t="s">
        <v>8319</v>
      </c>
      <c r="Q2253" t="s">
        <v>8341</v>
      </c>
      <c r="R2253">
        <f t="shared" si="245"/>
        <v>123.29</v>
      </c>
      <c r="S2253" s="9">
        <f t="shared" si="246"/>
        <v>115</v>
      </c>
      <c r="T2253" s="8">
        <f t="shared" si="247"/>
        <v>41402.752222222225</v>
      </c>
      <c r="U2253" s="8">
        <f t="shared" si="248"/>
        <v>41427.752222222225</v>
      </c>
      <c r="V2253" s="14">
        <f t="shared" si="249"/>
        <v>25</v>
      </c>
      <c r="W2253" s="10">
        <f t="shared" si="250"/>
        <v>0.15066666666666667</v>
      </c>
      <c r="X2253" s="21">
        <f t="shared" si="251"/>
        <v>2013</v>
      </c>
    </row>
    <row r="2254" spans="1:24" ht="60" x14ac:dyDescent="0.25">
      <c r="A2254">
        <v>2212</v>
      </c>
      <c r="B2254" s="1" t="s">
        <v>2213</v>
      </c>
      <c r="C2254" s="1" t="s">
        <v>6322</v>
      </c>
      <c r="D2254" s="3">
        <v>6000</v>
      </c>
      <c r="E2254" s="4">
        <v>6863</v>
      </c>
      <c r="F2254" t="s">
        <v>8218</v>
      </c>
      <c r="G2254" t="s">
        <v>8223</v>
      </c>
      <c r="H2254" t="s">
        <v>8403</v>
      </c>
      <c r="I2254" t="s">
        <v>8245</v>
      </c>
      <c r="J2254">
        <v>1383526800</v>
      </c>
      <c r="K2254">
        <v>1380650177</v>
      </c>
      <c r="L2254" t="b">
        <v>0</v>
      </c>
      <c r="M2254">
        <v>123</v>
      </c>
      <c r="N2254" t="b">
        <v>1</v>
      </c>
      <c r="O2254" t="s">
        <v>8278</v>
      </c>
      <c r="P2254" t="s">
        <v>8325</v>
      </c>
      <c r="Q2254" t="s">
        <v>8327</v>
      </c>
      <c r="R2254">
        <f t="shared" si="245"/>
        <v>55.8</v>
      </c>
      <c r="S2254" s="9">
        <f t="shared" si="246"/>
        <v>114</v>
      </c>
      <c r="T2254" s="8">
        <f t="shared" si="247"/>
        <v>41548.747418981482</v>
      </c>
      <c r="U2254" s="8">
        <f t="shared" si="248"/>
        <v>41582.041666666664</v>
      </c>
      <c r="V2254" s="14">
        <f t="shared" si="249"/>
        <v>33.294247685182199</v>
      </c>
      <c r="W2254" s="10">
        <f t="shared" si="250"/>
        <v>0.14383333333333334</v>
      </c>
      <c r="X2254" s="21">
        <f t="shared" si="251"/>
        <v>2013</v>
      </c>
    </row>
    <row r="2255" spans="1:24" ht="45" x14ac:dyDescent="0.25">
      <c r="A2255">
        <v>1677</v>
      </c>
      <c r="B2255" s="1" t="s">
        <v>1678</v>
      </c>
      <c r="C2255" s="1" t="s">
        <v>5787</v>
      </c>
      <c r="D2255" s="3">
        <v>6000</v>
      </c>
      <c r="E2255" s="4">
        <v>6700</v>
      </c>
      <c r="F2255" t="s">
        <v>8218</v>
      </c>
      <c r="G2255" t="s">
        <v>8226</v>
      </c>
      <c r="H2255" t="s">
        <v>8405</v>
      </c>
      <c r="I2255" t="s">
        <v>8248</v>
      </c>
      <c r="J2255">
        <v>1460786340</v>
      </c>
      <c r="K2255">
        <v>1455615976</v>
      </c>
      <c r="L2255" t="b">
        <v>0</v>
      </c>
      <c r="M2255">
        <v>42</v>
      </c>
      <c r="N2255" t="b">
        <v>1</v>
      </c>
      <c r="O2255" t="s">
        <v>8290</v>
      </c>
      <c r="P2255" t="s">
        <v>8325</v>
      </c>
      <c r="Q2255" t="s">
        <v>8336</v>
      </c>
      <c r="R2255">
        <f t="shared" si="245"/>
        <v>159.52000000000001</v>
      </c>
      <c r="S2255" s="9">
        <f t="shared" si="246"/>
        <v>112</v>
      </c>
      <c r="T2255" s="8">
        <f t="shared" si="247"/>
        <v>42416.407129629632</v>
      </c>
      <c r="U2255" s="8">
        <f t="shared" si="248"/>
        <v>42476.249305555553</v>
      </c>
      <c r="V2255" s="14">
        <f t="shared" si="249"/>
        <v>59.842175925921765</v>
      </c>
      <c r="W2255" s="10">
        <f t="shared" si="250"/>
        <v>0.11666666666666667</v>
      </c>
      <c r="X2255" s="21">
        <f t="shared" si="251"/>
        <v>2016</v>
      </c>
    </row>
    <row r="2256" spans="1:24" ht="45" x14ac:dyDescent="0.25">
      <c r="A2256">
        <v>3786</v>
      </c>
      <c r="B2256" s="1" t="s">
        <v>3783</v>
      </c>
      <c r="C2256" s="1" t="s">
        <v>7896</v>
      </c>
      <c r="D2256" s="3">
        <v>6000</v>
      </c>
      <c r="E2256" s="4">
        <v>6658</v>
      </c>
      <c r="F2256" t="s">
        <v>8218</v>
      </c>
      <c r="G2256" t="s">
        <v>8223</v>
      </c>
      <c r="H2256" t="s">
        <v>8403</v>
      </c>
      <c r="I2256" t="s">
        <v>8245</v>
      </c>
      <c r="J2256">
        <v>1464310475</v>
      </c>
      <c r="K2256">
        <v>1461718475</v>
      </c>
      <c r="L2256" t="b">
        <v>0</v>
      </c>
      <c r="M2256">
        <v>71</v>
      </c>
      <c r="N2256" t="b">
        <v>1</v>
      </c>
      <c r="O2256" t="s">
        <v>8303</v>
      </c>
      <c r="P2256" t="s">
        <v>8321</v>
      </c>
      <c r="Q2256" t="s">
        <v>8333</v>
      </c>
      <c r="R2256">
        <f t="shared" si="245"/>
        <v>93.77</v>
      </c>
      <c r="S2256" s="9">
        <f t="shared" si="246"/>
        <v>111</v>
      </c>
      <c r="T2256" s="8">
        <f t="shared" si="247"/>
        <v>42487.037905092591</v>
      </c>
      <c r="U2256" s="8">
        <f t="shared" si="248"/>
        <v>42517.037905092591</v>
      </c>
      <c r="V2256" s="14">
        <f t="shared" si="249"/>
        <v>30</v>
      </c>
      <c r="W2256" s="10">
        <f t="shared" si="250"/>
        <v>0.10966666666666666</v>
      </c>
      <c r="X2256" s="21">
        <f t="shared" si="251"/>
        <v>2016</v>
      </c>
    </row>
    <row r="2257" spans="1:24" ht="60" x14ac:dyDescent="0.25">
      <c r="A2257">
        <v>2719</v>
      </c>
      <c r="B2257" s="1" t="s">
        <v>2719</v>
      </c>
      <c r="C2257" s="1" t="s">
        <v>6829</v>
      </c>
      <c r="D2257" s="3">
        <v>6000</v>
      </c>
      <c r="E2257" s="4">
        <v>6530</v>
      </c>
      <c r="F2257" t="s">
        <v>8218</v>
      </c>
      <c r="G2257" t="s">
        <v>8223</v>
      </c>
      <c r="H2257" t="s">
        <v>8403</v>
      </c>
      <c r="I2257" t="s">
        <v>8245</v>
      </c>
      <c r="J2257">
        <v>1460936694</v>
      </c>
      <c r="K2257">
        <v>1455756294</v>
      </c>
      <c r="L2257" t="b">
        <v>0</v>
      </c>
      <c r="M2257">
        <v>69</v>
      </c>
      <c r="N2257" t="b">
        <v>1</v>
      </c>
      <c r="O2257" t="s">
        <v>8301</v>
      </c>
      <c r="P2257" t="s">
        <v>8321</v>
      </c>
      <c r="Q2257" t="s">
        <v>8322</v>
      </c>
      <c r="R2257">
        <f t="shared" si="245"/>
        <v>94.64</v>
      </c>
      <c r="S2257" s="9">
        <f t="shared" si="246"/>
        <v>109</v>
      </c>
      <c r="T2257" s="8">
        <f t="shared" si="247"/>
        <v>42418.031180555554</v>
      </c>
      <c r="U2257" s="8">
        <f t="shared" si="248"/>
        <v>42477.989513888882</v>
      </c>
      <c r="V2257" s="14">
        <f t="shared" si="249"/>
        <v>59.958333333328483</v>
      </c>
      <c r="W2257" s="10">
        <f t="shared" si="250"/>
        <v>8.8333333333333333E-2</v>
      </c>
      <c r="X2257" s="21">
        <f t="shared" si="251"/>
        <v>2016</v>
      </c>
    </row>
    <row r="2258" spans="1:24" ht="45" x14ac:dyDescent="0.25">
      <c r="A2258">
        <v>339</v>
      </c>
      <c r="B2258" s="1" t="s">
        <v>340</v>
      </c>
      <c r="C2258" s="1" t="s">
        <v>4449</v>
      </c>
      <c r="D2258" s="3">
        <v>6000</v>
      </c>
      <c r="E2258" s="4">
        <v>6485</v>
      </c>
      <c r="F2258" t="s">
        <v>8218</v>
      </c>
      <c r="G2258" t="s">
        <v>8223</v>
      </c>
      <c r="H2258" t="s">
        <v>8403</v>
      </c>
      <c r="I2258" t="s">
        <v>8245</v>
      </c>
      <c r="J2258">
        <v>1430331268</v>
      </c>
      <c r="K2258">
        <v>1427739268</v>
      </c>
      <c r="L2258" t="b">
        <v>1</v>
      </c>
      <c r="M2258">
        <v>89</v>
      </c>
      <c r="N2258" t="b">
        <v>1</v>
      </c>
      <c r="O2258" t="s">
        <v>8267</v>
      </c>
      <c r="P2258" t="s">
        <v>8319</v>
      </c>
      <c r="Q2258" t="s">
        <v>8320</v>
      </c>
      <c r="R2258">
        <f t="shared" si="245"/>
        <v>72.87</v>
      </c>
      <c r="S2258" s="9">
        <f t="shared" si="246"/>
        <v>108</v>
      </c>
      <c r="T2258" s="8">
        <f t="shared" si="247"/>
        <v>42093.760046296295</v>
      </c>
      <c r="U2258" s="8">
        <f t="shared" si="248"/>
        <v>42123.760046296295</v>
      </c>
      <c r="V2258" s="14">
        <f t="shared" si="249"/>
        <v>30</v>
      </c>
      <c r="W2258" s="10">
        <f t="shared" si="250"/>
        <v>8.0833333333333326E-2</v>
      </c>
      <c r="X2258" s="21">
        <f t="shared" si="251"/>
        <v>2015</v>
      </c>
    </row>
    <row r="2259" spans="1:24" ht="60" x14ac:dyDescent="0.25">
      <c r="A2259">
        <v>1396</v>
      </c>
      <c r="B2259" s="1" t="s">
        <v>1397</v>
      </c>
      <c r="C2259" s="1" t="s">
        <v>5506</v>
      </c>
      <c r="D2259" s="3">
        <v>6000</v>
      </c>
      <c r="E2259" s="4">
        <v>6438</v>
      </c>
      <c r="F2259" t="s">
        <v>8218</v>
      </c>
      <c r="G2259" t="s">
        <v>8223</v>
      </c>
      <c r="H2259" t="s">
        <v>8403</v>
      </c>
      <c r="I2259" t="s">
        <v>8245</v>
      </c>
      <c r="J2259">
        <v>1423871882</v>
      </c>
      <c r="K2259">
        <v>1421279882</v>
      </c>
      <c r="L2259" t="b">
        <v>0</v>
      </c>
      <c r="M2259">
        <v>73</v>
      </c>
      <c r="N2259" t="b">
        <v>1</v>
      </c>
      <c r="O2259" t="s">
        <v>8274</v>
      </c>
      <c r="P2259" t="s">
        <v>8325</v>
      </c>
      <c r="Q2259" t="s">
        <v>8329</v>
      </c>
      <c r="R2259">
        <f t="shared" si="245"/>
        <v>88.19</v>
      </c>
      <c r="S2259" s="9">
        <f t="shared" si="246"/>
        <v>107</v>
      </c>
      <c r="T2259" s="8">
        <f t="shared" si="247"/>
        <v>42018.99863425926</v>
      </c>
      <c r="U2259" s="8">
        <f t="shared" si="248"/>
        <v>42048.99863425926</v>
      </c>
      <c r="V2259" s="14">
        <f t="shared" si="249"/>
        <v>30</v>
      </c>
      <c r="W2259" s="10">
        <f t="shared" si="250"/>
        <v>7.2999999999999995E-2</v>
      </c>
      <c r="X2259" s="21">
        <f t="shared" si="251"/>
        <v>2015</v>
      </c>
    </row>
    <row r="2260" spans="1:24" ht="45" x14ac:dyDescent="0.25">
      <c r="A2260">
        <v>2309</v>
      </c>
      <c r="B2260" s="1" t="s">
        <v>2310</v>
      </c>
      <c r="C2260" s="1" t="s">
        <v>6419</v>
      </c>
      <c r="D2260" s="3">
        <v>6000</v>
      </c>
      <c r="E2260" s="4">
        <v>6400.47</v>
      </c>
      <c r="F2260" t="s">
        <v>8218</v>
      </c>
      <c r="G2260" t="s">
        <v>8223</v>
      </c>
      <c r="H2260" t="s">
        <v>8403</v>
      </c>
      <c r="I2260" t="s">
        <v>8245</v>
      </c>
      <c r="J2260">
        <v>1362872537</v>
      </c>
      <c r="K2260">
        <v>1359848537</v>
      </c>
      <c r="L2260" t="b">
        <v>1</v>
      </c>
      <c r="M2260">
        <v>107</v>
      </c>
      <c r="N2260" t="b">
        <v>1</v>
      </c>
      <c r="O2260" t="s">
        <v>8277</v>
      </c>
      <c r="P2260" t="s">
        <v>8325</v>
      </c>
      <c r="Q2260" t="s">
        <v>8326</v>
      </c>
      <c r="R2260">
        <f t="shared" si="245"/>
        <v>59.82</v>
      </c>
      <c r="S2260" s="9">
        <f t="shared" si="246"/>
        <v>107</v>
      </c>
      <c r="T2260" s="8">
        <f t="shared" si="247"/>
        <v>41307.987696759257</v>
      </c>
      <c r="U2260" s="8">
        <f t="shared" si="248"/>
        <v>41342.987696759257</v>
      </c>
      <c r="V2260" s="14">
        <f t="shared" si="249"/>
        <v>35</v>
      </c>
      <c r="W2260" s="10">
        <f t="shared" si="250"/>
        <v>6.674500000000004E-2</v>
      </c>
      <c r="X2260" s="21">
        <f t="shared" si="251"/>
        <v>2013</v>
      </c>
    </row>
    <row r="2261" spans="1:24" ht="75" x14ac:dyDescent="0.25">
      <c r="A2261">
        <v>86</v>
      </c>
      <c r="B2261" s="1" t="s">
        <v>88</v>
      </c>
      <c r="C2261" s="1" t="s">
        <v>4197</v>
      </c>
      <c r="D2261" s="3">
        <v>6000</v>
      </c>
      <c r="E2261" s="4">
        <v>6388</v>
      </c>
      <c r="F2261" t="s">
        <v>8218</v>
      </c>
      <c r="G2261" t="s">
        <v>8229</v>
      </c>
      <c r="H2261" t="s">
        <v>8409</v>
      </c>
      <c r="I2261" t="s">
        <v>8248</v>
      </c>
      <c r="J2261">
        <v>1451226045</v>
      </c>
      <c r="K2261">
        <v>1444828845</v>
      </c>
      <c r="L2261" t="b">
        <v>0</v>
      </c>
      <c r="M2261">
        <v>17</v>
      </c>
      <c r="N2261" t="b">
        <v>1</v>
      </c>
      <c r="O2261" t="s">
        <v>8264</v>
      </c>
      <c r="P2261" t="s">
        <v>8319</v>
      </c>
      <c r="Q2261" t="s">
        <v>8341</v>
      </c>
      <c r="R2261">
        <f t="shared" si="245"/>
        <v>375.76</v>
      </c>
      <c r="S2261" s="9">
        <f t="shared" si="246"/>
        <v>106</v>
      </c>
      <c r="T2261" s="8">
        <f t="shared" si="247"/>
        <v>42291.556076388893</v>
      </c>
      <c r="U2261" s="8">
        <f t="shared" si="248"/>
        <v>42365.59774305555</v>
      </c>
      <c r="V2261" s="14">
        <f t="shared" si="249"/>
        <v>74.041666666656965</v>
      </c>
      <c r="W2261" s="10">
        <f t="shared" si="250"/>
        <v>6.4666666666666664E-2</v>
      </c>
      <c r="X2261" s="21">
        <f t="shared" si="251"/>
        <v>2015</v>
      </c>
    </row>
    <row r="2262" spans="1:24" ht="30" x14ac:dyDescent="0.25">
      <c r="A2262">
        <v>2284</v>
      </c>
      <c r="B2262" s="1" t="s">
        <v>2285</v>
      </c>
      <c r="C2262" s="1" t="s">
        <v>6394</v>
      </c>
      <c r="D2262" s="3">
        <v>6000</v>
      </c>
      <c r="E2262" s="4">
        <v>6373.27</v>
      </c>
      <c r="F2262" t="s">
        <v>8218</v>
      </c>
      <c r="G2262" t="s">
        <v>8223</v>
      </c>
      <c r="H2262" t="s">
        <v>8403</v>
      </c>
      <c r="I2262" t="s">
        <v>8245</v>
      </c>
      <c r="J2262">
        <v>1299902400</v>
      </c>
      <c r="K2262">
        <v>1297451245</v>
      </c>
      <c r="L2262" t="b">
        <v>0</v>
      </c>
      <c r="M2262">
        <v>59</v>
      </c>
      <c r="N2262" t="b">
        <v>1</v>
      </c>
      <c r="O2262" t="s">
        <v>8274</v>
      </c>
      <c r="P2262" t="s">
        <v>8325</v>
      </c>
      <c r="Q2262" t="s">
        <v>8329</v>
      </c>
      <c r="R2262">
        <f t="shared" si="245"/>
        <v>108.02</v>
      </c>
      <c r="S2262" s="9">
        <f t="shared" si="246"/>
        <v>106</v>
      </c>
      <c r="T2262" s="8">
        <f t="shared" si="247"/>
        <v>40585.796817129631</v>
      </c>
      <c r="U2262" s="8">
        <f t="shared" si="248"/>
        <v>40614.166666666664</v>
      </c>
      <c r="V2262" s="14">
        <f t="shared" si="249"/>
        <v>28.369849537033588</v>
      </c>
      <c r="W2262" s="10">
        <f t="shared" si="250"/>
        <v>6.2211666666666741E-2</v>
      </c>
      <c r="X2262" s="21">
        <f t="shared" si="251"/>
        <v>2011</v>
      </c>
    </row>
    <row r="2263" spans="1:24" ht="60" x14ac:dyDescent="0.25">
      <c r="A2263">
        <v>1209</v>
      </c>
      <c r="B2263" s="1" t="s">
        <v>1210</v>
      </c>
      <c r="C2263" s="1" t="s">
        <v>5319</v>
      </c>
      <c r="D2263" s="3">
        <v>6000</v>
      </c>
      <c r="E2263" s="4">
        <v>6360</v>
      </c>
      <c r="F2263" t="s">
        <v>8218</v>
      </c>
      <c r="G2263" t="s">
        <v>8223</v>
      </c>
      <c r="H2263" t="s">
        <v>8403</v>
      </c>
      <c r="I2263" t="s">
        <v>8245</v>
      </c>
      <c r="J2263">
        <v>1488053905</v>
      </c>
      <c r="K2263">
        <v>1485461905</v>
      </c>
      <c r="L2263" t="b">
        <v>0</v>
      </c>
      <c r="M2263">
        <v>46</v>
      </c>
      <c r="N2263" t="b">
        <v>1</v>
      </c>
      <c r="O2263" t="s">
        <v>8283</v>
      </c>
      <c r="P2263" t="s">
        <v>8311</v>
      </c>
      <c r="Q2263" t="s">
        <v>8312</v>
      </c>
      <c r="R2263">
        <f t="shared" si="245"/>
        <v>138.26</v>
      </c>
      <c r="S2263" s="9">
        <f t="shared" si="246"/>
        <v>106</v>
      </c>
      <c r="T2263" s="8">
        <f t="shared" si="247"/>
        <v>42761.846122685187</v>
      </c>
      <c r="U2263" s="8">
        <f t="shared" si="248"/>
        <v>42791.846122685187</v>
      </c>
      <c r="V2263" s="14">
        <f t="shared" si="249"/>
        <v>30</v>
      </c>
      <c r="W2263" s="10">
        <f t="shared" si="250"/>
        <v>0.06</v>
      </c>
      <c r="X2263" s="21">
        <f t="shared" si="251"/>
        <v>2017</v>
      </c>
    </row>
    <row r="2264" spans="1:24" ht="45" x14ac:dyDescent="0.25">
      <c r="A2264">
        <v>2970</v>
      </c>
      <c r="B2264" s="1" t="s">
        <v>2970</v>
      </c>
      <c r="C2264" s="1" t="s">
        <v>7080</v>
      </c>
      <c r="D2264" s="3">
        <v>6000</v>
      </c>
      <c r="E2264" s="4">
        <v>6360</v>
      </c>
      <c r="F2264" t="s">
        <v>8218</v>
      </c>
      <c r="G2264" t="s">
        <v>8223</v>
      </c>
      <c r="H2264" t="s">
        <v>8403</v>
      </c>
      <c r="I2264" t="s">
        <v>8245</v>
      </c>
      <c r="J2264">
        <v>1405699451</v>
      </c>
      <c r="K2264">
        <v>1403107451</v>
      </c>
      <c r="L2264" t="b">
        <v>0</v>
      </c>
      <c r="M2264">
        <v>91</v>
      </c>
      <c r="N2264" t="b">
        <v>1</v>
      </c>
      <c r="O2264" t="s">
        <v>8269</v>
      </c>
      <c r="P2264" t="s">
        <v>8321</v>
      </c>
      <c r="Q2264" t="s">
        <v>8324</v>
      </c>
      <c r="R2264">
        <f t="shared" si="245"/>
        <v>69.89</v>
      </c>
      <c r="S2264" s="9">
        <f t="shared" si="246"/>
        <v>106</v>
      </c>
      <c r="T2264" s="8">
        <f t="shared" si="247"/>
        <v>41808.669571759259</v>
      </c>
      <c r="U2264" s="8">
        <f t="shared" si="248"/>
        <v>41838.669571759259</v>
      </c>
      <c r="V2264" s="14">
        <f t="shared" si="249"/>
        <v>30</v>
      </c>
      <c r="W2264" s="10">
        <f t="shared" si="250"/>
        <v>0.06</v>
      </c>
      <c r="X2264" s="21">
        <f t="shared" si="251"/>
        <v>2014</v>
      </c>
    </row>
    <row r="2265" spans="1:24" ht="30" x14ac:dyDescent="0.25">
      <c r="A2265">
        <v>2529</v>
      </c>
      <c r="B2265" s="1" t="s">
        <v>2529</v>
      </c>
      <c r="C2265" s="1" t="s">
        <v>6639</v>
      </c>
      <c r="D2265" s="3">
        <v>6000</v>
      </c>
      <c r="E2265" s="4">
        <v>6257</v>
      </c>
      <c r="F2265" t="s">
        <v>8218</v>
      </c>
      <c r="G2265" t="s">
        <v>8223</v>
      </c>
      <c r="H2265" t="s">
        <v>8403</v>
      </c>
      <c r="I2265" t="s">
        <v>8245</v>
      </c>
      <c r="J2265">
        <v>1332636975</v>
      </c>
      <c r="K2265">
        <v>1328752575</v>
      </c>
      <c r="L2265" t="b">
        <v>0</v>
      </c>
      <c r="M2265">
        <v>76</v>
      </c>
      <c r="N2265" t="b">
        <v>1</v>
      </c>
      <c r="O2265" t="s">
        <v>8298</v>
      </c>
      <c r="P2265" t="s">
        <v>8325</v>
      </c>
      <c r="Q2265" t="s">
        <v>8339</v>
      </c>
      <c r="R2265">
        <f t="shared" si="245"/>
        <v>82.33</v>
      </c>
      <c r="S2265" s="9">
        <f t="shared" si="246"/>
        <v>104</v>
      </c>
      <c r="T2265" s="8">
        <f t="shared" si="247"/>
        <v>40948.080729166664</v>
      </c>
      <c r="U2265" s="8">
        <f t="shared" si="248"/>
        <v>40993.0390625</v>
      </c>
      <c r="V2265" s="14">
        <f t="shared" si="249"/>
        <v>44.958333333335759</v>
      </c>
      <c r="W2265" s="10">
        <f t="shared" si="250"/>
        <v>4.2833333333333334E-2</v>
      </c>
      <c r="X2265" s="21">
        <f t="shared" si="251"/>
        <v>2012</v>
      </c>
    </row>
    <row r="2266" spans="1:24" ht="30" x14ac:dyDescent="0.25">
      <c r="A2266">
        <v>1629</v>
      </c>
      <c r="B2266" s="1" t="s">
        <v>1630</v>
      </c>
      <c r="C2266" s="1" t="s">
        <v>5739</v>
      </c>
      <c r="D2266" s="3">
        <v>6000</v>
      </c>
      <c r="E2266" s="4">
        <v>6220</v>
      </c>
      <c r="F2266" t="s">
        <v>8218</v>
      </c>
      <c r="G2266" t="s">
        <v>8223</v>
      </c>
      <c r="H2266" t="s">
        <v>8403</v>
      </c>
      <c r="I2266" t="s">
        <v>8245</v>
      </c>
      <c r="J2266">
        <v>1392929333</v>
      </c>
      <c r="K2266">
        <v>1389041333</v>
      </c>
      <c r="L2266" t="b">
        <v>0</v>
      </c>
      <c r="M2266">
        <v>82</v>
      </c>
      <c r="N2266" t="b">
        <v>1</v>
      </c>
      <c r="O2266" t="s">
        <v>8274</v>
      </c>
      <c r="P2266" t="s">
        <v>8325</v>
      </c>
      <c r="Q2266" t="s">
        <v>8329</v>
      </c>
      <c r="R2266">
        <f t="shared" si="245"/>
        <v>75.849999999999994</v>
      </c>
      <c r="S2266" s="9">
        <f t="shared" si="246"/>
        <v>104</v>
      </c>
      <c r="T2266" s="8">
        <f t="shared" si="247"/>
        <v>41645.867280092592</v>
      </c>
      <c r="U2266" s="8">
        <f t="shared" si="248"/>
        <v>41690.867280092592</v>
      </c>
      <c r="V2266" s="14">
        <f t="shared" si="249"/>
        <v>45</v>
      </c>
      <c r="W2266" s="10">
        <f t="shared" si="250"/>
        <v>3.6666666666666667E-2</v>
      </c>
      <c r="X2266" s="21">
        <f t="shared" si="251"/>
        <v>2014</v>
      </c>
    </row>
    <row r="2267" spans="1:24" ht="60" x14ac:dyDescent="0.25">
      <c r="A2267">
        <v>3424</v>
      </c>
      <c r="B2267" s="1" t="s">
        <v>3423</v>
      </c>
      <c r="C2267" s="1" t="s">
        <v>7534</v>
      </c>
      <c r="D2267" s="3">
        <v>6000</v>
      </c>
      <c r="E2267" s="4">
        <v>6215</v>
      </c>
      <c r="F2267" t="s">
        <v>8218</v>
      </c>
      <c r="G2267" t="s">
        <v>8223</v>
      </c>
      <c r="H2267" t="s">
        <v>8403</v>
      </c>
      <c r="I2267" t="s">
        <v>8245</v>
      </c>
      <c r="J2267">
        <v>1423119540</v>
      </c>
      <c r="K2267">
        <v>1421252084</v>
      </c>
      <c r="L2267" t="b">
        <v>0</v>
      </c>
      <c r="M2267">
        <v>76</v>
      </c>
      <c r="N2267" t="b">
        <v>1</v>
      </c>
      <c r="O2267" t="s">
        <v>8269</v>
      </c>
      <c r="P2267" t="s">
        <v>8321</v>
      </c>
      <c r="Q2267" t="s">
        <v>8324</v>
      </c>
      <c r="R2267">
        <f t="shared" si="245"/>
        <v>81.78</v>
      </c>
      <c r="S2267" s="9">
        <f t="shared" si="246"/>
        <v>104</v>
      </c>
      <c r="T2267" s="8">
        <f t="shared" si="247"/>
        <v>42018.676898148144</v>
      </c>
      <c r="U2267" s="8">
        <f t="shared" si="248"/>
        <v>42040.290972222225</v>
      </c>
      <c r="V2267" s="14">
        <f t="shared" si="249"/>
        <v>21.614074074081145</v>
      </c>
      <c r="W2267" s="10">
        <f t="shared" si="250"/>
        <v>3.5833333333333335E-2</v>
      </c>
      <c r="X2267" s="21">
        <f t="shared" si="251"/>
        <v>2015</v>
      </c>
    </row>
    <row r="2268" spans="1:24" ht="60" x14ac:dyDescent="0.25">
      <c r="A2268">
        <v>1201</v>
      </c>
      <c r="B2268" s="1" t="s">
        <v>1202</v>
      </c>
      <c r="C2268" s="1" t="s">
        <v>5311</v>
      </c>
      <c r="D2268" s="3">
        <v>6000</v>
      </c>
      <c r="E2268" s="4">
        <v>6146.27</v>
      </c>
      <c r="F2268" t="s">
        <v>8218</v>
      </c>
      <c r="G2268" t="s">
        <v>8224</v>
      </c>
      <c r="H2268" t="s">
        <v>8407</v>
      </c>
      <c r="I2268" t="s">
        <v>8246</v>
      </c>
      <c r="J2268">
        <v>1468593246</v>
      </c>
      <c r="K2268">
        <v>1466001246</v>
      </c>
      <c r="L2268" t="b">
        <v>0</v>
      </c>
      <c r="M2268">
        <v>111</v>
      </c>
      <c r="N2268" t="b">
        <v>1</v>
      </c>
      <c r="O2268" t="s">
        <v>8283</v>
      </c>
      <c r="P2268" t="s">
        <v>8311</v>
      </c>
      <c r="Q2268" t="s">
        <v>8312</v>
      </c>
      <c r="R2268">
        <f t="shared" si="245"/>
        <v>55.37</v>
      </c>
      <c r="S2268" s="9">
        <f t="shared" si="246"/>
        <v>102</v>
      </c>
      <c r="T2268" s="8">
        <f t="shared" si="247"/>
        <v>42536.60701388889</v>
      </c>
      <c r="U2268" s="8">
        <f t="shared" si="248"/>
        <v>42566.60701388889</v>
      </c>
      <c r="V2268" s="14">
        <f t="shared" si="249"/>
        <v>30</v>
      </c>
      <c r="W2268" s="10">
        <f t="shared" si="250"/>
        <v>2.4378333333333405E-2</v>
      </c>
      <c r="X2268" s="21">
        <f t="shared" si="251"/>
        <v>2016</v>
      </c>
    </row>
    <row r="2269" spans="1:24" ht="60" x14ac:dyDescent="0.25">
      <c r="A2269">
        <v>2548</v>
      </c>
      <c r="B2269" s="1" t="s">
        <v>2548</v>
      </c>
      <c r="C2269" s="1" t="s">
        <v>6658</v>
      </c>
      <c r="D2269" s="3">
        <v>6000</v>
      </c>
      <c r="E2269" s="4">
        <v>6111</v>
      </c>
      <c r="F2269" t="s">
        <v>8218</v>
      </c>
      <c r="G2269" t="s">
        <v>8229</v>
      </c>
      <c r="H2269" t="s">
        <v>8409</v>
      </c>
      <c r="I2269" t="s">
        <v>8248</v>
      </c>
      <c r="J2269">
        <v>1475209620</v>
      </c>
      <c r="K2269">
        <v>1473087637</v>
      </c>
      <c r="L2269" t="b">
        <v>0</v>
      </c>
      <c r="M2269">
        <v>37</v>
      </c>
      <c r="N2269" t="b">
        <v>1</v>
      </c>
      <c r="O2269" t="s">
        <v>8298</v>
      </c>
      <c r="P2269" t="s">
        <v>8325</v>
      </c>
      <c r="Q2269" t="s">
        <v>8339</v>
      </c>
      <c r="R2269">
        <f t="shared" si="245"/>
        <v>165.16</v>
      </c>
      <c r="S2269" s="9">
        <f t="shared" si="246"/>
        <v>102</v>
      </c>
      <c r="T2269" s="8">
        <f t="shared" si="247"/>
        <v>42618.625428240746</v>
      </c>
      <c r="U2269" s="8">
        <f t="shared" si="248"/>
        <v>42643.185416666667</v>
      </c>
      <c r="V2269" s="14">
        <f t="shared" si="249"/>
        <v>24.559988425920892</v>
      </c>
      <c r="W2269" s="10">
        <f t="shared" si="250"/>
        <v>1.8499999999999999E-2</v>
      </c>
      <c r="X2269" s="21">
        <f t="shared" si="251"/>
        <v>2016</v>
      </c>
    </row>
    <row r="2270" spans="1:24" ht="45" x14ac:dyDescent="0.25">
      <c r="A2270">
        <v>1251</v>
      </c>
      <c r="B2270" s="1" t="s">
        <v>1252</v>
      </c>
      <c r="C2270" s="1" t="s">
        <v>5361</v>
      </c>
      <c r="D2270" s="3">
        <v>6000</v>
      </c>
      <c r="E2270" s="4">
        <v>6108</v>
      </c>
      <c r="F2270" t="s">
        <v>8218</v>
      </c>
      <c r="G2270" t="s">
        <v>8223</v>
      </c>
      <c r="H2270" t="s">
        <v>8403</v>
      </c>
      <c r="I2270" t="s">
        <v>8245</v>
      </c>
      <c r="J2270">
        <v>1316979167</v>
      </c>
      <c r="K2270">
        <v>1311795167</v>
      </c>
      <c r="L2270" t="b">
        <v>1</v>
      </c>
      <c r="M2270">
        <v>74</v>
      </c>
      <c r="N2270" t="b">
        <v>1</v>
      </c>
      <c r="O2270" t="s">
        <v>8274</v>
      </c>
      <c r="P2270" t="s">
        <v>8325</v>
      </c>
      <c r="Q2270" t="s">
        <v>8329</v>
      </c>
      <c r="R2270">
        <f t="shared" si="245"/>
        <v>82.54</v>
      </c>
      <c r="S2270" s="9">
        <f t="shared" si="246"/>
        <v>102</v>
      </c>
      <c r="T2270" s="8">
        <f t="shared" si="247"/>
        <v>40751.814432870371</v>
      </c>
      <c r="U2270" s="8">
        <f t="shared" si="248"/>
        <v>40811.814432870371</v>
      </c>
      <c r="V2270" s="14">
        <f t="shared" si="249"/>
        <v>60</v>
      </c>
      <c r="W2270" s="10">
        <f t="shared" si="250"/>
        <v>1.7999999999999999E-2</v>
      </c>
      <c r="X2270" s="21">
        <f t="shared" si="251"/>
        <v>2011</v>
      </c>
    </row>
    <row r="2271" spans="1:24" x14ac:dyDescent="0.25">
      <c r="A2271">
        <v>833</v>
      </c>
      <c r="B2271" s="1" t="s">
        <v>834</v>
      </c>
      <c r="C2271" s="1" t="s">
        <v>4943</v>
      </c>
      <c r="D2271" s="3">
        <v>6000</v>
      </c>
      <c r="E2271" s="4">
        <v>6100</v>
      </c>
      <c r="F2271" t="s">
        <v>8218</v>
      </c>
      <c r="G2271" t="s">
        <v>8223</v>
      </c>
      <c r="H2271" t="s">
        <v>8403</v>
      </c>
      <c r="I2271" t="s">
        <v>8245</v>
      </c>
      <c r="J2271">
        <v>1397941475</v>
      </c>
      <c r="K2271">
        <v>1395349475</v>
      </c>
      <c r="L2271" t="b">
        <v>0</v>
      </c>
      <c r="M2271">
        <v>41</v>
      </c>
      <c r="N2271" t="b">
        <v>1</v>
      </c>
      <c r="O2271" t="s">
        <v>8274</v>
      </c>
      <c r="P2271" t="s">
        <v>8325</v>
      </c>
      <c r="Q2271" t="s">
        <v>8329</v>
      </c>
      <c r="R2271">
        <f t="shared" si="245"/>
        <v>148.78</v>
      </c>
      <c r="S2271" s="9">
        <f t="shared" si="246"/>
        <v>102</v>
      </c>
      <c r="T2271" s="8">
        <f t="shared" si="247"/>
        <v>41718.878182870372</v>
      </c>
      <c r="U2271" s="8">
        <f t="shared" si="248"/>
        <v>41748.878182870372</v>
      </c>
      <c r="V2271" s="14">
        <f t="shared" si="249"/>
        <v>30</v>
      </c>
      <c r="W2271" s="10">
        <f t="shared" si="250"/>
        <v>1.6666666666666666E-2</v>
      </c>
      <c r="X2271" s="21">
        <f t="shared" si="251"/>
        <v>2014</v>
      </c>
    </row>
    <row r="2272" spans="1:24" ht="45" x14ac:dyDescent="0.25">
      <c r="A2272">
        <v>3342</v>
      </c>
      <c r="B2272" s="1" t="s">
        <v>3342</v>
      </c>
      <c r="C2272" s="1" t="s">
        <v>7452</v>
      </c>
      <c r="D2272" s="3">
        <v>6000</v>
      </c>
      <c r="E2272" s="4">
        <v>6100</v>
      </c>
      <c r="F2272" t="s">
        <v>8218</v>
      </c>
      <c r="G2272" t="s">
        <v>8223</v>
      </c>
      <c r="H2272" t="s">
        <v>8403</v>
      </c>
      <c r="I2272" t="s">
        <v>8245</v>
      </c>
      <c r="J2272">
        <v>1427864340</v>
      </c>
      <c r="K2272">
        <v>1425020810</v>
      </c>
      <c r="L2272" t="b">
        <v>0</v>
      </c>
      <c r="M2272">
        <v>78</v>
      </c>
      <c r="N2272" t="b">
        <v>1</v>
      </c>
      <c r="O2272" t="s">
        <v>8269</v>
      </c>
      <c r="P2272" t="s">
        <v>8321</v>
      </c>
      <c r="Q2272" t="s">
        <v>8324</v>
      </c>
      <c r="R2272">
        <f t="shared" si="245"/>
        <v>78.209999999999994</v>
      </c>
      <c r="S2272" s="9">
        <f t="shared" si="246"/>
        <v>102</v>
      </c>
      <c r="T2272" s="8">
        <f t="shared" si="247"/>
        <v>42062.296412037031</v>
      </c>
      <c r="U2272" s="8">
        <f t="shared" si="248"/>
        <v>42095.207638888889</v>
      </c>
      <c r="V2272" s="14">
        <f t="shared" si="249"/>
        <v>32.911226851858373</v>
      </c>
      <c r="W2272" s="10">
        <f t="shared" si="250"/>
        <v>1.6666666666666666E-2</v>
      </c>
      <c r="X2272" s="21">
        <f t="shared" si="251"/>
        <v>2015</v>
      </c>
    </row>
    <row r="2273" spans="1:24" ht="45" x14ac:dyDescent="0.25">
      <c r="A2273">
        <v>408</v>
      </c>
      <c r="B2273" s="1" t="s">
        <v>409</v>
      </c>
      <c r="C2273" s="1" t="s">
        <v>4518</v>
      </c>
      <c r="D2273" s="3">
        <v>6000</v>
      </c>
      <c r="E2273" s="4">
        <v>6086.26</v>
      </c>
      <c r="F2273" t="s">
        <v>8218</v>
      </c>
      <c r="G2273" t="s">
        <v>8223</v>
      </c>
      <c r="H2273" t="s">
        <v>8403</v>
      </c>
      <c r="I2273" t="s">
        <v>8245</v>
      </c>
      <c r="J2273">
        <v>1383676790</v>
      </c>
      <c r="K2273">
        <v>1380217190</v>
      </c>
      <c r="L2273" t="b">
        <v>0</v>
      </c>
      <c r="M2273">
        <v>38</v>
      </c>
      <c r="N2273" t="b">
        <v>1</v>
      </c>
      <c r="O2273" t="s">
        <v>8267</v>
      </c>
      <c r="P2273" t="s">
        <v>8319</v>
      </c>
      <c r="Q2273" t="s">
        <v>8320</v>
      </c>
      <c r="R2273">
        <f t="shared" si="245"/>
        <v>160.16</v>
      </c>
      <c r="S2273" s="9">
        <f t="shared" si="246"/>
        <v>101</v>
      </c>
      <c r="T2273" s="8">
        <f t="shared" si="247"/>
        <v>41543.735995370371</v>
      </c>
      <c r="U2273" s="8">
        <f t="shared" si="248"/>
        <v>41583.777662037035</v>
      </c>
      <c r="V2273" s="14">
        <f t="shared" si="249"/>
        <v>40.041666666664241</v>
      </c>
      <c r="W2273" s="10">
        <f t="shared" si="250"/>
        <v>1.4376666666666702E-2</v>
      </c>
      <c r="X2273" s="21">
        <f t="shared" si="251"/>
        <v>2013</v>
      </c>
    </row>
    <row r="2274" spans="1:24" ht="60" x14ac:dyDescent="0.25">
      <c r="A2274">
        <v>802</v>
      </c>
      <c r="B2274" s="1" t="s">
        <v>803</v>
      </c>
      <c r="C2274" s="1" t="s">
        <v>4912</v>
      </c>
      <c r="D2274" s="3">
        <v>6000</v>
      </c>
      <c r="E2274" s="4">
        <v>6080</v>
      </c>
      <c r="F2274" t="s">
        <v>8218</v>
      </c>
      <c r="G2274" t="s">
        <v>8223</v>
      </c>
      <c r="H2274" t="s">
        <v>8403</v>
      </c>
      <c r="I2274" t="s">
        <v>8245</v>
      </c>
      <c r="J2274">
        <v>1347854700</v>
      </c>
      <c r="K2274">
        <v>1343867524</v>
      </c>
      <c r="L2274" t="b">
        <v>0</v>
      </c>
      <c r="M2274">
        <v>75</v>
      </c>
      <c r="N2274" t="b">
        <v>1</v>
      </c>
      <c r="O2274" t="s">
        <v>8274</v>
      </c>
      <c r="P2274" t="s">
        <v>8325</v>
      </c>
      <c r="Q2274" t="s">
        <v>8329</v>
      </c>
      <c r="R2274">
        <f t="shared" si="245"/>
        <v>81.069999999999993</v>
      </c>
      <c r="S2274" s="9">
        <f t="shared" si="246"/>
        <v>101</v>
      </c>
      <c r="T2274" s="8">
        <f t="shared" si="247"/>
        <v>41123.022268518522</v>
      </c>
      <c r="U2274" s="8">
        <f t="shared" si="248"/>
        <v>41169.170138888891</v>
      </c>
      <c r="V2274" s="14">
        <f t="shared" si="249"/>
        <v>46.147870370368764</v>
      </c>
      <c r="W2274" s="10">
        <f t="shared" si="250"/>
        <v>1.3333333333333334E-2</v>
      </c>
      <c r="X2274" s="21">
        <f t="shared" si="251"/>
        <v>2012</v>
      </c>
    </row>
    <row r="2275" spans="1:24" ht="45" x14ac:dyDescent="0.25">
      <c r="A2275">
        <v>2092</v>
      </c>
      <c r="B2275" s="1" t="s">
        <v>2093</v>
      </c>
      <c r="C2275" s="1" t="s">
        <v>6202</v>
      </c>
      <c r="D2275" s="3">
        <v>6000</v>
      </c>
      <c r="E2275" s="4">
        <v>6077</v>
      </c>
      <c r="F2275" t="s">
        <v>8218</v>
      </c>
      <c r="G2275" t="s">
        <v>8223</v>
      </c>
      <c r="H2275" t="s">
        <v>8403</v>
      </c>
      <c r="I2275" t="s">
        <v>8245</v>
      </c>
      <c r="J2275">
        <v>1318006732</v>
      </c>
      <c r="K2275">
        <v>1312822732</v>
      </c>
      <c r="L2275" t="b">
        <v>0</v>
      </c>
      <c r="M2275">
        <v>55</v>
      </c>
      <c r="N2275" t="b">
        <v>1</v>
      </c>
      <c r="O2275" t="s">
        <v>8277</v>
      </c>
      <c r="P2275" t="s">
        <v>8325</v>
      </c>
      <c r="Q2275" t="s">
        <v>8326</v>
      </c>
      <c r="R2275">
        <f t="shared" si="245"/>
        <v>110.49</v>
      </c>
      <c r="S2275" s="9">
        <f t="shared" si="246"/>
        <v>101</v>
      </c>
      <c r="T2275" s="8">
        <f t="shared" si="247"/>
        <v>40763.707546296297</v>
      </c>
      <c r="U2275" s="8">
        <f t="shared" si="248"/>
        <v>40823.707546296297</v>
      </c>
      <c r="V2275" s="14">
        <f t="shared" si="249"/>
        <v>60</v>
      </c>
      <c r="W2275" s="10">
        <f t="shared" si="250"/>
        <v>1.2833333333333334E-2</v>
      </c>
      <c r="X2275" s="21">
        <f t="shared" si="251"/>
        <v>2011</v>
      </c>
    </row>
    <row r="2276" spans="1:24" ht="30" x14ac:dyDescent="0.25">
      <c r="A2276">
        <v>14</v>
      </c>
      <c r="B2276" s="1" t="s">
        <v>16</v>
      </c>
      <c r="C2276" s="1" t="s">
        <v>4125</v>
      </c>
      <c r="D2276" s="3">
        <v>6000</v>
      </c>
      <c r="E2276" s="4">
        <v>6056</v>
      </c>
      <c r="F2276" t="s">
        <v>8218</v>
      </c>
      <c r="G2276" t="s">
        <v>8225</v>
      </c>
      <c r="H2276" t="s">
        <v>8404</v>
      </c>
      <c r="I2276" t="s">
        <v>8247</v>
      </c>
      <c r="J2276">
        <v>1405259940</v>
      </c>
      <c r="K2276">
        <v>1403051888</v>
      </c>
      <c r="L2276" t="b">
        <v>0</v>
      </c>
      <c r="M2276">
        <v>41</v>
      </c>
      <c r="N2276" t="b">
        <v>1</v>
      </c>
      <c r="O2276" t="s">
        <v>8263</v>
      </c>
      <c r="P2276" t="s">
        <v>8319</v>
      </c>
      <c r="Q2276" t="s">
        <v>8330</v>
      </c>
      <c r="R2276">
        <f t="shared" si="245"/>
        <v>147.71</v>
      </c>
      <c r="S2276" s="9">
        <f t="shared" si="246"/>
        <v>101</v>
      </c>
      <c r="T2276" s="8">
        <f t="shared" si="247"/>
        <v>41808.02648148148</v>
      </c>
      <c r="U2276" s="8">
        <f t="shared" si="248"/>
        <v>41833.582638888889</v>
      </c>
      <c r="V2276" s="14">
        <f t="shared" si="249"/>
        <v>25.556157407409046</v>
      </c>
      <c r="W2276" s="10">
        <f t="shared" si="250"/>
        <v>9.3333333333333341E-3</v>
      </c>
      <c r="X2276" s="21">
        <f t="shared" si="251"/>
        <v>2014</v>
      </c>
    </row>
    <row r="2277" spans="1:24" ht="45" x14ac:dyDescent="0.25">
      <c r="A2277">
        <v>2304</v>
      </c>
      <c r="B2277" s="1" t="s">
        <v>2305</v>
      </c>
      <c r="C2277" s="1" t="s">
        <v>6414</v>
      </c>
      <c r="D2277" s="3">
        <v>6000</v>
      </c>
      <c r="E2277" s="4">
        <v>6042.02</v>
      </c>
      <c r="F2277" t="s">
        <v>8218</v>
      </c>
      <c r="G2277" t="s">
        <v>8223</v>
      </c>
      <c r="H2277" t="s">
        <v>8403</v>
      </c>
      <c r="I2277" t="s">
        <v>8245</v>
      </c>
      <c r="J2277">
        <v>1293857940</v>
      </c>
      <c r="K2277">
        <v>1290281691</v>
      </c>
      <c r="L2277" t="b">
        <v>1</v>
      </c>
      <c r="M2277">
        <v>113</v>
      </c>
      <c r="N2277" t="b">
        <v>1</v>
      </c>
      <c r="O2277" t="s">
        <v>8277</v>
      </c>
      <c r="P2277" t="s">
        <v>8325</v>
      </c>
      <c r="Q2277" t="s">
        <v>8326</v>
      </c>
      <c r="R2277">
        <f t="shared" si="245"/>
        <v>53.47</v>
      </c>
      <c r="S2277" s="9">
        <f t="shared" si="246"/>
        <v>101</v>
      </c>
      <c r="T2277" s="8">
        <f t="shared" si="247"/>
        <v>40502.815868055557</v>
      </c>
      <c r="U2277" s="8">
        <f t="shared" si="248"/>
        <v>40544.207638888889</v>
      </c>
      <c r="V2277" s="14">
        <f t="shared" si="249"/>
        <v>41.391770833331975</v>
      </c>
      <c r="W2277" s="10">
        <f t="shared" si="250"/>
        <v>7.0033333333334065E-3</v>
      </c>
      <c r="X2277" s="21">
        <f t="shared" si="251"/>
        <v>2010</v>
      </c>
    </row>
    <row r="2278" spans="1:24" ht="60" x14ac:dyDescent="0.25">
      <c r="A2278">
        <v>1605</v>
      </c>
      <c r="B2278" s="1" t="s">
        <v>1606</v>
      </c>
      <c r="C2278" s="1" t="s">
        <v>5715</v>
      </c>
      <c r="D2278" s="3">
        <v>6000</v>
      </c>
      <c r="E2278" s="4">
        <v>6041.6</v>
      </c>
      <c r="F2278" t="s">
        <v>8218</v>
      </c>
      <c r="G2278" t="s">
        <v>8223</v>
      </c>
      <c r="H2278" t="s">
        <v>8403</v>
      </c>
      <c r="I2278" t="s">
        <v>8245</v>
      </c>
      <c r="J2278">
        <v>1312182000</v>
      </c>
      <c r="K2278">
        <v>1311380313</v>
      </c>
      <c r="L2278" t="b">
        <v>0</v>
      </c>
      <c r="M2278">
        <v>44</v>
      </c>
      <c r="N2278" t="b">
        <v>1</v>
      </c>
      <c r="O2278" t="s">
        <v>8274</v>
      </c>
      <c r="P2278" t="s">
        <v>8325</v>
      </c>
      <c r="Q2278" t="s">
        <v>8329</v>
      </c>
      <c r="R2278">
        <f t="shared" si="245"/>
        <v>137.31</v>
      </c>
      <c r="S2278" s="9">
        <f t="shared" si="246"/>
        <v>101</v>
      </c>
      <c r="T2278" s="8">
        <f t="shared" si="247"/>
        <v>40747.012881944444</v>
      </c>
      <c r="U2278" s="8">
        <f t="shared" si="248"/>
        <v>40756.291666666664</v>
      </c>
      <c r="V2278" s="14">
        <f t="shared" si="249"/>
        <v>9.2787847222207347</v>
      </c>
      <c r="W2278" s="10">
        <f t="shared" si="250"/>
        <v>6.9333333333333937E-3</v>
      </c>
      <c r="X2278" s="21">
        <f t="shared" si="251"/>
        <v>2011</v>
      </c>
    </row>
    <row r="2279" spans="1:24" ht="105" x14ac:dyDescent="0.25">
      <c r="A2279">
        <v>3750</v>
      </c>
      <c r="B2279" s="1" t="s">
        <v>3747</v>
      </c>
      <c r="C2279" s="1" t="s">
        <v>7860</v>
      </c>
      <c r="D2279" s="3">
        <v>6000</v>
      </c>
      <c r="E2279" s="4">
        <v>6027</v>
      </c>
      <c r="F2279" t="s">
        <v>8218</v>
      </c>
      <c r="G2279" t="s">
        <v>8223</v>
      </c>
      <c r="H2279" t="s">
        <v>8403</v>
      </c>
      <c r="I2279" t="s">
        <v>8245</v>
      </c>
      <c r="J2279">
        <v>1423555140</v>
      </c>
      <c r="K2279">
        <v>1421105608</v>
      </c>
      <c r="L2279" t="b">
        <v>0</v>
      </c>
      <c r="M2279">
        <v>28</v>
      </c>
      <c r="N2279" t="b">
        <v>1</v>
      </c>
      <c r="O2279" t="s">
        <v>8303</v>
      </c>
      <c r="P2279" t="s">
        <v>8321</v>
      </c>
      <c r="Q2279" t="s">
        <v>8333</v>
      </c>
      <c r="R2279">
        <f t="shared" si="245"/>
        <v>215.25</v>
      </c>
      <c r="S2279" s="9">
        <f t="shared" si="246"/>
        <v>100</v>
      </c>
      <c r="T2279" s="8">
        <f t="shared" si="247"/>
        <v>42016.981574074074</v>
      </c>
      <c r="U2279" s="8">
        <f t="shared" si="248"/>
        <v>42045.332638888889</v>
      </c>
      <c r="V2279" s="14">
        <f t="shared" si="249"/>
        <v>28.35106481481489</v>
      </c>
      <c r="W2279" s="10">
        <f t="shared" si="250"/>
        <v>4.4999999999999997E-3</v>
      </c>
      <c r="X2279" s="21">
        <f t="shared" si="251"/>
        <v>2015</v>
      </c>
    </row>
    <row r="2280" spans="1:24" ht="45" x14ac:dyDescent="0.25">
      <c r="A2280">
        <v>1743</v>
      </c>
      <c r="B2280" s="1" t="s">
        <v>1744</v>
      </c>
      <c r="C2280" s="1" t="s">
        <v>5853</v>
      </c>
      <c r="D2280" s="3">
        <v>6000</v>
      </c>
      <c r="E2280" s="4">
        <v>6025</v>
      </c>
      <c r="F2280" t="s">
        <v>8218</v>
      </c>
      <c r="G2280" t="s">
        <v>8223</v>
      </c>
      <c r="H2280" t="s">
        <v>8403</v>
      </c>
      <c r="I2280" t="s">
        <v>8245</v>
      </c>
      <c r="J2280">
        <v>1472270340</v>
      </c>
      <c r="K2280">
        <v>1470348775</v>
      </c>
      <c r="L2280" t="b">
        <v>0</v>
      </c>
      <c r="M2280">
        <v>67</v>
      </c>
      <c r="N2280" t="b">
        <v>1</v>
      </c>
      <c r="O2280" t="s">
        <v>8283</v>
      </c>
      <c r="P2280" t="s">
        <v>8311</v>
      </c>
      <c r="Q2280" t="s">
        <v>8312</v>
      </c>
      <c r="R2280">
        <f t="shared" si="245"/>
        <v>89.93</v>
      </c>
      <c r="S2280" s="9">
        <f t="shared" si="246"/>
        <v>100</v>
      </c>
      <c r="T2280" s="8">
        <f t="shared" si="247"/>
        <v>42586.925636574073</v>
      </c>
      <c r="U2280" s="8">
        <f t="shared" si="248"/>
        <v>42609.165972222225</v>
      </c>
      <c r="V2280" s="14">
        <f t="shared" si="249"/>
        <v>22.240335648151813</v>
      </c>
      <c r="W2280" s="10">
        <f t="shared" si="250"/>
        <v>4.1666666666666666E-3</v>
      </c>
      <c r="X2280" s="21">
        <f t="shared" si="251"/>
        <v>2016</v>
      </c>
    </row>
    <row r="2281" spans="1:24" ht="45" x14ac:dyDescent="0.25">
      <c r="A2281">
        <v>2098</v>
      </c>
      <c r="B2281" s="1" t="s">
        <v>2099</v>
      </c>
      <c r="C2281" s="1" t="s">
        <v>6208</v>
      </c>
      <c r="D2281" s="3">
        <v>6000</v>
      </c>
      <c r="E2281" s="4">
        <v>6020</v>
      </c>
      <c r="F2281" t="s">
        <v>8218</v>
      </c>
      <c r="G2281" t="s">
        <v>8223</v>
      </c>
      <c r="H2281" t="s">
        <v>8403</v>
      </c>
      <c r="I2281" t="s">
        <v>8245</v>
      </c>
      <c r="J2281">
        <v>1331174635</v>
      </c>
      <c r="K2281">
        <v>1328582635</v>
      </c>
      <c r="L2281" t="b">
        <v>0</v>
      </c>
      <c r="M2281">
        <v>32</v>
      </c>
      <c r="N2281" t="b">
        <v>1</v>
      </c>
      <c r="O2281" t="s">
        <v>8277</v>
      </c>
      <c r="P2281" t="s">
        <v>8325</v>
      </c>
      <c r="Q2281" t="s">
        <v>8326</v>
      </c>
      <c r="R2281">
        <f t="shared" si="245"/>
        <v>188.13</v>
      </c>
      <c r="S2281" s="9">
        <f t="shared" si="246"/>
        <v>100</v>
      </c>
      <c r="T2281" s="8">
        <f t="shared" si="247"/>
        <v>40946.11383101852</v>
      </c>
      <c r="U2281" s="8">
        <f t="shared" si="248"/>
        <v>40976.11383101852</v>
      </c>
      <c r="V2281" s="14">
        <f t="shared" si="249"/>
        <v>30</v>
      </c>
      <c r="W2281" s="10">
        <f t="shared" si="250"/>
        <v>3.3333333333333335E-3</v>
      </c>
      <c r="X2281" s="21">
        <f t="shared" si="251"/>
        <v>2012</v>
      </c>
    </row>
    <row r="2282" spans="1:24" ht="60" x14ac:dyDescent="0.25">
      <c r="A2282">
        <v>3213</v>
      </c>
      <c r="B2282" s="1" t="s">
        <v>3213</v>
      </c>
      <c r="C2282" s="1" t="s">
        <v>7323</v>
      </c>
      <c r="D2282" s="3">
        <v>6000</v>
      </c>
      <c r="E2282" s="4">
        <v>6007</v>
      </c>
      <c r="F2282" t="s">
        <v>8218</v>
      </c>
      <c r="G2282" t="s">
        <v>8224</v>
      </c>
      <c r="H2282" t="s">
        <v>8407</v>
      </c>
      <c r="I2282" t="s">
        <v>8246</v>
      </c>
      <c r="J2282">
        <v>1437934759</v>
      </c>
      <c r="K2282">
        <v>1434478759</v>
      </c>
      <c r="L2282" t="b">
        <v>1</v>
      </c>
      <c r="M2282">
        <v>47</v>
      </c>
      <c r="N2282" t="b">
        <v>1</v>
      </c>
      <c r="O2282" t="s">
        <v>8269</v>
      </c>
      <c r="P2282" t="s">
        <v>8321</v>
      </c>
      <c r="Q2282" t="s">
        <v>8324</v>
      </c>
      <c r="R2282">
        <f t="shared" si="245"/>
        <v>127.81</v>
      </c>
      <c r="S2282" s="9">
        <f t="shared" si="246"/>
        <v>100</v>
      </c>
      <c r="T2282" s="8">
        <f t="shared" si="247"/>
        <v>42171.763414351852</v>
      </c>
      <c r="U2282" s="8">
        <f t="shared" si="248"/>
        <v>42211.763414351852</v>
      </c>
      <c r="V2282" s="14">
        <f t="shared" si="249"/>
        <v>40</v>
      </c>
      <c r="W2282" s="10">
        <f t="shared" si="250"/>
        <v>1.1666666666666668E-3</v>
      </c>
      <c r="X2282" s="21">
        <f t="shared" si="251"/>
        <v>2015</v>
      </c>
    </row>
    <row r="2283" spans="1:24" ht="60" x14ac:dyDescent="0.25">
      <c r="A2283">
        <v>3384</v>
      </c>
      <c r="B2283" s="1" t="s">
        <v>3383</v>
      </c>
      <c r="C2283" s="1" t="s">
        <v>7494</v>
      </c>
      <c r="D2283" s="3">
        <v>6000</v>
      </c>
      <c r="E2283" s="4">
        <v>6000.66</v>
      </c>
      <c r="F2283" t="s">
        <v>8218</v>
      </c>
      <c r="G2283" t="s">
        <v>8223</v>
      </c>
      <c r="H2283" t="s">
        <v>8403</v>
      </c>
      <c r="I2283" t="s">
        <v>8245</v>
      </c>
      <c r="J2283">
        <v>1448074800</v>
      </c>
      <c r="K2283">
        <v>1444874768</v>
      </c>
      <c r="L2283" t="b">
        <v>0</v>
      </c>
      <c r="M2283">
        <v>64</v>
      </c>
      <c r="N2283" t="b">
        <v>1</v>
      </c>
      <c r="O2283" t="s">
        <v>8269</v>
      </c>
      <c r="P2283" t="s">
        <v>8321</v>
      </c>
      <c r="Q2283" t="s">
        <v>8324</v>
      </c>
      <c r="R2283">
        <f t="shared" si="245"/>
        <v>93.76</v>
      </c>
      <c r="S2283" s="9">
        <f t="shared" si="246"/>
        <v>100</v>
      </c>
      <c r="T2283" s="8">
        <f t="shared" si="247"/>
        <v>42292.087592592594</v>
      </c>
      <c r="U2283" s="8">
        <f t="shared" si="248"/>
        <v>42329.125</v>
      </c>
      <c r="V2283" s="14">
        <f t="shared" si="249"/>
        <v>37.037407407406135</v>
      </c>
      <c r="W2283" s="10">
        <f t="shared" si="250"/>
        <v>1.0999999999997574E-4</v>
      </c>
      <c r="X2283" s="21">
        <f t="shared" si="251"/>
        <v>2015</v>
      </c>
    </row>
    <row r="2284" spans="1:24" ht="30" x14ac:dyDescent="0.25">
      <c r="A2284">
        <v>2496</v>
      </c>
      <c r="B2284" s="1" t="s">
        <v>2496</v>
      </c>
      <c r="C2284" s="1" t="s">
        <v>6606</v>
      </c>
      <c r="D2284" s="3">
        <v>6000</v>
      </c>
      <c r="E2284" s="4">
        <v>6000</v>
      </c>
      <c r="F2284" t="s">
        <v>8218</v>
      </c>
      <c r="G2284" t="s">
        <v>8223</v>
      </c>
      <c r="H2284" t="s">
        <v>8403</v>
      </c>
      <c r="I2284" t="s">
        <v>8245</v>
      </c>
      <c r="J2284">
        <v>1364597692</v>
      </c>
      <c r="K2284">
        <v>1361577292</v>
      </c>
      <c r="L2284" t="b">
        <v>0</v>
      </c>
      <c r="M2284">
        <v>10</v>
      </c>
      <c r="N2284" t="b">
        <v>1</v>
      </c>
      <c r="O2284" t="s">
        <v>8277</v>
      </c>
      <c r="P2284" t="s">
        <v>8325</v>
      </c>
      <c r="Q2284" t="s">
        <v>8326</v>
      </c>
      <c r="R2284">
        <f t="shared" si="245"/>
        <v>600</v>
      </c>
      <c r="S2284" s="9">
        <f t="shared" si="246"/>
        <v>100</v>
      </c>
      <c r="T2284" s="8">
        <f t="shared" si="247"/>
        <v>41327.996435185189</v>
      </c>
      <c r="U2284" s="8">
        <f t="shared" si="248"/>
        <v>41362.954768518517</v>
      </c>
      <c r="V2284" s="14">
        <f t="shared" si="249"/>
        <v>34.958333333328483</v>
      </c>
      <c r="W2284" s="10">
        <f t="shared" si="250"/>
        <v>0</v>
      </c>
      <c r="X2284" s="21">
        <f t="shared" si="251"/>
        <v>2013</v>
      </c>
    </row>
    <row r="2285" spans="1:24" ht="60" x14ac:dyDescent="0.25">
      <c r="A2285">
        <v>2822</v>
      </c>
      <c r="B2285" s="1" t="s">
        <v>2822</v>
      </c>
      <c r="C2285" s="1" t="s">
        <v>6932</v>
      </c>
      <c r="D2285" s="3">
        <v>6000</v>
      </c>
      <c r="E2285" s="4">
        <v>6000</v>
      </c>
      <c r="F2285" t="s">
        <v>8218</v>
      </c>
      <c r="G2285" t="s">
        <v>8223</v>
      </c>
      <c r="H2285" t="s">
        <v>8403</v>
      </c>
      <c r="I2285" t="s">
        <v>8245</v>
      </c>
      <c r="J2285">
        <v>1427469892</v>
      </c>
      <c r="K2285">
        <v>1424881492</v>
      </c>
      <c r="L2285" t="b">
        <v>0</v>
      </c>
      <c r="M2285">
        <v>94</v>
      </c>
      <c r="N2285" t="b">
        <v>1</v>
      </c>
      <c r="O2285" t="s">
        <v>8269</v>
      </c>
      <c r="P2285" t="s">
        <v>8321</v>
      </c>
      <c r="Q2285" t="s">
        <v>8324</v>
      </c>
      <c r="R2285">
        <f t="shared" si="245"/>
        <v>63.83</v>
      </c>
      <c r="S2285" s="9">
        <f t="shared" si="246"/>
        <v>100</v>
      </c>
      <c r="T2285" s="8">
        <f t="shared" si="247"/>
        <v>42060.683935185181</v>
      </c>
      <c r="U2285" s="8">
        <f t="shared" si="248"/>
        <v>42090.642268518524</v>
      </c>
      <c r="V2285" s="14">
        <f t="shared" si="249"/>
        <v>29.958333333343035</v>
      </c>
      <c r="W2285" s="10">
        <f t="shared" si="250"/>
        <v>0</v>
      </c>
      <c r="X2285" s="21">
        <f t="shared" si="251"/>
        <v>2015</v>
      </c>
    </row>
    <row r="2286" spans="1:24" ht="45" x14ac:dyDescent="0.25">
      <c r="A2286">
        <v>3332</v>
      </c>
      <c r="B2286" s="1" t="s">
        <v>3332</v>
      </c>
      <c r="C2286" s="1" t="s">
        <v>7442</v>
      </c>
      <c r="D2286" s="3">
        <v>6000</v>
      </c>
      <c r="E2286" s="4">
        <v>6000</v>
      </c>
      <c r="F2286" t="s">
        <v>8218</v>
      </c>
      <c r="G2286" t="s">
        <v>8223</v>
      </c>
      <c r="H2286" t="s">
        <v>8403</v>
      </c>
      <c r="I2286" t="s">
        <v>8245</v>
      </c>
      <c r="J2286">
        <v>1405802330</v>
      </c>
      <c r="K2286">
        <v>1403210330</v>
      </c>
      <c r="L2286" t="b">
        <v>0</v>
      </c>
      <c r="M2286">
        <v>83</v>
      </c>
      <c r="N2286" t="b">
        <v>1</v>
      </c>
      <c r="O2286" t="s">
        <v>8269</v>
      </c>
      <c r="P2286" t="s">
        <v>8321</v>
      </c>
      <c r="Q2286" t="s">
        <v>8324</v>
      </c>
      <c r="R2286">
        <f t="shared" si="245"/>
        <v>72.290000000000006</v>
      </c>
      <c r="S2286" s="9">
        <f t="shared" si="246"/>
        <v>100</v>
      </c>
      <c r="T2286" s="8">
        <f t="shared" si="247"/>
        <v>41809.860300925924</v>
      </c>
      <c r="U2286" s="8">
        <f t="shared" si="248"/>
        <v>41839.860300925924</v>
      </c>
      <c r="V2286" s="14">
        <f t="shared" si="249"/>
        <v>30</v>
      </c>
      <c r="W2286" s="10">
        <f t="shared" si="250"/>
        <v>0</v>
      </c>
      <c r="X2286" s="21">
        <f t="shared" si="251"/>
        <v>2014</v>
      </c>
    </row>
    <row r="2287" spans="1:24" ht="60" x14ac:dyDescent="0.25">
      <c r="A2287">
        <v>3797</v>
      </c>
      <c r="B2287" s="1" t="s">
        <v>3794</v>
      </c>
      <c r="C2287" s="1" t="s">
        <v>7907</v>
      </c>
      <c r="D2287" s="3">
        <v>6000</v>
      </c>
      <c r="E2287" s="4">
        <v>5380</v>
      </c>
      <c r="F2287" t="s">
        <v>8220</v>
      </c>
      <c r="G2287" t="s">
        <v>8223</v>
      </c>
      <c r="H2287" t="s">
        <v>8403</v>
      </c>
      <c r="I2287" t="s">
        <v>8245</v>
      </c>
      <c r="J2287">
        <v>1429564165</v>
      </c>
      <c r="K2287">
        <v>1426972165</v>
      </c>
      <c r="L2287" t="b">
        <v>0</v>
      </c>
      <c r="M2287">
        <v>37</v>
      </c>
      <c r="N2287" t="b">
        <v>0</v>
      </c>
      <c r="O2287" t="s">
        <v>8303</v>
      </c>
      <c r="P2287" t="s">
        <v>8321</v>
      </c>
      <c r="Q2287" t="s">
        <v>8333</v>
      </c>
      <c r="R2287">
        <f t="shared" si="245"/>
        <v>145.41</v>
      </c>
      <c r="S2287" s="9">
        <f t="shared" si="246"/>
        <v>90</v>
      </c>
      <c r="T2287" s="8">
        <f t="shared" si="247"/>
        <v>42084.881539351853</v>
      </c>
      <c r="U2287" s="8">
        <f t="shared" si="248"/>
        <v>42114.881539351853</v>
      </c>
      <c r="V2287" s="14">
        <f t="shared" si="249"/>
        <v>30</v>
      </c>
      <c r="W2287" s="10">
        <f t="shared" si="250"/>
        <v>-0.10333333333333333</v>
      </c>
      <c r="X2287" s="21">
        <f t="shared" si="251"/>
        <v>2015</v>
      </c>
    </row>
    <row r="2288" spans="1:24" ht="45" x14ac:dyDescent="0.25">
      <c r="A2288">
        <v>4036</v>
      </c>
      <c r="B2288" s="1" t="s">
        <v>4032</v>
      </c>
      <c r="C2288" s="1" t="s">
        <v>7438</v>
      </c>
      <c r="D2288" s="3">
        <v>6000</v>
      </c>
      <c r="E2288" s="4">
        <v>2823</v>
      </c>
      <c r="F2288" t="s">
        <v>8220</v>
      </c>
      <c r="G2288" t="s">
        <v>8223</v>
      </c>
      <c r="H2288" t="s">
        <v>8403</v>
      </c>
      <c r="I2288" t="s">
        <v>8245</v>
      </c>
      <c r="J2288">
        <v>1404253800</v>
      </c>
      <c r="K2288">
        <v>1402784964</v>
      </c>
      <c r="L2288" t="b">
        <v>0</v>
      </c>
      <c r="M2288">
        <v>17</v>
      </c>
      <c r="N2288" t="b">
        <v>0</v>
      </c>
      <c r="O2288" t="s">
        <v>8269</v>
      </c>
      <c r="P2288" t="s">
        <v>8321</v>
      </c>
      <c r="Q2288" t="s">
        <v>8324</v>
      </c>
      <c r="R2288">
        <f t="shared" si="245"/>
        <v>166.06</v>
      </c>
      <c r="S2288" s="9">
        <f t="shared" si="246"/>
        <v>47</v>
      </c>
      <c r="T2288" s="8">
        <f t="shared" si="247"/>
        <v>41804.937083333331</v>
      </c>
      <c r="U2288" s="8">
        <f t="shared" si="248"/>
        <v>41821.9375</v>
      </c>
      <c r="V2288" s="14">
        <f t="shared" si="249"/>
        <v>17.00041666666948</v>
      </c>
      <c r="W2288" s="10">
        <f t="shared" si="250"/>
        <v>-0.52949999999999997</v>
      </c>
      <c r="X2288" s="21">
        <f t="shared" si="251"/>
        <v>2014</v>
      </c>
    </row>
    <row r="2289" spans="1:24" ht="30" x14ac:dyDescent="0.25">
      <c r="A2289">
        <v>1570</v>
      </c>
      <c r="B2289" s="1" t="s">
        <v>1571</v>
      </c>
      <c r="C2289" s="1" t="s">
        <v>5680</v>
      </c>
      <c r="D2289" s="3">
        <v>6000</v>
      </c>
      <c r="E2289" s="4">
        <v>2484</v>
      </c>
      <c r="F2289" t="s">
        <v>8219</v>
      </c>
      <c r="G2289" t="s">
        <v>8223</v>
      </c>
      <c r="H2289" t="s">
        <v>8403</v>
      </c>
      <c r="I2289" t="s">
        <v>8245</v>
      </c>
      <c r="J2289">
        <v>1460140282</v>
      </c>
      <c r="K2289">
        <v>1457551882</v>
      </c>
      <c r="L2289" t="b">
        <v>0</v>
      </c>
      <c r="M2289">
        <v>52</v>
      </c>
      <c r="N2289" t="b">
        <v>0</v>
      </c>
      <c r="O2289" t="s">
        <v>8288</v>
      </c>
      <c r="P2289" t="s">
        <v>8309</v>
      </c>
      <c r="Q2289" t="s">
        <v>8347</v>
      </c>
      <c r="R2289">
        <f t="shared" si="245"/>
        <v>47.77</v>
      </c>
      <c r="S2289" s="9">
        <f t="shared" si="246"/>
        <v>41</v>
      </c>
      <c r="T2289" s="8">
        <f t="shared" si="247"/>
        <v>42438.813449074078</v>
      </c>
      <c r="U2289" s="8">
        <f t="shared" si="248"/>
        <v>42468.771782407406</v>
      </c>
      <c r="V2289" s="14">
        <f t="shared" si="249"/>
        <v>29.958333333328483</v>
      </c>
      <c r="W2289" s="10">
        <f t="shared" si="250"/>
        <v>-0.58599999999999997</v>
      </c>
      <c r="X2289" s="21">
        <f t="shared" si="251"/>
        <v>2016</v>
      </c>
    </row>
    <row r="2290" spans="1:24" ht="60" x14ac:dyDescent="0.25">
      <c r="A2290">
        <v>892</v>
      </c>
      <c r="B2290" s="1" t="s">
        <v>893</v>
      </c>
      <c r="C2290" s="1" t="s">
        <v>5002</v>
      </c>
      <c r="D2290" s="3">
        <v>6000</v>
      </c>
      <c r="E2290" s="4">
        <v>2445</v>
      </c>
      <c r="F2290" t="s">
        <v>8220</v>
      </c>
      <c r="G2290" t="s">
        <v>8223</v>
      </c>
      <c r="H2290" t="s">
        <v>8403</v>
      </c>
      <c r="I2290" t="s">
        <v>8245</v>
      </c>
      <c r="J2290">
        <v>1280635200</v>
      </c>
      <c r="K2290">
        <v>1273121283</v>
      </c>
      <c r="L2290" t="b">
        <v>0</v>
      </c>
      <c r="M2290">
        <v>17</v>
      </c>
      <c r="N2290" t="b">
        <v>0</v>
      </c>
      <c r="O2290" t="s">
        <v>8277</v>
      </c>
      <c r="P2290" t="s">
        <v>8325</v>
      </c>
      <c r="Q2290" t="s">
        <v>8326</v>
      </c>
      <c r="R2290">
        <f t="shared" si="245"/>
        <v>143.82</v>
      </c>
      <c r="S2290" s="9">
        <f t="shared" si="246"/>
        <v>41</v>
      </c>
      <c r="T2290" s="8">
        <f t="shared" si="247"/>
        <v>40304.20003472222</v>
      </c>
      <c r="U2290" s="8">
        <f t="shared" si="248"/>
        <v>40391.166666666664</v>
      </c>
      <c r="V2290" s="14">
        <f t="shared" si="249"/>
        <v>86.966631944444089</v>
      </c>
      <c r="W2290" s="10">
        <f t="shared" si="250"/>
        <v>-0.59250000000000003</v>
      </c>
      <c r="X2290" s="21">
        <f t="shared" si="251"/>
        <v>2010</v>
      </c>
    </row>
    <row r="2291" spans="1:24" ht="45" x14ac:dyDescent="0.25">
      <c r="A2291">
        <v>2682</v>
      </c>
      <c r="B2291" s="1" t="s">
        <v>2682</v>
      </c>
      <c r="C2291" s="1" t="s">
        <v>6792</v>
      </c>
      <c r="D2291" s="3">
        <v>6000</v>
      </c>
      <c r="E2291" s="4">
        <v>1698</v>
      </c>
      <c r="F2291" t="s">
        <v>8220</v>
      </c>
      <c r="G2291" t="s">
        <v>8223</v>
      </c>
      <c r="H2291" t="s">
        <v>8403</v>
      </c>
      <c r="I2291" t="s">
        <v>8245</v>
      </c>
      <c r="J2291">
        <v>1416635940</v>
      </c>
      <c r="K2291">
        <v>1413838540</v>
      </c>
      <c r="L2291" t="b">
        <v>0</v>
      </c>
      <c r="M2291">
        <v>20</v>
      </c>
      <c r="N2291" t="b">
        <v>0</v>
      </c>
      <c r="O2291" t="s">
        <v>8282</v>
      </c>
      <c r="P2291" t="s">
        <v>8317</v>
      </c>
      <c r="Q2291" t="s">
        <v>8343</v>
      </c>
      <c r="R2291">
        <f t="shared" si="245"/>
        <v>84.9</v>
      </c>
      <c r="S2291" s="9">
        <f t="shared" si="246"/>
        <v>28</v>
      </c>
      <c r="T2291" s="8">
        <f t="shared" si="247"/>
        <v>41932.871990740743</v>
      </c>
      <c r="U2291" s="8">
        <f t="shared" si="248"/>
        <v>41965.249305555553</v>
      </c>
      <c r="V2291" s="14">
        <f t="shared" si="249"/>
        <v>32.377314814810234</v>
      </c>
      <c r="W2291" s="10">
        <f t="shared" si="250"/>
        <v>-0.71699999999999997</v>
      </c>
      <c r="X2291" s="21">
        <f t="shared" si="251"/>
        <v>2014</v>
      </c>
    </row>
    <row r="2292" spans="1:24" ht="45" x14ac:dyDescent="0.25">
      <c r="A2292">
        <v>200</v>
      </c>
      <c r="B2292" s="1" t="s">
        <v>202</v>
      </c>
      <c r="C2292" s="1" t="s">
        <v>4310</v>
      </c>
      <c r="D2292" s="3">
        <v>6000</v>
      </c>
      <c r="E2292" s="4">
        <v>1571.55</v>
      </c>
      <c r="F2292" t="s">
        <v>8220</v>
      </c>
      <c r="G2292" t="s">
        <v>8223</v>
      </c>
      <c r="H2292" t="s">
        <v>8403</v>
      </c>
      <c r="I2292" t="s">
        <v>8245</v>
      </c>
      <c r="J2292">
        <v>1410746403</v>
      </c>
      <c r="K2292">
        <v>1408154403</v>
      </c>
      <c r="L2292" t="b">
        <v>0</v>
      </c>
      <c r="M2292">
        <v>18</v>
      </c>
      <c r="N2292" t="b">
        <v>0</v>
      </c>
      <c r="O2292" t="s">
        <v>8266</v>
      </c>
      <c r="P2292" t="s">
        <v>8319</v>
      </c>
      <c r="Q2292" t="s">
        <v>8323</v>
      </c>
      <c r="R2292">
        <f t="shared" si="245"/>
        <v>87.31</v>
      </c>
      <c r="S2292" s="9">
        <f t="shared" si="246"/>
        <v>26</v>
      </c>
      <c r="T2292" s="8">
        <f t="shared" si="247"/>
        <v>41867.083368055559</v>
      </c>
      <c r="U2292" s="8">
        <f t="shared" si="248"/>
        <v>41897.083368055559</v>
      </c>
      <c r="V2292" s="14">
        <f t="shared" si="249"/>
        <v>30</v>
      </c>
      <c r="W2292" s="10">
        <f t="shared" si="250"/>
        <v>-0.73807499999999993</v>
      </c>
      <c r="X2292" s="21">
        <f t="shared" si="251"/>
        <v>2014</v>
      </c>
    </row>
    <row r="2293" spans="1:24" ht="60" x14ac:dyDescent="0.25">
      <c r="A2293">
        <v>3860</v>
      </c>
      <c r="B2293" s="1" t="s">
        <v>3857</v>
      </c>
      <c r="C2293" s="1" t="s">
        <v>7969</v>
      </c>
      <c r="D2293" s="3">
        <v>6000</v>
      </c>
      <c r="E2293" s="4">
        <v>1060</v>
      </c>
      <c r="F2293" t="s">
        <v>8220</v>
      </c>
      <c r="G2293" t="s">
        <v>8223</v>
      </c>
      <c r="H2293" t="s">
        <v>8403</v>
      </c>
      <c r="I2293" t="s">
        <v>8245</v>
      </c>
      <c r="J2293">
        <v>1407858710</v>
      </c>
      <c r="K2293">
        <v>1405266710</v>
      </c>
      <c r="L2293" t="b">
        <v>0</v>
      </c>
      <c r="M2293">
        <v>13</v>
      </c>
      <c r="N2293" t="b">
        <v>0</v>
      </c>
      <c r="O2293" t="s">
        <v>8269</v>
      </c>
      <c r="P2293" t="s">
        <v>8321</v>
      </c>
      <c r="Q2293" t="s">
        <v>8324</v>
      </c>
      <c r="R2293">
        <f t="shared" si="245"/>
        <v>81.540000000000006</v>
      </c>
      <c r="S2293" s="9">
        <f t="shared" si="246"/>
        <v>18</v>
      </c>
      <c r="T2293" s="8">
        <f t="shared" si="247"/>
        <v>41833.660995370366</v>
      </c>
      <c r="U2293" s="8">
        <f t="shared" si="248"/>
        <v>41863.660995370366</v>
      </c>
      <c r="V2293" s="14">
        <f t="shared" si="249"/>
        <v>30</v>
      </c>
      <c r="W2293" s="10">
        <f t="shared" si="250"/>
        <v>-0.82333333333333336</v>
      </c>
      <c r="X2293" s="21">
        <f t="shared" si="251"/>
        <v>2014</v>
      </c>
    </row>
    <row r="2294" spans="1:24" ht="60" x14ac:dyDescent="0.25">
      <c r="A2294">
        <v>675</v>
      </c>
      <c r="B2294" s="1" t="s">
        <v>676</v>
      </c>
      <c r="C2294" s="1" t="s">
        <v>4785</v>
      </c>
      <c r="D2294" s="3">
        <v>6000</v>
      </c>
      <c r="E2294" s="4">
        <v>891</v>
      </c>
      <c r="F2294" t="s">
        <v>8220</v>
      </c>
      <c r="G2294" t="s">
        <v>8223</v>
      </c>
      <c r="H2294" t="s">
        <v>8403</v>
      </c>
      <c r="I2294" t="s">
        <v>8245</v>
      </c>
      <c r="J2294">
        <v>1420095540</v>
      </c>
      <c r="K2294">
        <v>1417558804</v>
      </c>
      <c r="L2294" t="b">
        <v>0</v>
      </c>
      <c r="M2294">
        <v>26</v>
      </c>
      <c r="N2294" t="b">
        <v>0</v>
      </c>
      <c r="O2294" t="s">
        <v>8271</v>
      </c>
      <c r="P2294" t="s">
        <v>8306</v>
      </c>
      <c r="Q2294" t="s">
        <v>8308</v>
      </c>
      <c r="R2294">
        <f t="shared" si="245"/>
        <v>34.270000000000003</v>
      </c>
      <c r="S2294" s="9">
        <f t="shared" si="246"/>
        <v>15</v>
      </c>
      <c r="T2294" s="8">
        <f t="shared" si="247"/>
        <v>41975.930601851855</v>
      </c>
      <c r="U2294" s="8">
        <f t="shared" si="248"/>
        <v>42005.290972222225</v>
      </c>
      <c r="V2294" s="14">
        <f t="shared" si="249"/>
        <v>29.360370370370219</v>
      </c>
      <c r="W2294" s="10">
        <f t="shared" si="250"/>
        <v>-0.85150000000000003</v>
      </c>
      <c r="X2294" s="21">
        <f t="shared" si="251"/>
        <v>2014</v>
      </c>
    </row>
    <row r="2295" spans="1:24" ht="60" x14ac:dyDescent="0.25">
      <c r="A2295">
        <v>2877</v>
      </c>
      <c r="B2295" s="1" t="s">
        <v>2877</v>
      </c>
      <c r="C2295" s="1" t="s">
        <v>6987</v>
      </c>
      <c r="D2295" s="3">
        <v>6000</v>
      </c>
      <c r="E2295" s="4">
        <v>650</v>
      </c>
      <c r="F2295" t="s">
        <v>8220</v>
      </c>
      <c r="G2295" t="s">
        <v>8223</v>
      </c>
      <c r="H2295" t="s">
        <v>8403</v>
      </c>
      <c r="I2295" t="s">
        <v>8245</v>
      </c>
      <c r="J2295">
        <v>1480525200</v>
      </c>
      <c r="K2295">
        <v>1477781724</v>
      </c>
      <c r="L2295" t="b">
        <v>0</v>
      </c>
      <c r="M2295">
        <v>6</v>
      </c>
      <c r="N2295" t="b">
        <v>0</v>
      </c>
      <c r="O2295" t="s">
        <v>8269</v>
      </c>
      <c r="P2295" t="s">
        <v>8321</v>
      </c>
      <c r="Q2295" t="s">
        <v>8324</v>
      </c>
      <c r="R2295">
        <f t="shared" si="245"/>
        <v>108.33</v>
      </c>
      <c r="S2295" s="9">
        <f t="shared" si="246"/>
        <v>11</v>
      </c>
      <c r="T2295" s="8">
        <f t="shared" si="247"/>
        <v>42672.955138888887</v>
      </c>
      <c r="U2295" s="8">
        <f t="shared" si="248"/>
        <v>42704.708333333328</v>
      </c>
      <c r="V2295" s="14">
        <f t="shared" si="249"/>
        <v>31.75319444444176</v>
      </c>
      <c r="W2295" s="10">
        <f t="shared" si="250"/>
        <v>-0.89166666666666672</v>
      </c>
      <c r="X2295" s="21">
        <f t="shared" si="251"/>
        <v>2016</v>
      </c>
    </row>
    <row r="2296" spans="1:24" ht="60" x14ac:dyDescent="0.25">
      <c r="A2296">
        <v>432</v>
      </c>
      <c r="B2296" s="1" t="s">
        <v>433</v>
      </c>
      <c r="C2296" s="1" t="s">
        <v>4542</v>
      </c>
      <c r="D2296" s="3">
        <v>6000</v>
      </c>
      <c r="E2296" s="4">
        <v>570</v>
      </c>
      <c r="F2296" t="s">
        <v>8220</v>
      </c>
      <c r="G2296" t="s">
        <v>8223</v>
      </c>
      <c r="H2296" t="s">
        <v>8403</v>
      </c>
      <c r="I2296" t="s">
        <v>8245</v>
      </c>
      <c r="J2296">
        <v>1445448381</v>
      </c>
      <c r="K2296">
        <v>1440264381</v>
      </c>
      <c r="L2296" t="b">
        <v>0</v>
      </c>
      <c r="M2296">
        <v>8</v>
      </c>
      <c r="N2296" t="b">
        <v>0</v>
      </c>
      <c r="O2296" t="s">
        <v>8268</v>
      </c>
      <c r="P2296" t="s">
        <v>8319</v>
      </c>
      <c r="Q2296" t="s">
        <v>8337</v>
      </c>
      <c r="R2296">
        <f t="shared" si="245"/>
        <v>71.25</v>
      </c>
      <c r="S2296" s="9">
        <f t="shared" si="246"/>
        <v>10</v>
      </c>
      <c r="T2296" s="8">
        <f t="shared" si="247"/>
        <v>42238.726631944446</v>
      </c>
      <c r="U2296" s="8">
        <f t="shared" si="248"/>
        <v>42298.726631944446</v>
      </c>
      <c r="V2296" s="14">
        <f t="shared" si="249"/>
        <v>60</v>
      </c>
      <c r="W2296" s="10">
        <f t="shared" si="250"/>
        <v>-0.90500000000000003</v>
      </c>
      <c r="X2296" s="21">
        <f t="shared" si="251"/>
        <v>2015</v>
      </c>
    </row>
    <row r="2297" spans="1:24" ht="60" x14ac:dyDescent="0.25">
      <c r="A2297">
        <v>2906</v>
      </c>
      <c r="B2297" s="1" t="s">
        <v>2906</v>
      </c>
      <c r="C2297" s="1" t="s">
        <v>7016</v>
      </c>
      <c r="D2297" s="3">
        <v>6000</v>
      </c>
      <c r="E2297" s="4">
        <v>565</v>
      </c>
      <c r="F2297" t="s">
        <v>8220</v>
      </c>
      <c r="G2297" t="s">
        <v>8223</v>
      </c>
      <c r="H2297" t="s">
        <v>8403</v>
      </c>
      <c r="I2297" t="s">
        <v>8245</v>
      </c>
      <c r="J2297">
        <v>1438390800</v>
      </c>
      <c r="K2297">
        <v>1436888066</v>
      </c>
      <c r="L2297" t="b">
        <v>0</v>
      </c>
      <c r="M2297">
        <v>7</v>
      </c>
      <c r="N2297" t="b">
        <v>0</v>
      </c>
      <c r="O2297" t="s">
        <v>8269</v>
      </c>
      <c r="P2297" t="s">
        <v>8321</v>
      </c>
      <c r="Q2297" t="s">
        <v>8324</v>
      </c>
      <c r="R2297">
        <f t="shared" si="245"/>
        <v>80.709999999999994</v>
      </c>
      <c r="S2297" s="9">
        <f t="shared" si="246"/>
        <v>9</v>
      </c>
      <c r="T2297" s="8">
        <f t="shared" si="247"/>
        <v>42199.648912037039</v>
      </c>
      <c r="U2297" s="8">
        <f t="shared" si="248"/>
        <v>42217.041666666672</v>
      </c>
      <c r="V2297" s="14">
        <f t="shared" si="249"/>
        <v>17.392754629632691</v>
      </c>
      <c r="W2297" s="10">
        <f t="shared" si="250"/>
        <v>-0.90583333333333338</v>
      </c>
      <c r="X2297" s="21">
        <f t="shared" si="251"/>
        <v>2015</v>
      </c>
    </row>
    <row r="2298" spans="1:24" ht="45" x14ac:dyDescent="0.25">
      <c r="A2298">
        <v>1146</v>
      </c>
      <c r="B2298" s="1" t="s">
        <v>1147</v>
      </c>
      <c r="C2298" s="1" t="s">
        <v>5256</v>
      </c>
      <c r="D2298" s="3">
        <v>6000</v>
      </c>
      <c r="E2298" s="4">
        <v>530</v>
      </c>
      <c r="F2298" t="s">
        <v>8220</v>
      </c>
      <c r="G2298" t="s">
        <v>8223</v>
      </c>
      <c r="H2298" t="s">
        <v>8403</v>
      </c>
      <c r="I2298" t="s">
        <v>8245</v>
      </c>
      <c r="J2298">
        <v>1399071173</v>
      </c>
      <c r="K2298">
        <v>1395787973</v>
      </c>
      <c r="L2298" t="b">
        <v>0</v>
      </c>
      <c r="M2298">
        <v>12</v>
      </c>
      <c r="N2298" t="b">
        <v>0</v>
      </c>
      <c r="O2298" t="s">
        <v>8282</v>
      </c>
      <c r="P2298" t="s">
        <v>8317</v>
      </c>
      <c r="Q2298" t="s">
        <v>8343</v>
      </c>
      <c r="R2298">
        <f t="shared" si="245"/>
        <v>44.17</v>
      </c>
      <c r="S2298" s="9">
        <f t="shared" si="246"/>
        <v>9</v>
      </c>
      <c r="T2298" s="8">
        <f t="shared" si="247"/>
        <v>41723.9533912037</v>
      </c>
      <c r="U2298" s="8">
        <f t="shared" si="248"/>
        <v>41761.9533912037</v>
      </c>
      <c r="V2298" s="14">
        <f t="shared" si="249"/>
        <v>38</v>
      </c>
      <c r="W2298" s="10">
        <f t="shared" si="250"/>
        <v>-0.91166666666666663</v>
      </c>
      <c r="X2298" s="21">
        <f t="shared" si="251"/>
        <v>2014</v>
      </c>
    </row>
    <row r="2299" spans="1:24" ht="60" x14ac:dyDescent="0.25">
      <c r="A2299">
        <v>622</v>
      </c>
      <c r="B2299" s="1" t="s">
        <v>623</v>
      </c>
      <c r="C2299" s="1" t="s">
        <v>4732</v>
      </c>
      <c r="D2299" s="3">
        <v>6000</v>
      </c>
      <c r="E2299" s="4">
        <v>341</v>
      </c>
      <c r="F2299" t="s">
        <v>8219</v>
      </c>
      <c r="G2299" t="s">
        <v>8223</v>
      </c>
      <c r="H2299" t="s">
        <v>8403</v>
      </c>
      <c r="I2299" t="s">
        <v>8245</v>
      </c>
      <c r="J2299">
        <v>1467398138</v>
      </c>
      <c r="K2299">
        <v>1465670138</v>
      </c>
      <c r="L2299" t="b">
        <v>0</v>
      </c>
      <c r="M2299">
        <v>9</v>
      </c>
      <c r="N2299" t="b">
        <v>0</v>
      </c>
      <c r="O2299" t="s">
        <v>8270</v>
      </c>
      <c r="P2299" t="s">
        <v>8306</v>
      </c>
      <c r="Q2299" t="s">
        <v>8340</v>
      </c>
      <c r="R2299">
        <f t="shared" si="245"/>
        <v>37.89</v>
      </c>
      <c r="S2299" s="9">
        <f t="shared" si="246"/>
        <v>6</v>
      </c>
      <c r="T2299" s="8">
        <f t="shared" si="247"/>
        <v>42532.774745370371</v>
      </c>
      <c r="U2299" s="8">
        <f t="shared" si="248"/>
        <v>42552.774745370371</v>
      </c>
      <c r="V2299" s="14">
        <f t="shared" si="249"/>
        <v>20</v>
      </c>
      <c r="W2299" s="10">
        <f t="shared" si="250"/>
        <v>-0.94316666666666671</v>
      </c>
      <c r="X2299" s="21">
        <f t="shared" si="251"/>
        <v>2016</v>
      </c>
    </row>
    <row r="2300" spans="1:24" ht="60" x14ac:dyDescent="0.25">
      <c r="A2300">
        <v>871</v>
      </c>
      <c r="B2300" s="1" t="s">
        <v>872</v>
      </c>
      <c r="C2300" s="1" t="s">
        <v>4981</v>
      </c>
      <c r="D2300" s="3">
        <v>6000</v>
      </c>
      <c r="E2300" s="4">
        <v>325</v>
      </c>
      <c r="F2300" t="s">
        <v>8220</v>
      </c>
      <c r="G2300" t="s">
        <v>8223</v>
      </c>
      <c r="H2300" t="s">
        <v>8403</v>
      </c>
      <c r="I2300" t="s">
        <v>8245</v>
      </c>
      <c r="J2300">
        <v>1385735295</v>
      </c>
      <c r="K2300">
        <v>1383139695</v>
      </c>
      <c r="L2300" t="b">
        <v>0</v>
      </c>
      <c r="M2300">
        <v>12</v>
      </c>
      <c r="N2300" t="b">
        <v>0</v>
      </c>
      <c r="O2300" t="s">
        <v>8276</v>
      </c>
      <c r="P2300" t="s">
        <v>8325</v>
      </c>
      <c r="Q2300" t="s">
        <v>8348</v>
      </c>
      <c r="R2300">
        <f t="shared" si="245"/>
        <v>27.08</v>
      </c>
      <c r="S2300" s="9">
        <f t="shared" si="246"/>
        <v>5</v>
      </c>
      <c r="T2300" s="8">
        <f t="shared" si="247"/>
        <v>41577.561284722222</v>
      </c>
      <c r="U2300" s="8">
        <f t="shared" si="248"/>
        <v>41607.602951388886</v>
      </c>
      <c r="V2300" s="14">
        <f t="shared" si="249"/>
        <v>30.041666666664241</v>
      </c>
      <c r="W2300" s="10">
        <f t="shared" si="250"/>
        <v>-0.9458333333333333</v>
      </c>
      <c r="X2300" s="21">
        <f t="shared" si="251"/>
        <v>2013</v>
      </c>
    </row>
    <row r="2301" spans="1:24" ht="60" x14ac:dyDescent="0.25">
      <c r="A2301">
        <v>2588</v>
      </c>
      <c r="B2301" s="1" t="s">
        <v>2588</v>
      </c>
      <c r="C2301" s="1" t="s">
        <v>6698</v>
      </c>
      <c r="D2301" s="3">
        <v>6000</v>
      </c>
      <c r="E2301" s="4">
        <v>233</v>
      </c>
      <c r="F2301" t="s">
        <v>8220</v>
      </c>
      <c r="G2301" t="s">
        <v>8223</v>
      </c>
      <c r="H2301" t="s">
        <v>8403</v>
      </c>
      <c r="I2301" t="s">
        <v>8245</v>
      </c>
      <c r="J2301">
        <v>1427807640</v>
      </c>
      <c r="K2301">
        <v>1423325626</v>
      </c>
      <c r="L2301" t="b">
        <v>0</v>
      </c>
      <c r="M2301">
        <v>8</v>
      </c>
      <c r="N2301" t="b">
        <v>0</v>
      </c>
      <c r="O2301" t="s">
        <v>8282</v>
      </c>
      <c r="P2301" t="s">
        <v>8317</v>
      </c>
      <c r="Q2301" t="s">
        <v>8343</v>
      </c>
      <c r="R2301">
        <f t="shared" si="245"/>
        <v>29.13</v>
      </c>
      <c r="S2301" s="9">
        <f t="shared" si="246"/>
        <v>4</v>
      </c>
      <c r="T2301" s="8">
        <f t="shared" si="247"/>
        <v>42042.676226851851</v>
      </c>
      <c r="U2301" s="8">
        <f t="shared" si="248"/>
        <v>42094.551388888889</v>
      </c>
      <c r="V2301" s="14">
        <f t="shared" si="249"/>
        <v>51.875162037038535</v>
      </c>
      <c r="W2301" s="10">
        <f t="shared" si="250"/>
        <v>-0.96116666666666661</v>
      </c>
      <c r="X2301" s="21">
        <f t="shared" si="251"/>
        <v>2015</v>
      </c>
    </row>
    <row r="2302" spans="1:24" ht="30" x14ac:dyDescent="0.25">
      <c r="A2302">
        <v>3946</v>
      </c>
      <c r="B2302" s="1" t="s">
        <v>3943</v>
      </c>
      <c r="C2302" s="1" t="s">
        <v>8054</v>
      </c>
      <c r="D2302" s="3">
        <v>6000</v>
      </c>
      <c r="E2302" s="4">
        <v>195</v>
      </c>
      <c r="F2302" t="s">
        <v>8220</v>
      </c>
      <c r="G2302" t="s">
        <v>8223</v>
      </c>
      <c r="H2302" t="s">
        <v>8403</v>
      </c>
      <c r="I2302" t="s">
        <v>8245</v>
      </c>
      <c r="J2302">
        <v>1425110400</v>
      </c>
      <c r="K2302">
        <v>1422388822</v>
      </c>
      <c r="L2302" t="b">
        <v>0</v>
      </c>
      <c r="M2302">
        <v>5</v>
      </c>
      <c r="N2302" t="b">
        <v>0</v>
      </c>
      <c r="O2302" t="s">
        <v>8269</v>
      </c>
      <c r="P2302" t="s">
        <v>8321</v>
      </c>
      <c r="Q2302" t="s">
        <v>8324</v>
      </c>
      <c r="R2302">
        <f t="shared" si="245"/>
        <v>39</v>
      </c>
      <c r="S2302" s="9">
        <f t="shared" si="246"/>
        <v>3</v>
      </c>
      <c r="T2302" s="8">
        <f t="shared" si="247"/>
        <v>42031.833587962959</v>
      </c>
      <c r="U2302" s="8">
        <f t="shared" si="248"/>
        <v>42063.333333333328</v>
      </c>
      <c r="V2302" s="14">
        <f t="shared" si="249"/>
        <v>31.499745370369055</v>
      </c>
      <c r="W2302" s="10">
        <f t="shared" si="250"/>
        <v>-0.96750000000000003</v>
      </c>
      <c r="X2302" s="21">
        <f t="shared" si="251"/>
        <v>2015</v>
      </c>
    </row>
    <row r="2303" spans="1:24" ht="45" x14ac:dyDescent="0.25">
      <c r="A2303">
        <v>3910</v>
      </c>
      <c r="B2303" s="1" t="s">
        <v>3907</v>
      </c>
      <c r="C2303" s="1" t="s">
        <v>8018</v>
      </c>
      <c r="D2303" s="3">
        <v>6000</v>
      </c>
      <c r="E2303" s="4">
        <v>185</v>
      </c>
      <c r="F2303" t="s">
        <v>8220</v>
      </c>
      <c r="G2303" t="s">
        <v>8223</v>
      </c>
      <c r="H2303" t="s">
        <v>8403</v>
      </c>
      <c r="I2303" t="s">
        <v>8245</v>
      </c>
      <c r="J2303">
        <v>1441649397</v>
      </c>
      <c r="K2303">
        <v>1439057397</v>
      </c>
      <c r="L2303" t="b">
        <v>0</v>
      </c>
      <c r="M2303">
        <v>3</v>
      </c>
      <c r="N2303" t="b">
        <v>0</v>
      </c>
      <c r="O2303" t="s">
        <v>8269</v>
      </c>
      <c r="P2303" t="s">
        <v>8321</v>
      </c>
      <c r="Q2303" t="s">
        <v>8324</v>
      </c>
      <c r="R2303">
        <f t="shared" si="245"/>
        <v>61.67</v>
      </c>
      <c r="S2303" s="9">
        <f t="shared" si="246"/>
        <v>3</v>
      </c>
      <c r="T2303" s="8">
        <f t="shared" si="247"/>
        <v>42224.756909722222</v>
      </c>
      <c r="U2303" s="8">
        <f t="shared" si="248"/>
        <v>42254.756909722222</v>
      </c>
      <c r="V2303" s="14">
        <f t="shared" si="249"/>
        <v>30</v>
      </c>
      <c r="W2303" s="10">
        <f t="shared" si="250"/>
        <v>-0.96916666666666662</v>
      </c>
      <c r="X2303" s="21">
        <f t="shared" si="251"/>
        <v>2015</v>
      </c>
    </row>
    <row r="2304" spans="1:24" ht="45" x14ac:dyDescent="0.25">
      <c r="A2304">
        <v>925</v>
      </c>
      <c r="B2304" s="1" t="s">
        <v>926</v>
      </c>
      <c r="C2304" s="1" t="s">
        <v>5035</v>
      </c>
      <c r="D2304" s="3">
        <v>6000</v>
      </c>
      <c r="E2304" s="4">
        <v>160</v>
      </c>
      <c r="F2304" t="s">
        <v>8220</v>
      </c>
      <c r="G2304" t="s">
        <v>8223</v>
      </c>
      <c r="H2304" t="s">
        <v>8403</v>
      </c>
      <c r="I2304" t="s">
        <v>8245</v>
      </c>
      <c r="J2304">
        <v>1385590111</v>
      </c>
      <c r="K2304">
        <v>1382994511</v>
      </c>
      <c r="L2304" t="b">
        <v>0</v>
      </c>
      <c r="M2304">
        <v>5</v>
      </c>
      <c r="N2304" t="b">
        <v>0</v>
      </c>
      <c r="O2304" t="s">
        <v>8276</v>
      </c>
      <c r="P2304" t="s">
        <v>8325</v>
      </c>
      <c r="Q2304" t="s">
        <v>8348</v>
      </c>
      <c r="R2304">
        <f t="shared" si="245"/>
        <v>32</v>
      </c>
      <c r="S2304" s="9">
        <f t="shared" si="246"/>
        <v>3</v>
      </c>
      <c r="T2304" s="8">
        <f t="shared" si="247"/>
        <v>41575.880914351852</v>
      </c>
      <c r="U2304" s="8">
        <f t="shared" si="248"/>
        <v>41605.922581018516</v>
      </c>
      <c r="V2304" s="14">
        <f t="shared" si="249"/>
        <v>30.041666666664241</v>
      </c>
      <c r="W2304" s="10">
        <f t="shared" si="250"/>
        <v>-0.97333333333333338</v>
      </c>
      <c r="X2304" s="21">
        <f t="shared" si="251"/>
        <v>2013</v>
      </c>
    </row>
    <row r="2305" spans="1:24" ht="60" x14ac:dyDescent="0.25">
      <c r="A2305">
        <v>3979</v>
      </c>
      <c r="B2305" s="1" t="s">
        <v>3976</v>
      </c>
      <c r="C2305" s="1" t="s">
        <v>8086</v>
      </c>
      <c r="D2305" s="3">
        <v>6000</v>
      </c>
      <c r="E2305" s="4">
        <v>110</v>
      </c>
      <c r="F2305" t="s">
        <v>8220</v>
      </c>
      <c r="G2305" t="s">
        <v>8224</v>
      </c>
      <c r="H2305" t="s">
        <v>8407</v>
      </c>
      <c r="I2305" t="s">
        <v>8246</v>
      </c>
      <c r="J2305">
        <v>1427659200</v>
      </c>
      <c r="K2305">
        <v>1425678057</v>
      </c>
      <c r="L2305" t="b">
        <v>0</v>
      </c>
      <c r="M2305">
        <v>6</v>
      </c>
      <c r="N2305" t="b">
        <v>0</v>
      </c>
      <c r="O2305" t="s">
        <v>8269</v>
      </c>
      <c r="P2305" t="s">
        <v>8321</v>
      </c>
      <c r="Q2305" t="s">
        <v>8324</v>
      </c>
      <c r="R2305">
        <f t="shared" si="245"/>
        <v>18.329999999999998</v>
      </c>
      <c r="S2305" s="9">
        <f t="shared" si="246"/>
        <v>2</v>
      </c>
      <c r="T2305" s="8">
        <f t="shared" si="247"/>
        <v>42069.903437500005</v>
      </c>
      <c r="U2305" s="8">
        <f t="shared" si="248"/>
        <v>42092.833333333328</v>
      </c>
      <c r="V2305" s="14">
        <f t="shared" si="249"/>
        <v>22.929895833323826</v>
      </c>
      <c r="W2305" s="10">
        <f t="shared" si="250"/>
        <v>-0.98166666666666669</v>
      </c>
      <c r="X2305" s="21">
        <f t="shared" si="251"/>
        <v>2015</v>
      </c>
    </row>
    <row r="2306" spans="1:24" ht="45" x14ac:dyDescent="0.25">
      <c r="A2306">
        <v>2134</v>
      </c>
      <c r="B2306" s="1" t="s">
        <v>2135</v>
      </c>
      <c r="C2306" s="1" t="s">
        <v>6244</v>
      </c>
      <c r="D2306" s="3">
        <v>6000</v>
      </c>
      <c r="E2306" s="4">
        <v>104</v>
      </c>
      <c r="F2306" t="s">
        <v>8220</v>
      </c>
      <c r="G2306" t="s">
        <v>8223</v>
      </c>
      <c r="H2306" t="s">
        <v>8403</v>
      </c>
      <c r="I2306" t="s">
        <v>8245</v>
      </c>
      <c r="J2306">
        <v>1367097391</v>
      </c>
      <c r="K2306">
        <v>1364505391</v>
      </c>
      <c r="L2306" t="b">
        <v>0</v>
      </c>
      <c r="M2306">
        <v>3</v>
      </c>
      <c r="N2306" t="b">
        <v>0</v>
      </c>
      <c r="O2306" t="s">
        <v>8280</v>
      </c>
      <c r="P2306" t="s">
        <v>8314</v>
      </c>
      <c r="Q2306" t="s">
        <v>8332</v>
      </c>
      <c r="R2306">
        <f t="shared" ref="R2306:R2369" si="252">IFERROR(ROUND(E2306/M2306,2),0)</f>
        <v>34.67</v>
      </c>
      <c r="S2306" s="9">
        <f t="shared" ref="S2306:S2369" si="253">ROUND((E2306/D2306)*100,0)</f>
        <v>2</v>
      </c>
      <c r="T2306" s="8">
        <f t="shared" ref="T2306:T2369" si="254">+(((K2306/60)/60)/24)+DATE(1970,1,1)</f>
        <v>41361.886469907404</v>
      </c>
      <c r="U2306" s="8">
        <f t="shared" ref="U2306:U2369" si="255">+(((J2306/60)/60/24)+DATE(1970,1,1))</f>
        <v>41391.886469907404</v>
      </c>
      <c r="V2306" s="14">
        <f t="shared" ref="V2306:V2369" si="256">+U2306-T2306</f>
        <v>30</v>
      </c>
      <c r="W2306" s="10">
        <f t="shared" ref="W2306:W2369" si="257">+(E2306-D2306)/D2306</f>
        <v>-0.98266666666666669</v>
      </c>
      <c r="X2306" s="21">
        <f t="shared" ref="X2306:X2369" si="258">YEAR(T2306)</f>
        <v>2013</v>
      </c>
    </row>
    <row r="2307" spans="1:24" ht="45" x14ac:dyDescent="0.25">
      <c r="A2307">
        <v>1563</v>
      </c>
      <c r="B2307" s="1" t="s">
        <v>1564</v>
      </c>
      <c r="C2307" s="1" t="s">
        <v>5673</v>
      </c>
      <c r="D2307" s="3">
        <v>6000</v>
      </c>
      <c r="E2307" s="4">
        <v>85</v>
      </c>
      <c r="F2307" t="s">
        <v>8219</v>
      </c>
      <c r="G2307" t="s">
        <v>8224</v>
      </c>
      <c r="H2307" t="s">
        <v>8407</v>
      </c>
      <c r="I2307" t="s">
        <v>8246</v>
      </c>
      <c r="J2307">
        <v>1394815751</v>
      </c>
      <c r="K2307">
        <v>1389635351</v>
      </c>
      <c r="L2307" t="b">
        <v>0</v>
      </c>
      <c r="M2307">
        <v>2</v>
      </c>
      <c r="N2307" t="b">
        <v>0</v>
      </c>
      <c r="O2307" t="s">
        <v>8288</v>
      </c>
      <c r="P2307" t="s">
        <v>8309</v>
      </c>
      <c r="Q2307" t="s">
        <v>8347</v>
      </c>
      <c r="R2307">
        <f t="shared" si="252"/>
        <v>42.5</v>
      </c>
      <c r="S2307" s="9">
        <f t="shared" si="253"/>
        <v>1</v>
      </c>
      <c r="T2307" s="8">
        <f t="shared" si="254"/>
        <v>41652.742488425924</v>
      </c>
      <c r="U2307" s="8">
        <f t="shared" si="255"/>
        <v>41712.700821759259</v>
      </c>
      <c r="V2307" s="14">
        <f t="shared" si="256"/>
        <v>59.958333333335759</v>
      </c>
      <c r="W2307" s="10">
        <f t="shared" si="257"/>
        <v>-0.98583333333333334</v>
      </c>
      <c r="X2307" s="21">
        <f t="shared" si="258"/>
        <v>2014</v>
      </c>
    </row>
    <row r="2308" spans="1:24" ht="60" x14ac:dyDescent="0.25">
      <c r="A2308">
        <v>1724</v>
      </c>
      <c r="B2308" s="1" t="s">
        <v>1725</v>
      </c>
      <c r="C2308" s="1" t="s">
        <v>5834</v>
      </c>
      <c r="D2308" s="3">
        <v>6000</v>
      </c>
      <c r="E2308" s="4">
        <v>35</v>
      </c>
      <c r="F2308" t="s">
        <v>8220</v>
      </c>
      <c r="G2308" t="s">
        <v>8223</v>
      </c>
      <c r="H2308" t="s">
        <v>8403</v>
      </c>
      <c r="I2308" t="s">
        <v>8245</v>
      </c>
      <c r="J2308">
        <v>1414707762</v>
      </c>
      <c r="K2308">
        <v>1412115762</v>
      </c>
      <c r="L2308" t="b">
        <v>0</v>
      </c>
      <c r="M2308">
        <v>4</v>
      </c>
      <c r="N2308" t="b">
        <v>0</v>
      </c>
      <c r="O2308" t="s">
        <v>8291</v>
      </c>
      <c r="P2308" t="s">
        <v>8325</v>
      </c>
      <c r="Q2308" t="s">
        <v>8328</v>
      </c>
      <c r="R2308">
        <f t="shared" si="252"/>
        <v>8.75</v>
      </c>
      <c r="S2308" s="9">
        <f t="shared" si="253"/>
        <v>1</v>
      </c>
      <c r="T2308" s="8">
        <f t="shared" si="254"/>
        <v>41912.932430555556</v>
      </c>
      <c r="U2308" s="8">
        <f t="shared" si="255"/>
        <v>41942.932430555556</v>
      </c>
      <c r="V2308" s="14">
        <f t="shared" si="256"/>
        <v>30</v>
      </c>
      <c r="W2308" s="10">
        <f t="shared" si="257"/>
        <v>-0.99416666666666664</v>
      </c>
      <c r="X2308" s="21">
        <f t="shared" si="258"/>
        <v>2014</v>
      </c>
    </row>
    <row r="2309" spans="1:24" x14ac:dyDescent="0.25">
      <c r="A2309">
        <v>1988</v>
      </c>
      <c r="B2309" s="1" t="s">
        <v>1989</v>
      </c>
      <c r="C2309" s="1" t="s">
        <v>6098</v>
      </c>
      <c r="D2309" s="3">
        <v>6000</v>
      </c>
      <c r="E2309" s="4">
        <v>25</v>
      </c>
      <c r="F2309" t="s">
        <v>8220</v>
      </c>
      <c r="G2309" t="s">
        <v>8223</v>
      </c>
      <c r="H2309" t="s">
        <v>8403</v>
      </c>
      <c r="I2309" t="s">
        <v>8245</v>
      </c>
      <c r="J2309">
        <v>1440094742</v>
      </c>
      <c r="K2309">
        <v>1437502742</v>
      </c>
      <c r="L2309" t="b">
        <v>0</v>
      </c>
      <c r="M2309">
        <v>1</v>
      </c>
      <c r="N2309" t="b">
        <v>0</v>
      </c>
      <c r="O2309" t="s">
        <v>8294</v>
      </c>
      <c r="P2309" t="s">
        <v>8311</v>
      </c>
      <c r="Q2309" t="s">
        <v>8351</v>
      </c>
      <c r="R2309">
        <f t="shared" si="252"/>
        <v>25</v>
      </c>
      <c r="S2309" s="9">
        <f t="shared" si="253"/>
        <v>0</v>
      </c>
      <c r="T2309" s="8">
        <f t="shared" si="254"/>
        <v>42206.763217592597</v>
      </c>
      <c r="U2309" s="8">
        <f t="shared" si="255"/>
        <v>42236.763217592597</v>
      </c>
      <c r="V2309" s="14">
        <f t="shared" si="256"/>
        <v>30</v>
      </c>
      <c r="W2309" s="10">
        <f t="shared" si="257"/>
        <v>-0.99583333333333335</v>
      </c>
      <c r="X2309" s="21">
        <f t="shared" si="258"/>
        <v>2015</v>
      </c>
    </row>
    <row r="2310" spans="1:24" ht="60" x14ac:dyDescent="0.25">
      <c r="A2310">
        <v>1114</v>
      </c>
      <c r="B2310" s="1" t="s">
        <v>1115</v>
      </c>
      <c r="C2310" s="1" t="s">
        <v>5224</v>
      </c>
      <c r="D2310" s="3">
        <v>6000</v>
      </c>
      <c r="E2310" s="4">
        <v>10</v>
      </c>
      <c r="F2310" t="s">
        <v>8220</v>
      </c>
      <c r="G2310" t="s">
        <v>8224</v>
      </c>
      <c r="H2310" t="s">
        <v>8407</v>
      </c>
      <c r="I2310" t="s">
        <v>8246</v>
      </c>
      <c r="J2310">
        <v>1381306687</v>
      </c>
      <c r="K2310">
        <v>1378714687</v>
      </c>
      <c r="L2310" t="b">
        <v>0</v>
      </c>
      <c r="M2310">
        <v>3</v>
      </c>
      <c r="N2310" t="b">
        <v>0</v>
      </c>
      <c r="O2310" t="s">
        <v>8280</v>
      </c>
      <c r="P2310" t="s">
        <v>8314</v>
      </c>
      <c r="Q2310" t="s">
        <v>8332</v>
      </c>
      <c r="R2310">
        <f t="shared" si="252"/>
        <v>3.33</v>
      </c>
      <c r="S2310" s="9">
        <f t="shared" si="253"/>
        <v>0</v>
      </c>
      <c r="T2310" s="8">
        <f t="shared" si="254"/>
        <v>41526.345914351856</v>
      </c>
      <c r="U2310" s="8">
        <f t="shared" si="255"/>
        <v>41556.345914351856</v>
      </c>
      <c r="V2310" s="14">
        <f t="shared" si="256"/>
        <v>30</v>
      </c>
      <c r="W2310" s="10">
        <f t="shared" si="257"/>
        <v>-0.99833333333333329</v>
      </c>
      <c r="X2310" s="21">
        <f t="shared" si="258"/>
        <v>2013</v>
      </c>
    </row>
    <row r="2311" spans="1:24" ht="60" x14ac:dyDescent="0.25">
      <c r="A2311">
        <v>1410</v>
      </c>
      <c r="B2311" s="1" t="s">
        <v>1411</v>
      </c>
      <c r="C2311" s="1" t="s">
        <v>5520</v>
      </c>
      <c r="D2311" s="3">
        <v>6000</v>
      </c>
      <c r="E2311" s="4">
        <v>1</v>
      </c>
      <c r="F2311" t="s">
        <v>8220</v>
      </c>
      <c r="G2311" t="s">
        <v>8236</v>
      </c>
      <c r="H2311" t="s">
        <v>8410</v>
      </c>
      <c r="I2311" t="s">
        <v>8248</v>
      </c>
      <c r="J2311">
        <v>1464939520</v>
      </c>
      <c r="K2311">
        <v>1461051520</v>
      </c>
      <c r="L2311" t="b">
        <v>0</v>
      </c>
      <c r="M2311">
        <v>1</v>
      </c>
      <c r="N2311" t="b">
        <v>0</v>
      </c>
      <c r="O2311" t="s">
        <v>8285</v>
      </c>
      <c r="P2311" t="s">
        <v>8309</v>
      </c>
      <c r="Q2311" t="s">
        <v>8346</v>
      </c>
      <c r="R2311">
        <f t="shared" si="252"/>
        <v>1</v>
      </c>
      <c r="S2311" s="9">
        <f t="shared" si="253"/>
        <v>0</v>
      </c>
      <c r="T2311" s="8">
        <f t="shared" si="254"/>
        <v>42479.318518518514</v>
      </c>
      <c r="U2311" s="8">
        <f t="shared" si="255"/>
        <v>42524.318518518514</v>
      </c>
      <c r="V2311" s="14">
        <f t="shared" si="256"/>
        <v>45</v>
      </c>
      <c r="W2311" s="10">
        <f t="shared" si="257"/>
        <v>-0.99983333333333335</v>
      </c>
      <c r="X2311" s="21">
        <f t="shared" si="258"/>
        <v>2016</v>
      </c>
    </row>
    <row r="2312" spans="1:24" ht="30" x14ac:dyDescent="0.25">
      <c r="A2312">
        <v>2421</v>
      </c>
      <c r="B2312" s="1" t="s">
        <v>2422</v>
      </c>
      <c r="C2312" s="1" t="s">
        <v>6531</v>
      </c>
      <c r="D2312" s="3">
        <v>6000</v>
      </c>
      <c r="E2312" s="4">
        <v>1</v>
      </c>
      <c r="F2312" t="s">
        <v>8220</v>
      </c>
      <c r="G2312" t="s">
        <v>8223</v>
      </c>
      <c r="H2312" t="s">
        <v>8403</v>
      </c>
      <c r="I2312" t="s">
        <v>8245</v>
      </c>
      <c r="J2312">
        <v>1424536196</v>
      </c>
      <c r="K2312">
        <v>1421944196</v>
      </c>
      <c r="L2312" t="b">
        <v>0</v>
      </c>
      <c r="M2312">
        <v>1</v>
      </c>
      <c r="N2312" t="b">
        <v>0</v>
      </c>
      <c r="O2312" t="s">
        <v>8282</v>
      </c>
      <c r="P2312" t="s">
        <v>8317</v>
      </c>
      <c r="Q2312" t="s">
        <v>8343</v>
      </c>
      <c r="R2312">
        <f t="shared" si="252"/>
        <v>1</v>
      </c>
      <c r="S2312" s="9">
        <f t="shared" si="253"/>
        <v>0</v>
      </c>
      <c r="T2312" s="8">
        <f t="shared" si="254"/>
        <v>42026.687453703707</v>
      </c>
      <c r="U2312" s="8">
        <f t="shared" si="255"/>
        <v>42056.687453703707</v>
      </c>
      <c r="V2312" s="14">
        <f t="shared" si="256"/>
        <v>30</v>
      </c>
      <c r="W2312" s="10">
        <f t="shared" si="257"/>
        <v>-0.99983333333333335</v>
      </c>
      <c r="X2312" s="21">
        <f t="shared" si="258"/>
        <v>2015</v>
      </c>
    </row>
    <row r="2313" spans="1:24" ht="60" x14ac:dyDescent="0.25">
      <c r="A2313">
        <v>174</v>
      </c>
      <c r="B2313" s="1" t="s">
        <v>176</v>
      </c>
      <c r="C2313" s="1" t="s">
        <v>4284</v>
      </c>
      <c r="D2313" s="3">
        <v>6000</v>
      </c>
      <c r="E2313" s="4">
        <v>0</v>
      </c>
      <c r="F2313" t="s">
        <v>8220</v>
      </c>
      <c r="G2313" t="s">
        <v>8232</v>
      </c>
      <c r="H2313" t="s">
        <v>8414</v>
      </c>
      <c r="I2313" t="s">
        <v>8248</v>
      </c>
      <c r="J2313">
        <v>1431108776</v>
      </c>
      <c r="K2313">
        <v>1425924776</v>
      </c>
      <c r="L2313" t="b">
        <v>0</v>
      </c>
      <c r="M2313">
        <v>0</v>
      </c>
      <c r="N2313" t="b">
        <v>0</v>
      </c>
      <c r="O2313" t="s">
        <v>8266</v>
      </c>
      <c r="P2313" t="s">
        <v>8319</v>
      </c>
      <c r="Q2313" t="s">
        <v>8323</v>
      </c>
      <c r="R2313">
        <f t="shared" si="252"/>
        <v>0</v>
      </c>
      <c r="S2313" s="9">
        <f t="shared" si="253"/>
        <v>0</v>
      </c>
      <c r="T2313" s="8">
        <f t="shared" si="254"/>
        <v>42072.758981481486</v>
      </c>
      <c r="U2313" s="8">
        <f t="shared" si="255"/>
        <v>42132.758981481486</v>
      </c>
      <c r="V2313" s="14">
        <f t="shared" si="256"/>
        <v>60</v>
      </c>
      <c r="W2313" s="10">
        <f t="shared" si="257"/>
        <v>-1</v>
      </c>
      <c r="X2313" s="21">
        <f t="shared" si="258"/>
        <v>2015</v>
      </c>
    </row>
    <row r="2314" spans="1:24" x14ac:dyDescent="0.25">
      <c r="A2314">
        <v>202</v>
      </c>
      <c r="B2314" s="1" t="s">
        <v>204</v>
      </c>
      <c r="C2314" s="1" t="s">
        <v>4312</v>
      </c>
      <c r="D2314" s="3">
        <v>6000</v>
      </c>
      <c r="E2314" s="4">
        <v>0</v>
      </c>
      <c r="F2314" t="s">
        <v>8220</v>
      </c>
      <c r="G2314" t="s">
        <v>8223</v>
      </c>
      <c r="H2314" t="s">
        <v>8403</v>
      </c>
      <c r="I2314" t="s">
        <v>8245</v>
      </c>
      <c r="J2314">
        <v>1444337940</v>
      </c>
      <c r="K2314">
        <v>1441750564</v>
      </c>
      <c r="L2314" t="b">
        <v>0</v>
      </c>
      <c r="M2314">
        <v>0</v>
      </c>
      <c r="N2314" t="b">
        <v>0</v>
      </c>
      <c r="O2314" t="s">
        <v>8266</v>
      </c>
      <c r="P2314" t="s">
        <v>8319</v>
      </c>
      <c r="Q2314" t="s">
        <v>8323</v>
      </c>
      <c r="R2314">
        <f t="shared" si="252"/>
        <v>0</v>
      </c>
      <c r="S2314" s="9">
        <f t="shared" si="253"/>
        <v>0</v>
      </c>
      <c r="T2314" s="8">
        <f t="shared" si="254"/>
        <v>42255.927824074075</v>
      </c>
      <c r="U2314" s="8">
        <f t="shared" si="255"/>
        <v>42285.874305555553</v>
      </c>
      <c r="V2314" s="14">
        <f t="shared" si="256"/>
        <v>29.946481481478259</v>
      </c>
      <c r="W2314" s="10">
        <f t="shared" si="257"/>
        <v>-1</v>
      </c>
      <c r="X2314" s="21">
        <f t="shared" si="258"/>
        <v>2015</v>
      </c>
    </row>
    <row r="2315" spans="1:24" ht="30" x14ac:dyDescent="0.25">
      <c r="A2315">
        <v>469</v>
      </c>
      <c r="B2315" s="1" t="s">
        <v>470</v>
      </c>
      <c r="C2315" s="1" t="s">
        <v>4579</v>
      </c>
      <c r="D2315" s="3">
        <v>6000</v>
      </c>
      <c r="E2315" s="4">
        <v>0</v>
      </c>
      <c r="F2315" t="s">
        <v>8220</v>
      </c>
      <c r="G2315" t="s">
        <v>8224</v>
      </c>
      <c r="H2315" t="s">
        <v>8407</v>
      </c>
      <c r="I2315" t="s">
        <v>8246</v>
      </c>
      <c r="J2315">
        <v>1409960724</v>
      </c>
      <c r="K2315">
        <v>1404776724</v>
      </c>
      <c r="L2315" t="b">
        <v>0</v>
      </c>
      <c r="M2315">
        <v>0</v>
      </c>
      <c r="N2315" t="b">
        <v>0</v>
      </c>
      <c r="O2315" t="s">
        <v>8268</v>
      </c>
      <c r="P2315" t="s">
        <v>8319</v>
      </c>
      <c r="Q2315" t="s">
        <v>8337</v>
      </c>
      <c r="R2315">
        <f t="shared" si="252"/>
        <v>0</v>
      </c>
      <c r="S2315" s="9">
        <f t="shared" si="253"/>
        <v>0</v>
      </c>
      <c r="T2315" s="8">
        <f t="shared" si="254"/>
        <v>41827.989861111113</v>
      </c>
      <c r="U2315" s="8">
        <f t="shared" si="255"/>
        <v>41887.989861111113</v>
      </c>
      <c r="V2315" s="14">
        <f t="shared" si="256"/>
        <v>60</v>
      </c>
      <c r="W2315" s="10">
        <f t="shared" si="257"/>
        <v>-1</v>
      </c>
      <c r="X2315" s="21">
        <f t="shared" si="258"/>
        <v>2014</v>
      </c>
    </row>
    <row r="2316" spans="1:24" ht="60" x14ac:dyDescent="0.25">
      <c r="A2316">
        <v>1177</v>
      </c>
      <c r="B2316" s="1" t="s">
        <v>1178</v>
      </c>
      <c r="C2316" s="1" t="s">
        <v>5287</v>
      </c>
      <c r="D2316" s="3">
        <v>6000</v>
      </c>
      <c r="E2316" s="4">
        <v>0</v>
      </c>
      <c r="F2316" t="s">
        <v>8220</v>
      </c>
      <c r="G2316" t="s">
        <v>8224</v>
      </c>
      <c r="H2316" t="s">
        <v>8407</v>
      </c>
      <c r="I2316" t="s">
        <v>8246</v>
      </c>
      <c r="J2316">
        <v>1413388296</v>
      </c>
      <c r="K2316">
        <v>1410796296</v>
      </c>
      <c r="L2316" t="b">
        <v>0</v>
      </c>
      <c r="M2316">
        <v>0</v>
      </c>
      <c r="N2316" t="b">
        <v>0</v>
      </c>
      <c r="O2316" t="s">
        <v>8282</v>
      </c>
      <c r="P2316" t="s">
        <v>8317</v>
      </c>
      <c r="Q2316" t="s">
        <v>8343</v>
      </c>
      <c r="R2316">
        <f t="shared" si="252"/>
        <v>0</v>
      </c>
      <c r="S2316" s="9">
        <f t="shared" si="253"/>
        <v>0</v>
      </c>
      <c r="T2316" s="8">
        <f t="shared" si="254"/>
        <v>41897.660833333335</v>
      </c>
      <c r="U2316" s="8">
        <f t="shared" si="255"/>
        <v>41927.660833333335</v>
      </c>
      <c r="V2316" s="14">
        <f t="shared" si="256"/>
        <v>30</v>
      </c>
      <c r="W2316" s="10">
        <f t="shared" si="257"/>
        <v>-1</v>
      </c>
      <c r="X2316" s="21">
        <f t="shared" si="258"/>
        <v>2014</v>
      </c>
    </row>
    <row r="2317" spans="1:24" ht="30" x14ac:dyDescent="0.25">
      <c r="A2317">
        <v>1457</v>
      </c>
      <c r="B2317" s="1" t="s">
        <v>1458</v>
      </c>
      <c r="C2317" s="1" t="s">
        <v>5567</v>
      </c>
      <c r="D2317" s="3">
        <v>6000</v>
      </c>
      <c r="E2317" s="4">
        <v>0</v>
      </c>
      <c r="F2317" t="s">
        <v>8219</v>
      </c>
      <c r="G2317" t="s">
        <v>8223</v>
      </c>
      <c r="H2317" t="s">
        <v>8403</v>
      </c>
      <c r="I2317" t="s">
        <v>8245</v>
      </c>
      <c r="J2317">
        <v>1447281044</v>
      </c>
      <c r="K2317">
        <v>1444685444</v>
      </c>
      <c r="L2317" t="b">
        <v>0</v>
      </c>
      <c r="M2317">
        <v>0</v>
      </c>
      <c r="N2317" t="b">
        <v>0</v>
      </c>
      <c r="O2317" t="s">
        <v>8285</v>
      </c>
      <c r="P2317" t="s">
        <v>8309</v>
      </c>
      <c r="Q2317" t="s">
        <v>8346</v>
      </c>
      <c r="R2317">
        <f t="shared" si="252"/>
        <v>0</v>
      </c>
      <c r="S2317" s="9">
        <f t="shared" si="253"/>
        <v>0</v>
      </c>
      <c r="T2317" s="8">
        <f t="shared" si="254"/>
        <v>42289.89634259259</v>
      </c>
      <c r="U2317" s="8">
        <f t="shared" si="255"/>
        <v>42319.938009259262</v>
      </c>
      <c r="V2317" s="14">
        <f t="shared" si="256"/>
        <v>30.041666666671517</v>
      </c>
      <c r="W2317" s="10">
        <f t="shared" si="257"/>
        <v>-1</v>
      </c>
      <c r="X2317" s="21">
        <f t="shared" si="258"/>
        <v>2015</v>
      </c>
    </row>
    <row r="2318" spans="1:24" ht="45" x14ac:dyDescent="0.25">
      <c r="A2318">
        <v>1553</v>
      </c>
      <c r="B2318" s="1" t="s">
        <v>1554</v>
      </c>
      <c r="C2318" s="1" t="s">
        <v>5663</v>
      </c>
      <c r="D2318" s="3">
        <v>6000</v>
      </c>
      <c r="E2318" s="4">
        <v>0</v>
      </c>
      <c r="F2318" t="s">
        <v>8220</v>
      </c>
      <c r="G2318" t="s">
        <v>8223</v>
      </c>
      <c r="H2318" t="s">
        <v>8403</v>
      </c>
      <c r="I2318" t="s">
        <v>8245</v>
      </c>
      <c r="J2318">
        <v>1441176447</v>
      </c>
      <c r="K2318">
        <v>1438584447</v>
      </c>
      <c r="L2318" t="b">
        <v>0</v>
      </c>
      <c r="M2318">
        <v>0</v>
      </c>
      <c r="N2318" t="b">
        <v>0</v>
      </c>
      <c r="O2318" t="s">
        <v>8287</v>
      </c>
      <c r="P2318" t="s">
        <v>8311</v>
      </c>
      <c r="Q2318" t="s">
        <v>8353</v>
      </c>
      <c r="R2318">
        <f t="shared" si="252"/>
        <v>0</v>
      </c>
      <c r="S2318" s="9">
        <f t="shared" si="253"/>
        <v>0</v>
      </c>
      <c r="T2318" s="8">
        <f t="shared" si="254"/>
        <v>42219.282951388886</v>
      </c>
      <c r="U2318" s="8">
        <f t="shared" si="255"/>
        <v>42249.282951388886</v>
      </c>
      <c r="V2318" s="14">
        <f t="shared" si="256"/>
        <v>30</v>
      </c>
      <c r="W2318" s="10">
        <f t="shared" si="257"/>
        <v>-1</v>
      </c>
      <c r="X2318" s="21">
        <f t="shared" si="258"/>
        <v>2015</v>
      </c>
    </row>
    <row r="2319" spans="1:24" ht="45" x14ac:dyDescent="0.25">
      <c r="A2319">
        <v>1682</v>
      </c>
      <c r="B2319" s="1" t="s">
        <v>1683</v>
      </c>
      <c r="C2319" s="1" t="s">
        <v>5792</v>
      </c>
      <c r="D2319" s="3">
        <v>6000</v>
      </c>
      <c r="E2319" s="4">
        <v>0</v>
      </c>
      <c r="F2319" t="s">
        <v>8221</v>
      </c>
      <c r="G2319" t="s">
        <v>8223</v>
      </c>
      <c r="H2319" t="s">
        <v>8403</v>
      </c>
      <c r="I2319" t="s">
        <v>8245</v>
      </c>
      <c r="J2319">
        <v>1492142860</v>
      </c>
      <c r="K2319">
        <v>1486962460</v>
      </c>
      <c r="L2319" t="b">
        <v>0</v>
      </c>
      <c r="M2319">
        <v>0</v>
      </c>
      <c r="N2319" t="b">
        <v>0</v>
      </c>
      <c r="O2319" t="s">
        <v>8291</v>
      </c>
      <c r="P2319" t="s">
        <v>8325</v>
      </c>
      <c r="Q2319" t="s">
        <v>8328</v>
      </c>
      <c r="R2319">
        <f t="shared" si="252"/>
        <v>0</v>
      </c>
      <c r="S2319" s="9">
        <f t="shared" si="253"/>
        <v>0</v>
      </c>
      <c r="T2319" s="8">
        <f t="shared" si="254"/>
        <v>42779.21365740741</v>
      </c>
      <c r="U2319" s="8">
        <f t="shared" si="255"/>
        <v>42839.171990740739</v>
      </c>
      <c r="V2319" s="14">
        <f t="shared" si="256"/>
        <v>59.958333333328483</v>
      </c>
      <c r="W2319" s="10">
        <f t="shared" si="257"/>
        <v>-1</v>
      </c>
      <c r="X2319" s="21">
        <f t="shared" si="258"/>
        <v>2017</v>
      </c>
    </row>
    <row r="2320" spans="1:24" ht="60" x14ac:dyDescent="0.25">
      <c r="A2320">
        <v>2578</v>
      </c>
      <c r="B2320" s="1" t="s">
        <v>2578</v>
      </c>
      <c r="C2320" s="1" t="s">
        <v>6688</v>
      </c>
      <c r="D2320" s="3">
        <v>6000</v>
      </c>
      <c r="E2320" s="4">
        <v>0</v>
      </c>
      <c r="F2320" t="s">
        <v>8219</v>
      </c>
      <c r="G2320" t="s">
        <v>8223</v>
      </c>
      <c r="H2320" t="s">
        <v>8403</v>
      </c>
      <c r="I2320" t="s">
        <v>8245</v>
      </c>
      <c r="J2320">
        <v>1444410000</v>
      </c>
      <c r="K2320">
        <v>1440203579</v>
      </c>
      <c r="L2320" t="b">
        <v>0</v>
      </c>
      <c r="M2320">
        <v>0</v>
      </c>
      <c r="N2320" t="b">
        <v>0</v>
      </c>
      <c r="O2320" t="s">
        <v>8282</v>
      </c>
      <c r="P2320" t="s">
        <v>8317</v>
      </c>
      <c r="Q2320" t="s">
        <v>8343</v>
      </c>
      <c r="R2320">
        <f t="shared" si="252"/>
        <v>0</v>
      </c>
      <c r="S2320" s="9">
        <f t="shared" si="253"/>
        <v>0</v>
      </c>
      <c r="T2320" s="8">
        <f t="shared" si="254"/>
        <v>42238.022905092599</v>
      </c>
      <c r="U2320" s="8">
        <f t="shared" si="255"/>
        <v>42286.708333333328</v>
      </c>
      <c r="V2320" s="14">
        <f t="shared" si="256"/>
        <v>48.685428240729379</v>
      </c>
      <c r="W2320" s="10">
        <f t="shared" si="257"/>
        <v>-1</v>
      </c>
      <c r="X2320" s="21">
        <f t="shared" si="258"/>
        <v>2015</v>
      </c>
    </row>
    <row r="2321" spans="1:24" ht="60" x14ac:dyDescent="0.25">
      <c r="A2321">
        <v>3863</v>
      </c>
      <c r="B2321" s="1" t="s">
        <v>3860</v>
      </c>
      <c r="C2321" s="1" t="s">
        <v>7972</v>
      </c>
      <c r="D2321" s="3">
        <v>6000</v>
      </c>
      <c r="E2321" s="4">
        <v>0</v>
      </c>
      <c r="F2321" t="s">
        <v>8220</v>
      </c>
      <c r="G2321" t="s">
        <v>8223</v>
      </c>
      <c r="H2321" t="s">
        <v>8403</v>
      </c>
      <c r="I2321" t="s">
        <v>8245</v>
      </c>
      <c r="J2321">
        <v>1446739905</v>
      </c>
      <c r="K2321">
        <v>1441552305</v>
      </c>
      <c r="L2321" t="b">
        <v>0</v>
      </c>
      <c r="M2321">
        <v>0</v>
      </c>
      <c r="N2321" t="b">
        <v>0</v>
      </c>
      <c r="O2321" t="s">
        <v>8269</v>
      </c>
      <c r="P2321" t="s">
        <v>8321</v>
      </c>
      <c r="Q2321" t="s">
        <v>8324</v>
      </c>
      <c r="R2321">
        <f t="shared" si="252"/>
        <v>0</v>
      </c>
      <c r="S2321" s="9">
        <f t="shared" si="253"/>
        <v>0</v>
      </c>
      <c r="T2321" s="8">
        <f t="shared" si="254"/>
        <v>42253.633159722223</v>
      </c>
      <c r="U2321" s="8">
        <f t="shared" si="255"/>
        <v>42313.674826388888</v>
      </c>
      <c r="V2321" s="14">
        <f t="shared" si="256"/>
        <v>60.041666666664241</v>
      </c>
      <c r="W2321" s="10">
        <f t="shared" si="257"/>
        <v>-1</v>
      </c>
      <c r="X2321" s="21">
        <f t="shared" si="258"/>
        <v>2015</v>
      </c>
    </row>
    <row r="2322" spans="1:24" ht="60" x14ac:dyDescent="0.25">
      <c r="A2322">
        <v>4032</v>
      </c>
      <c r="B2322" s="1" t="s">
        <v>4028</v>
      </c>
      <c r="C2322" s="1" t="s">
        <v>8137</v>
      </c>
      <c r="D2322" s="3">
        <v>6048</v>
      </c>
      <c r="E2322" s="4">
        <v>413</v>
      </c>
      <c r="F2322" t="s">
        <v>8220</v>
      </c>
      <c r="G2322" t="s">
        <v>8223</v>
      </c>
      <c r="H2322" t="s">
        <v>8403</v>
      </c>
      <c r="I2322" t="s">
        <v>8245</v>
      </c>
      <c r="J2322">
        <v>1450211116</v>
      </c>
      <c r="K2322">
        <v>1445023516</v>
      </c>
      <c r="L2322" t="b">
        <v>0</v>
      </c>
      <c r="M2322">
        <v>7</v>
      </c>
      <c r="N2322" t="b">
        <v>0</v>
      </c>
      <c r="O2322" t="s">
        <v>8269</v>
      </c>
      <c r="P2322" t="s">
        <v>8321</v>
      </c>
      <c r="Q2322" t="s">
        <v>8324</v>
      </c>
      <c r="R2322">
        <f t="shared" si="252"/>
        <v>59</v>
      </c>
      <c r="S2322" s="9">
        <f t="shared" si="253"/>
        <v>7</v>
      </c>
      <c r="T2322" s="8">
        <f t="shared" si="254"/>
        <v>42293.809212962966</v>
      </c>
      <c r="U2322" s="8">
        <f t="shared" si="255"/>
        <v>42353.85087962963</v>
      </c>
      <c r="V2322" s="14">
        <f t="shared" si="256"/>
        <v>60.041666666664241</v>
      </c>
      <c r="W2322" s="10">
        <f t="shared" si="257"/>
        <v>-0.93171296296296291</v>
      </c>
      <c r="X2322" s="21">
        <f t="shared" si="258"/>
        <v>2015</v>
      </c>
    </row>
    <row r="2323" spans="1:24" ht="60" x14ac:dyDescent="0.25">
      <c r="A2323">
        <v>1419</v>
      </c>
      <c r="B2323" s="1" t="s">
        <v>1420</v>
      </c>
      <c r="C2323" s="1" t="s">
        <v>5529</v>
      </c>
      <c r="D2323" s="3">
        <v>6300</v>
      </c>
      <c r="E2323" s="4">
        <v>445</v>
      </c>
      <c r="F2323" t="s">
        <v>8220</v>
      </c>
      <c r="G2323" t="s">
        <v>8223</v>
      </c>
      <c r="H2323" t="s">
        <v>8403</v>
      </c>
      <c r="I2323" t="s">
        <v>8245</v>
      </c>
      <c r="J2323">
        <v>1476010619</v>
      </c>
      <c r="K2323">
        <v>1473418619</v>
      </c>
      <c r="L2323" t="b">
        <v>0</v>
      </c>
      <c r="M2323">
        <v>10</v>
      </c>
      <c r="N2323" t="b">
        <v>0</v>
      </c>
      <c r="O2323" t="s">
        <v>8285</v>
      </c>
      <c r="P2323" t="s">
        <v>8309</v>
      </c>
      <c r="Q2323" t="s">
        <v>8346</v>
      </c>
      <c r="R2323">
        <f t="shared" si="252"/>
        <v>44.5</v>
      </c>
      <c r="S2323" s="9">
        <f t="shared" si="253"/>
        <v>7</v>
      </c>
      <c r="T2323" s="8">
        <f t="shared" si="254"/>
        <v>42622.456238425926</v>
      </c>
      <c r="U2323" s="8">
        <f t="shared" si="255"/>
        <v>42652.456238425926</v>
      </c>
      <c r="V2323" s="14">
        <f t="shared" si="256"/>
        <v>30</v>
      </c>
      <c r="W2323" s="10">
        <f t="shared" si="257"/>
        <v>-0.92936507936507939</v>
      </c>
      <c r="X2323" s="21">
        <f t="shared" si="258"/>
        <v>2016</v>
      </c>
    </row>
    <row r="2324" spans="1:24" ht="45" x14ac:dyDescent="0.25">
      <c r="A2324">
        <v>212</v>
      </c>
      <c r="B2324" s="1" t="s">
        <v>214</v>
      </c>
      <c r="C2324" s="1" t="s">
        <v>4322</v>
      </c>
      <c r="D2324" s="3">
        <v>6300</v>
      </c>
      <c r="E2324" s="4">
        <v>1</v>
      </c>
      <c r="F2324" t="s">
        <v>8220</v>
      </c>
      <c r="G2324" t="s">
        <v>8223</v>
      </c>
      <c r="H2324" t="s">
        <v>8403</v>
      </c>
      <c r="I2324" t="s">
        <v>8245</v>
      </c>
      <c r="J2324">
        <v>1460837320</v>
      </c>
      <c r="K2324">
        <v>1455656920</v>
      </c>
      <c r="L2324" t="b">
        <v>0</v>
      </c>
      <c r="M2324">
        <v>1</v>
      </c>
      <c r="N2324" t="b">
        <v>0</v>
      </c>
      <c r="O2324" t="s">
        <v>8266</v>
      </c>
      <c r="P2324" t="s">
        <v>8319</v>
      </c>
      <c r="Q2324" t="s">
        <v>8323</v>
      </c>
      <c r="R2324">
        <f t="shared" si="252"/>
        <v>1</v>
      </c>
      <c r="S2324" s="9">
        <f t="shared" si="253"/>
        <v>0</v>
      </c>
      <c r="T2324" s="8">
        <f t="shared" si="254"/>
        <v>42416.881018518514</v>
      </c>
      <c r="U2324" s="8">
        <f t="shared" si="255"/>
        <v>42476.839351851857</v>
      </c>
      <c r="V2324" s="14">
        <f t="shared" si="256"/>
        <v>59.958333333343035</v>
      </c>
      <c r="W2324" s="10">
        <f t="shared" si="257"/>
        <v>-0.99984126984126986</v>
      </c>
      <c r="X2324" s="21">
        <f t="shared" si="258"/>
        <v>2016</v>
      </c>
    </row>
    <row r="2325" spans="1:24" ht="60" x14ac:dyDescent="0.25">
      <c r="A2325">
        <v>1897</v>
      </c>
      <c r="B2325" s="1" t="s">
        <v>1898</v>
      </c>
      <c r="C2325" s="1" t="s">
        <v>6007</v>
      </c>
      <c r="D2325" s="3">
        <v>6350</v>
      </c>
      <c r="E2325" s="4">
        <v>6506</v>
      </c>
      <c r="F2325" t="s">
        <v>8218</v>
      </c>
      <c r="G2325" t="s">
        <v>8223</v>
      </c>
      <c r="H2325" t="s">
        <v>8403</v>
      </c>
      <c r="I2325" t="s">
        <v>8245</v>
      </c>
      <c r="J2325">
        <v>1393966800</v>
      </c>
      <c r="K2325">
        <v>1392040806</v>
      </c>
      <c r="L2325" t="b">
        <v>0</v>
      </c>
      <c r="M2325">
        <v>183</v>
      </c>
      <c r="N2325" t="b">
        <v>1</v>
      </c>
      <c r="O2325" t="s">
        <v>8277</v>
      </c>
      <c r="P2325" t="s">
        <v>8325</v>
      </c>
      <c r="Q2325" t="s">
        <v>8326</v>
      </c>
      <c r="R2325">
        <f t="shared" si="252"/>
        <v>35.549999999999997</v>
      </c>
      <c r="S2325" s="9">
        <f t="shared" si="253"/>
        <v>102</v>
      </c>
      <c r="T2325" s="8">
        <f t="shared" si="254"/>
        <v>41680.583402777782</v>
      </c>
      <c r="U2325" s="8">
        <f t="shared" si="255"/>
        <v>41702.875</v>
      </c>
      <c r="V2325" s="14">
        <f t="shared" si="256"/>
        <v>22.291597222218115</v>
      </c>
      <c r="W2325" s="10">
        <f t="shared" si="257"/>
        <v>2.4566929133858266E-2</v>
      </c>
      <c r="X2325" s="21">
        <f t="shared" si="258"/>
        <v>2014</v>
      </c>
    </row>
    <row r="2326" spans="1:24" ht="60" x14ac:dyDescent="0.25">
      <c r="A2326">
        <v>2303</v>
      </c>
      <c r="B2326" s="1" t="s">
        <v>2304</v>
      </c>
      <c r="C2326" s="1" t="s">
        <v>6413</v>
      </c>
      <c r="D2326" s="3">
        <v>6450</v>
      </c>
      <c r="E2326" s="4">
        <v>7053.61</v>
      </c>
      <c r="F2326" t="s">
        <v>8218</v>
      </c>
      <c r="G2326" t="s">
        <v>8223</v>
      </c>
      <c r="H2326" t="s">
        <v>8403</v>
      </c>
      <c r="I2326" t="s">
        <v>8245</v>
      </c>
      <c r="J2326">
        <v>1323747596</v>
      </c>
      <c r="K2326">
        <v>1320287996</v>
      </c>
      <c r="L2326" t="b">
        <v>1</v>
      </c>
      <c r="M2326">
        <v>103</v>
      </c>
      <c r="N2326" t="b">
        <v>1</v>
      </c>
      <c r="O2326" t="s">
        <v>8277</v>
      </c>
      <c r="P2326" t="s">
        <v>8325</v>
      </c>
      <c r="Q2326" t="s">
        <v>8326</v>
      </c>
      <c r="R2326">
        <f t="shared" si="252"/>
        <v>68.48</v>
      </c>
      <c r="S2326" s="9">
        <f t="shared" si="253"/>
        <v>109</v>
      </c>
      <c r="T2326" s="8">
        <f t="shared" si="254"/>
        <v>40850.111064814817</v>
      </c>
      <c r="U2326" s="8">
        <f t="shared" si="255"/>
        <v>40890.152731481481</v>
      </c>
      <c r="V2326" s="14">
        <f t="shared" si="256"/>
        <v>40.041666666664241</v>
      </c>
      <c r="W2326" s="10">
        <f t="shared" si="257"/>
        <v>9.3582945736434053E-2</v>
      </c>
      <c r="X2326" s="21">
        <f t="shared" si="258"/>
        <v>2011</v>
      </c>
    </row>
    <row r="2327" spans="1:24" ht="45" x14ac:dyDescent="0.25">
      <c r="A2327">
        <v>1504</v>
      </c>
      <c r="B2327" s="1" t="s">
        <v>1505</v>
      </c>
      <c r="C2327" s="1" t="s">
        <v>5614</v>
      </c>
      <c r="D2327" s="3">
        <v>6500</v>
      </c>
      <c r="E2327" s="4">
        <v>18066</v>
      </c>
      <c r="F2327" t="s">
        <v>8218</v>
      </c>
      <c r="G2327" t="s">
        <v>8224</v>
      </c>
      <c r="H2327" t="s">
        <v>8407</v>
      </c>
      <c r="I2327" t="s">
        <v>8246</v>
      </c>
      <c r="J2327">
        <v>1402389180</v>
      </c>
      <c r="K2327">
        <v>1399996024</v>
      </c>
      <c r="L2327" t="b">
        <v>1</v>
      </c>
      <c r="M2327">
        <v>269</v>
      </c>
      <c r="N2327" t="b">
        <v>1</v>
      </c>
      <c r="O2327" t="s">
        <v>8283</v>
      </c>
      <c r="P2327" t="s">
        <v>8311</v>
      </c>
      <c r="Q2327" t="s">
        <v>8312</v>
      </c>
      <c r="R2327">
        <f t="shared" si="252"/>
        <v>67.16</v>
      </c>
      <c r="S2327" s="9">
        <f t="shared" si="253"/>
        <v>278</v>
      </c>
      <c r="T2327" s="8">
        <f t="shared" si="254"/>
        <v>41772.657685185186</v>
      </c>
      <c r="U2327" s="8">
        <f t="shared" si="255"/>
        <v>41800.356249999997</v>
      </c>
      <c r="V2327" s="14">
        <f t="shared" si="256"/>
        <v>27.698564814811107</v>
      </c>
      <c r="W2327" s="10">
        <f t="shared" si="257"/>
        <v>1.7793846153846153</v>
      </c>
      <c r="X2327" s="21">
        <f t="shared" si="258"/>
        <v>2014</v>
      </c>
    </row>
    <row r="2328" spans="1:24" ht="60" x14ac:dyDescent="0.25">
      <c r="A2328">
        <v>1278</v>
      </c>
      <c r="B2328" s="1" t="s">
        <v>1279</v>
      </c>
      <c r="C2328" s="1" t="s">
        <v>5388</v>
      </c>
      <c r="D2328" s="3">
        <v>6500</v>
      </c>
      <c r="E2328" s="4">
        <v>10071</v>
      </c>
      <c r="F2328" t="s">
        <v>8218</v>
      </c>
      <c r="G2328" t="s">
        <v>8223</v>
      </c>
      <c r="H2328" t="s">
        <v>8403</v>
      </c>
      <c r="I2328" t="s">
        <v>8245</v>
      </c>
      <c r="J2328">
        <v>1403661600</v>
      </c>
      <c r="K2328">
        <v>1401196766</v>
      </c>
      <c r="L2328" t="b">
        <v>1</v>
      </c>
      <c r="M2328">
        <v>190</v>
      </c>
      <c r="N2328" t="b">
        <v>1</v>
      </c>
      <c r="O2328" t="s">
        <v>8274</v>
      </c>
      <c r="P2328" t="s">
        <v>8325</v>
      </c>
      <c r="Q2328" t="s">
        <v>8329</v>
      </c>
      <c r="R2328">
        <f t="shared" si="252"/>
        <v>53.01</v>
      </c>
      <c r="S2328" s="9">
        <f t="shared" si="253"/>
        <v>155</v>
      </c>
      <c r="T2328" s="8">
        <f t="shared" si="254"/>
        <v>41786.555162037039</v>
      </c>
      <c r="U2328" s="8">
        <f t="shared" si="255"/>
        <v>41815.083333333336</v>
      </c>
      <c r="V2328" s="14">
        <f t="shared" si="256"/>
        <v>28.528171296296932</v>
      </c>
      <c r="W2328" s="10">
        <f t="shared" si="257"/>
        <v>0.54938461538461536</v>
      </c>
      <c r="X2328" s="21">
        <f t="shared" si="258"/>
        <v>2014</v>
      </c>
    </row>
    <row r="2329" spans="1:24" ht="60" x14ac:dyDescent="0.25">
      <c r="A2329">
        <v>1262</v>
      </c>
      <c r="B2329" s="1" t="s">
        <v>1263</v>
      </c>
      <c r="C2329" s="1" t="s">
        <v>5372</v>
      </c>
      <c r="D2329" s="3">
        <v>6500</v>
      </c>
      <c r="E2329" s="4">
        <v>8152</v>
      </c>
      <c r="F2329" t="s">
        <v>8218</v>
      </c>
      <c r="G2329" t="s">
        <v>8228</v>
      </c>
      <c r="H2329" t="s">
        <v>8408</v>
      </c>
      <c r="I2329" t="s">
        <v>8250</v>
      </c>
      <c r="J2329">
        <v>1392574692</v>
      </c>
      <c r="K2329">
        <v>1389982692</v>
      </c>
      <c r="L2329" t="b">
        <v>1</v>
      </c>
      <c r="M2329">
        <v>105</v>
      </c>
      <c r="N2329" t="b">
        <v>1</v>
      </c>
      <c r="O2329" t="s">
        <v>8274</v>
      </c>
      <c r="P2329" t="s">
        <v>8325</v>
      </c>
      <c r="Q2329" t="s">
        <v>8329</v>
      </c>
      <c r="R2329">
        <f t="shared" si="252"/>
        <v>77.64</v>
      </c>
      <c r="S2329" s="9">
        <f t="shared" si="253"/>
        <v>125</v>
      </c>
      <c r="T2329" s="8">
        <f t="shared" si="254"/>
        <v>41656.762638888889</v>
      </c>
      <c r="U2329" s="8">
        <f t="shared" si="255"/>
        <v>41686.762638888889</v>
      </c>
      <c r="V2329" s="14">
        <f t="shared" si="256"/>
        <v>30</v>
      </c>
      <c r="W2329" s="10">
        <f t="shared" si="257"/>
        <v>0.25415384615384617</v>
      </c>
      <c r="X2329" s="21">
        <f t="shared" si="258"/>
        <v>2014</v>
      </c>
    </row>
    <row r="2330" spans="1:24" ht="60" x14ac:dyDescent="0.25">
      <c r="A2330">
        <v>369</v>
      </c>
      <c r="B2330" s="1" t="s">
        <v>370</v>
      </c>
      <c r="C2330" s="1" t="s">
        <v>4479</v>
      </c>
      <c r="D2330" s="3">
        <v>6500</v>
      </c>
      <c r="E2330" s="4">
        <v>7160.12</v>
      </c>
      <c r="F2330" t="s">
        <v>8218</v>
      </c>
      <c r="G2330" t="s">
        <v>8223</v>
      </c>
      <c r="H2330" t="s">
        <v>8403</v>
      </c>
      <c r="I2330" t="s">
        <v>8245</v>
      </c>
      <c r="J2330">
        <v>1326633269</v>
      </c>
      <c r="K2330">
        <v>1324041269</v>
      </c>
      <c r="L2330" t="b">
        <v>0</v>
      </c>
      <c r="M2330">
        <v>167</v>
      </c>
      <c r="N2330" t="b">
        <v>1</v>
      </c>
      <c r="O2330" t="s">
        <v>8267</v>
      </c>
      <c r="P2330" t="s">
        <v>8319</v>
      </c>
      <c r="Q2330" t="s">
        <v>8320</v>
      </c>
      <c r="R2330">
        <f t="shared" si="252"/>
        <v>42.87</v>
      </c>
      <c r="S2330" s="9">
        <f t="shared" si="253"/>
        <v>110</v>
      </c>
      <c r="T2330" s="8">
        <f t="shared" si="254"/>
        <v>40893.551724537036</v>
      </c>
      <c r="U2330" s="8">
        <f t="shared" si="255"/>
        <v>40923.551724537036</v>
      </c>
      <c r="V2330" s="14">
        <f t="shared" si="256"/>
        <v>30</v>
      </c>
      <c r="W2330" s="10">
        <f t="shared" si="257"/>
        <v>0.10155692307692306</v>
      </c>
      <c r="X2330" s="21">
        <f t="shared" si="258"/>
        <v>2011</v>
      </c>
    </row>
    <row r="2331" spans="1:24" ht="60" x14ac:dyDescent="0.25">
      <c r="A2331">
        <v>1213</v>
      </c>
      <c r="B2331" s="1" t="s">
        <v>1214</v>
      </c>
      <c r="C2331" s="1" t="s">
        <v>5323</v>
      </c>
      <c r="D2331" s="3">
        <v>6500</v>
      </c>
      <c r="E2331" s="4">
        <v>6645</v>
      </c>
      <c r="F2331" t="s">
        <v>8218</v>
      </c>
      <c r="G2331" t="s">
        <v>8224</v>
      </c>
      <c r="H2331" t="s">
        <v>8407</v>
      </c>
      <c r="I2331" t="s">
        <v>8246</v>
      </c>
      <c r="J2331">
        <v>1485886100</v>
      </c>
      <c r="K2331">
        <v>1482862100</v>
      </c>
      <c r="L2331" t="b">
        <v>0</v>
      </c>
      <c r="M2331">
        <v>108</v>
      </c>
      <c r="N2331" t="b">
        <v>1</v>
      </c>
      <c r="O2331" t="s">
        <v>8283</v>
      </c>
      <c r="P2331" t="s">
        <v>8311</v>
      </c>
      <c r="Q2331" t="s">
        <v>8312</v>
      </c>
      <c r="R2331">
        <f t="shared" si="252"/>
        <v>61.53</v>
      </c>
      <c r="S2331" s="9">
        <f t="shared" si="253"/>
        <v>102</v>
      </c>
      <c r="T2331" s="8">
        <f t="shared" si="254"/>
        <v>42731.755787037036</v>
      </c>
      <c r="U2331" s="8">
        <f t="shared" si="255"/>
        <v>42766.755787037036</v>
      </c>
      <c r="V2331" s="14">
        <f t="shared" si="256"/>
        <v>35</v>
      </c>
      <c r="W2331" s="10">
        <f t="shared" si="257"/>
        <v>2.2307692307692306E-2</v>
      </c>
      <c r="X2331" s="21">
        <f t="shared" si="258"/>
        <v>2016</v>
      </c>
    </row>
    <row r="2332" spans="1:24" ht="60" x14ac:dyDescent="0.25">
      <c r="A2332">
        <v>2550</v>
      </c>
      <c r="B2332" s="1" t="s">
        <v>2550</v>
      </c>
      <c r="C2332" s="1" t="s">
        <v>6660</v>
      </c>
      <c r="D2332" s="3">
        <v>6500</v>
      </c>
      <c r="E2332" s="4">
        <v>6555</v>
      </c>
      <c r="F2332" t="s">
        <v>8218</v>
      </c>
      <c r="G2332" t="s">
        <v>8223</v>
      </c>
      <c r="H2332" t="s">
        <v>8403</v>
      </c>
      <c r="I2332" t="s">
        <v>8245</v>
      </c>
      <c r="J2332">
        <v>1444276740</v>
      </c>
      <c r="K2332">
        <v>1439392406</v>
      </c>
      <c r="L2332" t="b">
        <v>0</v>
      </c>
      <c r="M2332">
        <v>150</v>
      </c>
      <c r="N2332" t="b">
        <v>1</v>
      </c>
      <c r="O2332" t="s">
        <v>8298</v>
      </c>
      <c r="P2332" t="s">
        <v>8325</v>
      </c>
      <c r="Q2332" t="s">
        <v>8339</v>
      </c>
      <c r="R2332">
        <f t="shared" si="252"/>
        <v>43.7</v>
      </c>
      <c r="S2332" s="9">
        <f t="shared" si="253"/>
        <v>101</v>
      </c>
      <c r="T2332" s="8">
        <f t="shared" si="254"/>
        <v>42228.634328703702</v>
      </c>
      <c r="U2332" s="8">
        <f t="shared" si="255"/>
        <v>42285.165972222225</v>
      </c>
      <c r="V2332" s="14">
        <f t="shared" si="256"/>
        <v>56.531643518523197</v>
      </c>
      <c r="W2332" s="10">
        <f t="shared" si="257"/>
        <v>8.4615384615384613E-3</v>
      </c>
      <c r="X2332" s="21">
        <f t="shared" si="258"/>
        <v>2015</v>
      </c>
    </row>
    <row r="2333" spans="1:24" ht="45" x14ac:dyDescent="0.25">
      <c r="A2333">
        <v>3310</v>
      </c>
      <c r="B2333" s="1" t="s">
        <v>3310</v>
      </c>
      <c r="C2333" s="1" t="s">
        <v>7420</v>
      </c>
      <c r="D2333" s="3">
        <v>6500</v>
      </c>
      <c r="E2333" s="4">
        <v>6505</v>
      </c>
      <c r="F2333" t="s">
        <v>8218</v>
      </c>
      <c r="G2333" t="s">
        <v>8223</v>
      </c>
      <c r="H2333" t="s">
        <v>8403</v>
      </c>
      <c r="I2333" t="s">
        <v>8245</v>
      </c>
      <c r="J2333">
        <v>1444169825</v>
      </c>
      <c r="K2333">
        <v>1441577825</v>
      </c>
      <c r="L2333" t="b">
        <v>0</v>
      </c>
      <c r="M2333">
        <v>31</v>
      </c>
      <c r="N2333" t="b">
        <v>1</v>
      </c>
      <c r="O2333" t="s">
        <v>8269</v>
      </c>
      <c r="P2333" t="s">
        <v>8321</v>
      </c>
      <c r="Q2333" t="s">
        <v>8324</v>
      </c>
      <c r="R2333">
        <f t="shared" si="252"/>
        <v>209.84</v>
      </c>
      <c r="S2333" s="9">
        <f t="shared" si="253"/>
        <v>100</v>
      </c>
      <c r="T2333" s="8">
        <f t="shared" si="254"/>
        <v>42253.928530092591</v>
      </c>
      <c r="U2333" s="8">
        <f t="shared" si="255"/>
        <v>42283.928530092591</v>
      </c>
      <c r="V2333" s="14">
        <f t="shared" si="256"/>
        <v>30</v>
      </c>
      <c r="W2333" s="10">
        <f t="shared" si="257"/>
        <v>7.6923076923076923E-4</v>
      </c>
      <c r="X2333" s="21">
        <f t="shared" si="258"/>
        <v>2015</v>
      </c>
    </row>
    <row r="2334" spans="1:24" ht="45" x14ac:dyDescent="0.25">
      <c r="A2334">
        <v>2530</v>
      </c>
      <c r="B2334" s="1" t="s">
        <v>2530</v>
      </c>
      <c r="C2334" s="1" t="s">
        <v>6640</v>
      </c>
      <c r="D2334" s="3">
        <v>6500</v>
      </c>
      <c r="E2334" s="4">
        <v>6500</v>
      </c>
      <c r="F2334" t="s">
        <v>8218</v>
      </c>
      <c r="G2334" t="s">
        <v>8223</v>
      </c>
      <c r="H2334" t="s">
        <v>8403</v>
      </c>
      <c r="I2334" t="s">
        <v>8245</v>
      </c>
      <c r="J2334">
        <v>1429505400</v>
      </c>
      <c r="K2334">
        <v>1426711505</v>
      </c>
      <c r="L2334" t="b">
        <v>0</v>
      </c>
      <c r="M2334">
        <v>48</v>
      </c>
      <c r="N2334" t="b">
        <v>1</v>
      </c>
      <c r="O2334" t="s">
        <v>8298</v>
      </c>
      <c r="P2334" t="s">
        <v>8325</v>
      </c>
      <c r="Q2334" t="s">
        <v>8339</v>
      </c>
      <c r="R2334">
        <f t="shared" si="252"/>
        <v>135.41999999999999</v>
      </c>
      <c r="S2334" s="9">
        <f t="shared" si="253"/>
        <v>100</v>
      </c>
      <c r="T2334" s="8">
        <f t="shared" si="254"/>
        <v>42081.864641203705</v>
      </c>
      <c r="U2334" s="8">
        <f t="shared" si="255"/>
        <v>42114.201388888891</v>
      </c>
      <c r="V2334" s="14">
        <f t="shared" si="256"/>
        <v>32.336747685185401</v>
      </c>
      <c r="W2334" s="10">
        <f t="shared" si="257"/>
        <v>0</v>
      </c>
      <c r="X2334" s="21">
        <f t="shared" si="258"/>
        <v>2015</v>
      </c>
    </row>
    <row r="2335" spans="1:24" ht="60" x14ac:dyDescent="0.25">
      <c r="A2335">
        <v>1871</v>
      </c>
      <c r="B2335" s="1" t="s">
        <v>1872</v>
      </c>
      <c r="C2335" s="1" t="s">
        <v>5981</v>
      </c>
      <c r="D2335" s="3">
        <v>6500</v>
      </c>
      <c r="E2335" s="4">
        <v>4666</v>
      </c>
      <c r="F2335" t="s">
        <v>8220</v>
      </c>
      <c r="G2335" t="s">
        <v>8223</v>
      </c>
      <c r="H2335" t="s">
        <v>8403</v>
      </c>
      <c r="I2335" t="s">
        <v>8245</v>
      </c>
      <c r="J2335">
        <v>1416512901</v>
      </c>
      <c r="K2335">
        <v>1413053301</v>
      </c>
      <c r="L2335" t="b">
        <v>0</v>
      </c>
      <c r="M2335">
        <v>95</v>
      </c>
      <c r="N2335" t="b">
        <v>0</v>
      </c>
      <c r="O2335" t="s">
        <v>8281</v>
      </c>
      <c r="P2335" t="s">
        <v>8314</v>
      </c>
      <c r="Q2335" t="s">
        <v>8342</v>
      </c>
      <c r="R2335">
        <f t="shared" si="252"/>
        <v>49.12</v>
      </c>
      <c r="S2335" s="9">
        <f t="shared" si="253"/>
        <v>72</v>
      </c>
      <c r="T2335" s="8">
        <f t="shared" si="254"/>
        <v>41923.783576388887</v>
      </c>
      <c r="U2335" s="8">
        <f t="shared" si="255"/>
        <v>41963.825243055559</v>
      </c>
      <c r="V2335" s="14">
        <f t="shared" si="256"/>
        <v>40.041666666671517</v>
      </c>
      <c r="W2335" s="10">
        <f t="shared" si="257"/>
        <v>-0.28215384615384614</v>
      </c>
      <c r="X2335" s="21">
        <f t="shared" si="258"/>
        <v>2014</v>
      </c>
    </row>
    <row r="2336" spans="1:24" ht="60" x14ac:dyDescent="0.25">
      <c r="A2336">
        <v>1864</v>
      </c>
      <c r="B2336" s="1" t="s">
        <v>1865</v>
      </c>
      <c r="C2336" s="1" t="s">
        <v>5974</v>
      </c>
      <c r="D2336" s="3">
        <v>6500</v>
      </c>
      <c r="E2336" s="4">
        <v>2788</v>
      </c>
      <c r="F2336" t="s">
        <v>8220</v>
      </c>
      <c r="G2336" t="s">
        <v>8223</v>
      </c>
      <c r="H2336" t="s">
        <v>8403</v>
      </c>
      <c r="I2336" t="s">
        <v>8245</v>
      </c>
      <c r="J2336">
        <v>1399223500</v>
      </c>
      <c r="K2336">
        <v>1396631500</v>
      </c>
      <c r="L2336" t="b">
        <v>0</v>
      </c>
      <c r="M2336">
        <v>48</v>
      </c>
      <c r="N2336" t="b">
        <v>0</v>
      </c>
      <c r="O2336" t="s">
        <v>8281</v>
      </c>
      <c r="P2336" t="s">
        <v>8314</v>
      </c>
      <c r="Q2336" t="s">
        <v>8342</v>
      </c>
      <c r="R2336">
        <f t="shared" si="252"/>
        <v>58.08</v>
      </c>
      <c r="S2336" s="9">
        <f t="shared" si="253"/>
        <v>43</v>
      </c>
      <c r="T2336" s="8">
        <f t="shared" si="254"/>
        <v>41733.716435185182</v>
      </c>
      <c r="U2336" s="8">
        <f t="shared" si="255"/>
        <v>41763.716435185182</v>
      </c>
      <c r="V2336" s="14">
        <f t="shared" si="256"/>
        <v>30</v>
      </c>
      <c r="W2336" s="10">
        <f t="shared" si="257"/>
        <v>-0.57107692307692304</v>
      </c>
      <c r="X2336" s="21">
        <f t="shared" si="258"/>
        <v>2014</v>
      </c>
    </row>
    <row r="2337" spans="1:24" ht="45" x14ac:dyDescent="0.25">
      <c r="A2337">
        <v>864</v>
      </c>
      <c r="B2337" s="1" t="s">
        <v>865</v>
      </c>
      <c r="C2337" s="1" t="s">
        <v>4974</v>
      </c>
      <c r="D2337" s="3">
        <v>6500</v>
      </c>
      <c r="E2337" s="4">
        <v>2700</v>
      </c>
      <c r="F2337" t="s">
        <v>8220</v>
      </c>
      <c r="G2337" t="s">
        <v>8223</v>
      </c>
      <c r="H2337" t="s">
        <v>8403</v>
      </c>
      <c r="I2337" t="s">
        <v>8245</v>
      </c>
      <c r="J2337">
        <v>1381917540</v>
      </c>
      <c r="K2337">
        <v>1379990038</v>
      </c>
      <c r="L2337" t="b">
        <v>0</v>
      </c>
      <c r="M2337">
        <v>79</v>
      </c>
      <c r="N2337" t="b">
        <v>0</v>
      </c>
      <c r="O2337" t="s">
        <v>8276</v>
      </c>
      <c r="P2337" t="s">
        <v>8325</v>
      </c>
      <c r="Q2337" t="s">
        <v>8348</v>
      </c>
      <c r="R2337">
        <f t="shared" si="252"/>
        <v>34.18</v>
      </c>
      <c r="S2337" s="9">
        <f t="shared" si="253"/>
        <v>42</v>
      </c>
      <c r="T2337" s="8">
        <f t="shared" si="254"/>
        <v>41541.106921296298</v>
      </c>
      <c r="U2337" s="8">
        <f t="shared" si="255"/>
        <v>41563.415972222225</v>
      </c>
      <c r="V2337" s="14">
        <f t="shared" si="256"/>
        <v>22.309050925927295</v>
      </c>
      <c r="W2337" s="10">
        <f t="shared" si="257"/>
        <v>-0.58461538461538465</v>
      </c>
      <c r="X2337" s="21">
        <f t="shared" si="258"/>
        <v>2013</v>
      </c>
    </row>
    <row r="2338" spans="1:24" ht="30" x14ac:dyDescent="0.25">
      <c r="A2338">
        <v>1726</v>
      </c>
      <c r="B2338" s="1" t="s">
        <v>1727</v>
      </c>
      <c r="C2338" s="1" t="s">
        <v>5836</v>
      </c>
      <c r="D2338" s="3">
        <v>6500</v>
      </c>
      <c r="E2338" s="4">
        <v>2196</v>
      </c>
      <c r="F2338" t="s">
        <v>8220</v>
      </c>
      <c r="G2338" t="s">
        <v>8223</v>
      </c>
      <c r="H2338" t="s">
        <v>8403</v>
      </c>
      <c r="I2338" t="s">
        <v>8245</v>
      </c>
      <c r="J2338">
        <v>1403906664</v>
      </c>
      <c r="K2338">
        <v>1401401064</v>
      </c>
      <c r="L2338" t="b">
        <v>0</v>
      </c>
      <c r="M2338">
        <v>16</v>
      </c>
      <c r="N2338" t="b">
        <v>0</v>
      </c>
      <c r="O2338" t="s">
        <v>8291</v>
      </c>
      <c r="P2338" t="s">
        <v>8325</v>
      </c>
      <c r="Q2338" t="s">
        <v>8328</v>
      </c>
      <c r="R2338">
        <f t="shared" si="252"/>
        <v>137.25</v>
      </c>
      <c r="S2338" s="9">
        <f t="shared" si="253"/>
        <v>34</v>
      </c>
      <c r="T2338" s="8">
        <f t="shared" si="254"/>
        <v>41788.919722222221</v>
      </c>
      <c r="U2338" s="8">
        <f t="shared" si="255"/>
        <v>41817.919722222221</v>
      </c>
      <c r="V2338" s="14">
        <f t="shared" si="256"/>
        <v>29</v>
      </c>
      <c r="W2338" s="10">
        <f t="shared" si="257"/>
        <v>-0.6621538461538462</v>
      </c>
      <c r="X2338" s="21">
        <f t="shared" si="258"/>
        <v>2014</v>
      </c>
    </row>
    <row r="2339" spans="1:24" ht="60" x14ac:dyDescent="0.25">
      <c r="A2339">
        <v>1812</v>
      </c>
      <c r="B2339" s="1" t="s">
        <v>1813</v>
      </c>
      <c r="C2339" s="1" t="s">
        <v>5922</v>
      </c>
      <c r="D2339" s="3">
        <v>6500</v>
      </c>
      <c r="E2339" s="4">
        <v>865</v>
      </c>
      <c r="F2339" t="s">
        <v>8220</v>
      </c>
      <c r="G2339" t="s">
        <v>8224</v>
      </c>
      <c r="H2339" t="s">
        <v>8407</v>
      </c>
      <c r="I2339" t="s">
        <v>8246</v>
      </c>
      <c r="J2339">
        <v>1467531536</v>
      </c>
      <c r="K2339">
        <v>1464939536</v>
      </c>
      <c r="L2339" t="b">
        <v>0</v>
      </c>
      <c r="M2339">
        <v>23</v>
      </c>
      <c r="N2339" t="b">
        <v>0</v>
      </c>
      <c r="O2339" t="s">
        <v>8283</v>
      </c>
      <c r="P2339" t="s">
        <v>8311</v>
      </c>
      <c r="Q2339" t="s">
        <v>8312</v>
      </c>
      <c r="R2339">
        <f t="shared" si="252"/>
        <v>37.61</v>
      </c>
      <c r="S2339" s="9">
        <f t="shared" si="253"/>
        <v>13</v>
      </c>
      <c r="T2339" s="8">
        <f t="shared" si="254"/>
        <v>42524.318703703699</v>
      </c>
      <c r="U2339" s="8">
        <f t="shared" si="255"/>
        <v>42554.318703703699</v>
      </c>
      <c r="V2339" s="14">
        <f t="shared" si="256"/>
        <v>30</v>
      </c>
      <c r="W2339" s="10">
        <f t="shared" si="257"/>
        <v>-0.86692307692307691</v>
      </c>
      <c r="X2339" s="21">
        <f t="shared" si="258"/>
        <v>2016</v>
      </c>
    </row>
    <row r="2340" spans="1:24" ht="45" x14ac:dyDescent="0.25">
      <c r="A2340">
        <v>915</v>
      </c>
      <c r="B2340" s="1" t="s">
        <v>916</v>
      </c>
      <c r="C2340" s="1" t="s">
        <v>5025</v>
      </c>
      <c r="D2340" s="3">
        <v>6500</v>
      </c>
      <c r="E2340" s="4">
        <v>375</v>
      </c>
      <c r="F2340" t="s">
        <v>8220</v>
      </c>
      <c r="G2340" t="s">
        <v>8223</v>
      </c>
      <c r="H2340" t="s">
        <v>8403</v>
      </c>
      <c r="I2340" t="s">
        <v>8245</v>
      </c>
      <c r="J2340">
        <v>1330577940</v>
      </c>
      <c r="K2340">
        <v>1327853914</v>
      </c>
      <c r="L2340" t="b">
        <v>0</v>
      </c>
      <c r="M2340">
        <v>9</v>
      </c>
      <c r="N2340" t="b">
        <v>0</v>
      </c>
      <c r="O2340" t="s">
        <v>8276</v>
      </c>
      <c r="P2340" t="s">
        <v>8325</v>
      </c>
      <c r="Q2340" t="s">
        <v>8348</v>
      </c>
      <c r="R2340">
        <f t="shared" si="252"/>
        <v>41.67</v>
      </c>
      <c r="S2340" s="9">
        <f t="shared" si="253"/>
        <v>6</v>
      </c>
      <c r="T2340" s="8">
        <f t="shared" si="254"/>
        <v>40937.679560185185</v>
      </c>
      <c r="U2340" s="8">
        <f t="shared" si="255"/>
        <v>40969.207638888889</v>
      </c>
      <c r="V2340" s="14">
        <f t="shared" si="256"/>
        <v>31.528078703704523</v>
      </c>
      <c r="W2340" s="10">
        <f t="shared" si="257"/>
        <v>-0.94230769230769229</v>
      </c>
      <c r="X2340" s="21">
        <f t="shared" si="258"/>
        <v>2012</v>
      </c>
    </row>
    <row r="2341" spans="1:24" ht="60" x14ac:dyDescent="0.25">
      <c r="A2341">
        <v>500</v>
      </c>
      <c r="B2341" s="1" t="s">
        <v>501</v>
      </c>
      <c r="C2341" s="1" t="s">
        <v>4610</v>
      </c>
      <c r="D2341" s="3">
        <v>6500</v>
      </c>
      <c r="E2341" s="4">
        <v>215</v>
      </c>
      <c r="F2341" t="s">
        <v>8220</v>
      </c>
      <c r="G2341" t="s">
        <v>8223</v>
      </c>
      <c r="H2341" t="s">
        <v>8403</v>
      </c>
      <c r="I2341" t="s">
        <v>8245</v>
      </c>
      <c r="J2341">
        <v>1273356960</v>
      </c>
      <c r="K2341">
        <v>1268255751</v>
      </c>
      <c r="L2341" t="b">
        <v>0</v>
      </c>
      <c r="M2341">
        <v>4</v>
      </c>
      <c r="N2341" t="b">
        <v>0</v>
      </c>
      <c r="O2341" t="s">
        <v>8268</v>
      </c>
      <c r="P2341" t="s">
        <v>8319</v>
      </c>
      <c r="Q2341" t="s">
        <v>8337</v>
      </c>
      <c r="R2341">
        <f t="shared" si="252"/>
        <v>53.75</v>
      </c>
      <c r="S2341" s="9">
        <f t="shared" si="253"/>
        <v>3</v>
      </c>
      <c r="T2341" s="8">
        <f t="shared" si="254"/>
        <v>40247.886006944449</v>
      </c>
      <c r="U2341" s="8">
        <f t="shared" si="255"/>
        <v>40306.927777777775</v>
      </c>
      <c r="V2341" s="14">
        <f t="shared" si="256"/>
        <v>59.041770833326154</v>
      </c>
      <c r="W2341" s="10">
        <f t="shared" si="257"/>
        <v>-0.96692307692307689</v>
      </c>
      <c r="X2341" s="21">
        <f t="shared" si="258"/>
        <v>2010</v>
      </c>
    </row>
    <row r="2342" spans="1:24" ht="45" x14ac:dyDescent="0.25">
      <c r="A2342">
        <v>905</v>
      </c>
      <c r="B2342" s="1" t="s">
        <v>906</v>
      </c>
      <c r="C2342" s="1" t="s">
        <v>5015</v>
      </c>
      <c r="D2342" s="3">
        <v>6500</v>
      </c>
      <c r="E2342" s="4">
        <v>196</v>
      </c>
      <c r="F2342" t="s">
        <v>8220</v>
      </c>
      <c r="G2342" t="s">
        <v>8223</v>
      </c>
      <c r="H2342" t="s">
        <v>8403</v>
      </c>
      <c r="I2342" t="s">
        <v>8245</v>
      </c>
      <c r="J2342">
        <v>1295847926</v>
      </c>
      <c r="K2342">
        <v>1290663926</v>
      </c>
      <c r="L2342" t="b">
        <v>0</v>
      </c>
      <c r="M2342">
        <v>6</v>
      </c>
      <c r="N2342" t="b">
        <v>0</v>
      </c>
      <c r="O2342" t="s">
        <v>8276</v>
      </c>
      <c r="P2342" t="s">
        <v>8325</v>
      </c>
      <c r="Q2342" t="s">
        <v>8348</v>
      </c>
      <c r="R2342">
        <f t="shared" si="252"/>
        <v>32.67</v>
      </c>
      <c r="S2342" s="9">
        <f t="shared" si="253"/>
        <v>3</v>
      </c>
      <c r="T2342" s="8">
        <f t="shared" si="254"/>
        <v>40507.239884259259</v>
      </c>
      <c r="U2342" s="8">
        <f t="shared" si="255"/>
        <v>40567.239884259259</v>
      </c>
      <c r="V2342" s="14">
        <f t="shared" si="256"/>
        <v>60</v>
      </c>
      <c r="W2342" s="10">
        <f t="shared" si="257"/>
        <v>-0.9698461538461538</v>
      </c>
      <c r="X2342" s="21">
        <f t="shared" si="258"/>
        <v>2010</v>
      </c>
    </row>
    <row r="2343" spans="1:24" ht="45" x14ac:dyDescent="0.25">
      <c r="A2343">
        <v>2569</v>
      </c>
      <c r="B2343" s="1" t="s">
        <v>2569</v>
      </c>
      <c r="C2343" s="1" t="s">
        <v>6679</v>
      </c>
      <c r="D2343" s="3">
        <v>6500</v>
      </c>
      <c r="E2343" s="4">
        <v>145</v>
      </c>
      <c r="F2343" t="s">
        <v>8219</v>
      </c>
      <c r="G2343" t="s">
        <v>8223</v>
      </c>
      <c r="H2343" t="s">
        <v>8403</v>
      </c>
      <c r="I2343" t="s">
        <v>8245</v>
      </c>
      <c r="J2343">
        <v>1442457112</v>
      </c>
      <c r="K2343">
        <v>1439865112</v>
      </c>
      <c r="L2343" t="b">
        <v>0</v>
      </c>
      <c r="M2343">
        <v>2</v>
      </c>
      <c r="N2343" t="b">
        <v>0</v>
      </c>
      <c r="O2343" t="s">
        <v>8282</v>
      </c>
      <c r="P2343" t="s">
        <v>8317</v>
      </c>
      <c r="Q2343" t="s">
        <v>8343</v>
      </c>
      <c r="R2343">
        <f t="shared" si="252"/>
        <v>72.5</v>
      </c>
      <c r="S2343" s="9">
        <f t="shared" si="253"/>
        <v>2</v>
      </c>
      <c r="T2343" s="8">
        <f t="shared" si="254"/>
        <v>42234.105462962965</v>
      </c>
      <c r="U2343" s="8">
        <f t="shared" si="255"/>
        <v>42264.105462962965</v>
      </c>
      <c r="V2343" s="14">
        <f t="shared" si="256"/>
        <v>30</v>
      </c>
      <c r="W2343" s="10">
        <f t="shared" si="257"/>
        <v>-0.97769230769230764</v>
      </c>
      <c r="X2343" s="21">
        <f t="shared" si="258"/>
        <v>2015</v>
      </c>
    </row>
    <row r="2344" spans="1:24" ht="60" x14ac:dyDescent="0.25">
      <c r="A2344">
        <v>503</v>
      </c>
      <c r="B2344" s="1" t="s">
        <v>504</v>
      </c>
      <c r="C2344" s="1" t="s">
        <v>4613</v>
      </c>
      <c r="D2344" s="3">
        <v>6500</v>
      </c>
      <c r="E2344" s="4">
        <v>114</v>
      </c>
      <c r="F2344" t="s">
        <v>8220</v>
      </c>
      <c r="G2344" t="s">
        <v>8224</v>
      </c>
      <c r="H2344" t="s">
        <v>8407</v>
      </c>
      <c r="I2344" t="s">
        <v>8246</v>
      </c>
      <c r="J2344">
        <v>1421498303</v>
      </c>
      <c r="K2344">
        <v>1418906303</v>
      </c>
      <c r="L2344" t="b">
        <v>0</v>
      </c>
      <c r="M2344">
        <v>9</v>
      </c>
      <c r="N2344" t="b">
        <v>0</v>
      </c>
      <c r="O2344" t="s">
        <v>8268</v>
      </c>
      <c r="P2344" t="s">
        <v>8319</v>
      </c>
      <c r="Q2344" t="s">
        <v>8337</v>
      </c>
      <c r="R2344">
        <f t="shared" si="252"/>
        <v>12.67</v>
      </c>
      <c r="S2344" s="9">
        <f t="shared" si="253"/>
        <v>2</v>
      </c>
      <c r="T2344" s="8">
        <f t="shared" si="254"/>
        <v>41991.526655092588</v>
      </c>
      <c r="U2344" s="8">
        <f t="shared" si="255"/>
        <v>42021.526655092588</v>
      </c>
      <c r="V2344" s="14">
        <f t="shared" si="256"/>
        <v>30</v>
      </c>
      <c r="W2344" s="10">
        <f t="shared" si="257"/>
        <v>-0.9824615384615385</v>
      </c>
      <c r="X2344" s="21">
        <f t="shared" si="258"/>
        <v>2014</v>
      </c>
    </row>
    <row r="2345" spans="1:24" ht="60" x14ac:dyDescent="0.25">
      <c r="A2345">
        <v>427</v>
      </c>
      <c r="B2345" s="1" t="s">
        <v>428</v>
      </c>
      <c r="C2345" s="1" t="s">
        <v>4537</v>
      </c>
      <c r="D2345" s="3">
        <v>6500</v>
      </c>
      <c r="E2345" s="4">
        <v>0</v>
      </c>
      <c r="F2345" t="s">
        <v>8220</v>
      </c>
      <c r="G2345" t="s">
        <v>8223</v>
      </c>
      <c r="H2345" t="s">
        <v>8403</v>
      </c>
      <c r="I2345" t="s">
        <v>8245</v>
      </c>
      <c r="J2345">
        <v>1445540340</v>
      </c>
      <c r="K2345">
        <v>1444340940</v>
      </c>
      <c r="L2345" t="b">
        <v>0</v>
      </c>
      <c r="M2345">
        <v>0</v>
      </c>
      <c r="N2345" t="b">
        <v>0</v>
      </c>
      <c r="O2345" t="s">
        <v>8268</v>
      </c>
      <c r="P2345" t="s">
        <v>8319</v>
      </c>
      <c r="Q2345" t="s">
        <v>8337</v>
      </c>
      <c r="R2345">
        <f t="shared" si="252"/>
        <v>0</v>
      </c>
      <c r="S2345" s="9">
        <f t="shared" si="253"/>
        <v>0</v>
      </c>
      <c r="T2345" s="8">
        <f t="shared" si="254"/>
        <v>42285.909027777772</v>
      </c>
      <c r="U2345" s="8">
        <f t="shared" si="255"/>
        <v>42299.790972222225</v>
      </c>
      <c r="V2345" s="14">
        <f t="shared" si="256"/>
        <v>13.881944444452529</v>
      </c>
      <c r="W2345" s="10">
        <f t="shared" si="257"/>
        <v>-1</v>
      </c>
      <c r="X2345" s="21">
        <f t="shared" si="258"/>
        <v>2015</v>
      </c>
    </row>
    <row r="2346" spans="1:24" ht="60" x14ac:dyDescent="0.25">
      <c r="A2346">
        <v>901</v>
      </c>
      <c r="B2346" s="1" t="s">
        <v>902</v>
      </c>
      <c r="C2346" s="1" t="s">
        <v>5011</v>
      </c>
      <c r="D2346" s="3">
        <v>6500</v>
      </c>
      <c r="E2346" s="4">
        <v>0</v>
      </c>
      <c r="F2346" t="s">
        <v>8220</v>
      </c>
      <c r="G2346" t="s">
        <v>8223</v>
      </c>
      <c r="H2346" t="s">
        <v>8403</v>
      </c>
      <c r="I2346" t="s">
        <v>8245</v>
      </c>
      <c r="J2346">
        <v>1276024260</v>
      </c>
      <c r="K2346">
        <v>1272050914</v>
      </c>
      <c r="L2346" t="b">
        <v>0</v>
      </c>
      <c r="M2346">
        <v>0</v>
      </c>
      <c r="N2346" t="b">
        <v>0</v>
      </c>
      <c r="O2346" t="s">
        <v>8276</v>
      </c>
      <c r="P2346" t="s">
        <v>8325</v>
      </c>
      <c r="Q2346" t="s">
        <v>8348</v>
      </c>
      <c r="R2346">
        <f t="shared" si="252"/>
        <v>0</v>
      </c>
      <c r="S2346" s="9">
        <f t="shared" si="253"/>
        <v>0</v>
      </c>
      <c r="T2346" s="8">
        <f t="shared" si="254"/>
        <v>40291.81150462963</v>
      </c>
      <c r="U2346" s="8">
        <f t="shared" si="255"/>
        <v>40337.799305555556</v>
      </c>
      <c r="V2346" s="14">
        <f t="shared" si="256"/>
        <v>45.987800925926422</v>
      </c>
      <c r="W2346" s="10">
        <f t="shared" si="257"/>
        <v>-1</v>
      </c>
      <c r="X2346" s="21">
        <f t="shared" si="258"/>
        <v>2010</v>
      </c>
    </row>
    <row r="2347" spans="1:24" ht="45" x14ac:dyDescent="0.25">
      <c r="A2347">
        <v>1156</v>
      </c>
      <c r="B2347" s="1" t="s">
        <v>1157</v>
      </c>
      <c r="C2347" s="1" t="s">
        <v>5266</v>
      </c>
      <c r="D2347" s="3">
        <v>6500</v>
      </c>
      <c r="E2347" s="4">
        <v>0</v>
      </c>
      <c r="F2347" t="s">
        <v>8220</v>
      </c>
      <c r="G2347" t="s">
        <v>8223</v>
      </c>
      <c r="H2347" t="s">
        <v>8403</v>
      </c>
      <c r="I2347" t="s">
        <v>8245</v>
      </c>
      <c r="J2347">
        <v>1424742162</v>
      </c>
      <c r="K2347">
        <v>1422150162</v>
      </c>
      <c r="L2347" t="b">
        <v>0</v>
      </c>
      <c r="M2347">
        <v>0</v>
      </c>
      <c r="N2347" t="b">
        <v>0</v>
      </c>
      <c r="O2347" t="s">
        <v>8282</v>
      </c>
      <c r="P2347" t="s">
        <v>8317</v>
      </c>
      <c r="Q2347" t="s">
        <v>8343</v>
      </c>
      <c r="R2347">
        <f t="shared" si="252"/>
        <v>0</v>
      </c>
      <c r="S2347" s="9">
        <f t="shared" si="253"/>
        <v>0</v>
      </c>
      <c r="T2347" s="8">
        <f t="shared" si="254"/>
        <v>42029.07131944444</v>
      </c>
      <c r="U2347" s="8">
        <f t="shared" si="255"/>
        <v>42059.07131944444</v>
      </c>
      <c r="V2347" s="14">
        <f t="shared" si="256"/>
        <v>30</v>
      </c>
      <c r="W2347" s="10">
        <f t="shared" si="257"/>
        <v>-1</v>
      </c>
      <c r="X2347" s="21">
        <f t="shared" si="258"/>
        <v>2015</v>
      </c>
    </row>
    <row r="2348" spans="1:24" ht="60" x14ac:dyDescent="0.25">
      <c r="A2348">
        <v>1997</v>
      </c>
      <c r="B2348" s="1" t="s">
        <v>1998</v>
      </c>
      <c r="C2348" s="1" t="s">
        <v>6107</v>
      </c>
      <c r="D2348" s="3">
        <v>6500</v>
      </c>
      <c r="E2348" s="4">
        <v>0</v>
      </c>
      <c r="F2348" t="s">
        <v>8220</v>
      </c>
      <c r="G2348" t="s">
        <v>8223</v>
      </c>
      <c r="H2348" t="s">
        <v>8403</v>
      </c>
      <c r="I2348" t="s">
        <v>8245</v>
      </c>
      <c r="J2348">
        <v>1409091612</v>
      </c>
      <c r="K2348">
        <v>1406499612</v>
      </c>
      <c r="L2348" t="b">
        <v>0</v>
      </c>
      <c r="M2348">
        <v>0</v>
      </c>
      <c r="N2348" t="b">
        <v>0</v>
      </c>
      <c r="O2348" t="s">
        <v>8294</v>
      </c>
      <c r="P2348" t="s">
        <v>8311</v>
      </c>
      <c r="Q2348" t="s">
        <v>8351</v>
      </c>
      <c r="R2348">
        <f t="shared" si="252"/>
        <v>0</v>
      </c>
      <c r="S2348" s="9">
        <f t="shared" si="253"/>
        <v>0</v>
      </c>
      <c r="T2348" s="8">
        <f t="shared" si="254"/>
        <v>41847.930694444447</v>
      </c>
      <c r="U2348" s="8">
        <f t="shared" si="255"/>
        <v>41877.930694444447</v>
      </c>
      <c r="V2348" s="14">
        <f t="shared" si="256"/>
        <v>30</v>
      </c>
      <c r="W2348" s="10">
        <f t="shared" si="257"/>
        <v>-1</v>
      </c>
      <c r="X2348" s="21">
        <f t="shared" si="258"/>
        <v>2014</v>
      </c>
    </row>
    <row r="2349" spans="1:24" ht="60" x14ac:dyDescent="0.25">
      <c r="A2349">
        <v>1254</v>
      </c>
      <c r="B2349" s="1" t="s">
        <v>1255</v>
      </c>
      <c r="C2349" s="1" t="s">
        <v>5364</v>
      </c>
      <c r="D2349" s="3">
        <v>6700</v>
      </c>
      <c r="E2349" s="4">
        <v>13323</v>
      </c>
      <c r="F2349" t="s">
        <v>8218</v>
      </c>
      <c r="G2349" t="s">
        <v>8223</v>
      </c>
      <c r="H2349" t="s">
        <v>8403</v>
      </c>
      <c r="I2349" t="s">
        <v>8245</v>
      </c>
      <c r="J2349">
        <v>1293857940</v>
      </c>
      <c r="K2349">
        <v>1288968886</v>
      </c>
      <c r="L2349" t="b">
        <v>1</v>
      </c>
      <c r="M2349">
        <v>141</v>
      </c>
      <c r="N2349" t="b">
        <v>1</v>
      </c>
      <c r="O2349" t="s">
        <v>8274</v>
      </c>
      <c r="P2349" t="s">
        <v>8325</v>
      </c>
      <c r="Q2349" t="s">
        <v>8329</v>
      </c>
      <c r="R2349">
        <f t="shared" si="252"/>
        <v>94.49</v>
      </c>
      <c r="S2349" s="9">
        <f t="shared" si="253"/>
        <v>199</v>
      </c>
      <c r="T2349" s="8">
        <f t="shared" si="254"/>
        <v>40487.621365740742</v>
      </c>
      <c r="U2349" s="8">
        <f t="shared" si="255"/>
        <v>40544.207638888889</v>
      </c>
      <c r="V2349" s="14">
        <f t="shared" si="256"/>
        <v>56.586273148146574</v>
      </c>
      <c r="W2349" s="10">
        <f t="shared" si="257"/>
        <v>0.9885074626865672</v>
      </c>
      <c r="X2349" s="21">
        <f t="shared" si="258"/>
        <v>2010</v>
      </c>
    </row>
    <row r="2350" spans="1:24" ht="60" x14ac:dyDescent="0.25">
      <c r="A2350">
        <v>1485</v>
      </c>
      <c r="B2350" s="1" t="s">
        <v>1486</v>
      </c>
      <c r="C2350" s="1" t="s">
        <v>5595</v>
      </c>
      <c r="D2350" s="3">
        <v>6700</v>
      </c>
      <c r="E2350" s="4">
        <v>150</v>
      </c>
      <c r="F2350" t="s">
        <v>8220</v>
      </c>
      <c r="G2350" t="s">
        <v>8223</v>
      </c>
      <c r="H2350" t="s">
        <v>8403</v>
      </c>
      <c r="I2350" t="s">
        <v>8245</v>
      </c>
      <c r="J2350">
        <v>1434827173</v>
      </c>
      <c r="K2350">
        <v>1430939173</v>
      </c>
      <c r="L2350" t="b">
        <v>0</v>
      </c>
      <c r="M2350">
        <v>3</v>
      </c>
      <c r="N2350" t="b">
        <v>0</v>
      </c>
      <c r="O2350" t="s">
        <v>8273</v>
      </c>
      <c r="P2350" t="s">
        <v>8309</v>
      </c>
      <c r="Q2350" t="s">
        <v>8350</v>
      </c>
      <c r="R2350">
        <f t="shared" si="252"/>
        <v>50</v>
      </c>
      <c r="S2350" s="9">
        <f t="shared" si="253"/>
        <v>2</v>
      </c>
      <c r="T2350" s="8">
        <f t="shared" si="254"/>
        <v>42130.795983796299</v>
      </c>
      <c r="U2350" s="8">
        <f t="shared" si="255"/>
        <v>42175.795983796299</v>
      </c>
      <c r="V2350" s="14">
        <f t="shared" si="256"/>
        <v>45</v>
      </c>
      <c r="W2350" s="10">
        <f t="shared" si="257"/>
        <v>-0.97761194029850751</v>
      </c>
      <c r="X2350" s="21">
        <f t="shared" si="258"/>
        <v>2015</v>
      </c>
    </row>
    <row r="2351" spans="1:24" ht="60" x14ac:dyDescent="0.25">
      <c r="A2351">
        <v>1159</v>
      </c>
      <c r="B2351" s="1" t="s">
        <v>1160</v>
      </c>
      <c r="C2351" s="1" t="s">
        <v>5269</v>
      </c>
      <c r="D2351" s="3">
        <v>6750</v>
      </c>
      <c r="E2351" s="4">
        <v>0</v>
      </c>
      <c r="F2351" t="s">
        <v>8220</v>
      </c>
      <c r="G2351" t="s">
        <v>8223</v>
      </c>
      <c r="H2351" t="s">
        <v>8403</v>
      </c>
      <c r="I2351" t="s">
        <v>8245</v>
      </c>
      <c r="J2351">
        <v>1435679100</v>
      </c>
      <c r="K2351">
        <v>1433006765</v>
      </c>
      <c r="L2351" t="b">
        <v>0</v>
      </c>
      <c r="M2351">
        <v>0</v>
      </c>
      <c r="N2351" t="b">
        <v>0</v>
      </c>
      <c r="O2351" t="s">
        <v>8282</v>
      </c>
      <c r="P2351" t="s">
        <v>8317</v>
      </c>
      <c r="Q2351" t="s">
        <v>8343</v>
      </c>
      <c r="R2351">
        <f t="shared" si="252"/>
        <v>0</v>
      </c>
      <c r="S2351" s="9">
        <f t="shared" si="253"/>
        <v>0</v>
      </c>
      <c r="T2351" s="8">
        <f t="shared" si="254"/>
        <v>42154.726446759261</v>
      </c>
      <c r="U2351" s="8">
        <f t="shared" si="255"/>
        <v>42185.65625</v>
      </c>
      <c r="V2351" s="14">
        <f t="shared" si="256"/>
        <v>30.929803240738693</v>
      </c>
      <c r="W2351" s="10">
        <f t="shared" si="257"/>
        <v>-1</v>
      </c>
      <c r="X2351" s="21">
        <f t="shared" si="258"/>
        <v>2015</v>
      </c>
    </row>
    <row r="2352" spans="1:24" ht="45" x14ac:dyDescent="0.25">
      <c r="A2352">
        <v>1622</v>
      </c>
      <c r="B2352" s="1" t="s">
        <v>1623</v>
      </c>
      <c r="C2352" s="1" t="s">
        <v>5732</v>
      </c>
      <c r="D2352" s="3">
        <v>6900</v>
      </c>
      <c r="E2352" s="4">
        <v>7019</v>
      </c>
      <c r="F2352" t="s">
        <v>8218</v>
      </c>
      <c r="G2352" t="s">
        <v>8223</v>
      </c>
      <c r="H2352" t="s">
        <v>8403</v>
      </c>
      <c r="I2352" t="s">
        <v>8245</v>
      </c>
      <c r="J2352">
        <v>1418803140</v>
      </c>
      <c r="K2352">
        <v>1415343874</v>
      </c>
      <c r="L2352" t="b">
        <v>0</v>
      </c>
      <c r="M2352">
        <v>65</v>
      </c>
      <c r="N2352" t="b">
        <v>1</v>
      </c>
      <c r="O2352" t="s">
        <v>8274</v>
      </c>
      <c r="P2352" t="s">
        <v>8325</v>
      </c>
      <c r="Q2352" t="s">
        <v>8329</v>
      </c>
      <c r="R2352">
        <f t="shared" si="252"/>
        <v>107.98</v>
      </c>
      <c r="S2352" s="9">
        <f t="shared" si="253"/>
        <v>102</v>
      </c>
      <c r="T2352" s="8">
        <f t="shared" si="254"/>
        <v>41950.29483796296</v>
      </c>
      <c r="U2352" s="8">
        <f t="shared" si="255"/>
        <v>41990.332638888889</v>
      </c>
      <c r="V2352" s="14">
        <f t="shared" si="256"/>
        <v>40.037800925929332</v>
      </c>
      <c r="W2352" s="10">
        <f t="shared" si="257"/>
        <v>1.7246376811594202E-2</v>
      </c>
      <c r="X2352" s="21">
        <f t="shared" si="258"/>
        <v>2014</v>
      </c>
    </row>
    <row r="2353" spans="1:24" ht="60" x14ac:dyDescent="0.25">
      <c r="A2353">
        <v>1371</v>
      </c>
      <c r="B2353" s="1" t="s">
        <v>1372</v>
      </c>
      <c r="C2353" s="1" t="s">
        <v>5481</v>
      </c>
      <c r="D2353" s="3">
        <v>6999</v>
      </c>
      <c r="E2353" s="4">
        <v>7495</v>
      </c>
      <c r="F2353" t="s">
        <v>8218</v>
      </c>
      <c r="G2353" t="s">
        <v>8223</v>
      </c>
      <c r="H2353" t="s">
        <v>8403</v>
      </c>
      <c r="I2353" t="s">
        <v>8245</v>
      </c>
      <c r="J2353">
        <v>1431022342</v>
      </c>
      <c r="K2353">
        <v>1428430342</v>
      </c>
      <c r="L2353" t="b">
        <v>0</v>
      </c>
      <c r="M2353">
        <v>70</v>
      </c>
      <c r="N2353" t="b">
        <v>1</v>
      </c>
      <c r="O2353" t="s">
        <v>8274</v>
      </c>
      <c r="P2353" t="s">
        <v>8325</v>
      </c>
      <c r="Q2353" t="s">
        <v>8329</v>
      </c>
      <c r="R2353">
        <f t="shared" si="252"/>
        <v>107.07</v>
      </c>
      <c r="S2353" s="9">
        <f t="shared" si="253"/>
        <v>107</v>
      </c>
      <c r="T2353" s="8">
        <f t="shared" si="254"/>
        <v>42101.758587962962</v>
      </c>
      <c r="U2353" s="8">
        <f t="shared" si="255"/>
        <v>42131.758587962962</v>
      </c>
      <c r="V2353" s="14">
        <f t="shared" si="256"/>
        <v>30</v>
      </c>
      <c r="W2353" s="10">
        <f t="shared" si="257"/>
        <v>7.0867266752393202E-2</v>
      </c>
      <c r="X2353" s="21">
        <f t="shared" si="258"/>
        <v>2015</v>
      </c>
    </row>
    <row r="2354" spans="1:24" ht="60" x14ac:dyDescent="0.25">
      <c r="A2354">
        <v>1958</v>
      </c>
      <c r="B2354" s="1" t="s">
        <v>1959</v>
      </c>
      <c r="C2354" s="1" t="s">
        <v>6068</v>
      </c>
      <c r="D2354" s="3">
        <v>7000</v>
      </c>
      <c r="E2354" s="4">
        <v>100490.02</v>
      </c>
      <c r="F2354" t="s">
        <v>8218</v>
      </c>
      <c r="G2354" t="s">
        <v>8223</v>
      </c>
      <c r="H2354" t="s">
        <v>8403</v>
      </c>
      <c r="I2354" t="s">
        <v>8245</v>
      </c>
      <c r="J2354">
        <v>1364078561</v>
      </c>
      <c r="K2354">
        <v>1361490161</v>
      </c>
      <c r="L2354" t="b">
        <v>1</v>
      </c>
      <c r="M2354">
        <v>1356</v>
      </c>
      <c r="N2354" t="b">
        <v>1</v>
      </c>
      <c r="O2354" t="s">
        <v>8293</v>
      </c>
      <c r="P2354" t="s">
        <v>8306</v>
      </c>
      <c r="Q2354" t="s">
        <v>8307</v>
      </c>
      <c r="R2354">
        <f t="shared" si="252"/>
        <v>74.11</v>
      </c>
      <c r="S2354" s="9">
        <f t="shared" si="253"/>
        <v>1436</v>
      </c>
      <c r="T2354" s="8">
        <f t="shared" si="254"/>
        <v>41326.987974537034</v>
      </c>
      <c r="U2354" s="8">
        <f t="shared" si="255"/>
        <v>41356.94630787037</v>
      </c>
      <c r="V2354" s="14">
        <f t="shared" si="256"/>
        <v>29.958333333335759</v>
      </c>
      <c r="W2354" s="10">
        <f t="shared" si="257"/>
        <v>13.355717142857143</v>
      </c>
      <c r="X2354" s="21">
        <f t="shared" si="258"/>
        <v>2013</v>
      </c>
    </row>
    <row r="2355" spans="1:24" ht="45" x14ac:dyDescent="0.25">
      <c r="A2355">
        <v>2296</v>
      </c>
      <c r="B2355" s="1" t="s">
        <v>2297</v>
      </c>
      <c r="C2355" s="1" t="s">
        <v>6406</v>
      </c>
      <c r="D2355" s="3">
        <v>7000</v>
      </c>
      <c r="E2355" s="4">
        <v>10435</v>
      </c>
      <c r="F2355" t="s">
        <v>8218</v>
      </c>
      <c r="G2355" t="s">
        <v>8223</v>
      </c>
      <c r="H2355" t="s">
        <v>8403</v>
      </c>
      <c r="I2355" t="s">
        <v>8245</v>
      </c>
      <c r="J2355">
        <v>1330018426</v>
      </c>
      <c r="K2355">
        <v>1326994426</v>
      </c>
      <c r="L2355" t="b">
        <v>0</v>
      </c>
      <c r="M2355">
        <v>145</v>
      </c>
      <c r="N2355" t="b">
        <v>1</v>
      </c>
      <c r="O2355" t="s">
        <v>8274</v>
      </c>
      <c r="P2355" t="s">
        <v>8325</v>
      </c>
      <c r="Q2355" t="s">
        <v>8329</v>
      </c>
      <c r="R2355">
        <f t="shared" si="252"/>
        <v>71.97</v>
      </c>
      <c r="S2355" s="9">
        <f t="shared" si="253"/>
        <v>149</v>
      </c>
      <c r="T2355" s="8">
        <f t="shared" si="254"/>
        <v>40927.731782407405</v>
      </c>
      <c r="U2355" s="8">
        <f t="shared" si="255"/>
        <v>40962.731782407405</v>
      </c>
      <c r="V2355" s="14">
        <f t="shared" si="256"/>
        <v>35</v>
      </c>
      <c r="W2355" s="10">
        <f t="shared" si="257"/>
        <v>0.49071428571428571</v>
      </c>
      <c r="X2355" s="21">
        <f t="shared" si="258"/>
        <v>2012</v>
      </c>
    </row>
    <row r="2356" spans="1:24" ht="45" x14ac:dyDescent="0.25">
      <c r="A2356">
        <v>1617</v>
      </c>
      <c r="B2356" s="1" t="s">
        <v>1618</v>
      </c>
      <c r="C2356" s="1" t="s">
        <v>5727</v>
      </c>
      <c r="D2356" s="3">
        <v>7000</v>
      </c>
      <c r="E2356" s="4">
        <v>10210</v>
      </c>
      <c r="F2356" t="s">
        <v>8218</v>
      </c>
      <c r="G2356" t="s">
        <v>8223</v>
      </c>
      <c r="H2356" t="s">
        <v>8403</v>
      </c>
      <c r="I2356" t="s">
        <v>8245</v>
      </c>
      <c r="J2356">
        <v>1383332400</v>
      </c>
      <c r="K2356">
        <v>1380470188</v>
      </c>
      <c r="L2356" t="b">
        <v>0</v>
      </c>
      <c r="M2356">
        <v>158</v>
      </c>
      <c r="N2356" t="b">
        <v>1</v>
      </c>
      <c r="O2356" t="s">
        <v>8274</v>
      </c>
      <c r="P2356" t="s">
        <v>8325</v>
      </c>
      <c r="Q2356" t="s">
        <v>8329</v>
      </c>
      <c r="R2356">
        <f t="shared" si="252"/>
        <v>64.62</v>
      </c>
      <c r="S2356" s="9">
        <f t="shared" si="253"/>
        <v>146</v>
      </c>
      <c r="T2356" s="8">
        <f t="shared" si="254"/>
        <v>41546.664212962962</v>
      </c>
      <c r="U2356" s="8">
        <f t="shared" si="255"/>
        <v>41579.791666666664</v>
      </c>
      <c r="V2356" s="14">
        <f t="shared" si="256"/>
        <v>33.127453703702486</v>
      </c>
      <c r="W2356" s="10">
        <f t="shared" si="257"/>
        <v>0.45857142857142857</v>
      </c>
      <c r="X2356" s="21">
        <f t="shared" si="258"/>
        <v>2013</v>
      </c>
    </row>
    <row r="2357" spans="1:24" ht="45" x14ac:dyDescent="0.25">
      <c r="A2357">
        <v>816</v>
      </c>
      <c r="B2357" s="1" t="s">
        <v>817</v>
      </c>
      <c r="C2357" s="1" t="s">
        <v>4926</v>
      </c>
      <c r="D2357" s="3">
        <v>7000</v>
      </c>
      <c r="E2357" s="4">
        <v>8058.55</v>
      </c>
      <c r="F2357" t="s">
        <v>8218</v>
      </c>
      <c r="G2357" t="s">
        <v>8223</v>
      </c>
      <c r="H2357" t="s">
        <v>8403</v>
      </c>
      <c r="I2357" t="s">
        <v>8245</v>
      </c>
      <c r="J2357">
        <v>1365489000</v>
      </c>
      <c r="K2357">
        <v>1362776043</v>
      </c>
      <c r="L2357" t="b">
        <v>0</v>
      </c>
      <c r="M2357">
        <v>205</v>
      </c>
      <c r="N2357" t="b">
        <v>1</v>
      </c>
      <c r="O2357" t="s">
        <v>8274</v>
      </c>
      <c r="P2357" t="s">
        <v>8325</v>
      </c>
      <c r="Q2357" t="s">
        <v>8329</v>
      </c>
      <c r="R2357">
        <f t="shared" si="252"/>
        <v>39.31</v>
      </c>
      <c r="S2357" s="9">
        <f t="shared" si="253"/>
        <v>115</v>
      </c>
      <c r="T2357" s="8">
        <f t="shared" si="254"/>
        <v>41341.870868055557</v>
      </c>
      <c r="U2357" s="8">
        <f t="shared" si="255"/>
        <v>41373.270833333336</v>
      </c>
      <c r="V2357" s="14">
        <f t="shared" si="256"/>
        <v>31.399965277778392</v>
      </c>
      <c r="W2357" s="10">
        <f t="shared" si="257"/>
        <v>0.15122142857142859</v>
      </c>
      <c r="X2357" s="21">
        <f t="shared" si="258"/>
        <v>2013</v>
      </c>
    </row>
    <row r="2358" spans="1:24" ht="60" x14ac:dyDescent="0.25">
      <c r="A2358">
        <v>1745</v>
      </c>
      <c r="B2358" s="1" t="s">
        <v>1746</v>
      </c>
      <c r="C2358" s="1" t="s">
        <v>5855</v>
      </c>
      <c r="D2358" s="3">
        <v>7000</v>
      </c>
      <c r="E2358" s="4">
        <v>7981</v>
      </c>
      <c r="F2358" t="s">
        <v>8218</v>
      </c>
      <c r="G2358" t="s">
        <v>8223</v>
      </c>
      <c r="H2358" t="s">
        <v>8403</v>
      </c>
      <c r="I2358" t="s">
        <v>8245</v>
      </c>
      <c r="J2358">
        <v>1482372000</v>
      </c>
      <c r="K2358">
        <v>1479276838</v>
      </c>
      <c r="L2358" t="b">
        <v>0</v>
      </c>
      <c r="M2358">
        <v>89</v>
      </c>
      <c r="N2358" t="b">
        <v>1</v>
      </c>
      <c r="O2358" t="s">
        <v>8283</v>
      </c>
      <c r="P2358" t="s">
        <v>8311</v>
      </c>
      <c r="Q2358" t="s">
        <v>8312</v>
      </c>
      <c r="R2358">
        <f t="shared" si="252"/>
        <v>89.67</v>
      </c>
      <c r="S2358" s="9">
        <f t="shared" si="253"/>
        <v>114</v>
      </c>
      <c r="T2358" s="8">
        <f t="shared" si="254"/>
        <v>42690.259699074071</v>
      </c>
      <c r="U2358" s="8">
        <f t="shared" si="255"/>
        <v>42726.083333333328</v>
      </c>
      <c r="V2358" s="14">
        <f t="shared" si="256"/>
        <v>35.823634259257233</v>
      </c>
      <c r="W2358" s="10">
        <f t="shared" si="257"/>
        <v>0.14014285714285715</v>
      </c>
      <c r="X2358" s="21">
        <f t="shared" si="258"/>
        <v>2016</v>
      </c>
    </row>
    <row r="2359" spans="1:24" ht="60" x14ac:dyDescent="0.25">
      <c r="A2359">
        <v>3765</v>
      </c>
      <c r="B2359" s="1" t="s">
        <v>3762</v>
      </c>
      <c r="C2359" s="1" t="s">
        <v>7875</v>
      </c>
      <c r="D2359" s="3">
        <v>7000</v>
      </c>
      <c r="E2359" s="4">
        <v>7942</v>
      </c>
      <c r="F2359" t="s">
        <v>8218</v>
      </c>
      <c r="G2359" t="s">
        <v>8223</v>
      </c>
      <c r="H2359" t="s">
        <v>8403</v>
      </c>
      <c r="I2359" t="s">
        <v>8245</v>
      </c>
      <c r="J2359">
        <v>1406745482</v>
      </c>
      <c r="K2359">
        <v>1404153482</v>
      </c>
      <c r="L2359" t="b">
        <v>0</v>
      </c>
      <c r="M2359">
        <v>107</v>
      </c>
      <c r="N2359" t="b">
        <v>1</v>
      </c>
      <c r="O2359" t="s">
        <v>8303</v>
      </c>
      <c r="P2359" t="s">
        <v>8321</v>
      </c>
      <c r="Q2359" t="s">
        <v>8333</v>
      </c>
      <c r="R2359">
        <f t="shared" si="252"/>
        <v>74.22</v>
      </c>
      <c r="S2359" s="9">
        <f t="shared" si="253"/>
        <v>113</v>
      </c>
      <c r="T2359" s="8">
        <f t="shared" si="254"/>
        <v>41820.776412037041</v>
      </c>
      <c r="U2359" s="8">
        <f t="shared" si="255"/>
        <v>41850.776412037041</v>
      </c>
      <c r="V2359" s="14">
        <f t="shared" si="256"/>
        <v>30</v>
      </c>
      <c r="W2359" s="10">
        <f t="shared" si="257"/>
        <v>0.13457142857142856</v>
      </c>
      <c r="X2359" s="21">
        <f t="shared" si="258"/>
        <v>2014</v>
      </c>
    </row>
    <row r="2360" spans="1:24" ht="60" x14ac:dyDescent="0.25">
      <c r="A2360">
        <v>3154</v>
      </c>
      <c r="B2360" s="1" t="s">
        <v>3154</v>
      </c>
      <c r="C2360" s="1" t="s">
        <v>7264</v>
      </c>
      <c r="D2360" s="3">
        <v>7000</v>
      </c>
      <c r="E2360" s="4">
        <v>7905</v>
      </c>
      <c r="F2360" t="s">
        <v>8218</v>
      </c>
      <c r="G2360" t="s">
        <v>8223</v>
      </c>
      <c r="H2360" t="s">
        <v>8403</v>
      </c>
      <c r="I2360" t="s">
        <v>8245</v>
      </c>
      <c r="J2360">
        <v>1333310458</v>
      </c>
      <c r="K2360">
        <v>1330722058</v>
      </c>
      <c r="L2360" t="b">
        <v>1</v>
      </c>
      <c r="M2360">
        <v>123</v>
      </c>
      <c r="N2360" t="b">
        <v>1</v>
      </c>
      <c r="O2360" t="s">
        <v>8269</v>
      </c>
      <c r="P2360" t="s">
        <v>8321</v>
      </c>
      <c r="Q2360" t="s">
        <v>8324</v>
      </c>
      <c r="R2360">
        <f t="shared" si="252"/>
        <v>64.27</v>
      </c>
      <c r="S2360" s="9">
        <f t="shared" si="253"/>
        <v>113</v>
      </c>
      <c r="T2360" s="8">
        <f t="shared" si="254"/>
        <v>40970.875671296293</v>
      </c>
      <c r="U2360" s="8">
        <f t="shared" si="255"/>
        <v>41000.834004629629</v>
      </c>
      <c r="V2360" s="14">
        <f t="shared" si="256"/>
        <v>29.958333333335759</v>
      </c>
      <c r="W2360" s="10">
        <f t="shared" si="257"/>
        <v>0.12928571428571428</v>
      </c>
      <c r="X2360" s="21">
        <f t="shared" si="258"/>
        <v>2012</v>
      </c>
    </row>
    <row r="2361" spans="1:24" ht="60" x14ac:dyDescent="0.25">
      <c r="A2361">
        <v>1281</v>
      </c>
      <c r="B2361" s="1" t="s">
        <v>1282</v>
      </c>
      <c r="C2361" s="1" t="s">
        <v>5391</v>
      </c>
      <c r="D2361" s="3">
        <v>7000</v>
      </c>
      <c r="E2361" s="4">
        <v>7750</v>
      </c>
      <c r="F2361" t="s">
        <v>8218</v>
      </c>
      <c r="G2361" t="s">
        <v>8223</v>
      </c>
      <c r="H2361" t="s">
        <v>8403</v>
      </c>
      <c r="I2361" t="s">
        <v>8245</v>
      </c>
      <c r="J2361">
        <v>1375033836</v>
      </c>
      <c r="K2361">
        <v>1373305836</v>
      </c>
      <c r="L2361" t="b">
        <v>1</v>
      </c>
      <c r="M2361">
        <v>74</v>
      </c>
      <c r="N2361" t="b">
        <v>1</v>
      </c>
      <c r="O2361" t="s">
        <v>8274</v>
      </c>
      <c r="P2361" t="s">
        <v>8325</v>
      </c>
      <c r="Q2361" t="s">
        <v>8329</v>
      </c>
      <c r="R2361">
        <f t="shared" si="252"/>
        <v>104.73</v>
      </c>
      <c r="S2361" s="9">
        <f t="shared" si="253"/>
        <v>111</v>
      </c>
      <c r="T2361" s="8">
        <f t="shared" si="254"/>
        <v>41463.743472222224</v>
      </c>
      <c r="U2361" s="8">
        <f t="shared" si="255"/>
        <v>41483.743472222224</v>
      </c>
      <c r="V2361" s="14">
        <f t="shared" si="256"/>
        <v>20</v>
      </c>
      <c r="W2361" s="10">
        <f t="shared" si="257"/>
        <v>0.10714285714285714</v>
      </c>
      <c r="X2361" s="21">
        <f t="shared" si="258"/>
        <v>2013</v>
      </c>
    </row>
    <row r="2362" spans="1:24" ht="60" x14ac:dyDescent="0.25">
      <c r="A2362">
        <v>364</v>
      </c>
      <c r="B2362" s="1" t="s">
        <v>365</v>
      </c>
      <c r="C2362" s="1" t="s">
        <v>4474</v>
      </c>
      <c r="D2362" s="3">
        <v>7000</v>
      </c>
      <c r="E2362" s="4">
        <v>7711.3</v>
      </c>
      <c r="F2362" t="s">
        <v>8218</v>
      </c>
      <c r="G2362" t="s">
        <v>8223</v>
      </c>
      <c r="H2362" t="s">
        <v>8403</v>
      </c>
      <c r="I2362" t="s">
        <v>8245</v>
      </c>
      <c r="J2362">
        <v>1403323140</v>
      </c>
      <c r="K2362">
        <v>1400704672</v>
      </c>
      <c r="L2362" t="b">
        <v>0</v>
      </c>
      <c r="M2362">
        <v>113</v>
      </c>
      <c r="N2362" t="b">
        <v>1</v>
      </c>
      <c r="O2362" t="s">
        <v>8267</v>
      </c>
      <c r="P2362" t="s">
        <v>8319</v>
      </c>
      <c r="Q2362" t="s">
        <v>8320</v>
      </c>
      <c r="R2362">
        <f t="shared" si="252"/>
        <v>68.239999999999995</v>
      </c>
      <c r="S2362" s="9">
        <f t="shared" si="253"/>
        <v>110</v>
      </c>
      <c r="T2362" s="8">
        <f t="shared" si="254"/>
        <v>41780.859629629631</v>
      </c>
      <c r="U2362" s="8">
        <f t="shared" si="255"/>
        <v>41811.165972222225</v>
      </c>
      <c r="V2362" s="14">
        <f t="shared" si="256"/>
        <v>30.306342592593865</v>
      </c>
      <c r="W2362" s="10">
        <f t="shared" si="257"/>
        <v>0.10161428571428574</v>
      </c>
      <c r="X2362" s="21">
        <f t="shared" si="258"/>
        <v>2014</v>
      </c>
    </row>
    <row r="2363" spans="1:24" ht="60" x14ac:dyDescent="0.25">
      <c r="A2363">
        <v>3171</v>
      </c>
      <c r="B2363" s="1" t="s">
        <v>3171</v>
      </c>
      <c r="C2363" s="1" t="s">
        <v>7281</v>
      </c>
      <c r="D2363" s="3">
        <v>7000</v>
      </c>
      <c r="E2363" s="4">
        <v>7617</v>
      </c>
      <c r="F2363" t="s">
        <v>8218</v>
      </c>
      <c r="G2363" t="s">
        <v>8224</v>
      </c>
      <c r="H2363" t="s">
        <v>8407</v>
      </c>
      <c r="I2363" t="s">
        <v>8246</v>
      </c>
      <c r="J2363">
        <v>1462545358</v>
      </c>
      <c r="K2363">
        <v>1459953358</v>
      </c>
      <c r="L2363" t="b">
        <v>1</v>
      </c>
      <c r="M2363">
        <v>117</v>
      </c>
      <c r="N2363" t="b">
        <v>1</v>
      </c>
      <c r="O2363" t="s">
        <v>8269</v>
      </c>
      <c r="P2363" t="s">
        <v>8321</v>
      </c>
      <c r="Q2363" t="s">
        <v>8324</v>
      </c>
      <c r="R2363">
        <f t="shared" si="252"/>
        <v>65.099999999999994</v>
      </c>
      <c r="S2363" s="9">
        <f t="shared" si="253"/>
        <v>109</v>
      </c>
      <c r="T2363" s="8">
        <f t="shared" si="254"/>
        <v>42466.608310185184</v>
      </c>
      <c r="U2363" s="8">
        <f t="shared" si="255"/>
        <v>42496.608310185184</v>
      </c>
      <c r="V2363" s="14">
        <f t="shared" si="256"/>
        <v>30</v>
      </c>
      <c r="W2363" s="10">
        <f t="shared" si="257"/>
        <v>8.8142857142857148E-2</v>
      </c>
      <c r="X2363" s="21">
        <f t="shared" si="258"/>
        <v>2016</v>
      </c>
    </row>
    <row r="2364" spans="1:24" ht="30" x14ac:dyDescent="0.25">
      <c r="A2364">
        <v>3002</v>
      </c>
      <c r="B2364" s="1" t="s">
        <v>3002</v>
      </c>
      <c r="C2364" s="1" t="s">
        <v>7112</v>
      </c>
      <c r="D2364" s="3">
        <v>7000</v>
      </c>
      <c r="E2364" s="4">
        <v>7595.43</v>
      </c>
      <c r="F2364" t="s">
        <v>8218</v>
      </c>
      <c r="G2364" t="s">
        <v>8223</v>
      </c>
      <c r="H2364" t="s">
        <v>8403</v>
      </c>
      <c r="I2364" t="s">
        <v>8245</v>
      </c>
      <c r="J2364">
        <v>1356552252</v>
      </c>
      <c r="K2364">
        <v>1353960252</v>
      </c>
      <c r="L2364" t="b">
        <v>0</v>
      </c>
      <c r="M2364">
        <v>104</v>
      </c>
      <c r="N2364" t="b">
        <v>1</v>
      </c>
      <c r="O2364" t="s">
        <v>8301</v>
      </c>
      <c r="P2364" t="s">
        <v>8321</v>
      </c>
      <c r="Q2364" t="s">
        <v>8322</v>
      </c>
      <c r="R2364">
        <f t="shared" si="252"/>
        <v>73.03</v>
      </c>
      <c r="S2364" s="9">
        <f t="shared" si="253"/>
        <v>109</v>
      </c>
      <c r="T2364" s="8">
        <f t="shared" si="254"/>
        <v>41239.83625</v>
      </c>
      <c r="U2364" s="8">
        <f t="shared" si="255"/>
        <v>41269.83625</v>
      </c>
      <c r="V2364" s="14">
        <f t="shared" si="256"/>
        <v>30</v>
      </c>
      <c r="W2364" s="10">
        <f t="shared" si="257"/>
        <v>8.5061428571428607E-2</v>
      </c>
      <c r="X2364" s="21">
        <f t="shared" si="258"/>
        <v>2012</v>
      </c>
    </row>
    <row r="2365" spans="1:24" ht="45" x14ac:dyDescent="0.25">
      <c r="A2365">
        <v>65</v>
      </c>
      <c r="B2365" s="1" t="s">
        <v>67</v>
      </c>
      <c r="C2365" s="1" t="s">
        <v>4176</v>
      </c>
      <c r="D2365" s="3">
        <v>7000</v>
      </c>
      <c r="E2365" s="4">
        <v>7527</v>
      </c>
      <c r="F2365" t="s">
        <v>8218</v>
      </c>
      <c r="G2365" t="s">
        <v>8228</v>
      </c>
      <c r="H2365" t="s">
        <v>8408</v>
      </c>
      <c r="I2365" t="s">
        <v>8250</v>
      </c>
      <c r="J2365">
        <v>1407736740</v>
      </c>
      <c r="K2365">
        <v>1405453354</v>
      </c>
      <c r="L2365" t="b">
        <v>0</v>
      </c>
      <c r="M2365">
        <v>57</v>
      </c>
      <c r="N2365" t="b">
        <v>1</v>
      </c>
      <c r="O2365" t="s">
        <v>8264</v>
      </c>
      <c r="P2365" t="s">
        <v>8319</v>
      </c>
      <c r="Q2365" t="s">
        <v>8341</v>
      </c>
      <c r="R2365">
        <f t="shared" si="252"/>
        <v>132.05000000000001</v>
      </c>
      <c r="S2365" s="9">
        <f t="shared" si="253"/>
        <v>108</v>
      </c>
      <c r="T2365" s="8">
        <f t="shared" si="254"/>
        <v>41835.821226851855</v>
      </c>
      <c r="U2365" s="8">
        <f t="shared" si="255"/>
        <v>41862.249305555553</v>
      </c>
      <c r="V2365" s="14">
        <f t="shared" si="256"/>
        <v>26.428078703698702</v>
      </c>
      <c r="W2365" s="10">
        <f t="shared" si="257"/>
        <v>7.5285714285714289E-2</v>
      </c>
      <c r="X2365" s="21">
        <f t="shared" si="258"/>
        <v>2014</v>
      </c>
    </row>
    <row r="2366" spans="1:24" ht="60" x14ac:dyDescent="0.25">
      <c r="A2366">
        <v>2248</v>
      </c>
      <c r="B2366" s="1" t="s">
        <v>2249</v>
      </c>
      <c r="C2366" s="1" t="s">
        <v>6358</v>
      </c>
      <c r="D2366" s="3">
        <v>7000</v>
      </c>
      <c r="E2366" s="4">
        <v>7505</v>
      </c>
      <c r="F2366" t="s">
        <v>8218</v>
      </c>
      <c r="G2366" t="s">
        <v>8224</v>
      </c>
      <c r="H2366" t="s">
        <v>8407</v>
      </c>
      <c r="I2366" t="s">
        <v>8246</v>
      </c>
      <c r="J2366">
        <v>1481749278</v>
      </c>
      <c r="K2366">
        <v>1479157278</v>
      </c>
      <c r="L2366" t="b">
        <v>0</v>
      </c>
      <c r="M2366">
        <v>128</v>
      </c>
      <c r="N2366" t="b">
        <v>1</v>
      </c>
      <c r="O2366" t="s">
        <v>8295</v>
      </c>
      <c r="P2366" t="s">
        <v>8314</v>
      </c>
      <c r="Q2366" t="s">
        <v>8315</v>
      </c>
      <c r="R2366">
        <f t="shared" si="252"/>
        <v>58.63</v>
      </c>
      <c r="S2366" s="9">
        <f t="shared" si="253"/>
        <v>107</v>
      </c>
      <c r="T2366" s="8">
        <f t="shared" si="254"/>
        <v>42688.875902777778</v>
      </c>
      <c r="U2366" s="8">
        <f t="shared" si="255"/>
        <v>42718.875902777778</v>
      </c>
      <c r="V2366" s="14">
        <f t="shared" si="256"/>
        <v>30</v>
      </c>
      <c r="W2366" s="10">
        <f t="shared" si="257"/>
        <v>7.2142857142857147E-2</v>
      </c>
      <c r="X2366" s="21">
        <f t="shared" si="258"/>
        <v>2016</v>
      </c>
    </row>
    <row r="2367" spans="1:24" ht="60" x14ac:dyDescent="0.25">
      <c r="A2367">
        <v>724</v>
      </c>
      <c r="B2367" s="1" t="s">
        <v>725</v>
      </c>
      <c r="C2367" s="1" t="s">
        <v>4834</v>
      </c>
      <c r="D2367" s="3">
        <v>7000</v>
      </c>
      <c r="E2367" s="4">
        <v>7383.01</v>
      </c>
      <c r="F2367" t="s">
        <v>8218</v>
      </c>
      <c r="G2367" t="s">
        <v>8223</v>
      </c>
      <c r="H2367" t="s">
        <v>8403</v>
      </c>
      <c r="I2367" t="s">
        <v>8245</v>
      </c>
      <c r="J2367">
        <v>1309447163</v>
      </c>
      <c r="K2367">
        <v>1306855163</v>
      </c>
      <c r="L2367" t="b">
        <v>0</v>
      </c>
      <c r="M2367">
        <v>143</v>
      </c>
      <c r="N2367" t="b">
        <v>1</v>
      </c>
      <c r="O2367" t="s">
        <v>8272</v>
      </c>
      <c r="P2367" t="s">
        <v>8309</v>
      </c>
      <c r="Q2367" t="s">
        <v>8331</v>
      </c>
      <c r="R2367">
        <f t="shared" si="252"/>
        <v>51.63</v>
      </c>
      <c r="S2367" s="9">
        <f t="shared" si="253"/>
        <v>105</v>
      </c>
      <c r="T2367" s="8">
        <f t="shared" si="254"/>
        <v>40694.638460648144</v>
      </c>
      <c r="U2367" s="8">
        <f t="shared" si="255"/>
        <v>40724.638460648144</v>
      </c>
      <c r="V2367" s="14">
        <f t="shared" si="256"/>
        <v>30</v>
      </c>
      <c r="W2367" s="10">
        <f t="shared" si="257"/>
        <v>5.4715714285714319E-2</v>
      </c>
      <c r="X2367" s="21">
        <f t="shared" si="258"/>
        <v>2011</v>
      </c>
    </row>
    <row r="2368" spans="1:24" ht="45" x14ac:dyDescent="0.25">
      <c r="A2368">
        <v>3258</v>
      </c>
      <c r="B2368" s="1" t="s">
        <v>3258</v>
      </c>
      <c r="C2368" s="1" t="s">
        <v>7368</v>
      </c>
      <c r="D2368" s="3">
        <v>7000</v>
      </c>
      <c r="E2368" s="4">
        <v>7365</v>
      </c>
      <c r="F2368" t="s">
        <v>8218</v>
      </c>
      <c r="G2368" t="s">
        <v>8223</v>
      </c>
      <c r="H2368" t="s">
        <v>8403</v>
      </c>
      <c r="I2368" t="s">
        <v>8245</v>
      </c>
      <c r="J2368">
        <v>1420751861</v>
      </c>
      <c r="K2368">
        <v>1418159861</v>
      </c>
      <c r="L2368" t="b">
        <v>1</v>
      </c>
      <c r="M2368">
        <v>75</v>
      </c>
      <c r="N2368" t="b">
        <v>1</v>
      </c>
      <c r="O2368" t="s">
        <v>8269</v>
      </c>
      <c r="P2368" t="s">
        <v>8321</v>
      </c>
      <c r="Q2368" t="s">
        <v>8324</v>
      </c>
      <c r="R2368">
        <f t="shared" si="252"/>
        <v>98.2</v>
      </c>
      <c r="S2368" s="9">
        <f t="shared" si="253"/>
        <v>105</v>
      </c>
      <c r="T2368" s="8">
        <f t="shared" si="254"/>
        <v>41982.887280092589</v>
      </c>
      <c r="U2368" s="8">
        <f t="shared" si="255"/>
        <v>42012.887280092589</v>
      </c>
      <c r="V2368" s="14">
        <f t="shared" si="256"/>
        <v>30</v>
      </c>
      <c r="W2368" s="10">
        <f t="shared" si="257"/>
        <v>5.2142857142857144E-2</v>
      </c>
      <c r="X2368" s="21">
        <f t="shared" si="258"/>
        <v>2014</v>
      </c>
    </row>
    <row r="2369" spans="1:24" ht="30" x14ac:dyDescent="0.25">
      <c r="A2369">
        <v>2113</v>
      </c>
      <c r="B2369" s="1" t="s">
        <v>2114</v>
      </c>
      <c r="C2369" s="1" t="s">
        <v>6223</v>
      </c>
      <c r="D2369" s="3">
        <v>7000</v>
      </c>
      <c r="E2369" s="4">
        <v>7340</v>
      </c>
      <c r="F2369" t="s">
        <v>8218</v>
      </c>
      <c r="G2369" t="s">
        <v>8223</v>
      </c>
      <c r="H2369" t="s">
        <v>8403</v>
      </c>
      <c r="I2369" t="s">
        <v>8245</v>
      </c>
      <c r="J2369">
        <v>1411505176</v>
      </c>
      <c r="K2369">
        <v>1408481176</v>
      </c>
      <c r="L2369" t="b">
        <v>0</v>
      </c>
      <c r="M2369">
        <v>107</v>
      </c>
      <c r="N2369" t="b">
        <v>1</v>
      </c>
      <c r="O2369" t="s">
        <v>8277</v>
      </c>
      <c r="P2369" t="s">
        <v>8325</v>
      </c>
      <c r="Q2369" t="s">
        <v>8326</v>
      </c>
      <c r="R2369">
        <f t="shared" si="252"/>
        <v>68.599999999999994</v>
      </c>
      <c r="S2369" s="9">
        <f t="shared" si="253"/>
        <v>105</v>
      </c>
      <c r="T2369" s="8">
        <f t="shared" si="254"/>
        <v>41870.86546296296</v>
      </c>
      <c r="U2369" s="8">
        <f t="shared" si="255"/>
        <v>41905.86546296296</v>
      </c>
      <c r="V2369" s="14">
        <f t="shared" si="256"/>
        <v>35</v>
      </c>
      <c r="W2369" s="10">
        <f t="shared" si="257"/>
        <v>4.8571428571428571E-2</v>
      </c>
      <c r="X2369" s="21">
        <f t="shared" si="258"/>
        <v>2014</v>
      </c>
    </row>
    <row r="2370" spans="1:24" ht="45" x14ac:dyDescent="0.25">
      <c r="A2370">
        <v>1538</v>
      </c>
      <c r="B2370" s="1" t="s">
        <v>1539</v>
      </c>
      <c r="C2370" s="1" t="s">
        <v>5648</v>
      </c>
      <c r="D2370" s="3">
        <v>7000</v>
      </c>
      <c r="E2370" s="4">
        <v>7184</v>
      </c>
      <c r="F2370" t="s">
        <v>8218</v>
      </c>
      <c r="G2370" t="s">
        <v>8223</v>
      </c>
      <c r="H2370" t="s">
        <v>8403</v>
      </c>
      <c r="I2370" t="s">
        <v>8245</v>
      </c>
      <c r="J2370">
        <v>1421952370</v>
      </c>
      <c r="K2370">
        <v>1418064370</v>
      </c>
      <c r="L2370" t="b">
        <v>1</v>
      </c>
      <c r="M2370">
        <v>46</v>
      </c>
      <c r="N2370" t="b">
        <v>1</v>
      </c>
      <c r="O2370" t="s">
        <v>8283</v>
      </c>
      <c r="P2370" t="s">
        <v>8311</v>
      </c>
      <c r="Q2370" t="s">
        <v>8312</v>
      </c>
      <c r="R2370">
        <f t="shared" ref="R2370:R2433" si="259">IFERROR(ROUND(E2370/M2370,2),0)</f>
        <v>156.16999999999999</v>
      </c>
      <c r="S2370" s="9">
        <f t="shared" ref="S2370:S2433" si="260">ROUND((E2370/D2370)*100,0)</f>
        <v>103</v>
      </c>
      <c r="T2370" s="8">
        <f t="shared" ref="T2370:T2433" si="261">+(((K2370/60)/60)/24)+DATE(1970,1,1)</f>
        <v>41981.782060185185</v>
      </c>
      <c r="U2370" s="8">
        <f t="shared" ref="U2370:U2433" si="262">+(((J2370/60)/60/24)+DATE(1970,1,1))</f>
        <v>42026.782060185185</v>
      </c>
      <c r="V2370" s="14">
        <f t="shared" ref="V2370:V2433" si="263">+U2370-T2370</f>
        <v>45</v>
      </c>
      <c r="W2370" s="10">
        <f t="shared" ref="W2370:W2433" si="264">+(E2370-D2370)/D2370</f>
        <v>2.6285714285714287E-2</v>
      </c>
      <c r="X2370" s="21">
        <f t="shared" ref="X2370:X2433" si="265">YEAR(T2370)</f>
        <v>2014</v>
      </c>
    </row>
    <row r="2371" spans="1:24" ht="30" x14ac:dyDescent="0.25">
      <c r="A2371">
        <v>3228</v>
      </c>
      <c r="B2371" s="1" t="s">
        <v>3228</v>
      </c>
      <c r="C2371" s="1" t="s">
        <v>7338</v>
      </c>
      <c r="D2371" s="3">
        <v>7000</v>
      </c>
      <c r="E2371" s="4">
        <v>7164</v>
      </c>
      <c r="F2371" t="s">
        <v>8218</v>
      </c>
      <c r="G2371" t="s">
        <v>8223</v>
      </c>
      <c r="H2371" t="s">
        <v>8403</v>
      </c>
      <c r="I2371" t="s">
        <v>8245</v>
      </c>
      <c r="J2371">
        <v>1450328340</v>
      </c>
      <c r="K2371">
        <v>1447606884</v>
      </c>
      <c r="L2371" t="b">
        <v>1</v>
      </c>
      <c r="M2371">
        <v>37</v>
      </c>
      <c r="N2371" t="b">
        <v>1</v>
      </c>
      <c r="O2371" t="s">
        <v>8269</v>
      </c>
      <c r="P2371" t="s">
        <v>8321</v>
      </c>
      <c r="Q2371" t="s">
        <v>8324</v>
      </c>
      <c r="R2371">
        <f t="shared" si="259"/>
        <v>193.62</v>
      </c>
      <c r="S2371" s="9">
        <f t="shared" si="260"/>
        <v>102</v>
      </c>
      <c r="T2371" s="8">
        <f t="shared" si="261"/>
        <v>42323.70930555556</v>
      </c>
      <c r="U2371" s="8">
        <f t="shared" si="262"/>
        <v>42355.207638888889</v>
      </c>
      <c r="V2371" s="14">
        <f t="shared" si="263"/>
        <v>31.498333333329356</v>
      </c>
      <c r="W2371" s="10">
        <f t="shared" si="264"/>
        <v>2.3428571428571427E-2</v>
      </c>
      <c r="X2371" s="21">
        <f t="shared" si="265"/>
        <v>2015</v>
      </c>
    </row>
    <row r="2372" spans="1:24" ht="60" x14ac:dyDescent="0.25">
      <c r="A2372">
        <v>3182</v>
      </c>
      <c r="B2372" s="1" t="s">
        <v>3182</v>
      </c>
      <c r="C2372" s="1" t="s">
        <v>7292</v>
      </c>
      <c r="D2372" s="3">
        <v>7000</v>
      </c>
      <c r="E2372" s="4">
        <v>7062</v>
      </c>
      <c r="F2372" t="s">
        <v>8218</v>
      </c>
      <c r="G2372" t="s">
        <v>8223</v>
      </c>
      <c r="H2372" t="s">
        <v>8403</v>
      </c>
      <c r="I2372" t="s">
        <v>8245</v>
      </c>
      <c r="J2372">
        <v>1328029200</v>
      </c>
      <c r="K2372">
        <v>1323211621</v>
      </c>
      <c r="L2372" t="b">
        <v>1</v>
      </c>
      <c r="M2372">
        <v>151</v>
      </c>
      <c r="N2372" t="b">
        <v>1</v>
      </c>
      <c r="O2372" t="s">
        <v>8269</v>
      </c>
      <c r="P2372" t="s">
        <v>8321</v>
      </c>
      <c r="Q2372" t="s">
        <v>8324</v>
      </c>
      <c r="R2372">
        <f t="shared" si="259"/>
        <v>46.77</v>
      </c>
      <c r="S2372" s="9">
        <f t="shared" si="260"/>
        <v>101</v>
      </c>
      <c r="T2372" s="8">
        <f t="shared" si="261"/>
        <v>40883.949317129627</v>
      </c>
      <c r="U2372" s="8">
        <f t="shared" si="262"/>
        <v>40939.708333333336</v>
      </c>
      <c r="V2372" s="14">
        <f t="shared" si="263"/>
        <v>55.759016203708597</v>
      </c>
      <c r="W2372" s="10">
        <f t="shared" si="264"/>
        <v>8.8571428571428568E-3</v>
      </c>
      <c r="X2372" s="21">
        <f t="shared" si="265"/>
        <v>2011</v>
      </c>
    </row>
    <row r="2373" spans="1:24" ht="60" x14ac:dyDescent="0.25">
      <c r="A2373">
        <v>3020</v>
      </c>
      <c r="B2373" s="1" t="s">
        <v>3020</v>
      </c>
      <c r="C2373" s="1" t="s">
        <v>7130</v>
      </c>
      <c r="D2373" s="3">
        <v>7000</v>
      </c>
      <c r="E2373" s="4">
        <v>7040</v>
      </c>
      <c r="F2373" t="s">
        <v>8218</v>
      </c>
      <c r="G2373" t="s">
        <v>8223</v>
      </c>
      <c r="H2373" t="s">
        <v>8403</v>
      </c>
      <c r="I2373" t="s">
        <v>8245</v>
      </c>
      <c r="J2373">
        <v>1439583533</v>
      </c>
      <c r="K2373">
        <v>1434399533</v>
      </c>
      <c r="L2373" t="b">
        <v>0</v>
      </c>
      <c r="M2373">
        <v>30</v>
      </c>
      <c r="N2373" t="b">
        <v>1</v>
      </c>
      <c r="O2373" t="s">
        <v>8301</v>
      </c>
      <c r="P2373" t="s">
        <v>8321</v>
      </c>
      <c r="Q2373" t="s">
        <v>8322</v>
      </c>
      <c r="R2373">
        <f t="shared" si="259"/>
        <v>234.67</v>
      </c>
      <c r="S2373" s="9">
        <f t="shared" si="260"/>
        <v>101</v>
      </c>
      <c r="T2373" s="8">
        <f t="shared" si="261"/>
        <v>42170.846446759257</v>
      </c>
      <c r="U2373" s="8">
        <f t="shared" si="262"/>
        <v>42230.846446759257</v>
      </c>
      <c r="V2373" s="14">
        <f t="shared" si="263"/>
        <v>60</v>
      </c>
      <c r="W2373" s="10">
        <f t="shared" si="264"/>
        <v>5.7142857142857143E-3</v>
      </c>
      <c r="X2373" s="21">
        <f t="shared" si="265"/>
        <v>2015</v>
      </c>
    </row>
    <row r="2374" spans="1:24" ht="60" x14ac:dyDescent="0.25">
      <c r="A2374">
        <v>747</v>
      </c>
      <c r="B2374" s="1" t="s">
        <v>748</v>
      </c>
      <c r="C2374" s="1" t="s">
        <v>4857</v>
      </c>
      <c r="D2374" s="3">
        <v>7000</v>
      </c>
      <c r="E2374" s="4">
        <v>7003</v>
      </c>
      <c r="F2374" t="s">
        <v>8218</v>
      </c>
      <c r="G2374" t="s">
        <v>8232</v>
      </c>
      <c r="H2374" t="s">
        <v>8414</v>
      </c>
      <c r="I2374" t="s">
        <v>8248</v>
      </c>
      <c r="J2374">
        <v>1421319240</v>
      </c>
      <c r="K2374">
        <v>1418649019</v>
      </c>
      <c r="L2374" t="b">
        <v>0</v>
      </c>
      <c r="M2374">
        <v>55</v>
      </c>
      <c r="N2374" t="b">
        <v>1</v>
      </c>
      <c r="O2374" t="s">
        <v>8272</v>
      </c>
      <c r="P2374" t="s">
        <v>8309</v>
      </c>
      <c r="Q2374" t="s">
        <v>8331</v>
      </c>
      <c r="R2374">
        <f t="shared" si="259"/>
        <v>127.33</v>
      </c>
      <c r="S2374" s="9">
        <f t="shared" si="260"/>
        <v>100</v>
      </c>
      <c r="T2374" s="8">
        <f t="shared" si="261"/>
        <v>41988.548831018517</v>
      </c>
      <c r="U2374" s="8">
        <f t="shared" si="262"/>
        <v>42019.454166666663</v>
      </c>
      <c r="V2374" s="14">
        <f t="shared" si="263"/>
        <v>30.90533564814541</v>
      </c>
      <c r="W2374" s="10">
        <f t="shared" si="264"/>
        <v>4.2857142857142855E-4</v>
      </c>
      <c r="X2374" s="21">
        <f t="shared" si="265"/>
        <v>2014</v>
      </c>
    </row>
    <row r="2375" spans="1:24" ht="60" x14ac:dyDescent="0.25">
      <c r="A2375">
        <v>1026</v>
      </c>
      <c r="B2375" s="1" t="s">
        <v>1027</v>
      </c>
      <c r="C2375" s="1" t="s">
        <v>5136</v>
      </c>
      <c r="D2375" s="3">
        <v>7000</v>
      </c>
      <c r="E2375" s="4">
        <v>7000.58</v>
      </c>
      <c r="F2375" t="s">
        <v>8218</v>
      </c>
      <c r="G2375" t="s">
        <v>8224</v>
      </c>
      <c r="H2375" t="s">
        <v>8407</v>
      </c>
      <c r="I2375" t="s">
        <v>8246</v>
      </c>
      <c r="J2375">
        <v>1459414016</v>
      </c>
      <c r="K2375">
        <v>1456480016</v>
      </c>
      <c r="L2375" t="b">
        <v>1</v>
      </c>
      <c r="M2375">
        <v>122</v>
      </c>
      <c r="N2375" t="b">
        <v>1</v>
      </c>
      <c r="O2375" t="s">
        <v>8278</v>
      </c>
      <c r="P2375" t="s">
        <v>8325</v>
      </c>
      <c r="Q2375" t="s">
        <v>8327</v>
      </c>
      <c r="R2375">
        <f t="shared" si="259"/>
        <v>57.38</v>
      </c>
      <c r="S2375" s="9">
        <f t="shared" si="260"/>
        <v>100</v>
      </c>
      <c r="T2375" s="8">
        <f t="shared" si="261"/>
        <v>42426.407592592594</v>
      </c>
      <c r="U2375" s="8">
        <f t="shared" si="262"/>
        <v>42460.365925925929</v>
      </c>
      <c r="V2375" s="14">
        <f t="shared" si="263"/>
        <v>33.958333333335759</v>
      </c>
      <c r="W2375" s="10">
        <f t="shared" si="264"/>
        <v>8.2857142857132465E-5</v>
      </c>
      <c r="X2375" s="21">
        <f t="shared" si="265"/>
        <v>2016</v>
      </c>
    </row>
    <row r="2376" spans="1:24" ht="60" x14ac:dyDescent="0.25">
      <c r="A2376">
        <v>3793</v>
      </c>
      <c r="B2376" s="1" t="s">
        <v>3790</v>
      </c>
      <c r="C2376" s="1" t="s">
        <v>7903</v>
      </c>
      <c r="D2376" s="3">
        <v>7000</v>
      </c>
      <c r="E2376" s="4">
        <v>4176</v>
      </c>
      <c r="F2376" t="s">
        <v>8220</v>
      </c>
      <c r="G2376" t="s">
        <v>8223</v>
      </c>
      <c r="H2376" t="s">
        <v>8403</v>
      </c>
      <c r="I2376" t="s">
        <v>8245</v>
      </c>
      <c r="J2376">
        <v>1418769129</v>
      </c>
      <c r="K2376">
        <v>1416954729</v>
      </c>
      <c r="L2376" t="b">
        <v>0</v>
      </c>
      <c r="M2376">
        <v>24</v>
      </c>
      <c r="N2376" t="b">
        <v>0</v>
      </c>
      <c r="O2376" t="s">
        <v>8303</v>
      </c>
      <c r="P2376" t="s">
        <v>8321</v>
      </c>
      <c r="Q2376" t="s">
        <v>8333</v>
      </c>
      <c r="R2376">
        <f t="shared" si="259"/>
        <v>174</v>
      </c>
      <c r="S2376" s="9">
        <f t="shared" si="260"/>
        <v>60</v>
      </c>
      <c r="T2376" s="8">
        <f t="shared" si="261"/>
        <v>41968.938993055555</v>
      </c>
      <c r="U2376" s="8">
        <f t="shared" si="262"/>
        <v>41989.938993055555</v>
      </c>
      <c r="V2376" s="14">
        <f t="shared" si="263"/>
        <v>21</v>
      </c>
      <c r="W2376" s="10">
        <f t="shared" si="264"/>
        <v>-0.40342857142857141</v>
      </c>
      <c r="X2376" s="21">
        <f t="shared" si="265"/>
        <v>2014</v>
      </c>
    </row>
    <row r="2377" spans="1:24" ht="60" x14ac:dyDescent="0.25">
      <c r="A2377">
        <v>776</v>
      </c>
      <c r="B2377" s="1" t="s">
        <v>777</v>
      </c>
      <c r="C2377" s="1" t="s">
        <v>4886</v>
      </c>
      <c r="D2377" s="3">
        <v>7000</v>
      </c>
      <c r="E2377" s="4">
        <v>3598</v>
      </c>
      <c r="F2377" t="s">
        <v>8220</v>
      </c>
      <c r="G2377" t="s">
        <v>8223</v>
      </c>
      <c r="H2377" t="s">
        <v>8403</v>
      </c>
      <c r="I2377" t="s">
        <v>8245</v>
      </c>
      <c r="J2377">
        <v>1444539600</v>
      </c>
      <c r="K2377">
        <v>1441297645</v>
      </c>
      <c r="L2377" t="b">
        <v>0</v>
      </c>
      <c r="M2377">
        <v>57</v>
      </c>
      <c r="N2377" t="b">
        <v>0</v>
      </c>
      <c r="O2377" t="s">
        <v>8273</v>
      </c>
      <c r="P2377" t="s">
        <v>8309</v>
      </c>
      <c r="Q2377" t="s">
        <v>8350</v>
      </c>
      <c r="R2377">
        <f t="shared" si="259"/>
        <v>63.12</v>
      </c>
      <c r="S2377" s="9">
        <f t="shared" si="260"/>
        <v>51</v>
      </c>
      <c r="T2377" s="8">
        <f t="shared" si="261"/>
        <v>42250.685706018514</v>
      </c>
      <c r="U2377" s="8">
        <f t="shared" si="262"/>
        <v>42288.208333333328</v>
      </c>
      <c r="V2377" s="14">
        <f t="shared" si="263"/>
        <v>37.522627314814599</v>
      </c>
      <c r="W2377" s="10">
        <f t="shared" si="264"/>
        <v>-0.48599999999999999</v>
      </c>
      <c r="X2377" s="21">
        <f t="shared" si="265"/>
        <v>2015</v>
      </c>
    </row>
    <row r="2378" spans="1:24" ht="60" x14ac:dyDescent="0.25">
      <c r="A2378">
        <v>765</v>
      </c>
      <c r="B2378" s="1" t="s">
        <v>766</v>
      </c>
      <c r="C2378" s="1" t="s">
        <v>4875</v>
      </c>
      <c r="D2378" s="3">
        <v>7000</v>
      </c>
      <c r="E2378" s="4">
        <v>2521</v>
      </c>
      <c r="F2378" t="s">
        <v>8220</v>
      </c>
      <c r="G2378" t="s">
        <v>8223</v>
      </c>
      <c r="H2378" t="s">
        <v>8403</v>
      </c>
      <c r="I2378" t="s">
        <v>8245</v>
      </c>
      <c r="J2378">
        <v>1413723684</v>
      </c>
      <c r="K2378">
        <v>1411131684</v>
      </c>
      <c r="L2378" t="b">
        <v>0</v>
      </c>
      <c r="M2378">
        <v>44</v>
      </c>
      <c r="N2378" t="b">
        <v>0</v>
      </c>
      <c r="O2378" t="s">
        <v>8273</v>
      </c>
      <c r="P2378" t="s">
        <v>8309</v>
      </c>
      <c r="Q2378" t="s">
        <v>8350</v>
      </c>
      <c r="R2378">
        <f t="shared" si="259"/>
        <v>57.3</v>
      </c>
      <c r="S2378" s="9">
        <f t="shared" si="260"/>
        <v>36</v>
      </c>
      <c r="T2378" s="8">
        <f t="shared" si="261"/>
        <v>41901.542638888888</v>
      </c>
      <c r="U2378" s="8">
        <f t="shared" si="262"/>
        <v>41931.542638888888</v>
      </c>
      <c r="V2378" s="14">
        <f t="shared" si="263"/>
        <v>30</v>
      </c>
      <c r="W2378" s="10">
        <f t="shared" si="264"/>
        <v>-0.6398571428571429</v>
      </c>
      <c r="X2378" s="21">
        <f t="shared" si="265"/>
        <v>2014</v>
      </c>
    </row>
    <row r="2379" spans="1:24" ht="45" x14ac:dyDescent="0.25">
      <c r="A2379">
        <v>3999</v>
      </c>
      <c r="B2379" s="1" t="s">
        <v>3995</v>
      </c>
      <c r="C2379" s="1" t="s">
        <v>8105</v>
      </c>
      <c r="D2379" s="3">
        <v>7000</v>
      </c>
      <c r="E2379" s="4">
        <v>1156</v>
      </c>
      <c r="F2379" t="s">
        <v>8220</v>
      </c>
      <c r="G2379" t="s">
        <v>8223</v>
      </c>
      <c r="H2379" t="s">
        <v>8403</v>
      </c>
      <c r="I2379" t="s">
        <v>8245</v>
      </c>
      <c r="J2379">
        <v>1409514709</v>
      </c>
      <c r="K2379">
        <v>1406058798</v>
      </c>
      <c r="L2379" t="b">
        <v>0</v>
      </c>
      <c r="M2379">
        <v>14</v>
      </c>
      <c r="N2379" t="b">
        <v>0</v>
      </c>
      <c r="O2379" t="s">
        <v>8269</v>
      </c>
      <c r="P2379" t="s">
        <v>8321</v>
      </c>
      <c r="Q2379" t="s">
        <v>8324</v>
      </c>
      <c r="R2379">
        <f t="shared" si="259"/>
        <v>82.57</v>
      </c>
      <c r="S2379" s="9">
        <f t="shared" si="260"/>
        <v>17</v>
      </c>
      <c r="T2379" s="8">
        <f t="shared" si="261"/>
        <v>41842.828680555554</v>
      </c>
      <c r="U2379" s="8">
        <f t="shared" si="262"/>
        <v>41882.827650462961</v>
      </c>
      <c r="V2379" s="14">
        <f t="shared" si="263"/>
        <v>39.998969907406718</v>
      </c>
      <c r="W2379" s="10">
        <f t="shared" si="264"/>
        <v>-0.83485714285714285</v>
      </c>
      <c r="X2379" s="21">
        <f t="shared" si="265"/>
        <v>2014</v>
      </c>
    </row>
    <row r="2380" spans="1:24" ht="60" x14ac:dyDescent="0.25">
      <c r="A2380">
        <v>3933</v>
      </c>
      <c r="B2380" s="1" t="s">
        <v>3930</v>
      </c>
      <c r="C2380" s="1" t="s">
        <v>8041</v>
      </c>
      <c r="D2380" s="3">
        <v>7000</v>
      </c>
      <c r="E2380" s="4">
        <v>1102</v>
      </c>
      <c r="F2380" t="s">
        <v>8220</v>
      </c>
      <c r="G2380" t="s">
        <v>8223</v>
      </c>
      <c r="H2380" t="s">
        <v>8403</v>
      </c>
      <c r="I2380" t="s">
        <v>8245</v>
      </c>
      <c r="J2380">
        <v>1468716180</v>
      </c>
      <c r="K2380">
        <v>1466205262</v>
      </c>
      <c r="L2380" t="b">
        <v>0</v>
      </c>
      <c r="M2380">
        <v>12</v>
      </c>
      <c r="N2380" t="b">
        <v>0</v>
      </c>
      <c r="O2380" t="s">
        <v>8269</v>
      </c>
      <c r="P2380" t="s">
        <v>8321</v>
      </c>
      <c r="Q2380" t="s">
        <v>8324</v>
      </c>
      <c r="R2380">
        <f t="shared" si="259"/>
        <v>91.83</v>
      </c>
      <c r="S2380" s="9">
        <f t="shared" si="260"/>
        <v>16</v>
      </c>
      <c r="T2380" s="8">
        <f t="shared" si="261"/>
        <v>42538.968310185184</v>
      </c>
      <c r="U2380" s="8">
        <f t="shared" si="262"/>
        <v>42568.029861111107</v>
      </c>
      <c r="V2380" s="14">
        <f t="shared" si="263"/>
        <v>29.061550925922347</v>
      </c>
      <c r="W2380" s="10">
        <f t="shared" si="264"/>
        <v>-0.84257142857142853</v>
      </c>
      <c r="X2380" s="21">
        <f t="shared" si="265"/>
        <v>2016</v>
      </c>
    </row>
    <row r="2381" spans="1:24" ht="45" x14ac:dyDescent="0.25">
      <c r="A2381">
        <v>2768</v>
      </c>
      <c r="B2381" s="1" t="s">
        <v>2768</v>
      </c>
      <c r="C2381" s="1" t="s">
        <v>6878</v>
      </c>
      <c r="D2381" s="3">
        <v>7000</v>
      </c>
      <c r="E2381" s="4">
        <v>1002</v>
      </c>
      <c r="F2381" t="s">
        <v>8220</v>
      </c>
      <c r="G2381" t="s">
        <v>8223</v>
      </c>
      <c r="H2381" t="s">
        <v>8403</v>
      </c>
      <c r="I2381" t="s">
        <v>8245</v>
      </c>
      <c r="J2381">
        <v>1333028723</v>
      </c>
      <c r="K2381">
        <v>1330440323</v>
      </c>
      <c r="L2381" t="b">
        <v>0</v>
      </c>
      <c r="M2381">
        <v>34</v>
      </c>
      <c r="N2381" t="b">
        <v>0</v>
      </c>
      <c r="O2381" t="s">
        <v>8302</v>
      </c>
      <c r="P2381" t="s">
        <v>8309</v>
      </c>
      <c r="Q2381" t="s">
        <v>8354</v>
      </c>
      <c r="R2381">
        <f t="shared" si="259"/>
        <v>29.47</v>
      </c>
      <c r="S2381" s="9">
        <f t="shared" si="260"/>
        <v>14</v>
      </c>
      <c r="T2381" s="8">
        <f t="shared" si="261"/>
        <v>40967.614849537036</v>
      </c>
      <c r="U2381" s="8">
        <f t="shared" si="262"/>
        <v>40997.573182870372</v>
      </c>
      <c r="V2381" s="14">
        <f t="shared" si="263"/>
        <v>29.958333333335759</v>
      </c>
      <c r="W2381" s="10">
        <f t="shared" si="264"/>
        <v>-0.85685714285714287</v>
      </c>
      <c r="X2381" s="21">
        <f t="shared" si="265"/>
        <v>2012</v>
      </c>
    </row>
    <row r="2382" spans="1:24" ht="45" x14ac:dyDescent="0.25">
      <c r="A2382">
        <v>716</v>
      </c>
      <c r="B2382" s="1" t="s">
        <v>717</v>
      </c>
      <c r="C2382" s="1" t="s">
        <v>4826</v>
      </c>
      <c r="D2382" s="3">
        <v>7000</v>
      </c>
      <c r="E2382" s="4">
        <v>715</v>
      </c>
      <c r="F2382" t="s">
        <v>8220</v>
      </c>
      <c r="G2382" t="s">
        <v>8223</v>
      </c>
      <c r="H2382" t="s">
        <v>8403</v>
      </c>
      <c r="I2382" t="s">
        <v>8245</v>
      </c>
      <c r="J2382">
        <v>1417392000</v>
      </c>
      <c r="K2382">
        <v>1414511307</v>
      </c>
      <c r="L2382" t="b">
        <v>0</v>
      </c>
      <c r="M2382">
        <v>16</v>
      </c>
      <c r="N2382" t="b">
        <v>0</v>
      </c>
      <c r="O2382" t="s">
        <v>8271</v>
      </c>
      <c r="P2382" t="s">
        <v>8306</v>
      </c>
      <c r="Q2382" t="s">
        <v>8308</v>
      </c>
      <c r="R2382">
        <f t="shared" si="259"/>
        <v>44.69</v>
      </c>
      <c r="S2382" s="9">
        <f t="shared" si="260"/>
        <v>10</v>
      </c>
      <c r="T2382" s="8">
        <f t="shared" si="261"/>
        <v>41940.658645833333</v>
      </c>
      <c r="U2382" s="8">
        <f t="shared" si="262"/>
        <v>41974</v>
      </c>
      <c r="V2382" s="14">
        <f t="shared" si="263"/>
        <v>33.341354166666861</v>
      </c>
      <c r="W2382" s="10">
        <f t="shared" si="264"/>
        <v>-0.89785714285714291</v>
      </c>
      <c r="X2382" s="21">
        <f t="shared" si="265"/>
        <v>2014</v>
      </c>
    </row>
    <row r="2383" spans="1:24" ht="45" x14ac:dyDescent="0.25">
      <c r="A2383">
        <v>1412</v>
      </c>
      <c r="B2383" s="1" t="s">
        <v>1413</v>
      </c>
      <c r="C2383" s="1" t="s">
        <v>5522</v>
      </c>
      <c r="D2383" s="3">
        <v>7000</v>
      </c>
      <c r="E2383" s="4">
        <v>320</v>
      </c>
      <c r="F2383" t="s">
        <v>8220</v>
      </c>
      <c r="G2383" t="s">
        <v>8223</v>
      </c>
      <c r="H2383" t="s">
        <v>8403</v>
      </c>
      <c r="I2383" t="s">
        <v>8245</v>
      </c>
      <c r="J2383">
        <v>1417656699</v>
      </c>
      <c r="K2383">
        <v>1415064699</v>
      </c>
      <c r="L2383" t="b">
        <v>0</v>
      </c>
      <c r="M2383">
        <v>13</v>
      </c>
      <c r="N2383" t="b">
        <v>0</v>
      </c>
      <c r="O2383" t="s">
        <v>8285</v>
      </c>
      <c r="P2383" t="s">
        <v>8309</v>
      </c>
      <c r="Q2383" t="s">
        <v>8346</v>
      </c>
      <c r="R2383">
        <f t="shared" si="259"/>
        <v>24.62</v>
      </c>
      <c r="S2383" s="9">
        <f t="shared" si="260"/>
        <v>5</v>
      </c>
      <c r="T2383" s="8">
        <f t="shared" si="261"/>
        <v>41947.063645833332</v>
      </c>
      <c r="U2383" s="8">
        <f t="shared" si="262"/>
        <v>41977.063645833332</v>
      </c>
      <c r="V2383" s="14">
        <f t="shared" si="263"/>
        <v>30</v>
      </c>
      <c r="W2383" s="10">
        <f t="shared" si="264"/>
        <v>-0.95428571428571429</v>
      </c>
      <c r="X2383" s="21">
        <f t="shared" si="265"/>
        <v>2014</v>
      </c>
    </row>
    <row r="2384" spans="1:24" ht="45" x14ac:dyDescent="0.25">
      <c r="A2384">
        <v>3846</v>
      </c>
      <c r="B2384" s="1" t="s">
        <v>3843</v>
      </c>
      <c r="C2384" s="1" t="s">
        <v>7955</v>
      </c>
      <c r="D2384" s="3">
        <v>7000</v>
      </c>
      <c r="E2384" s="4">
        <v>189</v>
      </c>
      <c r="F2384" t="s">
        <v>8220</v>
      </c>
      <c r="G2384" t="s">
        <v>8223</v>
      </c>
      <c r="H2384" t="s">
        <v>8403</v>
      </c>
      <c r="I2384" t="s">
        <v>8245</v>
      </c>
      <c r="J2384">
        <v>1412405940</v>
      </c>
      <c r="K2384">
        <v>1409721542</v>
      </c>
      <c r="L2384" t="b">
        <v>1</v>
      </c>
      <c r="M2384">
        <v>8</v>
      </c>
      <c r="N2384" t="b">
        <v>0</v>
      </c>
      <c r="O2384" t="s">
        <v>8269</v>
      </c>
      <c r="P2384" t="s">
        <v>8321</v>
      </c>
      <c r="Q2384" t="s">
        <v>8324</v>
      </c>
      <c r="R2384">
        <f t="shared" si="259"/>
        <v>23.63</v>
      </c>
      <c r="S2384" s="9">
        <f t="shared" si="260"/>
        <v>3</v>
      </c>
      <c r="T2384" s="8">
        <f t="shared" si="261"/>
        <v>41885.221550925926</v>
      </c>
      <c r="U2384" s="8">
        <f t="shared" si="262"/>
        <v>41916.290972222225</v>
      </c>
      <c r="V2384" s="14">
        <f t="shared" si="263"/>
        <v>31.06942129629897</v>
      </c>
      <c r="W2384" s="10">
        <f t="shared" si="264"/>
        <v>-0.97299999999999998</v>
      </c>
      <c r="X2384" s="21">
        <f t="shared" si="265"/>
        <v>2014</v>
      </c>
    </row>
    <row r="2385" spans="1:24" ht="45" x14ac:dyDescent="0.25">
      <c r="A2385">
        <v>2570</v>
      </c>
      <c r="B2385" s="1" t="s">
        <v>2570</v>
      </c>
      <c r="C2385" s="1" t="s">
        <v>6680</v>
      </c>
      <c r="D2385" s="3">
        <v>7000</v>
      </c>
      <c r="E2385" s="4">
        <v>59</v>
      </c>
      <c r="F2385" t="s">
        <v>8219</v>
      </c>
      <c r="G2385" t="s">
        <v>8223</v>
      </c>
      <c r="H2385" t="s">
        <v>8403</v>
      </c>
      <c r="I2385" t="s">
        <v>8245</v>
      </c>
      <c r="J2385">
        <v>1486590035</v>
      </c>
      <c r="K2385">
        <v>1483998035</v>
      </c>
      <c r="L2385" t="b">
        <v>0</v>
      </c>
      <c r="M2385">
        <v>2</v>
      </c>
      <c r="N2385" t="b">
        <v>0</v>
      </c>
      <c r="O2385" t="s">
        <v>8282</v>
      </c>
      <c r="P2385" t="s">
        <v>8317</v>
      </c>
      <c r="Q2385" t="s">
        <v>8343</v>
      </c>
      <c r="R2385">
        <f t="shared" si="259"/>
        <v>29.5</v>
      </c>
      <c r="S2385" s="9">
        <f t="shared" si="260"/>
        <v>1</v>
      </c>
      <c r="T2385" s="8">
        <f t="shared" si="261"/>
        <v>42744.903182870374</v>
      </c>
      <c r="U2385" s="8">
        <f t="shared" si="262"/>
        <v>42774.903182870374</v>
      </c>
      <c r="V2385" s="14">
        <f t="shared" si="263"/>
        <v>30</v>
      </c>
      <c r="W2385" s="10">
        <f t="shared" si="264"/>
        <v>-0.99157142857142855</v>
      </c>
      <c r="X2385" s="21">
        <f t="shared" si="265"/>
        <v>2017</v>
      </c>
    </row>
    <row r="2386" spans="1:24" ht="60" x14ac:dyDescent="0.25">
      <c r="A2386">
        <v>1483</v>
      </c>
      <c r="B2386" s="1" t="s">
        <v>1484</v>
      </c>
      <c r="C2386" s="1" t="s">
        <v>5593</v>
      </c>
      <c r="D2386" s="3">
        <v>7000</v>
      </c>
      <c r="E2386" s="4">
        <v>50</v>
      </c>
      <c r="F2386" t="s">
        <v>8220</v>
      </c>
      <c r="G2386" t="s">
        <v>8223</v>
      </c>
      <c r="H2386" t="s">
        <v>8403</v>
      </c>
      <c r="I2386" t="s">
        <v>8245</v>
      </c>
      <c r="J2386">
        <v>1469162275</v>
      </c>
      <c r="K2386">
        <v>1467002275</v>
      </c>
      <c r="L2386" t="b">
        <v>0</v>
      </c>
      <c r="M2386">
        <v>2</v>
      </c>
      <c r="N2386" t="b">
        <v>0</v>
      </c>
      <c r="O2386" t="s">
        <v>8273</v>
      </c>
      <c r="P2386" t="s">
        <v>8309</v>
      </c>
      <c r="Q2386" t="s">
        <v>8350</v>
      </c>
      <c r="R2386">
        <f t="shared" si="259"/>
        <v>25</v>
      </c>
      <c r="S2386" s="9">
        <f t="shared" si="260"/>
        <v>1</v>
      </c>
      <c r="T2386" s="8">
        <f t="shared" si="261"/>
        <v>42548.192997685182</v>
      </c>
      <c r="U2386" s="8">
        <f t="shared" si="262"/>
        <v>42573.192997685182</v>
      </c>
      <c r="V2386" s="14">
        <f t="shared" si="263"/>
        <v>25</v>
      </c>
      <c r="W2386" s="10">
        <f t="shared" si="264"/>
        <v>-0.99285714285714288</v>
      </c>
      <c r="X2386" s="21">
        <f t="shared" si="265"/>
        <v>2016</v>
      </c>
    </row>
    <row r="2387" spans="1:24" ht="45" x14ac:dyDescent="0.25">
      <c r="A2387">
        <v>938</v>
      </c>
      <c r="B2387" s="1" t="s">
        <v>939</v>
      </c>
      <c r="C2387" s="1" t="s">
        <v>5048</v>
      </c>
      <c r="D2387" s="3">
        <v>7000</v>
      </c>
      <c r="E2387" s="4">
        <v>25</v>
      </c>
      <c r="F2387" t="s">
        <v>8220</v>
      </c>
      <c r="G2387" t="s">
        <v>8223</v>
      </c>
      <c r="H2387" t="s">
        <v>8403</v>
      </c>
      <c r="I2387" t="s">
        <v>8245</v>
      </c>
      <c r="J2387">
        <v>1346585448</v>
      </c>
      <c r="K2387">
        <v>1343993448</v>
      </c>
      <c r="L2387" t="b">
        <v>0</v>
      </c>
      <c r="M2387">
        <v>1</v>
      </c>
      <c r="N2387" t="b">
        <v>0</v>
      </c>
      <c r="O2387" t="s">
        <v>8276</v>
      </c>
      <c r="P2387" t="s">
        <v>8325</v>
      </c>
      <c r="Q2387" t="s">
        <v>8348</v>
      </c>
      <c r="R2387">
        <f t="shared" si="259"/>
        <v>25</v>
      </c>
      <c r="S2387" s="9">
        <f t="shared" si="260"/>
        <v>0</v>
      </c>
      <c r="T2387" s="8">
        <f t="shared" si="261"/>
        <v>41124.479722222226</v>
      </c>
      <c r="U2387" s="8">
        <f t="shared" si="262"/>
        <v>41154.479722222226</v>
      </c>
      <c r="V2387" s="14">
        <f t="shared" si="263"/>
        <v>30</v>
      </c>
      <c r="W2387" s="10">
        <f t="shared" si="264"/>
        <v>-0.99642857142857144</v>
      </c>
      <c r="X2387" s="21">
        <f t="shared" si="265"/>
        <v>2012</v>
      </c>
    </row>
    <row r="2388" spans="1:24" ht="60" x14ac:dyDescent="0.25">
      <c r="A2388">
        <v>1044</v>
      </c>
      <c r="B2388" s="1" t="s">
        <v>1045</v>
      </c>
      <c r="C2388" s="1" t="s">
        <v>5154</v>
      </c>
      <c r="D2388" s="3">
        <v>7000</v>
      </c>
      <c r="E2388" s="4">
        <v>6</v>
      </c>
      <c r="F2388" t="s">
        <v>8219</v>
      </c>
      <c r="G2388" t="s">
        <v>8223</v>
      </c>
      <c r="H2388" t="s">
        <v>8403</v>
      </c>
      <c r="I2388" t="s">
        <v>8245</v>
      </c>
      <c r="J2388">
        <v>1425587220</v>
      </c>
      <c r="K2388">
        <v>1420668801</v>
      </c>
      <c r="L2388" t="b">
        <v>0</v>
      </c>
      <c r="M2388">
        <v>2</v>
      </c>
      <c r="N2388" t="b">
        <v>0</v>
      </c>
      <c r="O2388" t="s">
        <v>8279</v>
      </c>
      <c r="P2388" t="s">
        <v>8344</v>
      </c>
      <c r="Q2388" t="s">
        <v>8345</v>
      </c>
      <c r="R2388">
        <f t="shared" si="259"/>
        <v>3</v>
      </c>
      <c r="S2388" s="9">
        <f t="shared" si="260"/>
        <v>0</v>
      </c>
      <c r="T2388" s="8">
        <f t="shared" si="261"/>
        <v>42011.925937499997</v>
      </c>
      <c r="U2388" s="8">
        <f t="shared" si="262"/>
        <v>42068.852083333331</v>
      </c>
      <c r="V2388" s="14">
        <f t="shared" si="263"/>
        <v>56.926145833334886</v>
      </c>
      <c r="W2388" s="10">
        <f t="shared" si="264"/>
        <v>-0.99914285714285711</v>
      </c>
      <c r="X2388" s="21">
        <f t="shared" si="265"/>
        <v>2015</v>
      </c>
    </row>
    <row r="2389" spans="1:24" ht="60" x14ac:dyDescent="0.25">
      <c r="A2389">
        <v>4015</v>
      </c>
      <c r="B2389" s="1" t="s">
        <v>4011</v>
      </c>
      <c r="C2389" s="1" t="s">
        <v>8120</v>
      </c>
      <c r="D2389" s="3">
        <v>7000</v>
      </c>
      <c r="E2389" s="4">
        <v>1</v>
      </c>
      <c r="F2389" t="s">
        <v>8220</v>
      </c>
      <c r="G2389" t="s">
        <v>8223</v>
      </c>
      <c r="H2389" t="s">
        <v>8403</v>
      </c>
      <c r="I2389" t="s">
        <v>8245</v>
      </c>
      <c r="J2389">
        <v>1437331463</v>
      </c>
      <c r="K2389">
        <v>1434739463</v>
      </c>
      <c r="L2389" t="b">
        <v>0</v>
      </c>
      <c r="M2389">
        <v>1</v>
      </c>
      <c r="N2389" t="b">
        <v>0</v>
      </c>
      <c r="O2389" t="s">
        <v>8269</v>
      </c>
      <c r="P2389" t="s">
        <v>8321</v>
      </c>
      <c r="Q2389" t="s">
        <v>8324</v>
      </c>
      <c r="R2389">
        <f t="shared" si="259"/>
        <v>1</v>
      </c>
      <c r="S2389" s="9">
        <f t="shared" si="260"/>
        <v>0</v>
      </c>
      <c r="T2389" s="8">
        <f t="shared" si="261"/>
        <v>42174.780821759254</v>
      </c>
      <c r="U2389" s="8">
        <f t="shared" si="262"/>
        <v>42204.780821759254</v>
      </c>
      <c r="V2389" s="14">
        <f t="shared" si="263"/>
        <v>30</v>
      </c>
      <c r="W2389" s="10">
        <f t="shared" si="264"/>
        <v>-0.99985714285714289</v>
      </c>
      <c r="X2389" s="21">
        <f t="shared" si="265"/>
        <v>2015</v>
      </c>
    </row>
    <row r="2390" spans="1:24" ht="30" x14ac:dyDescent="0.25">
      <c r="A2390">
        <v>147</v>
      </c>
      <c r="B2390" s="1" t="s">
        <v>149</v>
      </c>
      <c r="C2390" s="1" t="s">
        <v>4257</v>
      </c>
      <c r="D2390" s="3">
        <v>7000</v>
      </c>
      <c r="E2390" s="4">
        <v>0</v>
      </c>
      <c r="F2390" t="s">
        <v>8219</v>
      </c>
      <c r="G2390" t="s">
        <v>8224</v>
      </c>
      <c r="H2390" t="s">
        <v>8407</v>
      </c>
      <c r="I2390" t="s">
        <v>8246</v>
      </c>
      <c r="J2390">
        <v>1420741080</v>
      </c>
      <c r="K2390">
        <v>1417026340</v>
      </c>
      <c r="L2390" t="b">
        <v>0</v>
      </c>
      <c r="M2390">
        <v>0</v>
      </c>
      <c r="N2390" t="b">
        <v>0</v>
      </c>
      <c r="O2390" t="s">
        <v>8265</v>
      </c>
      <c r="P2390" t="s">
        <v>8319</v>
      </c>
      <c r="Q2390" t="s">
        <v>8335</v>
      </c>
      <c r="R2390">
        <f t="shared" si="259"/>
        <v>0</v>
      </c>
      <c r="S2390" s="9">
        <f t="shared" si="260"/>
        <v>0</v>
      </c>
      <c r="T2390" s="8">
        <f t="shared" si="261"/>
        <v>41969.767824074079</v>
      </c>
      <c r="U2390" s="8">
        <f t="shared" si="262"/>
        <v>42012.762499999997</v>
      </c>
      <c r="V2390" s="14">
        <f t="shared" si="263"/>
        <v>42.994675925918273</v>
      </c>
      <c r="W2390" s="10">
        <f t="shared" si="264"/>
        <v>-1</v>
      </c>
      <c r="X2390" s="21">
        <f t="shared" si="265"/>
        <v>2014</v>
      </c>
    </row>
    <row r="2391" spans="1:24" ht="45" x14ac:dyDescent="0.25">
      <c r="A2391">
        <v>437</v>
      </c>
      <c r="B2391" s="1" t="s">
        <v>438</v>
      </c>
      <c r="C2391" s="1" t="s">
        <v>4547</v>
      </c>
      <c r="D2391" s="3">
        <v>7000</v>
      </c>
      <c r="E2391" s="4">
        <v>0</v>
      </c>
      <c r="F2391" t="s">
        <v>8220</v>
      </c>
      <c r="G2391" t="s">
        <v>8228</v>
      </c>
      <c r="H2391" t="s">
        <v>8408</v>
      </c>
      <c r="I2391" t="s">
        <v>8250</v>
      </c>
      <c r="J2391">
        <v>1475912326</v>
      </c>
      <c r="K2391">
        <v>1470728326</v>
      </c>
      <c r="L2391" t="b">
        <v>0</v>
      </c>
      <c r="M2391">
        <v>0</v>
      </c>
      <c r="N2391" t="b">
        <v>0</v>
      </c>
      <c r="O2391" t="s">
        <v>8268</v>
      </c>
      <c r="P2391" t="s">
        <v>8319</v>
      </c>
      <c r="Q2391" t="s">
        <v>8337</v>
      </c>
      <c r="R2391">
        <f t="shared" si="259"/>
        <v>0</v>
      </c>
      <c r="S2391" s="9">
        <f t="shared" si="260"/>
        <v>0</v>
      </c>
      <c r="T2391" s="8">
        <f t="shared" si="261"/>
        <v>42591.31858796296</v>
      </c>
      <c r="U2391" s="8">
        <f t="shared" si="262"/>
        <v>42651.31858796296</v>
      </c>
      <c r="V2391" s="14">
        <f t="shared" si="263"/>
        <v>60</v>
      </c>
      <c r="W2391" s="10">
        <f t="shared" si="264"/>
        <v>-1</v>
      </c>
      <c r="X2391" s="21">
        <f t="shared" si="265"/>
        <v>2016</v>
      </c>
    </row>
    <row r="2392" spans="1:24" ht="45" x14ac:dyDescent="0.25">
      <c r="A2392">
        <v>495</v>
      </c>
      <c r="B2392" s="1" t="s">
        <v>496</v>
      </c>
      <c r="C2392" s="1" t="s">
        <v>4605</v>
      </c>
      <c r="D2392" s="3">
        <v>7000</v>
      </c>
      <c r="E2392" s="4">
        <v>0</v>
      </c>
      <c r="F2392" t="s">
        <v>8220</v>
      </c>
      <c r="G2392" t="s">
        <v>8223</v>
      </c>
      <c r="H2392" t="s">
        <v>8403</v>
      </c>
      <c r="I2392" t="s">
        <v>8245</v>
      </c>
      <c r="J2392">
        <v>1437076305</v>
      </c>
      <c r="K2392">
        <v>1434484305</v>
      </c>
      <c r="L2392" t="b">
        <v>0</v>
      </c>
      <c r="M2392">
        <v>0</v>
      </c>
      <c r="N2392" t="b">
        <v>0</v>
      </c>
      <c r="O2392" t="s">
        <v>8268</v>
      </c>
      <c r="P2392" t="s">
        <v>8319</v>
      </c>
      <c r="Q2392" t="s">
        <v>8337</v>
      </c>
      <c r="R2392">
        <f t="shared" si="259"/>
        <v>0</v>
      </c>
      <c r="S2392" s="9">
        <f t="shared" si="260"/>
        <v>0</v>
      </c>
      <c r="T2392" s="8">
        <f t="shared" si="261"/>
        <v>42171.827604166669</v>
      </c>
      <c r="U2392" s="8">
        <f t="shared" si="262"/>
        <v>42201.827604166669</v>
      </c>
      <c r="V2392" s="14">
        <f t="shared" si="263"/>
        <v>30</v>
      </c>
      <c r="W2392" s="10">
        <f t="shared" si="264"/>
        <v>-1</v>
      </c>
      <c r="X2392" s="21">
        <f t="shared" si="265"/>
        <v>2015</v>
      </c>
    </row>
    <row r="2393" spans="1:24" ht="60" x14ac:dyDescent="0.25">
      <c r="A2393">
        <v>926</v>
      </c>
      <c r="B2393" s="1" t="s">
        <v>927</v>
      </c>
      <c r="C2393" s="1" t="s">
        <v>5036</v>
      </c>
      <c r="D2393" s="3">
        <v>7000</v>
      </c>
      <c r="E2393" s="4">
        <v>0</v>
      </c>
      <c r="F2393" t="s">
        <v>8220</v>
      </c>
      <c r="G2393" t="s">
        <v>8223</v>
      </c>
      <c r="H2393" t="s">
        <v>8403</v>
      </c>
      <c r="I2393" t="s">
        <v>8245</v>
      </c>
      <c r="J2393">
        <v>1278628800</v>
      </c>
      <c r="K2393">
        <v>1276043330</v>
      </c>
      <c r="L2393" t="b">
        <v>0</v>
      </c>
      <c r="M2393">
        <v>0</v>
      </c>
      <c r="N2393" t="b">
        <v>0</v>
      </c>
      <c r="O2393" t="s">
        <v>8276</v>
      </c>
      <c r="P2393" t="s">
        <v>8325</v>
      </c>
      <c r="Q2393" t="s">
        <v>8348</v>
      </c>
      <c r="R2393">
        <f t="shared" si="259"/>
        <v>0</v>
      </c>
      <c r="S2393" s="9">
        <f t="shared" si="260"/>
        <v>0</v>
      </c>
      <c r="T2393" s="8">
        <f t="shared" si="261"/>
        <v>40338.02002314815</v>
      </c>
      <c r="U2393" s="8">
        <f t="shared" si="262"/>
        <v>40367.944444444445</v>
      </c>
      <c r="V2393" s="14">
        <f t="shared" si="263"/>
        <v>29.924421296294895</v>
      </c>
      <c r="W2393" s="10">
        <f t="shared" si="264"/>
        <v>-1</v>
      </c>
      <c r="X2393" s="21">
        <f t="shared" si="265"/>
        <v>2010</v>
      </c>
    </row>
    <row r="2394" spans="1:24" ht="60" x14ac:dyDescent="0.25">
      <c r="A2394">
        <v>1708</v>
      </c>
      <c r="B2394" s="1" t="s">
        <v>1709</v>
      </c>
      <c r="C2394" s="1" t="s">
        <v>5818</v>
      </c>
      <c r="D2394" s="3">
        <v>7000</v>
      </c>
      <c r="E2394" s="4">
        <v>0</v>
      </c>
      <c r="F2394" t="s">
        <v>8220</v>
      </c>
      <c r="G2394" t="s">
        <v>8223</v>
      </c>
      <c r="H2394" t="s">
        <v>8403</v>
      </c>
      <c r="I2394" t="s">
        <v>8245</v>
      </c>
      <c r="J2394">
        <v>1462135706</v>
      </c>
      <c r="K2394">
        <v>1458679706</v>
      </c>
      <c r="L2394" t="b">
        <v>0</v>
      </c>
      <c r="M2394">
        <v>0</v>
      </c>
      <c r="N2394" t="b">
        <v>0</v>
      </c>
      <c r="O2394" t="s">
        <v>8291</v>
      </c>
      <c r="P2394" t="s">
        <v>8325</v>
      </c>
      <c r="Q2394" t="s">
        <v>8328</v>
      </c>
      <c r="R2394">
        <f t="shared" si="259"/>
        <v>0</v>
      </c>
      <c r="S2394" s="9">
        <f t="shared" si="260"/>
        <v>0</v>
      </c>
      <c r="T2394" s="8">
        <f t="shared" si="261"/>
        <v>42451.866967592592</v>
      </c>
      <c r="U2394" s="8">
        <f t="shared" si="262"/>
        <v>42491.866967592592</v>
      </c>
      <c r="V2394" s="14">
        <f t="shared" si="263"/>
        <v>40</v>
      </c>
      <c r="W2394" s="10">
        <f t="shared" si="264"/>
        <v>-1</v>
      </c>
      <c r="X2394" s="21">
        <f t="shared" si="265"/>
        <v>2016</v>
      </c>
    </row>
    <row r="2395" spans="1:24" ht="60" x14ac:dyDescent="0.25">
      <c r="A2395">
        <v>2505</v>
      </c>
      <c r="B2395" s="1" t="s">
        <v>2505</v>
      </c>
      <c r="C2395" s="1" t="s">
        <v>6615</v>
      </c>
      <c r="D2395" s="3">
        <v>7000</v>
      </c>
      <c r="E2395" s="4">
        <v>0</v>
      </c>
      <c r="F2395" t="s">
        <v>8220</v>
      </c>
      <c r="G2395" t="s">
        <v>8223</v>
      </c>
      <c r="H2395" t="s">
        <v>8403</v>
      </c>
      <c r="I2395" t="s">
        <v>8245</v>
      </c>
      <c r="J2395">
        <v>1426292416</v>
      </c>
      <c r="K2395">
        <v>1423704016</v>
      </c>
      <c r="L2395" t="b">
        <v>0</v>
      </c>
      <c r="M2395">
        <v>0</v>
      </c>
      <c r="N2395" t="b">
        <v>0</v>
      </c>
      <c r="O2395" t="s">
        <v>8297</v>
      </c>
      <c r="P2395" t="s">
        <v>8317</v>
      </c>
      <c r="Q2395" t="s">
        <v>8355</v>
      </c>
      <c r="R2395">
        <f t="shared" si="259"/>
        <v>0</v>
      </c>
      <c r="S2395" s="9">
        <f t="shared" si="260"/>
        <v>0</v>
      </c>
      <c r="T2395" s="8">
        <f t="shared" si="261"/>
        <v>42047.05574074074</v>
      </c>
      <c r="U2395" s="8">
        <f t="shared" si="262"/>
        <v>42077.014074074075</v>
      </c>
      <c r="V2395" s="14">
        <f t="shared" si="263"/>
        <v>29.958333333335759</v>
      </c>
      <c r="W2395" s="10">
        <f t="shared" si="264"/>
        <v>-1</v>
      </c>
      <c r="X2395" s="21">
        <f t="shared" si="265"/>
        <v>2015</v>
      </c>
    </row>
    <row r="2396" spans="1:24" ht="45" x14ac:dyDescent="0.25">
      <c r="A2396">
        <v>4023</v>
      </c>
      <c r="B2396" s="1" t="s">
        <v>4019</v>
      </c>
      <c r="C2396" s="1" t="s">
        <v>8128</v>
      </c>
      <c r="D2396" s="3">
        <v>7000</v>
      </c>
      <c r="E2396" s="4">
        <v>0</v>
      </c>
      <c r="F2396" t="s">
        <v>8220</v>
      </c>
      <c r="G2396" t="s">
        <v>8223</v>
      </c>
      <c r="H2396" t="s">
        <v>8403</v>
      </c>
      <c r="I2396" t="s">
        <v>8245</v>
      </c>
      <c r="J2396">
        <v>1458860363</v>
      </c>
      <c r="K2396">
        <v>1454975963</v>
      </c>
      <c r="L2396" t="b">
        <v>0</v>
      </c>
      <c r="M2396">
        <v>0</v>
      </c>
      <c r="N2396" t="b">
        <v>0</v>
      </c>
      <c r="O2396" t="s">
        <v>8269</v>
      </c>
      <c r="P2396" t="s">
        <v>8321</v>
      </c>
      <c r="Q2396" t="s">
        <v>8324</v>
      </c>
      <c r="R2396">
        <f t="shared" si="259"/>
        <v>0</v>
      </c>
      <c r="S2396" s="9">
        <f t="shared" si="260"/>
        <v>0</v>
      </c>
      <c r="T2396" s="8">
        <f t="shared" si="261"/>
        <v>42408.999571759254</v>
      </c>
      <c r="U2396" s="8">
        <f t="shared" si="262"/>
        <v>42453.957905092597</v>
      </c>
      <c r="V2396" s="14">
        <f t="shared" si="263"/>
        <v>44.958333333343035</v>
      </c>
      <c r="W2396" s="10">
        <f t="shared" si="264"/>
        <v>-1</v>
      </c>
      <c r="X2396" s="21">
        <f t="shared" si="265"/>
        <v>2016</v>
      </c>
    </row>
    <row r="2397" spans="1:24" ht="60" x14ac:dyDescent="0.25">
      <c r="A2397">
        <v>518</v>
      </c>
      <c r="B2397" s="1" t="s">
        <v>519</v>
      </c>
      <c r="C2397" s="1" t="s">
        <v>4628</v>
      </c>
      <c r="D2397" s="3">
        <v>7175</v>
      </c>
      <c r="E2397" s="4">
        <v>0</v>
      </c>
      <c r="F2397" t="s">
        <v>8220</v>
      </c>
      <c r="G2397" t="s">
        <v>8223</v>
      </c>
      <c r="H2397" t="s">
        <v>8403</v>
      </c>
      <c r="I2397" t="s">
        <v>8245</v>
      </c>
      <c r="J2397">
        <v>1441550760</v>
      </c>
      <c r="K2397">
        <v>1438958824</v>
      </c>
      <c r="L2397" t="b">
        <v>0</v>
      </c>
      <c r="M2397">
        <v>0</v>
      </c>
      <c r="N2397" t="b">
        <v>0</v>
      </c>
      <c r="O2397" t="s">
        <v>8268</v>
      </c>
      <c r="P2397" t="s">
        <v>8319</v>
      </c>
      <c r="Q2397" t="s">
        <v>8337</v>
      </c>
      <c r="R2397">
        <f t="shared" si="259"/>
        <v>0</v>
      </c>
      <c r="S2397" s="9">
        <f t="shared" si="260"/>
        <v>0</v>
      </c>
      <c r="T2397" s="8">
        <f t="shared" si="261"/>
        <v>42223.616018518514</v>
      </c>
      <c r="U2397" s="8">
        <f t="shared" si="262"/>
        <v>42253.615277777775</v>
      </c>
      <c r="V2397" s="14">
        <f t="shared" si="263"/>
        <v>29.999259259260725</v>
      </c>
      <c r="W2397" s="10">
        <f t="shared" si="264"/>
        <v>-1</v>
      </c>
      <c r="X2397" s="21">
        <f t="shared" si="265"/>
        <v>2015</v>
      </c>
    </row>
    <row r="2398" spans="1:24" ht="45" x14ac:dyDescent="0.25">
      <c r="A2398">
        <v>2015</v>
      </c>
      <c r="B2398" s="1" t="s">
        <v>2016</v>
      </c>
      <c r="C2398" s="1" t="s">
        <v>6125</v>
      </c>
      <c r="D2398" s="3">
        <v>7200</v>
      </c>
      <c r="E2398" s="4">
        <v>8136.01</v>
      </c>
      <c r="F2398" t="s">
        <v>8218</v>
      </c>
      <c r="G2398" t="s">
        <v>8223</v>
      </c>
      <c r="H2398" t="s">
        <v>8403</v>
      </c>
      <c r="I2398" t="s">
        <v>8245</v>
      </c>
      <c r="J2398">
        <v>1315602163</v>
      </c>
      <c r="K2398">
        <v>1313010163</v>
      </c>
      <c r="L2398" t="b">
        <v>1</v>
      </c>
      <c r="M2398">
        <v>162</v>
      </c>
      <c r="N2398" t="b">
        <v>1</v>
      </c>
      <c r="O2398" t="s">
        <v>8293</v>
      </c>
      <c r="P2398" t="s">
        <v>8306</v>
      </c>
      <c r="Q2398" t="s">
        <v>8307</v>
      </c>
      <c r="R2398">
        <f t="shared" si="259"/>
        <v>50.22</v>
      </c>
      <c r="S2398" s="9">
        <f t="shared" si="260"/>
        <v>113</v>
      </c>
      <c r="T2398" s="8">
        <f t="shared" si="261"/>
        <v>40765.876886574071</v>
      </c>
      <c r="U2398" s="8">
        <f t="shared" si="262"/>
        <v>40795.876886574071</v>
      </c>
      <c r="V2398" s="14">
        <f t="shared" si="263"/>
        <v>30</v>
      </c>
      <c r="W2398" s="10">
        <f t="shared" si="264"/>
        <v>0.13000138888888893</v>
      </c>
      <c r="X2398" s="21">
        <f t="shared" si="265"/>
        <v>2011</v>
      </c>
    </row>
    <row r="2399" spans="1:24" ht="45" x14ac:dyDescent="0.25">
      <c r="A2399">
        <v>4010</v>
      </c>
      <c r="B2399" s="1" t="s">
        <v>4006</v>
      </c>
      <c r="C2399" s="1" t="s">
        <v>8115</v>
      </c>
      <c r="D2399" s="3">
        <v>7200</v>
      </c>
      <c r="E2399" s="4">
        <v>1742</v>
      </c>
      <c r="F2399" t="s">
        <v>8220</v>
      </c>
      <c r="G2399" t="s">
        <v>8223</v>
      </c>
      <c r="H2399" t="s">
        <v>8403</v>
      </c>
      <c r="I2399" t="s">
        <v>8245</v>
      </c>
      <c r="J2399">
        <v>1414348166</v>
      </c>
      <c r="K2399">
        <v>1412879366</v>
      </c>
      <c r="L2399" t="b">
        <v>0</v>
      </c>
      <c r="M2399">
        <v>38</v>
      </c>
      <c r="N2399" t="b">
        <v>0</v>
      </c>
      <c r="O2399" t="s">
        <v>8269</v>
      </c>
      <c r="P2399" t="s">
        <v>8321</v>
      </c>
      <c r="Q2399" t="s">
        <v>8324</v>
      </c>
      <c r="R2399">
        <f t="shared" si="259"/>
        <v>45.84</v>
      </c>
      <c r="S2399" s="9">
        <f t="shared" si="260"/>
        <v>24</v>
      </c>
      <c r="T2399" s="8">
        <f t="shared" si="261"/>
        <v>41921.770439814813</v>
      </c>
      <c r="U2399" s="8">
        <f t="shared" si="262"/>
        <v>41938.770439814813</v>
      </c>
      <c r="V2399" s="14">
        <f t="shared" si="263"/>
        <v>17</v>
      </c>
      <c r="W2399" s="10">
        <f t="shared" si="264"/>
        <v>-0.75805555555555559</v>
      </c>
      <c r="X2399" s="21">
        <f t="shared" si="265"/>
        <v>2014</v>
      </c>
    </row>
    <row r="2400" spans="1:24" ht="45" x14ac:dyDescent="0.25">
      <c r="A2400">
        <v>3001</v>
      </c>
      <c r="B2400" s="1" t="s">
        <v>3001</v>
      </c>
      <c r="C2400" s="1" t="s">
        <v>7111</v>
      </c>
      <c r="D2400" s="3">
        <v>7214</v>
      </c>
      <c r="E2400" s="4">
        <v>22991.01</v>
      </c>
      <c r="F2400" t="s">
        <v>8218</v>
      </c>
      <c r="G2400" t="s">
        <v>8223</v>
      </c>
      <c r="H2400" t="s">
        <v>8403</v>
      </c>
      <c r="I2400" t="s">
        <v>8245</v>
      </c>
      <c r="J2400">
        <v>1468445382</v>
      </c>
      <c r="K2400">
        <v>1465853382</v>
      </c>
      <c r="L2400" t="b">
        <v>0</v>
      </c>
      <c r="M2400">
        <v>175</v>
      </c>
      <c r="N2400" t="b">
        <v>1</v>
      </c>
      <c r="O2400" t="s">
        <v>8301</v>
      </c>
      <c r="P2400" t="s">
        <v>8321</v>
      </c>
      <c r="Q2400" t="s">
        <v>8322</v>
      </c>
      <c r="R2400">
        <f t="shared" si="259"/>
        <v>131.38</v>
      </c>
      <c r="S2400" s="9">
        <f t="shared" si="260"/>
        <v>319</v>
      </c>
      <c r="T2400" s="8">
        <f t="shared" si="261"/>
        <v>42534.895625000005</v>
      </c>
      <c r="U2400" s="8">
        <f t="shared" si="262"/>
        <v>42564.895625000005</v>
      </c>
      <c r="V2400" s="14">
        <f t="shared" si="263"/>
        <v>30</v>
      </c>
      <c r="W2400" s="10">
        <f t="shared" si="264"/>
        <v>2.1869988910451896</v>
      </c>
      <c r="X2400" s="21">
        <f t="shared" si="265"/>
        <v>2016</v>
      </c>
    </row>
    <row r="2401" spans="1:24" ht="60" x14ac:dyDescent="0.25">
      <c r="A2401">
        <v>1534</v>
      </c>
      <c r="B2401" s="1" t="s">
        <v>1535</v>
      </c>
      <c r="C2401" s="1" t="s">
        <v>5644</v>
      </c>
      <c r="D2401" s="3">
        <v>7500</v>
      </c>
      <c r="E2401" s="4">
        <v>31330</v>
      </c>
      <c r="F2401" t="s">
        <v>8218</v>
      </c>
      <c r="G2401" t="s">
        <v>8223</v>
      </c>
      <c r="H2401" t="s">
        <v>8403</v>
      </c>
      <c r="I2401" t="s">
        <v>8245</v>
      </c>
      <c r="J2401">
        <v>1441383062</v>
      </c>
      <c r="K2401">
        <v>1438791062</v>
      </c>
      <c r="L2401" t="b">
        <v>1</v>
      </c>
      <c r="M2401">
        <v>369</v>
      </c>
      <c r="N2401" t="b">
        <v>1</v>
      </c>
      <c r="O2401" t="s">
        <v>8283</v>
      </c>
      <c r="P2401" t="s">
        <v>8311</v>
      </c>
      <c r="Q2401" t="s">
        <v>8312</v>
      </c>
      <c r="R2401">
        <f t="shared" si="259"/>
        <v>84.91</v>
      </c>
      <c r="S2401" s="9">
        <f t="shared" si="260"/>
        <v>418</v>
      </c>
      <c r="T2401" s="8">
        <f t="shared" si="261"/>
        <v>42221.67432870371</v>
      </c>
      <c r="U2401" s="8">
        <f t="shared" si="262"/>
        <v>42251.67432870371</v>
      </c>
      <c r="V2401" s="14">
        <f t="shared" si="263"/>
        <v>30</v>
      </c>
      <c r="W2401" s="10">
        <f t="shared" si="264"/>
        <v>3.1773333333333333</v>
      </c>
      <c r="X2401" s="21">
        <f t="shared" si="265"/>
        <v>2015</v>
      </c>
    </row>
    <row r="2402" spans="1:24" ht="60" x14ac:dyDescent="0.25">
      <c r="A2402">
        <v>1625</v>
      </c>
      <c r="B2402" s="1" t="s">
        <v>1626</v>
      </c>
      <c r="C2402" s="1" t="s">
        <v>5735</v>
      </c>
      <c r="D2402" s="3">
        <v>7500</v>
      </c>
      <c r="E2402" s="4">
        <v>11650</v>
      </c>
      <c r="F2402" t="s">
        <v>8218</v>
      </c>
      <c r="G2402" t="s">
        <v>8223</v>
      </c>
      <c r="H2402" t="s">
        <v>8403</v>
      </c>
      <c r="I2402" t="s">
        <v>8245</v>
      </c>
      <c r="J2402">
        <v>1347382053</v>
      </c>
      <c r="K2402">
        <v>1344962853</v>
      </c>
      <c r="L2402" t="b">
        <v>0</v>
      </c>
      <c r="M2402">
        <v>104</v>
      </c>
      <c r="N2402" t="b">
        <v>1</v>
      </c>
      <c r="O2402" t="s">
        <v>8274</v>
      </c>
      <c r="P2402" t="s">
        <v>8325</v>
      </c>
      <c r="Q2402" t="s">
        <v>8329</v>
      </c>
      <c r="R2402">
        <f t="shared" si="259"/>
        <v>112.02</v>
      </c>
      <c r="S2402" s="9">
        <f t="shared" si="260"/>
        <v>155</v>
      </c>
      <c r="T2402" s="8">
        <f t="shared" si="261"/>
        <v>41135.699687500004</v>
      </c>
      <c r="U2402" s="8">
        <f t="shared" si="262"/>
        <v>41163.699687500004</v>
      </c>
      <c r="V2402" s="14">
        <f t="shared" si="263"/>
        <v>28</v>
      </c>
      <c r="W2402" s="10">
        <f t="shared" si="264"/>
        <v>0.55333333333333334</v>
      </c>
      <c r="X2402" s="21">
        <f t="shared" si="265"/>
        <v>2012</v>
      </c>
    </row>
    <row r="2403" spans="1:24" ht="60" x14ac:dyDescent="0.25">
      <c r="A2403">
        <v>3712</v>
      </c>
      <c r="B2403" s="1" t="s">
        <v>3709</v>
      </c>
      <c r="C2403" s="1" t="s">
        <v>7822</v>
      </c>
      <c r="D2403" s="3">
        <v>7500</v>
      </c>
      <c r="E2403" s="4">
        <v>11530</v>
      </c>
      <c r="F2403" t="s">
        <v>8218</v>
      </c>
      <c r="G2403" t="s">
        <v>8223</v>
      </c>
      <c r="H2403" t="s">
        <v>8403</v>
      </c>
      <c r="I2403" t="s">
        <v>8245</v>
      </c>
      <c r="J2403">
        <v>1433055540</v>
      </c>
      <c r="K2403">
        <v>1431230867</v>
      </c>
      <c r="L2403" t="b">
        <v>0</v>
      </c>
      <c r="M2403">
        <v>104</v>
      </c>
      <c r="N2403" t="b">
        <v>1</v>
      </c>
      <c r="O2403" t="s">
        <v>8269</v>
      </c>
      <c r="P2403" t="s">
        <v>8321</v>
      </c>
      <c r="Q2403" t="s">
        <v>8324</v>
      </c>
      <c r="R2403">
        <f t="shared" si="259"/>
        <v>110.87</v>
      </c>
      <c r="S2403" s="9">
        <f t="shared" si="260"/>
        <v>154</v>
      </c>
      <c r="T2403" s="8">
        <f t="shared" si="261"/>
        <v>42134.172071759262</v>
      </c>
      <c r="U2403" s="8">
        <f t="shared" si="262"/>
        <v>42155.290972222225</v>
      </c>
      <c r="V2403" s="14">
        <f t="shared" si="263"/>
        <v>21.118900462963211</v>
      </c>
      <c r="W2403" s="10">
        <f t="shared" si="264"/>
        <v>0.53733333333333333</v>
      </c>
      <c r="X2403" s="21">
        <f t="shared" si="265"/>
        <v>2015</v>
      </c>
    </row>
    <row r="2404" spans="1:24" ht="60" x14ac:dyDescent="0.25">
      <c r="A2404">
        <v>1946</v>
      </c>
      <c r="B2404" s="1" t="s">
        <v>1947</v>
      </c>
      <c r="C2404" s="1" t="s">
        <v>6056</v>
      </c>
      <c r="D2404" s="3">
        <v>7500</v>
      </c>
      <c r="E2404" s="4">
        <v>11231</v>
      </c>
      <c r="F2404" t="s">
        <v>8218</v>
      </c>
      <c r="G2404" t="s">
        <v>8223</v>
      </c>
      <c r="H2404" t="s">
        <v>8403</v>
      </c>
      <c r="I2404" t="s">
        <v>8245</v>
      </c>
      <c r="J2404">
        <v>1397961361</v>
      </c>
      <c r="K2404">
        <v>1392780961</v>
      </c>
      <c r="L2404" t="b">
        <v>1</v>
      </c>
      <c r="M2404">
        <v>70</v>
      </c>
      <c r="N2404" t="b">
        <v>1</v>
      </c>
      <c r="O2404" t="s">
        <v>8293</v>
      </c>
      <c r="P2404" t="s">
        <v>8306</v>
      </c>
      <c r="Q2404" t="s">
        <v>8307</v>
      </c>
      <c r="R2404">
        <f t="shared" si="259"/>
        <v>160.44</v>
      </c>
      <c r="S2404" s="9">
        <f t="shared" si="260"/>
        <v>150</v>
      </c>
      <c r="T2404" s="8">
        <f t="shared" si="261"/>
        <v>41689.150011574071</v>
      </c>
      <c r="U2404" s="8">
        <f t="shared" si="262"/>
        <v>41749.108344907407</v>
      </c>
      <c r="V2404" s="14">
        <f t="shared" si="263"/>
        <v>59.958333333335759</v>
      </c>
      <c r="W2404" s="10">
        <f t="shared" si="264"/>
        <v>0.49746666666666667</v>
      </c>
      <c r="X2404" s="21">
        <f t="shared" si="265"/>
        <v>2014</v>
      </c>
    </row>
    <row r="2405" spans="1:24" ht="60" x14ac:dyDescent="0.25">
      <c r="A2405">
        <v>2472</v>
      </c>
      <c r="B2405" s="1" t="s">
        <v>2473</v>
      </c>
      <c r="C2405" s="1" t="s">
        <v>6582</v>
      </c>
      <c r="D2405" s="3">
        <v>7500</v>
      </c>
      <c r="E2405" s="4">
        <v>10182.02</v>
      </c>
      <c r="F2405" t="s">
        <v>8218</v>
      </c>
      <c r="G2405" t="s">
        <v>8223</v>
      </c>
      <c r="H2405" t="s">
        <v>8403</v>
      </c>
      <c r="I2405" t="s">
        <v>8245</v>
      </c>
      <c r="J2405">
        <v>1283562180</v>
      </c>
      <c r="K2405">
        <v>1277433980</v>
      </c>
      <c r="L2405" t="b">
        <v>0</v>
      </c>
      <c r="M2405">
        <v>104</v>
      </c>
      <c r="N2405" t="b">
        <v>1</v>
      </c>
      <c r="O2405" t="s">
        <v>8277</v>
      </c>
      <c r="P2405" t="s">
        <v>8325</v>
      </c>
      <c r="Q2405" t="s">
        <v>8326</v>
      </c>
      <c r="R2405">
        <f t="shared" si="259"/>
        <v>97.9</v>
      </c>
      <c r="S2405" s="9">
        <f t="shared" si="260"/>
        <v>136</v>
      </c>
      <c r="T2405" s="8">
        <f t="shared" si="261"/>
        <v>40354.11550925926</v>
      </c>
      <c r="U2405" s="8">
        <f t="shared" si="262"/>
        <v>40425.043749999997</v>
      </c>
      <c r="V2405" s="14">
        <f t="shared" si="263"/>
        <v>70.928240740737238</v>
      </c>
      <c r="W2405" s="10">
        <f t="shared" si="264"/>
        <v>0.35760266666666674</v>
      </c>
      <c r="X2405" s="21">
        <f t="shared" si="265"/>
        <v>2010</v>
      </c>
    </row>
    <row r="2406" spans="1:24" ht="45" x14ac:dyDescent="0.25">
      <c r="A2406">
        <v>305</v>
      </c>
      <c r="B2406" s="1" t="s">
        <v>306</v>
      </c>
      <c r="C2406" s="1" t="s">
        <v>4415</v>
      </c>
      <c r="D2406" s="3">
        <v>7500</v>
      </c>
      <c r="E2406" s="4">
        <v>9775</v>
      </c>
      <c r="F2406" t="s">
        <v>8218</v>
      </c>
      <c r="G2406" t="s">
        <v>8223</v>
      </c>
      <c r="H2406" t="s">
        <v>8403</v>
      </c>
      <c r="I2406" t="s">
        <v>8245</v>
      </c>
      <c r="J2406">
        <v>1331392049</v>
      </c>
      <c r="K2406">
        <v>1328800049</v>
      </c>
      <c r="L2406" t="b">
        <v>1</v>
      </c>
      <c r="M2406">
        <v>189</v>
      </c>
      <c r="N2406" t="b">
        <v>1</v>
      </c>
      <c r="O2406" t="s">
        <v>8267</v>
      </c>
      <c r="P2406" t="s">
        <v>8319</v>
      </c>
      <c r="Q2406" t="s">
        <v>8320</v>
      </c>
      <c r="R2406">
        <f t="shared" si="259"/>
        <v>51.72</v>
      </c>
      <c r="S2406" s="9">
        <f t="shared" si="260"/>
        <v>130</v>
      </c>
      <c r="T2406" s="8">
        <f t="shared" si="261"/>
        <v>40948.630196759259</v>
      </c>
      <c r="U2406" s="8">
        <f t="shared" si="262"/>
        <v>40978.630196759259</v>
      </c>
      <c r="V2406" s="14">
        <f t="shared" si="263"/>
        <v>30</v>
      </c>
      <c r="W2406" s="10">
        <f t="shared" si="264"/>
        <v>0.30333333333333334</v>
      </c>
      <c r="X2406" s="21">
        <f t="shared" si="265"/>
        <v>2012</v>
      </c>
    </row>
    <row r="2407" spans="1:24" x14ac:dyDescent="0.25">
      <c r="A2407">
        <v>1366</v>
      </c>
      <c r="B2407" s="1" t="s">
        <v>1367</v>
      </c>
      <c r="C2407" s="1" t="s">
        <v>5476</v>
      </c>
      <c r="D2407" s="3">
        <v>7500</v>
      </c>
      <c r="E2407" s="4">
        <v>9486.69</v>
      </c>
      <c r="F2407" t="s">
        <v>8218</v>
      </c>
      <c r="G2407" t="s">
        <v>8223</v>
      </c>
      <c r="H2407" t="s">
        <v>8403</v>
      </c>
      <c r="I2407" t="s">
        <v>8245</v>
      </c>
      <c r="J2407">
        <v>1417049663</v>
      </c>
      <c r="K2407">
        <v>1413158063</v>
      </c>
      <c r="L2407" t="b">
        <v>0</v>
      </c>
      <c r="M2407">
        <v>147</v>
      </c>
      <c r="N2407" t="b">
        <v>1</v>
      </c>
      <c r="O2407" t="s">
        <v>8274</v>
      </c>
      <c r="P2407" t="s">
        <v>8325</v>
      </c>
      <c r="Q2407" t="s">
        <v>8329</v>
      </c>
      <c r="R2407">
        <f t="shared" si="259"/>
        <v>64.540000000000006</v>
      </c>
      <c r="S2407" s="9">
        <f t="shared" si="260"/>
        <v>126</v>
      </c>
      <c r="T2407" s="8">
        <f t="shared" si="261"/>
        <v>41924.996099537035</v>
      </c>
      <c r="U2407" s="8">
        <f t="shared" si="262"/>
        <v>41970.037766203706</v>
      </c>
      <c r="V2407" s="14">
        <f t="shared" si="263"/>
        <v>45.041666666671517</v>
      </c>
      <c r="W2407" s="10">
        <f t="shared" si="264"/>
        <v>0.26489200000000007</v>
      </c>
      <c r="X2407" s="21">
        <f t="shared" si="265"/>
        <v>2014</v>
      </c>
    </row>
    <row r="2408" spans="1:24" ht="45" x14ac:dyDescent="0.25">
      <c r="A2408">
        <v>398</v>
      </c>
      <c r="B2408" s="1" t="s">
        <v>399</v>
      </c>
      <c r="C2408" s="1" t="s">
        <v>4508</v>
      </c>
      <c r="D2408" s="3">
        <v>7500</v>
      </c>
      <c r="E2408" s="4">
        <v>9387</v>
      </c>
      <c r="F2408" t="s">
        <v>8218</v>
      </c>
      <c r="G2408" t="s">
        <v>8223</v>
      </c>
      <c r="H2408" t="s">
        <v>8403</v>
      </c>
      <c r="I2408" t="s">
        <v>8245</v>
      </c>
      <c r="J2408">
        <v>1430334126</v>
      </c>
      <c r="K2408">
        <v>1426446126</v>
      </c>
      <c r="L2408" t="b">
        <v>0</v>
      </c>
      <c r="M2408">
        <v>67</v>
      </c>
      <c r="N2408" t="b">
        <v>1</v>
      </c>
      <c r="O2408" t="s">
        <v>8267</v>
      </c>
      <c r="P2408" t="s">
        <v>8319</v>
      </c>
      <c r="Q2408" t="s">
        <v>8320</v>
      </c>
      <c r="R2408">
        <f t="shared" si="259"/>
        <v>140.1</v>
      </c>
      <c r="S2408" s="9">
        <f t="shared" si="260"/>
        <v>125</v>
      </c>
      <c r="T2408" s="8">
        <f t="shared" si="261"/>
        <v>42078.793124999997</v>
      </c>
      <c r="U2408" s="8">
        <f t="shared" si="262"/>
        <v>42123.793124999997</v>
      </c>
      <c r="V2408" s="14">
        <f t="shared" si="263"/>
        <v>45</v>
      </c>
      <c r="W2408" s="10">
        <f t="shared" si="264"/>
        <v>0.25159999999999999</v>
      </c>
      <c r="X2408" s="21">
        <f t="shared" si="265"/>
        <v>2015</v>
      </c>
    </row>
    <row r="2409" spans="1:24" ht="60" x14ac:dyDescent="0.25">
      <c r="A2409">
        <v>1936</v>
      </c>
      <c r="B2409" s="1" t="s">
        <v>1937</v>
      </c>
      <c r="C2409" s="1" t="s">
        <v>6046</v>
      </c>
      <c r="D2409" s="3">
        <v>7500</v>
      </c>
      <c r="E2409" s="4">
        <v>8739.01</v>
      </c>
      <c r="F2409" t="s">
        <v>8218</v>
      </c>
      <c r="G2409" t="s">
        <v>8223</v>
      </c>
      <c r="H2409" t="s">
        <v>8403</v>
      </c>
      <c r="I2409" t="s">
        <v>8245</v>
      </c>
      <c r="J2409">
        <v>1323151140</v>
      </c>
      <c r="K2409">
        <v>1320528070</v>
      </c>
      <c r="L2409" t="b">
        <v>0</v>
      </c>
      <c r="M2409">
        <v>145</v>
      </c>
      <c r="N2409" t="b">
        <v>1</v>
      </c>
      <c r="O2409" t="s">
        <v>8277</v>
      </c>
      <c r="P2409" t="s">
        <v>8325</v>
      </c>
      <c r="Q2409" t="s">
        <v>8326</v>
      </c>
      <c r="R2409">
        <f t="shared" si="259"/>
        <v>60.27</v>
      </c>
      <c r="S2409" s="9">
        <f t="shared" si="260"/>
        <v>117</v>
      </c>
      <c r="T2409" s="8">
        <f t="shared" si="261"/>
        <v>40852.889699074076</v>
      </c>
      <c r="U2409" s="8">
        <f t="shared" si="262"/>
        <v>40883.249305555553</v>
      </c>
      <c r="V2409" s="14">
        <f t="shared" si="263"/>
        <v>30.359606481477385</v>
      </c>
      <c r="W2409" s="10">
        <f t="shared" si="264"/>
        <v>0.16520133333333337</v>
      </c>
      <c r="X2409" s="21">
        <f t="shared" si="265"/>
        <v>2011</v>
      </c>
    </row>
    <row r="2410" spans="1:24" ht="45" x14ac:dyDescent="0.25">
      <c r="A2410">
        <v>2263</v>
      </c>
      <c r="B2410" s="1" t="s">
        <v>2264</v>
      </c>
      <c r="C2410" s="1" t="s">
        <v>6373</v>
      </c>
      <c r="D2410" s="3">
        <v>7500</v>
      </c>
      <c r="E2410" s="4">
        <v>8666</v>
      </c>
      <c r="F2410" t="s">
        <v>8218</v>
      </c>
      <c r="G2410" t="s">
        <v>8234</v>
      </c>
      <c r="H2410" t="s">
        <v>8406</v>
      </c>
      <c r="I2410" t="s">
        <v>8254</v>
      </c>
      <c r="J2410">
        <v>1422734313</v>
      </c>
      <c r="K2410">
        <v>1420919913</v>
      </c>
      <c r="L2410" t="b">
        <v>0</v>
      </c>
      <c r="M2410">
        <v>60</v>
      </c>
      <c r="N2410" t="b">
        <v>1</v>
      </c>
      <c r="O2410" t="s">
        <v>8295</v>
      </c>
      <c r="P2410" t="s">
        <v>8314</v>
      </c>
      <c r="Q2410" t="s">
        <v>8315</v>
      </c>
      <c r="R2410">
        <f t="shared" si="259"/>
        <v>144.43</v>
      </c>
      <c r="S2410" s="9">
        <f t="shared" si="260"/>
        <v>116</v>
      </c>
      <c r="T2410" s="8">
        <f t="shared" si="261"/>
        <v>42014.832326388889</v>
      </c>
      <c r="U2410" s="8">
        <f t="shared" si="262"/>
        <v>42035.832326388889</v>
      </c>
      <c r="V2410" s="14">
        <f t="shared" si="263"/>
        <v>21</v>
      </c>
      <c r="W2410" s="10">
        <f t="shared" si="264"/>
        <v>0.15546666666666667</v>
      </c>
      <c r="X2410" s="21">
        <f t="shared" si="265"/>
        <v>2015</v>
      </c>
    </row>
    <row r="2411" spans="1:24" ht="60" x14ac:dyDescent="0.25">
      <c r="A2411">
        <v>2533</v>
      </c>
      <c r="B2411" s="1" t="s">
        <v>2533</v>
      </c>
      <c r="C2411" s="1" t="s">
        <v>6643</v>
      </c>
      <c r="D2411" s="3">
        <v>7500</v>
      </c>
      <c r="E2411" s="4">
        <v>8300</v>
      </c>
      <c r="F2411" t="s">
        <v>8218</v>
      </c>
      <c r="G2411" t="s">
        <v>8223</v>
      </c>
      <c r="H2411" t="s">
        <v>8403</v>
      </c>
      <c r="I2411" t="s">
        <v>8245</v>
      </c>
      <c r="J2411">
        <v>1362160868</v>
      </c>
      <c r="K2411">
        <v>1359568911</v>
      </c>
      <c r="L2411" t="b">
        <v>0</v>
      </c>
      <c r="M2411">
        <v>136</v>
      </c>
      <c r="N2411" t="b">
        <v>1</v>
      </c>
      <c r="O2411" t="s">
        <v>8298</v>
      </c>
      <c r="P2411" t="s">
        <v>8325</v>
      </c>
      <c r="Q2411" t="s">
        <v>8339</v>
      </c>
      <c r="R2411">
        <f t="shared" si="259"/>
        <v>61.03</v>
      </c>
      <c r="S2411" s="9">
        <f t="shared" si="260"/>
        <v>111</v>
      </c>
      <c r="T2411" s="8">
        <f t="shared" si="261"/>
        <v>41304.751284722224</v>
      </c>
      <c r="U2411" s="8">
        <f t="shared" si="262"/>
        <v>41334.750787037039</v>
      </c>
      <c r="V2411" s="14">
        <f t="shared" si="263"/>
        <v>29.99950231481489</v>
      </c>
      <c r="W2411" s="10">
        <f t="shared" si="264"/>
        <v>0.10666666666666667</v>
      </c>
      <c r="X2411" s="21">
        <f t="shared" si="265"/>
        <v>2013</v>
      </c>
    </row>
    <row r="2412" spans="1:24" ht="30" x14ac:dyDescent="0.25">
      <c r="A2412">
        <v>3586</v>
      </c>
      <c r="B2412" s="1" t="s">
        <v>3585</v>
      </c>
      <c r="C2412" s="1" t="s">
        <v>7696</v>
      </c>
      <c r="D2412" s="3">
        <v>7500</v>
      </c>
      <c r="E2412" s="4">
        <v>8207</v>
      </c>
      <c r="F2412" t="s">
        <v>8218</v>
      </c>
      <c r="G2412" t="s">
        <v>8223</v>
      </c>
      <c r="H2412" t="s">
        <v>8403</v>
      </c>
      <c r="I2412" t="s">
        <v>8245</v>
      </c>
      <c r="J2412">
        <v>1474649070</v>
      </c>
      <c r="K2412">
        <v>1469465070</v>
      </c>
      <c r="L2412" t="b">
        <v>0</v>
      </c>
      <c r="M2412">
        <v>54</v>
      </c>
      <c r="N2412" t="b">
        <v>1</v>
      </c>
      <c r="O2412" t="s">
        <v>8269</v>
      </c>
      <c r="P2412" t="s">
        <v>8321</v>
      </c>
      <c r="Q2412" t="s">
        <v>8324</v>
      </c>
      <c r="R2412">
        <f t="shared" si="259"/>
        <v>151.97999999999999</v>
      </c>
      <c r="S2412" s="9">
        <f t="shared" si="260"/>
        <v>109</v>
      </c>
      <c r="T2412" s="8">
        <f t="shared" si="261"/>
        <v>42576.697569444441</v>
      </c>
      <c r="U2412" s="8">
        <f t="shared" si="262"/>
        <v>42636.697569444441</v>
      </c>
      <c r="V2412" s="14">
        <f t="shared" si="263"/>
        <v>60</v>
      </c>
      <c r="W2412" s="10">
        <f t="shared" si="264"/>
        <v>9.4266666666666665E-2</v>
      </c>
      <c r="X2412" s="21">
        <f t="shared" si="265"/>
        <v>2016</v>
      </c>
    </row>
    <row r="2413" spans="1:24" ht="45" x14ac:dyDescent="0.25">
      <c r="A2413">
        <v>2221</v>
      </c>
      <c r="B2413" s="1" t="s">
        <v>2222</v>
      </c>
      <c r="C2413" s="1" t="s">
        <v>6331</v>
      </c>
      <c r="D2413" s="3">
        <v>7500</v>
      </c>
      <c r="E2413" s="4">
        <v>8109</v>
      </c>
      <c r="F2413" t="s">
        <v>8218</v>
      </c>
      <c r="G2413" t="s">
        <v>8223</v>
      </c>
      <c r="H2413" t="s">
        <v>8403</v>
      </c>
      <c r="I2413" t="s">
        <v>8245</v>
      </c>
      <c r="J2413">
        <v>1461369600</v>
      </c>
      <c r="K2413">
        <v>1458748809</v>
      </c>
      <c r="L2413" t="b">
        <v>0</v>
      </c>
      <c r="M2413">
        <v>218</v>
      </c>
      <c r="N2413" t="b">
        <v>1</v>
      </c>
      <c r="O2413" t="s">
        <v>8295</v>
      </c>
      <c r="P2413" t="s">
        <v>8314</v>
      </c>
      <c r="Q2413" t="s">
        <v>8315</v>
      </c>
      <c r="R2413">
        <f t="shared" si="259"/>
        <v>37.200000000000003</v>
      </c>
      <c r="S2413" s="9">
        <f t="shared" si="260"/>
        <v>108</v>
      </c>
      <c r="T2413" s="8">
        <f t="shared" si="261"/>
        <v>42452.666770833333</v>
      </c>
      <c r="U2413" s="8">
        <f t="shared" si="262"/>
        <v>42483</v>
      </c>
      <c r="V2413" s="14">
        <f t="shared" si="263"/>
        <v>30.33322916666657</v>
      </c>
      <c r="W2413" s="10">
        <f t="shared" si="264"/>
        <v>8.1199999999999994E-2</v>
      </c>
      <c r="X2413" s="21">
        <f t="shared" si="265"/>
        <v>2016</v>
      </c>
    </row>
    <row r="2414" spans="1:24" ht="30" x14ac:dyDescent="0.25">
      <c r="A2414">
        <v>2441</v>
      </c>
      <c r="B2414" s="1" t="s">
        <v>2442</v>
      </c>
      <c r="C2414" s="1" t="s">
        <v>6551</v>
      </c>
      <c r="D2414" s="3">
        <v>7500</v>
      </c>
      <c r="E2414" s="4">
        <v>8091</v>
      </c>
      <c r="F2414" t="s">
        <v>8218</v>
      </c>
      <c r="G2414" t="s">
        <v>8223</v>
      </c>
      <c r="H2414" t="s">
        <v>8403</v>
      </c>
      <c r="I2414" t="s">
        <v>8245</v>
      </c>
      <c r="J2414">
        <v>1437627540</v>
      </c>
      <c r="K2414">
        <v>1435806054</v>
      </c>
      <c r="L2414" t="b">
        <v>0</v>
      </c>
      <c r="M2414">
        <v>109</v>
      </c>
      <c r="N2414" t="b">
        <v>1</v>
      </c>
      <c r="O2414" t="s">
        <v>8296</v>
      </c>
      <c r="P2414" t="s">
        <v>8317</v>
      </c>
      <c r="Q2414" t="s">
        <v>8318</v>
      </c>
      <c r="R2414">
        <f t="shared" si="259"/>
        <v>74.23</v>
      </c>
      <c r="S2414" s="9">
        <f t="shared" si="260"/>
        <v>108</v>
      </c>
      <c r="T2414" s="8">
        <f t="shared" si="261"/>
        <v>42187.125625000001</v>
      </c>
      <c r="U2414" s="8">
        <f t="shared" si="262"/>
        <v>42208.207638888889</v>
      </c>
      <c r="V2414" s="14">
        <f t="shared" si="263"/>
        <v>21.082013888888469</v>
      </c>
      <c r="W2414" s="10">
        <f t="shared" si="264"/>
        <v>7.8799999999999995E-2</v>
      </c>
      <c r="X2414" s="21">
        <f t="shared" si="265"/>
        <v>2015</v>
      </c>
    </row>
    <row r="2415" spans="1:24" ht="60" x14ac:dyDescent="0.25">
      <c r="A2415">
        <v>1186</v>
      </c>
      <c r="B2415" s="1" t="s">
        <v>1187</v>
      </c>
      <c r="C2415" s="1" t="s">
        <v>5296</v>
      </c>
      <c r="D2415" s="3">
        <v>7500</v>
      </c>
      <c r="E2415" s="4">
        <v>8005</v>
      </c>
      <c r="F2415" t="s">
        <v>8218</v>
      </c>
      <c r="G2415" t="s">
        <v>8224</v>
      </c>
      <c r="H2415" t="s">
        <v>8407</v>
      </c>
      <c r="I2415" t="s">
        <v>8246</v>
      </c>
      <c r="J2415">
        <v>1433198520</v>
      </c>
      <c r="K2415">
        <v>1430340195</v>
      </c>
      <c r="L2415" t="b">
        <v>0</v>
      </c>
      <c r="M2415">
        <v>123</v>
      </c>
      <c r="N2415" t="b">
        <v>1</v>
      </c>
      <c r="O2415" t="s">
        <v>8283</v>
      </c>
      <c r="P2415" t="s">
        <v>8311</v>
      </c>
      <c r="Q2415" t="s">
        <v>8312</v>
      </c>
      <c r="R2415">
        <f t="shared" si="259"/>
        <v>65.08</v>
      </c>
      <c r="S2415" s="9">
        <f t="shared" si="260"/>
        <v>107</v>
      </c>
      <c r="T2415" s="8">
        <f t="shared" si="261"/>
        <v>42123.86336805555</v>
      </c>
      <c r="U2415" s="8">
        <f t="shared" si="262"/>
        <v>42156.945833333331</v>
      </c>
      <c r="V2415" s="14">
        <f t="shared" si="263"/>
        <v>33.082465277781012</v>
      </c>
      <c r="W2415" s="10">
        <f t="shared" si="264"/>
        <v>6.7333333333333328E-2</v>
      </c>
      <c r="X2415" s="21">
        <f t="shared" si="265"/>
        <v>2015</v>
      </c>
    </row>
    <row r="2416" spans="1:24" ht="45" x14ac:dyDescent="0.25">
      <c r="A2416">
        <v>373</v>
      </c>
      <c r="B2416" s="1" t="s">
        <v>374</v>
      </c>
      <c r="C2416" s="1" t="s">
        <v>4483</v>
      </c>
      <c r="D2416" s="3">
        <v>7500</v>
      </c>
      <c r="E2416" s="4">
        <v>8000</v>
      </c>
      <c r="F2416" t="s">
        <v>8218</v>
      </c>
      <c r="G2416" t="s">
        <v>8223</v>
      </c>
      <c r="H2416" t="s">
        <v>8403</v>
      </c>
      <c r="I2416" t="s">
        <v>8245</v>
      </c>
      <c r="J2416">
        <v>1342648398</v>
      </c>
      <c r="K2416">
        <v>1340056398</v>
      </c>
      <c r="L2416" t="b">
        <v>0</v>
      </c>
      <c r="M2416">
        <v>89</v>
      </c>
      <c r="N2416" t="b">
        <v>1</v>
      </c>
      <c r="O2416" t="s">
        <v>8267</v>
      </c>
      <c r="P2416" t="s">
        <v>8319</v>
      </c>
      <c r="Q2416" t="s">
        <v>8320</v>
      </c>
      <c r="R2416">
        <f t="shared" si="259"/>
        <v>89.89</v>
      </c>
      <c r="S2416" s="9">
        <f t="shared" si="260"/>
        <v>107</v>
      </c>
      <c r="T2416" s="8">
        <f t="shared" si="261"/>
        <v>41078.91201388889</v>
      </c>
      <c r="U2416" s="8">
        <f t="shared" si="262"/>
        <v>41108.91201388889</v>
      </c>
      <c r="V2416" s="14">
        <f t="shared" si="263"/>
        <v>30</v>
      </c>
      <c r="W2416" s="10">
        <f t="shared" si="264"/>
        <v>6.6666666666666666E-2</v>
      </c>
      <c r="X2416" s="21">
        <f t="shared" si="265"/>
        <v>2012</v>
      </c>
    </row>
    <row r="2417" spans="1:24" ht="45" x14ac:dyDescent="0.25">
      <c r="A2417">
        <v>728</v>
      </c>
      <c r="B2417" s="1" t="s">
        <v>729</v>
      </c>
      <c r="C2417" s="1" t="s">
        <v>4838</v>
      </c>
      <c r="D2417" s="3">
        <v>7500</v>
      </c>
      <c r="E2417" s="4">
        <v>7917.45</v>
      </c>
      <c r="F2417" t="s">
        <v>8218</v>
      </c>
      <c r="G2417" t="s">
        <v>8223</v>
      </c>
      <c r="H2417" t="s">
        <v>8403</v>
      </c>
      <c r="I2417" t="s">
        <v>8245</v>
      </c>
      <c r="J2417">
        <v>1313957157</v>
      </c>
      <c r="K2417">
        <v>1310069157</v>
      </c>
      <c r="L2417" t="b">
        <v>0</v>
      </c>
      <c r="M2417">
        <v>130</v>
      </c>
      <c r="N2417" t="b">
        <v>1</v>
      </c>
      <c r="O2417" t="s">
        <v>8272</v>
      </c>
      <c r="P2417" t="s">
        <v>8309</v>
      </c>
      <c r="Q2417" t="s">
        <v>8331</v>
      </c>
      <c r="R2417">
        <f t="shared" si="259"/>
        <v>60.9</v>
      </c>
      <c r="S2417" s="9">
        <f t="shared" si="260"/>
        <v>106</v>
      </c>
      <c r="T2417" s="8">
        <f t="shared" si="261"/>
        <v>40731.837465277778</v>
      </c>
      <c r="U2417" s="8">
        <f t="shared" si="262"/>
        <v>40776.837465277778</v>
      </c>
      <c r="V2417" s="14">
        <f t="shared" si="263"/>
        <v>45</v>
      </c>
      <c r="W2417" s="10">
        <f t="shared" si="264"/>
        <v>5.5659999999999973E-2</v>
      </c>
      <c r="X2417" s="21">
        <f t="shared" si="265"/>
        <v>2011</v>
      </c>
    </row>
    <row r="2418" spans="1:24" ht="30" x14ac:dyDescent="0.25">
      <c r="A2418">
        <v>2729</v>
      </c>
      <c r="B2418" s="1" t="s">
        <v>2729</v>
      </c>
      <c r="C2418" s="1" t="s">
        <v>6839</v>
      </c>
      <c r="D2418" s="3">
        <v>7500</v>
      </c>
      <c r="E2418" s="4">
        <v>7833</v>
      </c>
      <c r="F2418" t="s">
        <v>8218</v>
      </c>
      <c r="G2418" t="s">
        <v>8223</v>
      </c>
      <c r="H2418" t="s">
        <v>8403</v>
      </c>
      <c r="I2418" t="s">
        <v>8245</v>
      </c>
      <c r="J2418">
        <v>1430459197</v>
      </c>
      <c r="K2418">
        <v>1427867197</v>
      </c>
      <c r="L2418" t="b">
        <v>0</v>
      </c>
      <c r="M2418">
        <v>23</v>
      </c>
      <c r="N2418" t="b">
        <v>1</v>
      </c>
      <c r="O2418" t="s">
        <v>8293</v>
      </c>
      <c r="P2418" t="s">
        <v>8306</v>
      </c>
      <c r="Q2418" t="s">
        <v>8307</v>
      </c>
      <c r="R2418">
        <f t="shared" si="259"/>
        <v>340.57</v>
      </c>
      <c r="S2418" s="9">
        <f t="shared" si="260"/>
        <v>104</v>
      </c>
      <c r="T2418" s="8">
        <f t="shared" si="261"/>
        <v>42095.240706018521</v>
      </c>
      <c r="U2418" s="8">
        <f t="shared" si="262"/>
        <v>42125.240706018521</v>
      </c>
      <c r="V2418" s="14">
        <f t="shared" si="263"/>
        <v>30</v>
      </c>
      <c r="W2418" s="10">
        <f t="shared" si="264"/>
        <v>4.4400000000000002E-2</v>
      </c>
      <c r="X2418" s="21">
        <f t="shared" si="265"/>
        <v>2015</v>
      </c>
    </row>
    <row r="2419" spans="1:24" ht="60" x14ac:dyDescent="0.25">
      <c r="A2419">
        <v>791</v>
      </c>
      <c r="B2419" s="1" t="s">
        <v>792</v>
      </c>
      <c r="C2419" s="1" t="s">
        <v>4901</v>
      </c>
      <c r="D2419" s="3">
        <v>7500</v>
      </c>
      <c r="E2419" s="4">
        <v>7790</v>
      </c>
      <c r="F2419" t="s">
        <v>8218</v>
      </c>
      <c r="G2419" t="s">
        <v>8223</v>
      </c>
      <c r="H2419" t="s">
        <v>8403</v>
      </c>
      <c r="I2419" t="s">
        <v>8245</v>
      </c>
      <c r="J2419">
        <v>1384322340</v>
      </c>
      <c r="K2419">
        <v>1381430646</v>
      </c>
      <c r="L2419" t="b">
        <v>0</v>
      </c>
      <c r="M2419">
        <v>128</v>
      </c>
      <c r="N2419" t="b">
        <v>1</v>
      </c>
      <c r="O2419" t="s">
        <v>8274</v>
      </c>
      <c r="P2419" t="s">
        <v>8325</v>
      </c>
      <c r="Q2419" t="s">
        <v>8329</v>
      </c>
      <c r="R2419">
        <f t="shared" si="259"/>
        <v>60.86</v>
      </c>
      <c r="S2419" s="9">
        <f t="shared" si="260"/>
        <v>104</v>
      </c>
      <c r="T2419" s="8">
        <f t="shared" si="261"/>
        <v>41557.780624999999</v>
      </c>
      <c r="U2419" s="8">
        <f t="shared" si="262"/>
        <v>41591.249305555553</v>
      </c>
      <c r="V2419" s="14">
        <f t="shared" si="263"/>
        <v>33.468680555553874</v>
      </c>
      <c r="W2419" s="10">
        <f t="shared" si="264"/>
        <v>3.8666666666666669E-2</v>
      </c>
      <c r="X2419" s="21">
        <f t="shared" si="265"/>
        <v>2013</v>
      </c>
    </row>
    <row r="2420" spans="1:24" ht="60" x14ac:dyDescent="0.25">
      <c r="A2420">
        <v>2461</v>
      </c>
      <c r="B2420" s="1" t="s">
        <v>2462</v>
      </c>
      <c r="C2420" s="1" t="s">
        <v>6571</v>
      </c>
      <c r="D2420" s="3">
        <v>7500</v>
      </c>
      <c r="E2420" s="4">
        <v>7785</v>
      </c>
      <c r="F2420" t="s">
        <v>8218</v>
      </c>
      <c r="G2420" t="s">
        <v>8223</v>
      </c>
      <c r="H2420" t="s">
        <v>8403</v>
      </c>
      <c r="I2420" t="s">
        <v>8245</v>
      </c>
      <c r="J2420">
        <v>1317438000</v>
      </c>
      <c r="K2420">
        <v>1314577097</v>
      </c>
      <c r="L2420" t="b">
        <v>0</v>
      </c>
      <c r="M2420">
        <v>86</v>
      </c>
      <c r="N2420" t="b">
        <v>1</v>
      </c>
      <c r="O2420" t="s">
        <v>8277</v>
      </c>
      <c r="P2420" t="s">
        <v>8325</v>
      </c>
      <c r="Q2420" t="s">
        <v>8326</v>
      </c>
      <c r="R2420">
        <f t="shared" si="259"/>
        <v>90.52</v>
      </c>
      <c r="S2420" s="9">
        <f t="shared" si="260"/>
        <v>104</v>
      </c>
      <c r="T2420" s="8">
        <f t="shared" si="261"/>
        <v>40784.012696759259</v>
      </c>
      <c r="U2420" s="8">
        <f t="shared" si="262"/>
        <v>40817.125</v>
      </c>
      <c r="V2420" s="14">
        <f t="shared" si="263"/>
        <v>33.112303240741312</v>
      </c>
      <c r="W2420" s="10">
        <f t="shared" si="264"/>
        <v>3.7999999999999999E-2</v>
      </c>
      <c r="X2420" s="21">
        <f t="shared" si="265"/>
        <v>2011</v>
      </c>
    </row>
    <row r="2421" spans="1:24" ht="45" x14ac:dyDescent="0.25">
      <c r="A2421">
        <v>356</v>
      </c>
      <c r="B2421" s="1" t="s">
        <v>357</v>
      </c>
      <c r="C2421" s="1" t="s">
        <v>4466</v>
      </c>
      <c r="D2421" s="3">
        <v>7500</v>
      </c>
      <c r="E2421" s="4">
        <v>7701.93</v>
      </c>
      <c r="F2421" t="s">
        <v>8218</v>
      </c>
      <c r="G2421" t="s">
        <v>8223</v>
      </c>
      <c r="H2421" t="s">
        <v>8403</v>
      </c>
      <c r="I2421" t="s">
        <v>8245</v>
      </c>
      <c r="J2421">
        <v>1458152193</v>
      </c>
      <c r="K2421">
        <v>1455563793</v>
      </c>
      <c r="L2421" t="b">
        <v>1</v>
      </c>
      <c r="M2421">
        <v>97</v>
      </c>
      <c r="N2421" t="b">
        <v>1</v>
      </c>
      <c r="O2421" t="s">
        <v>8267</v>
      </c>
      <c r="P2421" t="s">
        <v>8319</v>
      </c>
      <c r="Q2421" t="s">
        <v>8320</v>
      </c>
      <c r="R2421">
        <f t="shared" si="259"/>
        <v>79.400000000000006</v>
      </c>
      <c r="S2421" s="9">
        <f t="shared" si="260"/>
        <v>103</v>
      </c>
      <c r="T2421" s="8">
        <f t="shared" si="261"/>
        <v>42415.803159722222</v>
      </c>
      <c r="U2421" s="8">
        <f t="shared" si="262"/>
        <v>42445.761493055557</v>
      </c>
      <c r="V2421" s="14">
        <f t="shared" si="263"/>
        <v>29.958333333335759</v>
      </c>
      <c r="W2421" s="10">
        <f t="shared" si="264"/>
        <v>2.6924000000000038E-2</v>
      </c>
      <c r="X2421" s="21">
        <f t="shared" si="265"/>
        <v>2016</v>
      </c>
    </row>
    <row r="2422" spans="1:24" ht="60" x14ac:dyDescent="0.25">
      <c r="A2422">
        <v>107</v>
      </c>
      <c r="B2422" s="1" t="s">
        <v>109</v>
      </c>
      <c r="C2422" s="1" t="s">
        <v>4218</v>
      </c>
      <c r="D2422" s="3">
        <v>7500</v>
      </c>
      <c r="E2422" s="4">
        <v>7685</v>
      </c>
      <c r="F2422" t="s">
        <v>8218</v>
      </c>
      <c r="G2422" t="s">
        <v>8223</v>
      </c>
      <c r="H2422" t="s">
        <v>8403</v>
      </c>
      <c r="I2422" t="s">
        <v>8245</v>
      </c>
      <c r="J2422">
        <v>1303688087</v>
      </c>
      <c r="K2422">
        <v>1301787287</v>
      </c>
      <c r="L2422" t="b">
        <v>0</v>
      </c>
      <c r="M2422">
        <v>69</v>
      </c>
      <c r="N2422" t="b">
        <v>1</v>
      </c>
      <c r="O2422" t="s">
        <v>8264</v>
      </c>
      <c r="P2422" t="s">
        <v>8319</v>
      </c>
      <c r="Q2422" t="s">
        <v>8341</v>
      </c>
      <c r="R2422">
        <f t="shared" si="259"/>
        <v>111.38</v>
      </c>
      <c r="S2422" s="9">
        <f t="shared" si="260"/>
        <v>102</v>
      </c>
      <c r="T2422" s="8">
        <f t="shared" si="261"/>
        <v>40635.982488425929</v>
      </c>
      <c r="U2422" s="8">
        <f t="shared" si="262"/>
        <v>40657.982488425929</v>
      </c>
      <c r="V2422" s="14">
        <f t="shared" si="263"/>
        <v>22</v>
      </c>
      <c r="W2422" s="10">
        <f t="shared" si="264"/>
        <v>2.4666666666666667E-2</v>
      </c>
      <c r="X2422" s="21">
        <f t="shared" si="265"/>
        <v>2011</v>
      </c>
    </row>
    <row r="2423" spans="1:24" ht="60" x14ac:dyDescent="0.25">
      <c r="A2423">
        <v>1271</v>
      </c>
      <c r="B2423" s="1" t="s">
        <v>1272</v>
      </c>
      <c r="C2423" s="1" t="s">
        <v>5381</v>
      </c>
      <c r="D2423" s="3">
        <v>7500</v>
      </c>
      <c r="E2423" s="4">
        <v>7635</v>
      </c>
      <c r="F2423" t="s">
        <v>8218</v>
      </c>
      <c r="G2423" t="s">
        <v>8223</v>
      </c>
      <c r="H2423" t="s">
        <v>8403</v>
      </c>
      <c r="I2423" t="s">
        <v>8245</v>
      </c>
      <c r="J2423">
        <v>1384363459</v>
      </c>
      <c r="K2423">
        <v>1381767859</v>
      </c>
      <c r="L2423" t="b">
        <v>1</v>
      </c>
      <c r="M2423">
        <v>31</v>
      </c>
      <c r="N2423" t="b">
        <v>1</v>
      </c>
      <c r="O2423" t="s">
        <v>8274</v>
      </c>
      <c r="P2423" t="s">
        <v>8325</v>
      </c>
      <c r="Q2423" t="s">
        <v>8329</v>
      </c>
      <c r="R2423">
        <f t="shared" si="259"/>
        <v>246.29</v>
      </c>
      <c r="S2423" s="9">
        <f t="shared" si="260"/>
        <v>102</v>
      </c>
      <c r="T2423" s="8">
        <f t="shared" si="261"/>
        <v>41561.683553240742</v>
      </c>
      <c r="U2423" s="8">
        <f t="shared" si="262"/>
        <v>41591.725219907406</v>
      </c>
      <c r="V2423" s="14">
        <f t="shared" si="263"/>
        <v>30.041666666664241</v>
      </c>
      <c r="W2423" s="10">
        <f t="shared" si="264"/>
        <v>1.7999999999999999E-2</v>
      </c>
      <c r="X2423" s="21">
        <f t="shared" si="265"/>
        <v>2013</v>
      </c>
    </row>
    <row r="2424" spans="1:24" ht="45" x14ac:dyDescent="0.25">
      <c r="A2424">
        <v>2524</v>
      </c>
      <c r="B2424" s="1" t="s">
        <v>2524</v>
      </c>
      <c r="C2424" s="1" t="s">
        <v>6634</v>
      </c>
      <c r="D2424" s="3">
        <v>7500</v>
      </c>
      <c r="E2424" s="4">
        <v>7620</v>
      </c>
      <c r="F2424" t="s">
        <v>8218</v>
      </c>
      <c r="G2424" t="s">
        <v>8223</v>
      </c>
      <c r="H2424" t="s">
        <v>8403</v>
      </c>
      <c r="I2424" t="s">
        <v>8245</v>
      </c>
      <c r="J2424">
        <v>1419136200</v>
      </c>
      <c r="K2424">
        <v>1416338557</v>
      </c>
      <c r="L2424" t="b">
        <v>0</v>
      </c>
      <c r="M2424">
        <v>43</v>
      </c>
      <c r="N2424" t="b">
        <v>1</v>
      </c>
      <c r="O2424" t="s">
        <v>8298</v>
      </c>
      <c r="P2424" t="s">
        <v>8325</v>
      </c>
      <c r="Q2424" t="s">
        <v>8339</v>
      </c>
      <c r="R2424">
        <f t="shared" si="259"/>
        <v>177.21</v>
      </c>
      <c r="S2424" s="9">
        <f t="shared" si="260"/>
        <v>102</v>
      </c>
      <c r="T2424" s="8">
        <f t="shared" si="261"/>
        <v>41961.807372685187</v>
      </c>
      <c r="U2424" s="8">
        <f t="shared" si="262"/>
        <v>41994.1875</v>
      </c>
      <c r="V2424" s="14">
        <f t="shared" si="263"/>
        <v>32.380127314812853</v>
      </c>
      <c r="W2424" s="10">
        <f t="shared" si="264"/>
        <v>1.6E-2</v>
      </c>
      <c r="X2424" s="21">
        <f t="shared" si="265"/>
        <v>2014</v>
      </c>
    </row>
    <row r="2425" spans="1:24" ht="60" x14ac:dyDescent="0.25">
      <c r="A2425">
        <v>2613</v>
      </c>
      <c r="B2425" s="1" t="s">
        <v>2613</v>
      </c>
      <c r="C2425" s="1" t="s">
        <v>6723</v>
      </c>
      <c r="D2425" s="3">
        <v>7500</v>
      </c>
      <c r="E2425" s="4">
        <v>7576</v>
      </c>
      <c r="F2425" t="s">
        <v>8218</v>
      </c>
      <c r="G2425" t="s">
        <v>8223</v>
      </c>
      <c r="H2425" t="s">
        <v>8403</v>
      </c>
      <c r="I2425" t="s">
        <v>8245</v>
      </c>
      <c r="J2425">
        <v>1348256294</v>
      </c>
      <c r="K2425">
        <v>1345664294</v>
      </c>
      <c r="L2425" t="b">
        <v>1</v>
      </c>
      <c r="M2425">
        <v>28</v>
      </c>
      <c r="N2425" t="b">
        <v>1</v>
      </c>
      <c r="O2425" t="s">
        <v>8299</v>
      </c>
      <c r="P2425" t="s">
        <v>8306</v>
      </c>
      <c r="Q2425" t="s">
        <v>8313</v>
      </c>
      <c r="R2425">
        <f t="shared" si="259"/>
        <v>270.57</v>
      </c>
      <c r="S2425" s="9">
        <f t="shared" si="260"/>
        <v>101</v>
      </c>
      <c r="T2425" s="8">
        <f t="shared" si="261"/>
        <v>41143.81821759259</v>
      </c>
      <c r="U2425" s="8">
        <f t="shared" si="262"/>
        <v>41173.81821759259</v>
      </c>
      <c r="V2425" s="14">
        <f t="shared" si="263"/>
        <v>30</v>
      </c>
      <c r="W2425" s="10">
        <f t="shared" si="264"/>
        <v>1.0133333333333333E-2</v>
      </c>
      <c r="X2425" s="21">
        <f t="shared" si="265"/>
        <v>2012</v>
      </c>
    </row>
    <row r="2426" spans="1:24" ht="60" x14ac:dyDescent="0.25">
      <c r="A2426">
        <v>1656</v>
      </c>
      <c r="B2426" s="1" t="s">
        <v>1657</v>
      </c>
      <c r="C2426" s="1" t="s">
        <v>5766</v>
      </c>
      <c r="D2426" s="3">
        <v>7500</v>
      </c>
      <c r="E2426" s="4">
        <v>7525.12</v>
      </c>
      <c r="F2426" t="s">
        <v>8218</v>
      </c>
      <c r="G2426" t="s">
        <v>8223</v>
      </c>
      <c r="H2426" t="s">
        <v>8403</v>
      </c>
      <c r="I2426" t="s">
        <v>8245</v>
      </c>
      <c r="J2426">
        <v>1355437052</v>
      </c>
      <c r="K2426">
        <v>1352845052</v>
      </c>
      <c r="L2426" t="b">
        <v>0</v>
      </c>
      <c r="M2426">
        <v>48</v>
      </c>
      <c r="N2426" t="b">
        <v>1</v>
      </c>
      <c r="O2426" t="s">
        <v>8290</v>
      </c>
      <c r="P2426" t="s">
        <v>8325</v>
      </c>
      <c r="Q2426" t="s">
        <v>8336</v>
      </c>
      <c r="R2426">
        <f t="shared" si="259"/>
        <v>156.77000000000001</v>
      </c>
      <c r="S2426" s="9">
        <f t="shared" si="260"/>
        <v>100</v>
      </c>
      <c r="T2426" s="8">
        <f t="shared" si="261"/>
        <v>41226.928842592592</v>
      </c>
      <c r="U2426" s="8">
        <f t="shared" si="262"/>
        <v>41256.928842592592</v>
      </c>
      <c r="V2426" s="14">
        <f t="shared" si="263"/>
        <v>30</v>
      </c>
      <c r="W2426" s="10">
        <f t="shared" si="264"/>
        <v>3.3493333333333188E-3</v>
      </c>
      <c r="X2426" s="21">
        <f t="shared" si="265"/>
        <v>2012</v>
      </c>
    </row>
    <row r="2427" spans="1:24" ht="60" x14ac:dyDescent="0.25">
      <c r="A2427">
        <v>1365</v>
      </c>
      <c r="B2427" s="1" t="s">
        <v>1366</v>
      </c>
      <c r="C2427" s="1" t="s">
        <v>5475</v>
      </c>
      <c r="D2427" s="3">
        <v>7500</v>
      </c>
      <c r="E2427" s="4">
        <v>7520</v>
      </c>
      <c r="F2427" t="s">
        <v>8218</v>
      </c>
      <c r="G2427" t="s">
        <v>8223</v>
      </c>
      <c r="H2427" t="s">
        <v>8403</v>
      </c>
      <c r="I2427" t="s">
        <v>8245</v>
      </c>
      <c r="J2427">
        <v>1426523752</v>
      </c>
      <c r="K2427">
        <v>1423935352</v>
      </c>
      <c r="L2427" t="b">
        <v>0</v>
      </c>
      <c r="M2427">
        <v>92</v>
      </c>
      <c r="N2427" t="b">
        <v>1</v>
      </c>
      <c r="O2427" t="s">
        <v>8274</v>
      </c>
      <c r="P2427" t="s">
        <v>8325</v>
      </c>
      <c r="Q2427" t="s">
        <v>8329</v>
      </c>
      <c r="R2427">
        <f t="shared" si="259"/>
        <v>81.739999999999995</v>
      </c>
      <c r="S2427" s="9">
        <f t="shared" si="260"/>
        <v>100</v>
      </c>
      <c r="T2427" s="8">
        <f t="shared" si="261"/>
        <v>42049.733240740738</v>
      </c>
      <c r="U2427" s="8">
        <f t="shared" si="262"/>
        <v>42079.691574074073</v>
      </c>
      <c r="V2427" s="14">
        <f t="shared" si="263"/>
        <v>29.958333333335759</v>
      </c>
      <c r="W2427" s="10">
        <f t="shared" si="264"/>
        <v>2.6666666666666666E-3</v>
      </c>
      <c r="X2427" s="21">
        <f t="shared" si="265"/>
        <v>2015</v>
      </c>
    </row>
    <row r="2428" spans="1:24" ht="45" x14ac:dyDescent="0.25">
      <c r="A2428">
        <v>2845</v>
      </c>
      <c r="B2428" s="1" t="s">
        <v>2845</v>
      </c>
      <c r="C2428" s="1" t="s">
        <v>6955</v>
      </c>
      <c r="D2428" s="3">
        <v>7500</v>
      </c>
      <c r="E2428" s="4">
        <v>2366</v>
      </c>
      <c r="F2428" t="s">
        <v>8220</v>
      </c>
      <c r="G2428" t="s">
        <v>8223</v>
      </c>
      <c r="H2428" t="s">
        <v>8403</v>
      </c>
      <c r="I2428" t="s">
        <v>8245</v>
      </c>
      <c r="J2428">
        <v>1433723033</v>
      </c>
      <c r="K2428">
        <v>1428539033</v>
      </c>
      <c r="L2428" t="b">
        <v>0</v>
      </c>
      <c r="M2428">
        <v>39</v>
      </c>
      <c r="N2428" t="b">
        <v>0</v>
      </c>
      <c r="O2428" t="s">
        <v>8269</v>
      </c>
      <c r="P2428" t="s">
        <v>8321</v>
      </c>
      <c r="Q2428" t="s">
        <v>8324</v>
      </c>
      <c r="R2428">
        <f t="shared" si="259"/>
        <v>60.67</v>
      </c>
      <c r="S2428" s="9">
        <f t="shared" si="260"/>
        <v>32</v>
      </c>
      <c r="T2428" s="8">
        <f t="shared" si="261"/>
        <v>42103.016585648147</v>
      </c>
      <c r="U2428" s="8">
        <f t="shared" si="262"/>
        <v>42163.016585648147</v>
      </c>
      <c r="V2428" s="14">
        <f t="shared" si="263"/>
        <v>60</v>
      </c>
      <c r="W2428" s="10">
        <f t="shared" si="264"/>
        <v>-0.68453333333333333</v>
      </c>
      <c r="X2428" s="21">
        <f t="shared" si="265"/>
        <v>2015</v>
      </c>
    </row>
    <row r="2429" spans="1:24" ht="45" x14ac:dyDescent="0.25">
      <c r="A2429">
        <v>144</v>
      </c>
      <c r="B2429" s="1" t="s">
        <v>146</v>
      </c>
      <c r="C2429" s="1" t="s">
        <v>4254</v>
      </c>
      <c r="D2429" s="3">
        <v>7500</v>
      </c>
      <c r="E2429" s="4">
        <v>2070</v>
      </c>
      <c r="F2429" t="s">
        <v>8219</v>
      </c>
      <c r="G2429" t="s">
        <v>8228</v>
      </c>
      <c r="H2429" t="s">
        <v>8408</v>
      </c>
      <c r="I2429" t="s">
        <v>8250</v>
      </c>
      <c r="J2429">
        <v>1428945472</v>
      </c>
      <c r="K2429">
        <v>1423765072</v>
      </c>
      <c r="L2429" t="b">
        <v>0</v>
      </c>
      <c r="M2429">
        <v>37</v>
      </c>
      <c r="N2429" t="b">
        <v>0</v>
      </c>
      <c r="O2429" t="s">
        <v>8265</v>
      </c>
      <c r="P2429" t="s">
        <v>8319</v>
      </c>
      <c r="Q2429" t="s">
        <v>8335</v>
      </c>
      <c r="R2429">
        <f t="shared" si="259"/>
        <v>55.95</v>
      </c>
      <c r="S2429" s="9">
        <f t="shared" si="260"/>
        <v>28</v>
      </c>
      <c r="T2429" s="8">
        <f t="shared" si="261"/>
        <v>42047.762407407412</v>
      </c>
      <c r="U2429" s="8">
        <f t="shared" si="262"/>
        <v>42107.72074074074</v>
      </c>
      <c r="V2429" s="14">
        <f t="shared" si="263"/>
        <v>59.958333333328483</v>
      </c>
      <c r="W2429" s="10">
        <f t="shared" si="264"/>
        <v>-0.72399999999999998</v>
      </c>
      <c r="X2429" s="21">
        <f t="shared" si="265"/>
        <v>2015</v>
      </c>
    </row>
    <row r="2430" spans="1:24" ht="45" x14ac:dyDescent="0.25">
      <c r="A2430">
        <v>2324</v>
      </c>
      <c r="B2430" s="1" t="s">
        <v>2325</v>
      </c>
      <c r="C2430" s="1" t="s">
        <v>6434</v>
      </c>
      <c r="D2430" s="3">
        <v>7500</v>
      </c>
      <c r="E2430" s="4">
        <v>1555</v>
      </c>
      <c r="F2430" t="s">
        <v>8221</v>
      </c>
      <c r="G2430" t="s">
        <v>8224</v>
      </c>
      <c r="H2430" t="s">
        <v>8407</v>
      </c>
      <c r="I2430" t="s">
        <v>8246</v>
      </c>
      <c r="J2430">
        <v>1490559285</v>
      </c>
      <c r="K2430">
        <v>1487970885</v>
      </c>
      <c r="L2430" t="b">
        <v>0</v>
      </c>
      <c r="M2430">
        <v>61</v>
      </c>
      <c r="N2430" t="b">
        <v>0</v>
      </c>
      <c r="O2430" t="s">
        <v>8296</v>
      </c>
      <c r="P2430" t="s">
        <v>8317</v>
      </c>
      <c r="Q2430" t="s">
        <v>8318</v>
      </c>
      <c r="R2430">
        <f t="shared" si="259"/>
        <v>25.49</v>
      </c>
      <c r="S2430" s="9">
        <f t="shared" si="260"/>
        <v>21</v>
      </c>
      <c r="T2430" s="8">
        <f t="shared" si="261"/>
        <v>42790.885243055556</v>
      </c>
      <c r="U2430" s="8">
        <f t="shared" si="262"/>
        <v>42820.843576388885</v>
      </c>
      <c r="V2430" s="14">
        <f t="shared" si="263"/>
        <v>29.958333333328483</v>
      </c>
      <c r="W2430" s="10">
        <f t="shared" si="264"/>
        <v>-0.79266666666666663</v>
      </c>
      <c r="X2430" s="21">
        <f t="shared" si="265"/>
        <v>2017</v>
      </c>
    </row>
    <row r="2431" spans="1:24" ht="45" x14ac:dyDescent="0.25">
      <c r="A2431">
        <v>1424</v>
      </c>
      <c r="B2431" s="1" t="s">
        <v>1425</v>
      </c>
      <c r="C2431" s="1" t="s">
        <v>5534</v>
      </c>
      <c r="D2431" s="3">
        <v>7500</v>
      </c>
      <c r="E2431" s="4">
        <v>1527</v>
      </c>
      <c r="F2431" t="s">
        <v>8220</v>
      </c>
      <c r="G2431" t="s">
        <v>8223</v>
      </c>
      <c r="H2431" t="s">
        <v>8403</v>
      </c>
      <c r="I2431" t="s">
        <v>8245</v>
      </c>
      <c r="J2431">
        <v>1479233602</v>
      </c>
      <c r="K2431">
        <v>1478106802</v>
      </c>
      <c r="L2431" t="b">
        <v>0</v>
      </c>
      <c r="M2431">
        <v>14</v>
      </c>
      <c r="N2431" t="b">
        <v>0</v>
      </c>
      <c r="O2431" t="s">
        <v>8285</v>
      </c>
      <c r="P2431" t="s">
        <v>8309</v>
      </c>
      <c r="Q2431" t="s">
        <v>8346</v>
      </c>
      <c r="R2431">
        <f t="shared" si="259"/>
        <v>109.07</v>
      </c>
      <c r="S2431" s="9">
        <f t="shared" si="260"/>
        <v>20</v>
      </c>
      <c r="T2431" s="8">
        <f t="shared" si="261"/>
        <v>42676.717615740738</v>
      </c>
      <c r="U2431" s="8">
        <f t="shared" si="262"/>
        <v>42689.759282407409</v>
      </c>
      <c r="V2431" s="14">
        <f t="shared" si="263"/>
        <v>13.041666666671517</v>
      </c>
      <c r="W2431" s="10">
        <f t="shared" si="264"/>
        <v>-0.7964</v>
      </c>
      <c r="X2431" s="21">
        <f t="shared" si="265"/>
        <v>2016</v>
      </c>
    </row>
    <row r="2432" spans="1:24" ht="45" x14ac:dyDescent="0.25">
      <c r="A2432">
        <v>2359</v>
      </c>
      <c r="B2432" s="1" t="s">
        <v>2360</v>
      </c>
      <c r="C2432" s="1" t="s">
        <v>6469</v>
      </c>
      <c r="D2432" s="3">
        <v>7500</v>
      </c>
      <c r="E2432" s="4">
        <v>1101</v>
      </c>
      <c r="F2432" t="s">
        <v>8219</v>
      </c>
      <c r="G2432" t="s">
        <v>8223</v>
      </c>
      <c r="H2432" t="s">
        <v>8403</v>
      </c>
      <c r="I2432" t="s">
        <v>8245</v>
      </c>
      <c r="J2432">
        <v>1438616124</v>
      </c>
      <c r="K2432">
        <v>1433432124</v>
      </c>
      <c r="L2432" t="b">
        <v>0</v>
      </c>
      <c r="M2432">
        <v>3</v>
      </c>
      <c r="N2432" t="b">
        <v>0</v>
      </c>
      <c r="O2432" t="s">
        <v>8270</v>
      </c>
      <c r="P2432" t="s">
        <v>8306</v>
      </c>
      <c r="Q2432" t="s">
        <v>8340</v>
      </c>
      <c r="R2432">
        <f t="shared" si="259"/>
        <v>367</v>
      </c>
      <c r="S2432" s="9">
        <f t="shared" si="260"/>
        <v>15</v>
      </c>
      <c r="T2432" s="8">
        <f t="shared" si="261"/>
        <v>42159.649583333332</v>
      </c>
      <c r="U2432" s="8">
        <f t="shared" si="262"/>
        <v>42219.649583333332</v>
      </c>
      <c r="V2432" s="14">
        <f t="shared" si="263"/>
        <v>60</v>
      </c>
      <c r="W2432" s="10">
        <f t="shared" si="264"/>
        <v>-0.85319999999999996</v>
      </c>
      <c r="X2432" s="21">
        <f t="shared" si="265"/>
        <v>2015</v>
      </c>
    </row>
    <row r="2433" spans="1:24" ht="60" x14ac:dyDescent="0.25">
      <c r="A2433">
        <v>3880</v>
      </c>
      <c r="B2433" s="1" t="s">
        <v>3877</v>
      </c>
      <c r="C2433" s="1" t="s">
        <v>7989</v>
      </c>
      <c r="D2433" s="3">
        <v>7500</v>
      </c>
      <c r="E2433" s="4">
        <v>980</v>
      </c>
      <c r="F2433" t="s">
        <v>8219</v>
      </c>
      <c r="G2433" t="s">
        <v>8224</v>
      </c>
      <c r="H2433" t="s">
        <v>8407</v>
      </c>
      <c r="I2433" t="s">
        <v>8246</v>
      </c>
      <c r="J2433">
        <v>1406761200</v>
      </c>
      <c r="K2433">
        <v>1403724820</v>
      </c>
      <c r="L2433" t="b">
        <v>0</v>
      </c>
      <c r="M2433">
        <v>17</v>
      </c>
      <c r="N2433" t="b">
        <v>0</v>
      </c>
      <c r="O2433" t="s">
        <v>8303</v>
      </c>
      <c r="P2433" t="s">
        <v>8321</v>
      </c>
      <c r="Q2433" t="s">
        <v>8333</v>
      </c>
      <c r="R2433">
        <f t="shared" si="259"/>
        <v>57.65</v>
      </c>
      <c r="S2433" s="9">
        <f t="shared" si="260"/>
        <v>13</v>
      </c>
      <c r="T2433" s="8">
        <f t="shared" si="261"/>
        <v>41815.815046296295</v>
      </c>
      <c r="U2433" s="8">
        <f t="shared" si="262"/>
        <v>41850.958333333336</v>
      </c>
      <c r="V2433" s="14">
        <f t="shared" si="263"/>
        <v>35.143287037040864</v>
      </c>
      <c r="W2433" s="10">
        <f t="shared" si="264"/>
        <v>-0.86933333333333329</v>
      </c>
      <c r="X2433" s="21">
        <f t="shared" si="265"/>
        <v>2014</v>
      </c>
    </row>
    <row r="2434" spans="1:24" ht="60" x14ac:dyDescent="0.25">
      <c r="A2434">
        <v>942</v>
      </c>
      <c r="B2434" s="1" t="s">
        <v>943</v>
      </c>
      <c r="C2434" s="1" t="s">
        <v>5052</v>
      </c>
      <c r="D2434" s="3">
        <v>7500</v>
      </c>
      <c r="E2434" s="4">
        <v>668</v>
      </c>
      <c r="F2434" t="s">
        <v>8220</v>
      </c>
      <c r="G2434" t="s">
        <v>8223</v>
      </c>
      <c r="H2434" t="s">
        <v>8403</v>
      </c>
      <c r="I2434" t="s">
        <v>8245</v>
      </c>
      <c r="J2434">
        <v>1455826460</v>
      </c>
      <c r="K2434">
        <v>1452716060</v>
      </c>
      <c r="L2434" t="b">
        <v>0</v>
      </c>
      <c r="M2434">
        <v>16</v>
      </c>
      <c r="N2434" t="b">
        <v>0</v>
      </c>
      <c r="O2434" t="s">
        <v>8271</v>
      </c>
      <c r="P2434" t="s">
        <v>8306</v>
      </c>
      <c r="Q2434" t="s">
        <v>8308</v>
      </c>
      <c r="R2434">
        <f t="shared" ref="R2434:R2497" si="266">IFERROR(ROUND(E2434/M2434,2),0)</f>
        <v>41.75</v>
      </c>
      <c r="S2434" s="9">
        <f t="shared" ref="S2434:S2497" si="267">ROUND((E2434/D2434)*100,0)</f>
        <v>9</v>
      </c>
      <c r="T2434" s="8">
        <f t="shared" ref="T2434:T2497" si="268">+(((K2434/60)/60)/24)+DATE(1970,1,1)</f>
        <v>42382.843287037031</v>
      </c>
      <c r="U2434" s="8">
        <f t="shared" ref="U2434:U2497" si="269">+(((J2434/60)/60/24)+DATE(1970,1,1))</f>
        <v>42418.843287037031</v>
      </c>
      <c r="V2434" s="14">
        <f t="shared" ref="V2434:V2497" si="270">+U2434-T2434</f>
        <v>36</v>
      </c>
      <c r="W2434" s="10">
        <f t="shared" ref="W2434:W2497" si="271">+(E2434-D2434)/D2434</f>
        <v>-0.91093333333333337</v>
      </c>
      <c r="X2434" s="21">
        <f t="shared" ref="X2434:X2497" si="272">YEAR(T2434)</f>
        <v>2016</v>
      </c>
    </row>
    <row r="2435" spans="1:24" ht="60" x14ac:dyDescent="0.25">
      <c r="A2435">
        <v>1981</v>
      </c>
      <c r="B2435" s="1" t="s">
        <v>1982</v>
      </c>
      <c r="C2435" s="1" t="s">
        <v>6091</v>
      </c>
      <c r="D2435" s="3">
        <v>7500</v>
      </c>
      <c r="E2435" s="4">
        <v>381</v>
      </c>
      <c r="F2435" t="s">
        <v>8220</v>
      </c>
      <c r="G2435" t="s">
        <v>8228</v>
      </c>
      <c r="H2435" t="s">
        <v>8408</v>
      </c>
      <c r="I2435" t="s">
        <v>8250</v>
      </c>
      <c r="J2435">
        <v>1404926665</v>
      </c>
      <c r="K2435">
        <v>1402334665</v>
      </c>
      <c r="L2435" t="b">
        <v>0</v>
      </c>
      <c r="M2435">
        <v>12</v>
      </c>
      <c r="N2435" t="b">
        <v>0</v>
      </c>
      <c r="O2435" t="s">
        <v>8294</v>
      </c>
      <c r="P2435" t="s">
        <v>8311</v>
      </c>
      <c r="Q2435" t="s">
        <v>8351</v>
      </c>
      <c r="R2435">
        <f t="shared" si="266"/>
        <v>31.75</v>
      </c>
      <c r="S2435" s="9">
        <f t="shared" si="267"/>
        <v>5</v>
      </c>
      <c r="T2435" s="8">
        <f t="shared" si="268"/>
        <v>41799.725289351853</v>
      </c>
      <c r="U2435" s="8">
        <f t="shared" si="269"/>
        <v>41829.725289351853</v>
      </c>
      <c r="V2435" s="14">
        <f t="shared" si="270"/>
        <v>30</v>
      </c>
      <c r="W2435" s="10">
        <f t="shared" si="271"/>
        <v>-0.94920000000000004</v>
      </c>
      <c r="X2435" s="21">
        <f t="shared" si="272"/>
        <v>2014</v>
      </c>
    </row>
    <row r="2436" spans="1:24" ht="60" x14ac:dyDescent="0.25">
      <c r="A2436">
        <v>2898</v>
      </c>
      <c r="B2436" s="1" t="s">
        <v>2898</v>
      </c>
      <c r="C2436" s="1" t="s">
        <v>7008</v>
      </c>
      <c r="D2436" s="3">
        <v>7500</v>
      </c>
      <c r="E2436" s="4">
        <v>316</v>
      </c>
      <c r="F2436" t="s">
        <v>8220</v>
      </c>
      <c r="G2436" t="s">
        <v>8223</v>
      </c>
      <c r="H2436" t="s">
        <v>8403</v>
      </c>
      <c r="I2436" t="s">
        <v>8245</v>
      </c>
      <c r="J2436">
        <v>1446307053</v>
      </c>
      <c r="K2436">
        <v>1443715053</v>
      </c>
      <c r="L2436" t="b">
        <v>0</v>
      </c>
      <c r="M2436">
        <v>12</v>
      </c>
      <c r="N2436" t="b">
        <v>0</v>
      </c>
      <c r="O2436" t="s">
        <v>8269</v>
      </c>
      <c r="P2436" t="s">
        <v>8321</v>
      </c>
      <c r="Q2436" t="s">
        <v>8324</v>
      </c>
      <c r="R2436">
        <f t="shared" si="266"/>
        <v>26.33</v>
      </c>
      <c r="S2436" s="9">
        <f t="shared" si="267"/>
        <v>4</v>
      </c>
      <c r="T2436" s="8">
        <f t="shared" si="268"/>
        <v>42278.664965277778</v>
      </c>
      <c r="U2436" s="8">
        <f t="shared" si="269"/>
        <v>42308.664965277778</v>
      </c>
      <c r="V2436" s="14">
        <f t="shared" si="270"/>
        <v>30</v>
      </c>
      <c r="W2436" s="10">
        <f t="shared" si="271"/>
        <v>-0.95786666666666664</v>
      </c>
      <c r="X2436" s="21">
        <f t="shared" si="272"/>
        <v>2015</v>
      </c>
    </row>
    <row r="2437" spans="1:24" ht="60" x14ac:dyDescent="0.25">
      <c r="A2437">
        <v>592</v>
      </c>
      <c r="B2437" s="1" t="s">
        <v>593</v>
      </c>
      <c r="C2437" s="1" t="s">
        <v>4702</v>
      </c>
      <c r="D2437" s="3">
        <v>7500</v>
      </c>
      <c r="E2437" s="4">
        <v>250</v>
      </c>
      <c r="F2437" t="s">
        <v>8220</v>
      </c>
      <c r="G2437" t="s">
        <v>8223</v>
      </c>
      <c r="H2437" t="s">
        <v>8403</v>
      </c>
      <c r="I2437" t="s">
        <v>8245</v>
      </c>
      <c r="J2437">
        <v>1417584860</v>
      </c>
      <c r="K2437">
        <v>1414992860</v>
      </c>
      <c r="L2437" t="b">
        <v>0</v>
      </c>
      <c r="M2437">
        <v>1</v>
      </c>
      <c r="N2437" t="b">
        <v>0</v>
      </c>
      <c r="O2437" t="s">
        <v>8270</v>
      </c>
      <c r="P2437" t="s">
        <v>8306</v>
      </c>
      <c r="Q2437" t="s">
        <v>8340</v>
      </c>
      <c r="R2437">
        <f t="shared" si="266"/>
        <v>250</v>
      </c>
      <c r="S2437" s="9">
        <f t="shared" si="267"/>
        <v>3</v>
      </c>
      <c r="T2437" s="8">
        <f t="shared" si="268"/>
        <v>41946.232175925928</v>
      </c>
      <c r="U2437" s="8">
        <f t="shared" si="269"/>
        <v>41976.232175925921</v>
      </c>
      <c r="V2437" s="14">
        <f t="shared" si="270"/>
        <v>29.999999999992724</v>
      </c>
      <c r="W2437" s="10">
        <f t="shared" si="271"/>
        <v>-0.96666666666666667</v>
      </c>
      <c r="X2437" s="21">
        <f t="shared" si="272"/>
        <v>2014</v>
      </c>
    </row>
    <row r="2438" spans="1:24" ht="60" x14ac:dyDescent="0.25">
      <c r="A2438">
        <v>3966</v>
      </c>
      <c r="B2438" s="1" t="s">
        <v>3963</v>
      </c>
      <c r="C2438" s="1" t="s">
        <v>8073</v>
      </c>
      <c r="D2438" s="3">
        <v>7500</v>
      </c>
      <c r="E2438" s="4">
        <v>45</v>
      </c>
      <c r="F2438" t="s">
        <v>8220</v>
      </c>
      <c r="G2438" t="s">
        <v>8223</v>
      </c>
      <c r="H2438" t="s">
        <v>8403</v>
      </c>
      <c r="I2438" t="s">
        <v>8245</v>
      </c>
      <c r="J2438">
        <v>1406170740</v>
      </c>
      <c r="K2438">
        <v>1402506278</v>
      </c>
      <c r="L2438" t="b">
        <v>0</v>
      </c>
      <c r="M2438">
        <v>2</v>
      </c>
      <c r="N2438" t="b">
        <v>0</v>
      </c>
      <c r="O2438" t="s">
        <v>8269</v>
      </c>
      <c r="P2438" t="s">
        <v>8321</v>
      </c>
      <c r="Q2438" t="s">
        <v>8324</v>
      </c>
      <c r="R2438">
        <f t="shared" si="266"/>
        <v>22.5</v>
      </c>
      <c r="S2438" s="9">
        <f t="shared" si="267"/>
        <v>1</v>
      </c>
      <c r="T2438" s="8">
        <f t="shared" si="268"/>
        <v>41801.711550925924</v>
      </c>
      <c r="U2438" s="8">
        <f t="shared" si="269"/>
        <v>41844.124305555553</v>
      </c>
      <c r="V2438" s="14">
        <f t="shared" si="270"/>
        <v>42.41275462962949</v>
      </c>
      <c r="W2438" s="10">
        <f t="shared" si="271"/>
        <v>-0.99399999999999999</v>
      </c>
      <c r="X2438" s="21">
        <f t="shared" si="272"/>
        <v>2014</v>
      </c>
    </row>
    <row r="2439" spans="1:24" ht="60" x14ac:dyDescent="0.25">
      <c r="A2439">
        <v>1158</v>
      </c>
      <c r="B2439" s="1" t="s">
        <v>1159</v>
      </c>
      <c r="C2439" s="1" t="s">
        <v>5268</v>
      </c>
      <c r="D2439" s="3">
        <v>7500</v>
      </c>
      <c r="E2439" s="4">
        <v>35</v>
      </c>
      <c r="F2439" t="s">
        <v>8220</v>
      </c>
      <c r="G2439" t="s">
        <v>8223</v>
      </c>
      <c r="H2439" t="s">
        <v>8403</v>
      </c>
      <c r="I2439" t="s">
        <v>8245</v>
      </c>
      <c r="J2439">
        <v>1418091128</v>
      </c>
      <c r="K2439">
        <v>1415499128</v>
      </c>
      <c r="L2439" t="b">
        <v>0</v>
      </c>
      <c r="M2439">
        <v>3</v>
      </c>
      <c r="N2439" t="b">
        <v>0</v>
      </c>
      <c r="O2439" t="s">
        <v>8282</v>
      </c>
      <c r="P2439" t="s">
        <v>8317</v>
      </c>
      <c r="Q2439" t="s">
        <v>8343</v>
      </c>
      <c r="R2439">
        <f t="shared" si="266"/>
        <v>11.67</v>
      </c>
      <c r="S2439" s="9">
        <f t="shared" si="267"/>
        <v>0</v>
      </c>
      <c r="T2439" s="8">
        <f t="shared" si="268"/>
        <v>41952.09175925926</v>
      </c>
      <c r="U2439" s="8">
        <f t="shared" si="269"/>
        <v>41982.09175925926</v>
      </c>
      <c r="V2439" s="14">
        <f t="shared" si="270"/>
        <v>30</v>
      </c>
      <c r="W2439" s="10">
        <f t="shared" si="271"/>
        <v>-0.99533333333333329</v>
      </c>
      <c r="X2439" s="21">
        <f t="shared" si="272"/>
        <v>2014</v>
      </c>
    </row>
    <row r="2440" spans="1:24" ht="45" x14ac:dyDescent="0.25">
      <c r="A2440">
        <v>597</v>
      </c>
      <c r="B2440" s="1" t="s">
        <v>598</v>
      </c>
      <c r="C2440" s="1" t="s">
        <v>4707</v>
      </c>
      <c r="D2440" s="3">
        <v>7500</v>
      </c>
      <c r="E2440" s="4">
        <v>20</v>
      </c>
      <c r="F2440" t="s">
        <v>8220</v>
      </c>
      <c r="G2440" t="s">
        <v>8223</v>
      </c>
      <c r="H2440" t="s">
        <v>8403</v>
      </c>
      <c r="I2440" t="s">
        <v>8245</v>
      </c>
      <c r="J2440">
        <v>1469980800</v>
      </c>
      <c r="K2440">
        <v>1466787335</v>
      </c>
      <c r="L2440" t="b">
        <v>0</v>
      </c>
      <c r="M2440">
        <v>2</v>
      </c>
      <c r="N2440" t="b">
        <v>0</v>
      </c>
      <c r="O2440" t="s">
        <v>8270</v>
      </c>
      <c r="P2440" t="s">
        <v>8306</v>
      </c>
      <c r="Q2440" t="s">
        <v>8340</v>
      </c>
      <c r="R2440">
        <f t="shared" si="266"/>
        <v>10</v>
      </c>
      <c r="S2440" s="9">
        <f t="shared" si="267"/>
        <v>0</v>
      </c>
      <c r="T2440" s="8">
        <f t="shared" si="268"/>
        <v>42545.705266203702</v>
      </c>
      <c r="U2440" s="8">
        <f t="shared" si="269"/>
        <v>42582.666666666672</v>
      </c>
      <c r="V2440" s="14">
        <f t="shared" si="270"/>
        <v>36.961400462969323</v>
      </c>
      <c r="W2440" s="10">
        <f t="shared" si="271"/>
        <v>-0.99733333333333329</v>
      </c>
      <c r="X2440" s="21">
        <f t="shared" si="272"/>
        <v>2016</v>
      </c>
    </row>
    <row r="2441" spans="1:24" ht="60" x14ac:dyDescent="0.25">
      <c r="A2441">
        <v>3806</v>
      </c>
      <c r="B2441" s="1" t="s">
        <v>3803</v>
      </c>
      <c r="C2441" s="1" t="s">
        <v>7916</v>
      </c>
      <c r="D2441" s="3">
        <v>7500</v>
      </c>
      <c r="E2441" s="4">
        <v>5</v>
      </c>
      <c r="F2441" t="s">
        <v>8220</v>
      </c>
      <c r="G2441" t="s">
        <v>8225</v>
      </c>
      <c r="H2441" t="s">
        <v>8404</v>
      </c>
      <c r="I2441" t="s">
        <v>8247</v>
      </c>
      <c r="J2441">
        <v>1404022381</v>
      </c>
      <c r="K2441">
        <v>1402294381</v>
      </c>
      <c r="L2441" t="b">
        <v>0</v>
      </c>
      <c r="M2441">
        <v>1</v>
      </c>
      <c r="N2441" t="b">
        <v>0</v>
      </c>
      <c r="O2441" t="s">
        <v>8303</v>
      </c>
      <c r="P2441" t="s">
        <v>8321</v>
      </c>
      <c r="Q2441" t="s">
        <v>8333</v>
      </c>
      <c r="R2441">
        <f t="shared" si="266"/>
        <v>5</v>
      </c>
      <c r="S2441" s="9">
        <f t="shared" si="267"/>
        <v>0</v>
      </c>
      <c r="T2441" s="8">
        <f t="shared" si="268"/>
        <v>41799.259039351848</v>
      </c>
      <c r="U2441" s="8">
        <f t="shared" si="269"/>
        <v>41819.259039351848</v>
      </c>
      <c r="V2441" s="14">
        <f t="shared" si="270"/>
        <v>20</v>
      </c>
      <c r="W2441" s="10">
        <f t="shared" si="271"/>
        <v>-0.9993333333333333</v>
      </c>
      <c r="X2441" s="21">
        <f t="shared" si="272"/>
        <v>2014</v>
      </c>
    </row>
    <row r="2442" spans="1:24" x14ac:dyDescent="0.25">
      <c r="A2442">
        <v>589</v>
      </c>
      <c r="B2442" s="1" t="s">
        <v>590</v>
      </c>
      <c r="C2442" s="1" t="s">
        <v>4699</v>
      </c>
      <c r="D2442" s="3">
        <v>7500</v>
      </c>
      <c r="E2442" s="4">
        <v>1</v>
      </c>
      <c r="F2442" t="s">
        <v>8220</v>
      </c>
      <c r="G2442" t="s">
        <v>8223</v>
      </c>
      <c r="H2442" t="s">
        <v>8403</v>
      </c>
      <c r="I2442" t="s">
        <v>8245</v>
      </c>
      <c r="J2442">
        <v>1436366699</v>
      </c>
      <c r="K2442">
        <v>1435070699</v>
      </c>
      <c r="L2442" t="b">
        <v>0</v>
      </c>
      <c r="M2442">
        <v>1</v>
      </c>
      <c r="N2442" t="b">
        <v>0</v>
      </c>
      <c r="O2442" t="s">
        <v>8270</v>
      </c>
      <c r="P2442" t="s">
        <v>8306</v>
      </c>
      <c r="Q2442" t="s">
        <v>8340</v>
      </c>
      <c r="R2442">
        <f t="shared" si="266"/>
        <v>1</v>
      </c>
      <c r="S2442" s="9">
        <f t="shared" si="267"/>
        <v>0</v>
      </c>
      <c r="T2442" s="8">
        <f t="shared" si="268"/>
        <v>42178.614571759259</v>
      </c>
      <c r="U2442" s="8">
        <f t="shared" si="269"/>
        <v>42193.614571759259</v>
      </c>
      <c r="V2442" s="14">
        <f t="shared" si="270"/>
        <v>15</v>
      </c>
      <c r="W2442" s="10">
        <f t="shared" si="271"/>
        <v>-0.99986666666666668</v>
      </c>
      <c r="X2442" s="21">
        <f t="shared" si="272"/>
        <v>2015</v>
      </c>
    </row>
    <row r="2443" spans="1:24" ht="60" x14ac:dyDescent="0.25">
      <c r="A2443">
        <v>1587</v>
      </c>
      <c r="B2443" s="1" t="s">
        <v>1588</v>
      </c>
      <c r="C2443" s="1" t="s">
        <v>5697</v>
      </c>
      <c r="D2443" s="3">
        <v>7500</v>
      </c>
      <c r="E2443" s="4">
        <v>1</v>
      </c>
      <c r="F2443" t="s">
        <v>8220</v>
      </c>
      <c r="G2443" t="s">
        <v>8223</v>
      </c>
      <c r="H2443" t="s">
        <v>8403</v>
      </c>
      <c r="I2443" t="s">
        <v>8245</v>
      </c>
      <c r="J2443">
        <v>1418510965</v>
      </c>
      <c r="K2443">
        <v>1415918965</v>
      </c>
      <c r="L2443" t="b">
        <v>0</v>
      </c>
      <c r="M2443">
        <v>1</v>
      </c>
      <c r="N2443" t="b">
        <v>0</v>
      </c>
      <c r="O2443" t="s">
        <v>8289</v>
      </c>
      <c r="P2443" t="s">
        <v>8311</v>
      </c>
      <c r="Q2443" t="s">
        <v>8349</v>
      </c>
      <c r="R2443">
        <f t="shared" si="266"/>
        <v>1</v>
      </c>
      <c r="S2443" s="9">
        <f t="shared" si="267"/>
        <v>0</v>
      </c>
      <c r="T2443" s="8">
        <f t="shared" si="268"/>
        <v>41956.950983796298</v>
      </c>
      <c r="U2443" s="8">
        <f t="shared" si="269"/>
        <v>41986.950983796298</v>
      </c>
      <c r="V2443" s="14">
        <f t="shared" si="270"/>
        <v>30</v>
      </c>
      <c r="W2443" s="10">
        <f t="shared" si="271"/>
        <v>-0.99986666666666668</v>
      </c>
      <c r="X2443" s="21">
        <f t="shared" si="272"/>
        <v>2014</v>
      </c>
    </row>
    <row r="2444" spans="1:24" ht="30" x14ac:dyDescent="0.25">
      <c r="A2444">
        <v>3862</v>
      </c>
      <c r="B2444" s="1" t="s">
        <v>3859</v>
      </c>
      <c r="C2444" s="1" t="s">
        <v>7971</v>
      </c>
      <c r="D2444" s="3">
        <v>7500</v>
      </c>
      <c r="E2444" s="4">
        <v>1</v>
      </c>
      <c r="F2444" t="s">
        <v>8220</v>
      </c>
      <c r="G2444" t="s">
        <v>8223</v>
      </c>
      <c r="H2444" t="s">
        <v>8403</v>
      </c>
      <c r="I2444" t="s">
        <v>8245</v>
      </c>
      <c r="J2444">
        <v>1473699540</v>
      </c>
      <c r="K2444">
        <v>1472451356</v>
      </c>
      <c r="L2444" t="b">
        <v>0</v>
      </c>
      <c r="M2444">
        <v>1</v>
      </c>
      <c r="N2444" t="b">
        <v>0</v>
      </c>
      <c r="O2444" t="s">
        <v>8269</v>
      </c>
      <c r="P2444" t="s">
        <v>8321</v>
      </c>
      <c r="Q2444" t="s">
        <v>8324</v>
      </c>
      <c r="R2444">
        <f t="shared" si="266"/>
        <v>1</v>
      </c>
      <c r="S2444" s="9">
        <f t="shared" si="267"/>
        <v>0</v>
      </c>
      <c r="T2444" s="8">
        <f t="shared" si="268"/>
        <v>42611.261064814811</v>
      </c>
      <c r="U2444" s="8">
        <f t="shared" si="269"/>
        <v>42625.707638888889</v>
      </c>
      <c r="V2444" s="14">
        <f t="shared" si="270"/>
        <v>14.446574074077944</v>
      </c>
      <c r="W2444" s="10">
        <f t="shared" si="271"/>
        <v>-0.99986666666666668</v>
      </c>
      <c r="X2444" s="21">
        <f t="shared" si="272"/>
        <v>2016</v>
      </c>
    </row>
    <row r="2445" spans="1:24" ht="60" x14ac:dyDescent="0.25">
      <c r="A2445">
        <v>468</v>
      </c>
      <c r="B2445" s="1" t="s">
        <v>469</v>
      </c>
      <c r="C2445" s="1" t="s">
        <v>4578</v>
      </c>
      <c r="D2445" s="3">
        <v>7500</v>
      </c>
      <c r="E2445" s="4">
        <v>0</v>
      </c>
      <c r="F2445" t="s">
        <v>8220</v>
      </c>
      <c r="G2445" t="s">
        <v>8223</v>
      </c>
      <c r="H2445" t="s">
        <v>8403</v>
      </c>
      <c r="I2445" t="s">
        <v>8245</v>
      </c>
      <c r="J2445">
        <v>1341978665</v>
      </c>
      <c r="K2445">
        <v>1336795283</v>
      </c>
      <c r="L2445" t="b">
        <v>0</v>
      </c>
      <c r="M2445">
        <v>0</v>
      </c>
      <c r="N2445" t="b">
        <v>0</v>
      </c>
      <c r="O2445" t="s">
        <v>8268</v>
      </c>
      <c r="P2445" t="s">
        <v>8319</v>
      </c>
      <c r="Q2445" t="s">
        <v>8337</v>
      </c>
      <c r="R2445">
        <f t="shared" si="266"/>
        <v>0</v>
      </c>
      <c r="S2445" s="9">
        <f t="shared" si="267"/>
        <v>0</v>
      </c>
      <c r="T2445" s="8">
        <f t="shared" si="268"/>
        <v>41041.167627314811</v>
      </c>
      <c r="U2445" s="8">
        <f t="shared" si="269"/>
        <v>41101.160474537035</v>
      </c>
      <c r="V2445" s="14">
        <f t="shared" si="270"/>
        <v>59.992847222223645</v>
      </c>
      <c r="W2445" s="10">
        <f t="shared" si="271"/>
        <v>-1</v>
      </c>
      <c r="X2445" s="21">
        <f t="shared" si="272"/>
        <v>2012</v>
      </c>
    </row>
    <row r="2446" spans="1:24" ht="60" x14ac:dyDescent="0.25">
      <c r="A2446">
        <v>547</v>
      </c>
      <c r="B2446" s="1" t="s">
        <v>548</v>
      </c>
      <c r="C2446" s="1" t="s">
        <v>4657</v>
      </c>
      <c r="D2446" s="3">
        <v>7500</v>
      </c>
      <c r="E2446" s="4">
        <v>0</v>
      </c>
      <c r="F2446" t="s">
        <v>8220</v>
      </c>
      <c r="G2446" t="s">
        <v>8224</v>
      </c>
      <c r="H2446" t="s">
        <v>8407</v>
      </c>
      <c r="I2446" t="s">
        <v>8246</v>
      </c>
      <c r="J2446">
        <v>1455122564</v>
      </c>
      <c r="K2446">
        <v>1452530564</v>
      </c>
      <c r="L2446" t="b">
        <v>0</v>
      </c>
      <c r="M2446">
        <v>0</v>
      </c>
      <c r="N2446" t="b">
        <v>0</v>
      </c>
      <c r="O2446" t="s">
        <v>8270</v>
      </c>
      <c r="P2446" t="s">
        <v>8306</v>
      </c>
      <c r="Q2446" t="s">
        <v>8340</v>
      </c>
      <c r="R2446">
        <f t="shared" si="266"/>
        <v>0</v>
      </c>
      <c r="S2446" s="9">
        <f t="shared" si="267"/>
        <v>0</v>
      </c>
      <c r="T2446" s="8">
        <f t="shared" si="268"/>
        <v>42380.696342592593</v>
      </c>
      <c r="U2446" s="8">
        <f t="shared" si="269"/>
        <v>42410.696342592593</v>
      </c>
      <c r="V2446" s="14">
        <f t="shared" si="270"/>
        <v>30</v>
      </c>
      <c r="W2446" s="10">
        <f t="shared" si="271"/>
        <v>-1</v>
      </c>
      <c r="X2446" s="21">
        <f t="shared" si="272"/>
        <v>2016</v>
      </c>
    </row>
    <row r="2447" spans="1:24" ht="60" x14ac:dyDescent="0.25">
      <c r="A2447">
        <v>555</v>
      </c>
      <c r="B2447" s="1" t="s">
        <v>556</v>
      </c>
      <c r="C2447" s="1" t="s">
        <v>4665</v>
      </c>
      <c r="D2447" s="3">
        <v>7500</v>
      </c>
      <c r="E2447" s="4">
        <v>0</v>
      </c>
      <c r="F2447" t="s">
        <v>8220</v>
      </c>
      <c r="G2447" t="s">
        <v>8224</v>
      </c>
      <c r="H2447" t="s">
        <v>8407</v>
      </c>
      <c r="I2447" t="s">
        <v>8246</v>
      </c>
      <c r="J2447">
        <v>1465720143</v>
      </c>
      <c r="K2447">
        <v>1463128143</v>
      </c>
      <c r="L2447" t="b">
        <v>0</v>
      </c>
      <c r="M2447">
        <v>0</v>
      </c>
      <c r="N2447" t="b">
        <v>0</v>
      </c>
      <c r="O2447" t="s">
        <v>8270</v>
      </c>
      <c r="P2447" t="s">
        <v>8306</v>
      </c>
      <c r="Q2447" t="s">
        <v>8340</v>
      </c>
      <c r="R2447">
        <f t="shared" si="266"/>
        <v>0</v>
      </c>
      <c r="S2447" s="9">
        <f t="shared" si="267"/>
        <v>0</v>
      </c>
      <c r="T2447" s="8">
        <f t="shared" si="268"/>
        <v>42503.353506944448</v>
      </c>
      <c r="U2447" s="8">
        <f t="shared" si="269"/>
        <v>42533.353506944448</v>
      </c>
      <c r="V2447" s="14">
        <f t="shared" si="270"/>
        <v>30</v>
      </c>
      <c r="W2447" s="10">
        <f t="shared" si="271"/>
        <v>-1</v>
      </c>
      <c r="X2447" s="21">
        <f t="shared" si="272"/>
        <v>2016</v>
      </c>
    </row>
    <row r="2448" spans="1:24" ht="60" x14ac:dyDescent="0.25">
      <c r="A2448">
        <v>1027</v>
      </c>
      <c r="B2448" s="1" t="s">
        <v>1028</v>
      </c>
      <c r="C2448" s="1" t="s">
        <v>5137</v>
      </c>
      <c r="D2448" s="3">
        <v>7501</v>
      </c>
      <c r="E2448" s="4">
        <v>7733</v>
      </c>
      <c r="F2448" t="s">
        <v>8218</v>
      </c>
      <c r="G2448" t="s">
        <v>8223</v>
      </c>
      <c r="H2448" t="s">
        <v>8403</v>
      </c>
      <c r="I2448" t="s">
        <v>8245</v>
      </c>
      <c r="J2448">
        <v>1414025347</v>
      </c>
      <c r="K2448">
        <v>1411433347</v>
      </c>
      <c r="L2448" t="b">
        <v>1</v>
      </c>
      <c r="M2448">
        <v>111</v>
      </c>
      <c r="N2448" t="b">
        <v>1</v>
      </c>
      <c r="O2448" t="s">
        <v>8278</v>
      </c>
      <c r="P2448" t="s">
        <v>8325</v>
      </c>
      <c r="Q2448" t="s">
        <v>8327</v>
      </c>
      <c r="R2448">
        <f t="shared" si="266"/>
        <v>69.67</v>
      </c>
      <c r="S2448" s="9">
        <f t="shared" si="267"/>
        <v>103</v>
      </c>
      <c r="T2448" s="8">
        <f t="shared" si="268"/>
        <v>41905.034108796295</v>
      </c>
      <c r="U2448" s="8">
        <f t="shared" si="269"/>
        <v>41935.034108796295</v>
      </c>
      <c r="V2448" s="14">
        <f t="shared" si="270"/>
        <v>30</v>
      </c>
      <c r="W2448" s="10">
        <f t="shared" si="271"/>
        <v>3.0929209438741501E-2</v>
      </c>
      <c r="X2448" s="21">
        <f t="shared" si="272"/>
        <v>2014</v>
      </c>
    </row>
    <row r="2449" spans="1:24" ht="60" x14ac:dyDescent="0.25">
      <c r="A2449">
        <v>1235</v>
      </c>
      <c r="B2449" s="1" t="s">
        <v>1236</v>
      </c>
      <c r="C2449" s="1" t="s">
        <v>5345</v>
      </c>
      <c r="D2449" s="3">
        <v>7534</v>
      </c>
      <c r="E2449" s="4">
        <v>210</v>
      </c>
      <c r="F2449" t="s">
        <v>8219</v>
      </c>
      <c r="G2449" t="s">
        <v>8223</v>
      </c>
      <c r="H2449" t="s">
        <v>8403</v>
      </c>
      <c r="I2449" t="s">
        <v>8245</v>
      </c>
      <c r="J2449">
        <v>1387077299</v>
      </c>
      <c r="K2449">
        <v>1383621299</v>
      </c>
      <c r="L2449" t="b">
        <v>0</v>
      </c>
      <c r="M2449">
        <v>6</v>
      </c>
      <c r="N2449" t="b">
        <v>0</v>
      </c>
      <c r="O2449" t="s">
        <v>8284</v>
      </c>
      <c r="P2449" t="s">
        <v>8325</v>
      </c>
      <c r="Q2449" t="s">
        <v>8352</v>
      </c>
      <c r="R2449">
        <f t="shared" si="266"/>
        <v>35</v>
      </c>
      <c r="S2449" s="9">
        <f t="shared" si="267"/>
        <v>3</v>
      </c>
      <c r="T2449" s="8">
        <f t="shared" si="268"/>
        <v>41583.135405092595</v>
      </c>
      <c r="U2449" s="8">
        <f t="shared" si="269"/>
        <v>41623.135405092595</v>
      </c>
      <c r="V2449" s="14">
        <f t="shared" si="270"/>
        <v>40</v>
      </c>
      <c r="W2449" s="10">
        <f t="shared" si="271"/>
        <v>-0.97212636049907086</v>
      </c>
      <c r="X2449" s="21">
        <f t="shared" si="272"/>
        <v>2013</v>
      </c>
    </row>
    <row r="2450" spans="1:24" ht="60" x14ac:dyDescent="0.25">
      <c r="A2450">
        <v>3363</v>
      </c>
      <c r="B2450" s="1" t="s">
        <v>3362</v>
      </c>
      <c r="C2450" s="1" t="s">
        <v>7473</v>
      </c>
      <c r="D2450" s="3">
        <v>7750</v>
      </c>
      <c r="E2450" s="4">
        <v>7860</v>
      </c>
      <c r="F2450" t="s">
        <v>8218</v>
      </c>
      <c r="G2450" t="s">
        <v>8223</v>
      </c>
      <c r="H2450" t="s">
        <v>8403</v>
      </c>
      <c r="I2450" t="s">
        <v>8245</v>
      </c>
      <c r="J2450">
        <v>1408464000</v>
      </c>
      <c r="K2450">
        <v>1406831445</v>
      </c>
      <c r="L2450" t="b">
        <v>0</v>
      </c>
      <c r="M2450">
        <v>26</v>
      </c>
      <c r="N2450" t="b">
        <v>1</v>
      </c>
      <c r="O2450" t="s">
        <v>8269</v>
      </c>
      <c r="P2450" t="s">
        <v>8321</v>
      </c>
      <c r="Q2450" t="s">
        <v>8324</v>
      </c>
      <c r="R2450">
        <f t="shared" si="266"/>
        <v>302.31</v>
      </c>
      <c r="S2450" s="9">
        <f t="shared" si="267"/>
        <v>101</v>
      </c>
      <c r="T2450" s="8">
        <f t="shared" si="268"/>
        <v>41851.771354166667</v>
      </c>
      <c r="U2450" s="8">
        <f t="shared" si="269"/>
        <v>41870.666666666664</v>
      </c>
      <c r="V2450" s="14">
        <f t="shared" si="270"/>
        <v>18.89531249999709</v>
      </c>
      <c r="W2450" s="10">
        <f t="shared" si="271"/>
        <v>1.4193548387096775E-2</v>
      </c>
      <c r="X2450" s="21">
        <f t="shared" si="272"/>
        <v>2014</v>
      </c>
    </row>
    <row r="2451" spans="1:24" ht="30" x14ac:dyDescent="0.25">
      <c r="A2451">
        <v>2103</v>
      </c>
      <c r="B2451" s="1" t="s">
        <v>2104</v>
      </c>
      <c r="C2451" s="1" t="s">
        <v>6213</v>
      </c>
      <c r="D2451" s="3">
        <v>7777</v>
      </c>
      <c r="E2451" s="4">
        <v>11364</v>
      </c>
      <c r="F2451" t="s">
        <v>8218</v>
      </c>
      <c r="G2451" t="s">
        <v>8223</v>
      </c>
      <c r="H2451" t="s">
        <v>8403</v>
      </c>
      <c r="I2451" t="s">
        <v>8245</v>
      </c>
      <c r="J2451">
        <v>1352488027</v>
      </c>
      <c r="K2451">
        <v>1349892427</v>
      </c>
      <c r="L2451" t="b">
        <v>0</v>
      </c>
      <c r="M2451">
        <v>115</v>
      </c>
      <c r="N2451" t="b">
        <v>1</v>
      </c>
      <c r="O2451" t="s">
        <v>8277</v>
      </c>
      <c r="P2451" t="s">
        <v>8325</v>
      </c>
      <c r="Q2451" t="s">
        <v>8326</v>
      </c>
      <c r="R2451">
        <f t="shared" si="266"/>
        <v>98.82</v>
      </c>
      <c r="S2451" s="9">
        <f t="shared" si="267"/>
        <v>146</v>
      </c>
      <c r="T2451" s="8">
        <f t="shared" si="268"/>
        <v>41192.754942129628</v>
      </c>
      <c r="U2451" s="8">
        <f t="shared" si="269"/>
        <v>41222.7966087963</v>
      </c>
      <c r="V2451" s="14">
        <f t="shared" si="270"/>
        <v>30.041666666671517</v>
      </c>
      <c r="W2451" s="10">
        <f t="shared" si="271"/>
        <v>0.46123183746946123</v>
      </c>
      <c r="X2451" s="21">
        <f t="shared" si="272"/>
        <v>2012</v>
      </c>
    </row>
    <row r="2452" spans="1:24" ht="60" x14ac:dyDescent="0.25">
      <c r="A2452">
        <v>958</v>
      </c>
      <c r="B2452" s="1" t="s">
        <v>959</v>
      </c>
      <c r="C2452" s="1" t="s">
        <v>5068</v>
      </c>
      <c r="D2452" s="3">
        <v>7777</v>
      </c>
      <c r="E2452" s="4">
        <v>881</v>
      </c>
      <c r="F2452" t="s">
        <v>8220</v>
      </c>
      <c r="G2452" t="s">
        <v>8223</v>
      </c>
      <c r="H2452" t="s">
        <v>8403</v>
      </c>
      <c r="I2452" t="s">
        <v>8245</v>
      </c>
      <c r="J2452">
        <v>1428641940</v>
      </c>
      <c r="K2452">
        <v>1426792563</v>
      </c>
      <c r="L2452" t="b">
        <v>0</v>
      </c>
      <c r="M2452">
        <v>17</v>
      </c>
      <c r="N2452" t="b">
        <v>0</v>
      </c>
      <c r="O2452" t="s">
        <v>8271</v>
      </c>
      <c r="P2452" t="s">
        <v>8306</v>
      </c>
      <c r="Q2452" t="s">
        <v>8308</v>
      </c>
      <c r="R2452">
        <f t="shared" si="266"/>
        <v>51.82</v>
      </c>
      <c r="S2452" s="9">
        <f t="shared" si="267"/>
        <v>11</v>
      </c>
      <c r="T2452" s="8">
        <f t="shared" si="268"/>
        <v>42082.802812499998</v>
      </c>
      <c r="U2452" s="8">
        <f t="shared" si="269"/>
        <v>42104.207638888889</v>
      </c>
      <c r="V2452" s="14">
        <f t="shared" si="270"/>
        <v>21.404826388890797</v>
      </c>
      <c r="W2452" s="10">
        <f t="shared" si="271"/>
        <v>-0.88671724315288669</v>
      </c>
      <c r="X2452" s="21">
        <f t="shared" si="272"/>
        <v>2015</v>
      </c>
    </row>
    <row r="2453" spans="1:24" ht="60" x14ac:dyDescent="0.25">
      <c r="A2453">
        <v>3046</v>
      </c>
      <c r="B2453" s="1" t="s">
        <v>3046</v>
      </c>
      <c r="C2453" s="1" t="s">
        <v>7156</v>
      </c>
      <c r="D2453" s="3">
        <v>7900</v>
      </c>
      <c r="E2453" s="4">
        <v>15077</v>
      </c>
      <c r="F2453" t="s">
        <v>8218</v>
      </c>
      <c r="G2453" t="s">
        <v>8223</v>
      </c>
      <c r="H2453" t="s">
        <v>8403</v>
      </c>
      <c r="I2453" t="s">
        <v>8245</v>
      </c>
      <c r="J2453">
        <v>1410324720</v>
      </c>
      <c r="K2453">
        <v>1407784586</v>
      </c>
      <c r="L2453" t="b">
        <v>0</v>
      </c>
      <c r="M2453">
        <v>58</v>
      </c>
      <c r="N2453" t="b">
        <v>1</v>
      </c>
      <c r="O2453" t="s">
        <v>8301</v>
      </c>
      <c r="P2453" t="s">
        <v>8321</v>
      </c>
      <c r="Q2453" t="s">
        <v>8322</v>
      </c>
      <c r="R2453">
        <f t="shared" si="266"/>
        <v>259.95</v>
      </c>
      <c r="S2453" s="9">
        <f t="shared" si="267"/>
        <v>191</v>
      </c>
      <c r="T2453" s="8">
        <f t="shared" si="268"/>
        <v>41862.803078703706</v>
      </c>
      <c r="U2453" s="8">
        <f t="shared" si="269"/>
        <v>41892.202777777777</v>
      </c>
      <c r="V2453" s="14">
        <f t="shared" si="270"/>
        <v>29.399699074070668</v>
      </c>
      <c r="W2453" s="10">
        <f t="shared" si="271"/>
        <v>0.90848101265822789</v>
      </c>
      <c r="X2453" s="21">
        <f t="shared" si="272"/>
        <v>2014</v>
      </c>
    </row>
    <row r="2454" spans="1:24" ht="75" x14ac:dyDescent="0.25">
      <c r="A2454">
        <v>1661</v>
      </c>
      <c r="B2454" s="1" t="s">
        <v>1662</v>
      </c>
      <c r="C2454" s="1" t="s">
        <v>5771</v>
      </c>
      <c r="D2454" s="3">
        <v>7900</v>
      </c>
      <c r="E2454" s="4">
        <v>8098</v>
      </c>
      <c r="F2454" t="s">
        <v>8218</v>
      </c>
      <c r="G2454" t="s">
        <v>8238</v>
      </c>
      <c r="H2454" t="s">
        <v>8416</v>
      </c>
      <c r="I2454" t="s">
        <v>8248</v>
      </c>
      <c r="J2454">
        <v>1453064400</v>
      </c>
      <c r="K2454">
        <v>1449359831</v>
      </c>
      <c r="L2454" t="b">
        <v>0</v>
      </c>
      <c r="M2454">
        <v>101</v>
      </c>
      <c r="N2454" t="b">
        <v>1</v>
      </c>
      <c r="O2454" t="s">
        <v>8290</v>
      </c>
      <c r="P2454" t="s">
        <v>8325</v>
      </c>
      <c r="Q2454" t="s">
        <v>8336</v>
      </c>
      <c r="R2454">
        <f t="shared" si="266"/>
        <v>80.180000000000007</v>
      </c>
      <c r="S2454" s="9">
        <f t="shared" si="267"/>
        <v>103</v>
      </c>
      <c r="T2454" s="8">
        <f t="shared" si="268"/>
        <v>42343.998043981483</v>
      </c>
      <c r="U2454" s="8">
        <f t="shared" si="269"/>
        <v>42386.875</v>
      </c>
      <c r="V2454" s="14">
        <f t="shared" si="270"/>
        <v>42.876956018517376</v>
      </c>
      <c r="W2454" s="10">
        <f t="shared" si="271"/>
        <v>2.5063291139240506E-2</v>
      </c>
      <c r="X2454" s="21">
        <f t="shared" si="272"/>
        <v>2015</v>
      </c>
    </row>
    <row r="2455" spans="1:24" ht="60" x14ac:dyDescent="0.25">
      <c r="A2455">
        <v>2956</v>
      </c>
      <c r="B2455" s="1" t="s">
        <v>2956</v>
      </c>
      <c r="C2455" s="1" t="s">
        <v>7066</v>
      </c>
      <c r="D2455" s="3">
        <v>7900</v>
      </c>
      <c r="E2455" s="4">
        <v>1322</v>
      </c>
      <c r="F2455" t="s">
        <v>8219</v>
      </c>
      <c r="G2455" t="s">
        <v>8223</v>
      </c>
      <c r="H2455" t="s">
        <v>8403</v>
      </c>
      <c r="I2455" t="s">
        <v>8245</v>
      </c>
      <c r="J2455">
        <v>1462402850</v>
      </c>
      <c r="K2455">
        <v>1459810850</v>
      </c>
      <c r="L2455" t="b">
        <v>0</v>
      </c>
      <c r="M2455">
        <v>20</v>
      </c>
      <c r="N2455" t="b">
        <v>0</v>
      </c>
      <c r="O2455" t="s">
        <v>8301</v>
      </c>
      <c r="P2455" t="s">
        <v>8321</v>
      </c>
      <c r="Q2455" t="s">
        <v>8322</v>
      </c>
      <c r="R2455">
        <f t="shared" si="266"/>
        <v>66.099999999999994</v>
      </c>
      <c r="S2455" s="9">
        <f t="shared" si="267"/>
        <v>17</v>
      </c>
      <c r="T2455" s="8">
        <f t="shared" si="268"/>
        <v>42464.958912037036</v>
      </c>
      <c r="U2455" s="8">
        <f t="shared" si="269"/>
        <v>42494.958912037036</v>
      </c>
      <c r="V2455" s="14">
        <f t="shared" si="270"/>
        <v>30</v>
      </c>
      <c r="W2455" s="10">
        <f t="shared" si="271"/>
        <v>-0.83265822784810128</v>
      </c>
      <c r="X2455" s="21">
        <f t="shared" si="272"/>
        <v>2016</v>
      </c>
    </row>
    <row r="2456" spans="1:24" ht="60" x14ac:dyDescent="0.25">
      <c r="A2456">
        <v>2624</v>
      </c>
      <c r="B2456" s="1" t="s">
        <v>2624</v>
      </c>
      <c r="C2456" s="1" t="s">
        <v>6734</v>
      </c>
      <c r="D2456" s="3">
        <v>8000</v>
      </c>
      <c r="E2456" s="4">
        <v>110353.65</v>
      </c>
      <c r="F2456" t="s">
        <v>8218</v>
      </c>
      <c r="G2456" t="s">
        <v>8223</v>
      </c>
      <c r="H2456" t="s">
        <v>8403</v>
      </c>
      <c r="I2456" t="s">
        <v>8245</v>
      </c>
      <c r="J2456">
        <v>1347530822</v>
      </c>
      <c r="K2456">
        <v>1345716422</v>
      </c>
      <c r="L2456" t="b">
        <v>0</v>
      </c>
      <c r="M2456">
        <v>3468</v>
      </c>
      <c r="N2456" t="b">
        <v>1</v>
      </c>
      <c r="O2456" t="s">
        <v>8299</v>
      </c>
      <c r="P2456" t="s">
        <v>8306</v>
      </c>
      <c r="Q2456" t="s">
        <v>8313</v>
      </c>
      <c r="R2456">
        <f t="shared" si="266"/>
        <v>31.82</v>
      </c>
      <c r="S2456" s="9">
        <f t="shared" si="267"/>
        <v>1379</v>
      </c>
      <c r="T2456" s="8">
        <f t="shared" si="268"/>
        <v>41144.42155092593</v>
      </c>
      <c r="U2456" s="8">
        <f t="shared" si="269"/>
        <v>41165.42155092593</v>
      </c>
      <c r="V2456" s="14">
        <f t="shared" si="270"/>
        <v>21</v>
      </c>
      <c r="W2456" s="10">
        <f t="shared" si="271"/>
        <v>12.794206249999998</v>
      </c>
      <c r="X2456" s="21">
        <f t="shared" si="272"/>
        <v>2012</v>
      </c>
    </row>
    <row r="2457" spans="1:24" ht="60" x14ac:dyDescent="0.25">
      <c r="A2457">
        <v>2038</v>
      </c>
      <c r="B2457" s="1" t="s">
        <v>2039</v>
      </c>
      <c r="C2457" s="1" t="s">
        <v>6148</v>
      </c>
      <c r="D2457" s="3">
        <v>8000</v>
      </c>
      <c r="E2457" s="4">
        <v>33641</v>
      </c>
      <c r="F2457" t="s">
        <v>8218</v>
      </c>
      <c r="G2457" t="s">
        <v>8224</v>
      </c>
      <c r="H2457" t="s">
        <v>8407</v>
      </c>
      <c r="I2457" t="s">
        <v>8246</v>
      </c>
      <c r="J2457">
        <v>1372701600</v>
      </c>
      <c r="K2457">
        <v>1369895421</v>
      </c>
      <c r="L2457" t="b">
        <v>1</v>
      </c>
      <c r="M2457">
        <v>204</v>
      </c>
      <c r="N2457" t="b">
        <v>1</v>
      </c>
      <c r="O2457" t="s">
        <v>8293</v>
      </c>
      <c r="P2457" t="s">
        <v>8306</v>
      </c>
      <c r="Q2457" t="s">
        <v>8307</v>
      </c>
      <c r="R2457">
        <f t="shared" si="266"/>
        <v>164.91</v>
      </c>
      <c r="S2457" s="9">
        <f t="shared" si="267"/>
        <v>421</v>
      </c>
      <c r="T2457" s="8">
        <f t="shared" si="268"/>
        <v>41424.27107638889</v>
      </c>
      <c r="U2457" s="8">
        <f t="shared" si="269"/>
        <v>41456.75</v>
      </c>
      <c r="V2457" s="14">
        <f t="shared" si="270"/>
        <v>32.478923611110076</v>
      </c>
      <c r="W2457" s="10">
        <f t="shared" si="271"/>
        <v>3.2051249999999998</v>
      </c>
      <c r="X2457" s="21">
        <f t="shared" si="272"/>
        <v>2013</v>
      </c>
    </row>
    <row r="2458" spans="1:24" ht="60" x14ac:dyDescent="0.25">
      <c r="A2458">
        <v>2607</v>
      </c>
      <c r="B2458" s="1" t="s">
        <v>2607</v>
      </c>
      <c r="C2458" s="1" t="s">
        <v>6717</v>
      </c>
      <c r="D2458" s="3">
        <v>8000</v>
      </c>
      <c r="E2458" s="4">
        <v>32616</v>
      </c>
      <c r="F2458" t="s">
        <v>8218</v>
      </c>
      <c r="G2458" t="s">
        <v>8223</v>
      </c>
      <c r="H2458" t="s">
        <v>8403</v>
      </c>
      <c r="I2458" t="s">
        <v>8245</v>
      </c>
      <c r="J2458">
        <v>1439344800</v>
      </c>
      <c r="K2458">
        <v>1435611572</v>
      </c>
      <c r="L2458" t="b">
        <v>1</v>
      </c>
      <c r="M2458">
        <v>398</v>
      </c>
      <c r="N2458" t="b">
        <v>1</v>
      </c>
      <c r="O2458" t="s">
        <v>8299</v>
      </c>
      <c r="P2458" t="s">
        <v>8306</v>
      </c>
      <c r="Q2458" t="s">
        <v>8313</v>
      </c>
      <c r="R2458">
        <f t="shared" si="266"/>
        <v>81.95</v>
      </c>
      <c r="S2458" s="9">
        <f t="shared" si="267"/>
        <v>408</v>
      </c>
      <c r="T2458" s="8">
        <f t="shared" si="268"/>
        <v>42184.874675925923</v>
      </c>
      <c r="U2458" s="8">
        <f t="shared" si="269"/>
        <v>42228.083333333328</v>
      </c>
      <c r="V2458" s="14">
        <f t="shared" si="270"/>
        <v>43.208657407405553</v>
      </c>
      <c r="W2458" s="10">
        <f t="shared" si="271"/>
        <v>3.077</v>
      </c>
      <c r="X2458" s="21">
        <f t="shared" si="272"/>
        <v>2015</v>
      </c>
    </row>
    <row r="2459" spans="1:24" ht="45" x14ac:dyDescent="0.25">
      <c r="A2459">
        <v>2707</v>
      </c>
      <c r="B2459" s="1" t="s">
        <v>2707</v>
      </c>
      <c r="C2459" s="1" t="s">
        <v>6817</v>
      </c>
      <c r="D2459" s="3">
        <v>8000</v>
      </c>
      <c r="E2459" s="4">
        <v>28067.57</v>
      </c>
      <c r="F2459" t="s">
        <v>8218</v>
      </c>
      <c r="G2459" t="s">
        <v>8223</v>
      </c>
      <c r="H2459" t="s">
        <v>8403</v>
      </c>
      <c r="I2459" t="s">
        <v>8245</v>
      </c>
      <c r="J2459">
        <v>1369637940</v>
      </c>
      <c r="K2459">
        <v>1367088443</v>
      </c>
      <c r="L2459" t="b">
        <v>1</v>
      </c>
      <c r="M2459">
        <v>394</v>
      </c>
      <c r="N2459" t="b">
        <v>1</v>
      </c>
      <c r="O2459" t="s">
        <v>8301</v>
      </c>
      <c r="P2459" t="s">
        <v>8321</v>
      </c>
      <c r="Q2459" t="s">
        <v>8322</v>
      </c>
      <c r="R2459">
        <f t="shared" si="266"/>
        <v>71.239999999999995</v>
      </c>
      <c r="S2459" s="9">
        <f t="shared" si="267"/>
        <v>351</v>
      </c>
      <c r="T2459" s="8">
        <f t="shared" si="268"/>
        <v>41391.782905092594</v>
      </c>
      <c r="U2459" s="8">
        <f t="shared" si="269"/>
        <v>41421.290972222225</v>
      </c>
      <c r="V2459" s="14">
        <f t="shared" si="270"/>
        <v>29.508067129630945</v>
      </c>
      <c r="W2459" s="10">
        <f t="shared" si="271"/>
        <v>2.50844625</v>
      </c>
      <c r="X2459" s="21">
        <f t="shared" si="272"/>
        <v>2013</v>
      </c>
    </row>
    <row r="2460" spans="1:24" ht="45" x14ac:dyDescent="0.25">
      <c r="A2460">
        <v>2608</v>
      </c>
      <c r="B2460" s="1" t="s">
        <v>2608</v>
      </c>
      <c r="C2460" s="1" t="s">
        <v>6718</v>
      </c>
      <c r="D2460" s="3">
        <v>8000</v>
      </c>
      <c r="E2460" s="4">
        <v>17914</v>
      </c>
      <c r="F2460" t="s">
        <v>8218</v>
      </c>
      <c r="G2460" t="s">
        <v>8223</v>
      </c>
      <c r="H2460" t="s">
        <v>8403</v>
      </c>
      <c r="I2460" t="s">
        <v>8245</v>
      </c>
      <c r="J2460">
        <v>1489536000</v>
      </c>
      <c r="K2460">
        <v>1485976468</v>
      </c>
      <c r="L2460" t="b">
        <v>1</v>
      </c>
      <c r="M2460">
        <v>304</v>
      </c>
      <c r="N2460" t="b">
        <v>1</v>
      </c>
      <c r="O2460" t="s">
        <v>8299</v>
      </c>
      <c r="P2460" t="s">
        <v>8306</v>
      </c>
      <c r="Q2460" t="s">
        <v>8313</v>
      </c>
      <c r="R2460">
        <f t="shared" si="266"/>
        <v>58.93</v>
      </c>
      <c r="S2460" s="9">
        <f t="shared" si="267"/>
        <v>224</v>
      </c>
      <c r="T2460" s="8">
        <f t="shared" si="268"/>
        <v>42767.801712962959</v>
      </c>
      <c r="U2460" s="8">
        <f t="shared" si="269"/>
        <v>42809</v>
      </c>
      <c r="V2460" s="14">
        <f t="shared" si="270"/>
        <v>41.198287037041155</v>
      </c>
      <c r="W2460" s="10">
        <f t="shared" si="271"/>
        <v>1.23925</v>
      </c>
      <c r="X2460" s="21">
        <f t="shared" si="272"/>
        <v>2017</v>
      </c>
    </row>
    <row r="2461" spans="1:24" ht="45" x14ac:dyDescent="0.25">
      <c r="A2461">
        <v>1513</v>
      </c>
      <c r="B2461" s="1" t="s">
        <v>1514</v>
      </c>
      <c r="C2461" s="1" t="s">
        <v>5623</v>
      </c>
      <c r="D2461" s="3">
        <v>8000</v>
      </c>
      <c r="E2461" s="4">
        <v>12001.5</v>
      </c>
      <c r="F2461" t="s">
        <v>8218</v>
      </c>
      <c r="G2461" t="s">
        <v>8224</v>
      </c>
      <c r="H2461" t="s">
        <v>8407</v>
      </c>
      <c r="I2461" t="s">
        <v>8246</v>
      </c>
      <c r="J2461">
        <v>1405523866</v>
      </c>
      <c r="K2461">
        <v>1402931866</v>
      </c>
      <c r="L2461" t="b">
        <v>1</v>
      </c>
      <c r="M2461">
        <v>215</v>
      </c>
      <c r="N2461" t="b">
        <v>1</v>
      </c>
      <c r="O2461" t="s">
        <v>8283</v>
      </c>
      <c r="P2461" t="s">
        <v>8311</v>
      </c>
      <c r="Q2461" t="s">
        <v>8312</v>
      </c>
      <c r="R2461">
        <f t="shared" si="266"/>
        <v>55.82</v>
      </c>
      <c r="S2461" s="9">
        <f t="shared" si="267"/>
        <v>150</v>
      </c>
      <c r="T2461" s="8">
        <f t="shared" si="268"/>
        <v>41806.637337962966</v>
      </c>
      <c r="U2461" s="8">
        <f t="shared" si="269"/>
        <v>41836.637337962966</v>
      </c>
      <c r="V2461" s="14">
        <f t="shared" si="270"/>
        <v>30</v>
      </c>
      <c r="W2461" s="10">
        <f t="shared" si="271"/>
        <v>0.50018750000000001</v>
      </c>
      <c r="X2461" s="21">
        <f t="shared" si="272"/>
        <v>2014</v>
      </c>
    </row>
    <row r="2462" spans="1:24" ht="45" x14ac:dyDescent="0.25">
      <c r="A2462">
        <v>655</v>
      </c>
      <c r="B2462" s="1" t="s">
        <v>656</v>
      </c>
      <c r="C2462" s="1" t="s">
        <v>4765</v>
      </c>
      <c r="D2462" s="3">
        <v>8000</v>
      </c>
      <c r="E2462" s="4">
        <v>11751</v>
      </c>
      <c r="F2462" t="s">
        <v>8218</v>
      </c>
      <c r="G2462" t="s">
        <v>8223</v>
      </c>
      <c r="H2462" t="s">
        <v>8403</v>
      </c>
      <c r="I2462" t="s">
        <v>8245</v>
      </c>
      <c r="J2462">
        <v>1426197512</v>
      </c>
      <c r="K2462">
        <v>1423609112</v>
      </c>
      <c r="L2462" t="b">
        <v>0</v>
      </c>
      <c r="M2462">
        <v>274</v>
      </c>
      <c r="N2462" t="b">
        <v>1</v>
      </c>
      <c r="O2462" t="s">
        <v>8271</v>
      </c>
      <c r="P2462" t="s">
        <v>8306</v>
      </c>
      <c r="Q2462" t="s">
        <v>8308</v>
      </c>
      <c r="R2462">
        <f t="shared" si="266"/>
        <v>42.89</v>
      </c>
      <c r="S2462" s="9">
        <f t="shared" si="267"/>
        <v>147</v>
      </c>
      <c r="T2462" s="8">
        <f t="shared" si="268"/>
        <v>42045.957314814819</v>
      </c>
      <c r="U2462" s="8">
        <f t="shared" si="269"/>
        <v>42075.915648148148</v>
      </c>
      <c r="V2462" s="14">
        <f t="shared" si="270"/>
        <v>29.958333333328483</v>
      </c>
      <c r="W2462" s="10">
        <f t="shared" si="271"/>
        <v>0.46887499999999999</v>
      </c>
      <c r="X2462" s="21">
        <f t="shared" si="272"/>
        <v>2015</v>
      </c>
    </row>
    <row r="2463" spans="1:24" ht="45" x14ac:dyDescent="0.25">
      <c r="A2463">
        <v>2331</v>
      </c>
      <c r="B2463" s="1" t="s">
        <v>2332</v>
      </c>
      <c r="C2463" s="1" t="s">
        <v>6441</v>
      </c>
      <c r="D2463" s="3">
        <v>8000</v>
      </c>
      <c r="E2463" s="4">
        <v>11545.1</v>
      </c>
      <c r="F2463" t="s">
        <v>8218</v>
      </c>
      <c r="G2463" t="s">
        <v>8223</v>
      </c>
      <c r="H2463" t="s">
        <v>8403</v>
      </c>
      <c r="I2463" t="s">
        <v>8245</v>
      </c>
      <c r="J2463">
        <v>1408320490</v>
      </c>
      <c r="K2463">
        <v>1405728490</v>
      </c>
      <c r="L2463" t="b">
        <v>1</v>
      </c>
      <c r="M2463">
        <v>283</v>
      </c>
      <c r="N2463" t="b">
        <v>1</v>
      </c>
      <c r="O2463" t="s">
        <v>8296</v>
      </c>
      <c r="P2463" t="s">
        <v>8317</v>
      </c>
      <c r="Q2463" t="s">
        <v>8318</v>
      </c>
      <c r="R2463">
        <f t="shared" si="266"/>
        <v>40.799999999999997</v>
      </c>
      <c r="S2463" s="9">
        <f t="shared" si="267"/>
        <v>144</v>
      </c>
      <c r="T2463" s="8">
        <f t="shared" si="268"/>
        <v>41839.005671296298</v>
      </c>
      <c r="U2463" s="8">
        <f t="shared" si="269"/>
        <v>41869.005671296298</v>
      </c>
      <c r="V2463" s="14">
        <f t="shared" si="270"/>
        <v>30</v>
      </c>
      <c r="W2463" s="10">
        <f t="shared" si="271"/>
        <v>0.44313750000000007</v>
      </c>
      <c r="X2463" s="21">
        <f t="shared" si="272"/>
        <v>2014</v>
      </c>
    </row>
    <row r="2464" spans="1:24" ht="60" x14ac:dyDescent="0.25">
      <c r="A2464">
        <v>2051</v>
      </c>
      <c r="B2464" s="1" t="s">
        <v>2052</v>
      </c>
      <c r="C2464" s="1" t="s">
        <v>6161</v>
      </c>
      <c r="D2464" s="3">
        <v>8000</v>
      </c>
      <c r="E2464" s="4">
        <v>10429</v>
      </c>
      <c r="F2464" t="s">
        <v>8218</v>
      </c>
      <c r="G2464" t="s">
        <v>8223</v>
      </c>
      <c r="H2464" t="s">
        <v>8403</v>
      </c>
      <c r="I2464" t="s">
        <v>8245</v>
      </c>
      <c r="J2464">
        <v>1388017937</v>
      </c>
      <c r="K2464">
        <v>1385425937</v>
      </c>
      <c r="L2464" t="b">
        <v>0</v>
      </c>
      <c r="M2464">
        <v>242</v>
      </c>
      <c r="N2464" t="b">
        <v>1</v>
      </c>
      <c r="O2464" t="s">
        <v>8293</v>
      </c>
      <c r="P2464" t="s">
        <v>8306</v>
      </c>
      <c r="Q2464" t="s">
        <v>8307</v>
      </c>
      <c r="R2464">
        <f t="shared" si="266"/>
        <v>43.1</v>
      </c>
      <c r="S2464" s="9">
        <f t="shared" si="267"/>
        <v>130</v>
      </c>
      <c r="T2464" s="8">
        <f t="shared" si="268"/>
        <v>41604.022418981483</v>
      </c>
      <c r="U2464" s="8">
        <f t="shared" si="269"/>
        <v>41634.022418981483</v>
      </c>
      <c r="V2464" s="14">
        <f t="shared" si="270"/>
        <v>30</v>
      </c>
      <c r="W2464" s="10">
        <f t="shared" si="271"/>
        <v>0.30362499999999998</v>
      </c>
      <c r="X2464" s="21">
        <f t="shared" si="272"/>
        <v>2013</v>
      </c>
    </row>
    <row r="2465" spans="1:24" ht="60" x14ac:dyDescent="0.25">
      <c r="A2465">
        <v>2478</v>
      </c>
      <c r="B2465" s="1" t="s">
        <v>2478</v>
      </c>
      <c r="C2465" s="1" t="s">
        <v>6588</v>
      </c>
      <c r="D2465" s="3">
        <v>8000</v>
      </c>
      <c r="E2465" s="4">
        <v>10200</v>
      </c>
      <c r="F2465" t="s">
        <v>8218</v>
      </c>
      <c r="G2465" t="s">
        <v>8223</v>
      </c>
      <c r="H2465" t="s">
        <v>8403</v>
      </c>
      <c r="I2465" t="s">
        <v>8245</v>
      </c>
      <c r="J2465">
        <v>1358117313</v>
      </c>
      <c r="K2465">
        <v>1355525313</v>
      </c>
      <c r="L2465" t="b">
        <v>0</v>
      </c>
      <c r="M2465">
        <v>79</v>
      </c>
      <c r="N2465" t="b">
        <v>1</v>
      </c>
      <c r="O2465" t="s">
        <v>8277</v>
      </c>
      <c r="P2465" t="s">
        <v>8325</v>
      </c>
      <c r="Q2465" t="s">
        <v>8326</v>
      </c>
      <c r="R2465">
        <f t="shared" si="266"/>
        <v>129.11000000000001</v>
      </c>
      <c r="S2465" s="9">
        <f t="shared" si="267"/>
        <v>128</v>
      </c>
      <c r="T2465" s="8">
        <f t="shared" si="268"/>
        <v>41257.950381944444</v>
      </c>
      <c r="U2465" s="8">
        <f t="shared" si="269"/>
        <v>41287.950381944444</v>
      </c>
      <c r="V2465" s="14">
        <f t="shared" si="270"/>
        <v>30</v>
      </c>
      <c r="W2465" s="10">
        <f t="shared" si="271"/>
        <v>0.27500000000000002</v>
      </c>
      <c r="X2465" s="21">
        <f t="shared" si="272"/>
        <v>2012</v>
      </c>
    </row>
    <row r="2466" spans="1:24" ht="75" x14ac:dyDescent="0.25">
      <c r="A2466">
        <v>2736</v>
      </c>
      <c r="B2466" s="1" t="s">
        <v>2736</v>
      </c>
      <c r="C2466" s="1" t="s">
        <v>6846</v>
      </c>
      <c r="D2466" s="3">
        <v>8000</v>
      </c>
      <c r="E2466" s="4">
        <v>9832</v>
      </c>
      <c r="F2466" t="s">
        <v>8218</v>
      </c>
      <c r="G2466" t="s">
        <v>8228</v>
      </c>
      <c r="H2466" t="s">
        <v>8408</v>
      </c>
      <c r="I2466" t="s">
        <v>8250</v>
      </c>
      <c r="J2466">
        <v>1398268773</v>
      </c>
      <c r="K2466">
        <v>1395676773</v>
      </c>
      <c r="L2466" t="b">
        <v>0</v>
      </c>
      <c r="M2466">
        <v>58</v>
      </c>
      <c r="N2466" t="b">
        <v>1</v>
      </c>
      <c r="O2466" t="s">
        <v>8293</v>
      </c>
      <c r="P2466" t="s">
        <v>8306</v>
      </c>
      <c r="Q2466" t="s">
        <v>8307</v>
      </c>
      <c r="R2466">
        <f t="shared" si="266"/>
        <v>169.52</v>
      </c>
      <c r="S2466" s="9">
        <f t="shared" si="267"/>
        <v>123</v>
      </c>
      <c r="T2466" s="8">
        <f t="shared" si="268"/>
        <v>41722.666354166664</v>
      </c>
      <c r="U2466" s="8">
        <f t="shared" si="269"/>
        <v>41752.666354166664</v>
      </c>
      <c r="V2466" s="14">
        <f t="shared" si="270"/>
        <v>30</v>
      </c>
      <c r="W2466" s="10">
        <f t="shared" si="271"/>
        <v>0.22900000000000001</v>
      </c>
      <c r="X2466" s="21">
        <f t="shared" si="272"/>
        <v>2014</v>
      </c>
    </row>
    <row r="2467" spans="1:24" ht="60" x14ac:dyDescent="0.25">
      <c r="A2467">
        <v>2090</v>
      </c>
      <c r="B2467" s="1" t="s">
        <v>2091</v>
      </c>
      <c r="C2467" s="1" t="s">
        <v>6200</v>
      </c>
      <c r="D2467" s="3">
        <v>8000</v>
      </c>
      <c r="E2467" s="4">
        <v>9203.23</v>
      </c>
      <c r="F2467" t="s">
        <v>8218</v>
      </c>
      <c r="G2467" t="s">
        <v>8223</v>
      </c>
      <c r="H2467" t="s">
        <v>8403</v>
      </c>
      <c r="I2467" t="s">
        <v>8245</v>
      </c>
      <c r="J2467">
        <v>1361696955</v>
      </c>
      <c r="K2467">
        <v>1359104955</v>
      </c>
      <c r="L2467" t="b">
        <v>0</v>
      </c>
      <c r="M2467">
        <v>160</v>
      </c>
      <c r="N2467" t="b">
        <v>1</v>
      </c>
      <c r="O2467" t="s">
        <v>8277</v>
      </c>
      <c r="P2467" t="s">
        <v>8325</v>
      </c>
      <c r="Q2467" t="s">
        <v>8326</v>
      </c>
      <c r="R2467">
        <f t="shared" si="266"/>
        <v>57.52</v>
      </c>
      <c r="S2467" s="9">
        <f t="shared" si="267"/>
        <v>115</v>
      </c>
      <c r="T2467" s="8">
        <f t="shared" si="268"/>
        <v>41299.381423611114</v>
      </c>
      <c r="U2467" s="8">
        <f t="shared" si="269"/>
        <v>41329.381423611114</v>
      </c>
      <c r="V2467" s="14">
        <f t="shared" si="270"/>
        <v>30</v>
      </c>
      <c r="W2467" s="10">
        <f t="shared" si="271"/>
        <v>0.15040374999999995</v>
      </c>
      <c r="X2467" s="21">
        <f t="shared" si="272"/>
        <v>2013</v>
      </c>
    </row>
    <row r="2468" spans="1:24" ht="45" x14ac:dyDescent="0.25">
      <c r="A2468">
        <v>1615</v>
      </c>
      <c r="B2468" s="1" t="s">
        <v>1616</v>
      </c>
      <c r="C2468" s="1" t="s">
        <v>5725</v>
      </c>
      <c r="D2468" s="3">
        <v>8000</v>
      </c>
      <c r="E2468" s="4">
        <v>9130</v>
      </c>
      <c r="F2468" t="s">
        <v>8218</v>
      </c>
      <c r="G2468" t="s">
        <v>8223</v>
      </c>
      <c r="H2468" t="s">
        <v>8403</v>
      </c>
      <c r="I2468" t="s">
        <v>8245</v>
      </c>
      <c r="J2468">
        <v>1323742396</v>
      </c>
      <c r="K2468">
        <v>1319850796</v>
      </c>
      <c r="L2468" t="b">
        <v>0</v>
      </c>
      <c r="M2468">
        <v>136</v>
      </c>
      <c r="N2468" t="b">
        <v>1</v>
      </c>
      <c r="O2468" t="s">
        <v>8274</v>
      </c>
      <c r="P2468" t="s">
        <v>8325</v>
      </c>
      <c r="Q2468" t="s">
        <v>8329</v>
      </c>
      <c r="R2468">
        <f t="shared" si="266"/>
        <v>67.13</v>
      </c>
      <c r="S2468" s="9">
        <f t="shared" si="267"/>
        <v>114</v>
      </c>
      <c r="T2468" s="8">
        <f t="shared" si="268"/>
        <v>40845.050879629627</v>
      </c>
      <c r="U2468" s="8">
        <f t="shared" si="269"/>
        <v>40890.092546296299</v>
      </c>
      <c r="V2468" s="14">
        <f t="shared" si="270"/>
        <v>45.041666666671517</v>
      </c>
      <c r="W2468" s="10">
        <f t="shared" si="271"/>
        <v>0.14124999999999999</v>
      </c>
      <c r="X2468" s="21">
        <f t="shared" si="272"/>
        <v>2011</v>
      </c>
    </row>
    <row r="2469" spans="1:24" ht="60" x14ac:dyDescent="0.25">
      <c r="A2469">
        <v>2253</v>
      </c>
      <c r="B2469" s="1" t="s">
        <v>2254</v>
      </c>
      <c r="C2469" s="1" t="s">
        <v>6363</v>
      </c>
      <c r="D2469" s="3">
        <v>8000</v>
      </c>
      <c r="E2469" s="4">
        <v>9015</v>
      </c>
      <c r="F2469" t="s">
        <v>8218</v>
      </c>
      <c r="G2469" t="s">
        <v>8223</v>
      </c>
      <c r="H2469" t="s">
        <v>8403</v>
      </c>
      <c r="I2469" t="s">
        <v>8245</v>
      </c>
      <c r="J2469">
        <v>1447862947</v>
      </c>
      <c r="K2469">
        <v>1445267347</v>
      </c>
      <c r="L2469" t="b">
        <v>0</v>
      </c>
      <c r="M2469">
        <v>84</v>
      </c>
      <c r="N2469" t="b">
        <v>1</v>
      </c>
      <c r="O2469" t="s">
        <v>8295</v>
      </c>
      <c r="P2469" t="s">
        <v>8314</v>
      </c>
      <c r="Q2469" t="s">
        <v>8315</v>
      </c>
      <c r="R2469">
        <f t="shared" si="266"/>
        <v>107.32</v>
      </c>
      <c r="S2469" s="9">
        <f t="shared" si="267"/>
        <v>113</v>
      </c>
      <c r="T2469" s="8">
        <f t="shared" si="268"/>
        <v>42296.631331018521</v>
      </c>
      <c r="U2469" s="8">
        <f t="shared" si="269"/>
        <v>42326.672997685186</v>
      </c>
      <c r="V2469" s="14">
        <f t="shared" si="270"/>
        <v>30.041666666664241</v>
      </c>
      <c r="W2469" s="10">
        <f t="shared" si="271"/>
        <v>0.12687499999999999</v>
      </c>
      <c r="X2469" s="21">
        <f t="shared" si="272"/>
        <v>2015</v>
      </c>
    </row>
    <row r="2470" spans="1:24" ht="60" x14ac:dyDescent="0.25">
      <c r="A2470">
        <v>312</v>
      </c>
      <c r="B2470" s="1" t="s">
        <v>313</v>
      </c>
      <c r="C2470" s="1" t="s">
        <v>4422</v>
      </c>
      <c r="D2470" s="3">
        <v>8000</v>
      </c>
      <c r="E2470" s="4">
        <v>8950</v>
      </c>
      <c r="F2470" t="s">
        <v>8218</v>
      </c>
      <c r="G2470" t="s">
        <v>8223</v>
      </c>
      <c r="H2470" t="s">
        <v>8403</v>
      </c>
      <c r="I2470" t="s">
        <v>8245</v>
      </c>
      <c r="J2470">
        <v>1365973432</v>
      </c>
      <c r="K2470">
        <v>1363381432</v>
      </c>
      <c r="L2470" t="b">
        <v>1</v>
      </c>
      <c r="M2470">
        <v>146</v>
      </c>
      <c r="N2470" t="b">
        <v>1</v>
      </c>
      <c r="O2470" t="s">
        <v>8267</v>
      </c>
      <c r="P2470" t="s">
        <v>8319</v>
      </c>
      <c r="Q2470" t="s">
        <v>8320</v>
      </c>
      <c r="R2470">
        <f t="shared" si="266"/>
        <v>61.3</v>
      </c>
      <c r="S2470" s="9">
        <f t="shared" si="267"/>
        <v>112</v>
      </c>
      <c r="T2470" s="8">
        <f t="shared" si="268"/>
        <v>41348.877685185187</v>
      </c>
      <c r="U2470" s="8">
        <f t="shared" si="269"/>
        <v>41378.877685185187</v>
      </c>
      <c r="V2470" s="14">
        <f t="shared" si="270"/>
        <v>30</v>
      </c>
      <c r="W2470" s="10">
        <f t="shared" si="271"/>
        <v>0.11874999999999999</v>
      </c>
      <c r="X2470" s="21">
        <f t="shared" si="272"/>
        <v>2013</v>
      </c>
    </row>
    <row r="2471" spans="1:24" ht="45" x14ac:dyDescent="0.25">
      <c r="A2471">
        <v>1385</v>
      </c>
      <c r="B2471" s="1" t="s">
        <v>1386</v>
      </c>
      <c r="C2471" s="1" t="s">
        <v>5495</v>
      </c>
      <c r="D2471" s="3">
        <v>8000</v>
      </c>
      <c r="E2471" s="4">
        <v>8832.49</v>
      </c>
      <c r="F2471" t="s">
        <v>8218</v>
      </c>
      <c r="G2471" t="s">
        <v>8235</v>
      </c>
      <c r="H2471" t="s">
        <v>8412</v>
      </c>
      <c r="I2471" t="s">
        <v>8248</v>
      </c>
      <c r="J2471">
        <v>1461931860</v>
      </c>
      <c r="K2471">
        <v>1457109121</v>
      </c>
      <c r="L2471" t="b">
        <v>0</v>
      </c>
      <c r="M2471">
        <v>134</v>
      </c>
      <c r="N2471" t="b">
        <v>1</v>
      </c>
      <c r="O2471" t="s">
        <v>8274</v>
      </c>
      <c r="P2471" t="s">
        <v>8325</v>
      </c>
      <c r="Q2471" t="s">
        <v>8329</v>
      </c>
      <c r="R2471">
        <f t="shared" si="266"/>
        <v>65.91</v>
      </c>
      <c r="S2471" s="9">
        <f t="shared" si="267"/>
        <v>110</v>
      </c>
      <c r="T2471" s="8">
        <f t="shared" si="268"/>
        <v>42433.688900462963</v>
      </c>
      <c r="U2471" s="8">
        <f t="shared" si="269"/>
        <v>42489.507638888885</v>
      </c>
      <c r="V2471" s="14">
        <f t="shared" si="270"/>
        <v>55.818738425921765</v>
      </c>
      <c r="W2471" s="10">
        <f t="shared" si="271"/>
        <v>0.10406124999999997</v>
      </c>
      <c r="X2471" s="21">
        <f t="shared" si="272"/>
        <v>2016</v>
      </c>
    </row>
    <row r="2472" spans="1:24" ht="30" x14ac:dyDescent="0.25">
      <c r="A2472">
        <v>1684</v>
      </c>
      <c r="B2472" s="1" t="s">
        <v>1685</v>
      </c>
      <c r="C2472" s="1" t="s">
        <v>5794</v>
      </c>
      <c r="D2472" s="3">
        <v>8000</v>
      </c>
      <c r="E2472" s="4">
        <v>8730</v>
      </c>
      <c r="F2472" t="s">
        <v>8221</v>
      </c>
      <c r="G2472" t="s">
        <v>8223</v>
      </c>
      <c r="H2472" t="s">
        <v>8403</v>
      </c>
      <c r="I2472" t="s">
        <v>8245</v>
      </c>
      <c r="J2472">
        <v>1489775641</v>
      </c>
      <c r="K2472">
        <v>1487360041</v>
      </c>
      <c r="L2472" t="b">
        <v>0</v>
      </c>
      <c r="M2472">
        <v>101</v>
      </c>
      <c r="N2472" t="b">
        <v>0</v>
      </c>
      <c r="O2472" t="s">
        <v>8291</v>
      </c>
      <c r="P2472" t="s">
        <v>8325</v>
      </c>
      <c r="Q2472" t="s">
        <v>8328</v>
      </c>
      <c r="R2472">
        <f t="shared" si="266"/>
        <v>86.44</v>
      </c>
      <c r="S2472" s="9">
        <f t="shared" si="267"/>
        <v>109</v>
      </c>
      <c r="T2472" s="8">
        <f t="shared" si="268"/>
        <v>42783.815289351856</v>
      </c>
      <c r="U2472" s="8">
        <f t="shared" si="269"/>
        <v>42811.773622685185</v>
      </c>
      <c r="V2472" s="14">
        <f t="shared" si="270"/>
        <v>27.958333333328483</v>
      </c>
      <c r="W2472" s="10">
        <f t="shared" si="271"/>
        <v>9.1249999999999998E-2</v>
      </c>
      <c r="X2472" s="21">
        <f t="shared" si="272"/>
        <v>2017</v>
      </c>
    </row>
    <row r="2473" spans="1:24" ht="45" x14ac:dyDescent="0.25">
      <c r="A2473">
        <v>3006</v>
      </c>
      <c r="B2473" s="1" t="s">
        <v>3006</v>
      </c>
      <c r="C2473" s="1" t="s">
        <v>7116</v>
      </c>
      <c r="D2473" s="3">
        <v>8000</v>
      </c>
      <c r="E2473" s="4">
        <v>8620</v>
      </c>
      <c r="F2473" t="s">
        <v>8218</v>
      </c>
      <c r="G2473" t="s">
        <v>8228</v>
      </c>
      <c r="H2473" t="s">
        <v>8408</v>
      </c>
      <c r="I2473" t="s">
        <v>8250</v>
      </c>
      <c r="J2473">
        <v>1418580591</v>
      </c>
      <c r="K2473">
        <v>1415988591</v>
      </c>
      <c r="L2473" t="b">
        <v>0</v>
      </c>
      <c r="M2473">
        <v>97</v>
      </c>
      <c r="N2473" t="b">
        <v>1</v>
      </c>
      <c r="O2473" t="s">
        <v>8301</v>
      </c>
      <c r="P2473" t="s">
        <v>8321</v>
      </c>
      <c r="Q2473" t="s">
        <v>8322</v>
      </c>
      <c r="R2473">
        <f t="shared" si="266"/>
        <v>88.87</v>
      </c>
      <c r="S2473" s="9">
        <f t="shared" si="267"/>
        <v>108</v>
      </c>
      <c r="T2473" s="8">
        <f t="shared" si="268"/>
        <v>41957.756840277783</v>
      </c>
      <c r="U2473" s="8">
        <f t="shared" si="269"/>
        <v>41987.756840277783</v>
      </c>
      <c r="V2473" s="14">
        <f t="shared" si="270"/>
        <v>30</v>
      </c>
      <c r="W2473" s="10">
        <f t="shared" si="271"/>
        <v>7.7499999999999999E-2</v>
      </c>
      <c r="X2473" s="21">
        <f t="shared" si="272"/>
        <v>2014</v>
      </c>
    </row>
    <row r="2474" spans="1:24" ht="45" x14ac:dyDescent="0.25">
      <c r="A2474">
        <v>56</v>
      </c>
      <c r="B2474" s="1" t="s">
        <v>58</v>
      </c>
      <c r="C2474" s="1" t="s">
        <v>4167</v>
      </c>
      <c r="D2474" s="3">
        <v>8000</v>
      </c>
      <c r="E2474" s="4">
        <v>8581</v>
      </c>
      <c r="F2474" t="s">
        <v>8218</v>
      </c>
      <c r="G2474" t="s">
        <v>8224</v>
      </c>
      <c r="H2474" t="s">
        <v>8407</v>
      </c>
      <c r="I2474" t="s">
        <v>8246</v>
      </c>
      <c r="J2474">
        <v>1433779200</v>
      </c>
      <c r="K2474">
        <v>1432559424</v>
      </c>
      <c r="L2474" t="b">
        <v>0</v>
      </c>
      <c r="M2474">
        <v>174</v>
      </c>
      <c r="N2474" t="b">
        <v>1</v>
      </c>
      <c r="O2474" t="s">
        <v>8263</v>
      </c>
      <c r="P2474" t="s">
        <v>8319</v>
      </c>
      <c r="Q2474" t="s">
        <v>8330</v>
      </c>
      <c r="R2474">
        <f t="shared" si="266"/>
        <v>49.32</v>
      </c>
      <c r="S2474" s="9">
        <f t="shared" si="267"/>
        <v>107</v>
      </c>
      <c r="T2474" s="8">
        <f t="shared" si="268"/>
        <v>42149.548888888887</v>
      </c>
      <c r="U2474" s="8">
        <f t="shared" si="269"/>
        <v>42163.666666666672</v>
      </c>
      <c r="V2474" s="14">
        <f t="shared" si="270"/>
        <v>14.117777777784795</v>
      </c>
      <c r="W2474" s="10">
        <f t="shared" si="271"/>
        <v>7.2624999999999995E-2</v>
      </c>
      <c r="X2474" s="21">
        <f t="shared" si="272"/>
        <v>2015</v>
      </c>
    </row>
    <row r="2475" spans="1:24" ht="30" x14ac:dyDescent="0.25">
      <c r="A2475">
        <v>255</v>
      </c>
      <c r="B2475" s="1" t="s">
        <v>256</v>
      </c>
      <c r="C2475" s="1" t="s">
        <v>4365</v>
      </c>
      <c r="D2475" s="3">
        <v>8000</v>
      </c>
      <c r="E2475" s="4">
        <v>8538.66</v>
      </c>
      <c r="F2475" t="s">
        <v>8218</v>
      </c>
      <c r="G2475" t="s">
        <v>8223</v>
      </c>
      <c r="H2475" t="s">
        <v>8403</v>
      </c>
      <c r="I2475" t="s">
        <v>8245</v>
      </c>
      <c r="J2475">
        <v>1300275482</v>
      </c>
      <c r="K2475">
        <v>1297687082</v>
      </c>
      <c r="L2475" t="b">
        <v>1</v>
      </c>
      <c r="M2475">
        <v>188</v>
      </c>
      <c r="N2475" t="b">
        <v>1</v>
      </c>
      <c r="O2475" t="s">
        <v>8267</v>
      </c>
      <c r="P2475" t="s">
        <v>8319</v>
      </c>
      <c r="Q2475" t="s">
        <v>8320</v>
      </c>
      <c r="R2475">
        <f t="shared" si="266"/>
        <v>45.42</v>
      </c>
      <c r="S2475" s="9">
        <f t="shared" si="267"/>
        <v>107</v>
      </c>
      <c r="T2475" s="8">
        <f t="shared" si="268"/>
        <v>40588.526412037041</v>
      </c>
      <c r="U2475" s="8">
        <f t="shared" si="269"/>
        <v>40618.48474537037</v>
      </c>
      <c r="V2475" s="14">
        <f t="shared" si="270"/>
        <v>29.958333333328483</v>
      </c>
      <c r="W2475" s="10">
        <f t="shared" si="271"/>
        <v>6.7332499999999976E-2</v>
      </c>
      <c r="X2475" s="21">
        <f t="shared" si="272"/>
        <v>2011</v>
      </c>
    </row>
    <row r="2476" spans="1:24" ht="60" x14ac:dyDescent="0.25">
      <c r="A2476">
        <v>3776</v>
      </c>
      <c r="B2476" s="1" t="s">
        <v>3773</v>
      </c>
      <c r="C2476" s="1" t="s">
        <v>7886</v>
      </c>
      <c r="D2476" s="3">
        <v>8000</v>
      </c>
      <c r="E2476" s="4">
        <v>8537</v>
      </c>
      <c r="F2476" t="s">
        <v>8218</v>
      </c>
      <c r="G2476" t="s">
        <v>8223</v>
      </c>
      <c r="H2476" t="s">
        <v>8403</v>
      </c>
      <c r="I2476" t="s">
        <v>8245</v>
      </c>
      <c r="J2476">
        <v>1406854800</v>
      </c>
      <c r="K2476">
        <v>1403599778</v>
      </c>
      <c r="L2476" t="b">
        <v>0</v>
      </c>
      <c r="M2476">
        <v>94</v>
      </c>
      <c r="N2476" t="b">
        <v>1</v>
      </c>
      <c r="O2476" t="s">
        <v>8303</v>
      </c>
      <c r="P2476" t="s">
        <v>8321</v>
      </c>
      <c r="Q2476" t="s">
        <v>8333</v>
      </c>
      <c r="R2476">
        <f t="shared" si="266"/>
        <v>90.82</v>
      </c>
      <c r="S2476" s="9">
        <f t="shared" si="267"/>
        <v>107</v>
      </c>
      <c r="T2476" s="8">
        <f t="shared" si="268"/>
        <v>41814.367800925924</v>
      </c>
      <c r="U2476" s="8">
        <f t="shared" si="269"/>
        <v>41852.041666666664</v>
      </c>
      <c r="V2476" s="14">
        <f t="shared" si="270"/>
        <v>37.673865740740439</v>
      </c>
      <c r="W2476" s="10">
        <f t="shared" si="271"/>
        <v>6.7125000000000004E-2</v>
      </c>
      <c r="X2476" s="21">
        <f t="shared" si="272"/>
        <v>2014</v>
      </c>
    </row>
    <row r="2477" spans="1:24" ht="60" x14ac:dyDescent="0.25">
      <c r="A2477">
        <v>6</v>
      </c>
      <c r="B2477" s="1" t="s">
        <v>8</v>
      </c>
      <c r="C2477" s="1" t="s">
        <v>4117</v>
      </c>
      <c r="D2477" s="3">
        <v>8000</v>
      </c>
      <c r="E2477" s="4">
        <v>8519</v>
      </c>
      <c r="F2477" t="s">
        <v>8218</v>
      </c>
      <c r="G2477" t="s">
        <v>8223</v>
      </c>
      <c r="H2477" t="s">
        <v>8403</v>
      </c>
      <c r="I2477" t="s">
        <v>8245</v>
      </c>
      <c r="J2477">
        <v>1402710250</v>
      </c>
      <c r="K2477">
        <v>1401846250</v>
      </c>
      <c r="L2477" t="b">
        <v>0</v>
      </c>
      <c r="M2477">
        <v>58</v>
      </c>
      <c r="N2477" t="b">
        <v>1</v>
      </c>
      <c r="O2477" t="s">
        <v>8263</v>
      </c>
      <c r="P2477" t="s">
        <v>8319</v>
      </c>
      <c r="Q2477" t="s">
        <v>8330</v>
      </c>
      <c r="R2477">
        <f t="shared" si="266"/>
        <v>146.88</v>
      </c>
      <c r="S2477" s="9">
        <f t="shared" si="267"/>
        <v>106</v>
      </c>
      <c r="T2477" s="8">
        <f t="shared" si="268"/>
        <v>41794.072337962964</v>
      </c>
      <c r="U2477" s="8">
        <f t="shared" si="269"/>
        <v>41804.072337962964</v>
      </c>
      <c r="V2477" s="14">
        <f t="shared" si="270"/>
        <v>10</v>
      </c>
      <c r="W2477" s="10">
        <f t="shared" si="271"/>
        <v>6.4875000000000002E-2</v>
      </c>
      <c r="X2477" s="21">
        <f t="shared" si="272"/>
        <v>2014</v>
      </c>
    </row>
    <row r="2478" spans="1:24" ht="60" x14ac:dyDescent="0.25">
      <c r="A2478">
        <v>794</v>
      </c>
      <c r="B2478" s="1" t="s">
        <v>795</v>
      </c>
      <c r="C2478" s="1" t="s">
        <v>4904</v>
      </c>
      <c r="D2478" s="3">
        <v>8000</v>
      </c>
      <c r="E2478" s="4">
        <v>8425</v>
      </c>
      <c r="F2478" t="s">
        <v>8218</v>
      </c>
      <c r="G2478" t="s">
        <v>8223</v>
      </c>
      <c r="H2478" t="s">
        <v>8403</v>
      </c>
      <c r="I2478" t="s">
        <v>8245</v>
      </c>
      <c r="J2478">
        <v>1315242360</v>
      </c>
      <c r="K2478">
        <v>1310438737</v>
      </c>
      <c r="L2478" t="b">
        <v>0</v>
      </c>
      <c r="M2478">
        <v>53</v>
      </c>
      <c r="N2478" t="b">
        <v>1</v>
      </c>
      <c r="O2478" t="s">
        <v>8274</v>
      </c>
      <c r="P2478" t="s">
        <v>8325</v>
      </c>
      <c r="Q2478" t="s">
        <v>8329</v>
      </c>
      <c r="R2478">
        <f t="shared" si="266"/>
        <v>158.96</v>
      </c>
      <c r="S2478" s="9">
        <f t="shared" si="267"/>
        <v>105</v>
      </c>
      <c r="T2478" s="8">
        <f t="shared" si="268"/>
        <v>40736.115011574075</v>
      </c>
      <c r="U2478" s="8">
        <f t="shared" si="269"/>
        <v>40791.712500000001</v>
      </c>
      <c r="V2478" s="14">
        <f t="shared" si="270"/>
        <v>55.597488425926713</v>
      </c>
      <c r="W2478" s="10">
        <f t="shared" si="271"/>
        <v>5.3124999999999999E-2</v>
      </c>
      <c r="X2478" s="21">
        <f t="shared" si="272"/>
        <v>2011</v>
      </c>
    </row>
    <row r="2479" spans="1:24" ht="30" x14ac:dyDescent="0.25">
      <c r="A2479">
        <v>806</v>
      </c>
      <c r="B2479" s="1" t="s">
        <v>807</v>
      </c>
      <c r="C2479" s="1" t="s">
        <v>4916</v>
      </c>
      <c r="D2479" s="3">
        <v>8000</v>
      </c>
      <c r="E2479" s="4">
        <v>8355</v>
      </c>
      <c r="F2479" t="s">
        <v>8218</v>
      </c>
      <c r="G2479" t="s">
        <v>8223</v>
      </c>
      <c r="H2479" t="s">
        <v>8403</v>
      </c>
      <c r="I2479" t="s">
        <v>8245</v>
      </c>
      <c r="J2479">
        <v>1315413339</v>
      </c>
      <c r="K2479">
        <v>1312821339</v>
      </c>
      <c r="L2479" t="b">
        <v>0</v>
      </c>
      <c r="M2479">
        <v>71</v>
      </c>
      <c r="N2479" t="b">
        <v>1</v>
      </c>
      <c r="O2479" t="s">
        <v>8274</v>
      </c>
      <c r="P2479" t="s">
        <v>8325</v>
      </c>
      <c r="Q2479" t="s">
        <v>8329</v>
      </c>
      <c r="R2479">
        <f t="shared" si="266"/>
        <v>117.68</v>
      </c>
      <c r="S2479" s="9">
        <f t="shared" si="267"/>
        <v>104</v>
      </c>
      <c r="T2479" s="8">
        <f t="shared" si="268"/>
        <v>40763.691423611112</v>
      </c>
      <c r="U2479" s="8">
        <f t="shared" si="269"/>
        <v>40793.691423611112</v>
      </c>
      <c r="V2479" s="14">
        <f t="shared" si="270"/>
        <v>30</v>
      </c>
      <c r="W2479" s="10">
        <f t="shared" si="271"/>
        <v>4.4374999999999998E-2</v>
      </c>
      <c r="X2479" s="21">
        <f t="shared" si="272"/>
        <v>2011</v>
      </c>
    </row>
    <row r="2480" spans="1:24" ht="45" x14ac:dyDescent="0.25">
      <c r="A2480">
        <v>1382</v>
      </c>
      <c r="B2480" s="1" t="s">
        <v>1383</v>
      </c>
      <c r="C2480" s="1" t="s">
        <v>5492</v>
      </c>
      <c r="D2480" s="3">
        <v>8000</v>
      </c>
      <c r="E2480" s="4">
        <v>8349</v>
      </c>
      <c r="F2480" t="s">
        <v>8218</v>
      </c>
      <c r="G2480" t="s">
        <v>8223</v>
      </c>
      <c r="H2480" t="s">
        <v>8403</v>
      </c>
      <c r="I2480" t="s">
        <v>8245</v>
      </c>
      <c r="J2480">
        <v>1367867536</v>
      </c>
      <c r="K2480">
        <v>1365275536</v>
      </c>
      <c r="L2480" t="b">
        <v>0</v>
      </c>
      <c r="M2480">
        <v>148</v>
      </c>
      <c r="N2480" t="b">
        <v>1</v>
      </c>
      <c r="O2480" t="s">
        <v>8274</v>
      </c>
      <c r="P2480" t="s">
        <v>8325</v>
      </c>
      <c r="Q2480" t="s">
        <v>8329</v>
      </c>
      <c r="R2480">
        <f t="shared" si="266"/>
        <v>56.41</v>
      </c>
      <c r="S2480" s="9">
        <f t="shared" si="267"/>
        <v>104</v>
      </c>
      <c r="T2480" s="8">
        <f t="shared" si="268"/>
        <v>41370.800185185188</v>
      </c>
      <c r="U2480" s="8">
        <f t="shared" si="269"/>
        <v>41400.800185185188</v>
      </c>
      <c r="V2480" s="14">
        <f t="shared" si="270"/>
        <v>30</v>
      </c>
      <c r="W2480" s="10">
        <f t="shared" si="271"/>
        <v>4.3624999999999997E-2</v>
      </c>
      <c r="X2480" s="21">
        <f t="shared" si="272"/>
        <v>2013</v>
      </c>
    </row>
    <row r="2481" spans="1:24" ht="45" x14ac:dyDescent="0.25">
      <c r="A2481">
        <v>3339</v>
      </c>
      <c r="B2481" s="1" t="s">
        <v>3339</v>
      </c>
      <c r="C2481" s="1" t="s">
        <v>7449</v>
      </c>
      <c r="D2481" s="3">
        <v>8000</v>
      </c>
      <c r="E2481" s="4">
        <v>8348</v>
      </c>
      <c r="F2481" t="s">
        <v>8218</v>
      </c>
      <c r="G2481" t="s">
        <v>8223</v>
      </c>
      <c r="H2481" t="s">
        <v>8403</v>
      </c>
      <c r="I2481" t="s">
        <v>8245</v>
      </c>
      <c r="J2481">
        <v>1469721518</v>
      </c>
      <c r="K2481">
        <v>1467129518</v>
      </c>
      <c r="L2481" t="b">
        <v>0</v>
      </c>
      <c r="M2481">
        <v>47</v>
      </c>
      <c r="N2481" t="b">
        <v>1</v>
      </c>
      <c r="O2481" t="s">
        <v>8269</v>
      </c>
      <c r="P2481" t="s">
        <v>8321</v>
      </c>
      <c r="Q2481" t="s">
        <v>8324</v>
      </c>
      <c r="R2481">
        <f t="shared" si="266"/>
        <v>177.62</v>
      </c>
      <c r="S2481" s="9">
        <f t="shared" si="267"/>
        <v>104</v>
      </c>
      <c r="T2481" s="8">
        <f t="shared" si="268"/>
        <v>42549.665717592594</v>
      </c>
      <c r="U2481" s="8">
        <f t="shared" si="269"/>
        <v>42579.665717592594</v>
      </c>
      <c r="V2481" s="14">
        <f t="shared" si="270"/>
        <v>30</v>
      </c>
      <c r="W2481" s="10">
        <f t="shared" si="271"/>
        <v>4.3499999999999997E-2</v>
      </c>
      <c r="X2481" s="21">
        <f t="shared" si="272"/>
        <v>2016</v>
      </c>
    </row>
    <row r="2482" spans="1:24" ht="30" x14ac:dyDescent="0.25">
      <c r="A2482">
        <v>3169</v>
      </c>
      <c r="B2482" s="1" t="s">
        <v>3169</v>
      </c>
      <c r="C2482" s="1" t="s">
        <v>7279</v>
      </c>
      <c r="D2482" s="3">
        <v>8000</v>
      </c>
      <c r="E2482" s="4">
        <v>8241</v>
      </c>
      <c r="F2482" t="s">
        <v>8218</v>
      </c>
      <c r="G2482" t="s">
        <v>8223</v>
      </c>
      <c r="H2482" t="s">
        <v>8403</v>
      </c>
      <c r="I2482" t="s">
        <v>8245</v>
      </c>
      <c r="J2482">
        <v>1386910740</v>
      </c>
      <c r="K2482">
        <v>1384364561</v>
      </c>
      <c r="L2482" t="b">
        <v>1</v>
      </c>
      <c r="M2482">
        <v>82</v>
      </c>
      <c r="N2482" t="b">
        <v>1</v>
      </c>
      <c r="O2482" t="s">
        <v>8269</v>
      </c>
      <c r="P2482" t="s">
        <v>8321</v>
      </c>
      <c r="Q2482" t="s">
        <v>8324</v>
      </c>
      <c r="R2482">
        <f t="shared" si="266"/>
        <v>100.5</v>
      </c>
      <c r="S2482" s="9">
        <f t="shared" si="267"/>
        <v>103</v>
      </c>
      <c r="T2482" s="8">
        <f t="shared" si="268"/>
        <v>41591.737974537034</v>
      </c>
      <c r="U2482" s="8">
        <f t="shared" si="269"/>
        <v>41621.207638888889</v>
      </c>
      <c r="V2482" s="14">
        <f t="shared" si="270"/>
        <v>29.46966435185459</v>
      </c>
      <c r="W2482" s="10">
        <f t="shared" si="271"/>
        <v>3.0124999999999999E-2</v>
      </c>
      <c r="X2482" s="21">
        <f t="shared" si="272"/>
        <v>2013</v>
      </c>
    </row>
    <row r="2483" spans="1:24" ht="60" x14ac:dyDescent="0.25">
      <c r="A2483">
        <v>2939</v>
      </c>
      <c r="B2483" s="1" t="s">
        <v>2939</v>
      </c>
      <c r="C2483" s="1" t="s">
        <v>7049</v>
      </c>
      <c r="D2483" s="3">
        <v>8000</v>
      </c>
      <c r="E2483" s="4">
        <v>8230</v>
      </c>
      <c r="F2483" t="s">
        <v>8218</v>
      </c>
      <c r="G2483" t="s">
        <v>8223</v>
      </c>
      <c r="H2483" t="s">
        <v>8403</v>
      </c>
      <c r="I2483" t="s">
        <v>8245</v>
      </c>
      <c r="J2483">
        <v>1409187600</v>
      </c>
      <c r="K2483">
        <v>1406316312</v>
      </c>
      <c r="L2483" t="b">
        <v>0</v>
      </c>
      <c r="M2483">
        <v>25</v>
      </c>
      <c r="N2483" t="b">
        <v>1</v>
      </c>
      <c r="O2483" t="s">
        <v>8303</v>
      </c>
      <c r="P2483" t="s">
        <v>8321</v>
      </c>
      <c r="Q2483" t="s">
        <v>8333</v>
      </c>
      <c r="R2483">
        <f t="shared" si="266"/>
        <v>329.2</v>
      </c>
      <c r="S2483" s="9">
        <f t="shared" si="267"/>
        <v>103</v>
      </c>
      <c r="T2483" s="8">
        <f t="shared" si="268"/>
        <v>41845.809166666666</v>
      </c>
      <c r="U2483" s="8">
        <f t="shared" si="269"/>
        <v>41879.041666666664</v>
      </c>
      <c r="V2483" s="14">
        <f t="shared" si="270"/>
        <v>33.232499999998254</v>
      </c>
      <c r="W2483" s="10">
        <f t="shared" si="271"/>
        <v>2.8750000000000001E-2</v>
      </c>
      <c r="X2483" s="21">
        <f t="shared" si="272"/>
        <v>2014</v>
      </c>
    </row>
    <row r="2484" spans="1:24" ht="45" x14ac:dyDescent="0.25">
      <c r="A2484">
        <v>3243</v>
      </c>
      <c r="B2484" s="1" t="s">
        <v>3243</v>
      </c>
      <c r="C2484" s="1" t="s">
        <v>7353</v>
      </c>
      <c r="D2484" s="3">
        <v>8000</v>
      </c>
      <c r="E2484" s="4">
        <v>8227</v>
      </c>
      <c r="F2484" t="s">
        <v>8218</v>
      </c>
      <c r="G2484" t="s">
        <v>8223</v>
      </c>
      <c r="H2484" t="s">
        <v>8403</v>
      </c>
      <c r="I2484" t="s">
        <v>8245</v>
      </c>
      <c r="J2484">
        <v>1444348800</v>
      </c>
      <c r="K2484">
        <v>1442283562</v>
      </c>
      <c r="L2484" t="b">
        <v>1</v>
      </c>
      <c r="M2484">
        <v>71</v>
      </c>
      <c r="N2484" t="b">
        <v>1</v>
      </c>
      <c r="O2484" t="s">
        <v>8269</v>
      </c>
      <c r="P2484" t="s">
        <v>8321</v>
      </c>
      <c r="Q2484" t="s">
        <v>8324</v>
      </c>
      <c r="R2484">
        <f t="shared" si="266"/>
        <v>115.87</v>
      </c>
      <c r="S2484" s="9">
        <f t="shared" si="267"/>
        <v>103</v>
      </c>
      <c r="T2484" s="8">
        <f t="shared" si="268"/>
        <v>42262.096782407403</v>
      </c>
      <c r="U2484" s="8">
        <f t="shared" si="269"/>
        <v>42286</v>
      </c>
      <c r="V2484" s="14">
        <f t="shared" si="270"/>
        <v>23.903217592596775</v>
      </c>
      <c r="W2484" s="10">
        <f t="shared" si="271"/>
        <v>2.8375000000000001E-2</v>
      </c>
      <c r="X2484" s="21">
        <f t="shared" si="272"/>
        <v>2015</v>
      </c>
    </row>
    <row r="2485" spans="1:24" ht="45" x14ac:dyDescent="0.25">
      <c r="A2485">
        <v>2797</v>
      </c>
      <c r="B2485" s="1" t="s">
        <v>2797</v>
      </c>
      <c r="C2485" s="1" t="s">
        <v>6907</v>
      </c>
      <c r="D2485" s="3">
        <v>8000</v>
      </c>
      <c r="E2485" s="4">
        <v>8211.61</v>
      </c>
      <c r="F2485" t="s">
        <v>8218</v>
      </c>
      <c r="G2485" t="s">
        <v>8224</v>
      </c>
      <c r="H2485" t="s">
        <v>8407</v>
      </c>
      <c r="I2485" t="s">
        <v>8246</v>
      </c>
      <c r="J2485">
        <v>1404858840</v>
      </c>
      <c r="K2485">
        <v>1402266840</v>
      </c>
      <c r="L2485" t="b">
        <v>0</v>
      </c>
      <c r="M2485">
        <v>94</v>
      </c>
      <c r="N2485" t="b">
        <v>1</v>
      </c>
      <c r="O2485" t="s">
        <v>8269</v>
      </c>
      <c r="P2485" t="s">
        <v>8321</v>
      </c>
      <c r="Q2485" t="s">
        <v>8324</v>
      </c>
      <c r="R2485">
        <f t="shared" si="266"/>
        <v>87.36</v>
      </c>
      <c r="S2485" s="9">
        <f t="shared" si="267"/>
        <v>103</v>
      </c>
      <c r="T2485" s="8">
        <f t="shared" si="268"/>
        <v>41798.94027777778</v>
      </c>
      <c r="U2485" s="8">
        <f t="shared" si="269"/>
        <v>41828.94027777778</v>
      </c>
      <c r="V2485" s="14">
        <f t="shared" si="270"/>
        <v>30</v>
      </c>
      <c r="W2485" s="10">
        <f t="shared" si="271"/>
        <v>2.6451250000000072E-2</v>
      </c>
      <c r="X2485" s="21">
        <f t="shared" si="272"/>
        <v>2014</v>
      </c>
    </row>
    <row r="2486" spans="1:24" ht="60" x14ac:dyDescent="0.25">
      <c r="A2486">
        <v>1662</v>
      </c>
      <c r="B2486" s="1" t="s">
        <v>1663</v>
      </c>
      <c r="C2486" s="1" t="s">
        <v>5772</v>
      </c>
      <c r="D2486" s="3">
        <v>8000</v>
      </c>
      <c r="E2486" s="4">
        <v>8211</v>
      </c>
      <c r="F2486" t="s">
        <v>8218</v>
      </c>
      <c r="G2486" t="s">
        <v>8223</v>
      </c>
      <c r="H2486" t="s">
        <v>8403</v>
      </c>
      <c r="I2486" t="s">
        <v>8245</v>
      </c>
      <c r="J2486">
        <v>1325310336</v>
      </c>
      <c r="K2486">
        <v>1320122736</v>
      </c>
      <c r="L2486" t="b">
        <v>0</v>
      </c>
      <c r="M2486">
        <v>62</v>
      </c>
      <c r="N2486" t="b">
        <v>1</v>
      </c>
      <c r="O2486" t="s">
        <v>8290</v>
      </c>
      <c r="P2486" t="s">
        <v>8325</v>
      </c>
      <c r="Q2486" t="s">
        <v>8336</v>
      </c>
      <c r="R2486">
        <f t="shared" si="266"/>
        <v>132.44</v>
      </c>
      <c r="S2486" s="9">
        <f t="shared" si="267"/>
        <v>103</v>
      </c>
      <c r="T2486" s="8">
        <f t="shared" si="268"/>
        <v>40848.198333333334</v>
      </c>
      <c r="U2486" s="8">
        <f t="shared" si="269"/>
        <v>40908.239999999998</v>
      </c>
      <c r="V2486" s="14">
        <f t="shared" si="270"/>
        <v>60.041666666664241</v>
      </c>
      <c r="W2486" s="10">
        <f t="shared" si="271"/>
        <v>2.6374999999999999E-2</v>
      </c>
      <c r="X2486" s="21">
        <f t="shared" si="272"/>
        <v>2011</v>
      </c>
    </row>
    <row r="2487" spans="1:24" ht="60" x14ac:dyDescent="0.25">
      <c r="A2487">
        <v>1668</v>
      </c>
      <c r="B2487" s="1" t="s">
        <v>1669</v>
      </c>
      <c r="C2487" s="1" t="s">
        <v>5778</v>
      </c>
      <c r="D2487" s="3">
        <v>8000</v>
      </c>
      <c r="E2487" s="4">
        <v>8211</v>
      </c>
      <c r="F2487" t="s">
        <v>8218</v>
      </c>
      <c r="G2487" t="s">
        <v>8223</v>
      </c>
      <c r="H2487" t="s">
        <v>8403</v>
      </c>
      <c r="I2487" t="s">
        <v>8245</v>
      </c>
      <c r="J2487">
        <v>1322454939</v>
      </c>
      <c r="K2487">
        <v>1319859339</v>
      </c>
      <c r="L2487" t="b">
        <v>0</v>
      </c>
      <c r="M2487">
        <v>116</v>
      </c>
      <c r="N2487" t="b">
        <v>1</v>
      </c>
      <c r="O2487" t="s">
        <v>8290</v>
      </c>
      <c r="P2487" t="s">
        <v>8325</v>
      </c>
      <c r="Q2487" t="s">
        <v>8336</v>
      </c>
      <c r="R2487">
        <f t="shared" si="266"/>
        <v>70.78</v>
      </c>
      <c r="S2487" s="9">
        <f t="shared" si="267"/>
        <v>103</v>
      </c>
      <c r="T2487" s="8">
        <f t="shared" si="268"/>
        <v>40845.14975694444</v>
      </c>
      <c r="U2487" s="8">
        <f t="shared" si="269"/>
        <v>40875.191423611112</v>
      </c>
      <c r="V2487" s="14">
        <f t="shared" si="270"/>
        <v>30.041666666671517</v>
      </c>
      <c r="W2487" s="10">
        <f t="shared" si="271"/>
        <v>2.6374999999999999E-2</v>
      </c>
      <c r="X2487" s="21">
        <f t="shared" si="272"/>
        <v>2011</v>
      </c>
    </row>
    <row r="2488" spans="1:24" ht="60" x14ac:dyDescent="0.25">
      <c r="A2488">
        <v>2929</v>
      </c>
      <c r="B2488" s="1" t="s">
        <v>2929</v>
      </c>
      <c r="C2488" s="1" t="s">
        <v>7039</v>
      </c>
      <c r="D2488" s="3">
        <v>8000</v>
      </c>
      <c r="E2488" s="4">
        <v>8165.55</v>
      </c>
      <c r="F2488" t="s">
        <v>8218</v>
      </c>
      <c r="G2488" t="s">
        <v>8223</v>
      </c>
      <c r="H2488" t="s">
        <v>8403</v>
      </c>
      <c r="I2488" t="s">
        <v>8245</v>
      </c>
      <c r="J2488">
        <v>1401024758</v>
      </c>
      <c r="K2488">
        <v>1398432758</v>
      </c>
      <c r="L2488" t="b">
        <v>0</v>
      </c>
      <c r="M2488">
        <v>32</v>
      </c>
      <c r="N2488" t="b">
        <v>1</v>
      </c>
      <c r="O2488" t="s">
        <v>8303</v>
      </c>
      <c r="P2488" t="s">
        <v>8321</v>
      </c>
      <c r="Q2488" t="s">
        <v>8333</v>
      </c>
      <c r="R2488">
        <f t="shared" si="266"/>
        <v>255.17</v>
      </c>
      <c r="S2488" s="9">
        <f t="shared" si="267"/>
        <v>102</v>
      </c>
      <c r="T2488" s="8">
        <f t="shared" si="268"/>
        <v>41754.564328703702</v>
      </c>
      <c r="U2488" s="8">
        <f t="shared" si="269"/>
        <v>41784.564328703702</v>
      </c>
      <c r="V2488" s="14">
        <f t="shared" si="270"/>
        <v>30</v>
      </c>
      <c r="W2488" s="10">
        <f t="shared" si="271"/>
        <v>2.0693750000000021E-2</v>
      </c>
      <c r="X2488" s="21">
        <f t="shared" si="272"/>
        <v>2014</v>
      </c>
    </row>
    <row r="2489" spans="1:24" ht="45" x14ac:dyDescent="0.25">
      <c r="A2489">
        <v>3269</v>
      </c>
      <c r="B2489" s="1" t="s">
        <v>3269</v>
      </c>
      <c r="C2489" s="1" t="s">
        <v>7379</v>
      </c>
      <c r="D2489" s="3">
        <v>8000</v>
      </c>
      <c r="E2489" s="4">
        <v>8120</v>
      </c>
      <c r="F2489" t="s">
        <v>8218</v>
      </c>
      <c r="G2489" t="s">
        <v>8224</v>
      </c>
      <c r="H2489" t="s">
        <v>8407</v>
      </c>
      <c r="I2489" t="s">
        <v>8246</v>
      </c>
      <c r="J2489">
        <v>1434452400</v>
      </c>
      <c r="K2489">
        <v>1431509397</v>
      </c>
      <c r="L2489" t="b">
        <v>1</v>
      </c>
      <c r="M2489">
        <v>70</v>
      </c>
      <c r="N2489" t="b">
        <v>1</v>
      </c>
      <c r="O2489" t="s">
        <v>8269</v>
      </c>
      <c r="P2489" t="s">
        <v>8321</v>
      </c>
      <c r="Q2489" t="s">
        <v>8324</v>
      </c>
      <c r="R2489">
        <f t="shared" si="266"/>
        <v>116</v>
      </c>
      <c r="S2489" s="9">
        <f t="shared" si="267"/>
        <v>102</v>
      </c>
      <c r="T2489" s="8">
        <f t="shared" si="268"/>
        <v>42137.395798611105</v>
      </c>
      <c r="U2489" s="8">
        <f t="shared" si="269"/>
        <v>42171.458333333328</v>
      </c>
      <c r="V2489" s="14">
        <f t="shared" si="270"/>
        <v>34.062534722223063</v>
      </c>
      <c r="W2489" s="10">
        <f t="shared" si="271"/>
        <v>1.4999999999999999E-2</v>
      </c>
      <c r="X2489" s="21">
        <f t="shared" si="272"/>
        <v>2015</v>
      </c>
    </row>
    <row r="2490" spans="1:24" ht="60" x14ac:dyDescent="0.25">
      <c r="A2490">
        <v>3662</v>
      </c>
      <c r="B2490" s="1" t="s">
        <v>3659</v>
      </c>
      <c r="C2490" s="1" t="s">
        <v>7772</v>
      </c>
      <c r="D2490" s="3">
        <v>8000</v>
      </c>
      <c r="E2490" s="4">
        <v>8114</v>
      </c>
      <c r="F2490" t="s">
        <v>8218</v>
      </c>
      <c r="G2490" t="s">
        <v>8228</v>
      </c>
      <c r="H2490" t="s">
        <v>8408</v>
      </c>
      <c r="I2490" t="s">
        <v>8250</v>
      </c>
      <c r="J2490">
        <v>1427775414</v>
      </c>
      <c r="K2490">
        <v>1425187014</v>
      </c>
      <c r="L2490" t="b">
        <v>0</v>
      </c>
      <c r="M2490">
        <v>40</v>
      </c>
      <c r="N2490" t="b">
        <v>1</v>
      </c>
      <c r="O2490" t="s">
        <v>8269</v>
      </c>
      <c r="P2490" t="s">
        <v>8321</v>
      </c>
      <c r="Q2490" t="s">
        <v>8324</v>
      </c>
      <c r="R2490">
        <f t="shared" si="266"/>
        <v>202.85</v>
      </c>
      <c r="S2490" s="9">
        <f t="shared" si="267"/>
        <v>101</v>
      </c>
      <c r="T2490" s="8">
        <f t="shared" si="268"/>
        <v>42064.220069444447</v>
      </c>
      <c r="U2490" s="8">
        <f t="shared" si="269"/>
        <v>42094.178402777776</v>
      </c>
      <c r="V2490" s="14">
        <f t="shared" si="270"/>
        <v>29.958333333328483</v>
      </c>
      <c r="W2490" s="10">
        <f t="shared" si="271"/>
        <v>1.4250000000000001E-2</v>
      </c>
      <c r="X2490" s="21">
        <f t="shared" si="272"/>
        <v>2015</v>
      </c>
    </row>
    <row r="2491" spans="1:24" ht="60" x14ac:dyDescent="0.25">
      <c r="A2491">
        <v>3326</v>
      </c>
      <c r="B2491" s="1" t="s">
        <v>3326</v>
      </c>
      <c r="C2491" s="1" t="s">
        <v>7436</v>
      </c>
      <c r="D2491" s="3">
        <v>8000</v>
      </c>
      <c r="E2491" s="4">
        <v>8110</v>
      </c>
      <c r="F2491" t="s">
        <v>8218</v>
      </c>
      <c r="G2491" t="s">
        <v>8223</v>
      </c>
      <c r="H2491" t="s">
        <v>8403</v>
      </c>
      <c r="I2491" t="s">
        <v>8245</v>
      </c>
      <c r="J2491">
        <v>1425830905</v>
      </c>
      <c r="K2491">
        <v>1423242505</v>
      </c>
      <c r="L2491" t="b">
        <v>0</v>
      </c>
      <c r="M2491">
        <v>57</v>
      </c>
      <c r="N2491" t="b">
        <v>1</v>
      </c>
      <c r="O2491" t="s">
        <v>8269</v>
      </c>
      <c r="P2491" t="s">
        <v>8321</v>
      </c>
      <c r="Q2491" t="s">
        <v>8324</v>
      </c>
      <c r="R2491">
        <f t="shared" si="266"/>
        <v>142.28</v>
      </c>
      <c r="S2491" s="9">
        <f t="shared" si="267"/>
        <v>101</v>
      </c>
      <c r="T2491" s="8">
        <f t="shared" si="268"/>
        <v>42041.714178240742</v>
      </c>
      <c r="U2491" s="8">
        <f t="shared" si="269"/>
        <v>42071.67251157407</v>
      </c>
      <c r="V2491" s="14">
        <f t="shared" si="270"/>
        <v>29.958333333328483</v>
      </c>
      <c r="W2491" s="10">
        <f t="shared" si="271"/>
        <v>1.375E-2</v>
      </c>
      <c r="X2491" s="21">
        <f t="shared" si="272"/>
        <v>2015</v>
      </c>
    </row>
    <row r="2492" spans="1:24" ht="45" x14ac:dyDescent="0.25">
      <c r="A2492">
        <v>1626</v>
      </c>
      <c r="B2492" s="1" t="s">
        <v>1627</v>
      </c>
      <c r="C2492" s="1" t="s">
        <v>5736</v>
      </c>
      <c r="D2492" s="3">
        <v>8000</v>
      </c>
      <c r="E2492" s="4">
        <v>8095</v>
      </c>
      <c r="F2492" t="s">
        <v>8218</v>
      </c>
      <c r="G2492" t="s">
        <v>8223</v>
      </c>
      <c r="H2492" t="s">
        <v>8403</v>
      </c>
      <c r="I2492" t="s">
        <v>8245</v>
      </c>
      <c r="J2492">
        <v>1385932867</v>
      </c>
      <c r="K2492">
        <v>1383337267</v>
      </c>
      <c r="L2492" t="b">
        <v>0</v>
      </c>
      <c r="M2492">
        <v>108</v>
      </c>
      <c r="N2492" t="b">
        <v>1</v>
      </c>
      <c r="O2492" t="s">
        <v>8274</v>
      </c>
      <c r="P2492" t="s">
        <v>8325</v>
      </c>
      <c r="Q2492" t="s">
        <v>8329</v>
      </c>
      <c r="R2492">
        <f t="shared" si="266"/>
        <v>74.95</v>
      </c>
      <c r="S2492" s="9">
        <f t="shared" si="267"/>
        <v>101</v>
      </c>
      <c r="T2492" s="8">
        <f t="shared" si="268"/>
        <v>41579.847997685189</v>
      </c>
      <c r="U2492" s="8">
        <f t="shared" si="269"/>
        <v>41609.889664351853</v>
      </c>
      <c r="V2492" s="14">
        <f t="shared" si="270"/>
        <v>30.041666666664241</v>
      </c>
      <c r="W2492" s="10">
        <f t="shared" si="271"/>
        <v>1.1875E-2</v>
      </c>
      <c r="X2492" s="21">
        <f t="shared" si="272"/>
        <v>2013</v>
      </c>
    </row>
    <row r="2493" spans="1:24" ht="60" x14ac:dyDescent="0.25">
      <c r="A2493">
        <v>3377</v>
      </c>
      <c r="B2493" s="1" t="s">
        <v>3376</v>
      </c>
      <c r="C2493" s="1" t="s">
        <v>7487</v>
      </c>
      <c r="D2493" s="3">
        <v>8000</v>
      </c>
      <c r="E2493" s="4">
        <v>8084</v>
      </c>
      <c r="F2493" t="s">
        <v>8218</v>
      </c>
      <c r="G2493" t="s">
        <v>8224</v>
      </c>
      <c r="H2493" t="s">
        <v>8407</v>
      </c>
      <c r="I2493" t="s">
        <v>8246</v>
      </c>
      <c r="J2493">
        <v>1426870560</v>
      </c>
      <c r="K2493">
        <v>1424280899</v>
      </c>
      <c r="L2493" t="b">
        <v>0</v>
      </c>
      <c r="M2493">
        <v>77</v>
      </c>
      <c r="N2493" t="b">
        <v>1</v>
      </c>
      <c r="O2493" t="s">
        <v>8269</v>
      </c>
      <c r="P2493" t="s">
        <v>8321</v>
      </c>
      <c r="Q2493" t="s">
        <v>8324</v>
      </c>
      <c r="R2493">
        <f t="shared" si="266"/>
        <v>104.99</v>
      </c>
      <c r="S2493" s="9">
        <f t="shared" si="267"/>
        <v>101</v>
      </c>
      <c r="T2493" s="8">
        <f t="shared" si="268"/>
        <v>42053.732627314821</v>
      </c>
      <c r="U2493" s="8">
        <f t="shared" si="269"/>
        <v>42083.705555555556</v>
      </c>
      <c r="V2493" s="14">
        <f t="shared" si="270"/>
        <v>29.9729282407352</v>
      </c>
      <c r="W2493" s="10">
        <f t="shared" si="271"/>
        <v>1.0500000000000001E-2</v>
      </c>
      <c r="X2493" s="21">
        <f t="shared" si="272"/>
        <v>2015</v>
      </c>
    </row>
    <row r="2494" spans="1:24" ht="60" x14ac:dyDescent="0.25">
      <c r="A2494">
        <v>1606</v>
      </c>
      <c r="B2494" s="1" t="s">
        <v>1607</v>
      </c>
      <c r="C2494" s="1" t="s">
        <v>5716</v>
      </c>
      <c r="D2494" s="3">
        <v>8000</v>
      </c>
      <c r="E2494" s="4">
        <v>8080.33</v>
      </c>
      <c r="F2494" t="s">
        <v>8218</v>
      </c>
      <c r="G2494" t="s">
        <v>8223</v>
      </c>
      <c r="H2494" t="s">
        <v>8403</v>
      </c>
      <c r="I2494" t="s">
        <v>8245</v>
      </c>
      <c r="J2494">
        <v>1300930838</v>
      </c>
      <c r="K2494">
        <v>1293158438</v>
      </c>
      <c r="L2494" t="b">
        <v>0</v>
      </c>
      <c r="M2494">
        <v>92</v>
      </c>
      <c r="N2494" t="b">
        <v>1</v>
      </c>
      <c r="O2494" t="s">
        <v>8274</v>
      </c>
      <c r="P2494" t="s">
        <v>8325</v>
      </c>
      <c r="Q2494" t="s">
        <v>8329</v>
      </c>
      <c r="R2494">
        <f t="shared" si="266"/>
        <v>87.83</v>
      </c>
      <c r="S2494" s="9">
        <f t="shared" si="267"/>
        <v>101</v>
      </c>
      <c r="T2494" s="8">
        <f t="shared" si="268"/>
        <v>40536.111550925925</v>
      </c>
      <c r="U2494" s="8">
        <f t="shared" si="269"/>
        <v>40626.069884259261</v>
      </c>
      <c r="V2494" s="14">
        <f t="shared" si="270"/>
        <v>89.958333333335759</v>
      </c>
      <c r="W2494" s="10">
        <f t="shared" si="271"/>
        <v>1.0041249999999991E-2</v>
      </c>
      <c r="X2494" s="21">
        <f t="shared" si="272"/>
        <v>2010</v>
      </c>
    </row>
    <row r="2495" spans="1:24" ht="45" x14ac:dyDescent="0.25">
      <c r="A2495">
        <v>2120</v>
      </c>
      <c r="B2495" s="1" t="s">
        <v>2121</v>
      </c>
      <c r="C2495" s="1" t="s">
        <v>6230</v>
      </c>
      <c r="D2495" s="3">
        <v>8000</v>
      </c>
      <c r="E2495" s="4">
        <v>8070.43</v>
      </c>
      <c r="F2495" t="s">
        <v>8218</v>
      </c>
      <c r="G2495" t="s">
        <v>8223</v>
      </c>
      <c r="H2495" t="s">
        <v>8403</v>
      </c>
      <c r="I2495" t="s">
        <v>8245</v>
      </c>
      <c r="J2495">
        <v>1388617736</v>
      </c>
      <c r="K2495">
        <v>1384384136</v>
      </c>
      <c r="L2495" t="b">
        <v>0</v>
      </c>
      <c r="M2495">
        <v>69</v>
      </c>
      <c r="N2495" t="b">
        <v>1</v>
      </c>
      <c r="O2495" t="s">
        <v>8277</v>
      </c>
      <c r="P2495" t="s">
        <v>8325</v>
      </c>
      <c r="Q2495" t="s">
        <v>8326</v>
      </c>
      <c r="R2495">
        <f t="shared" si="266"/>
        <v>116.96</v>
      </c>
      <c r="S2495" s="9">
        <f t="shared" si="267"/>
        <v>101</v>
      </c>
      <c r="T2495" s="8">
        <f t="shared" si="268"/>
        <v>41591.964537037034</v>
      </c>
      <c r="U2495" s="8">
        <f t="shared" si="269"/>
        <v>41640.964537037034</v>
      </c>
      <c r="V2495" s="14">
        <f t="shared" si="270"/>
        <v>49</v>
      </c>
      <c r="W2495" s="10">
        <f t="shared" si="271"/>
        <v>8.8037500000000372E-3</v>
      </c>
      <c r="X2495" s="21">
        <f t="shared" si="272"/>
        <v>2013</v>
      </c>
    </row>
    <row r="2496" spans="1:24" ht="60" x14ac:dyDescent="0.25">
      <c r="A2496">
        <v>1827</v>
      </c>
      <c r="B2496" s="1" t="s">
        <v>1828</v>
      </c>
      <c r="C2496" s="1" t="s">
        <v>5937</v>
      </c>
      <c r="D2496" s="3">
        <v>8000</v>
      </c>
      <c r="E2496" s="4">
        <v>8053</v>
      </c>
      <c r="F2496" t="s">
        <v>8218</v>
      </c>
      <c r="G2496" t="s">
        <v>8223</v>
      </c>
      <c r="H2496" t="s">
        <v>8403</v>
      </c>
      <c r="I2496" t="s">
        <v>8245</v>
      </c>
      <c r="J2496">
        <v>1299138561</v>
      </c>
      <c r="K2496">
        <v>1294818561</v>
      </c>
      <c r="L2496" t="b">
        <v>0</v>
      </c>
      <c r="M2496">
        <v>96</v>
      </c>
      <c r="N2496" t="b">
        <v>1</v>
      </c>
      <c r="O2496" t="s">
        <v>8274</v>
      </c>
      <c r="P2496" t="s">
        <v>8325</v>
      </c>
      <c r="Q2496" t="s">
        <v>8329</v>
      </c>
      <c r="R2496">
        <f t="shared" si="266"/>
        <v>83.89</v>
      </c>
      <c r="S2496" s="9">
        <f t="shared" si="267"/>
        <v>101</v>
      </c>
      <c r="T2496" s="8">
        <f t="shared" si="268"/>
        <v>40555.325937499998</v>
      </c>
      <c r="U2496" s="8">
        <f t="shared" si="269"/>
        <v>40605.325937499998</v>
      </c>
      <c r="V2496" s="14">
        <f t="shared" si="270"/>
        <v>50</v>
      </c>
      <c r="W2496" s="10">
        <f t="shared" si="271"/>
        <v>6.6249999999999998E-3</v>
      </c>
      <c r="X2496" s="21">
        <f t="shared" si="272"/>
        <v>2011</v>
      </c>
    </row>
    <row r="2497" spans="1:24" ht="45" x14ac:dyDescent="0.25">
      <c r="A2497">
        <v>419</v>
      </c>
      <c r="B2497" s="1" t="s">
        <v>420</v>
      </c>
      <c r="C2497" s="1" t="s">
        <v>4529</v>
      </c>
      <c r="D2497" s="3">
        <v>8000</v>
      </c>
      <c r="E2497" s="4">
        <v>8035</v>
      </c>
      <c r="F2497" t="s">
        <v>8218</v>
      </c>
      <c r="G2497" t="s">
        <v>8223</v>
      </c>
      <c r="H2497" t="s">
        <v>8403</v>
      </c>
      <c r="I2497" t="s">
        <v>8245</v>
      </c>
      <c r="J2497">
        <v>1372536787</v>
      </c>
      <c r="K2497">
        <v>1367352787</v>
      </c>
      <c r="L2497" t="b">
        <v>0</v>
      </c>
      <c r="M2497">
        <v>73</v>
      </c>
      <c r="N2497" t="b">
        <v>1</v>
      </c>
      <c r="O2497" t="s">
        <v>8267</v>
      </c>
      <c r="P2497" t="s">
        <v>8319</v>
      </c>
      <c r="Q2497" t="s">
        <v>8320</v>
      </c>
      <c r="R2497">
        <f t="shared" si="266"/>
        <v>110.07</v>
      </c>
      <c r="S2497" s="9">
        <f t="shared" si="267"/>
        <v>100</v>
      </c>
      <c r="T2497" s="8">
        <f t="shared" si="268"/>
        <v>41394.842442129629</v>
      </c>
      <c r="U2497" s="8">
        <f t="shared" si="269"/>
        <v>41454.842442129629</v>
      </c>
      <c r="V2497" s="14">
        <f t="shared" si="270"/>
        <v>60</v>
      </c>
      <c r="W2497" s="10">
        <f t="shared" si="271"/>
        <v>4.3750000000000004E-3</v>
      </c>
      <c r="X2497" s="21">
        <f t="shared" si="272"/>
        <v>2013</v>
      </c>
    </row>
    <row r="2498" spans="1:24" ht="45" x14ac:dyDescent="0.25">
      <c r="A2498">
        <v>2525</v>
      </c>
      <c r="B2498" s="1" t="s">
        <v>2525</v>
      </c>
      <c r="C2498" s="1" t="s">
        <v>6635</v>
      </c>
      <c r="D2498" s="3">
        <v>8000</v>
      </c>
      <c r="E2498" s="4">
        <v>8026</v>
      </c>
      <c r="F2498" t="s">
        <v>8218</v>
      </c>
      <c r="G2498" t="s">
        <v>8223</v>
      </c>
      <c r="H2498" t="s">
        <v>8403</v>
      </c>
      <c r="I2498" t="s">
        <v>8245</v>
      </c>
      <c r="J2498">
        <v>1340914571</v>
      </c>
      <c r="K2498">
        <v>1338322571</v>
      </c>
      <c r="L2498" t="b">
        <v>0</v>
      </c>
      <c r="M2498">
        <v>80</v>
      </c>
      <c r="N2498" t="b">
        <v>1</v>
      </c>
      <c r="O2498" t="s">
        <v>8298</v>
      </c>
      <c r="P2498" t="s">
        <v>8325</v>
      </c>
      <c r="Q2498" t="s">
        <v>8339</v>
      </c>
      <c r="R2498">
        <f t="shared" ref="R2498:R2561" si="273">IFERROR(ROUND(E2498/M2498,2),0)</f>
        <v>100.33</v>
      </c>
      <c r="S2498" s="9">
        <f t="shared" ref="S2498:S2561" si="274">ROUND((E2498/D2498)*100,0)</f>
        <v>100</v>
      </c>
      <c r="T2498" s="8">
        <f t="shared" ref="T2498:T2561" si="275">+(((K2498/60)/60)/24)+DATE(1970,1,1)</f>
        <v>41058.844571759262</v>
      </c>
      <c r="U2498" s="8">
        <f t="shared" ref="U2498:U2561" si="276">+(((J2498/60)/60/24)+DATE(1970,1,1))</f>
        <v>41088.844571759262</v>
      </c>
      <c r="V2498" s="14">
        <f t="shared" ref="V2498:V2561" si="277">+U2498-T2498</f>
        <v>30</v>
      </c>
      <c r="W2498" s="10">
        <f t="shared" ref="W2498:W2561" si="278">+(E2498-D2498)/D2498</f>
        <v>3.2499999999999999E-3</v>
      </c>
      <c r="X2498" s="21">
        <f t="shared" ref="X2498:X2561" si="279">YEAR(T2498)</f>
        <v>2012</v>
      </c>
    </row>
    <row r="2499" spans="1:24" ht="60" x14ac:dyDescent="0.25">
      <c r="A2499">
        <v>2975</v>
      </c>
      <c r="B2499" s="1" t="s">
        <v>2975</v>
      </c>
      <c r="C2499" s="1" t="s">
        <v>7085</v>
      </c>
      <c r="D2499" s="3">
        <v>8000</v>
      </c>
      <c r="E2499" s="4">
        <v>8010</v>
      </c>
      <c r="F2499" t="s">
        <v>8218</v>
      </c>
      <c r="G2499" t="s">
        <v>8223</v>
      </c>
      <c r="H2499" t="s">
        <v>8403</v>
      </c>
      <c r="I2499" t="s">
        <v>8245</v>
      </c>
      <c r="J2499">
        <v>1417057200</v>
      </c>
      <c r="K2499">
        <v>1414599886</v>
      </c>
      <c r="L2499" t="b">
        <v>0</v>
      </c>
      <c r="M2499">
        <v>113</v>
      </c>
      <c r="N2499" t="b">
        <v>1</v>
      </c>
      <c r="O2499" t="s">
        <v>8269</v>
      </c>
      <c r="P2499" t="s">
        <v>8321</v>
      </c>
      <c r="Q2499" t="s">
        <v>8324</v>
      </c>
      <c r="R2499">
        <f t="shared" si="273"/>
        <v>70.88</v>
      </c>
      <c r="S2499" s="9">
        <f t="shared" si="274"/>
        <v>100</v>
      </c>
      <c r="T2499" s="8">
        <f t="shared" si="275"/>
        <v>41941.683865740742</v>
      </c>
      <c r="U2499" s="8">
        <f t="shared" si="276"/>
        <v>41970.125</v>
      </c>
      <c r="V2499" s="14">
        <f t="shared" si="277"/>
        <v>28.441134259257524</v>
      </c>
      <c r="W2499" s="10">
        <f t="shared" si="278"/>
        <v>1.25E-3</v>
      </c>
      <c r="X2499" s="21">
        <f t="shared" si="279"/>
        <v>2014</v>
      </c>
    </row>
    <row r="2500" spans="1:24" ht="60" x14ac:dyDescent="0.25">
      <c r="A2500">
        <v>3376</v>
      </c>
      <c r="B2500" s="1" t="s">
        <v>3375</v>
      </c>
      <c r="C2500" s="1" t="s">
        <v>7486</v>
      </c>
      <c r="D2500" s="3">
        <v>8000</v>
      </c>
      <c r="E2500" s="4">
        <v>8001</v>
      </c>
      <c r="F2500" t="s">
        <v>8218</v>
      </c>
      <c r="G2500" t="s">
        <v>8223</v>
      </c>
      <c r="H2500" t="s">
        <v>8403</v>
      </c>
      <c r="I2500" t="s">
        <v>8245</v>
      </c>
      <c r="J2500">
        <v>1429976994</v>
      </c>
      <c r="K2500">
        <v>1424796594</v>
      </c>
      <c r="L2500" t="b">
        <v>0</v>
      </c>
      <c r="M2500">
        <v>19</v>
      </c>
      <c r="N2500" t="b">
        <v>1</v>
      </c>
      <c r="O2500" t="s">
        <v>8269</v>
      </c>
      <c r="P2500" t="s">
        <v>8321</v>
      </c>
      <c r="Q2500" t="s">
        <v>8324</v>
      </c>
      <c r="R2500">
        <f t="shared" si="273"/>
        <v>421.11</v>
      </c>
      <c r="S2500" s="9">
        <f t="shared" si="274"/>
        <v>100</v>
      </c>
      <c r="T2500" s="8">
        <f t="shared" si="275"/>
        <v>42059.701319444444</v>
      </c>
      <c r="U2500" s="8">
        <f t="shared" si="276"/>
        <v>42119.659652777773</v>
      </c>
      <c r="V2500" s="14">
        <f t="shared" si="277"/>
        <v>59.958333333328483</v>
      </c>
      <c r="W2500" s="10">
        <f t="shared" si="278"/>
        <v>1.25E-4</v>
      </c>
      <c r="X2500" s="21">
        <f t="shared" si="279"/>
        <v>2015</v>
      </c>
    </row>
    <row r="2501" spans="1:24" ht="60" x14ac:dyDescent="0.25">
      <c r="A2501">
        <v>896</v>
      </c>
      <c r="B2501" s="1" t="s">
        <v>897</v>
      </c>
      <c r="C2501" s="1" t="s">
        <v>5006</v>
      </c>
      <c r="D2501" s="3">
        <v>8000</v>
      </c>
      <c r="E2501" s="4">
        <v>3200</v>
      </c>
      <c r="F2501" t="s">
        <v>8220</v>
      </c>
      <c r="G2501" t="s">
        <v>8223</v>
      </c>
      <c r="H2501" t="s">
        <v>8403</v>
      </c>
      <c r="I2501" t="s">
        <v>8245</v>
      </c>
      <c r="J2501">
        <v>1440734400</v>
      </c>
      <c r="K2501">
        <v>1438549026</v>
      </c>
      <c r="L2501" t="b">
        <v>0</v>
      </c>
      <c r="M2501">
        <v>72</v>
      </c>
      <c r="N2501" t="b">
        <v>0</v>
      </c>
      <c r="O2501" t="s">
        <v>8277</v>
      </c>
      <c r="P2501" t="s">
        <v>8325</v>
      </c>
      <c r="Q2501" t="s">
        <v>8326</v>
      </c>
      <c r="R2501">
        <f t="shared" si="273"/>
        <v>44.44</v>
      </c>
      <c r="S2501" s="9">
        <f t="shared" si="274"/>
        <v>40</v>
      </c>
      <c r="T2501" s="8">
        <f t="shared" si="275"/>
        <v>42218.872986111113</v>
      </c>
      <c r="U2501" s="8">
        <f t="shared" si="276"/>
        <v>42244.166666666672</v>
      </c>
      <c r="V2501" s="14">
        <f t="shared" si="277"/>
        <v>25.29368055555824</v>
      </c>
      <c r="W2501" s="10">
        <f t="shared" si="278"/>
        <v>-0.6</v>
      </c>
      <c r="X2501" s="21">
        <f t="shared" si="279"/>
        <v>2015</v>
      </c>
    </row>
    <row r="2502" spans="1:24" ht="45" x14ac:dyDescent="0.25">
      <c r="A2502">
        <v>3911</v>
      </c>
      <c r="B2502" s="1" t="s">
        <v>3908</v>
      </c>
      <c r="C2502" s="1" t="s">
        <v>8019</v>
      </c>
      <c r="D2502" s="3">
        <v>8000</v>
      </c>
      <c r="E2502" s="4">
        <v>2993</v>
      </c>
      <c r="F2502" t="s">
        <v>8220</v>
      </c>
      <c r="G2502" t="s">
        <v>8223</v>
      </c>
      <c r="H2502" t="s">
        <v>8403</v>
      </c>
      <c r="I2502" t="s">
        <v>8245</v>
      </c>
      <c r="J2502">
        <v>1417033777</v>
      </c>
      <c r="K2502">
        <v>1414438177</v>
      </c>
      <c r="L2502" t="b">
        <v>0</v>
      </c>
      <c r="M2502">
        <v>36</v>
      </c>
      <c r="N2502" t="b">
        <v>0</v>
      </c>
      <c r="O2502" t="s">
        <v>8269</v>
      </c>
      <c r="P2502" t="s">
        <v>8321</v>
      </c>
      <c r="Q2502" t="s">
        <v>8324</v>
      </c>
      <c r="R2502">
        <f t="shared" si="273"/>
        <v>83.14</v>
      </c>
      <c r="S2502" s="9">
        <f t="shared" si="274"/>
        <v>37</v>
      </c>
      <c r="T2502" s="8">
        <f t="shared" si="275"/>
        <v>41939.8122337963</v>
      </c>
      <c r="U2502" s="8">
        <f t="shared" si="276"/>
        <v>41969.853900462964</v>
      </c>
      <c r="V2502" s="14">
        <f t="shared" si="277"/>
        <v>30.041666666664241</v>
      </c>
      <c r="W2502" s="10">
        <f t="shared" si="278"/>
        <v>-0.62587499999999996</v>
      </c>
      <c r="X2502" s="21">
        <f t="shared" si="279"/>
        <v>2014</v>
      </c>
    </row>
    <row r="2503" spans="1:24" ht="45" x14ac:dyDescent="0.25">
      <c r="A2503">
        <v>4040</v>
      </c>
      <c r="B2503" s="1" t="s">
        <v>4036</v>
      </c>
      <c r="C2503" s="1" t="s">
        <v>8144</v>
      </c>
      <c r="D2503" s="3">
        <v>8000</v>
      </c>
      <c r="E2503" s="4">
        <v>2500</v>
      </c>
      <c r="F2503" t="s">
        <v>8220</v>
      </c>
      <c r="G2503" t="s">
        <v>8223</v>
      </c>
      <c r="H2503" t="s">
        <v>8403</v>
      </c>
      <c r="I2503" t="s">
        <v>8245</v>
      </c>
      <c r="J2503">
        <v>1437188400</v>
      </c>
      <c r="K2503">
        <v>1432100004</v>
      </c>
      <c r="L2503" t="b">
        <v>0</v>
      </c>
      <c r="M2503">
        <v>2</v>
      </c>
      <c r="N2503" t="b">
        <v>0</v>
      </c>
      <c r="O2503" t="s">
        <v>8269</v>
      </c>
      <c r="P2503" t="s">
        <v>8321</v>
      </c>
      <c r="Q2503" t="s">
        <v>8324</v>
      </c>
      <c r="R2503">
        <f t="shared" si="273"/>
        <v>1250</v>
      </c>
      <c r="S2503" s="9">
        <f t="shared" si="274"/>
        <v>31</v>
      </c>
      <c r="T2503" s="8">
        <f t="shared" si="275"/>
        <v>42144.231527777782</v>
      </c>
      <c r="U2503" s="8">
        <f t="shared" si="276"/>
        <v>42203.125</v>
      </c>
      <c r="V2503" s="14">
        <f t="shared" si="277"/>
        <v>58.893472222218406</v>
      </c>
      <c r="W2503" s="10">
        <f t="shared" si="278"/>
        <v>-0.6875</v>
      </c>
      <c r="X2503" s="21">
        <f t="shared" si="279"/>
        <v>2015</v>
      </c>
    </row>
    <row r="2504" spans="1:24" ht="60" x14ac:dyDescent="0.25">
      <c r="A2504">
        <v>2745</v>
      </c>
      <c r="B2504" s="1" t="s">
        <v>2745</v>
      </c>
      <c r="C2504" s="1" t="s">
        <v>6855</v>
      </c>
      <c r="D2504" s="3">
        <v>8000</v>
      </c>
      <c r="E2504" s="4">
        <v>1751</v>
      </c>
      <c r="F2504" t="s">
        <v>8220</v>
      </c>
      <c r="G2504" t="s">
        <v>8223</v>
      </c>
      <c r="H2504" t="s">
        <v>8403</v>
      </c>
      <c r="I2504" t="s">
        <v>8245</v>
      </c>
      <c r="J2504">
        <v>1342309368</v>
      </c>
      <c r="K2504">
        <v>1337125368</v>
      </c>
      <c r="L2504" t="b">
        <v>0</v>
      </c>
      <c r="M2504">
        <v>49</v>
      </c>
      <c r="N2504" t="b">
        <v>0</v>
      </c>
      <c r="O2504" t="s">
        <v>8302</v>
      </c>
      <c r="P2504" t="s">
        <v>8309</v>
      </c>
      <c r="Q2504" t="s">
        <v>8354</v>
      </c>
      <c r="R2504">
        <f t="shared" si="273"/>
        <v>35.729999999999997</v>
      </c>
      <c r="S2504" s="9">
        <f t="shared" si="274"/>
        <v>22</v>
      </c>
      <c r="T2504" s="8">
        <f t="shared" si="275"/>
        <v>41044.988055555557</v>
      </c>
      <c r="U2504" s="8">
        <f t="shared" si="276"/>
        <v>41104.988055555557</v>
      </c>
      <c r="V2504" s="14">
        <f t="shared" si="277"/>
        <v>60</v>
      </c>
      <c r="W2504" s="10">
        <f t="shared" si="278"/>
        <v>-0.78112499999999996</v>
      </c>
      <c r="X2504" s="21">
        <f t="shared" si="279"/>
        <v>2012</v>
      </c>
    </row>
    <row r="2505" spans="1:24" ht="45" x14ac:dyDescent="0.25">
      <c r="A2505">
        <v>205</v>
      </c>
      <c r="B2505" s="1" t="s">
        <v>207</v>
      </c>
      <c r="C2505" s="1" t="s">
        <v>4315</v>
      </c>
      <c r="D2505" s="3">
        <v>8000</v>
      </c>
      <c r="E2505" s="4">
        <v>1300</v>
      </c>
      <c r="F2505" t="s">
        <v>8220</v>
      </c>
      <c r="G2505" t="s">
        <v>8223</v>
      </c>
      <c r="H2505" t="s">
        <v>8403</v>
      </c>
      <c r="I2505" t="s">
        <v>8245</v>
      </c>
      <c r="J2505">
        <v>1444144222</v>
      </c>
      <c r="K2505">
        <v>1441120222</v>
      </c>
      <c r="L2505" t="b">
        <v>0</v>
      </c>
      <c r="M2505">
        <v>17</v>
      </c>
      <c r="N2505" t="b">
        <v>0</v>
      </c>
      <c r="O2505" t="s">
        <v>8266</v>
      </c>
      <c r="P2505" t="s">
        <v>8319</v>
      </c>
      <c r="Q2505" t="s">
        <v>8323</v>
      </c>
      <c r="R2505">
        <f t="shared" si="273"/>
        <v>76.47</v>
      </c>
      <c r="S2505" s="9">
        <f t="shared" si="274"/>
        <v>16</v>
      </c>
      <c r="T2505" s="8">
        <f t="shared" si="275"/>
        <v>42248.632199074069</v>
      </c>
      <c r="U2505" s="8">
        <f t="shared" si="276"/>
        <v>42283.632199074069</v>
      </c>
      <c r="V2505" s="14">
        <f t="shared" si="277"/>
        <v>35</v>
      </c>
      <c r="W2505" s="10">
        <f t="shared" si="278"/>
        <v>-0.83750000000000002</v>
      </c>
      <c r="X2505" s="21">
        <f t="shared" si="279"/>
        <v>2015</v>
      </c>
    </row>
    <row r="2506" spans="1:24" ht="60" x14ac:dyDescent="0.25">
      <c r="A2506">
        <v>1102</v>
      </c>
      <c r="B2506" s="1" t="s">
        <v>1103</v>
      </c>
      <c r="C2506" s="1" t="s">
        <v>5212</v>
      </c>
      <c r="D2506" s="3">
        <v>8000</v>
      </c>
      <c r="E2506" s="4">
        <v>425</v>
      </c>
      <c r="F2506" t="s">
        <v>8220</v>
      </c>
      <c r="G2506" t="s">
        <v>8223</v>
      </c>
      <c r="H2506" t="s">
        <v>8403</v>
      </c>
      <c r="I2506" t="s">
        <v>8245</v>
      </c>
      <c r="J2506">
        <v>1386568740</v>
      </c>
      <c r="K2506">
        <v>1383095125</v>
      </c>
      <c r="L2506" t="b">
        <v>0</v>
      </c>
      <c r="M2506">
        <v>24</v>
      </c>
      <c r="N2506" t="b">
        <v>0</v>
      </c>
      <c r="O2506" t="s">
        <v>8280</v>
      </c>
      <c r="P2506" t="s">
        <v>8314</v>
      </c>
      <c r="Q2506" t="s">
        <v>8332</v>
      </c>
      <c r="R2506">
        <f t="shared" si="273"/>
        <v>17.71</v>
      </c>
      <c r="S2506" s="9">
        <f t="shared" si="274"/>
        <v>5</v>
      </c>
      <c r="T2506" s="8">
        <f t="shared" si="275"/>
        <v>41577.045428240745</v>
      </c>
      <c r="U2506" s="8">
        <f t="shared" si="276"/>
        <v>41617.249305555553</v>
      </c>
      <c r="V2506" s="14">
        <f t="shared" si="277"/>
        <v>40.203877314808778</v>
      </c>
      <c r="W2506" s="10">
        <f t="shared" si="278"/>
        <v>-0.94687500000000002</v>
      </c>
      <c r="X2506" s="21">
        <f t="shared" si="279"/>
        <v>2013</v>
      </c>
    </row>
    <row r="2507" spans="1:24" ht="60" x14ac:dyDescent="0.25">
      <c r="A2507">
        <v>168</v>
      </c>
      <c r="B2507" s="1" t="s">
        <v>170</v>
      </c>
      <c r="C2507" s="1" t="s">
        <v>4278</v>
      </c>
      <c r="D2507" s="3">
        <v>8000</v>
      </c>
      <c r="E2507" s="4">
        <v>325</v>
      </c>
      <c r="F2507" t="s">
        <v>8220</v>
      </c>
      <c r="G2507" t="s">
        <v>8223</v>
      </c>
      <c r="H2507" t="s">
        <v>8403</v>
      </c>
      <c r="I2507" t="s">
        <v>8245</v>
      </c>
      <c r="J2507">
        <v>1426791770</v>
      </c>
      <c r="K2507">
        <v>1424203370</v>
      </c>
      <c r="L2507" t="b">
        <v>0</v>
      </c>
      <c r="M2507">
        <v>3</v>
      </c>
      <c r="N2507" t="b">
        <v>0</v>
      </c>
      <c r="O2507" t="s">
        <v>8266</v>
      </c>
      <c r="P2507" t="s">
        <v>8319</v>
      </c>
      <c r="Q2507" t="s">
        <v>8323</v>
      </c>
      <c r="R2507">
        <f t="shared" si="273"/>
        <v>108.33</v>
      </c>
      <c r="S2507" s="9">
        <f t="shared" si="274"/>
        <v>4</v>
      </c>
      <c r="T2507" s="8">
        <f t="shared" si="275"/>
        <v>42052.83530092593</v>
      </c>
      <c r="U2507" s="8">
        <f t="shared" si="276"/>
        <v>42082.793634259258</v>
      </c>
      <c r="V2507" s="14">
        <f t="shared" si="277"/>
        <v>29.958333333328483</v>
      </c>
      <c r="W2507" s="10">
        <f t="shared" si="278"/>
        <v>-0.95937499999999998</v>
      </c>
      <c r="X2507" s="21">
        <f t="shared" si="279"/>
        <v>2015</v>
      </c>
    </row>
    <row r="2508" spans="1:24" ht="60" x14ac:dyDescent="0.25">
      <c r="A2508">
        <v>2850</v>
      </c>
      <c r="B2508" s="1" t="s">
        <v>2850</v>
      </c>
      <c r="C2508" s="1" t="s">
        <v>6960</v>
      </c>
      <c r="D2508" s="3">
        <v>8000</v>
      </c>
      <c r="E2508" s="4">
        <v>311</v>
      </c>
      <c r="F2508" t="s">
        <v>8220</v>
      </c>
      <c r="G2508" t="s">
        <v>8223</v>
      </c>
      <c r="H2508" t="s">
        <v>8403</v>
      </c>
      <c r="I2508" t="s">
        <v>8245</v>
      </c>
      <c r="J2508">
        <v>1409962211</v>
      </c>
      <c r="K2508">
        <v>1407370211</v>
      </c>
      <c r="L2508" t="b">
        <v>0</v>
      </c>
      <c r="M2508">
        <v>13</v>
      </c>
      <c r="N2508" t="b">
        <v>0</v>
      </c>
      <c r="O2508" t="s">
        <v>8269</v>
      </c>
      <c r="P2508" t="s">
        <v>8321</v>
      </c>
      <c r="Q2508" t="s">
        <v>8324</v>
      </c>
      <c r="R2508">
        <f t="shared" si="273"/>
        <v>23.92</v>
      </c>
      <c r="S2508" s="9">
        <f t="shared" si="274"/>
        <v>4</v>
      </c>
      <c r="T2508" s="8">
        <f t="shared" si="275"/>
        <v>41858.007071759261</v>
      </c>
      <c r="U2508" s="8">
        <f t="shared" si="276"/>
        <v>41888.007071759261</v>
      </c>
      <c r="V2508" s="14">
        <f t="shared" si="277"/>
        <v>30</v>
      </c>
      <c r="W2508" s="10">
        <f t="shared" si="278"/>
        <v>-0.96112500000000001</v>
      </c>
      <c r="X2508" s="21">
        <f t="shared" si="279"/>
        <v>2014</v>
      </c>
    </row>
    <row r="2509" spans="1:24" ht="60" x14ac:dyDescent="0.25">
      <c r="A2509">
        <v>3205</v>
      </c>
      <c r="B2509" s="1" t="s">
        <v>3205</v>
      </c>
      <c r="C2509" s="1" t="s">
        <v>7315</v>
      </c>
      <c r="D2509" s="3">
        <v>8000</v>
      </c>
      <c r="E2509" s="4">
        <v>273</v>
      </c>
      <c r="F2509" t="s">
        <v>8220</v>
      </c>
      <c r="G2509" t="s">
        <v>8224</v>
      </c>
      <c r="H2509" t="s">
        <v>8407</v>
      </c>
      <c r="I2509" t="s">
        <v>8246</v>
      </c>
      <c r="J2509">
        <v>1430470772</v>
      </c>
      <c r="K2509">
        <v>1427878772</v>
      </c>
      <c r="L2509" t="b">
        <v>0</v>
      </c>
      <c r="M2509">
        <v>12</v>
      </c>
      <c r="N2509" t="b">
        <v>0</v>
      </c>
      <c r="O2509" t="s">
        <v>8303</v>
      </c>
      <c r="P2509" t="s">
        <v>8321</v>
      </c>
      <c r="Q2509" t="s">
        <v>8333</v>
      </c>
      <c r="R2509">
        <f t="shared" si="273"/>
        <v>22.75</v>
      </c>
      <c r="S2509" s="9">
        <f t="shared" si="274"/>
        <v>3</v>
      </c>
      <c r="T2509" s="8">
        <f t="shared" si="275"/>
        <v>42095.374675925923</v>
      </c>
      <c r="U2509" s="8">
        <f t="shared" si="276"/>
        <v>42125.374675925923</v>
      </c>
      <c r="V2509" s="14">
        <f t="shared" si="277"/>
        <v>30</v>
      </c>
      <c r="W2509" s="10">
        <f t="shared" si="278"/>
        <v>-0.96587500000000004</v>
      </c>
      <c r="X2509" s="21">
        <f t="shared" si="279"/>
        <v>2015</v>
      </c>
    </row>
    <row r="2510" spans="1:24" ht="60" x14ac:dyDescent="0.25">
      <c r="A2510">
        <v>891</v>
      </c>
      <c r="B2510" s="1" t="s">
        <v>892</v>
      </c>
      <c r="C2510" s="1" t="s">
        <v>5001</v>
      </c>
      <c r="D2510" s="3">
        <v>8000</v>
      </c>
      <c r="E2510" s="4">
        <v>260</v>
      </c>
      <c r="F2510" t="s">
        <v>8220</v>
      </c>
      <c r="G2510" t="s">
        <v>8223</v>
      </c>
      <c r="H2510" t="s">
        <v>8403</v>
      </c>
      <c r="I2510" t="s">
        <v>8245</v>
      </c>
      <c r="J2510">
        <v>1408581930</v>
      </c>
      <c r="K2510">
        <v>1405989930</v>
      </c>
      <c r="L2510" t="b">
        <v>0</v>
      </c>
      <c r="M2510">
        <v>9</v>
      </c>
      <c r="N2510" t="b">
        <v>0</v>
      </c>
      <c r="O2510" t="s">
        <v>8277</v>
      </c>
      <c r="P2510" t="s">
        <v>8325</v>
      </c>
      <c r="Q2510" t="s">
        <v>8326</v>
      </c>
      <c r="R2510">
        <f t="shared" si="273"/>
        <v>28.89</v>
      </c>
      <c r="S2510" s="9">
        <f t="shared" si="274"/>
        <v>3</v>
      </c>
      <c r="T2510" s="8">
        <f t="shared" si="275"/>
        <v>41842.031597222223</v>
      </c>
      <c r="U2510" s="8">
        <f t="shared" si="276"/>
        <v>41872.031597222223</v>
      </c>
      <c r="V2510" s="14">
        <f t="shared" si="277"/>
        <v>30</v>
      </c>
      <c r="W2510" s="10">
        <f t="shared" si="278"/>
        <v>-0.96750000000000003</v>
      </c>
      <c r="X2510" s="21">
        <f t="shared" si="279"/>
        <v>2014</v>
      </c>
    </row>
    <row r="2511" spans="1:24" ht="45" x14ac:dyDescent="0.25">
      <c r="A2511">
        <v>1240</v>
      </c>
      <c r="B2511" s="1" t="s">
        <v>1241</v>
      </c>
      <c r="C2511" s="1" t="s">
        <v>5350</v>
      </c>
      <c r="D2511" s="3">
        <v>8000</v>
      </c>
      <c r="E2511" s="4">
        <v>241</v>
      </c>
      <c r="F2511" t="s">
        <v>8219</v>
      </c>
      <c r="G2511" t="s">
        <v>8223</v>
      </c>
      <c r="H2511" t="s">
        <v>8403</v>
      </c>
      <c r="I2511" t="s">
        <v>8245</v>
      </c>
      <c r="J2511">
        <v>1373665860</v>
      </c>
      <c r="K2511">
        <v>1368579457</v>
      </c>
      <c r="L2511" t="b">
        <v>0</v>
      </c>
      <c r="M2511">
        <v>8</v>
      </c>
      <c r="N2511" t="b">
        <v>0</v>
      </c>
      <c r="O2511" t="s">
        <v>8284</v>
      </c>
      <c r="P2511" t="s">
        <v>8325</v>
      </c>
      <c r="Q2511" t="s">
        <v>8352</v>
      </c>
      <c r="R2511">
        <f t="shared" si="273"/>
        <v>30.13</v>
      </c>
      <c r="S2511" s="9">
        <f t="shared" si="274"/>
        <v>3</v>
      </c>
      <c r="T2511" s="8">
        <f t="shared" si="275"/>
        <v>41409.040011574078</v>
      </c>
      <c r="U2511" s="8">
        <f t="shared" si="276"/>
        <v>41467.910416666666</v>
      </c>
      <c r="V2511" s="14">
        <f t="shared" si="277"/>
        <v>58.870405092588044</v>
      </c>
      <c r="W2511" s="10">
        <f t="shared" si="278"/>
        <v>-0.96987500000000004</v>
      </c>
      <c r="X2511" s="21">
        <f t="shared" si="279"/>
        <v>2013</v>
      </c>
    </row>
    <row r="2512" spans="1:24" ht="30" x14ac:dyDescent="0.25">
      <c r="A2512">
        <v>556</v>
      </c>
      <c r="B2512" s="1" t="s">
        <v>557</v>
      </c>
      <c r="C2512" s="1" t="s">
        <v>4666</v>
      </c>
      <c r="D2512" s="3">
        <v>8000</v>
      </c>
      <c r="E2512" s="4">
        <v>200</v>
      </c>
      <c r="F2512" t="s">
        <v>8220</v>
      </c>
      <c r="G2512" t="s">
        <v>8223</v>
      </c>
      <c r="H2512" t="s">
        <v>8403</v>
      </c>
      <c r="I2512" t="s">
        <v>8245</v>
      </c>
      <c r="J2512">
        <v>1452112717</v>
      </c>
      <c r="K2512">
        <v>1449520717</v>
      </c>
      <c r="L2512" t="b">
        <v>0</v>
      </c>
      <c r="M2512">
        <v>1</v>
      </c>
      <c r="N2512" t="b">
        <v>0</v>
      </c>
      <c r="O2512" t="s">
        <v>8270</v>
      </c>
      <c r="P2512" t="s">
        <v>8306</v>
      </c>
      <c r="Q2512" t="s">
        <v>8340</v>
      </c>
      <c r="R2512">
        <f t="shared" si="273"/>
        <v>200</v>
      </c>
      <c r="S2512" s="9">
        <f t="shared" si="274"/>
        <v>3</v>
      </c>
      <c r="T2512" s="8">
        <f t="shared" si="275"/>
        <v>42345.860150462962</v>
      </c>
      <c r="U2512" s="8">
        <f t="shared" si="276"/>
        <v>42375.860150462962</v>
      </c>
      <c r="V2512" s="14">
        <f t="shared" si="277"/>
        <v>30</v>
      </c>
      <c r="W2512" s="10">
        <f t="shared" si="278"/>
        <v>-0.97499999999999998</v>
      </c>
      <c r="X2512" s="21">
        <f t="shared" si="279"/>
        <v>2015</v>
      </c>
    </row>
    <row r="2513" spans="1:24" ht="60" x14ac:dyDescent="0.25">
      <c r="A2513">
        <v>3067</v>
      </c>
      <c r="B2513" s="1" t="s">
        <v>3067</v>
      </c>
      <c r="C2513" s="1" t="s">
        <v>7177</v>
      </c>
      <c r="D2513" s="3">
        <v>8000</v>
      </c>
      <c r="E2513" s="4">
        <v>200</v>
      </c>
      <c r="F2513" t="s">
        <v>8220</v>
      </c>
      <c r="G2513" t="s">
        <v>8227</v>
      </c>
      <c r="H2513" t="s">
        <v>8415</v>
      </c>
      <c r="I2513" t="s">
        <v>8249</v>
      </c>
      <c r="J2513">
        <v>1441837879</v>
      </c>
      <c r="K2513">
        <v>1439245879</v>
      </c>
      <c r="L2513" t="b">
        <v>0</v>
      </c>
      <c r="M2513">
        <v>1</v>
      </c>
      <c r="N2513" t="b">
        <v>0</v>
      </c>
      <c r="O2513" t="s">
        <v>8301</v>
      </c>
      <c r="P2513" t="s">
        <v>8321</v>
      </c>
      <c r="Q2513" t="s">
        <v>8322</v>
      </c>
      <c r="R2513">
        <f t="shared" si="273"/>
        <v>200</v>
      </c>
      <c r="S2513" s="9">
        <f t="shared" si="274"/>
        <v>3</v>
      </c>
      <c r="T2513" s="8">
        <f t="shared" si="275"/>
        <v>42226.938414351855</v>
      </c>
      <c r="U2513" s="8">
        <f t="shared" si="276"/>
        <v>42256.938414351855</v>
      </c>
      <c r="V2513" s="14">
        <f t="shared" si="277"/>
        <v>30</v>
      </c>
      <c r="W2513" s="10">
        <f t="shared" si="278"/>
        <v>-0.97499999999999998</v>
      </c>
      <c r="X2513" s="21">
        <f t="shared" si="279"/>
        <v>2015</v>
      </c>
    </row>
    <row r="2514" spans="1:24" ht="60" x14ac:dyDescent="0.25">
      <c r="A2514">
        <v>895</v>
      </c>
      <c r="B2514" s="1" t="s">
        <v>896</v>
      </c>
      <c r="C2514" s="1" t="s">
        <v>5005</v>
      </c>
      <c r="D2514" s="3">
        <v>8000</v>
      </c>
      <c r="E2514" s="4">
        <v>195</v>
      </c>
      <c r="F2514" t="s">
        <v>8220</v>
      </c>
      <c r="G2514" t="s">
        <v>8223</v>
      </c>
      <c r="H2514" t="s">
        <v>8403</v>
      </c>
      <c r="I2514" t="s">
        <v>8245</v>
      </c>
      <c r="J2514">
        <v>1287975829</v>
      </c>
      <c r="K2514">
        <v>1284087829</v>
      </c>
      <c r="L2514" t="b">
        <v>0</v>
      </c>
      <c r="M2514">
        <v>7</v>
      </c>
      <c r="N2514" t="b">
        <v>0</v>
      </c>
      <c r="O2514" t="s">
        <v>8277</v>
      </c>
      <c r="P2514" t="s">
        <v>8325</v>
      </c>
      <c r="Q2514" t="s">
        <v>8326</v>
      </c>
      <c r="R2514">
        <f t="shared" si="273"/>
        <v>27.86</v>
      </c>
      <c r="S2514" s="9">
        <f t="shared" si="274"/>
        <v>2</v>
      </c>
      <c r="T2514" s="8">
        <f t="shared" si="275"/>
        <v>40431.127650462964</v>
      </c>
      <c r="U2514" s="8">
        <f t="shared" si="276"/>
        <v>40476.127650462964</v>
      </c>
      <c r="V2514" s="14">
        <f t="shared" si="277"/>
        <v>45</v>
      </c>
      <c r="W2514" s="10">
        <f t="shared" si="278"/>
        <v>-0.97562499999999996</v>
      </c>
      <c r="X2514" s="21">
        <f t="shared" si="279"/>
        <v>2010</v>
      </c>
    </row>
    <row r="2515" spans="1:24" ht="60" x14ac:dyDescent="0.25">
      <c r="A2515">
        <v>127</v>
      </c>
      <c r="B2515" s="1" t="s">
        <v>129</v>
      </c>
      <c r="C2515" s="1" t="s">
        <v>4238</v>
      </c>
      <c r="D2515" s="3">
        <v>8000</v>
      </c>
      <c r="E2515" s="4">
        <v>190</v>
      </c>
      <c r="F2515" t="s">
        <v>8219</v>
      </c>
      <c r="G2515" t="s">
        <v>8223</v>
      </c>
      <c r="H2515" t="s">
        <v>8403</v>
      </c>
      <c r="I2515" t="s">
        <v>8245</v>
      </c>
      <c r="J2515">
        <v>1428069541</v>
      </c>
      <c r="K2515">
        <v>1425481141</v>
      </c>
      <c r="L2515" t="b">
        <v>0</v>
      </c>
      <c r="M2515">
        <v>4</v>
      </c>
      <c r="N2515" t="b">
        <v>0</v>
      </c>
      <c r="O2515" t="s">
        <v>8265</v>
      </c>
      <c r="P2515" t="s">
        <v>8319</v>
      </c>
      <c r="Q2515" t="s">
        <v>8335</v>
      </c>
      <c r="R2515">
        <f t="shared" si="273"/>
        <v>47.5</v>
      </c>
      <c r="S2515" s="9">
        <f t="shared" si="274"/>
        <v>2</v>
      </c>
      <c r="T2515" s="8">
        <f t="shared" si="275"/>
        <v>42067.62431712963</v>
      </c>
      <c r="U2515" s="8">
        <f t="shared" si="276"/>
        <v>42097.582650462966</v>
      </c>
      <c r="V2515" s="14">
        <f t="shared" si="277"/>
        <v>29.958333333335759</v>
      </c>
      <c r="W2515" s="10">
        <f t="shared" si="278"/>
        <v>-0.97624999999999995</v>
      </c>
      <c r="X2515" s="21">
        <f t="shared" si="279"/>
        <v>2015</v>
      </c>
    </row>
    <row r="2516" spans="1:24" ht="45" x14ac:dyDescent="0.25">
      <c r="A2516">
        <v>3889</v>
      </c>
      <c r="B2516" s="1" t="s">
        <v>3886</v>
      </c>
      <c r="C2516" s="1" t="s">
        <v>7997</v>
      </c>
      <c r="D2516" s="3">
        <v>8000</v>
      </c>
      <c r="E2516" s="4">
        <v>118</v>
      </c>
      <c r="F2516" t="s">
        <v>8220</v>
      </c>
      <c r="G2516" t="s">
        <v>8223</v>
      </c>
      <c r="H2516" t="s">
        <v>8403</v>
      </c>
      <c r="I2516" t="s">
        <v>8245</v>
      </c>
      <c r="J2516">
        <v>1420413960</v>
      </c>
      <c r="K2516">
        <v>1417651630</v>
      </c>
      <c r="L2516" t="b">
        <v>0</v>
      </c>
      <c r="M2516">
        <v>9</v>
      </c>
      <c r="N2516" t="b">
        <v>0</v>
      </c>
      <c r="O2516" t="s">
        <v>8269</v>
      </c>
      <c r="P2516" t="s">
        <v>8321</v>
      </c>
      <c r="Q2516" t="s">
        <v>8324</v>
      </c>
      <c r="R2516">
        <f t="shared" si="273"/>
        <v>13.11</v>
      </c>
      <c r="S2516" s="9">
        <f t="shared" si="274"/>
        <v>1</v>
      </c>
      <c r="T2516" s="8">
        <f t="shared" si="275"/>
        <v>41977.004976851851</v>
      </c>
      <c r="U2516" s="8">
        <f t="shared" si="276"/>
        <v>42008.976388888885</v>
      </c>
      <c r="V2516" s="14">
        <f t="shared" si="277"/>
        <v>31.971412037033588</v>
      </c>
      <c r="W2516" s="10">
        <f t="shared" si="278"/>
        <v>-0.98524999999999996</v>
      </c>
      <c r="X2516" s="21">
        <f t="shared" si="279"/>
        <v>2014</v>
      </c>
    </row>
    <row r="2517" spans="1:24" ht="60" x14ac:dyDescent="0.25">
      <c r="A2517">
        <v>968</v>
      </c>
      <c r="B2517" s="1" t="s">
        <v>969</v>
      </c>
      <c r="C2517" s="1" t="s">
        <v>5078</v>
      </c>
      <c r="D2517" s="3">
        <v>8000</v>
      </c>
      <c r="E2517" s="4">
        <v>106</v>
      </c>
      <c r="F2517" t="s">
        <v>8220</v>
      </c>
      <c r="G2517" t="s">
        <v>8223</v>
      </c>
      <c r="H2517" t="s">
        <v>8403</v>
      </c>
      <c r="I2517" t="s">
        <v>8245</v>
      </c>
      <c r="J2517">
        <v>1408134034</v>
      </c>
      <c r="K2517">
        <v>1405542034</v>
      </c>
      <c r="L2517" t="b">
        <v>0</v>
      </c>
      <c r="M2517">
        <v>4</v>
      </c>
      <c r="N2517" t="b">
        <v>0</v>
      </c>
      <c r="O2517" t="s">
        <v>8271</v>
      </c>
      <c r="P2517" t="s">
        <v>8306</v>
      </c>
      <c r="Q2517" t="s">
        <v>8308</v>
      </c>
      <c r="R2517">
        <f t="shared" si="273"/>
        <v>26.5</v>
      </c>
      <c r="S2517" s="9">
        <f t="shared" si="274"/>
        <v>1</v>
      </c>
      <c r="T2517" s="8">
        <f t="shared" si="275"/>
        <v>41836.847615740742</v>
      </c>
      <c r="U2517" s="8">
        <f t="shared" si="276"/>
        <v>41866.847615740742</v>
      </c>
      <c r="V2517" s="14">
        <f t="shared" si="277"/>
        <v>30</v>
      </c>
      <c r="W2517" s="10">
        <f t="shared" si="278"/>
        <v>-0.98675000000000002</v>
      </c>
      <c r="X2517" s="21">
        <f t="shared" si="279"/>
        <v>2014</v>
      </c>
    </row>
    <row r="2518" spans="1:24" ht="45" x14ac:dyDescent="0.25">
      <c r="A2518">
        <v>872</v>
      </c>
      <c r="B2518" s="1" t="s">
        <v>873</v>
      </c>
      <c r="C2518" s="1" t="s">
        <v>4982</v>
      </c>
      <c r="D2518" s="3">
        <v>8000</v>
      </c>
      <c r="E2518" s="4">
        <v>65</v>
      </c>
      <c r="F2518" t="s">
        <v>8220</v>
      </c>
      <c r="G2518" t="s">
        <v>8223</v>
      </c>
      <c r="H2518" t="s">
        <v>8403</v>
      </c>
      <c r="I2518" t="s">
        <v>8245</v>
      </c>
      <c r="J2518">
        <v>1299786527</v>
      </c>
      <c r="K2518">
        <v>1295898527</v>
      </c>
      <c r="L2518" t="b">
        <v>0</v>
      </c>
      <c r="M2518">
        <v>2</v>
      </c>
      <c r="N2518" t="b">
        <v>0</v>
      </c>
      <c r="O2518" t="s">
        <v>8276</v>
      </c>
      <c r="P2518" t="s">
        <v>8325</v>
      </c>
      <c r="Q2518" t="s">
        <v>8348</v>
      </c>
      <c r="R2518">
        <f t="shared" si="273"/>
        <v>32.5</v>
      </c>
      <c r="S2518" s="9">
        <f t="shared" si="274"/>
        <v>1</v>
      </c>
      <c r="T2518" s="8">
        <f t="shared" si="275"/>
        <v>40567.825543981482</v>
      </c>
      <c r="U2518" s="8">
        <f t="shared" si="276"/>
        <v>40612.825543981482</v>
      </c>
      <c r="V2518" s="14">
        <f t="shared" si="277"/>
        <v>45</v>
      </c>
      <c r="W2518" s="10">
        <f t="shared" si="278"/>
        <v>-0.99187499999999995</v>
      </c>
      <c r="X2518" s="21">
        <f t="shared" si="279"/>
        <v>2011</v>
      </c>
    </row>
    <row r="2519" spans="1:24" ht="45" x14ac:dyDescent="0.25">
      <c r="A2519">
        <v>2355</v>
      </c>
      <c r="B2519" s="1" t="s">
        <v>2356</v>
      </c>
      <c r="C2519" s="1" t="s">
        <v>6465</v>
      </c>
      <c r="D2519" s="3">
        <v>8000</v>
      </c>
      <c r="E2519" s="4">
        <v>55</v>
      </c>
      <c r="F2519" t="s">
        <v>8219</v>
      </c>
      <c r="G2519" t="s">
        <v>8225</v>
      </c>
      <c r="H2519" t="s">
        <v>8404</v>
      </c>
      <c r="I2519" t="s">
        <v>8247</v>
      </c>
      <c r="J2519">
        <v>1430604136</v>
      </c>
      <c r="K2519">
        <v>1428012136</v>
      </c>
      <c r="L2519" t="b">
        <v>0</v>
      </c>
      <c r="M2519">
        <v>2</v>
      </c>
      <c r="N2519" t="b">
        <v>0</v>
      </c>
      <c r="O2519" t="s">
        <v>8270</v>
      </c>
      <c r="P2519" t="s">
        <v>8306</v>
      </c>
      <c r="Q2519" t="s">
        <v>8340</v>
      </c>
      <c r="R2519">
        <f t="shared" si="273"/>
        <v>27.5</v>
      </c>
      <c r="S2519" s="9">
        <f t="shared" si="274"/>
        <v>1</v>
      </c>
      <c r="T2519" s="8">
        <f t="shared" si="275"/>
        <v>42096.918240740735</v>
      </c>
      <c r="U2519" s="8">
        <f t="shared" si="276"/>
        <v>42126.918240740735</v>
      </c>
      <c r="V2519" s="14">
        <f t="shared" si="277"/>
        <v>30</v>
      </c>
      <c r="W2519" s="10">
        <f t="shared" si="278"/>
        <v>-0.99312500000000004</v>
      </c>
      <c r="X2519" s="21">
        <f t="shared" si="279"/>
        <v>2015</v>
      </c>
    </row>
    <row r="2520" spans="1:24" ht="45" x14ac:dyDescent="0.25">
      <c r="A2520">
        <v>2681</v>
      </c>
      <c r="B2520" s="1" t="s">
        <v>2681</v>
      </c>
      <c r="C2520" s="1" t="s">
        <v>6791</v>
      </c>
      <c r="D2520" s="3">
        <v>8000</v>
      </c>
      <c r="E2520" s="4">
        <v>55</v>
      </c>
      <c r="F2520" t="s">
        <v>8220</v>
      </c>
      <c r="G2520" t="s">
        <v>8223</v>
      </c>
      <c r="H2520" t="s">
        <v>8403</v>
      </c>
      <c r="I2520" t="s">
        <v>8245</v>
      </c>
      <c r="J2520">
        <v>1405027750</v>
      </c>
      <c r="K2520">
        <v>1402867750</v>
      </c>
      <c r="L2520" t="b">
        <v>0</v>
      </c>
      <c r="M2520">
        <v>2</v>
      </c>
      <c r="N2520" t="b">
        <v>0</v>
      </c>
      <c r="O2520" t="s">
        <v>8282</v>
      </c>
      <c r="P2520" t="s">
        <v>8317</v>
      </c>
      <c r="Q2520" t="s">
        <v>8343</v>
      </c>
      <c r="R2520">
        <f t="shared" si="273"/>
        <v>27.5</v>
      </c>
      <c r="S2520" s="9">
        <f t="shared" si="274"/>
        <v>1</v>
      </c>
      <c r="T2520" s="8">
        <f t="shared" si="275"/>
        <v>41805.895254629628</v>
      </c>
      <c r="U2520" s="8">
        <f t="shared" si="276"/>
        <v>41830.895254629628</v>
      </c>
      <c r="V2520" s="14">
        <f t="shared" si="277"/>
        <v>25</v>
      </c>
      <c r="W2520" s="10">
        <f t="shared" si="278"/>
        <v>-0.99312500000000004</v>
      </c>
      <c r="X2520" s="21">
        <f t="shared" si="279"/>
        <v>2014</v>
      </c>
    </row>
    <row r="2521" spans="1:24" ht="30" x14ac:dyDescent="0.25">
      <c r="A2521">
        <v>1153</v>
      </c>
      <c r="B2521" s="1" t="s">
        <v>1154</v>
      </c>
      <c r="C2521" s="1" t="s">
        <v>5263</v>
      </c>
      <c r="D2521" s="3">
        <v>8000</v>
      </c>
      <c r="E2521" s="4">
        <v>50</v>
      </c>
      <c r="F2521" t="s">
        <v>8220</v>
      </c>
      <c r="G2521" t="s">
        <v>8223</v>
      </c>
      <c r="H2521" t="s">
        <v>8403</v>
      </c>
      <c r="I2521" t="s">
        <v>8245</v>
      </c>
      <c r="J2521">
        <v>1434647305</v>
      </c>
      <c r="K2521">
        <v>1432055305</v>
      </c>
      <c r="L2521" t="b">
        <v>0</v>
      </c>
      <c r="M2521">
        <v>1</v>
      </c>
      <c r="N2521" t="b">
        <v>0</v>
      </c>
      <c r="O2521" t="s">
        <v>8282</v>
      </c>
      <c r="P2521" t="s">
        <v>8317</v>
      </c>
      <c r="Q2521" t="s">
        <v>8343</v>
      </c>
      <c r="R2521">
        <f t="shared" si="273"/>
        <v>50</v>
      </c>
      <c r="S2521" s="9">
        <f t="shared" si="274"/>
        <v>1</v>
      </c>
      <c r="T2521" s="8">
        <f t="shared" si="275"/>
        <v>42143.714178240742</v>
      </c>
      <c r="U2521" s="8">
        <f t="shared" si="276"/>
        <v>42173.714178240742</v>
      </c>
      <c r="V2521" s="14">
        <f t="shared" si="277"/>
        <v>30</v>
      </c>
      <c r="W2521" s="10">
        <f t="shared" si="278"/>
        <v>-0.99375000000000002</v>
      </c>
      <c r="X2521" s="21">
        <f t="shared" si="279"/>
        <v>2015</v>
      </c>
    </row>
    <row r="2522" spans="1:24" ht="45" x14ac:dyDescent="0.25">
      <c r="A2522">
        <v>1789</v>
      </c>
      <c r="B2522" s="1" t="s">
        <v>1790</v>
      </c>
      <c r="C2522" s="1" t="s">
        <v>5899</v>
      </c>
      <c r="D2522" s="3">
        <v>8000</v>
      </c>
      <c r="E2522" s="4">
        <v>40</v>
      </c>
      <c r="F2522" t="s">
        <v>8220</v>
      </c>
      <c r="G2522" t="s">
        <v>8223</v>
      </c>
      <c r="H2522" t="s">
        <v>8403</v>
      </c>
      <c r="I2522" t="s">
        <v>8245</v>
      </c>
      <c r="J2522">
        <v>1421042403</v>
      </c>
      <c r="K2522">
        <v>1415858403</v>
      </c>
      <c r="L2522" t="b">
        <v>1</v>
      </c>
      <c r="M2522">
        <v>4</v>
      </c>
      <c r="N2522" t="b">
        <v>0</v>
      </c>
      <c r="O2522" t="s">
        <v>8283</v>
      </c>
      <c r="P2522" t="s">
        <v>8311</v>
      </c>
      <c r="Q2522" t="s">
        <v>8312</v>
      </c>
      <c r="R2522">
        <f t="shared" si="273"/>
        <v>10</v>
      </c>
      <c r="S2522" s="9">
        <f t="shared" si="274"/>
        <v>1</v>
      </c>
      <c r="T2522" s="8">
        <f t="shared" si="275"/>
        <v>41956.250034722223</v>
      </c>
      <c r="U2522" s="8">
        <f t="shared" si="276"/>
        <v>42016.250034722223</v>
      </c>
      <c r="V2522" s="14">
        <f t="shared" si="277"/>
        <v>60</v>
      </c>
      <c r="W2522" s="10">
        <f t="shared" si="278"/>
        <v>-0.995</v>
      </c>
      <c r="X2522" s="21">
        <f t="shared" si="279"/>
        <v>2014</v>
      </c>
    </row>
    <row r="2523" spans="1:24" ht="60" x14ac:dyDescent="0.25">
      <c r="A2523">
        <v>1873</v>
      </c>
      <c r="B2523" s="1" t="s">
        <v>1874</v>
      </c>
      <c r="C2523" s="1" t="s">
        <v>5983</v>
      </c>
      <c r="D2523" s="3">
        <v>8000</v>
      </c>
      <c r="E2523" s="4">
        <v>36</v>
      </c>
      <c r="F2523" t="s">
        <v>8220</v>
      </c>
      <c r="G2523" t="s">
        <v>8228</v>
      </c>
      <c r="H2523" t="s">
        <v>8408</v>
      </c>
      <c r="I2523" t="s">
        <v>8250</v>
      </c>
      <c r="J2523">
        <v>1436373900</v>
      </c>
      <c r="K2523">
        <v>1433861210</v>
      </c>
      <c r="L2523" t="b">
        <v>0</v>
      </c>
      <c r="M2523">
        <v>2</v>
      </c>
      <c r="N2523" t="b">
        <v>0</v>
      </c>
      <c r="O2523" t="s">
        <v>8281</v>
      </c>
      <c r="P2523" t="s">
        <v>8314</v>
      </c>
      <c r="Q2523" t="s">
        <v>8342</v>
      </c>
      <c r="R2523">
        <f t="shared" si="273"/>
        <v>18</v>
      </c>
      <c r="S2523" s="9">
        <f t="shared" si="274"/>
        <v>0</v>
      </c>
      <c r="T2523" s="8">
        <f t="shared" si="275"/>
        <v>42164.615856481483</v>
      </c>
      <c r="U2523" s="8">
        <f t="shared" si="276"/>
        <v>42193.697916666672</v>
      </c>
      <c r="V2523" s="14">
        <f t="shared" si="277"/>
        <v>29.082060185188311</v>
      </c>
      <c r="W2523" s="10">
        <f t="shared" si="278"/>
        <v>-0.99550000000000005</v>
      </c>
      <c r="X2523" s="21">
        <f t="shared" si="279"/>
        <v>2015</v>
      </c>
    </row>
    <row r="2524" spans="1:24" ht="30" x14ac:dyDescent="0.25">
      <c r="A2524">
        <v>2741</v>
      </c>
      <c r="B2524" s="1" t="s">
        <v>2741</v>
      </c>
      <c r="C2524" s="1" t="s">
        <v>6851</v>
      </c>
      <c r="D2524" s="3">
        <v>8000</v>
      </c>
      <c r="E2524" s="4">
        <v>35</v>
      </c>
      <c r="F2524" t="s">
        <v>8220</v>
      </c>
      <c r="G2524" t="s">
        <v>8223</v>
      </c>
      <c r="H2524" t="s">
        <v>8403</v>
      </c>
      <c r="I2524" t="s">
        <v>8245</v>
      </c>
      <c r="J2524">
        <v>1413770820</v>
      </c>
      <c r="K2524">
        <v>1412005602</v>
      </c>
      <c r="L2524" t="b">
        <v>0</v>
      </c>
      <c r="M2524">
        <v>4</v>
      </c>
      <c r="N2524" t="b">
        <v>0</v>
      </c>
      <c r="O2524" t="s">
        <v>8302</v>
      </c>
      <c r="P2524" t="s">
        <v>8309</v>
      </c>
      <c r="Q2524" t="s">
        <v>8354</v>
      </c>
      <c r="R2524">
        <f t="shared" si="273"/>
        <v>8.75</v>
      </c>
      <c r="S2524" s="9">
        <f t="shared" si="274"/>
        <v>0</v>
      </c>
      <c r="T2524" s="8">
        <f t="shared" si="275"/>
        <v>41911.657430555555</v>
      </c>
      <c r="U2524" s="8">
        <f t="shared" si="276"/>
        <v>41932.088194444441</v>
      </c>
      <c r="V2524" s="14">
        <f t="shared" si="277"/>
        <v>20.430763888885849</v>
      </c>
      <c r="W2524" s="10">
        <f t="shared" si="278"/>
        <v>-0.99562499999999998</v>
      </c>
      <c r="X2524" s="21">
        <f t="shared" si="279"/>
        <v>2014</v>
      </c>
    </row>
    <row r="2525" spans="1:24" ht="45" x14ac:dyDescent="0.25">
      <c r="A2525">
        <v>2698</v>
      </c>
      <c r="B2525" s="1" t="s">
        <v>2698</v>
      </c>
      <c r="C2525" s="1" t="s">
        <v>6808</v>
      </c>
      <c r="D2525" s="3">
        <v>8000</v>
      </c>
      <c r="E2525" s="4">
        <v>26.01</v>
      </c>
      <c r="F2525" t="s">
        <v>8220</v>
      </c>
      <c r="G2525" t="s">
        <v>8223</v>
      </c>
      <c r="H2525" t="s">
        <v>8403</v>
      </c>
      <c r="I2525" t="s">
        <v>8245</v>
      </c>
      <c r="J2525">
        <v>1403904808</v>
      </c>
      <c r="K2525">
        <v>1401312808</v>
      </c>
      <c r="L2525" t="b">
        <v>0</v>
      </c>
      <c r="M2525">
        <v>2</v>
      </c>
      <c r="N2525" t="b">
        <v>0</v>
      </c>
      <c r="O2525" t="s">
        <v>8282</v>
      </c>
      <c r="P2525" t="s">
        <v>8317</v>
      </c>
      <c r="Q2525" t="s">
        <v>8343</v>
      </c>
      <c r="R2525">
        <f t="shared" si="273"/>
        <v>13.01</v>
      </c>
      <c r="S2525" s="9">
        <f t="shared" si="274"/>
        <v>0</v>
      </c>
      <c r="T2525" s="8">
        <f t="shared" si="275"/>
        <v>41787.898240740738</v>
      </c>
      <c r="U2525" s="8">
        <f t="shared" si="276"/>
        <v>41817.898240740738</v>
      </c>
      <c r="V2525" s="14">
        <f t="shared" si="277"/>
        <v>30</v>
      </c>
      <c r="W2525" s="10">
        <f t="shared" si="278"/>
        <v>-0.99674874999999996</v>
      </c>
      <c r="X2525" s="21">
        <f t="shared" si="279"/>
        <v>2014</v>
      </c>
    </row>
    <row r="2526" spans="1:24" ht="60" x14ac:dyDescent="0.25">
      <c r="A2526">
        <v>512</v>
      </c>
      <c r="B2526" s="1" t="s">
        <v>513</v>
      </c>
      <c r="C2526" s="1" t="s">
        <v>4622</v>
      </c>
      <c r="D2526" s="3">
        <v>8000</v>
      </c>
      <c r="E2526" s="4">
        <v>11</v>
      </c>
      <c r="F2526" t="s">
        <v>8220</v>
      </c>
      <c r="G2526" t="s">
        <v>8223</v>
      </c>
      <c r="H2526" t="s">
        <v>8403</v>
      </c>
      <c r="I2526" t="s">
        <v>8245</v>
      </c>
      <c r="J2526">
        <v>1479667727</v>
      </c>
      <c r="K2526">
        <v>1475776127</v>
      </c>
      <c r="L2526" t="b">
        <v>0</v>
      </c>
      <c r="M2526">
        <v>2</v>
      </c>
      <c r="N2526" t="b">
        <v>0</v>
      </c>
      <c r="O2526" t="s">
        <v>8268</v>
      </c>
      <c r="P2526" t="s">
        <v>8319</v>
      </c>
      <c r="Q2526" t="s">
        <v>8337</v>
      </c>
      <c r="R2526">
        <f t="shared" si="273"/>
        <v>5.5</v>
      </c>
      <c r="S2526" s="9">
        <f t="shared" si="274"/>
        <v>0</v>
      </c>
      <c r="T2526" s="8">
        <f t="shared" si="275"/>
        <v>42649.742210648154</v>
      </c>
      <c r="U2526" s="8">
        <f t="shared" si="276"/>
        <v>42694.783877314811</v>
      </c>
      <c r="V2526" s="14">
        <f t="shared" si="277"/>
        <v>45.041666666656965</v>
      </c>
      <c r="W2526" s="10">
        <f t="shared" si="278"/>
        <v>-0.99862499999999998</v>
      </c>
      <c r="X2526" s="21">
        <f t="shared" si="279"/>
        <v>2016</v>
      </c>
    </row>
    <row r="2527" spans="1:24" ht="30" x14ac:dyDescent="0.25">
      <c r="A2527">
        <v>4000</v>
      </c>
      <c r="B2527" s="1" t="s">
        <v>3996</v>
      </c>
      <c r="C2527" s="1" t="s">
        <v>8106</v>
      </c>
      <c r="D2527" s="3">
        <v>8000</v>
      </c>
      <c r="E2527" s="4">
        <v>10</v>
      </c>
      <c r="F2527" t="s">
        <v>8220</v>
      </c>
      <c r="G2527" t="s">
        <v>8223</v>
      </c>
      <c r="H2527" t="s">
        <v>8403</v>
      </c>
      <c r="I2527" t="s">
        <v>8245</v>
      </c>
      <c r="J2527">
        <v>1462631358</v>
      </c>
      <c r="K2527">
        <v>1457450958</v>
      </c>
      <c r="L2527" t="b">
        <v>0</v>
      </c>
      <c r="M2527">
        <v>1</v>
      </c>
      <c r="N2527" t="b">
        <v>0</v>
      </c>
      <c r="O2527" t="s">
        <v>8269</v>
      </c>
      <c r="P2527" t="s">
        <v>8321</v>
      </c>
      <c r="Q2527" t="s">
        <v>8324</v>
      </c>
      <c r="R2527">
        <f t="shared" si="273"/>
        <v>10</v>
      </c>
      <c r="S2527" s="9">
        <f t="shared" si="274"/>
        <v>0</v>
      </c>
      <c r="T2527" s="8">
        <f t="shared" si="275"/>
        <v>42437.64534722222</v>
      </c>
      <c r="U2527" s="8">
        <f t="shared" si="276"/>
        <v>42497.603680555556</v>
      </c>
      <c r="V2527" s="14">
        <f t="shared" si="277"/>
        <v>59.958333333335759</v>
      </c>
      <c r="W2527" s="10">
        <f t="shared" si="278"/>
        <v>-0.99875000000000003</v>
      </c>
      <c r="X2527" s="21">
        <f t="shared" si="279"/>
        <v>2016</v>
      </c>
    </row>
    <row r="2528" spans="1:24" ht="60" x14ac:dyDescent="0.25">
      <c r="A2528">
        <v>1139</v>
      </c>
      <c r="B2528" s="1" t="s">
        <v>1140</v>
      </c>
      <c r="C2528" s="1" t="s">
        <v>5249</v>
      </c>
      <c r="D2528" s="3">
        <v>8000</v>
      </c>
      <c r="E2528" s="4">
        <v>5</v>
      </c>
      <c r="F2528" t="s">
        <v>8220</v>
      </c>
      <c r="G2528" t="s">
        <v>8223</v>
      </c>
      <c r="H2528" t="s">
        <v>8403</v>
      </c>
      <c r="I2528" t="s">
        <v>8245</v>
      </c>
      <c r="J2528">
        <v>1420100426</v>
      </c>
      <c r="K2528">
        <v>1417508426</v>
      </c>
      <c r="L2528" t="b">
        <v>0</v>
      </c>
      <c r="M2528">
        <v>1</v>
      </c>
      <c r="N2528" t="b">
        <v>0</v>
      </c>
      <c r="O2528" t="s">
        <v>8281</v>
      </c>
      <c r="P2528" t="s">
        <v>8314</v>
      </c>
      <c r="Q2528" t="s">
        <v>8342</v>
      </c>
      <c r="R2528">
        <f t="shared" si="273"/>
        <v>5</v>
      </c>
      <c r="S2528" s="9">
        <f t="shared" si="274"/>
        <v>0</v>
      </c>
      <c r="T2528" s="8">
        <f t="shared" si="275"/>
        <v>41975.347523148142</v>
      </c>
      <c r="U2528" s="8">
        <f t="shared" si="276"/>
        <v>42005.347523148142</v>
      </c>
      <c r="V2528" s="14">
        <f t="shared" si="277"/>
        <v>30</v>
      </c>
      <c r="W2528" s="10">
        <f t="shared" si="278"/>
        <v>-0.99937500000000001</v>
      </c>
      <c r="X2528" s="21">
        <f t="shared" si="279"/>
        <v>2014</v>
      </c>
    </row>
    <row r="2529" spans="1:24" ht="30" x14ac:dyDescent="0.25">
      <c r="A2529">
        <v>228</v>
      </c>
      <c r="B2529" s="1" t="s">
        <v>230</v>
      </c>
      <c r="C2529" s="1" t="s">
        <v>4338</v>
      </c>
      <c r="D2529" s="3">
        <v>8000</v>
      </c>
      <c r="E2529" s="4">
        <v>0</v>
      </c>
      <c r="F2529" t="s">
        <v>8220</v>
      </c>
      <c r="G2529" t="s">
        <v>8224</v>
      </c>
      <c r="H2529" t="s">
        <v>8407</v>
      </c>
      <c r="I2529" t="s">
        <v>8246</v>
      </c>
      <c r="J2529">
        <v>1433176105</v>
      </c>
      <c r="K2529">
        <v>1427992105</v>
      </c>
      <c r="L2529" t="b">
        <v>0</v>
      </c>
      <c r="M2529">
        <v>0</v>
      </c>
      <c r="N2529" t="b">
        <v>0</v>
      </c>
      <c r="O2529" t="s">
        <v>8266</v>
      </c>
      <c r="P2529" t="s">
        <v>8319</v>
      </c>
      <c r="Q2529" t="s">
        <v>8323</v>
      </c>
      <c r="R2529">
        <f t="shared" si="273"/>
        <v>0</v>
      </c>
      <c r="S2529" s="9">
        <f t="shared" si="274"/>
        <v>0</v>
      </c>
      <c r="T2529" s="8">
        <f t="shared" si="275"/>
        <v>42096.686400462961</v>
      </c>
      <c r="U2529" s="8">
        <f t="shared" si="276"/>
        <v>42156.686400462961</v>
      </c>
      <c r="V2529" s="14">
        <f t="shared" si="277"/>
        <v>60</v>
      </c>
      <c r="W2529" s="10">
        <f t="shared" si="278"/>
        <v>-1</v>
      </c>
      <c r="X2529" s="21">
        <f t="shared" si="279"/>
        <v>2015</v>
      </c>
    </row>
    <row r="2530" spans="1:24" ht="60" x14ac:dyDescent="0.25">
      <c r="A2530">
        <v>1878</v>
      </c>
      <c r="B2530" s="1" t="s">
        <v>1879</v>
      </c>
      <c r="C2530" s="1" t="s">
        <v>5988</v>
      </c>
      <c r="D2530" s="3">
        <v>8000</v>
      </c>
      <c r="E2530" s="4">
        <v>0</v>
      </c>
      <c r="F2530" t="s">
        <v>8220</v>
      </c>
      <c r="G2530" t="s">
        <v>8225</v>
      </c>
      <c r="H2530" t="s">
        <v>8404</v>
      </c>
      <c r="I2530" t="s">
        <v>8247</v>
      </c>
      <c r="J2530">
        <v>1402618355</v>
      </c>
      <c r="K2530">
        <v>1400026355</v>
      </c>
      <c r="L2530" t="b">
        <v>0</v>
      </c>
      <c r="M2530">
        <v>0</v>
      </c>
      <c r="N2530" t="b">
        <v>0</v>
      </c>
      <c r="O2530" t="s">
        <v>8281</v>
      </c>
      <c r="P2530" t="s">
        <v>8314</v>
      </c>
      <c r="Q2530" t="s">
        <v>8342</v>
      </c>
      <c r="R2530">
        <f t="shared" si="273"/>
        <v>0</v>
      </c>
      <c r="S2530" s="9">
        <f t="shared" si="274"/>
        <v>0</v>
      </c>
      <c r="T2530" s="8">
        <f t="shared" si="275"/>
        <v>41773.008738425924</v>
      </c>
      <c r="U2530" s="8">
        <f t="shared" si="276"/>
        <v>41803.008738425924</v>
      </c>
      <c r="V2530" s="14">
        <f t="shared" si="277"/>
        <v>30</v>
      </c>
      <c r="W2530" s="10">
        <f t="shared" si="278"/>
        <v>-1</v>
      </c>
      <c r="X2530" s="21">
        <f t="shared" si="279"/>
        <v>2014</v>
      </c>
    </row>
    <row r="2531" spans="1:24" ht="60" x14ac:dyDescent="0.25">
      <c r="A2531">
        <v>2412</v>
      </c>
      <c r="B2531" s="1" t="s">
        <v>2413</v>
      </c>
      <c r="C2531" s="1" t="s">
        <v>6522</v>
      </c>
      <c r="D2531" s="3">
        <v>8000</v>
      </c>
      <c r="E2531" s="4">
        <v>0</v>
      </c>
      <c r="F2531" t="s">
        <v>8220</v>
      </c>
      <c r="G2531" t="s">
        <v>8229</v>
      </c>
      <c r="H2531" t="s">
        <v>8409</v>
      </c>
      <c r="I2531" t="s">
        <v>8248</v>
      </c>
      <c r="J2531">
        <v>1480185673</v>
      </c>
      <c r="K2531">
        <v>1476294073</v>
      </c>
      <c r="L2531" t="b">
        <v>0</v>
      </c>
      <c r="M2531">
        <v>0</v>
      </c>
      <c r="N2531" t="b">
        <v>0</v>
      </c>
      <c r="O2531" t="s">
        <v>8282</v>
      </c>
      <c r="P2531" t="s">
        <v>8317</v>
      </c>
      <c r="Q2531" t="s">
        <v>8343</v>
      </c>
      <c r="R2531">
        <f t="shared" si="273"/>
        <v>0</v>
      </c>
      <c r="S2531" s="9">
        <f t="shared" si="274"/>
        <v>0</v>
      </c>
      <c r="T2531" s="8">
        <f t="shared" si="275"/>
        <v>42655.736956018518</v>
      </c>
      <c r="U2531" s="8">
        <f t="shared" si="276"/>
        <v>42700.778622685189</v>
      </c>
      <c r="V2531" s="14">
        <f t="shared" si="277"/>
        <v>45.041666666671517</v>
      </c>
      <c r="W2531" s="10">
        <f t="shared" si="278"/>
        <v>-1</v>
      </c>
      <c r="X2531" s="21">
        <f t="shared" si="279"/>
        <v>2016</v>
      </c>
    </row>
    <row r="2532" spans="1:24" ht="45" x14ac:dyDescent="0.25">
      <c r="A2532">
        <v>2437</v>
      </c>
      <c r="B2532" s="1" t="s">
        <v>2438</v>
      </c>
      <c r="C2532" s="1" t="s">
        <v>6547</v>
      </c>
      <c r="D2532" s="3">
        <v>8000</v>
      </c>
      <c r="E2532" s="4">
        <v>0</v>
      </c>
      <c r="F2532" t="s">
        <v>8220</v>
      </c>
      <c r="G2532" t="s">
        <v>8223</v>
      </c>
      <c r="H2532" t="s">
        <v>8403</v>
      </c>
      <c r="I2532" t="s">
        <v>8245</v>
      </c>
      <c r="J2532">
        <v>1426615200</v>
      </c>
      <c r="K2532">
        <v>1422400188</v>
      </c>
      <c r="L2532" t="b">
        <v>0</v>
      </c>
      <c r="M2532">
        <v>0</v>
      </c>
      <c r="N2532" t="b">
        <v>0</v>
      </c>
      <c r="O2532" t="s">
        <v>8282</v>
      </c>
      <c r="P2532" t="s">
        <v>8317</v>
      </c>
      <c r="Q2532" t="s">
        <v>8343</v>
      </c>
      <c r="R2532">
        <f t="shared" si="273"/>
        <v>0</v>
      </c>
      <c r="S2532" s="9">
        <f t="shared" si="274"/>
        <v>0</v>
      </c>
      <c r="T2532" s="8">
        <f t="shared" si="275"/>
        <v>42031.965138888889</v>
      </c>
      <c r="U2532" s="8">
        <f t="shared" si="276"/>
        <v>42080.75</v>
      </c>
      <c r="V2532" s="14">
        <f t="shared" si="277"/>
        <v>48.78486111111124</v>
      </c>
      <c r="W2532" s="10">
        <f t="shared" si="278"/>
        <v>-1</v>
      </c>
      <c r="X2532" s="21">
        <f t="shared" si="279"/>
        <v>2015</v>
      </c>
    </row>
    <row r="2533" spans="1:24" ht="60" x14ac:dyDescent="0.25">
      <c r="A2533">
        <v>2573</v>
      </c>
      <c r="B2533" s="1" t="s">
        <v>2573</v>
      </c>
      <c r="C2533" s="1" t="s">
        <v>6683</v>
      </c>
      <c r="D2533" s="3">
        <v>8000</v>
      </c>
      <c r="E2533" s="4">
        <v>0</v>
      </c>
      <c r="F2533" t="s">
        <v>8219</v>
      </c>
      <c r="G2533" t="s">
        <v>8223</v>
      </c>
      <c r="H2533" t="s">
        <v>8403</v>
      </c>
      <c r="I2533" t="s">
        <v>8245</v>
      </c>
      <c r="J2533">
        <v>1408803149</v>
      </c>
      <c r="K2533">
        <v>1404915149</v>
      </c>
      <c r="L2533" t="b">
        <v>0</v>
      </c>
      <c r="M2533">
        <v>0</v>
      </c>
      <c r="N2533" t="b">
        <v>0</v>
      </c>
      <c r="O2533" t="s">
        <v>8282</v>
      </c>
      <c r="P2533" t="s">
        <v>8317</v>
      </c>
      <c r="Q2533" t="s">
        <v>8343</v>
      </c>
      <c r="R2533">
        <f t="shared" si="273"/>
        <v>0</v>
      </c>
      <c r="S2533" s="9">
        <f t="shared" si="274"/>
        <v>0</v>
      </c>
      <c r="T2533" s="8">
        <f t="shared" si="275"/>
        <v>41829.592002314814</v>
      </c>
      <c r="U2533" s="8">
        <f t="shared" si="276"/>
        <v>41874.592002314814</v>
      </c>
      <c r="V2533" s="14">
        <f t="shared" si="277"/>
        <v>45</v>
      </c>
      <c r="W2533" s="10">
        <f t="shared" si="278"/>
        <v>-1</v>
      </c>
      <c r="X2533" s="21">
        <f t="shared" si="279"/>
        <v>2014</v>
      </c>
    </row>
    <row r="2534" spans="1:24" ht="45" x14ac:dyDescent="0.25">
      <c r="A2534">
        <v>2772</v>
      </c>
      <c r="B2534" s="1" t="s">
        <v>2772</v>
      </c>
      <c r="C2534" s="1" t="s">
        <v>6882</v>
      </c>
      <c r="D2534" s="3">
        <v>8000</v>
      </c>
      <c r="E2534" s="4">
        <v>0</v>
      </c>
      <c r="F2534" t="s">
        <v>8220</v>
      </c>
      <c r="G2534" t="s">
        <v>8223</v>
      </c>
      <c r="H2534" t="s">
        <v>8403</v>
      </c>
      <c r="I2534" t="s">
        <v>8245</v>
      </c>
      <c r="J2534">
        <v>1381006294</v>
      </c>
      <c r="K2534">
        <v>1379710294</v>
      </c>
      <c r="L2534" t="b">
        <v>0</v>
      </c>
      <c r="M2534">
        <v>0</v>
      </c>
      <c r="N2534" t="b">
        <v>0</v>
      </c>
      <c r="O2534" t="s">
        <v>8302</v>
      </c>
      <c r="P2534" t="s">
        <v>8309</v>
      </c>
      <c r="Q2534" t="s">
        <v>8354</v>
      </c>
      <c r="R2534">
        <f t="shared" si="273"/>
        <v>0</v>
      </c>
      <c r="S2534" s="9">
        <f t="shared" si="274"/>
        <v>0</v>
      </c>
      <c r="T2534" s="8">
        <f t="shared" si="275"/>
        <v>41537.869143518517</v>
      </c>
      <c r="U2534" s="8">
        <f t="shared" si="276"/>
        <v>41552.869143518517</v>
      </c>
      <c r="V2534" s="14">
        <f t="shared" si="277"/>
        <v>15</v>
      </c>
      <c r="W2534" s="10">
        <f t="shared" si="278"/>
        <v>-1</v>
      </c>
      <c r="X2534" s="21">
        <f t="shared" si="279"/>
        <v>2013</v>
      </c>
    </row>
    <row r="2535" spans="1:24" ht="60" x14ac:dyDescent="0.25">
      <c r="A2535">
        <v>2846</v>
      </c>
      <c r="B2535" s="1" t="s">
        <v>2846</v>
      </c>
      <c r="C2535" s="1" t="s">
        <v>6956</v>
      </c>
      <c r="D2535" s="3">
        <v>8000</v>
      </c>
      <c r="E2535" s="4">
        <v>0</v>
      </c>
      <c r="F2535" t="s">
        <v>8220</v>
      </c>
      <c r="G2535" t="s">
        <v>8223</v>
      </c>
      <c r="H2535" t="s">
        <v>8403</v>
      </c>
      <c r="I2535" t="s">
        <v>8245</v>
      </c>
      <c r="J2535">
        <v>1432917394</v>
      </c>
      <c r="K2535">
        <v>1429029394</v>
      </c>
      <c r="L2535" t="b">
        <v>0</v>
      </c>
      <c r="M2535">
        <v>0</v>
      </c>
      <c r="N2535" t="b">
        <v>0</v>
      </c>
      <c r="O2535" t="s">
        <v>8269</v>
      </c>
      <c r="P2535" t="s">
        <v>8321</v>
      </c>
      <c r="Q2535" t="s">
        <v>8324</v>
      </c>
      <c r="R2535">
        <f t="shared" si="273"/>
        <v>0</v>
      </c>
      <c r="S2535" s="9">
        <f t="shared" si="274"/>
        <v>0</v>
      </c>
      <c r="T2535" s="8">
        <f t="shared" si="275"/>
        <v>42108.692060185189</v>
      </c>
      <c r="U2535" s="8">
        <f t="shared" si="276"/>
        <v>42153.692060185189</v>
      </c>
      <c r="V2535" s="14">
        <f t="shared" si="277"/>
        <v>45</v>
      </c>
      <c r="W2535" s="10">
        <f t="shared" si="278"/>
        <v>-1</v>
      </c>
      <c r="X2535" s="21">
        <f t="shared" si="279"/>
        <v>2015</v>
      </c>
    </row>
    <row r="2536" spans="1:24" ht="60" x14ac:dyDescent="0.25">
      <c r="A2536">
        <v>3804</v>
      </c>
      <c r="B2536" s="1" t="s">
        <v>3801</v>
      </c>
      <c r="C2536" s="1" t="s">
        <v>7914</v>
      </c>
      <c r="D2536" s="3">
        <v>8000</v>
      </c>
      <c r="E2536" s="4">
        <v>0</v>
      </c>
      <c r="F2536" t="s">
        <v>8220</v>
      </c>
      <c r="G2536" t="s">
        <v>8223</v>
      </c>
      <c r="H2536" t="s">
        <v>8403</v>
      </c>
      <c r="I2536" t="s">
        <v>8245</v>
      </c>
      <c r="J2536">
        <v>1469948400</v>
      </c>
      <c r="K2536">
        <v>1465172024</v>
      </c>
      <c r="L2536" t="b">
        <v>0</v>
      </c>
      <c r="M2536">
        <v>0</v>
      </c>
      <c r="N2536" t="b">
        <v>0</v>
      </c>
      <c r="O2536" t="s">
        <v>8303</v>
      </c>
      <c r="P2536" t="s">
        <v>8321</v>
      </c>
      <c r="Q2536" t="s">
        <v>8333</v>
      </c>
      <c r="R2536">
        <f t="shared" si="273"/>
        <v>0</v>
      </c>
      <c r="S2536" s="9">
        <f t="shared" si="274"/>
        <v>0</v>
      </c>
      <c r="T2536" s="8">
        <f t="shared" si="275"/>
        <v>42527.00953703704</v>
      </c>
      <c r="U2536" s="8">
        <f t="shared" si="276"/>
        <v>42582.291666666672</v>
      </c>
      <c r="V2536" s="14">
        <f t="shared" si="277"/>
        <v>55.282129629631527</v>
      </c>
      <c r="W2536" s="10">
        <f t="shared" si="278"/>
        <v>-1</v>
      </c>
      <c r="X2536" s="21">
        <f t="shared" si="279"/>
        <v>2016</v>
      </c>
    </row>
    <row r="2537" spans="1:24" ht="60" x14ac:dyDescent="0.25">
      <c r="A2537">
        <v>3931</v>
      </c>
      <c r="B2537" s="1" t="s">
        <v>3928</v>
      </c>
      <c r="C2537" s="1" t="s">
        <v>8039</v>
      </c>
      <c r="D2537" s="3">
        <v>8000</v>
      </c>
      <c r="E2537" s="4">
        <v>0</v>
      </c>
      <c r="F2537" t="s">
        <v>8220</v>
      </c>
      <c r="G2537" t="s">
        <v>8223</v>
      </c>
      <c r="H2537" t="s">
        <v>8403</v>
      </c>
      <c r="I2537" t="s">
        <v>8245</v>
      </c>
      <c r="J2537">
        <v>1441510707</v>
      </c>
      <c r="K2537">
        <v>1439350707</v>
      </c>
      <c r="L2537" t="b">
        <v>0</v>
      </c>
      <c r="M2537">
        <v>0</v>
      </c>
      <c r="N2537" t="b">
        <v>0</v>
      </c>
      <c r="O2537" t="s">
        <v>8269</v>
      </c>
      <c r="P2537" t="s">
        <v>8321</v>
      </c>
      <c r="Q2537" t="s">
        <v>8324</v>
      </c>
      <c r="R2537">
        <f t="shared" si="273"/>
        <v>0</v>
      </c>
      <c r="S2537" s="9">
        <f t="shared" si="274"/>
        <v>0</v>
      </c>
      <c r="T2537" s="8">
        <f t="shared" si="275"/>
        <v>42228.151701388888</v>
      </c>
      <c r="U2537" s="8">
        <f t="shared" si="276"/>
        <v>42253.151701388888</v>
      </c>
      <c r="V2537" s="14">
        <f t="shared" si="277"/>
        <v>25</v>
      </c>
      <c r="W2537" s="10">
        <f t="shared" si="278"/>
        <v>-1</v>
      </c>
      <c r="X2537" s="21">
        <f t="shared" si="279"/>
        <v>2015</v>
      </c>
    </row>
    <row r="2538" spans="1:24" ht="60" x14ac:dyDescent="0.25">
      <c r="A2538">
        <v>2229</v>
      </c>
      <c r="B2538" s="1" t="s">
        <v>2230</v>
      </c>
      <c r="C2538" s="1" t="s">
        <v>6339</v>
      </c>
      <c r="D2538" s="3">
        <v>8012</v>
      </c>
      <c r="E2538" s="4">
        <v>13704.33</v>
      </c>
      <c r="F2538" t="s">
        <v>8218</v>
      </c>
      <c r="G2538" t="s">
        <v>8223</v>
      </c>
      <c r="H2538" t="s">
        <v>8403</v>
      </c>
      <c r="I2538" t="s">
        <v>8245</v>
      </c>
      <c r="J2538">
        <v>1378180800</v>
      </c>
      <c r="K2538">
        <v>1375113391</v>
      </c>
      <c r="L2538" t="b">
        <v>0</v>
      </c>
      <c r="M2538">
        <v>539</v>
      </c>
      <c r="N2538" t="b">
        <v>1</v>
      </c>
      <c r="O2538" t="s">
        <v>8295</v>
      </c>
      <c r="P2538" t="s">
        <v>8314</v>
      </c>
      <c r="Q2538" t="s">
        <v>8315</v>
      </c>
      <c r="R2538">
        <f t="shared" si="273"/>
        <v>25.43</v>
      </c>
      <c r="S2538" s="9">
        <f t="shared" si="274"/>
        <v>171</v>
      </c>
      <c r="T2538" s="8">
        <f t="shared" si="275"/>
        <v>41484.664247685185</v>
      </c>
      <c r="U2538" s="8">
        <f t="shared" si="276"/>
        <v>41520.166666666664</v>
      </c>
      <c r="V2538" s="14">
        <f t="shared" si="277"/>
        <v>35.502418981479423</v>
      </c>
      <c r="W2538" s="10">
        <f t="shared" si="278"/>
        <v>0.71047553669495755</v>
      </c>
      <c r="X2538" s="21">
        <f t="shared" si="279"/>
        <v>2013</v>
      </c>
    </row>
    <row r="2539" spans="1:24" ht="60" x14ac:dyDescent="0.25">
      <c r="A2539">
        <v>721</v>
      </c>
      <c r="B2539" s="1" t="s">
        <v>722</v>
      </c>
      <c r="C2539" s="1" t="s">
        <v>4831</v>
      </c>
      <c r="D2539" s="3">
        <v>8200</v>
      </c>
      <c r="E2539" s="4">
        <v>10013</v>
      </c>
      <c r="F2539" t="s">
        <v>8218</v>
      </c>
      <c r="G2539" t="s">
        <v>8223</v>
      </c>
      <c r="H2539" t="s">
        <v>8403</v>
      </c>
      <c r="I2539" t="s">
        <v>8245</v>
      </c>
      <c r="J2539">
        <v>1406900607</v>
      </c>
      <c r="K2539">
        <v>1403012607</v>
      </c>
      <c r="L2539" t="b">
        <v>0</v>
      </c>
      <c r="M2539">
        <v>119</v>
      </c>
      <c r="N2539" t="b">
        <v>1</v>
      </c>
      <c r="O2539" t="s">
        <v>8272</v>
      </c>
      <c r="P2539" t="s">
        <v>8309</v>
      </c>
      <c r="Q2539" t="s">
        <v>8331</v>
      </c>
      <c r="R2539">
        <f t="shared" si="273"/>
        <v>84.14</v>
      </c>
      <c r="S2539" s="9">
        <f t="shared" si="274"/>
        <v>122</v>
      </c>
      <c r="T2539" s="8">
        <f t="shared" si="275"/>
        <v>41807.571840277778</v>
      </c>
      <c r="U2539" s="8">
        <f t="shared" si="276"/>
        <v>41852.571840277778</v>
      </c>
      <c r="V2539" s="14">
        <f t="shared" si="277"/>
        <v>45</v>
      </c>
      <c r="W2539" s="10">
        <f t="shared" si="278"/>
        <v>0.22109756097560976</v>
      </c>
      <c r="X2539" s="21">
        <f t="shared" si="279"/>
        <v>2014</v>
      </c>
    </row>
    <row r="2540" spans="1:24" ht="30" x14ac:dyDescent="0.25">
      <c r="A2540">
        <v>3041</v>
      </c>
      <c r="B2540" s="1" t="s">
        <v>3041</v>
      </c>
      <c r="C2540" s="1" t="s">
        <v>7151</v>
      </c>
      <c r="D2540" s="3">
        <v>8300</v>
      </c>
      <c r="E2540" s="4">
        <v>9170</v>
      </c>
      <c r="F2540" t="s">
        <v>8218</v>
      </c>
      <c r="G2540" t="s">
        <v>8223</v>
      </c>
      <c r="H2540" t="s">
        <v>8403</v>
      </c>
      <c r="I2540" t="s">
        <v>8245</v>
      </c>
      <c r="J2540">
        <v>1453323048</v>
      </c>
      <c r="K2540">
        <v>1450731048</v>
      </c>
      <c r="L2540" t="b">
        <v>0</v>
      </c>
      <c r="M2540">
        <v>95</v>
      </c>
      <c r="N2540" t="b">
        <v>1</v>
      </c>
      <c r="O2540" t="s">
        <v>8301</v>
      </c>
      <c r="P2540" t="s">
        <v>8321</v>
      </c>
      <c r="Q2540" t="s">
        <v>8322</v>
      </c>
      <c r="R2540">
        <f t="shared" si="273"/>
        <v>96.53</v>
      </c>
      <c r="S2540" s="9">
        <f t="shared" si="274"/>
        <v>110</v>
      </c>
      <c r="T2540" s="8">
        <f t="shared" si="275"/>
        <v>42359.868611111116</v>
      </c>
      <c r="U2540" s="8">
        <f t="shared" si="276"/>
        <v>42389.868611111116</v>
      </c>
      <c r="V2540" s="14">
        <f t="shared" si="277"/>
        <v>30</v>
      </c>
      <c r="W2540" s="10">
        <f t="shared" si="278"/>
        <v>0.10481927710843374</v>
      </c>
      <c r="X2540" s="21">
        <f t="shared" si="279"/>
        <v>2015</v>
      </c>
    </row>
    <row r="2541" spans="1:24" ht="45" x14ac:dyDescent="0.25">
      <c r="A2541">
        <v>46</v>
      </c>
      <c r="B2541" s="1" t="s">
        <v>48</v>
      </c>
      <c r="C2541" s="1" t="s">
        <v>4157</v>
      </c>
      <c r="D2541" s="3">
        <v>8400</v>
      </c>
      <c r="E2541" s="4">
        <v>8750</v>
      </c>
      <c r="F2541" t="s">
        <v>8218</v>
      </c>
      <c r="G2541" t="s">
        <v>8225</v>
      </c>
      <c r="H2541" t="s">
        <v>8404</v>
      </c>
      <c r="I2541" t="s">
        <v>8247</v>
      </c>
      <c r="J2541">
        <v>1450220974</v>
      </c>
      <c r="K2541">
        <v>1447628974</v>
      </c>
      <c r="L2541" t="b">
        <v>0</v>
      </c>
      <c r="M2541">
        <v>45</v>
      </c>
      <c r="N2541" t="b">
        <v>1</v>
      </c>
      <c r="O2541" t="s">
        <v>8263</v>
      </c>
      <c r="P2541" t="s">
        <v>8319</v>
      </c>
      <c r="Q2541" t="s">
        <v>8330</v>
      </c>
      <c r="R2541">
        <f t="shared" si="273"/>
        <v>194.44</v>
      </c>
      <c r="S2541" s="9">
        <f t="shared" si="274"/>
        <v>104</v>
      </c>
      <c r="T2541" s="8">
        <f t="shared" si="275"/>
        <v>42323.964976851858</v>
      </c>
      <c r="U2541" s="8">
        <f t="shared" si="276"/>
        <v>42353.964976851858</v>
      </c>
      <c r="V2541" s="14">
        <f t="shared" si="277"/>
        <v>30</v>
      </c>
      <c r="W2541" s="10">
        <f t="shared" si="278"/>
        <v>4.1666666666666664E-2</v>
      </c>
      <c r="X2541" s="21">
        <f t="shared" si="279"/>
        <v>2015</v>
      </c>
    </row>
    <row r="2542" spans="1:24" x14ac:dyDescent="0.25">
      <c r="A2542">
        <v>3302</v>
      </c>
      <c r="B2542" s="1" t="s">
        <v>3302</v>
      </c>
      <c r="C2542" s="1" t="s">
        <v>7412</v>
      </c>
      <c r="D2542" s="3">
        <v>8400</v>
      </c>
      <c r="E2542" s="4">
        <v>8685</v>
      </c>
      <c r="F2542" t="s">
        <v>8218</v>
      </c>
      <c r="G2542" t="s">
        <v>8226</v>
      </c>
      <c r="H2542" t="s">
        <v>8405</v>
      </c>
      <c r="I2542" t="s">
        <v>8248</v>
      </c>
      <c r="J2542">
        <v>1481099176</v>
      </c>
      <c r="K2542">
        <v>1478507176</v>
      </c>
      <c r="L2542" t="b">
        <v>0</v>
      </c>
      <c r="M2542">
        <v>50</v>
      </c>
      <c r="N2542" t="b">
        <v>1</v>
      </c>
      <c r="O2542" t="s">
        <v>8269</v>
      </c>
      <c r="P2542" t="s">
        <v>8321</v>
      </c>
      <c r="Q2542" t="s">
        <v>8324</v>
      </c>
      <c r="R2542">
        <f t="shared" si="273"/>
        <v>173.7</v>
      </c>
      <c r="S2542" s="9">
        <f t="shared" si="274"/>
        <v>103</v>
      </c>
      <c r="T2542" s="8">
        <f t="shared" si="275"/>
        <v>42681.35157407407</v>
      </c>
      <c r="U2542" s="8">
        <f t="shared" si="276"/>
        <v>42711.35157407407</v>
      </c>
      <c r="V2542" s="14">
        <f t="shared" si="277"/>
        <v>30</v>
      </c>
      <c r="W2542" s="10">
        <f t="shared" si="278"/>
        <v>3.3928571428571426E-2</v>
      </c>
      <c r="X2542" s="21">
        <f t="shared" si="279"/>
        <v>2016</v>
      </c>
    </row>
    <row r="2543" spans="1:24" ht="60" x14ac:dyDescent="0.25">
      <c r="A2543">
        <v>2277</v>
      </c>
      <c r="B2543" s="1" t="s">
        <v>2278</v>
      </c>
      <c r="C2543" s="1" t="s">
        <v>6387</v>
      </c>
      <c r="D2543" s="3">
        <v>8500</v>
      </c>
      <c r="E2543" s="4">
        <v>11992</v>
      </c>
      <c r="F2543" t="s">
        <v>8218</v>
      </c>
      <c r="G2543" t="s">
        <v>8223</v>
      </c>
      <c r="H2543" t="s">
        <v>8403</v>
      </c>
      <c r="I2543" t="s">
        <v>8245</v>
      </c>
      <c r="J2543">
        <v>1330359423</v>
      </c>
      <c r="K2543">
        <v>1327767423</v>
      </c>
      <c r="L2543" t="b">
        <v>0</v>
      </c>
      <c r="M2543">
        <v>207</v>
      </c>
      <c r="N2543" t="b">
        <v>1</v>
      </c>
      <c r="O2543" t="s">
        <v>8295</v>
      </c>
      <c r="P2543" t="s">
        <v>8314</v>
      </c>
      <c r="Q2543" t="s">
        <v>8315</v>
      </c>
      <c r="R2543">
        <f t="shared" si="273"/>
        <v>57.93</v>
      </c>
      <c r="S2543" s="9">
        <f t="shared" si="274"/>
        <v>141</v>
      </c>
      <c r="T2543" s="8">
        <f t="shared" si="275"/>
        <v>40936.678506944445</v>
      </c>
      <c r="U2543" s="8">
        <f t="shared" si="276"/>
        <v>40966.678506944445</v>
      </c>
      <c r="V2543" s="14">
        <f t="shared" si="277"/>
        <v>30</v>
      </c>
      <c r="W2543" s="10">
        <f t="shared" si="278"/>
        <v>0.4108235294117647</v>
      </c>
      <c r="X2543" s="21">
        <f t="shared" si="279"/>
        <v>2012</v>
      </c>
    </row>
    <row r="2544" spans="1:24" ht="60" x14ac:dyDescent="0.25">
      <c r="A2544">
        <v>0</v>
      </c>
      <c r="B2544" s="1" t="s">
        <v>2</v>
      </c>
      <c r="C2544" s="1" t="s">
        <v>4111</v>
      </c>
      <c r="D2544" s="3">
        <v>8500</v>
      </c>
      <c r="E2544" s="4">
        <v>11633</v>
      </c>
      <c r="F2544" t="s">
        <v>8218</v>
      </c>
      <c r="G2544" t="s">
        <v>8223</v>
      </c>
      <c r="H2544" t="s">
        <v>8403</v>
      </c>
      <c r="I2544" t="s">
        <v>8245</v>
      </c>
      <c r="J2544">
        <v>1437620400</v>
      </c>
      <c r="K2544">
        <v>1434931811</v>
      </c>
      <c r="L2544" t="b">
        <v>0</v>
      </c>
      <c r="M2544">
        <v>182</v>
      </c>
      <c r="N2544" t="b">
        <v>1</v>
      </c>
      <c r="O2544" t="s">
        <v>8263</v>
      </c>
      <c r="P2544" t="s">
        <v>8319</v>
      </c>
      <c r="Q2544" t="s">
        <v>8330</v>
      </c>
      <c r="R2544">
        <f t="shared" si="273"/>
        <v>63.92</v>
      </c>
      <c r="S2544" s="9">
        <f t="shared" si="274"/>
        <v>137</v>
      </c>
      <c r="T2544" s="8">
        <f t="shared" si="275"/>
        <v>42177.007071759261</v>
      </c>
      <c r="U2544" s="8">
        <f t="shared" si="276"/>
        <v>42208.125</v>
      </c>
      <c r="V2544" s="14">
        <f t="shared" si="277"/>
        <v>31.117928240739275</v>
      </c>
      <c r="W2544" s="10">
        <f t="shared" si="278"/>
        <v>0.36858823529411766</v>
      </c>
      <c r="X2544" s="21">
        <f t="shared" si="279"/>
        <v>2015</v>
      </c>
    </row>
    <row r="2545" spans="1:24" ht="45" x14ac:dyDescent="0.25">
      <c r="A2545">
        <v>2251</v>
      </c>
      <c r="B2545" s="1" t="s">
        <v>2252</v>
      </c>
      <c r="C2545" s="1" t="s">
        <v>6361</v>
      </c>
      <c r="D2545" s="3">
        <v>8500</v>
      </c>
      <c r="E2545" s="4">
        <v>11428.19</v>
      </c>
      <c r="F2545" t="s">
        <v>8218</v>
      </c>
      <c r="G2545" t="s">
        <v>8223</v>
      </c>
      <c r="H2545" t="s">
        <v>8403</v>
      </c>
      <c r="I2545" t="s">
        <v>8245</v>
      </c>
      <c r="J2545">
        <v>1408177077</v>
      </c>
      <c r="K2545">
        <v>1406362677</v>
      </c>
      <c r="L2545" t="b">
        <v>0</v>
      </c>
      <c r="M2545">
        <v>480</v>
      </c>
      <c r="N2545" t="b">
        <v>1</v>
      </c>
      <c r="O2545" t="s">
        <v>8295</v>
      </c>
      <c r="P2545" t="s">
        <v>8314</v>
      </c>
      <c r="Q2545" t="s">
        <v>8315</v>
      </c>
      <c r="R2545">
        <f t="shared" si="273"/>
        <v>23.81</v>
      </c>
      <c r="S2545" s="9">
        <f t="shared" si="274"/>
        <v>134</v>
      </c>
      <c r="T2545" s="8">
        <f t="shared" si="275"/>
        <v>41846.34579861111</v>
      </c>
      <c r="U2545" s="8">
        <f t="shared" si="276"/>
        <v>41867.34579861111</v>
      </c>
      <c r="V2545" s="14">
        <f t="shared" si="277"/>
        <v>21</v>
      </c>
      <c r="W2545" s="10">
        <f t="shared" si="278"/>
        <v>0.34449294117647067</v>
      </c>
      <c r="X2545" s="21">
        <f t="shared" si="279"/>
        <v>2014</v>
      </c>
    </row>
    <row r="2546" spans="1:24" ht="60" x14ac:dyDescent="0.25">
      <c r="A2546">
        <v>2230</v>
      </c>
      <c r="B2546" s="1" t="s">
        <v>2231</v>
      </c>
      <c r="C2546" s="1" t="s">
        <v>6340</v>
      </c>
      <c r="D2546" s="3">
        <v>8500</v>
      </c>
      <c r="E2546" s="4">
        <v>10706</v>
      </c>
      <c r="F2546" t="s">
        <v>8218</v>
      </c>
      <c r="G2546" t="s">
        <v>8223</v>
      </c>
      <c r="H2546" t="s">
        <v>8403</v>
      </c>
      <c r="I2546" t="s">
        <v>8245</v>
      </c>
      <c r="J2546">
        <v>1398460127</v>
      </c>
      <c r="K2546">
        <v>1395868127</v>
      </c>
      <c r="L2546" t="b">
        <v>0</v>
      </c>
      <c r="M2546">
        <v>498</v>
      </c>
      <c r="N2546" t="b">
        <v>1</v>
      </c>
      <c r="O2546" t="s">
        <v>8295</v>
      </c>
      <c r="P2546" t="s">
        <v>8314</v>
      </c>
      <c r="Q2546" t="s">
        <v>8315</v>
      </c>
      <c r="R2546">
        <f t="shared" si="273"/>
        <v>21.5</v>
      </c>
      <c r="S2546" s="9">
        <f t="shared" si="274"/>
        <v>126</v>
      </c>
      <c r="T2546" s="8">
        <f t="shared" si="275"/>
        <v>41724.881099537037</v>
      </c>
      <c r="U2546" s="8">
        <f t="shared" si="276"/>
        <v>41754.881099537037</v>
      </c>
      <c r="V2546" s="14">
        <f t="shared" si="277"/>
        <v>30</v>
      </c>
      <c r="W2546" s="10">
        <f t="shared" si="278"/>
        <v>0.2595294117647059</v>
      </c>
      <c r="X2546" s="21">
        <f t="shared" si="279"/>
        <v>2014</v>
      </c>
    </row>
    <row r="2547" spans="1:24" ht="45" x14ac:dyDescent="0.25">
      <c r="A2547">
        <v>734</v>
      </c>
      <c r="B2547" s="1" t="s">
        <v>735</v>
      </c>
      <c r="C2547" s="1" t="s">
        <v>4844</v>
      </c>
      <c r="D2547" s="3">
        <v>8500</v>
      </c>
      <c r="E2547" s="4">
        <v>10670</v>
      </c>
      <c r="F2547" t="s">
        <v>8218</v>
      </c>
      <c r="G2547" t="s">
        <v>8228</v>
      </c>
      <c r="H2547" t="s">
        <v>8408</v>
      </c>
      <c r="I2547" t="s">
        <v>8250</v>
      </c>
      <c r="J2547">
        <v>1431147600</v>
      </c>
      <c r="K2547">
        <v>1428465420</v>
      </c>
      <c r="L2547" t="b">
        <v>0</v>
      </c>
      <c r="M2547">
        <v>57</v>
      </c>
      <c r="N2547" t="b">
        <v>1</v>
      </c>
      <c r="O2547" t="s">
        <v>8272</v>
      </c>
      <c r="P2547" t="s">
        <v>8309</v>
      </c>
      <c r="Q2547" t="s">
        <v>8331</v>
      </c>
      <c r="R2547">
        <f t="shared" si="273"/>
        <v>187.19</v>
      </c>
      <c r="S2547" s="9">
        <f t="shared" si="274"/>
        <v>126</v>
      </c>
      <c r="T2547" s="8">
        <f t="shared" si="275"/>
        <v>42102.164583333331</v>
      </c>
      <c r="U2547" s="8">
        <f t="shared" si="276"/>
        <v>42133.208333333328</v>
      </c>
      <c r="V2547" s="14">
        <f t="shared" si="277"/>
        <v>31.04374999999709</v>
      </c>
      <c r="W2547" s="10">
        <f t="shared" si="278"/>
        <v>0.25529411764705884</v>
      </c>
      <c r="X2547" s="21">
        <f t="shared" si="279"/>
        <v>2015</v>
      </c>
    </row>
    <row r="2548" spans="1:24" ht="60" x14ac:dyDescent="0.25">
      <c r="A2548">
        <v>3241</v>
      </c>
      <c r="B2548" s="1" t="s">
        <v>3241</v>
      </c>
      <c r="C2548" s="1" t="s">
        <v>7351</v>
      </c>
      <c r="D2548" s="3">
        <v>8500</v>
      </c>
      <c r="E2548" s="4">
        <v>9801</v>
      </c>
      <c r="F2548" t="s">
        <v>8218</v>
      </c>
      <c r="G2548" t="s">
        <v>8223</v>
      </c>
      <c r="H2548" t="s">
        <v>8403</v>
      </c>
      <c r="I2548" t="s">
        <v>8245</v>
      </c>
      <c r="J2548">
        <v>1413269940</v>
      </c>
      <c r="K2548">
        <v>1410421670</v>
      </c>
      <c r="L2548" t="b">
        <v>1</v>
      </c>
      <c r="M2548">
        <v>167</v>
      </c>
      <c r="N2548" t="b">
        <v>1</v>
      </c>
      <c r="O2548" t="s">
        <v>8269</v>
      </c>
      <c r="P2548" t="s">
        <v>8321</v>
      </c>
      <c r="Q2548" t="s">
        <v>8324</v>
      </c>
      <c r="R2548">
        <f t="shared" si="273"/>
        <v>58.69</v>
      </c>
      <c r="S2548" s="9">
        <f t="shared" si="274"/>
        <v>115</v>
      </c>
      <c r="T2548" s="8">
        <f t="shared" si="275"/>
        <v>41893.324884259258</v>
      </c>
      <c r="U2548" s="8">
        <f t="shared" si="276"/>
        <v>41926.290972222225</v>
      </c>
      <c r="V2548" s="14">
        <f t="shared" si="277"/>
        <v>32.966087962966412</v>
      </c>
      <c r="W2548" s="10">
        <f t="shared" si="278"/>
        <v>0.15305882352941177</v>
      </c>
      <c r="X2548" s="21">
        <f t="shared" si="279"/>
        <v>2014</v>
      </c>
    </row>
    <row r="2549" spans="1:24" ht="60" x14ac:dyDescent="0.25">
      <c r="A2549">
        <v>1754</v>
      </c>
      <c r="B2549" s="1" t="s">
        <v>1755</v>
      </c>
      <c r="C2549" s="1" t="s">
        <v>5864</v>
      </c>
      <c r="D2549" s="3">
        <v>8500</v>
      </c>
      <c r="E2549" s="4">
        <v>9395</v>
      </c>
      <c r="F2549" t="s">
        <v>8218</v>
      </c>
      <c r="G2549" t="s">
        <v>8228</v>
      </c>
      <c r="H2549" t="s">
        <v>8408</v>
      </c>
      <c r="I2549" t="s">
        <v>8250</v>
      </c>
      <c r="J2549">
        <v>1428091353</v>
      </c>
      <c r="K2549">
        <v>1425502953</v>
      </c>
      <c r="L2549" t="b">
        <v>0</v>
      </c>
      <c r="M2549">
        <v>90</v>
      </c>
      <c r="N2549" t="b">
        <v>1</v>
      </c>
      <c r="O2549" t="s">
        <v>8283</v>
      </c>
      <c r="P2549" t="s">
        <v>8311</v>
      </c>
      <c r="Q2549" t="s">
        <v>8312</v>
      </c>
      <c r="R2549">
        <f t="shared" si="273"/>
        <v>104.39</v>
      </c>
      <c r="S2549" s="9">
        <f t="shared" si="274"/>
        <v>111</v>
      </c>
      <c r="T2549" s="8">
        <f t="shared" si="275"/>
        <v>42067.876770833333</v>
      </c>
      <c r="U2549" s="8">
        <f t="shared" si="276"/>
        <v>42097.835104166668</v>
      </c>
      <c r="V2549" s="14">
        <f t="shared" si="277"/>
        <v>29.958333333335759</v>
      </c>
      <c r="W2549" s="10">
        <f t="shared" si="278"/>
        <v>0.10529411764705883</v>
      </c>
      <c r="X2549" s="21">
        <f t="shared" si="279"/>
        <v>2015</v>
      </c>
    </row>
    <row r="2550" spans="1:24" ht="60" x14ac:dyDescent="0.25">
      <c r="A2550">
        <v>2991</v>
      </c>
      <c r="B2550" s="1" t="s">
        <v>2991</v>
      </c>
      <c r="C2550" s="1" t="s">
        <v>7101</v>
      </c>
      <c r="D2550" s="3">
        <v>8500</v>
      </c>
      <c r="E2550" s="4">
        <v>8780</v>
      </c>
      <c r="F2550" t="s">
        <v>8218</v>
      </c>
      <c r="G2550" t="s">
        <v>8223</v>
      </c>
      <c r="H2550" t="s">
        <v>8403</v>
      </c>
      <c r="I2550" t="s">
        <v>8245</v>
      </c>
      <c r="J2550">
        <v>1485547530</v>
      </c>
      <c r="K2550">
        <v>1483646730</v>
      </c>
      <c r="L2550" t="b">
        <v>0</v>
      </c>
      <c r="M2550">
        <v>93</v>
      </c>
      <c r="N2550" t="b">
        <v>1</v>
      </c>
      <c r="O2550" t="s">
        <v>8301</v>
      </c>
      <c r="P2550" t="s">
        <v>8321</v>
      </c>
      <c r="Q2550" t="s">
        <v>8322</v>
      </c>
      <c r="R2550">
        <f t="shared" si="273"/>
        <v>94.41</v>
      </c>
      <c r="S2550" s="9">
        <f t="shared" si="274"/>
        <v>103</v>
      </c>
      <c r="T2550" s="8">
        <f t="shared" si="275"/>
        <v>42740.837152777778</v>
      </c>
      <c r="U2550" s="8">
        <f t="shared" si="276"/>
        <v>42762.837152777778</v>
      </c>
      <c r="V2550" s="14">
        <f t="shared" si="277"/>
        <v>22</v>
      </c>
      <c r="W2550" s="10">
        <f t="shared" si="278"/>
        <v>3.2941176470588238E-2</v>
      </c>
      <c r="X2550" s="21">
        <f t="shared" si="279"/>
        <v>2017</v>
      </c>
    </row>
    <row r="2551" spans="1:24" ht="60" x14ac:dyDescent="0.25">
      <c r="A2551">
        <v>335</v>
      </c>
      <c r="B2551" s="1" t="s">
        <v>336</v>
      </c>
      <c r="C2551" s="1" t="s">
        <v>4445</v>
      </c>
      <c r="D2551" s="3">
        <v>8500</v>
      </c>
      <c r="E2551" s="4">
        <v>8735</v>
      </c>
      <c r="F2551" t="s">
        <v>8218</v>
      </c>
      <c r="G2551" t="s">
        <v>8223</v>
      </c>
      <c r="H2551" t="s">
        <v>8403</v>
      </c>
      <c r="I2551" t="s">
        <v>8245</v>
      </c>
      <c r="J2551">
        <v>1431122400</v>
      </c>
      <c r="K2551">
        <v>1428428515</v>
      </c>
      <c r="L2551" t="b">
        <v>1</v>
      </c>
      <c r="M2551">
        <v>80</v>
      </c>
      <c r="N2551" t="b">
        <v>1</v>
      </c>
      <c r="O2551" t="s">
        <v>8267</v>
      </c>
      <c r="P2551" t="s">
        <v>8319</v>
      </c>
      <c r="Q2551" t="s">
        <v>8320</v>
      </c>
      <c r="R2551">
        <f t="shared" si="273"/>
        <v>109.19</v>
      </c>
      <c r="S2551" s="9">
        <f t="shared" si="274"/>
        <v>103</v>
      </c>
      <c r="T2551" s="8">
        <f t="shared" si="275"/>
        <v>42101.737442129626</v>
      </c>
      <c r="U2551" s="8">
        <f t="shared" si="276"/>
        <v>42132.916666666672</v>
      </c>
      <c r="V2551" s="14">
        <f t="shared" si="277"/>
        <v>31.179224537045229</v>
      </c>
      <c r="W2551" s="10">
        <f t="shared" si="278"/>
        <v>2.7647058823529413E-2</v>
      </c>
      <c r="X2551" s="21">
        <f t="shared" si="279"/>
        <v>2015</v>
      </c>
    </row>
    <row r="2552" spans="1:24" ht="60" x14ac:dyDescent="0.25">
      <c r="A2552">
        <v>3016</v>
      </c>
      <c r="B2552" s="1" t="s">
        <v>3016</v>
      </c>
      <c r="C2552" s="1" t="s">
        <v>7126</v>
      </c>
      <c r="D2552" s="3">
        <v>8500</v>
      </c>
      <c r="E2552" s="4">
        <v>8722</v>
      </c>
      <c r="F2552" t="s">
        <v>8218</v>
      </c>
      <c r="G2552" t="s">
        <v>8223</v>
      </c>
      <c r="H2552" t="s">
        <v>8403</v>
      </c>
      <c r="I2552" t="s">
        <v>8245</v>
      </c>
      <c r="J2552">
        <v>1405688952</v>
      </c>
      <c r="K2552">
        <v>1400504952</v>
      </c>
      <c r="L2552" t="b">
        <v>0</v>
      </c>
      <c r="M2552">
        <v>36</v>
      </c>
      <c r="N2552" t="b">
        <v>1</v>
      </c>
      <c r="O2552" t="s">
        <v>8301</v>
      </c>
      <c r="P2552" t="s">
        <v>8321</v>
      </c>
      <c r="Q2552" t="s">
        <v>8322</v>
      </c>
      <c r="R2552">
        <f t="shared" si="273"/>
        <v>242.28</v>
      </c>
      <c r="S2552" s="9">
        <f t="shared" si="274"/>
        <v>103</v>
      </c>
      <c r="T2552" s="8">
        <f t="shared" si="275"/>
        <v>41778.548055555555</v>
      </c>
      <c r="U2552" s="8">
        <f t="shared" si="276"/>
        <v>41838.548055555555</v>
      </c>
      <c r="V2552" s="14">
        <f t="shared" si="277"/>
        <v>60</v>
      </c>
      <c r="W2552" s="10">
        <f t="shared" si="278"/>
        <v>2.611764705882353E-2</v>
      </c>
      <c r="X2552" s="21">
        <f t="shared" si="279"/>
        <v>2014</v>
      </c>
    </row>
    <row r="2553" spans="1:24" ht="45" x14ac:dyDescent="0.25">
      <c r="A2553">
        <v>324</v>
      </c>
      <c r="B2553" s="1" t="s">
        <v>325</v>
      </c>
      <c r="C2553" s="1" t="s">
        <v>4434</v>
      </c>
      <c r="D2553" s="3">
        <v>8500</v>
      </c>
      <c r="E2553" s="4">
        <v>8636</v>
      </c>
      <c r="F2553" t="s">
        <v>8218</v>
      </c>
      <c r="G2553" t="s">
        <v>8223</v>
      </c>
      <c r="H2553" t="s">
        <v>8403</v>
      </c>
      <c r="I2553" t="s">
        <v>8245</v>
      </c>
      <c r="J2553">
        <v>1438441308</v>
      </c>
      <c r="K2553">
        <v>1435590108</v>
      </c>
      <c r="L2553" t="b">
        <v>1</v>
      </c>
      <c r="M2553">
        <v>82</v>
      </c>
      <c r="N2553" t="b">
        <v>1</v>
      </c>
      <c r="O2553" t="s">
        <v>8267</v>
      </c>
      <c r="P2553" t="s">
        <v>8319</v>
      </c>
      <c r="Q2553" t="s">
        <v>8320</v>
      </c>
      <c r="R2553">
        <f t="shared" si="273"/>
        <v>105.32</v>
      </c>
      <c r="S2553" s="9">
        <f t="shared" si="274"/>
        <v>102</v>
      </c>
      <c r="T2553" s="8">
        <f t="shared" si="275"/>
        <v>42184.626250000001</v>
      </c>
      <c r="U2553" s="8">
        <f t="shared" si="276"/>
        <v>42217.626250000001</v>
      </c>
      <c r="V2553" s="14">
        <f t="shared" si="277"/>
        <v>33</v>
      </c>
      <c r="W2553" s="10">
        <f t="shared" si="278"/>
        <v>1.6E-2</v>
      </c>
      <c r="X2553" s="21">
        <f t="shared" si="279"/>
        <v>2015</v>
      </c>
    </row>
    <row r="2554" spans="1:24" ht="60" x14ac:dyDescent="0.25">
      <c r="A2554">
        <v>2460</v>
      </c>
      <c r="B2554" s="1" t="s">
        <v>2461</v>
      </c>
      <c r="C2554" s="1" t="s">
        <v>6570</v>
      </c>
      <c r="D2554" s="3">
        <v>8500</v>
      </c>
      <c r="E2554" s="4">
        <v>8567</v>
      </c>
      <c r="F2554" t="s">
        <v>8218</v>
      </c>
      <c r="G2554" t="s">
        <v>8223</v>
      </c>
      <c r="H2554" t="s">
        <v>8403</v>
      </c>
      <c r="I2554" t="s">
        <v>8245</v>
      </c>
      <c r="J2554">
        <v>1483417020</v>
      </c>
      <c r="K2554">
        <v>1480480167</v>
      </c>
      <c r="L2554" t="b">
        <v>0</v>
      </c>
      <c r="M2554">
        <v>68</v>
      </c>
      <c r="N2554" t="b">
        <v>1</v>
      </c>
      <c r="O2554" t="s">
        <v>8296</v>
      </c>
      <c r="P2554" t="s">
        <v>8317</v>
      </c>
      <c r="Q2554" t="s">
        <v>8318</v>
      </c>
      <c r="R2554">
        <f t="shared" si="273"/>
        <v>125.99</v>
      </c>
      <c r="S2554" s="9">
        <f t="shared" si="274"/>
        <v>101</v>
      </c>
      <c r="T2554" s="8">
        <f t="shared" si="275"/>
        <v>42704.187118055561</v>
      </c>
      <c r="U2554" s="8">
        <f t="shared" si="276"/>
        <v>42738.178472222222</v>
      </c>
      <c r="V2554" s="14">
        <f t="shared" si="277"/>
        <v>33.99135416666104</v>
      </c>
      <c r="W2554" s="10">
        <f t="shared" si="278"/>
        <v>7.8823529411764705E-3</v>
      </c>
      <c r="X2554" s="21">
        <f t="shared" si="279"/>
        <v>2016</v>
      </c>
    </row>
    <row r="2555" spans="1:24" ht="60" x14ac:dyDescent="0.25">
      <c r="A2555">
        <v>1567</v>
      </c>
      <c r="B2555" s="1" t="s">
        <v>1568</v>
      </c>
      <c r="C2555" s="1" t="s">
        <v>5677</v>
      </c>
      <c r="D2555" s="3">
        <v>8500</v>
      </c>
      <c r="E2555" s="4">
        <v>350</v>
      </c>
      <c r="F2555" t="s">
        <v>8219</v>
      </c>
      <c r="G2555" t="s">
        <v>8223</v>
      </c>
      <c r="H2555" t="s">
        <v>8403</v>
      </c>
      <c r="I2555" t="s">
        <v>8245</v>
      </c>
      <c r="J2555">
        <v>1392595200</v>
      </c>
      <c r="K2555">
        <v>1391293745</v>
      </c>
      <c r="L2555" t="b">
        <v>0</v>
      </c>
      <c r="M2555">
        <v>13</v>
      </c>
      <c r="N2555" t="b">
        <v>0</v>
      </c>
      <c r="O2555" t="s">
        <v>8288</v>
      </c>
      <c r="P2555" t="s">
        <v>8309</v>
      </c>
      <c r="Q2555" t="s">
        <v>8347</v>
      </c>
      <c r="R2555">
        <f t="shared" si="273"/>
        <v>26.92</v>
      </c>
      <c r="S2555" s="9">
        <f t="shared" si="274"/>
        <v>4</v>
      </c>
      <c r="T2555" s="8">
        <f t="shared" si="275"/>
        <v>41671.936863425923</v>
      </c>
      <c r="U2555" s="8">
        <f t="shared" si="276"/>
        <v>41687</v>
      </c>
      <c r="V2555" s="14">
        <f t="shared" si="277"/>
        <v>15.063136574077362</v>
      </c>
      <c r="W2555" s="10">
        <f t="shared" si="278"/>
        <v>-0.95882352941176474</v>
      </c>
      <c r="X2555" s="21">
        <f t="shared" si="279"/>
        <v>2014</v>
      </c>
    </row>
    <row r="2556" spans="1:24" ht="30" x14ac:dyDescent="0.25">
      <c r="A2556">
        <v>3746</v>
      </c>
      <c r="B2556" s="1" t="s">
        <v>3743</v>
      </c>
      <c r="C2556" s="1" t="s">
        <v>7856</v>
      </c>
      <c r="D2556" s="3">
        <v>8500</v>
      </c>
      <c r="E2556" s="4">
        <v>202</v>
      </c>
      <c r="F2556" t="s">
        <v>8220</v>
      </c>
      <c r="G2556" t="s">
        <v>8223</v>
      </c>
      <c r="H2556" t="s">
        <v>8403</v>
      </c>
      <c r="I2556" t="s">
        <v>8245</v>
      </c>
      <c r="J2556">
        <v>1475918439</v>
      </c>
      <c r="K2556">
        <v>1473326439</v>
      </c>
      <c r="L2556" t="b">
        <v>0</v>
      </c>
      <c r="M2556">
        <v>1</v>
      </c>
      <c r="N2556" t="b">
        <v>0</v>
      </c>
      <c r="O2556" t="s">
        <v>8269</v>
      </c>
      <c r="P2556" t="s">
        <v>8321</v>
      </c>
      <c r="Q2556" t="s">
        <v>8324</v>
      </c>
      <c r="R2556">
        <f t="shared" si="273"/>
        <v>202</v>
      </c>
      <c r="S2556" s="9">
        <f t="shared" si="274"/>
        <v>2</v>
      </c>
      <c r="T2556" s="8">
        <f t="shared" si="275"/>
        <v>42621.389340277776</v>
      </c>
      <c r="U2556" s="8">
        <f t="shared" si="276"/>
        <v>42651.389340277776</v>
      </c>
      <c r="V2556" s="14">
        <f t="shared" si="277"/>
        <v>30</v>
      </c>
      <c r="W2556" s="10">
        <f t="shared" si="278"/>
        <v>-0.97623529411764709</v>
      </c>
      <c r="X2556" s="21">
        <f t="shared" si="279"/>
        <v>2016</v>
      </c>
    </row>
    <row r="2557" spans="1:24" ht="45" x14ac:dyDescent="0.25">
      <c r="A2557">
        <v>2580</v>
      </c>
      <c r="B2557" s="1" t="s">
        <v>2580</v>
      </c>
      <c r="C2557" s="1" t="s">
        <v>6690</v>
      </c>
      <c r="D2557" s="3">
        <v>8500</v>
      </c>
      <c r="E2557" s="4">
        <v>51</v>
      </c>
      <c r="F2557" t="s">
        <v>8219</v>
      </c>
      <c r="G2557" t="s">
        <v>8223</v>
      </c>
      <c r="H2557" t="s">
        <v>8403</v>
      </c>
      <c r="I2557" t="s">
        <v>8245</v>
      </c>
      <c r="J2557">
        <v>1431745200</v>
      </c>
      <c r="K2557">
        <v>1429170603</v>
      </c>
      <c r="L2557" t="b">
        <v>0</v>
      </c>
      <c r="M2557">
        <v>2</v>
      </c>
      <c r="N2557" t="b">
        <v>0</v>
      </c>
      <c r="O2557" t="s">
        <v>8282</v>
      </c>
      <c r="P2557" t="s">
        <v>8317</v>
      </c>
      <c r="Q2557" t="s">
        <v>8343</v>
      </c>
      <c r="R2557">
        <f t="shared" si="273"/>
        <v>25.5</v>
      </c>
      <c r="S2557" s="9">
        <f t="shared" si="274"/>
        <v>1</v>
      </c>
      <c r="T2557" s="8">
        <f t="shared" si="275"/>
        <v>42110.326423611114</v>
      </c>
      <c r="U2557" s="8">
        <f t="shared" si="276"/>
        <v>42140.125</v>
      </c>
      <c r="V2557" s="14">
        <f t="shared" si="277"/>
        <v>29.798576388886431</v>
      </c>
      <c r="W2557" s="10">
        <f t="shared" si="278"/>
        <v>-0.99399999999999999</v>
      </c>
      <c r="X2557" s="21">
        <f t="shared" si="279"/>
        <v>2015</v>
      </c>
    </row>
    <row r="2558" spans="1:24" ht="30" x14ac:dyDescent="0.25">
      <c r="A2558">
        <v>460</v>
      </c>
      <c r="B2558" s="1" t="s">
        <v>461</v>
      </c>
      <c r="C2558" s="1" t="s">
        <v>4570</v>
      </c>
      <c r="D2558" s="3">
        <v>8500</v>
      </c>
      <c r="E2558" s="4">
        <v>25</v>
      </c>
      <c r="F2558" t="s">
        <v>8220</v>
      </c>
      <c r="G2558" t="s">
        <v>8223</v>
      </c>
      <c r="H2558" t="s">
        <v>8403</v>
      </c>
      <c r="I2558" t="s">
        <v>8245</v>
      </c>
      <c r="J2558">
        <v>1401595200</v>
      </c>
      <c r="K2558">
        <v>1398862875</v>
      </c>
      <c r="L2558" t="b">
        <v>0</v>
      </c>
      <c r="M2558">
        <v>2</v>
      </c>
      <c r="N2558" t="b">
        <v>0</v>
      </c>
      <c r="O2558" t="s">
        <v>8268</v>
      </c>
      <c r="P2558" t="s">
        <v>8319</v>
      </c>
      <c r="Q2558" t="s">
        <v>8337</v>
      </c>
      <c r="R2558">
        <f t="shared" si="273"/>
        <v>12.5</v>
      </c>
      <c r="S2558" s="9">
        <f t="shared" si="274"/>
        <v>0</v>
      </c>
      <c r="T2558" s="8">
        <f t="shared" si="275"/>
        <v>41759.542534722219</v>
      </c>
      <c r="U2558" s="8">
        <f t="shared" si="276"/>
        <v>41791.166666666664</v>
      </c>
      <c r="V2558" s="14">
        <f t="shared" si="277"/>
        <v>31.624131944445253</v>
      </c>
      <c r="W2558" s="10">
        <f t="shared" si="278"/>
        <v>-0.99705882352941178</v>
      </c>
      <c r="X2558" s="21">
        <f t="shared" si="279"/>
        <v>2014</v>
      </c>
    </row>
    <row r="2559" spans="1:24" ht="45" x14ac:dyDescent="0.25">
      <c r="A2559">
        <v>55</v>
      </c>
      <c r="B2559" s="1" t="s">
        <v>57</v>
      </c>
      <c r="C2559" s="1" t="s">
        <v>4166</v>
      </c>
      <c r="D2559" s="3">
        <v>8600</v>
      </c>
      <c r="E2559" s="4">
        <v>11090</v>
      </c>
      <c r="F2559" t="s">
        <v>8218</v>
      </c>
      <c r="G2559" t="s">
        <v>8223</v>
      </c>
      <c r="H2559" t="s">
        <v>8403</v>
      </c>
      <c r="I2559" t="s">
        <v>8245</v>
      </c>
      <c r="J2559">
        <v>1464390916</v>
      </c>
      <c r="K2559">
        <v>1462576516</v>
      </c>
      <c r="L2559" t="b">
        <v>0</v>
      </c>
      <c r="M2559">
        <v>86</v>
      </c>
      <c r="N2559" t="b">
        <v>1</v>
      </c>
      <c r="O2559" t="s">
        <v>8263</v>
      </c>
      <c r="P2559" t="s">
        <v>8319</v>
      </c>
      <c r="Q2559" t="s">
        <v>8330</v>
      </c>
      <c r="R2559">
        <f t="shared" si="273"/>
        <v>128.94999999999999</v>
      </c>
      <c r="S2559" s="9">
        <f t="shared" si="274"/>
        <v>129</v>
      </c>
      <c r="T2559" s="8">
        <f t="shared" si="275"/>
        <v>42496.968935185185</v>
      </c>
      <c r="U2559" s="8">
        <f t="shared" si="276"/>
        <v>42517.968935185185</v>
      </c>
      <c r="V2559" s="14">
        <f t="shared" si="277"/>
        <v>21</v>
      </c>
      <c r="W2559" s="10">
        <f t="shared" si="278"/>
        <v>0.28953488372093023</v>
      </c>
      <c r="X2559" s="21">
        <f t="shared" si="279"/>
        <v>2016</v>
      </c>
    </row>
    <row r="2560" spans="1:24" ht="45" x14ac:dyDescent="0.25">
      <c r="A2560">
        <v>1855</v>
      </c>
      <c r="B2560" s="1" t="s">
        <v>1856</v>
      </c>
      <c r="C2560" s="1" t="s">
        <v>5965</v>
      </c>
      <c r="D2560" s="3">
        <v>8750</v>
      </c>
      <c r="E2560" s="4">
        <v>13480.16</v>
      </c>
      <c r="F2560" t="s">
        <v>8218</v>
      </c>
      <c r="G2560" t="s">
        <v>8228</v>
      </c>
      <c r="H2560" t="s">
        <v>8408</v>
      </c>
      <c r="I2560" t="s">
        <v>8250</v>
      </c>
      <c r="J2560">
        <v>1389012940</v>
      </c>
      <c r="K2560">
        <v>1385124940</v>
      </c>
      <c r="L2560" t="b">
        <v>0</v>
      </c>
      <c r="M2560">
        <v>191</v>
      </c>
      <c r="N2560" t="b">
        <v>1</v>
      </c>
      <c r="O2560" t="s">
        <v>8274</v>
      </c>
      <c r="P2560" t="s">
        <v>8325</v>
      </c>
      <c r="Q2560" t="s">
        <v>8329</v>
      </c>
      <c r="R2560">
        <f t="shared" si="273"/>
        <v>70.58</v>
      </c>
      <c r="S2560" s="9">
        <f t="shared" si="274"/>
        <v>154</v>
      </c>
      <c r="T2560" s="8">
        <f t="shared" si="275"/>
        <v>41600.538657407407</v>
      </c>
      <c r="U2560" s="8">
        <f t="shared" si="276"/>
        <v>41645.538657407407</v>
      </c>
      <c r="V2560" s="14">
        <f t="shared" si="277"/>
        <v>45</v>
      </c>
      <c r="W2560" s="10">
        <f t="shared" si="278"/>
        <v>0.54058971428571423</v>
      </c>
      <c r="X2560" s="21">
        <f t="shared" si="279"/>
        <v>2013</v>
      </c>
    </row>
    <row r="2561" spans="1:24" ht="60" x14ac:dyDescent="0.25">
      <c r="A2561">
        <v>1187</v>
      </c>
      <c r="B2561" s="1" t="s">
        <v>1188</v>
      </c>
      <c r="C2561" s="1" t="s">
        <v>5297</v>
      </c>
      <c r="D2561" s="3">
        <v>8750</v>
      </c>
      <c r="E2561" s="4">
        <v>9111</v>
      </c>
      <c r="F2561" t="s">
        <v>8218</v>
      </c>
      <c r="G2561" t="s">
        <v>8223</v>
      </c>
      <c r="H2561" t="s">
        <v>8403</v>
      </c>
      <c r="I2561" t="s">
        <v>8245</v>
      </c>
      <c r="J2561">
        <v>1431885600</v>
      </c>
      <c r="K2561">
        <v>1429133323</v>
      </c>
      <c r="L2561" t="b">
        <v>0</v>
      </c>
      <c r="M2561">
        <v>70</v>
      </c>
      <c r="N2561" t="b">
        <v>1</v>
      </c>
      <c r="O2561" t="s">
        <v>8283</v>
      </c>
      <c r="P2561" t="s">
        <v>8311</v>
      </c>
      <c r="Q2561" t="s">
        <v>8312</v>
      </c>
      <c r="R2561">
        <f t="shared" si="273"/>
        <v>130.16</v>
      </c>
      <c r="S2561" s="9">
        <f t="shared" si="274"/>
        <v>104</v>
      </c>
      <c r="T2561" s="8">
        <f t="shared" si="275"/>
        <v>42109.894942129627</v>
      </c>
      <c r="U2561" s="8">
        <f t="shared" si="276"/>
        <v>42141.75</v>
      </c>
      <c r="V2561" s="14">
        <f t="shared" si="277"/>
        <v>31.855057870372548</v>
      </c>
      <c r="W2561" s="10">
        <f t="shared" si="278"/>
        <v>4.125714285714286E-2</v>
      </c>
      <c r="X2561" s="21">
        <f t="shared" si="279"/>
        <v>2015</v>
      </c>
    </row>
    <row r="2562" spans="1:24" ht="45" x14ac:dyDescent="0.25">
      <c r="A2562">
        <v>1813</v>
      </c>
      <c r="B2562" s="1" t="s">
        <v>1814</v>
      </c>
      <c r="C2562" s="1" t="s">
        <v>5923</v>
      </c>
      <c r="D2562" s="3">
        <v>8750</v>
      </c>
      <c r="E2562" s="4">
        <v>0</v>
      </c>
      <c r="F2562" t="s">
        <v>8220</v>
      </c>
      <c r="G2562" t="s">
        <v>8224</v>
      </c>
      <c r="H2562" t="s">
        <v>8407</v>
      </c>
      <c r="I2562" t="s">
        <v>8246</v>
      </c>
      <c r="J2562">
        <v>1407532812</v>
      </c>
      <c r="K2562">
        <v>1404940812</v>
      </c>
      <c r="L2562" t="b">
        <v>0</v>
      </c>
      <c r="M2562">
        <v>0</v>
      </c>
      <c r="N2562" t="b">
        <v>0</v>
      </c>
      <c r="O2562" t="s">
        <v>8283</v>
      </c>
      <c r="P2562" t="s">
        <v>8311</v>
      </c>
      <c r="Q2562" t="s">
        <v>8312</v>
      </c>
      <c r="R2562">
        <f t="shared" ref="R2562:R2625" si="280">IFERROR(ROUND(E2562/M2562,2),0)</f>
        <v>0</v>
      </c>
      <c r="S2562" s="9">
        <f t="shared" ref="S2562:S2625" si="281">ROUND((E2562/D2562)*100,0)</f>
        <v>0</v>
      </c>
      <c r="T2562" s="8">
        <f t="shared" ref="T2562:T2625" si="282">+(((K2562/60)/60)/24)+DATE(1970,1,1)</f>
        <v>41829.889027777775</v>
      </c>
      <c r="U2562" s="8">
        <f t="shared" ref="U2562:U2625" si="283">+(((J2562/60)/60/24)+DATE(1970,1,1))</f>
        <v>41859.889027777775</v>
      </c>
      <c r="V2562" s="14">
        <f t="shared" ref="V2562:V2625" si="284">+U2562-T2562</f>
        <v>30</v>
      </c>
      <c r="W2562" s="10">
        <f t="shared" ref="W2562:W2625" si="285">+(E2562-D2562)/D2562</f>
        <v>-1</v>
      </c>
      <c r="X2562" s="21">
        <f t="shared" ref="X2562:X2625" si="286">YEAR(T2562)</f>
        <v>2014</v>
      </c>
    </row>
    <row r="2563" spans="1:24" ht="60" x14ac:dyDescent="0.25">
      <c r="A2563">
        <v>869</v>
      </c>
      <c r="B2563" s="1" t="s">
        <v>870</v>
      </c>
      <c r="C2563" s="1" t="s">
        <v>4979</v>
      </c>
      <c r="D2563" s="3">
        <v>8800</v>
      </c>
      <c r="E2563" s="4">
        <v>1040</v>
      </c>
      <c r="F2563" t="s">
        <v>8220</v>
      </c>
      <c r="G2563" t="s">
        <v>8223</v>
      </c>
      <c r="H2563" t="s">
        <v>8403</v>
      </c>
      <c r="I2563" t="s">
        <v>8245</v>
      </c>
      <c r="J2563">
        <v>1365448657</v>
      </c>
      <c r="K2563">
        <v>1362860257</v>
      </c>
      <c r="L2563" t="b">
        <v>0</v>
      </c>
      <c r="M2563">
        <v>3</v>
      </c>
      <c r="N2563" t="b">
        <v>0</v>
      </c>
      <c r="O2563" t="s">
        <v>8276</v>
      </c>
      <c r="P2563" t="s">
        <v>8325</v>
      </c>
      <c r="Q2563" t="s">
        <v>8348</v>
      </c>
      <c r="R2563">
        <f t="shared" si="280"/>
        <v>346.67</v>
      </c>
      <c r="S2563" s="9">
        <f t="shared" si="281"/>
        <v>12</v>
      </c>
      <c r="T2563" s="8">
        <f t="shared" si="282"/>
        <v>41342.845567129632</v>
      </c>
      <c r="U2563" s="8">
        <f t="shared" si="283"/>
        <v>41372.803900462961</v>
      </c>
      <c r="V2563" s="14">
        <f t="shared" si="284"/>
        <v>29.958333333328483</v>
      </c>
      <c r="W2563" s="10">
        <f t="shared" si="285"/>
        <v>-0.88181818181818183</v>
      </c>
      <c r="X2563" s="21">
        <f t="shared" si="286"/>
        <v>2013</v>
      </c>
    </row>
    <row r="2564" spans="1:24" ht="45" x14ac:dyDescent="0.25">
      <c r="A2564">
        <v>4054</v>
      </c>
      <c r="B2564" s="1" t="s">
        <v>4050</v>
      </c>
      <c r="C2564" s="1" t="s">
        <v>8158</v>
      </c>
      <c r="D2564" s="3">
        <v>8880</v>
      </c>
      <c r="E2564" s="4">
        <v>0</v>
      </c>
      <c r="F2564" t="s">
        <v>8220</v>
      </c>
      <c r="G2564" t="s">
        <v>8223</v>
      </c>
      <c r="H2564" t="s">
        <v>8403</v>
      </c>
      <c r="I2564" t="s">
        <v>8245</v>
      </c>
      <c r="J2564">
        <v>1475294400</v>
      </c>
      <c r="K2564">
        <v>1472674285</v>
      </c>
      <c r="L2564" t="b">
        <v>0</v>
      </c>
      <c r="M2564">
        <v>0</v>
      </c>
      <c r="N2564" t="b">
        <v>0</v>
      </c>
      <c r="O2564" t="s">
        <v>8269</v>
      </c>
      <c r="P2564" t="s">
        <v>8321</v>
      </c>
      <c r="Q2564" t="s">
        <v>8324</v>
      </c>
      <c r="R2564">
        <f t="shared" si="280"/>
        <v>0</v>
      </c>
      <c r="S2564" s="9">
        <f t="shared" si="281"/>
        <v>0</v>
      </c>
      <c r="T2564" s="8">
        <f t="shared" si="282"/>
        <v>42613.841261574074</v>
      </c>
      <c r="U2564" s="8">
        <f t="shared" si="283"/>
        <v>42644.166666666672</v>
      </c>
      <c r="V2564" s="14">
        <f t="shared" si="284"/>
        <v>30.325405092597066</v>
      </c>
      <c r="W2564" s="10">
        <f t="shared" si="285"/>
        <v>-1</v>
      </c>
      <c r="X2564" s="21">
        <f t="shared" si="286"/>
        <v>2016</v>
      </c>
    </row>
    <row r="2565" spans="1:24" ht="60" x14ac:dyDescent="0.25">
      <c r="A2565">
        <v>456</v>
      </c>
      <c r="B2565" s="1" t="s">
        <v>457</v>
      </c>
      <c r="C2565" s="1" t="s">
        <v>4566</v>
      </c>
      <c r="D2565" s="3">
        <v>8888</v>
      </c>
      <c r="E2565" s="4">
        <v>61</v>
      </c>
      <c r="F2565" t="s">
        <v>8220</v>
      </c>
      <c r="G2565" t="s">
        <v>8223</v>
      </c>
      <c r="H2565" t="s">
        <v>8403</v>
      </c>
      <c r="I2565" t="s">
        <v>8245</v>
      </c>
      <c r="J2565">
        <v>1382414340</v>
      </c>
      <c r="K2565">
        <v>1380559201</v>
      </c>
      <c r="L2565" t="b">
        <v>0</v>
      </c>
      <c r="M2565">
        <v>3</v>
      </c>
      <c r="N2565" t="b">
        <v>0</v>
      </c>
      <c r="O2565" t="s">
        <v>8268</v>
      </c>
      <c r="P2565" t="s">
        <v>8319</v>
      </c>
      <c r="Q2565" t="s">
        <v>8337</v>
      </c>
      <c r="R2565">
        <f t="shared" si="280"/>
        <v>20.329999999999998</v>
      </c>
      <c r="S2565" s="9">
        <f t="shared" si="281"/>
        <v>1</v>
      </c>
      <c r="T2565" s="8">
        <f t="shared" si="282"/>
        <v>41547.694456018515</v>
      </c>
      <c r="U2565" s="8">
        <f t="shared" si="283"/>
        <v>41569.165972222225</v>
      </c>
      <c r="V2565" s="14">
        <f t="shared" si="284"/>
        <v>21.471516203710053</v>
      </c>
      <c r="W2565" s="10">
        <f t="shared" si="285"/>
        <v>-0.99313681368136819</v>
      </c>
      <c r="X2565" s="21">
        <f t="shared" si="286"/>
        <v>2013</v>
      </c>
    </row>
    <row r="2566" spans="1:24" ht="60" x14ac:dyDescent="0.25">
      <c r="A2566">
        <v>1449</v>
      </c>
      <c r="B2566" s="1" t="s">
        <v>1450</v>
      </c>
      <c r="C2566" s="1" t="s">
        <v>5559</v>
      </c>
      <c r="D2566" s="3">
        <v>8888</v>
      </c>
      <c r="E2566" s="4">
        <v>0</v>
      </c>
      <c r="F2566" t="s">
        <v>8220</v>
      </c>
      <c r="G2566" t="s">
        <v>8223</v>
      </c>
      <c r="H2566" t="s">
        <v>8403</v>
      </c>
      <c r="I2566" t="s">
        <v>8245</v>
      </c>
      <c r="J2566">
        <v>1431286105</v>
      </c>
      <c r="K2566">
        <v>1427138905</v>
      </c>
      <c r="L2566" t="b">
        <v>0</v>
      </c>
      <c r="M2566">
        <v>0</v>
      </c>
      <c r="N2566" t="b">
        <v>0</v>
      </c>
      <c r="O2566" t="s">
        <v>8285</v>
      </c>
      <c r="P2566" t="s">
        <v>8309</v>
      </c>
      <c r="Q2566" t="s">
        <v>8346</v>
      </c>
      <c r="R2566">
        <f t="shared" si="280"/>
        <v>0</v>
      </c>
      <c r="S2566" s="9">
        <f t="shared" si="281"/>
        <v>0</v>
      </c>
      <c r="T2566" s="8">
        <f t="shared" si="282"/>
        <v>42086.811400462961</v>
      </c>
      <c r="U2566" s="8">
        <f t="shared" si="283"/>
        <v>42134.811400462961</v>
      </c>
      <c r="V2566" s="14">
        <f t="shared" si="284"/>
        <v>48</v>
      </c>
      <c r="W2566" s="10">
        <f t="shared" si="285"/>
        <v>-1</v>
      </c>
      <c r="X2566" s="21">
        <f t="shared" si="286"/>
        <v>2015</v>
      </c>
    </row>
    <row r="2567" spans="1:24" ht="60" x14ac:dyDescent="0.25">
      <c r="A2567">
        <v>363</v>
      </c>
      <c r="B2567" s="1" t="s">
        <v>364</v>
      </c>
      <c r="C2567" s="1" t="s">
        <v>4473</v>
      </c>
      <c r="D2567" s="3">
        <v>8925</v>
      </c>
      <c r="E2567" s="4">
        <v>9044</v>
      </c>
      <c r="F2567" t="s">
        <v>8218</v>
      </c>
      <c r="G2567" t="s">
        <v>8223</v>
      </c>
      <c r="H2567" t="s">
        <v>8403</v>
      </c>
      <c r="I2567" t="s">
        <v>8245</v>
      </c>
      <c r="J2567">
        <v>1272828120</v>
      </c>
      <c r="K2567">
        <v>1268934736</v>
      </c>
      <c r="L2567" t="b">
        <v>0</v>
      </c>
      <c r="M2567">
        <v>26</v>
      </c>
      <c r="N2567" t="b">
        <v>1</v>
      </c>
      <c r="O2567" t="s">
        <v>8267</v>
      </c>
      <c r="P2567" t="s">
        <v>8319</v>
      </c>
      <c r="Q2567" t="s">
        <v>8320</v>
      </c>
      <c r="R2567">
        <f t="shared" si="280"/>
        <v>347.85</v>
      </c>
      <c r="S2567" s="9">
        <f t="shared" si="281"/>
        <v>101</v>
      </c>
      <c r="T2567" s="8">
        <f t="shared" si="282"/>
        <v>40255.744629629626</v>
      </c>
      <c r="U2567" s="8">
        <f t="shared" si="283"/>
        <v>40300.806944444441</v>
      </c>
      <c r="V2567" s="14">
        <f t="shared" si="284"/>
        <v>45.062314814815181</v>
      </c>
      <c r="W2567" s="10">
        <f t="shared" si="285"/>
        <v>1.3333333333333334E-2</v>
      </c>
      <c r="X2567" s="21">
        <f t="shared" si="286"/>
        <v>2010</v>
      </c>
    </row>
    <row r="2568" spans="1:24" ht="60" x14ac:dyDescent="0.25">
      <c r="A2568">
        <v>2252</v>
      </c>
      <c r="B2568" s="1" t="s">
        <v>2253</v>
      </c>
      <c r="C2568" s="1" t="s">
        <v>6362</v>
      </c>
      <c r="D2568" s="3">
        <v>9000</v>
      </c>
      <c r="E2568" s="4">
        <v>24505</v>
      </c>
      <c r="F2568" t="s">
        <v>8218</v>
      </c>
      <c r="G2568" t="s">
        <v>8226</v>
      </c>
      <c r="H2568" t="s">
        <v>8405</v>
      </c>
      <c r="I2568" t="s">
        <v>8248</v>
      </c>
      <c r="J2568">
        <v>1470469938</v>
      </c>
      <c r="K2568">
        <v>1469173938</v>
      </c>
      <c r="L2568" t="b">
        <v>0</v>
      </c>
      <c r="M2568">
        <v>249</v>
      </c>
      <c r="N2568" t="b">
        <v>1</v>
      </c>
      <c r="O2568" t="s">
        <v>8295</v>
      </c>
      <c r="P2568" t="s">
        <v>8314</v>
      </c>
      <c r="Q2568" t="s">
        <v>8315</v>
      </c>
      <c r="R2568">
        <f t="shared" si="280"/>
        <v>98.41</v>
      </c>
      <c r="S2568" s="9">
        <f t="shared" si="281"/>
        <v>272</v>
      </c>
      <c r="T2568" s="8">
        <f t="shared" si="282"/>
        <v>42573.327986111108</v>
      </c>
      <c r="U2568" s="8">
        <f t="shared" si="283"/>
        <v>42588.327986111108</v>
      </c>
      <c r="V2568" s="14">
        <f t="shared" si="284"/>
        <v>15</v>
      </c>
      <c r="W2568" s="10">
        <f t="shared" si="285"/>
        <v>1.7227777777777777</v>
      </c>
      <c r="X2568" s="21">
        <f t="shared" si="286"/>
        <v>2016</v>
      </c>
    </row>
    <row r="2569" spans="1:24" ht="60" x14ac:dyDescent="0.25">
      <c r="A2569">
        <v>1218</v>
      </c>
      <c r="B2569" s="1" t="s">
        <v>1219</v>
      </c>
      <c r="C2569" s="1" t="s">
        <v>5328</v>
      </c>
      <c r="D2569" s="3">
        <v>9000</v>
      </c>
      <c r="E2569" s="4">
        <v>15505</v>
      </c>
      <c r="F2569" t="s">
        <v>8218</v>
      </c>
      <c r="G2569" t="s">
        <v>8223</v>
      </c>
      <c r="H2569" t="s">
        <v>8403</v>
      </c>
      <c r="I2569" t="s">
        <v>8245</v>
      </c>
      <c r="J2569">
        <v>1446346800</v>
      </c>
      <c r="K2569">
        <v>1443714800</v>
      </c>
      <c r="L2569" t="b">
        <v>0</v>
      </c>
      <c r="M2569">
        <v>89</v>
      </c>
      <c r="N2569" t="b">
        <v>1</v>
      </c>
      <c r="O2569" t="s">
        <v>8283</v>
      </c>
      <c r="P2569" t="s">
        <v>8311</v>
      </c>
      <c r="Q2569" t="s">
        <v>8312</v>
      </c>
      <c r="R2569">
        <f t="shared" si="280"/>
        <v>174.21</v>
      </c>
      <c r="S2569" s="9">
        <f t="shared" si="281"/>
        <v>172</v>
      </c>
      <c r="T2569" s="8">
        <f t="shared" si="282"/>
        <v>42278.662037037036</v>
      </c>
      <c r="U2569" s="8">
        <f t="shared" si="283"/>
        <v>42309.125</v>
      </c>
      <c r="V2569" s="14">
        <f t="shared" si="284"/>
        <v>30.462962962963502</v>
      </c>
      <c r="W2569" s="10">
        <f t="shared" si="285"/>
        <v>0.72277777777777774</v>
      </c>
      <c r="X2569" s="21">
        <f t="shared" si="286"/>
        <v>2015</v>
      </c>
    </row>
    <row r="2570" spans="1:24" ht="30" x14ac:dyDescent="0.25">
      <c r="A2570">
        <v>2199</v>
      </c>
      <c r="B2570" s="1" t="s">
        <v>2200</v>
      </c>
      <c r="C2570" s="1" t="s">
        <v>6309</v>
      </c>
      <c r="D2570" s="3">
        <v>9000</v>
      </c>
      <c r="E2570" s="4">
        <v>13228</v>
      </c>
      <c r="F2570" t="s">
        <v>8218</v>
      </c>
      <c r="G2570" t="s">
        <v>8240</v>
      </c>
      <c r="H2570" t="s">
        <v>8413</v>
      </c>
      <c r="I2570" t="s">
        <v>8248</v>
      </c>
      <c r="J2570">
        <v>1444903198</v>
      </c>
      <c r="K2570">
        <v>1442311198</v>
      </c>
      <c r="L2570" t="b">
        <v>1</v>
      </c>
      <c r="M2570">
        <v>251</v>
      </c>
      <c r="N2570" t="b">
        <v>1</v>
      </c>
      <c r="O2570" t="s">
        <v>8295</v>
      </c>
      <c r="P2570" t="s">
        <v>8314</v>
      </c>
      <c r="Q2570" t="s">
        <v>8315</v>
      </c>
      <c r="R2570">
        <f t="shared" si="280"/>
        <v>52.7</v>
      </c>
      <c r="S2570" s="9">
        <f t="shared" si="281"/>
        <v>147</v>
      </c>
      <c r="T2570" s="8">
        <f t="shared" si="282"/>
        <v>42262.416643518518</v>
      </c>
      <c r="U2570" s="8">
        <f t="shared" si="283"/>
        <v>42292.416643518518</v>
      </c>
      <c r="V2570" s="14">
        <f t="shared" si="284"/>
        <v>30</v>
      </c>
      <c r="W2570" s="10">
        <f t="shared" si="285"/>
        <v>0.46977777777777779</v>
      </c>
      <c r="X2570" s="21">
        <f t="shared" si="286"/>
        <v>2015</v>
      </c>
    </row>
    <row r="2571" spans="1:24" ht="45" x14ac:dyDescent="0.25">
      <c r="A2571">
        <v>1399</v>
      </c>
      <c r="B2571" s="1" t="s">
        <v>1400</v>
      </c>
      <c r="C2571" s="1" t="s">
        <v>5509</v>
      </c>
      <c r="D2571" s="3">
        <v>9000</v>
      </c>
      <c r="E2571" s="4">
        <v>11353</v>
      </c>
      <c r="F2571" t="s">
        <v>8218</v>
      </c>
      <c r="G2571" t="s">
        <v>8223</v>
      </c>
      <c r="H2571" t="s">
        <v>8403</v>
      </c>
      <c r="I2571" t="s">
        <v>8245</v>
      </c>
      <c r="J2571">
        <v>1412640373</v>
      </c>
      <c r="K2571">
        <v>1410048373</v>
      </c>
      <c r="L2571" t="b">
        <v>0</v>
      </c>
      <c r="M2571">
        <v>184</v>
      </c>
      <c r="N2571" t="b">
        <v>1</v>
      </c>
      <c r="O2571" t="s">
        <v>8274</v>
      </c>
      <c r="P2571" t="s">
        <v>8325</v>
      </c>
      <c r="Q2571" t="s">
        <v>8329</v>
      </c>
      <c r="R2571">
        <f t="shared" si="280"/>
        <v>61.7</v>
      </c>
      <c r="S2571" s="9">
        <f t="shared" si="281"/>
        <v>126</v>
      </c>
      <c r="T2571" s="8">
        <f t="shared" si="282"/>
        <v>41889.004317129627</v>
      </c>
      <c r="U2571" s="8">
        <f t="shared" si="283"/>
        <v>41919.004317129627</v>
      </c>
      <c r="V2571" s="14">
        <f t="shared" si="284"/>
        <v>30</v>
      </c>
      <c r="W2571" s="10">
        <f t="shared" si="285"/>
        <v>0.26144444444444442</v>
      </c>
      <c r="X2571" s="21">
        <f t="shared" si="286"/>
        <v>2014</v>
      </c>
    </row>
    <row r="2572" spans="1:24" ht="60" x14ac:dyDescent="0.25">
      <c r="A2572">
        <v>1189</v>
      </c>
      <c r="B2572" s="1" t="s">
        <v>1190</v>
      </c>
      <c r="C2572" s="1" t="s">
        <v>5299</v>
      </c>
      <c r="D2572" s="3">
        <v>9000</v>
      </c>
      <c r="E2572" s="4">
        <v>9700</v>
      </c>
      <c r="F2572" t="s">
        <v>8218</v>
      </c>
      <c r="G2572" t="s">
        <v>8223</v>
      </c>
      <c r="H2572" t="s">
        <v>8403</v>
      </c>
      <c r="I2572" t="s">
        <v>8245</v>
      </c>
      <c r="J2572">
        <v>1467242995</v>
      </c>
      <c r="K2572">
        <v>1465428595</v>
      </c>
      <c r="L2572" t="b">
        <v>0</v>
      </c>
      <c r="M2572">
        <v>86</v>
      </c>
      <c r="N2572" t="b">
        <v>1</v>
      </c>
      <c r="O2572" t="s">
        <v>8283</v>
      </c>
      <c r="P2572" t="s">
        <v>8311</v>
      </c>
      <c r="Q2572" t="s">
        <v>8312</v>
      </c>
      <c r="R2572">
        <f t="shared" si="280"/>
        <v>112.79</v>
      </c>
      <c r="S2572" s="9">
        <f t="shared" si="281"/>
        <v>108</v>
      </c>
      <c r="T2572" s="8">
        <f t="shared" si="282"/>
        <v>42529.979108796295</v>
      </c>
      <c r="U2572" s="8">
        <f t="shared" si="283"/>
        <v>42550.979108796295</v>
      </c>
      <c r="V2572" s="14">
        <f t="shared" si="284"/>
        <v>21</v>
      </c>
      <c r="W2572" s="10">
        <f t="shared" si="285"/>
        <v>7.7777777777777779E-2</v>
      </c>
      <c r="X2572" s="21">
        <f t="shared" si="286"/>
        <v>2016</v>
      </c>
    </row>
    <row r="2573" spans="1:24" ht="60" x14ac:dyDescent="0.25">
      <c r="A2573">
        <v>1747</v>
      </c>
      <c r="B2573" s="1" t="s">
        <v>1748</v>
      </c>
      <c r="C2573" s="1" t="s">
        <v>5857</v>
      </c>
      <c r="D2573" s="3">
        <v>9000</v>
      </c>
      <c r="E2573" s="4">
        <v>9446</v>
      </c>
      <c r="F2573" t="s">
        <v>8218</v>
      </c>
      <c r="G2573" t="s">
        <v>8224</v>
      </c>
      <c r="H2573" t="s">
        <v>8407</v>
      </c>
      <c r="I2573" t="s">
        <v>8246</v>
      </c>
      <c r="J2573">
        <v>1447426800</v>
      </c>
      <c r="K2573">
        <v>1444904830</v>
      </c>
      <c r="L2573" t="b">
        <v>0</v>
      </c>
      <c r="M2573">
        <v>159</v>
      </c>
      <c r="N2573" t="b">
        <v>1</v>
      </c>
      <c r="O2573" t="s">
        <v>8283</v>
      </c>
      <c r="P2573" t="s">
        <v>8311</v>
      </c>
      <c r="Q2573" t="s">
        <v>8312</v>
      </c>
      <c r="R2573">
        <f t="shared" si="280"/>
        <v>59.41</v>
      </c>
      <c r="S2573" s="9">
        <f t="shared" si="281"/>
        <v>105</v>
      </c>
      <c r="T2573" s="8">
        <f t="shared" si="282"/>
        <v>42292.435532407413</v>
      </c>
      <c r="U2573" s="8">
        <f t="shared" si="283"/>
        <v>42321.625</v>
      </c>
      <c r="V2573" s="14">
        <f t="shared" si="284"/>
        <v>29.18946759258688</v>
      </c>
      <c r="W2573" s="10">
        <f t="shared" si="285"/>
        <v>4.9555555555555554E-2</v>
      </c>
      <c r="X2573" s="21">
        <f t="shared" si="286"/>
        <v>2015</v>
      </c>
    </row>
    <row r="2574" spans="1:24" ht="45" x14ac:dyDescent="0.25">
      <c r="A2574">
        <v>2311</v>
      </c>
      <c r="B2574" s="1" t="s">
        <v>2312</v>
      </c>
      <c r="C2574" s="1" t="s">
        <v>6421</v>
      </c>
      <c r="D2574" s="3">
        <v>9000</v>
      </c>
      <c r="E2574" s="4">
        <v>9370</v>
      </c>
      <c r="F2574" t="s">
        <v>8218</v>
      </c>
      <c r="G2574" t="s">
        <v>8223</v>
      </c>
      <c r="H2574" t="s">
        <v>8403</v>
      </c>
      <c r="I2574" t="s">
        <v>8245</v>
      </c>
      <c r="J2574">
        <v>1399421189</v>
      </c>
      <c r="K2574">
        <v>1396829189</v>
      </c>
      <c r="L2574" t="b">
        <v>1</v>
      </c>
      <c r="M2574">
        <v>104</v>
      </c>
      <c r="N2574" t="b">
        <v>1</v>
      </c>
      <c r="O2574" t="s">
        <v>8277</v>
      </c>
      <c r="P2574" t="s">
        <v>8325</v>
      </c>
      <c r="Q2574" t="s">
        <v>8326</v>
      </c>
      <c r="R2574">
        <f t="shared" si="280"/>
        <v>90.1</v>
      </c>
      <c r="S2574" s="9">
        <f t="shared" si="281"/>
        <v>104</v>
      </c>
      <c r="T2574" s="8">
        <f t="shared" si="282"/>
        <v>41736.004502314812</v>
      </c>
      <c r="U2574" s="8">
        <f t="shared" si="283"/>
        <v>41766.004502314812</v>
      </c>
      <c r="V2574" s="14">
        <f t="shared" si="284"/>
        <v>30</v>
      </c>
      <c r="W2574" s="10">
        <f t="shared" si="285"/>
        <v>4.1111111111111112E-2</v>
      </c>
      <c r="X2574" s="21">
        <f t="shared" si="286"/>
        <v>2014</v>
      </c>
    </row>
    <row r="2575" spans="1:24" ht="60" x14ac:dyDescent="0.25">
      <c r="A2575">
        <v>1519</v>
      </c>
      <c r="B2575" s="1" t="s">
        <v>1520</v>
      </c>
      <c r="C2575" s="1" t="s">
        <v>5629</v>
      </c>
      <c r="D2575" s="3">
        <v>9000</v>
      </c>
      <c r="E2575" s="4">
        <v>9302.75</v>
      </c>
      <c r="F2575" t="s">
        <v>8218</v>
      </c>
      <c r="G2575" t="s">
        <v>8223</v>
      </c>
      <c r="H2575" t="s">
        <v>8403</v>
      </c>
      <c r="I2575" t="s">
        <v>8245</v>
      </c>
      <c r="J2575">
        <v>1403301540</v>
      </c>
      <c r="K2575">
        <v>1400867283</v>
      </c>
      <c r="L2575" t="b">
        <v>1</v>
      </c>
      <c r="M2575">
        <v>145</v>
      </c>
      <c r="N2575" t="b">
        <v>1</v>
      </c>
      <c r="O2575" t="s">
        <v>8283</v>
      </c>
      <c r="P2575" t="s">
        <v>8311</v>
      </c>
      <c r="Q2575" t="s">
        <v>8312</v>
      </c>
      <c r="R2575">
        <f t="shared" si="280"/>
        <v>64.16</v>
      </c>
      <c r="S2575" s="9">
        <f t="shared" si="281"/>
        <v>103</v>
      </c>
      <c r="T2575" s="8">
        <f t="shared" si="282"/>
        <v>41782.741701388892</v>
      </c>
      <c r="U2575" s="8">
        <f t="shared" si="283"/>
        <v>41810.915972222225</v>
      </c>
      <c r="V2575" s="14">
        <f t="shared" si="284"/>
        <v>28.174270833333139</v>
      </c>
      <c r="W2575" s="10">
        <f t="shared" si="285"/>
        <v>3.3638888888888892E-2</v>
      </c>
      <c r="X2575" s="21">
        <f t="shared" si="286"/>
        <v>2014</v>
      </c>
    </row>
    <row r="2576" spans="1:24" ht="60" x14ac:dyDescent="0.25">
      <c r="A2576">
        <v>1850</v>
      </c>
      <c r="B2576" s="1" t="s">
        <v>1851</v>
      </c>
      <c r="C2576" s="1" t="s">
        <v>5960</v>
      </c>
      <c r="D2576" s="3">
        <v>9000</v>
      </c>
      <c r="E2576" s="4">
        <v>9137</v>
      </c>
      <c r="F2576" t="s">
        <v>8218</v>
      </c>
      <c r="G2576" t="s">
        <v>8223</v>
      </c>
      <c r="H2576" t="s">
        <v>8403</v>
      </c>
      <c r="I2576" t="s">
        <v>8245</v>
      </c>
      <c r="J2576">
        <v>1405033300</v>
      </c>
      <c r="K2576">
        <v>1402441300</v>
      </c>
      <c r="L2576" t="b">
        <v>0</v>
      </c>
      <c r="M2576">
        <v>179</v>
      </c>
      <c r="N2576" t="b">
        <v>1</v>
      </c>
      <c r="O2576" t="s">
        <v>8274</v>
      </c>
      <c r="P2576" t="s">
        <v>8325</v>
      </c>
      <c r="Q2576" t="s">
        <v>8329</v>
      </c>
      <c r="R2576">
        <f t="shared" si="280"/>
        <v>51.04</v>
      </c>
      <c r="S2576" s="9">
        <f t="shared" si="281"/>
        <v>102</v>
      </c>
      <c r="T2576" s="8">
        <f t="shared" si="282"/>
        <v>41800.959490740745</v>
      </c>
      <c r="U2576" s="8">
        <f t="shared" si="283"/>
        <v>41830.959490740745</v>
      </c>
      <c r="V2576" s="14">
        <f t="shared" si="284"/>
        <v>30</v>
      </c>
      <c r="W2576" s="10">
        <f t="shared" si="285"/>
        <v>1.5222222222222222E-2</v>
      </c>
      <c r="X2576" s="21">
        <f t="shared" si="286"/>
        <v>2014</v>
      </c>
    </row>
    <row r="2577" spans="1:24" ht="30" x14ac:dyDescent="0.25">
      <c r="A2577">
        <v>3360</v>
      </c>
      <c r="B2577" s="1" t="s">
        <v>3359</v>
      </c>
      <c r="C2577" s="1" t="s">
        <v>7470</v>
      </c>
      <c r="D2577" s="3">
        <v>9000</v>
      </c>
      <c r="E2577" s="4">
        <v>9124</v>
      </c>
      <c r="F2577" t="s">
        <v>8218</v>
      </c>
      <c r="G2577" t="s">
        <v>8243</v>
      </c>
      <c r="H2577" t="s">
        <v>8422</v>
      </c>
      <c r="I2577" t="s">
        <v>8257</v>
      </c>
      <c r="J2577">
        <v>1481731140</v>
      </c>
      <c r="K2577">
        <v>1479866343</v>
      </c>
      <c r="L2577" t="b">
        <v>0</v>
      </c>
      <c r="M2577">
        <v>72</v>
      </c>
      <c r="N2577" t="b">
        <v>1</v>
      </c>
      <c r="O2577" t="s">
        <v>8269</v>
      </c>
      <c r="P2577" t="s">
        <v>8321</v>
      </c>
      <c r="Q2577" t="s">
        <v>8324</v>
      </c>
      <c r="R2577">
        <f t="shared" si="280"/>
        <v>126.72</v>
      </c>
      <c r="S2577" s="9">
        <f t="shared" si="281"/>
        <v>101</v>
      </c>
      <c r="T2577" s="8">
        <f t="shared" si="282"/>
        <v>42697.082673611112</v>
      </c>
      <c r="U2577" s="8">
        <f t="shared" si="283"/>
        <v>42718.665972222225</v>
      </c>
      <c r="V2577" s="14">
        <f t="shared" si="284"/>
        <v>21.583298611112696</v>
      </c>
      <c r="W2577" s="10">
        <f t="shared" si="285"/>
        <v>1.3777777777777778E-2</v>
      </c>
      <c r="X2577" s="21">
        <f t="shared" si="286"/>
        <v>2016</v>
      </c>
    </row>
    <row r="2578" spans="1:24" ht="60" x14ac:dyDescent="0.25">
      <c r="A2578">
        <v>7</v>
      </c>
      <c r="B2578" s="1" t="s">
        <v>9</v>
      </c>
      <c r="C2578" s="1" t="s">
        <v>4118</v>
      </c>
      <c r="D2578" s="3">
        <v>9000</v>
      </c>
      <c r="E2578" s="4">
        <v>9110</v>
      </c>
      <c r="F2578" t="s">
        <v>8218</v>
      </c>
      <c r="G2578" t="s">
        <v>8223</v>
      </c>
      <c r="H2578" t="s">
        <v>8403</v>
      </c>
      <c r="I2578" t="s">
        <v>8245</v>
      </c>
      <c r="J2578">
        <v>1467680867</v>
      </c>
      <c r="K2578">
        <v>1464224867</v>
      </c>
      <c r="L2578" t="b">
        <v>0</v>
      </c>
      <c r="M2578">
        <v>57</v>
      </c>
      <c r="N2578" t="b">
        <v>1</v>
      </c>
      <c r="O2578" t="s">
        <v>8263</v>
      </c>
      <c r="P2578" t="s">
        <v>8319</v>
      </c>
      <c r="Q2578" t="s">
        <v>8330</v>
      </c>
      <c r="R2578">
        <f t="shared" si="280"/>
        <v>159.82</v>
      </c>
      <c r="S2578" s="9">
        <f t="shared" si="281"/>
        <v>101</v>
      </c>
      <c r="T2578" s="8">
        <f t="shared" si="282"/>
        <v>42516.047071759262</v>
      </c>
      <c r="U2578" s="8">
        <f t="shared" si="283"/>
        <v>42556.047071759262</v>
      </c>
      <c r="V2578" s="14">
        <f t="shared" si="284"/>
        <v>40</v>
      </c>
      <c r="W2578" s="10">
        <f t="shared" si="285"/>
        <v>1.2222222222222223E-2</v>
      </c>
      <c r="X2578" s="21">
        <f t="shared" si="286"/>
        <v>2016</v>
      </c>
    </row>
    <row r="2579" spans="1:24" ht="45" x14ac:dyDescent="0.25">
      <c r="A2579">
        <v>940</v>
      </c>
      <c r="B2579" s="1" t="s">
        <v>941</v>
      </c>
      <c r="C2579" s="1" t="s">
        <v>5050</v>
      </c>
      <c r="D2579" s="3">
        <v>9000</v>
      </c>
      <c r="E2579" s="4">
        <v>1544</v>
      </c>
      <c r="F2579" t="s">
        <v>8220</v>
      </c>
      <c r="G2579" t="s">
        <v>8223</v>
      </c>
      <c r="H2579" t="s">
        <v>8403</v>
      </c>
      <c r="I2579" t="s">
        <v>8245</v>
      </c>
      <c r="J2579">
        <v>1439251926</v>
      </c>
      <c r="K2579">
        <v>1435363926</v>
      </c>
      <c r="L2579" t="b">
        <v>0</v>
      </c>
      <c r="M2579">
        <v>14</v>
      </c>
      <c r="N2579" t="b">
        <v>0</v>
      </c>
      <c r="O2579" t="s">
        <v>8271</v>
      </c>
      <c r="P2579" t="s">
        <v>8306</v>
      </c>
      <c r="Q2579" t="s">
        <v>8308</v>
      </c>
      <c r="R2579">
        <f t="shared" si="280"/>
        <v>110.29</v>
      </c>
      <c r="S2579" s="9">
        <f t="shared" si="281"/>
        <v>17</v>
      </c>
      <c r="T2579" s="8">
        <f t="shared" si="282"/>
        <v>42182.008402777778</v>
      </c>
      <c r="U2579" s="8">
        <f t="shared" si="283"/>
        <v>42227.008402777778</v>
      </c>
      <c r="V2579" s="14">
        <f t="shared" si="284"/>
        <v>45</v>
      </c>
      <c r="W2579" s="10">
        <f t="shared" si="285"/>
        <v>-0.82844444444444443</v>
      </c>
      <c r="X2579" s="21">
        <f t="shared" si="286"/>
        <v>2015</v>
      </c>
    </row>
    <row r="2580" spans="1:24" ht="60" x14ac:dyDescent="0.25">
      <c r="A2580">
        <v>1794</v>
      </c>
      <c r="B2580" s="1" t="s">
        <v>1795</v>
      </c>
      <c r="C2580" s="1" t="s">
        <v>5904</v>
      </c>
      <c r="D2580" s="3">
        <v>9000</v>
      </c>
      <c r="E2580" s="4">
        <v>997</v>
      </c>
      <c r="F2580" t="s">
        <v>8220</v>
      </c>
      <c r="G2580" t="s">
        <v>8223</v>
      </c>
      <c r="H2580" t="s">
        <v>8403</v>
      </c>
      <c r="I2580" t="s">
        <v>8245</v>
      </c>
      <c r="J2580">
        <v>1423660422</v>
      </c>
      <c r="K2580">
        <v>1420636422</v>
      </c>
      <c r="L2580" t="b">
        <v>1</v>
      </c>
      <c r="M2580">
        <v>18</v>
      </c>
      <c r="N2580" t="b">
        <v>0</v>
      </c>
      <c r="O2580" t="s">
        <v>8283</v>
      </c>
      <c r="P2580" t="s">
        <v>8311</v>
      </c>
      <c r="Q2580" t="s">
        <v>8312</v>
      </c>
      <c r="R2580">
        <f t="shared" si="280"/>
        <v>55.39</v>
      </c>
      <c r="S2580" s="9">
        <f t="shared" si="281"/>
        <v>11</v>
      </c>
      <c r="T2580" s="8">
        <f t="shared" si="282"/>
        <v>42011.551180555558</v>
      </c>
      <c r="U2580" s="8">
        <f t="shared" si="283"/>
        <v>42046.551180555558</v>
      </c>
      <c r="V2580" s="14">
        <f t="shared" si="284"/>
        <v>35</v>
      </c>
      <c r="W2580" s="10">
        <f t="shared" si="285"/>
        <v>-0.88922222222222225</v>
      </c>
      <c r="X2580" s="21">
        <f t="shared" si="286"/>
        <v>2015</v>
      </c>
    </row>
    <row r="2581" spans="1:24" ht="60" x14ac:dyDescent="0.25">
      <c r="A2581">
        <v>588</v>
      </c>
      <c r="B2581" s="1" t="s">
        <v>589</v>
      </c>
      <c r="C2581" s="1" t="s">
        <v>4698</v>
      </c>
      <c r="D2581" s="3">
        <v>9000</v>
      </c>
      <c r="E2581" s="4">
        <v>301</v>
      </c>
      <c r="F2581" t="s">
        <v>8220</v>
      </c>
      <c r="G2581" t="s">
        <v>8236</v>
      </c>
      <c r="H2581" t="s">
        <v>8410</v>
      </c>
      <c r="I2581" t="s">
        <v>8248</v>
      </c>
      <c r="J2581">
        <v>1479410886</v>
      </c>
      <c r="K2581">
        <v>1474223286</v>
      </c>
      <c r="L2581" t="b">
        <v>0</v>
      </c>
      <c r="M2581">
        <v>2</v>
      </c>
      <c r="N2581" t="b">
        <v>0</v>
      </c>
      <c r="O2581" t="s">
        <v>8270</v>
      </c>
      <c r="P2581" t="s">
        <v>8306</v>
      </c>
      <c r="Q2581" t="s">
        <v>8340</v>
      </c>
      <c r="R2581">
        <f t="shared" si="280"/>
        <v>150.5</v>
      </c>
      <c r="S2581" s="9">
        <f t="shared" si="281"/>
        <v>3</v>
      </c>
      <c r="T2581" s="8">
        <f t="shared" si="282"/>
        <v>42631.769513888896</v>
      </c>
      <c r="U2581" s="8">
        <f t="shared" si="283"/>
        <v>42691.811180555553</v>
      </c>
      <c r="V2581" s="14">
        <f t="shared" si="284"/>
        <v>60.041666666656965</v>
      </c>
      <c r="W2581" s="10">
        <f t="shared" si="285"/>
        <v>-0.9665555555555555</v>
      </c>
      <c r="X2581" s="21">
        <f t="shared" si="286"/>
        <v>2016</v>
      </c>
    </row>
    <row r="2582" spans="1:24" ht="45" x14ac:dyDescent="0.25">
      <c r="A2582">
        <v>1015</v>
      </c>
      <c r="B2582" s="1" t="s">
        <v>1016</v>
      </c>
      <c r="C2582" s="1" t="s">
        <v>5125</v>
      </c>
      <c r="D2582" s="3">
        <v>9000</v>
      </c>
      <c r="E2582" s="4">
        <v>240</v>
      </c>
      <c r="F2582" t="s">
        <v>8219</v>
      </c>
      <c r="G2582" t="s">
        <v>8239</v>
      </c>
      <c r="H2582" t="s">
        <v>8421</v>
      </c>
      <c r="I2582" t="s">
        <v>8256</v>
      </c>
      <c r="J2582">
        <v>1448489095</v>
      </c>
      <c r="K2582">
        <v>1445893495</v>
      </c>
      <c r="L2582" t="b">
        <v>0</v>
      </c>
      <c r="M2582">
        <v>6</v>
      </c>
      <c r="N2582" t="b">
        <v>0</v>
      </c>
      <c r="O2582" t="s">
        <v>8271</v>
      </c>
      <c r="P2582" t="s">
        <v>8306</v>
      </c>
      <c r="Q2582" t="s">
        <v>8308</v>
      </c>
      <c r="R2582">
        <f t="shared" si="280"/>
        <v>40</v>
      </c>
      <c r="S2582" s="9">
        <f t="shared" si="281"/>
        <v>3</v>
      </c>
      <c r="T2582" s="8">
        <f t="shared" si="282"/>
        <v>42303.878414351857</v>
      </c>
      <c r="U2582" s="8">
        <f t="shared" si="283"/>
        <v>42333.920081018514</v>
      </c>
      <c r="V2582" s="14">
        <f t="shared" si="284"/>
        <v>30.041666666656965</v>
      </c>
      <c r="W2582" s="10">
        <f t="shared" si="285"/>
        <v>-0.97333333333333338</v>
      </c>
      <c r="X2582" s="21">
        <f t="shared" si="286"/>
        <v>2015</v>
      </c>
    </row>
    <row r="2583" spans="1:24" ht="60" x14ac:dyDescent="0.25">
      <c r="A2583">
        <v>1573</v>
      </c>
      <c r="B2583" s="1" t="s">
        <v>1574</v>
      </c>
      <c r="C2583" s="1" t="s">
        <v>5683</v>
      </c>
      <c r="D2583" s="3">
        <v>9000</v>
      </c>
      <c r="E2583" s="4">
        <v>223</v>
      </c>
      <c r="F2583" t="s">
        <v>8219</v>
      </c>
      <c r="G2583" t="s">
        <v>8228</v>
      </c>
      <c r="H2583" t="s">
        <v>8408</v>
      </c>
      <c r="I2583" t="s">
        <v>8250</v>
      </c>
      <c r="J2583">
        <v>1491019140</v>
      </c>
      <c r="K2583">
        <v>1487548802</v>
      </c>
      <c r="L2583" t="b">
        <v>0</v>
      </c>
      <c r="M2583">
        <v>3</v>
      </c>
      <c r="N2583" t="b">
        <v>0</v>
      </c>
      <c r="O2583" t="s">
        <v>8288</v>
      </c>
      <c r="P2583" t="s">
        <v>8309</v>
      </c>
      <c r="Q2583" t="s">
        <v>8347</v>
      </c>
      <c r="R2583">
        <f t="shared" si="280"/>
        <v>74.33</v>
      </c>
      <c r="S2583" s="9">
        <f t="shared" si="281"/>
        <v>2</v>
      </c>
      <c r="T2583" s="8">
        <f t="shared" si="282"/>
        <v>42786.000023148154</v>
      </c>
      <c r="U2583" s="8">
        <f t="shared" si="283"/>
        <v>42826.165972222225</v>
      </c>
      <c r="V2583" s="14">
        <f t="shared" si="284"/>
        <v>40.16594907407125</v>
      </c>
      <c r="W2583" s="10">
        <f t="shared" si="285"/>
        <v>-0.97522222222222221</v>
      </c>
      <c r="X2583" s="21">
        <f t="shared" si="286"/>
        <v>2017</v>
      </c>
    </row>
    <row r="2584" spans="1:24" ht="45" x14ac:dyDescent="0.25">
      <c r="A2584">
        <v>583</v>
      </c>
      <c r="B2584" s="1" t="s">
        <v>584</v>
      </c>
      <c r="C2584" s="1" t="s">
        <v>4693</v>
      </c>
      <c r="D2584" s="3">
        <v>9000</v>
      </c>
      <c r="E2584" s="4">
        <v>1</v>
      </c>
      <c r="F2584" t="s">
        <v>8220</v>
      </c>
      <c r="G2584" t="s">
        <v>8223</v>
      </c>
      <c r="H2584" t="s">
        <v>8403</v>
      </c>
      <c r="I2584" t="s">
        <v>8245</v>
      </c>
      <c r="J2584">
        <v>1426800687</v>
      </c>
      <c r="K2584">
        <v>1424212287</v>
      </c>
      <c r="L2584" t="b">
        <v>0</v>
      </c>
      <c r="M2584">
        <v>1</v>
      </c>
      <c r="N2584" t="b">
        <v>0</v>
      </c>
      <c r="O2584" t="s">
        <v>8270</v>
      </c>
      <c r="P2584" t="s">
        <v>8306</v>
      </c>
      <c r="Q2584" t="s">
        <v>8340</v>
      </c>
      <c r="R2584">
        <f t="shared" si="280"/>
        <v>1</v>
      </c>
      <c r="S2584" s="9">
        <f t="shared" si="281"/>
        <v>0</v>
      </c>
      <c r="T2584" s="8">
        <f t="shared" si="282"/>
        <v>42052.93850694444</v>
      </c>
      <c r="U2584" s="8">
        <f t="shared" si="283"/>
        <v>42082.896840277783</v>
      </c>
      <c r="V2584" s="14">
        <f t="shared" si="284"/>
        <v>29.958333333343035</v>
      </c>
      <c r="W2584" s="10">
        <f t="shared" si="285"/>
        <v>-0.99988888888888894</v>
      </c>
      <c r="X2584" s="21">
        <f t="shared" si="286"/>
        <v>2015</v>
      </c>
    </row>
    <row r="2585" spans="1:24" ht="45" x14ac:dyDescent="0.25">
      <c r="A2585">
        <v>585</v>
      </c>
      <c r="B2585" s="1" t="s">
        <v>586</v>
      </c>
      <c r="C2585" s="1" t="s">
        <v>4695</v>
      </c>
      <c r="D2585" s="3">
        <v>9000</v>
      </c>
      <c r="E2585" s="4">
        <v>0</v>
      </c>
      <c r="F2585" t="s">
        <v>8220</v>
      </c>
      <c r="G2585" t="s">
        <v>8224</v>
      </c>
      <c r="H2585" t="s">
        <v>8407</v>
      </c>
      <c r="I2585" t="s">
        <v>8246</v>
      </c>
      <c r="J2585">
        <v>1448928000</v>
      </c>
      <c r="K2585">
        <v>1444123377</v>
      </c>
      <c r="L2585" t="b">
        <v>0</v>
      </c>
      <c r="M2585">
        <v>0</v>
      </c>
      <c r="N2585" t="b">
        <v>0</v>
      </c>
      <c r="O2585" t="s">
        <v>8270</v>
      </c>
      <c r="P2585" t="s">
        <v>8306</v>
      </c>
      <c r="Q2585" t="s">
        <v>8340</v>
      </c>
      <c r="R2585">
        <f t="shared" si="280"/>
        <v>0</v>
      </c>
      <c r="S2585" s="9">
        <f t="shared" si="281"/>
        <v>0</v>
      </c>
      <c r="T2585" s="8">
        <f t="shared" si="282"/>
        <v>42283.3909375</v>
      </c>
      <c r="U2585" s="8">
        <f t="shared" si="283"/>
        <v>42339</v>
      </c>
      <c r="V2585" s="14">
        <f t="shared" si="284"/>
        <v>55.609062499999709</v>
      </c>
      <c r="W2585" s="10">
        <f t="shared" si="285"/>
        <v>-1</v>
      </c>
      <c r="X2585" s="21">
        <f t="shared" si="286"/>
        <v>2015</v>
      </c>
    </row>
    <row r="2586" spans="1:24" ht="30" x14ac:dyDescent="0.25">
      <c r="A2586">
        <v>1172</v>
      </c>
      <c r="B2586" s="1" t="s">
        <v>1173</v>
      </c>
      <c r="C2586" s="1" t="s">
        <v>5282</v>
      </c>
      <c r="D2586" s="3">
        <v>9000</v>
      </c>
      <c r="E2586" s="4">
        <v>0</v>
      </c>
      <c r="F2586" t="s">
        <v>8220</v>
      </c>
      <c r="G2586" t="s">
        <v>8223</v>
      </c>
      <c r="H2586" t="s">
        <v>8403</v>
      </c>
      <c r="I2586" t="s">
        <v>8245</v>
      </c>
      <c r="J2586">
        <v>1408551752</v>
      </c>
      <c r="K2586">
        <v>1405959752</v>
      </c>
      <c r="L2586" t="b">
        <v>0</v>
      </c>
      <c r="M2586">
        <v>0</v>
      </c>
      <c r="N2586" t="b">
        <v>0</v>
      </c>
      <c r="O2586" t="s">
        <v>8282</v>
      </c>
      <c r="P2586" t="s">
        <v>8317</v>
      </c>
      <c r="Q2586" t="s">
        <v>8343</v>
      </c>
      <c r="R2586">
        <f t="shared" si="280"/>
        <v>0</v>
      </c>
      <c r="S2586" s="9">
        <f t="shared" si="281"/>
        <v>0</v>
      </c>
      <c r="T2586" s="8">
        <f t="shared" si="282"/>
        <v>41841.682314814818</v>
      </c>
      <c r="U2586" s="8">
        <f t="shared" si="283"/>
        <v>41871.682314814818</v>
      </c>
      <c r="V2586" s="14">
        <f t="shared" si="284"/>
        <v>30</v>
      </c>
      <c r="W2586" s="10">
        <f t="shared" si="285"/>
        <v>-1</v>
      </c>
      <c r="X2586" s="21">
        <f t="shared" si="286"/>
        <v>2014</v>
      </c>
    </row>
    <row r="2587" spans="1:24" ht="60" x14ac:dyDescent="0.25">
      <c r="A2587">
        <v>3082</v>
      </c>
      <c r="B2587" s="1" t="s">
        <v>3082</v>
      </c>
      <c r="C2587" s="1" t="s">
        <v>7192</v>
      </c>
      <c r="D2587" s="3">
        <v>9000</v>
      </c>
      <c r="E2587" s="4">
        <v>0</v>
      </c>
      <c r="F2587" t="s">
        <v>8220</v>
      </c>
      <c r="G2587" t="s">
        <v>8223</v>
      </c>
      <c r="H2587" t="s">
        <v>8403</v>
      </c>
      <c r="I2587" t="s">
        <v>8245</v>
      </c>
      <c r="J2587">
        <v>1447628946</v>
      </c>
      <c r="K2587">
        <v>1445033346</v>
      </c>
      <c r="L2587" t="b">
        <v>0</v>
      </c>
      <c r="M2587">
        <v>0</v>
      </c>
      <c r="N2587" t="b">
        <v>0</v>
      </c>
      <c r="O2587" t="s">
        <v>8301</v>
      </c>
      <c r="P2587" t="s">
        <v>8321</v>
      </c>
      <c r="Q2587" t="s">
        <v>8322</v>
      </c>
      <c r="R2587">
        <f t="shared" si="280"/>
        <v>0</v>
      </c>
      <c r="S2587" s="9">
        <f t="shared" si="281"/>
        <v>0</v>
      </c>
      <c r="T2587" s="8">
        <f t="shared" si="282"/>
        <v>42293.922986111109</v>
      </c>
      <c r="U2587" s="8">
        <f t="shared" si="283"/>
        <v>42323.96465277778</v>
      </c>
      <c r="V2587" s="14">
        <f t="shared" si="284"/>
        <v>30.041666666671517</v>
      </c>
      <c r="W2587" s="10">
        <f t="shared" si="285"/>
        <v>-1</v>
      </c>
      <c r="X2587" s="21">
        <f t="shared" si="286"/>
        <v>2015</v>
      </c>
    </row>
    <row r="2588" spans="1:24" ht="60" x14ac:dyDescent="0.25">
      <c r="A2588">
        <v>4014</v>
      </c>
      <c r="B2588" s="1" t="s">
        <v>4010</v>
      </c>
      <c r="C2588" s="1" t="s">
        <v>8119</v>
      </c>
      <c r="D2588" s="3">
        <v>9000</v>
      </c>
      <c r="E2588" s="4">
        <v>0</v>
      </c>
      <c r="F2588" t="s">
        <v>8220</v>
      </c>
      <c r="G2588" t="s">
        <v>8223</v>
      </c>
      <c r="H2588" t="s">
        <v>8403</v>
      </c>
      <c r="I2588" t="s">
        <v>8245</v>
      </c>
      <c r="J2588">
        <v>1457157269</v>
      </c>
      <c r="K2588">
        <v>1455861269</v>
      </c>
      <c r="L2588" t="b">
        <v>0</v>
      </c>
      <c r="M2588">
        <v>0</v>
      </c>
      <c r="N2588" t="b">
        <v>0</v>
      </c>
      <c r="O2588" t="s">
        <v>8269</v>
      </c>
      <c r="P2588" t="s">
        <v>8321</v>
      </c>
      <c r="Q2588" t="s">
        <v>8324</v>
      </c>
      <c r="R2588">
        <f t="shared" si="280"/>
        <v>0</v>
      </c>
      <c r="S2588" s="9">
        <f t="shared" si="281"/>
        <v>0</v>
      </c>
      <c r="T2588" s="8">
        <f t="shared" si="282"/>
        <v>42419.246168981481</v>
      </c>
      <c r="U2588" s="8">
        <f t="shared" si="283"/>
        <v>42434.246168981481</v>
      </c>
      <c r="V2588" s="14">
        <f t="shared" si="284"/>
        <v>15</v>
      </c>
      <c r="W2588" s="10">
        <f t="shared" si="285"/>
        <v>-1</v>
      </c>
      <c r="X2588" s="21">
        <f t="shared" si="286"/>
        <v>2016</v>
      </c>
    </row>
    <row r="2589" spans="1:24" ht="45" x14ac:dyDescent="0.25">
      <c r="A2589">
        <v>2599</v>
      </c>
      <c r="B2589" s="1" t="s">
        <v>2599</v>
      </c>
      <c r="C2589" s="1" t="s">
        <v>6709</v>
      </c>
      <c r="D2589" s="3">
        <v>9041</v>
      </c>
      <c r="E2589" s="4">
        <v>90</v>
      </c>
      <c r="F2589" t="s">
        <v>8220</v>
      </c>
      <c r="G2589" t="s">
        <v>8223</v>
      </c>
      <c r="H2589" t="s">
        <v>8403</v>
      </c>
      <c r="I2589" t="s">
        <v>8245</v>
      </c>
      <c r="J2589">
        <v>1407089147</v>
      </c>
      <c r="K2589">
        <v>1403201147</v>
      </c>
      <c r="L2589" t="b">
        <v>0</v>
      </c>
      <c r="M2589">
        <v>5</v>
      </c>
      <c r="N2589" t="b">
        <v>0</v>
      </c>
      <c r="O2589" t="s">
        <v>8282</v>
      </c>
      <c r="P2589" t="s">
        <v>8317</v>
      </c>
      <c r="Q2589" t="s">
        <v>8343</v>
      </c>
      <c r="R2589">
        <f t="shared" si="280"/>
        <v>18</v>
      </c>
      <c r="S2589" s="9">
        <f t="shared" si="281"/>
        <v>1</v>
      </c>
      <c r="T2589" s="8">
        <f t="shared" si="282"/>
        <v>41809.754016203704</v>
      </c>
      <c r="U2589" s="8">
        <f t="shared" si="283"/>
        <v>41854.754016203704</v>
      </c>
      <c r="V2589" s="14">
        <f t="shared" si="284"/>
        <v>45</v>
      </c>
      <c r="W2589" s="10">
        <f t="shared" si="285"/>
        <v>-0.99004534896582241</v>
      </c>
      <c r="X2589" s="21">
        <f t="shared" si="286"/>
        <v>2014</v>
      </c>
    </row>
    <row r="2590" spans="1:24" ht="60" x14ac:dyDescent="0.25">
      <c r="A2590">
        <v>1895</v>
      </c>
      <c r="B2590" s="1" t="s">
        <v>1896</v>
      </c>
      <c r="C2590" s="1" t="s">
        <v>6005</v>
      </c>
      <c r="D2590" s="3">
        <v>9072</v>
      </c>
      <c r="E2590" s="4">
        <v>9228</v>
      </c>
      <c r="F2590" t="s">
        <v>8218</v>
      </c>
      <c r="G2590" t="s">
        <v>8223</v>
      </c>
      <c r="H2590" t="s">
        <v>8403</v>
      </c>
      <c r="I2590" t="s">
        <v>8245</v>
      </c>
      <c r="J2590">
        <v>1445363722</v>
      </c>
      <c r="K2590">
        <v>1442771722</v>
      </c>
      <c r="L2590" t="b">
        <v>0</v>
      </c>
      <c r="M2590">
        <v>47</v>
      </c>
      <c r="N2590" t="b">
        <v>1</v>
      </c>
      <c r="O2590" t="s">
        <v>8277</v>
      </c>
      <c r="P2590" t="s">
        <v>8325</v>
      </c>
      <c r="Q2590" t="s">
        <v>8326</v>
      </c>
      <c r="R2590">
        <f t="shared" si="280"/>
        <v>196.34</v>
      </c>
      <c r="S2590" s="9">
        <f t="shared" si="281"/>
        <v>102</v>
      </c>
      <c r="T2590" s="8">
        <f t="shared" si="282"/>
        <v>42267.746782407412</v>
      </c>
      <c r="U2590" s="8">
        <f t="shared" si="283"/>
        <v>42297.746782407412</v>
      </c>
      <c r="V2590" s="14">
        <f t="shared" si="284"/>
        <v>30</v>
      </c>
      <c r="W2590" s="10">
        <f t="shared" si="285"/>
        <v>1.7195767195767195E-2</v>
      </c>
      <c r="X2590" s="21">
        <f t="shared" si="286"/>
        <v>2015</v>
      </c>
    </row>
    <row r="2591" spans="1:24" ht="45" x14ac:dyDescent="0.25">
      <c r="A2591">
        <v>1144</v>
      </c>
      <c r="B2591" s="1" t="s">
        <v>1145</v>
      </c>
      <c r="C2591" s="1" t="s">
        <v>5254</v>
      </c>
      <c r="D2591" s="3">
        <v>9300</v>
      </c>
      <c r="E2591" s="4">
        <v>0</v>
      </c>
      <c r="F2591" t="s">
        <v>8220</v>
      </c>
      <c r="G2591" t="s">
        <v>8223</v>
      </c>
      <c r="H2591" t="s">
        <v>8403</v>
      </c>
      <c r="I2591" t="s">
        <v>8245</v>
      </c>
      <c r="J2591">
        <v>1430281320</v>
      </c>
      <c r="K2591">
        <v>1427689320</v>
      </c>
      <c r="L2591" t="b">
        <v>0</v>
      </c>
      <c r="M2591">
        <v>0</v>
      </c>
      <c r="N2591" t="b">
        <v>0</v>
      </c>
      <c r="O2591" t="s">
        <v>8282</v>
      </c>
      <c r="P2591" t="s">
        <v>8317</v>
      </c>
      <c r="Q2591" t="s">
        <v>8343</v>
      </c>
      <c r="R2591">
        <f t="shared" si="280"/>
        <v>0</v>
      </c>
      <c r="S2591" s="9">
        <f t="shared" si="281"/>
        <v>0</v>
      </c>
      <c r="T2591" s="8">
        <f t="shared" si="282"/>
        <v>42093.181944444441</v>
      </c>
      <c r="U2591" s="8">
        <f t="shared" si="283"/>
        <v>42123.181944444441</v>
      </c>
      <c r="V2591" s="14">
        <f t="shared" si="284"/>
        <v>30</v>
      </c>
      <c r="W2591" s="10">
        <f t="shared" si="285"/>
        <v>-1</v>
      </c>
      <c r="X2591" s="21">
        <f t="shared" si="286"/>
        <v>2015</v>
      </c>
    </row>
    <row r="2592" spans="1:24" ht="60" x14ac:dyDescent="0.25">
      <c r="A2592">
        <v>2041</v>
      </c>
      <c r="B2592" s="1" t="s">
        <v>2042</v>
      </c>
      <c r="C2592" s="1" t="s">
        <v>6151</v>
      </c>
      <c r="D2592" s="3">
        <v>9500</v>
      </c>
      <c r="E2592" s="4">
        <v>17277</v>
      </c>
      <c r="F2592" t="s">
        <v>8218</v>
      </c>
      <c r="G2592" t="s">
        <v>8223</v>
      </c>
      <c r="H2592" t="s">
        <v>8403</v>
      </c>
      <c r="I2592" t="s">
        <v>8245</v>
      </c>
      <c r="J2592">
        <v>1478785027</v>
      </c>
      <c r="K2592">
        <v>1476189427</v>
      </c>
      <c r="L2592" t="b">
        <v>0</v>
      </c>
      <c r="M2592">
        <v>120</v>
      </c>
      <c r="N2592" t="b">
        <v>1</v>
      </c>
      <c r="O2592" t="s">
        <v>8293</v>
      </c>
      <c r="P2592" t="s">
        <v>8306</v>
      </c>
      <c r="Q2592" t="s">
        <v>8307</v>
      </c>
      <c r="R2592">
        <f t="shared" si="280"/>
        <v>143.97999999999999</v>
      </c>
      <c r="S2592" s="9">
        <f t="shared" si="281"/>
        <v>182</v>
      </c>
      <c r="T2592" s="8">
        <f t="shared" si="282"/>
        <v>42654.525775462964</v>
      </c>
      <c r="U2592" s="8">
        <f t="shared" si="283"/>
        <v>42684.567442129628</v>
      </c>
      <c r="V2592" s="14">
        <f t="shared" si="284"/>
        <v>30.041666666664241</v>
      </c>
      <c r="W2592" s="10">
        <f t="shared" si="285"/>
        <v>0.81863157894736838</v>
      </c>
      <c r="X2592" s="21">
        <f t="shared" si="286"/>
        <v>2016</v>
      </c>
    </row>
    <row r="2593" spans="1:24" ht="45" x14ac:dyDescent="0.25">
      <c r="A2593">
        <v>3209</v>
      </c>
      <c r="B2593" s="1" t="s">
        <v>3209</v>
      </c>
      <c r="C2593" s="1" t="s">
        <v>7319</v>
      </c>
      <c r="D2593" s="3">
        <v>9500</v>
      </c>
      <c r="E2593" s="4">
        <v>11335.7</v>
      </c>
      <c r="F2593" t="s">
        <v>8218</v>
      </c>
      <c r="G2593" t="s">
        <v>8223</v>
      </c>
      <c r="H2593" t="s">
        <v>8403</v>
      </c>
      <c r="I2593" t="s">
        <v>8245</v>
      </c>
      <c r="J2593">
        <v>1403305200</v>
      </c>
      <c r="K2593">
        <v>1400512658</v>
      </c>
      <c r="L2593" t="b">
        <v>1</v>
      </c>
      <c r="M2593">
        <v>226</v>
      </c>
      <c r="N2593" t="b">
        <v>1</v>
      </c>
      <c r="O2593" t="s">
        <v>8269</v>
      </c>
      <c r="P2593" t="s">
        <v>8321</v>
      </c>
      <c r="Q2593" t="s">
        <v>8324</v>
      </c>
      <c r="R2593">
        <f t="shared" si="280"/>
        <v>50.16</v>
      </c>
      <c r="S2593" s="9">
        <f t="shared" si="281"/>
        <v>119</v>
      </c>
      <c r="T2593" s="8">
        <f t="shared" si="282"/>
        <v>41778.637245370373</v>
      </c>
      <c r="U2593" s="8">
        <f t="shared" si="283"/>
        <v>41810.958333333336</v>
      </c>
      <c r="V2593" s="14">
        <f t="shared" si="284"/>
        <v>32.321087962962338</v>
      </c>
      <c r="W2593" s="10">
        <f t="shared" si="285"/>
        <v>0.1932315789473685</v>
      </c>
      <c r="X2593" s="21">
        <f t="shared" si="286"/>
        <v>2014</v>
      </c>
    </row>
    <row r="2594" spans="1:24" ht="60" x14ac:dyDescent="0.25">
      <c r="A2594">
        <v>1468</v>
      </c>
      <c r="B2594" s="1" t="s">
        <v>1469</v>
      </c>
      <c r="C2594" s="1" t="s">
        <v>5578</v>
      </c>
      <c r="D2594" s="3">
        <v>9500</v>
      </c>
      <c r="E2594" s="4">
        <v>9725</v>
      </c>
      <c r="F2594" t="s">
        <v>8218</v>
      </c>
      <c r="G2594" t="s">
        <v>8223</v>
      </c>
      <c r="H2594" t="s">
        <v>8403</v>
      </c>
      <c r="I2594" t="s">
        <v>8245</v>
      </c>
      <c r="J2594">
        <v>1307838049</v>
      </c>
      <c r="K2594">
        <v>1302654049</v>
      </c>
      <c r="L2594" t="b">
        <v>1</v>
      </c>
      <c r="M2594">
        <v>293</v>
      </c>
      <c r="N2594" t="b">
        <v>1</v>
      </c>
      <c r="O2594" t="s">
        <v>8286</v>
      </c>
      <c r="P2594" t="s">
        <v>8309</v>
      </c>
      <c r="Q2594" t="s">
        <v>8310</v>
      </c>
      <c r="R2594">
        <f t="shared" si="280"/>
        <v>33.19</v>
      </c>
      <c r="S2594" s="9">
        <f t="shared" si="281"/>
        <v>102</v>
      </c>
      <c r="T2594" s="8">
        <f t="shared" si="282"/>
        <v>40646.014456018522</v>
      </c>
      <c r="U2594" s="8">
        <f t="shared" si="283"/>
        <v>40706.014456018522</v>
      </c>
      <c r="V2594" s="14">
        <f t="shared" si="284"/>
        <v>60</v>
      </c>
      <c r="W2594" s="10">
        <f t="shared" si="285"/>
        <v>2.368421052631579E-2</v>
      </c>
      <c r="X2594" s="21">
        <f t="shared" si="286"/>
        <v>2011</v>
      </c>
    </row>
    <row r="2595" spans="1:24" ht="45" x14ac:dyDescent="0.25">
      <c r="A2595">
        <v>1266</v>
      </c>
      <c r="B2595" s="1" t="s">
        <v>1267</v>
      </c>
      <c r="C2595" s="1" t="s">
        <v>5376</v>
      </c>
      <c r="D2595" s="3">
        <v>9500</v>
      </c>
      <c r="E2595" s="4">
        <v>9545</v>
      </c>
      <c r="F2595" t="s">
        <v>8218</v>
      </c>
      <c r="G2595" t="s">
        <v>8223</v>
      </c>
      <c r="H2595" t="s">
        <v>8403</v>
      </c>
      <c r="I2595" t="s">
        <v>8245</v>
      </c>
      <c r="J2595">
        <v>1389474145</v>
      </c>
      <c r="K2595">
        <v>1386882145</v>
      </c>
      <c r="L2595" t="b">
        <v>1</v>
      </c>
      <c r="M2595">
        <v>50</v>
      </c>
      <c r="N2595" t="b">
        <v>1</v>
      </c>
      <c r="O2595" t="s">
        <v>8274</v>
      </c>
      <c r="P2595" t="s">
        <v>8325</v>
      </c>
      <c r="Q2595" t="s">
        <v>8329</v>
      </c>
      <c r="R2595">
        <f t="shared" si="280"/>
        <v>190.9</v>
      </c>
      <c r="S2595" s="9">
        <f t="shared" si="281"/>
        <v>100</v>
      </c>
      <c r="T2595" s="8">
        <f t="shared" si="282"/>
        <v>41620.87667824074</v>
      </c>
      <c r="U2595" s="8">
        <f t="shared" si="283"/>
        <v>41650.87667824074</v>
      </c>
      <c r="V2595" s="14">
        <f t="shared" si="284"/>
        <v>30</v>
      </c>
      <c r="W2595" s="10">
        <f t="shared" si="285"/>
        <v>4.7368421052631582E-3</v>
      </c>
      <c r="X2595" s="21">
        <f t="shared" si="286"/>
        <v>2013</v>
      </c>
    </row>
    <row r="2596" spans="1:24" ht="60" x14ac:dyDescent="0.25">
      <c r="A2596">
        <v>2828</v>
      </c>
      <c r="B2596" s="1" t="s">
        <v>2828</v>
      </c>
      <c r="C2596" s="1" t="s">
        <v>6938</v>
      </c>
      <c r="D2596" s="3">
        <v>9500</v>
      </c>
      <c r="E2596" s="4">
        <v>9536</v>
      </c>
      <c r="F2596" t="s">
        <v>8218</v>
      </c>
      <c r="G2596" t="s">
        <v>8224</v>
      </c>
      <c r="H2596" t="s">
        <v>8407</v>
      </c>
      <c r="I2596" t="s">
        <v>8246</v>
      </c>
      <c r="J2596">
        <v>1443826800</v>
      </c>
      <c r="K2596">
        <v>1441606869</v>
      </c>
      <c r="L2596" t="b">
        <v>0</v>
      </c>
      <c r="M2596">
        <v>97</v>
      </c>
      <c r="N2596" t="b">
        <v>1</v>
      </c>
      <c r="O2596" t="s">
        <v>8269</v>
      </c>
      <c r="P2596" t="s">
        <v>8321</v>
      </c>
      <c r="Q2596" t="s">
        <v>8324</v>
      </c>
      <c r="R2596">
        <f t="shared" si="280"/>
        <v>98.31</v>
      </c>
      <c r="S2596" s="9">
        <f t="shared" si="281"/>
        <v>100</v>
      </c>
      <c r="T2596" s="8">
        <f t="shared" si="282"/>
        <v>42254.264687499999</v>
      </c>
      <c r="U2596" s="8">
        <f t="shared" si="283"/>
        <v>42279.958333333328</v>
      </c>
      <c r="V2596" s="14">
        <f t="shared" si="284"/>
        <v>25.693645833329356</v>
      </c>
      <c r="W2596" s="10">
        <f t="shared" si="285"/>
        <v>3.7894736842105261E-3</v>
      </c>
      <c r="X2596" s="21">
        <f t="shared" si="286"/>
        <v>2015</v>
      </c>
    </row>
    <row r="2597" spans="1:24" ht="45" x14ac:dyDescent="0.25">
      <c r="A2597">
        <v>3433</v>
      </c>
      <c r="B2597" s="1" t="s">
        <v>3432</v>
      </c>
      <c r="C2597" s="1" t="s">
        <v>7543</v>
      </c>
      <c r="D2597" s="3">
        <v>9500</v>
      </c>
      <c r="E2597" s="4">
        <v>9525</v>
      </c>
      <c r="F2597" t="s">
        <v>8218</v>
      </c>
      <c r="G2597" t="s">
        <v>8223</v>
      </c>
      <c r="H2597" t="s">
        <v>8403</v>
      </c>
      <c r="I2597" t="s">
        <v>8245</v>
      </c>
      <c r="J2597">
        <v>1402974000</v>
      </c>
      <c r="K2597">
        <v>1400290255</v>
      </c>
      <c r="L2597" t="b">
        <v>0</v>
      </c>
      <c r="M2597">
        <v>71</v>
      </c>
      <c r="N2597" t="b">
        <v>1</v>
      </c>
      <c r="O2597" t="s">
        <v>8269</v>
      </c>
      <c r="P2597" t="s">
        <v>8321</v>
      </c>
      <c r="Q2597" t="s">
        <v>8324</v>
      </c>
      <c r="R2597">
        <f t="shared" si="280"/>
        <v>134.15</v>
      </c>
      <c r="S2597" s="9">
        <f t="shared" si="281"/>
        <v>100</v>
      </c>
      <c r="T2597" s="8">
        <f t="shared" si="282"/>
        <v>41776.063136574077</v>
      </c>
      <c r="U2597" s="8">
        <f t="shared" si="283"/>
        <v>41807.125</v>
      </c>
      <c r="V2597" s="14">
        <f t="shared" si="284"/>
        <v>31.061863425922638</v>
      </c>
      <c r="W2597" s="10">
        <f t="shared" si="285"/>
        <v>2.631578947368421E-3</v>
      </c>
      <c r="X2597" s="21">
        <f t="shared" si="286"/>
        <v>2014</v>
      </c>
    </row>
    <row r="2598" spans="1:24" ht="45" x14ac:dyDescent="0.25">
      <c r="A2598">
        <v>932</v>
      </c>
      <c r="B2598" s="1" t="s">
        <v>933</v>
      </c>
      <c r="C2598" s="1" t="s">
        <v>5042</v>
      </c>
      <c r="D2598" s="3">
        <v>9500</v>
      </c>
      <c r="E2598" s="4">
        <v>1381</v>
      </c>
      <c r="F2598" t="s">
        <v>8220</v>
      </c>
      <c r="G2598" t="s">
        <v>8223</v>
      </c>
      <c r="H2598" t="s">
        <v>8403</v>
      </c>
      <c r="I2598" t="s">
        <v>8245</v>
      </c>
      <c r="J2598">
        <v>1363990545</v>
      </c>
      <c r="K2598">
        <v>1360106145</v>
      </c>
      <c r="L2598" t="b">
        <v>0</v>
      </c>
      <c r="M2598">
        <v>30</v>
      </c>
      <c r="N2598" t="b">
        <v>0</v>
      </c>
      <c r="O2598" t="s">
        <v>8276</v>
      </c>
      <c r="P2598" t="s">
        <v>8325</v>
      </c>
      <c r="Q2598" t="s">
        <v>8348</v>
      </c>
      <c r="R2598">
        <f t="shared" si="280"/>
        <v>46.03</v>
      </c>
      <c r="S2598" s="9">
        <f t="shared" si="281"/>
        <v>15</v>
      </c>
      <c r="T2598" s="8">
        <f t="shared" si="282"/>
        <v>41310.969270833331</v>
      </c>
      <c r="U2598" s="8">
        <f t="shared" si="283"/>
        <v>41355.927604166667</v>
      </c>
      <c r="V2598" s="14">
        <f t="shared" si="284"/>
        <v>44.958333333335759</v>
      </c>
      <c r="W2598" s="10">
        <f t="shared" si="285"/>
        <v>-0.85463157894736841</v>
      </c>
      <c r="X2598" s="21">
        <f t="shared" si="286"/>
        <v>2013</v>
      </c>
    </row>
    <row r="2599" spans="1:24" ht="60" x14ac:dyDescent="0.25">
      <c r="A2599">
        <v>4063</v>
      </c>
      <c r="B2599" s="1" t="s">
        <v>4059</v>
      </c>
      <c r="C2599" s="1" t="s">
        <v>8167</v>
      </c>
      <c r="D2599" s="3">
        <v>9500</v>
      </c>
      <c r="E2599" s="4">
        <v>135</v>
      </c>
      <c r="F2599" t="s">
        <v>8220</v>
      </c>
      <c r="G2599" t="s">
        <v>8224</v>
      </c>
      <c r="H2599" t="s">
        <v>8407</v>
      </c>
      <c r="I2599" t="s">
        <v>8246</v>
      </c>
      <c r="J2599">
        <v>1403886084</v>
      </c>
      <c r="K2599">
        <v>1401294084</v>
      </c>
      <c r="L2599" t="b">
        <v>0</v>
      </c>
      <c r="M2599">
        <v>9</v>
      </c>
      <c r="N2599" t="b">
        <v>0</v>
      </c>
      <c r="O2599" t="s">
        <v>8269</v>
      </c>
      <c r="P2599" t="s">
        <v>8321</v>
      </c>
      <c r="Q2599" t="s">
        <v>8324</v>
      </c>
      <c r="R2599">
        <f t="shared" si="280"/>
        <v>15</v>
      </c>
      <c r="S2599" s="9">
        <f t="shared" si="281"/>
        <v>1</v>
      </c>
      <c r="T2599" s="8">
        <f t="shared" si="282"/>
        <v>41787.681527777779</v>
      </c>
      <c r="U2599" s="8">
        <f t="shared" si="283"/>
        <v>41817.681527777779</v>
      </c>
      <c r="V2599" s="14">
        <f t="shared" si="284"/>
        <v>30</v>
      </c>
      <c r="W2599" s="10">
        <f t="shared" si="285"/>
        <v>-0.98578947368421055</v>
      </c>
      <c r="X2599" s="21">
        <f t="shared" si="286"/>
        <v>2014</v>
      </c>
    </row>
    <row r="2600" spans="1:24" ht="60" x14ac:dyDescent="0.25">
      <c r="A2600">
        <v>2853</v>
      </c>
      <c r="B2600" s="1" t="s">
        <v>2853</v>
      </c>
      <c r="C2600" s="1" t="s">
        <v>6963</v>
      </c>
      <c r="D2600" s="3">
        <v>9500</v>
      </c>
      <c r="E2600" s="4">
        <v>0</v>
      </c>
      <c r="F2600" t="s">
        <v>8220</v>
      </c>
      <c r="G2600" t="s">
        <v>8228</v>
      </c>
      <c r="H2600" t="s">
        <v>8408</v>
      </c>
      <c r="I2600" t="s">
        <v>8250</v>
      </c>
      <c r="J2600">
        <v>1410669297</v>
      </c>
      <c r="K2600">
        <v>1405485297</v>
      </c>
      <c r="L2600" t="b">
        <v>0</v>
      </c>
      <c r="M2600">
        <v>0</v>
      </c>
      <c r="N2600" t="b">
        <v>0</v>
      </c>
      <c r="O2600" t="s">
        <v>8269</v>
      </c>
      <c r="P2600" t="s">
        <v>8321</v>
      </c>
      <c r="Q2600" t="s">
        <v>8324</v>
      </c>
      <c r="R2600">
        <f t="shared" si="280"/>
        <v>0</v>
      </c>
      <c r="S2600" s="9">
        <f t="shared" si="281"/>
        <v>0</v>
      </c>
      <c r="T2600" s="8">
        <f t="shared" si="282"/>
        <v>41836.190937499996</v>
      </c>
      <c r="U2600" s="8">
        <f t="shared" si="283"/>
        <v>41896.190937499996</v>
      </c>
      <c r="V2600" s="14">
        <f t="shared" si="284"/>
        <v>60</v>
      </c>
      <c r="W2600" s="10">
        <f t="shared" si="285"/>
        <v>-1</v>
      </c>
      <c r="X2600" s="21">
        <f t="shared" si="286"/>
        <v>2014</v>
      </c>
    </row>
    <row r="2601" spans="1:24" ht="60" x14ac:dyDescent="0.25">
      <c r="A2601">
        <v>2908</v>
      </c>
      <c r="B2601" s="1" t="s">
        <v>2908</v>
      </c>
      <c r="C2601" s="1" t="s">
        <v>7018</v>
      </c>
      <c r="D2601" s="3">
        <v>9600</v>
      </c>
      <c r="E2601" s="4">
        <v>264</v>
      </c>
      <c r="F2601" t="s">
        <v>8220</v>
      </c>
      <c r="G2601" t="s">
        <v>8223</v>
      </c>
      <c r="H2601" t="s">
        <v>8403</v>
      </c>
      <c r="I2601" t="s">
        <v>8245</v>
      </c>
      <c r="J2601">
        <v>1465407219</v>
      </c>
      <c r="K2601">
        <v>1462815219</v>
      </c>
      <c r="L2601" t="b">
        <v>0</v>
      </c>
      <c r="M2601">
        <v>5</v>
      </c>
      <c r="N2601" t="b">
        <v>0</v>
      </c>
      <c r="O2601" t="s">
        <v>8269</v>
      </c>
      <c r="P2601" t="s">
        <v>8321</v>
      </c>
      <c r="Q2601" t="s">
        <v>8324</v>
      </c>
      <c r="R2601">
        <f t="shared" si="280"/>
        <v>52.8</v>
      </c>
      <c r="S2601" s="9">
        <f t="shared" si="281"/>
        <v>3</v>
      </c>
      <c r="T2601" s="8">
        <f t="shared" si="282"/>
        <v>42499.731701388882</v>
      </c>
      <c r="U2601" s="8">
        <f t="shared" si="283"/>
        <v>42529.731701388882</v>
      </c>
      <c r="V2601" s="14">
        <f t="shared" si="284"/>
        <v>30</v>
      </c>
      <c r="W2601" s="10">
        <f t="shared" si="285"/>
        <v>-0.97250000000000003</v>
      </c>
      <c r="X2601" s="21">
        <f t="shared" si="286"/>
        <v>2016</v>
      </c>
    </row>
    <row r="2602" spans="1:24" x14ac:dyDescent="0.25">
      <c r="A2602">
        <v>4087</v>
      </c>
      <c r="B2602" s="1" t="s">
        <v>4083</v>
      </c>
      <c r="C2602" s="1" t="s">
        <v>8190</v>
      </c>
      <c r="D2602" s="3">
        <v>9600</v>
      </c>
      <c r="E2602" s="4">
        <v>0</v>
      </c>
      <c r="F2602" t="s">
        <v>8220</v>
      </c>
      <c r="G2602" t="s">
        <v>8223</v>
      </c>
      <c r="H2602" t="s">
        <v>8403</v>
      </c>
      <c r="I2602" t="s">
        <v>8245</v>
      </c>
      <c r="J2602">
        <v>1468777786</v>
      </c>
      <c r="K2602">
        <v>1466185786</v>
      </c>
      <c r="L2602" t="b">
        <v>0</v>
      </c>
      <c r="M2602">
        <v>0</v>
      </c>
      <c r="N2602" t="b">
        <v>0</v>
      </c>
      <c r="O2602" t="s">
        <v>8269</v>
      </c>
      <c r="P2602" t="s">
        <v>8321</v>
      </c>
      <c r="Q2602" t="s">
        <v>8324</v>
      </c>
      <c r="R2602">
        <f t="shared" si="280"/>
        <v>0</v>
      </c>
      <c r="S2602" s="9">
        <f t="shared" si="281"/>
        <v>0</v>
      </c>
      <c r="T2602" s="8">
        <f t="shared" si="282"/>
        <v>42538.742893518516</v>
      </c>
      <c r="U2602" s="8">
        <f t="shared" si="283"/>
        <v>42568.742893518516</v>
      </c>
      <c r="V2602" s="14">
        <f t="shared" si="284"/>
        <v>30</v>
      </c>
      <c r="W2602" s="10">
        <f t="shared" si="285"/>
        <v>-1</v>
      </c>
      <c r="X2602" s="21">
        <f t="shared" si="286"/>
        <v>2016</v>
      </c>
    </row>
    <row r="2603" spans="1:24" ht="60" x14ac:dyDescent="0.25">
      <c r="A2603">
        <v>362</v>
      </c>
      <c r="B2603" s="1" t="s">
        <v>363</v>
      </c>
      <c r="C2603" s="1" t="s">
        <v>4472</v>
      </c>
      <c r="D2603" s="3">
        <v>9665</v>
      </c>
      <c r="E2603" s="4">
        <v>12000</v>
      </c>
      <c r="F2603" t="s">
        <v>8218</v>
      </c>
      <c r="G2603" t="s">
        <v>8223</v>
      </c>
      <c r="H2603" t="s">
        <v>8403</v>
      </c>
      <c r="I2603" t="s">
        <v>8245</v>
      </c>
      <c r="J2603">
        <v>1407456000</v>
      </c>
      <c r="K2603">
        <v>1405573391</v>
      </c>
      <c r="L2603" t="b">
        <v>0</v>
      </c>
      <c r="M2603">
        <v>86</v>
      </c>
      <c r="N2603" t="b">
        <v>1</v>
      </c>
      <c r="O2603" t="s">
        <v>8267</v>
      </c>
      <c r="P2603" t="s">
        <v>8319</v>
      </c>
      <c r="Q2603" t="s">
        <v>8320</v>
      </c>
      <c r="R2603">
        <f t="shared" si="280"/>
        <v>139.53</v>
      </c>
      <c r="S2603" s="9">
        <f t="shared" si="281"/>
        <v>124</v>
      </c>
      <c r="T2603" s="8">
        <f t="shared" si="282"/>
        <v>41837.210543981484</v>
      </c>
      <c r="U2603" s="8">
        <f t="shared" si="283"/>
        <v>41859</v>
      </c>
      <c r="V2603" s="14">
        <f t="shared" si="284"/>
        <v>21.789456018515921</v>
      </c>
      <c r="W2603" s="10">
        <f t="shared" si="285"/>
        <v>0.24159337816864976</v>
      </c>
      <c r="X2603" s="21">
        <f t="shared" si="286"/>
        <v>2014</v>
      </c>
    </row>
    <row r="2604" spans="1:24" ht="60" x14ac:dyDescent="0.25">
      <c r="A2604">
        <v>2280</v>
      </c>
      <c r="B2604" s="1" t="s">
        <v>2281</v>
      </c>
      <c r="C2604" s="1" t="s">
        <v>6390</v>
      </c>
      <c r="D2604" s="3">
        <v>9800</v>
      </c>
      <c r="E2604" s="4">
        <v>39550.5</v>
      </c>
      <c r="F2604" t="s">
        <v>8218</v>
      </c>
      <c r="G2604" t="s">
        <v>8223</v>
      </c>
      <c r="H2604" t="s">
        <v>8403</v>
      </c>
      <c r="I2604" t="s">
        <v>8245</v>
      </c>
      <c r="J2604">
        <v>1442501991</v>
      </c>
      <c r="K2604">
        <v>1439909991</v>
      </c>
      <c r="L2604" t="b">
        <v>0</v>
      </c>
      <c r="M2604">
        <v>480</v>
      </c>
      <c r="N2604" t="b">
        <v>1</v>
      </c>
      <c r="O2604" t="s">
        <v>8295</v>
      </c>
      <c r="P2604" t="s">
        <v>8314</v>
      </c>
      <c r="Q2604" t="s">
        <v>8315</v>
      </c>
      <c r="R2604">
        <f t="shared" si="280"/>
        <v>82.4</v>
      </c>
      <c r="S2604" s="9">
        <f t="shared" si="281"/>
        <v>404</v>
      </c>
      <c r="T2604" s="8">
        <f t="shared" si="282"/>
        <v>42234.624895833331</v>
      </c>
      <c r="U2604" s="8">
        <f t="shared" si="283"/>
        <v>42264.624895833331</v>
      </c>
      <c r="V2604" s="14">
        <f t="shared" si="284"/>
        <v>30</v>
      </c>
      <c r="W2604" s="10">
        <f t="shared" si="285"/>
        <v>3.0357653061224488</v>
      </c>
      <c r="X2604" s="21">
        <f t="shared" si="286"/>
        <v>2015</v>
      </c>
    </row>
    <row r="2605" spans="1:24" ht="60" x14ac:dyDescent="0.25">
      <c r="A2605">
        <v>3844</v>
      </c>
      <c r="B2605" s="1" t="s">
        <v>3841</v>
      </c>
      <c r="C2605" s="1" t="s">
        <v>7953</v>
      </c>
      <c r="D2605" s="3">
        <v>9800</v>
      </c>
      <c r="E2605" s="4">
        <v>4066</v>
      </c>
      <c r="F2605" t="s">
        <v>8220</v>
      </c>
      <c r="G2605" t="s">
        <v>8223</v>
      </c>
      <c r="H2605" t="s">
        <v>8403</v>
      </c>
      <c r="I2605" t="s">
        <v>8245</v>
      </c>
      <c r="J2605">
        <v>1401778740</v>
      </c>
      <c r="K2605">
        <v>1399474134</v>
      </c>
      <c r="L2605" t="b">
        <v>1</v>
      </c>
      <c r="M2605">
        <v>50</v>
      </c>
      <c r="N2605" t="b">
        <v>0</v>
      </c>
      <c r="O2605" t="s">
        <v>8269</v>
      </c>
      <c r="P2605" t="s">
        <v>8321</v>
      </c>
      <c r="Q2605" t="s">
        <v>8324</v>
      </c>
      <c r="R2605">
        <f t="shared" si="280"/>
        <v>81.319999999999993</v>
      </c>
      <c r="S2605" s="9">
        <f t="shared" si="281"/>
        <v>41</v>
      </c>
      <c r="T2605" s="8">
        <f t="shared" si="282"/>
        <v>41766.617291666669</v>
      </c>
      <c r="U2605" s="8">
        <f t="shared" si="283"/>
        <v>41793.290972222225</v>
      </c>
      <c r="V2605" s="14">
        <f t="shared" si="284"/>
        <v>26.67368055555562</v>
      </c>
      <c r="W2605" s="10">
        <f t="shared" si="285"/>
        <v>-0.58510204081632655</v>
      </c>
      <c r="X2605" s="21">
        <f t="shared" si="286"/>
        <v>2014</v>
      </c>
    </row>
    <row r="2606" spans="1:24" ht="45" x14ac:dyDescent="0.25">
      <c r="A2606">
        <v>267</v>
      </c>
      <c r="B2606" s="1" t="s">
        <v>268</v>
      </c>
      <c r="C2606" s="1" t="s">
        <v>4377</v>
      </c>
      <c r="D2606" s="3">
        <v>9850</v>
      </c>
      <c r="E2606" s="4">
        <v>12965.44</v>
      </c>
      <c r="F2606" t="s">
        <v>8218</v>
      </c>
      <c r="G2606" t="s">
        <v>8224</v>
      </c>
      <c r="H2606" t="s">
        <v>8407</v>
      </c>
      <c r="I2606" t="s">
        <v>8246</v>
      </c>
      <c r="J2606">
        <v>1403693499</v>
      </c>
      <c r="K2606">
        <v>1401101499</v>
      </c>
      <c r="L2606" t="b">
        <v>1</v>
      </c>
      <c r="M2606">
        <v>165</v>
      </c>
      <c r="N2606" t="b">
        <v>1</v>
      </c>
      <c r="O2606" t="s">
        <v>8267</v>
      </c>
      <c r="P2606" t="s">
        <v>8319</v>
      </c>
      <c r="Q2606" t="s">
        <v>8320</v>
      </c>
      <c r="R2606">
        <f t="shared" si="280"/>
        <v>78.58</v>
      </c>
      <c r="S2606" s="9">
        <f t="shared" si="281"/>
        <v>132</v>
      </c>
      <c r="T2606" s="8">
        <f t="shared" si="282"/>
        <v>41785.452534722222</v>
      </c>
      <c r="U2606" s="8">
        <f t="shared" si="283"/>
        <v>41815.452534722222</v>
      </c>
      <c r="V2606" s="14">
        <f t="shared" si="284"/>
        <v>30</v>
      </c>
      <c r="W2606" s="10">
        <f t="shared" si="285"/>
        <v>0.31628832487309649</v>
      </c>
      <c r="X2606" s="21">
        <f t="shared" si="286"/>
        <v>2014</v>
      </c>
    </row>
    <row r="2607" spans="1:24" ht="45" x14ac:dyDescent="0.25">
      <c r="A2607">
        <v>2075</v>
      </c>
      <c r="B2607" s="1" t="s">
        <v>2076</v>
      </c>
      <c r="C2607" s="1" t="s">
        <v>6185</v>
      </c>
      <c r="D2607" s="3">
        <v>9999</v>
      </c>
      <c r="E2607" s="4">
        <v>167820.6</v>
      </c>
      <c r="F2607" t="s">
        <v>8218</v>
      </c>
      <c r="G2607" t="s">
        <v>8223</v>
      </c>
      <c r="H2607" t="s">
        <v>8403</v>
      </c>
      <c r="I2607" t="s">
        <v>8245</v>
      </c>
      <c r="J2607">
        <v>1374769288</v>
      </c>
      <c r="K2607">
        <v>1372177288</v>
      </c>
      <c r="L2607" t="b">
        <v>0</v>
      </c>
      <c r="M2607">
        <v>8200</v>
      </c>
      <c r="N2607" t="b">
        <v>1</v>
      </c>
      <c r="O2607" t="s">
        <v>8293</v>
      </c>
      <c r="P2607" t="s">
        <v>8306</v>
      </c>
      <c r="Q2607" t="s">
        <v>8307</v>
      </c>
      <c r="R2607">
        <f t="shared" si="280"/>
        <v>20.47</v>
      </c>
      <c r="S2607" s="9">
        <f t="shared" si="281"/>
        <v>1678</v>
      </c>
      <c r="T2607" s="8">
        <f t="shared" si="282"/>
        <v>41450.681574074071</v>
      </c>
      <c r="U2607" s="8">
        <f t="shared" si="283"/>
        <v>41480.681574074071</v>
      </c>
      <c r="V2607" s="14">
        <f t="shared" si="284"/>
        <v>30</v>
      </c>
      <c r="W2607" s="10">
        <f t="shared" si="285"/>
        <v>15.783738373837384</v>
      </c>
      <c r="X2607" s="21">
        <f t="shared" si="286"/>
        <v>2013</v>
      </c>
    </row>
    <row r="2608" spans="1:24" ht="60" x14ac:dyDescent="0.25">
      <c r="A2608">
        <v>1002</v>
      </c>
      <c r="B2608" s="1" t="s">
        <v>1003</v>
      </c>
      <c r="C2608" s="1" t="s">
        <v>5112</v>
      </c>
      <c r="D2608" s="3">
        <v>9999</v>
      </c>
      <c r="E2608" s="4">
        <v>2960</v>
      </c>
      <c r="F2608" t="s">
        <v>8219</v>
      </c>
      <c r="G2608" t="s">
        <v>8223</v>
      </c>
      <c r="H2608" t="s">
        <v>8403</v>
      </c>
      <c r="I2608" t="s">
        <v>8245</v>
      </c>
      <c r="J2608">
        <v>1450331940</v>
      </c>
      <c r="K2608">
        <v>1447777514</v>
      </c>
      <c r="L2608" t="b">
        <v>0</v>
      </c>
      <c r="M2608">
        <v>22</v>
      </c>
      <c r="N2608" t="b">
        <v>0</v>
      </c>
      <c r="O2608" t="s">
        <v>8271</v>
      </c>
      <c r="P2608" t="s">
        <v>8306</v>
      </c>
      <c r="Q2608" t="s">
        <v>8308</v>
      </c>
      <c r="R2608">
        <f t="shared" si="280"/>
        <v>134.55000000000001</v>
      </c>
      <c r="S2608" s="9">
        <f t="shared" si="281"/>
        <v>30</v>
      </c>
      <c r="T2608" s="8">
        <f t="shared" si="282"/>
        <v>42325.684189814812</v>
      </c>
      <c r="U2608" s="8">
        <f t="shared" si="283"/>
        <v>42355.249305555553</v>
      </c>
      <c r="V2608" s="14">
        <f t="shared" si="284"/>
        <v>29.565115740741021</v>
      </c>
      <c r="W2608" s="10">
        <f t="shared" si="285"/>
        <v>-0.70397039703970399</v>
      </c>
      <c r="X2608" s="21">
        <f t="shared" si="286"/>
        <v>2015</v>
      </c>
    </row>
    <row r="2609" spans="1:24" ht="45" x14ac:dyDescent="0.25">
      <c r="A2609">
        <v>2700</v>
      </c>
      <c r="B2609" s="1" t="s">
        <v>2700</v>
      </c>
      <c r="C2609" s="1" t="s">
        <v>6810</v>
      </c>
      <c r="D2609" s="3">
        <v>9999</v>
      </c>
      <c r="E2609" s="4">
        <v>70</v>
      </c>
      <c r="F2609" t="s">
        <v>8220</v>
      </c>
      <c r="G2609" t="s">
        <v>8223</v>
      </c>
      <c r="H2609" t="s">
        <v>8403</v>
      </c>
      <c r="I2609" t="s">
        <v>8245</v>
      </c>
      <c r="J2609">
        <v>1411073972</v>
      </c>
      <c r="K2609">
        <v>1408481972</v>
      </c>
      <c r="L2609" t="b">
        <v>0</v>
      </c>
      <c r="M2609">
        <v>4</v>
      </c>
      <c r="N2609" t="b">
        <v>0</v>
      </c>
      <c r="O2609" t="s">
        <v>8282</v>
      </c>
      <c r="P2609" t="s">
        <v>8317</v>
      </c>
      <c r="Q2609" t="s">
        <v>8343</v>
      </c>
      <c r="R2609">
        <f t="shared" si="280"/>
        <v>17.5</v>
      </c>
      <c r="S2609" s="9">
        <f t="shared" si="281"/>
        <v>1</v>
      </c>
      <c r="T2609" s="8">
        <f t="shared" si="282"/>
        <v>41870.87467592593</v>
      </c>
      <c r="U2609" s="8">
        <f t="shared" si="283"/>
        <v>41900.87467592593</v>
      </c>
      <c r="V2609" s="14">
        <f t="shared" si="284"/>
        <v>30</v>
      </c>
      <c r="W2609" s="10">
        <f t="shared" si="285"/>
        <v>-0.99299929992999303</v>
      </c>
      <c r="X2609" s="21">
        <f t="shared" si="286"/>
        <v>2014</v>
      </c>
    </row>
    <row r="2610" spans="1:24" ht="45" x14ac:dyDescent="0.25">
      <c r="A2610">
        <v>1943</v>
      </c>
      <c r="B2610" s="1" t="s">
        <v>1944</v>
      </c>
      <c r="C2610" s="1" t="s">
        <v>6053</v>
      </c>
      <c r="D2610" s="3">
        <v>10000</v>
      </c>
      <c r="E2610" s="4">
        <v>170525</v>
      </c>
      <c r="F2610" t="s">
        <v>8218</v>
      </c>
      <c r="G2610" t="s">
        <v>8223</v>
      </c>
      <c r="H2610" t="s">
        <v>8403</v>
      </c>
      <c r="I2610" t="s">
        <v>8245</v>
      </c>
      <c r="J2610">
        <v>1470896916</v>
      </c>
      <c r="K2610">
        <v>1467008916</v>
      </c>
      <c r="L2610" t="b">
        <v>1</v>
      </c>
      <c r="M2610">
        <v>2478</v>
      </c>
      <c r="N2610" t="b">
        <v>1</v>
      </c>
      <c r="O2610" t="s">
        <v>8293</v>
      </c>
      <c r="P2610" t="s">
        <v>8306</v>
      </c>
      <c r="Q2610" t="s">
        <v>8307</v>
      </c>
      <c r="R2610">
        <f t="shared" si="280"/>
        <v>68.819999999999993</v>
      </c>
      <c r="S2610" s="9">
        <f t="shared" si="281"/>
        <v>1705</v>
      </c>
      <c r="T2610" s="8">
        <f t="shared" si="282"/>
        <v>42548.269861111112</v>
      </c>
      <c r="U2610" s="8">
        <f t="shared" si="283"/>
        <v>42593.269861111112</v>
      </c>
      <c r="V2610" s="14">
        <f t="shared" si="284"/>
        <v>45</v>
      </c>
      <c r="W2610" s="10">
        <f t="shared" si="285"/>
        <v>16.052499999999998</v>
      </c>
      <c r="X2610" s="21">
        <f t="shared" si="286"/>
        <v>2016</v>
      </c>
    </row>
    <row r="2611" spans="1:24" ht="30" x14ac:dyDescent="0.25">
      <c r="A2611">
        <v>2242</v>
      </c>
      <c r="B2611" s="1" t="s">
        <v>2243</v>
      </c>
      <c r="C2611" s="1" t="s">
        <v>6352</v>
      </c>
      <c r="D2611" s="3">
        <v>10000</v>
      </c>
      <c r="E2611" s="4">
        <v>136009.76</v>
      </c>
      <c r="F2611" t="s">
        <v>8218</v>
      </c>
      <c r="G2611" t="s">
        <v>8223</v>
      </c>
      <c r="H2611" t="s">
        <v>8403</v>
      </c>
      <c r="I2611" t="s">
        <v>8245</v>
      </c>
      <c r="J2611">
        <v>1385521320</v>
      </c>
      <c r="K2611">
        <v>1382449733</v>
      </c>
      <c r="L2611" t="b">
        <v>0</v>
      </c>
      <c r="M2611">
        <v>2525</v>
      </c>
      <c r="N2611" t="b">
        <v>1</v>
      </c>
      <c r="O2611" t="s">
        <v>8295</v>
      </c>
      <c r="P2611" t="s">
        <v>8314</v>
      </c>
      <c r="Q2611" t="s">
        <v>8315</v>
      </c>
      <c r="R2611">
        <f t="shared" si="280"/>
        <v>53.87</v>
      </c>
      <c r="S2611" s="9">
        <f t="shared" si="281"/>
        <v>1360</v>
      </c>
      <c r="T2611" s="8">
        <f t="shared" si="282"/>
        <v>41569.575613425928</v>
      </c>
      <c r="U2611" s="8">
        <f t="shared" si="283"/>
        <v>41605.126388888886</v>
      </c>
      <c r="V2611" s="14">
        <f t="shared" si="284"/>
        <v>35.550775462957972</v>
      </c>
      <c r="W2611" s="10">
        <f t="shared" si="285"/>
        <v>12.600976000000001</v>
      </c>
      <c r="X2611" s="21">
        <f t="shared" si="286"/>
        <v>2013</v>
      </c>
    </row>
    <row r="2612" spans="1:24" ht="45" x14ac:dyDescent="0.25">
      <c r="A2612">
        <v>1961</v>
      </c>
      <c r="B2612" s="1" t="s">
        <v>1962</v>
      </c>
      <c r="C2612" s="1" t="s">
        <v>6071</v>
      </c>
      <c r="D2612" s="3">
        <v>10000</v>
      </c>
      <c r="E2612" s="4">
        <v>110538.12</v>
      </c>
      <c r="F2612" t="s">
        <v>8218</v>
      </c>
      <c r="G2612" t="s">
        <v>8223</v>
      </c>
      <c r="H2612" t="s">
        <v>8403</v>
      </c>
      <c r="I2612" t="s">
        <v>8245</v>
      </c>
      <c r="J2612">
        <v>1349495940</v>
      </c>
      <c r="K2612">
        <v>1346042417</v>
      </c>
      <c r="L2612" t="b">
        <v>1</v>
      </c>
      <c r="M2612">
        <v>1633</v>
      </c>
      <c r="N2612" t="b">
        <v>1</v>
      </c>
      <c r="O2612" t="s">
        <v>8293</v>
      </c>
      <c r="P2612" t="s">
        <v>8306</v>
      </c>
      <c r="Q2612" t="s">
        <v>8307</v>
      </c>
      <c r="R2612">
        <f t="shared" si="280"/>
        <v>67.69</v>
      </c>
      <c r="S2612" s="9">
        <f t="shared" si="281"/>
        <v>1105</v>
      </c>
      <c r="T2612" s="8">
        <f t="shared" si="282"/>
        <v>41148.194641203707</v>
      </c>
      <c r="U2612" s="8">
        <f t="shared" si="283"/>
        <v>41188.165972222225</v>
      </c>
      <c r="V2612" s="14">
        <f t="shared" si="284"/>
        <v>39.971331018517958</v>
      </c>
      <c r="W2612" s="10">
        <f t="shared" si="285"/>
        <v>10.053811999999999</v>
      </c>
      <c r="X2612" s="21">
        <f t="shared" si="286"/>
        <v>2012</v>
      </c>
    </row>
    <row r="2613" spans="1:24" ht="30" x14ac:dyDescent="0.25">
      <c r="A2613">
        <v>2016</v>
      </c>
      <c r="B2613" s="1" t="s">
        <v>2017</v>
      </c>
      <c r="C2613" s="1" t="s">
        <v>6126</v>
      </c>
      <c r="D2613" s="3">
        <v>10000</v>
      </c>
      <c r="E2613" s="4">
        <v>92154.22</v>
      </c>
      <c r="F2613" t="s">
        <v>8218</v>
      </c>
      <c r="G2613" t="s">
        <v>8223</v>
      </c>
      <c r="H2613" t="s">
        <v>8403</v>
      </c>
      <c r="I2613" t="s">
        <v>8245</v>
      </c>
      <c r="J2613">
        <v>1362863299</v>
      </c>
      <c r="K2613">
        <v>1360271299</v>
      </c>
      <c r="L2613" t="b">
        <v>1</v>
      </c>
      <c r="M2613">
        <v>479</v>
      </c>
      <c r="N2613" t="b">
        <v>1</v>
      </c>
      <c r="O2613" t="s">
        <v>8293</v>
      </c>
      <c r="P2613" t="s">
        <v>8306</v>
      </c>
      <c r="Q2613" t="s">
        <v>8307</v>
      </c>
      <c r="R2613">
        <f t="shared" si="280"/>
        <v>192.39</v>
      </c>
      <c r="S2613" s="9">
        <f t="shared" si="281"/>
        <v>922</v>
      </c>
      <c r="T2613" s="8">
        <f t="shared" si="282"/>
        <v>41312.88077546296</v>
      </c>
      <c r="U2613" s="8">
        <f t="shared" si="283"/>
        <v>41342.88077546296</v>
      </c>
      <c r="V2613" s="14">
        <f t="shared" si="284"/>
        <v>30</v>
      </c>
      <c r="W2613" s="10">
        <f t="shared" si="285"/>
        <v>8.2154220000000002</v>
      </c>
      <c r="X2613" s="21">
        <f t="shared" si="286"/>
        <v>2013</v>
      </c>
    </row>
    <row r="2614" spans="1:24" ht="60" x14ac:dyDescent="0.25">
      <c r="A2614">
        <v>2194</v>
      </c>
      <c r="B2614" s="1" t="s">
        <v>2195</v>
      </c>
      <c r="C2614" s="1" t="s">
        <v>6304</v>
      </c>
      <c r="D2614" s="3">
        <v>10000</v>
      </c>
      <c r="E2614" s="4">
        <v>53737</v>
      </c>
      <c r="F2614" t="s">
        <v>8218</v>
      </c>
      <c r="G2614" t="s">
        <v>8223</v>
      </c>
      <c r="H2614" t="s">
        <v>8403</v>
      </c>
      <c r="I2614" t="s">
        <v>8245</v>
      </c>
      <c r="J2614">
        <v>1459012290</v>
      </c>
      <c r="K2614">
        <v>1456423890</v>
      </c>
      <c r="L2614" t="b">
        <v>0</v>
      </c>
      <c r="M2614">
        <v>878</v>
      </c>
      <c r="N2614" t="b">
        <v>1</v>
      </c>
      <c r="O2614" t="s">
        <v>8295</v>
      </c>
      <c r="P2614" t="s">
        <v>8314</v>
      </c>
      <c r="Q2614" t="s">
        <v>8315</v>
      </c>
      <c r="R2614">
        <f t="shared" si="280"/>
        <v>61.2</v>
      </c>
      <c r="S2614" s="9">
        <f t="shared" si="281"/>
        <v>537</v>
      </c>
      <c r="T2614" s="8">
        <f t="shared" si="282"/>
        <v>42425.757986111115</v>
      </c>
      <c r="U2614" s="8">
        <f t="shared" si="283"/>
        <v>42455.716319444444</v>
      </c>
      <c r="V2614" s="14">
        <f t="shared" si="284"/>
        <v>29.958333333328483</v>
      </c>
      <c r="W2614" s="10">
        <f t="shared" si="285"/>
        <v>4.3737000000000004</v>
      </c>
      <c r="X2614" s="21">
        <f t="shared" si="286"/>
        <v>2016</v>
      </c>
    </row>
    <row r="2615" spans="1:24" ht="45" x14ac:dyDescent="0.25">
      <c r="A2615">
        <v>2727</v>
      </c>
      <c r="B2615" s="1" t="s">
        <v>2727</v>
      </c>
      <c r="C2615" s="1" t="s">
        <v>6837</v>
      </c>
      <c r="D2615" s="3">
        <v>10000</v>
      </c>
      <c r="E2615" s="4">
        <v>49321</v>
      </c>
      <c r="F2615" t="s">
        <v>8218</v>
      </c>
      <c r="G2615" t="s">
        <v>8223</v>
      </c>
      <c r="H2615" t="s">
        <v>8403</v>
      </c>
      <c r="I2615" t="s">
        <v>8245</v>
      </c>
      <c r="J2615">
        <v>1438964063</v>
      </c>
      <c r="K2615">
        <v>1436804063</v>
      </c>
      <c r="L2615" t="b">
        <v>0</v>
      </c>
      <c r="M2615">
        <v>707</v>
      </c>
      <c r="N2615" t="b">
        <v>1</v>
      </c>
      <c r="O2615" t="s">
        <v>8293</v>
      </c>
      <c r="P2615" t="s">
        <v>8306</v>
      </c>
      <c r="Q2615" t="s">
        <v>8307</v>
      </c>
      <c r="R2615">
        <f t="shared" si="280"/>
        <v>69.760000000000005</v>
      </c>
      <c r="S2615" s="9">
        <f t="shared" si="281"/>
        <v>493</v>
      </c>
      <c r="T2615" s="8">
        <f t="shared" si="282"/>
        <v>42198.676655092597</v>
      </c>
      <c r="U2615" s="8">
        <f t="shared" si="283"/>
        <v>42223.676655092597</v>
      </c>
      <c r="V2615" s="14">
        <f t="shared" si="284"/>
        <v>25</v>
      </c>
      <c r="W2615" s="10">
        <f t="shared" si="285"/>
        <v>3.9321000000000002</v>
      </c>
      <c r="X2615" s="21">
        <f t="shared" si="286"/>
        <v>2015</v>
      </c>
    </row>
    <row r="2616" spans="1:24" ht="60" x14ac:dyDescent="0.25">
      <c r="A2616">
        <v>2050</v>
      </c>
      <c r="B2616" s="1" t="s">
        <v>2051</v>
      </c>
      <c r="C2616" s="1" t="s">
        <v>6160</v>
      </c>
      <c r="D2616" s="3">
        <v>10000</v>
      </c>
      <c r="E2616" s="4">
        <v>47327</v>
      </c>
      <c r="F2616" t="s">
        <v>8218</v>
      </c>
      <c r="G2616" t="s">
        <v>8223</v>
      </c>
      <c r="H2616" t="s">
        <v>8403</v>
      </c>
      <c r="I2616" t="s">
        <v>8245</v>
      </c>
      <c r="J2616">
        <v>1433036578</v>
      </c>
      <c r="K2616">
        <v>1429580578</v>
      </c>
      <c r="L2616" t="b">
        <v>0</v>
      </c>
      <c r="M2616">
        <v>170</v>
      </c>
      <c r="N2616" t="b">
        <v>1</v>
      </c>
      <c r="O2616" t="s">
        <v>8293</v>
      </c>
      <c r="P2616" t="s">
        <v>8306</v>
      </c>
      <c r="Q2616" t="s">
        <v>8307</v>
      </c>
      <c r="R2616">
        <f t="shared" si="280"/>
        <v>278.39</v>
      </c>
      <c r="S2616" s="9">
        <f t="shared" si="281"/>
        <v>473</v>
      </c>
      <c r="T2616" s="8">
        <f t="shared" si="282"/>
        <v>42115.071504629625</v>
      </c>
      <c r="U2616" s="8">
        <f t="shared" si="283"/>
        <v>42155.071504629625</v>
      </c>
      <c r="V2616" s="14">
        <f t="shared" si="284"/>
        <v>40</v>
      </c>
      <c r="W2616" s="10">
        <f t="shared" si="285"/>
        <v>3.7326999999999999</v>
      </c>
      <c r="X2616" s="21">
        <f t="shared" si="286"/>
        <v>2015</v>
      </c>
    </row>
    <row r="2617" spans="1:24" ht="60" x14ac:dyDescent="0.25">
      <c r="A2617">
        <v>43</v>
      </c>
      <c r="B2617" s="1" t="s">
        <v>45</v>
      </c>
      <c r="C2617" s="1" t="s">
        <v>4154</v>
      </c>
      <c r="D2617" s="3">
        <v>10000</v>
      </c>
      <c r="E2617" s="4">
        <v>30866</v>
      </c>
      <c r="F2617" t="s">
        <v>8218</v>
      </c>
      <c r="G2617" t="s">
        <v>8223</v>
      </c>
      <c r="H2617" t="s">
        <v>8403</v>
      </c>
      <c r="I2617" t="s">
        <v>8245</v>
      </c>
      <c r="J2617">
        <v>1405209600</v>
      </c>
      <c r="K2617">
        <v>1402599486</v>
      </c>
      <c r="L2617" t="b">
        <v>0</v>
      </c>
      <c r="M2617">
        <v>263</v>
      </c>
      <c r="N2617" t="b">
        <v>1</v>
      </c>
      <c r="O2617" t="s">
        <v>8263</v>
      </c>
      <c r="P2617" t="s">
        <v>8319</v>
      </c>
      <c r="Q2617" t="s">
        <v>8330</v>
      </c>
      <c r="R2617">
        <f t="shared" si="280"/>
        <v>117.36</v>
      </c>
      <c r="S2617" s="9">
        <f t="shared" si="281"/>
        <v>309</v>
      </c>
      <c r="T2617" s="8">
        <f t="shared" si="282"/>
        <v>41802.790347222224</v>
      </c>
      <c r="U2617" s="8">
        <f t="shared" si="283"/>
        <v>41833</v>
      </c>
      <c r="V2617" s="14">
        <f t="shared" si="284"/>
        <v>30.209652777775773</v>
      </c>
      <c r="W2617" s="10">
        <f t="shared" si="285"/>
        <v>2.0865999999999998</v>
      </c>
      <c r="X2617" s="21">
        <f t="shared" si="286"/>
        <v>2014</v>
      </c>
    </row>
    <row r="2618" spans="1:24" ht="45" x14ac:dyDescent="0.25">
      <c r="A2618">
        <v>2037</v>
      </c>
      <c r="B2618" s="1" t="s">
        <v>2038</v>
      </c>
      <c r="C2618" s="1" t="s">
        <v>6147</v>
      </c>
      <c r="D2618" s="3">
        <v>10000</v>
      </c>
      <c r="E2618" s="4">
        <v>30047.64</v>
      </c>
      <c r="F2618" t="s">
        <v>8218</v>
      </c>
      <c r="G2618" t="s">
        <v>8223</v>
      </c>
      <c r="H2618" t="s">
        <v>8403</v>
      </c>
      <c r="I2618" t="s">
        <v>8245</v>
      </c>
      <c r="J2618">
        <v>1388383353</v>
      </c>
      <c r="K2618">
        <v>1383195753</v>
      </c>
      <c r="L2618" t="b">
        <v>1</v>
      </c>
      <c r="M2618">
        <v>429</v>
      </c>
      <c r="N2618" t="b">
        <v>1</v>
      </c>
      <c r="O2618" t="s">
        <v>8293</v>
      </c>
      <c r="P2618" t="s">
        <v>8306</v>
      </c>
      <c r="Q2618" t="s">
        <v>8307</v>
      </c>
      <c r="R2618">
        <f t="shared" si="280"/>
        <v>70.040000000000006</v>
      </c>
      <c r="S2618" s="9">
        <f t="shared" si="281"/>
        <v>300</v>
      </c>
      <c r="T2618" s="8">
        <f t="shared" si="282"/>
        <v>41578.210104166668</v>
      </c>
      <c r="U2618" s="8">
        <f t="shared" si="283"/>
        <v>41638.251770833333</v>
      </c>
      <c r="V2618" s="14">
        <f t="shared" si="284"/>
        <v>60.041666666664241</v>
      </c>
      <c r="W2618" s="10">
        <f t="shared" si="285"/>
        <v>2.0047639999999998</v>
      </c>
      <c r="X2618" s="21">
        <f t="shared" si="286"/>
        <v>2013</v>
      </c>
    </row>
    <row r="2619" spans="1:24" ht="60" x14ac:dyDescent="0.25">
      <c r="A2619">
        <v>2079</v>
      </c>
      <c r="B2619" s="1" t="s">
        <v>2080</v>
      </c>
      <c r="C2619" s="1" t="s">
        <v>6189</v>
      </c>
      <c r="D2619" s="3">
        <v>10000</v>
      </c>
      <c r="E2619" s="4">
        <v>28817</v>
      </c>
      <c r="F2619" t="s">
        <v>8218</v>
      </c>
      <c r="G2619" t="s">
        <v>8224</v>
      </c>
      <c r="H2619" t="s">
        <v>8407</v>
      </c>
      <c r="I2619" t="s">
        <v>8246</v>
      </c>
      <c r="J2619">
        <v>1435258800</v>
      </c>
      <c r="K2619">
        <v>1432659793</v>
      </c>
      <c r="L2619" t="b">
        <v>0</v>
      </c>
      <c r="M2619">
        <v>607</v>
      </c>
      <c r="N2619" t="b">
        <v>1</v>
      </c>
      <c r="O2619" t="s">
        <v>8293</v>
      </c>
      <c r="P2619" t="s">
        <v>8306</v>
      </c>
      <c r="Q2619" t="s">
        <v>8307</v>
      </c>
      <c r="R2619">
        <f t="shared" si="280"/>
        <v>47.47</v>
      </c>
      <c r="S2619" s="9">
        <f t="shared" si="281"/>
        <v>288</v>
      </c>
      <c r="T2619" s="8">
        <f t="shared" si="282"/>
        <v>42150.71056712963</v>
      </c>
      <c r="U2619" s="8">
        <f t="shared" si="283"/>
        <v>42180.791666666672</v>
      </c>
      <c r="V2619" s="14">
        <f t="shared" si="284"/>
        <v>30.081099537041155</v>
      </c>
      <c r="W2619" s="10">
        <f t="shared" si="285"/>
        <v>1.8816999999999999</v>
      </c>
      <c r="X2619" s="21">
        <f t="shared" si="286"/>
        <v>2015</v>
      </c>
    </row>
    <row r="2620" spans="1:24" ht="60" x14ac:dyDescent="0.25">
      <c r="A2620">
        <v>2184</v>
      </c>
      <c r="B2620" s="1" t="s">
        <v>2185</v>
      </c>
      <c r="C2620" s="1" t="s">
        <v>6294</v>
      </c>
      <c r="D2620" s="3">
        <v>10000</v>
      </c>
      <c r="E2620" s="4">
        <v>28474</v>
      </c>
      <c r="F2620" t="s">
        <v>8218</v>
      </c>
      <c r="G2620" t="s">
        <v>8223</v>
      </c>
      <c r="H2620" t="s">
        <v>8403</v>
      </c>
      <c r="I2620" t="s">
        <v>8245</v>
      </c>
      <c r="J2620">
        <v>1453737600</v>
      </c>
      <c r="K2620">
        <v>1452530041</v>
      </c>
      <c r="L2620" t="b">
        <v>1</v>
      </c>
      <c r="M2620">
        <v>266</v>
      </c>
      <c r="N2620" t="b">
        <v>1</v>
      </c>
      <c r="O2620" t="s">
        <v>8295</v>
      </c>
      <c r="P2620" t="s">
        <v>8314</v>
      </c>
      <c r="Q2620" t="s">
        <v>8315</v>
      </c>
      <c r="R2620">
        <f t="shared" si="280"/>
        <v>107.05</v>
      </c>
      <c r="S2620" s="9">
        <f t="shared" si="281"/>
        <v>285</v>
      </c>
      <c r="T2620" s="8">
        <f t="shared" si="282"/>
        <v>42380.690289351856</v>
      </c>
      <c r="U2620" s="8">
        <f t="shared" si="283"/>
        <v>42394.666666666672</v>
      </c>
      <c r="V2620" s="14">
        <f t="shared" si="284"/>
        <v>13.976377314815181</v>
      </c>
      <c r="W2620" s="10">
        <f t="shared" si="285"/>
        <v>1.8473999999999999</v>
      </c>
      <c r="X2620" s="21">
        <f t="shared" si="286"/>
        <v>2016</v>
      </c>
    </row>
    <row r="2621" spans="1:24" ht="60" x14ac:dyDescent="0.25">
      <c r="A2621">
        <v>2328</v>
      </c>
      <c r="B2621" s="1" t="s">
        <v>2329</v>
      </c>
      <c r="C2621" s="1" t="s">
        <v>6438</v>
      </c>
      <c r="D2621" s="3">
        <v>10000</v>
      </c>
      <c r="E2621" s="4">
        <v>25445</v>
      </c>
      <c r="F2621" t="s">
        <v>8218</v>
      </c>
      <c r="G2621" t="s">
        <v>8223</v>
      </c>
      <c r="H2621" t="s">
        <v>8403</v>
      </c>
      <c r="I2621" t="s">
        <v>8245</v>
      </c>
      <c r="J2621">
        <v>1434307537</v>
      </c>
      <c r="K2621">
        <v>1431715537</v>
      </c>
      <c r="L2621" t="b">
        <v>1</v>
      </c>
      <c r="M2621">
        <v>537</v>
      </c>
      <c r="N2621" t="b">
        <v>1</v>
      </c>
      <c r="O2621" t="s">
        <v>8296</v>
      </c>
      <c r="P2621" t="s">
        <v>8317</v>
      </c>
      <c r="Q2621" t="s">
        <v>8318</v>
      </c>
      <c r="R2621">
        <f t="shared" si="280"/>
        <v>47.38</v>
      </c>
      <c r="S2621" s="9">
        <f t="shared" si="281"/>
        <v>254</v>
      </c>
      <c r="T2621" s="8">
        <f t="shared" si="282"/>
        <v>42139.781678240746</v>
      </c>
      <c r="U2621" s="8">
        <f t="shared" si="283"/>
        <v>42169.781678240746</v>
      </c>
      <c r="V2621" s="14">
        <f t="shared" si="284"/>
        <v>30</v>
      </c>
      <c r="W2621" s="10">
        <f t="shared" si="285"/>
        <v>1.5445</v>
      </c>
      <c r="X2621" s="21">
        <f t="shared" si="286"/>
        <v>2015</v>
      </c>
    </row>
    <row r="2622" spans="1:24" ht="60" x14ac:dyDescent="0.25">
      <c r="A2622">
        <v>2224</v>
      </c>
      <c r="B2622" s="1" t="s">
        <v>2225</v>
      </c>
      <c r="C2622" s="1" t="s">
        <v>6334</v>
      </c>
      <c r="D2622" s="3">
        <v>10000</v>
      </c>
      <c r="E2622" s="4">
        <v>24315</v>
      </c>
      <c r="F2622" t="s">
        <v>8218</v>
      </c>
      <c r="G2622" t="s">
        <v>8223</v>
      </c>
      <c r="H2622" t="s">
        <v>8403</v>
      </c>
      <c r="I2622" t="s">
        <v>8245</v>
      </c>
      <c r="J2622">
        <v>1477767600</v>
      </c>
      <c r="K2622">
        <v>1475337675</v>
      </c>
      <c r="L2622" t="b">
        <v>0</v>
      </c>
      <c r="M2622">
        <v>296</v>
      </c>
      <c r="N2622" t="b">
        <v>1</v>
      </c>
      <c r="O2622" t="s">
        <v>8295</v>
      </c>
      <c r="P2622" t="s">
        <v>8314</v>
      </c>
      <c r="Q2622" t="s">
        <v>8315</v>
      </c>
      <c r="R2622">
        <f t="shared" si="280"/>
        <v>82.15</v>
      </c>
      <c r="S2622" s="9">
        <f t="shared" si="281"/>
        <v>243</v>
      </c>
      <c r="T2622" s="8">
        <f t="shared" si="282"/>
        <v>42644.667534722219</v>
      </c>
      <c r="U2622" s="8">
        <f t="shared" si="283"/>
        <v>42672.791666666672</v>
      </c>
      <c r="V2622" s="14">
        <f t="shared" si="284"/>
        <v>28.124131944452529</v>
      </c>
      <c r="W2622" s="10">
        <f t="shared" si="285"/>
        <v>1.4315</v>
      </c>
      <c r="X2622" s="21">
        <f t="shared" si="286"/>
        <v>2016</v>
      </c>
    </row>
    <row r="2623" spans="1:24" ht="60" x14ac:dyDescent="0.25">
      <c r="A2623">
        <v>1962</v>
      </c>
      <c r="B2623" s="1" t="s">
        <v>1963</v>
      </c>
      <c r="C2623" s="1" t="s">
        <v>6072</v>
      </c>
      <c r="D2623" s="3">
        <v>10000</v>
      </c>
      <c r="E2623" s="4">
        <v>19292.5</v>
      </c>
      <c r="F2623" t="s">
        <v>8218</v>
      </c>
      <c r="G2623" t="s">
        <v>8223</v>
      </c>
      <c r="H2623" t="s">
        <v>8403</v>
      </c>
      <c r="I2623" t="s">
        <v>8245</v>
      </c>
      <c r="J2623">
        <v>1400006636</v>
      </c>
      <c r="K2623">
        <v>1397414636</v>
      </c>
      <c r="L2623" t="b">
        <v>1</v>
      </c>
      <c r="M2623">
        <v>306</v>
      </c>
      <c r="N2623" t="b">
        <v>1</v>
      </c>
      <c r="O2623" t="s">
        <v>8293</v>
      </c>
      <c r="P2623" t="s">
        <v>8306</v>
      </c>
      <c r="Q2623" t="s">
        <v>8307</v>
      </c>
      <c r="R2623">
        <f t="shared" si="280"/>
        <v>63.05</v>
      </c>
      <c r="S2623" s="9">
        <f t="shared" si="281"/>
        <v>193</v>
      </c>
      <c r="T2623" s="8">
        <f t="shared" si="282"/>
        <v>41742.780509259261</v>
      </c>
      <c r="U2623" s="8">
        <f t="shared" si="283"/>
        <v>41772.780509259261</v>
      </c>
      <c r="V2623" s="14">
        <f t="shared" si="284"/>
        <v>30</v>
      </c>
      <c r="W2623" s="10">
        <f t="shared" si="285"/>
        <v>0.92925000000000002</v>
      </c>
      <c r="X2623" s="21">
        <f t="shared" si="286"/>
        <v>2014</v>
      </c>
    </row>
    <row r="2624" spans="1:24" ht="60" x14ac:dyDescent="0.25">
      <c r="A2624">
        <v>299</v>
      </c>
      <c r="B2624" s="1" t="s">
        <v>300</v>
      </c>
      <c r="C2624" s="1" t="s">
        <v>4409</v>
      </c>
      <c r="D2624" s="3">
        <v>10000</v>
      </c>
      <c r="E2624" s="4">
        <v>17895.25</v>
      </c>
      <c r="F2624" t="s">
        <v>8218</v>
      </c>
      <c r="G2624" t="s">
        <v>8223</v>
      </c>
      <c r="H2624" t="s">
        <v>8403</v>
      </c>
      <c r="I2624" t="s">
        <v>8245</v>
      </c>
      <c r="J2624">
        <v>1289975060</v>
      </c>
      <c r="K2624">
        <v>1287379460</v>
      </c>
      <c r="L2624" t="b">
        <v>1</v>
      </c>
      <c r="M2624">
        <v>244</v>
      </c>
      <c r="N2624" t="b">
        <v>1</v>
      </c>
      <c r="O2624" t="s">
        <v>8267</v>
      </c>
      <c r="P2624" t="s">
        <v>8319</v>
      </c>
      <c r="Q2624" t="s">
        <v>8320</v>
      </c>
      <c r="R2624">
        <f t="shared" si="280"/>
        <v>73.34</v>
      </c>
      <c r="S2624" s="9">
        <f t="shared" si="281"/>
        <v>179</v>
      </c>
      <c r="T2624" s="8">
        <f t="shared" si="282"/>
        <v>40469.225231481483</v>
      </c>
      <c r="U2624" s="8">
        <f t="shared" si="283"/>
        <v>40499.266898148147</v>
      </c>
      <c r="V2624" s="14">
        <f t="shared" si="284"/>
        <v>30.041666666664241</v>
      </c>
      <c r="W2624" s="10">
        <f t="shared" si="285"/>
        <v>0.78952500000000003</v>
      </c>
      <c r="X2624" s="21">
        <f t="shared" si="286"/>
        <v>2010</v>
      </c>
    </row>
    <row r="2625" spans="1:24" ht="45" x14ac:dyDescent="0.25">
      <c r="A2625">
        <v>2612</v>
      </c>
      <c r="B2625" s="1" t="s">
        <v>2612</v>
      </c>
      <c r="C2625" s="1" t="s">
        <v>6722</v>
      </c>
      <c r="D2625" s="3">
        <v>10000</v>
      </c>
      <c r="E2625" s="4">
        <v>17176.13</v>
      </c>
      <c r="F2625" t="s">
        <v>8218</v>
      </c>
      <c r="G2625" t="s">
        <v>8223</v>
      </c>
      <c r="H2625" t="s">
        <v>8403</v>
      </c>
      <c r="I2625" t="s">
        <v>8245</v>
      </c>
      <c r="J2625">
        <v>1420773970</v>
      </c>
      <c r="K2625">
        <v>1418095570</v>
      </c>
      <c r="L2625" t="b">
        <v>1</v>
      </c>
      <c r="M2625">
        <v>294</v>
      </c>
      <c r="N2625" t="b">
        <v>1</v>
      </c>
      <c r="O2625" t="s">
        <v>8299</v>
      </c>
      <c r="P2625" t="s">
        <v>8306</v>
      </c>
      <c r="Q2625" t="s">
        <v>8313</v>
      </c>
      <c r="R2625">
        <f t="shared" si="280"/>
        <v>58.42</v>
      </c>
      <c r="S2625" s="9">
        <f t="shared" si="281"/>
        <v>172</v>
      </c>
      <c r="T2625" s="8">
        <f t="shared" si="282"/>
        <v>41982.143171296295</v>
      </c>
      <c r="U2625" s="8">
        <f t="shared" si="283"/>
        <v>42013.143171296295</v>
      </c>
      <c r="V2625" s="14">
        <f t="shared" si="284"/>
        <v>31</v>
      </c>
      <c r="W2625" s="10">
        <f t="shared" si="285"/>
        <v>0.71761300000000006</v>
      </c>
      <c r="X2625" s="21">
        <f t="shared" si="286"/>
        <v>2014</v>
      </c>
    </row>
    <row r="2626" spans="1:24" ht="60" x14ac:dyDescent="0.25">
      <c r="A2626">
        <v>346</v>
      </c>
      <c r="B2626" s="1" t="s">
        <v>347</v>
      </c>
      <c r="C2626" s="1" t="s">
        <v>4456</v>
      </c>
      <c r="D2626" s="3">
        <v>10000</v>
      </c>
      <c r="E2626" s="4">
        <v>17028.88</v>
      </c>
      <c r="F2626" t="s">
        <v>8218</v>
      </c>
      <c r="G2626" t="s">
        <v>8223</v>
      </c>
      <c r="H2626" t="s">
        <v>8403</v>
      </c>
      <c r="I2626" t="s">
        <v>8245</v>
      </c>
      <c r="J2626">
        <v>1444824021</v>
      </c>
      <c r="K2626">
        <v>1442232021</v>
      </c>
      <c r="L2626" t="b">
        <v>1</v>
      </c>
      <c r="M2626">
        <v>188</v>
      </c>
      <c r="N2626" t="b">
        <v>1</v>
      </c>
      <c r="O2626" t="s">
        <v>8267</v>
      </c>
      <c r="P2626" t="s">
        <v>8319</v>
      </c>
      <c r="Q2626" t="s">
        <v>8320</v>
      </c>
      <c r="R2626">
        <f t="shared" ref="R2626:R2689" si="287">IFERROR(ROUND(E2626/M2626,2),0)</f>
        <v>90.58</v>
      </c>
      <c r="S2626" s="9">
        <f t="shared" ref="S2626:S2689" si="288">ROUND((E2626/D2626)*100,0)</f>
        <v>170</v>
      </c>
      <c r="T2626" s="8">
        <f t="shared" ref="T2626:T2689" si="289">+(((K2626/60)/60)/24)+DATE(1970,1,1)</f>
        <v>42261.500243055561</v>
      </c>
      <c r="U2626" s="8">
        <f t="shared" ref="U2626:U2689" si="290">+(((J2626/60)/60/24)+DATE(1970,1,1))</f>
        <v>42291.500243055561</v>
      </c>
      <c r="V2626" s="14">
        <f t="shared" ref="V2626:V2689" si="291">+U2626-T2626</f>
        <v>30</v>
      </c>
      <c r="W2626" s="10">
        <f t="shared" ref="W2626:W2689" si="292">+(E2626-D2626)/D2626</f>
        <v>0.70288800000000007</v>
      </c>
      <c r="X2626" s="21">
        <f t="shared" ref="X2626:X2689" si="293">YEAR(T2626)</f>
        <v>2015</v>
      </c>
    </row>
    <row r="2627" spans="1:24" ht="60" x14ac:dyDescent="0.25">
      <c r="A2627">
        <v>2666</v>
      </c>
      <c r="B2627" s="1" t="s">
        <v>2666</v>
      </c>
      <c r="C2627" s="1" t="s">
        <v>6776</v>
      </c>
      <c r="D2627" s="3">
        <v>10000</v>
      </c>
      <c r="E2627" s="4">
        <v>15929.51</v>
      </c>
      <c r="F2627" t="s">
        <v>8218</v>
      </c>
      <c r="G2627" t="s">
        <v>8223</v>
      </c>
      <c r="H2627" t="s">
        <v>8403</v>
      </c>
      <c r="I2627" t="s">
        <v>8245</v>
      </c>
      <c r="J2627">
        <v>1443214800</v>
      </c>
      <c r="K2627">
        <v>1440008439</v>
      </c>
      <c r="L2627" t="b">
        <v>0</v>
      </c>
      <c r="M2627">
        <v>206</v>
      </c>
      <c r="N2627" t="b">
        <v>1</v>
      </c>
      <c r="O2627" t="s">
        <v>8300</v>
      </c>
      <c r="P2627" t="s">
        <v>8306</v>
      </c>
      <c r="Q2627" t="s">
        <v>8338</v>
      </c>
      <c r="R2627">
        <f t="shared" si="287"/>
        <v>77.33</v>
      </c>
      <c r="S2627" s="9">
        <f t="shared" si="288"/>
        <v>159</v>
      </c>
      <c r="T2627" s="8">
        <f t="shared" si="289"/>
        <v>42235.764340277776</v>
      </c>
      <c r="U2627" s="8">
        <f t="shared" si="290"/>
        <v>42272.875</v>
      </c>
      <c r="V2627" s="14">
        <f t="shared" si="291"/>
        <v>37.110659722224227</v>
      </c>
      <c r="W2627" s="10">
        <f t="shared" si="292"/>
        <v>0.59295100000000001</v>
      </c>
      <c r="X2627" s="21">
        <f t="shared" si="293"/>
        <v>2015</v>
      </c>
    </row>
    <row r="2628" spans="1:24" ht="45" x14ac:dyDescent="0.25">
      <c r="A2628">
        <v>3013</v>
      </c>
      <c r="B2628" s="1" t="s">
        <v>3013</v>
      </c>
      <c r="C2628" s="1" t="s">
        <v>7123</v>
      </c>
      <c r="D2628" s="3">
        <v>10000</v>
      </c>
      <c r="E2628" s="4">
        <v>15696</v>
      </c>
      <c r="F2628" t="s">
        <v>8218</v>
      </c>
      <c r="G2628" t="s">
        <v>8223</v>
      </c>
      <c r="H2628" t="s">
        <v>8403</v>
      </c>
      <c r="I2628" t="s">
        <v>8245</v>
      </c>
      <c r="J2628">
        <v>1434917049</v>
      </c>
      <c r="K2628">
        <v>1432325049</v>
      </c>
      <c r="L2628" t="b">
        <v>0</v>
      </c>
      <c r="M2628">
        <v>107</v>
      </c>
      <c r="N2628" t="b">
        <v>1</v>
      </c>
      <c r="O2628" t="s">
        <v>8301</v>
      </c>
      <c r="P2628" t="s">
        <v>8321</v>
      </c>
      <c r="Q2628" t="s">
        <v>8322</v>
      </c>
      <c r="R2628">
        <f t="shared" si="287"/>
        <v>146.69</v>
      </c>
      <c r="S2628" s="9">
        <f t="shared" si="288"/>
        <v>157</v>
      </c>
      <c r="T2628" s="8">
        <f t="shared" si="289"/>
        <v>42146.836215277777</v>
      </c>
      <c r="U2628" s="8">
        <f t="shared" si="290"/>
        <v>42176.836215277777</v>
      </c>
      <c r="V2628" s="14">
        <f t="shared" si="291"/>
        <v>30</v>
      </c>
      <c r="W2628" s="10">
        <f t="shared" si="292"/>
        <v>0.5696</v>
      </c>
      <c r="X2628" s="21">
        <f t="shared" si="293"/>
        <v>2015</v>
      </c>
    </row>
    <row r="2629" spans="1:24" ht="60" x14ac:dyDescent="0.25">
      <c r="A2629">
        <v>1959</v>
      </c>
      <c r="B2629" s="1" t="s">
        <v>1960</v>
      </c>
      <c r="C2629" s="1" t="s">
        <v>6069</v>
      </c>
      <c r="D2629" s="3">
        <v>10000</v>
      </c>
      <c r="E2629" s="4">
        <v>15673.44</v>
      </c>
      <c r="F2629" t="s">
        <v>8218</v>
      </c>
      <c r="G2629" t="s">
        <v>8223</v>
      </c>
      <c r="H2629" t="s">
        <v>8403</v>
      </c>
      <c r="I2629" t="s">
        <v>8245</v>
      </c>
      <c r="J2629">
        <v>1412121600</v>
      </c>
      <c r="K2629">
        <v>1408565860</v>
      </c>
      <c r="L2629" t="b">
        <v>1</v>
      </c>
      <c r="M2629">
        <v>424</v>
      </c>
      <c r="N2629" t="b">
        <v>1</v>
      </c>
      <c r="O2629" t="s">
        <v>8293</v>
      </c>
      <c r="P2629" t="s">
        <v>8306</v>
      </c>
      <c r="Q2629" t="s">
        <v>8307</v>
      </c>
      <c r="R2629">
        <f t="shared" si="287"/>
        <v>36.97</v>
      </c>
      <c r="S2629" s="9">
        <f t="shared" si="288"/>
        <v>157</v>
      </c>
      <c r="T2629" s="8">
        <f t="shared" si="289"/>
        <v>41871.845601851855</v>
      </c>
      <c r="U2629" s="8">
        <f t="shared" si="290"/>
        <v>41913</v>
      </c>
      <c r="V2629" s="14">
        <f t="shared" si="291"/>
        <v>41.154398148144537</v>
      </c>
      <c r="W2629" s="10">
        <f t="shared" si="292"/>
        <v>0.56734400000000007</v>
      </c>
      <c r="X2629" s="21">
        <f t="shared" si="293"/>
        <v>2014</v>
      </c>
    </row>
    <row r="2630" spans="1:24" ht="60" x14ac:dyDescent="0.25">
      <c r="A2630">
        <v>1631</v>
      </c>
      <c r="B2630" s="1" t="s">
        <v>1632</v>
      </c>
      <c r="C2630" s="1" t="s">
        <v>5741</v>
      </c>
      <c r="D2630" s="3">
        <v>10000</v>
      </c>
      <c r="E2630" s="4">
        <v>15591</v>
      </c>
      <c r="F2630" t="s">
        <v>8218</v>
      </c>
      <c r="G2630" t="s">
        <v>8223</v>
      </c>
      <c r="H2630" t="s">
        <v>8403</v>
      </c>
      <c r="I2630" t="s">
        <v>8245</v>
      </c>
      <c r="J2630">
        <v>1350074261</v>
      </c>
      <c r="K2630">
        <v>1347482261</v>
      </c>
      <c r="L2630" t="b">
        <v>0</v>
      </c>
      <c r="M2630">
        <v>133</v>
      </c>
      <c r="N2630" t="b">
        <v>1</v>
      </c>
      <c r="O2630" t="s">
        <v>8274</v>
      </c>
      <c r="P2630" t="s">
        <v>8325</v>
      </c>
      <c r="Q2630" t="s">
        <v>8329</v>
      </c>
      <c r="R2630">
        <f t="shared" si="287"/>
        <v>117.23</v>
      </c>
      <c r="S2630" s="9">
        <f t="shared" si="288"/>
        <v>156</v>
      </c>
      <c r="T2630" s="8">
        <f t="shared" si="289"/>
        <v>41164.859502314815</v>
      </c>
      <c r="U2630" s="8">
        <f t="shared" si="290"/>
        <v>41194.859502314815</v>
      </c>
      <c r="V2630" s="14">
        <f t="shared" si="291"/>
        <v>30</v>
      </c>
      <c r="W2630" s="10">
        <f t="shared" si="292"/>
        <v>0.55910000000000004</v>
      </c>
      <c r="X2630" s="21">
        <f t="shared" si="293"/>
        <v>2012</v>
      </c>
    </row>
    <row r="2631" spans="1:24" ht="60" x14ac:dyDescent="0.25">
      <c r="A2631">
        <v>1208</v>
      </c>
      <c r="B2631" s="1" t="s">
        <v>1209</v>
      </c>
      <c r="C2631" s="1" t="s">
        <v>5318</v>
      </c>
      <c r="D2631" s="3">
        <v>10000</v>
      </c>
      <c r="E2631" s="4">
        <v>15530</v>
      </c>
      <c r="F2631" t="s">
        <v>8218</v>
      </c>
      <c r="G2631" t="s">
        <v>8223</v>
      </c>
      <c r="H2631" t="s">
        <v>8403</v>
      </c>
      <c r="I2631" t="s">
        <v>8245</v>
      </c>
      <c r="J2631">
        <v>1458835264</v>
      </c>
      <c r="K2631">
        <v>1456246864</v>
      </c>
      <c r="L2631" t="b">
        <v>0</v>
      </c>
      <c r="M2631">
        <v>75</v>
      </c>
      <c r="N2631" t="b">
        <v>1</v>
      </c>
      <c r="O2631" t="s">
        <v>8283</v>
      </c>
      <c r="P2631" t="s">
        <v>8311</v>
      </c>
      <c r="Q2631" t="s">
        <v>8312</v>
      </c>
      <c r="R2631">
        <f t="shared" si="287"/>
        <v>207.07</v>
      </c>
      <c r="S2631" s="9">
        <f t="shared" si="288"/>
        <v>155</v>
      </c>
      <c r="T2631" s="8">
        <f t="shared" si="289"/>
        <v>42423.709074074075</v>
      </c>
      <c r="U2631" s="8">
        <f t="shared" si="290"/>
        <v>42453.667407407411</v>
      </c>
      <c r="V2631" s="14">
        <f t="shared" si="291"/>
        <v>29.958333333335759</v>
      </c>
      <c r="W2631" s="10">
        <f t="shared" si="292"/>
        <v>0.55300000000000005</v>
      </c>
      <c r="X2631" s="21">
        <f t="shared" si="293"/>
        <v>2016</v>
      </c>
    </row>
    <row r="2632" spans="1:24" ht="45" x14ac:dyDescent="0.25">
      <c r="A2632">
        <v>3272</v>
      </c>
      <c r="B2632" s="1" t="s">
        <v>3272</v>
      </c>
      <c r="C2632" s="1" t="s">
        <v>7382</v>
      </c>
      <c r="D2632" s="3">
        <v>10000</v>
      </c>
      <c r="E2632" s="4">
        <v>15443</v>
      </c>
      <c r="F2632" t="s">
        <v>8218</v>
      </c>
      <c r="G2632" t="s">
        <v>8223</v>
      </c>
      <c r="H2632" t="s">
        <v>8403</v>
      </c>
      <c r="I2632" t="s">
        <v>8245</v>
      </c>
      <c r="J2632">
        <v>1446814809</v>
      </c>
      <c r="K2632">
        <v>1444219209</v>
      </c>
      <c r="L2632" t="b">
        <v>1</v>
      </c>
      <c r="M2632">
        <v>145</v>
      </c>
      <c r="N2632" t="b">
        <v>1</v>
      </c>
      <c r="O2632" t="s">
        <v>8269</v>
      </c>
      <c r="P2632" t="s">
        <v>8321</v>
      </c>
      <c r="Q2632" t="s">
        <v>8324</v>
      </c>
      <c r="R2632">
        <f t="shared" si="287"/>
        <v>106.5</v>
      </c>
      <c r="S2632" s="9">
        <f t="shared" si="288"/>
        <v>154</v>
      </c>
      <c r="T2632" s="8">
        <f t="shared" si="289"/>
        <v>42284.500104166669</v>
      </c>
      <c r="U2632" s="8">
        <f t="shared" si="290"/>
        <v>42314.541770833333</v>
      </c>
      <c r="V2632" s="14">
        <f t="shared" si="291"/>
        <v>30.041666666664241</v>
      </c>
      <c r="W2632" s="10">
        <f t="shared" si="292"/>
        <v>0.54430000000000001</v>
      </c>
      <c r="X2632" s="21">
        <f t="shared" si="293"/>
        <v>2015</v>
      </c>
    </row>
    <row r="2633" spans="1:24" ht="45" x14ac:dyDescent="0.25">
      <c r="A2633">
        <v>1607</v>
      </c>
      <c r="B2633" s="1" t="s">
        <v>1608</v>
      </c>
      <c r="C2633" s="1" t="s">
        <v>5717</v>
      </c>
      <c r="D2633" s="3">
        <v>10000</v>
      </c>
      <c r="E2633" s="4">
        <v>14511</v>
      </c>
      <c r="F2633" t="s">
        <v>8218</v>
      </c>
      <c r="G2633" t="s">
        <v>8223</v>
      </c>
      <c r="H2633" t="s">
        <v>8403</v>
      </c>
      <c r="I2633" t="s">
        <v>8245</v>
      </c>
      <c r="J2633">
        <v>1339701851</v>
      </c>
      <c r="K2633">
        <v>1337887451</v>
      </c>
      <c r="L2633" t="b">
        <v>0</v>
      </c>
      <c r="M2633">
        <v>205</v>
      </c>
      <c r="N2633" t="b">
        <v>1</v>
      </c>
      <c r="O2633" t="s">
        <v>8274</v>
      </c>
      <c r="P2633" t="s">
        <v>8325</v>
      </c>
      <c r="Q2633" t="s">
        <v>8329</v>
      </c>
      <c r="R2633">
        <f t="shared" si="287"/>
        <v>70.790000000000006</v>
      </c>
      <c r="S2633" s="9">
        <f t="shared" si="288"/>
        <v>145</v>
      </c>
      <c r="T2633" s="8">
        <f t="shared" si="289"/>
        <v>41053.80846064815</v>
      </c>
      <c r="U2633" s="8">
        <f t="shared" si="290"/>
        <v>41074.80846064815</v>
      </c>
      <c r="V2633" s="14">
        <f t="shared" si="291"/>
        <v>21</v>
      </c>
      <c r="W2633" s="10">
        <f t="shared" si="292"/>
        <v>0.4511</v>
      </c>
      <c r="X2633" s="21">
        <f t="shared" si="293"/>
        <v>2012</v>
      </c>
    </row>
    <row r="2634" spans="1:24" ht="60" x14ac:dyDescent="0.25">
      <c r="A2634">
        <v>790</v>
      </c>
      <c r="B2634" s="1" t="s">
        <v>791</v>
      </c>
      <c r="C2634" s="1" t="s">
        <v>4900</v>
      </c>
      <c r="D2634" s="3">
        <v>10000</v>
      </c>
      <c r="E2634" s="4">
        <v>14437.46</v>
      </c>
      <c r="F2634" t="s">
        <v>8218</v>
      </c>
      <c r="G2634" t="s">
        <v>8223</v>
      </c>
      <c r="H2634" t="s">
        <v>8403</v>
      </c>
      <c r="I2634" t="s">
        <v>8245</v>
      </c>
      <c r="J2634">
        <v>1359680939</v>
      </c>
      <c r="K2634">
        <v>1357088939</v>
      </c>
      <c r="L2634" t="b">
        <v>0</v>
      </c>
      <c r="M2634">
        <v>156</v>
      </c>
      <c r="N2634" t="b">
        <v>1</v>
      </c>
      <c r="O2634" t="s">
        <v>8274</v>
      </c>
      <c r="P2634" t="s">
        <v>8325</v>
      </c>
      <c r="Q2634" t="s">
        <v>8329</v>
      </c>
      <c r="R2634">
        <f t="shared" si="287"/>
        <v>92.55</v>
      </c>
      <c r="S2634" s="9">
        <f t="shared" si="288"/>
        <v>144</v>
      </c>
      <c r="T2634" s="8">
        <f t="shared" si="289"/>
        <v>41276.047905092593</v>
      </c>
      <c r="U2634" s="8">
        <f t="shared" si="290"/>
        <v>41306.047905092593</v>
      </c>
      <c r="V2634" s="14">
        <f t="shared" si="291"/>
        <v>30</v>
      </c>
      <c r="W2634" s="10">
        <f t="shared" si="292"/>
        <v>0.44374599999999992</v>
      </c>
      <c r="X2634" s="21">
        <f t="shared" si="293"/>
        <v>2013</v>
      </c>
    </row>
    <row r="2635" spans="1:24" ht="60" x14ac:dyDescent="0.25">
      <c r="A2635">
        <v>1352</v>
      </c>
      <c r="B2635" s="1" t="s">
        <v>1353</v>
      </c>
      <c r="C2635" s="1" t="s">
        <v>5462</v>
      </c>
      <c r="D2635" s="3">
        <v>10000</v>
      </c>
      <c r="E2635" s="4">
        <v>13614</v>
      </c>
      <c r="F2635" t="s">
        <v>8218</v>
      </c>
      <c r="G2635" t="s">
        <v>8223</v>
      </c>
      <c r="H2635" t="s">
        <v>8403</v>
      </c>
      <c r="I2635" t="s">
        <v>8245</v>
      </c>
      <c r="J2635">
        <v>1441425540</v>
      </c>
      <c r="K2635">
        <v>1436968366</v>
      </c>
      <c r="L2635" t="b">
        <v>0</v>
      </c>
      <c r="M2635">
        <v>227</v>
      </c>
      <c r="N2635" t="b">
        <v>1</v>
      </c>
      <c r="O2635" t="s">
        <v>8272</v>
      </c>
      <c r="P2635" t="s">
        <v>8309</v>
      </c>
      <c r="Q2635" t="s">
        <v>8331</v>
      </c>
      <c r="R2635">
        <f t="shared" si="287"/>
        <v>59.97</v>
      </c>
      <c r="S2635" s="9">
        <f t="shared" si="288"/>
        <v>136</v>
      </c>
      <c r="T2635" s="8">
        <f t="shared" si="289"/>
        <v>42200.578310185185</v>
      </c>
      <c r="U2635" s="8">
        <f t="shared" si="290"/>
        <v>42252.165972222225</v>
      </c>
      <c r="V2635" s="14">
        <f t="shared" si="291"/>
        <v>51.587662037039991</v>
      </c>
      <c r="W2635" s="10">
        <f t="shared" si="292"/>
        <v>0.3614</v>
      </c>
      <c r="X2635" s="21">
        <f t="shared" si="293"/>
        <v>2015</v>
      </c>
    </row>
    <row r="2636" spans="1:24" ht="60" x14ac:dyDescent="0.25">
      <c r="A2636">
        <v>1195</v>
      </c>
      <c r="B2636" s="1" t="s">
        <v>1196</v>
      </c>
      <c r="C2636" s="1" t="s">
        <v>5305</v>
      </c>
      <c r="D2636" s="3">
        <v>10000</v>
      </c>
      <c r="E2636" s="4">
        <v>13500</v>
      </c>
      <c r="F2636" t="s">
        <v>8218</v>
      </c>
      <c r="G2636" t="s">
        <v>8236</v>
      </c>
      <c r="H2636" t="s">
        <v>8410</v>
      </c>
      <c r="I2636" t="s">
        <v>8248</v>
      </c>
      <c r="J2636">
        <v>1450602000</v>
      </c>
      <c r="K2636">
        <v>1445415653</v>
      </c>
      <c r="L2636" t="b">
        <v>0</v>
      </c>
      <c r="M2636">
        <v>170</v>
      </c>
      <c r="N2636" t="b">
        <v>1</v>
      </c>
      <c r="O2636" t="s">
        <v>8283</v>
      </c>
      <c r="P2636" t="s">
        <v>8311</v>
      </c>
      <c r="Q2636" t="s">
        <v>8312</v>
      </c>
      <c r="R2636">
        <f t="shared" si="287"/>
        <v>79.41</v>
      </c>
      <c r="S2636" s="9">
        <f t="shared" si="288"/>
        <v>135</v>
      </c>
      <c r="T2636" s="8">
        <f t="shared" si="289"/>
        <v>42298.34783564815</v>
      </c>
      <c r="U2636" s="8">
        <f t="shared" si="290"/>
        <v>42358.375</v>
      </c>
      <c r="V2636" s="14">
        <f t="shared" si="291"/>
        <v>60.027164351849933</v>
      </c>
      <c r="W2636" s="10">
        <f t="shared" si="292"/>
        <v>0.35</v>
      </c>
      <c r="X2636" s="21">
        <f t="shared" si="293"/>
        <v>2015</v>
      </c>
    </row>
    <row r="2637" spans="1:24" ht="45" x14ac:dyDescent="0.25">
      <c r="A2637">
        <v>3256</v>
      </c>
      <c r="B2637" s="1" t="s">
        <v>3256</v>
      </c>
      <c r="C2637" s="1" t="s">
        <v>7366</v>
      </c>
      <c r="D2637" s="3">
        <v>10000</v>
      </c>
      <c r="E2637" s="4">
        <v>12806</v>
      </c>
      <c r="F2637" t="s">
        <v>8218</v>
      </c>
      <c r="G2637" t="s">
        <v>8223</v>
      </c>
      <c r="H2637" t="s">
        <v>8403</v>
      </c>
      <c r="I2637" t="s">
        <v>8245</v>
      </c>
      <c r="J2637">
        <v>1433995140</v>
      </c>
      <c r="K2637">
        <v>1432129577</v>
      </c>
      <c r="L2637" t="b">
        <v>1</v>
      </c>
      <c r="M2637">
        <v>176</v>
      </c>
      <c r="N2637" t="b">
        <v>1</v>
      </c>
      <c r="O2637" t="s">
        <v>8269</v>
      </c>
      <c r="P2637" t="s">
        <v>8321</v>
      </c>
      <c r="Q2637" t="s">
        <v>8324</v>
      </c>
      <c r="R2637">
        <f t="shared" si="287"/>
        <v>72.760000000000005</v>
      </c>
      <c r="S2637" s="9">
        <f t="shared" si="288"/>
        <v>128</v>
      </c>
      <c r="T2637" s="8">
        <f t="shared" si="289"/>
        <v>42144.573807870373</v>
      </c>
      <c r="U2637" s="8">
        <f t="shared" si="290"/>
        <v>42166.165972222225</v>
      </c>
      <c r="V2637" s="14">
        <f t="shared" si="291"/>
        <v>21.592164351852261</v>
      </c>
      <c r="W2637" s="10">
        <f t="shared" si="292"/>
        <v>0.28060000000000002</v>
      </c>
      <c r="X2637" s="21">
        <f t="shared" si="293"/>
        <v>2015</v>
      </c>
    </row>
    <row r="2638" spans="1:24" ht="60" x14ac:dyDescent="0.25">
      <c r="A2638">
        <v>753</v>
      </c>
      <c r="B2638" s="1" t="s">
        <v>754</v>
      </c>
      <c r="C2638" s="1" t="s">
        <v>4863</v>
      </c>
      <c r="D2638" s="3">
        <v>10000</v>
      </c>
      <c r="E2638" s="4">
        <v>12800</v>
      </c>
      <c r="F2638" t="s">
        <v>8218</v>
      </c>
      <c r="G2638" t="s">
        <v>8223</v>
      </c>
      <c r="H2638" t="s">
        <v>8403</v>
      </c>
      <c r="I2638" t="s">
        <v>8245</v>
      </c>
      <c r="J2638">
        <v>1423922991</v>
      </c>
      <c r="K2638">
        <v>1421330991</v>
      </c>
      <c r="L2638" t="b">
        <v>0</v>
      </c>
      <c r="M2638">
        <v>26</v>
      </c>
      <c r="N2638" t="b">
        <v>1</v>
      </c>
      <c r="O2638" t="s">
        <v>8272</v>
      </c>
      <c r="P2638" t="s">
        <v>8309</v>
      </c>
      <c r="Q2638" t="s">
        <v>8331</v>
      </c>
      <c r="R2638">
        <f t="shared" si="287"/>
        <v>492.31</v>
      </c>
      <c r="S2638" s="9">
        <f t="shared" si="288"/>
        <v>128</v>
      </c>
      <c r="T2638" s="8">
        <f t="shared" si="289"/>
        <v>42019.590173611112</v>
      </c>
      <c r="U2638" s="8">
        <f t="shared" si="290"/>
        <v>42049.590173611112</v>
      </c>
      <c r="V2638" s="14">
        <f t="shared" si="291"/>
        <v>30</v>
      </c>
      <c r="W2638" s="10">
        <f t="shared" si="292"/>
        <v>0.28000000000000003</v>
      </c>
      <c r="X2638" s="21">
        <f t="shared" si="293"/>
        <v>2015</v>
      </c>
    </row>
    <row r="2639" spans="1:24" ht="60" x14ac:dyDescent="0.25">
      <c r="A2639">
        <v>2803</v>
      </c>
      <c r="B2639" s="1" t="s">
        <v>2803</v>
      </c>
      <c r="C2639" s="1" t="s">
        <v>6913</v>
      </c>
      <c r="D2639" s="3">
        <v>10000</v>
      </c>
      <c r="E2639" s="4">
        <v>12795</v>
      </c>
      <c r="F2639" t="s">
        <v>8218</v>
      </c>
      <c r="G2639" t="s">
        <v>8223</v>
      </c>
      <c r="H2639" t="s">
        <v>8403</v>
      </c>
      <c r="I2639" t="s">
        <v>8245</v>
      </c>
      <c r="J2639">
        <v>1437004800</v>
      </c>
      <c r="K2639">
        <v>1433295276</v>
      </c>
      <c r="L2639" t="b">
        <v>0</v>
      </c>
      <c r="M2639">
        <v>141</v>
      </c>
      <c r="N2639" t="b">
        <v>1</v>
      </c>
      <c r="O2639" t="s">
        <v>8269</v>
      </c>
      <c r="P2639" t="s">
        <v>8321</v>
      </c>
      <c r="Q2639" t="s">
        <v>8324</v>
      </c>
      <c r="R2639">
        <f t="shared" si="287"/>
        <v>90.74</v>
      </c>
      <c r="S2639" s="9">
        <f t="shared" si="288"/>
        <v>128</v>
      </c>
      <c r="T2639" s="8">
        <f t="shared" si="289"/>
        <v>42158.065694444449</v>
      </c>
      <c r="U2639" s="8">
        <f t="shared" si="290"/>
        <v>42201</v>
      </c>
      <c r="V2639" s="14">
        <f t="shared" si="291"/>
        <v>42.934305555550964</v>
      </c>
      <c r="W2639" s="10">
        <f t="shared" si="292"/>
        <v>0.27950000000000003</v>
      </c>
      <c r="X2639" s="21">
        <f t="shared" si="293"/>
        <v>2015</v>
      </c>
    </row>
    <row r="2640" spans="1:24" ht="45" x14ac:dyDescent="0.25">
      <c r="A2640">
        <v>3242</v>
      </c>
      <c r="B2640" s="1" t="s">
        <v>3242</v>
      </c>
      <c r="C2640" s="1" t="s">
        <v>7352</v>
      </c>
      <c r="D2640" s="3">
        <v>10000</v>
      </c>
      <c r="E2640" s="4">
        <v>12730.42</v>
      </c>
      <c r="F2640" t="s">
        <v>8218</v>
      </c>
      <c r="G2640" t="s">
        <v>8223</v>
      </c>
      <c r="H2640" t="s">
        <v>8403</v>
      </c>
      <c r="I2640" t="s">
        <v>8245</v>
      </c>
      <c r="J2640">
        <v>1411150092</v>
      </c>
      <c r="K2640">
        <v>1408558092</v>
      </c>
      <c r="L2640" t="b">
        <v>1</v>
      </c>
      <c r="M2640">
        <v>183</v>
      </c>
      <c r="N2640" t="b">
        <v>1</v>
      </c>
      <c r="O2640" t="s">
        <v>8269</v>
      </c>
      <c r="P2640" t="s">
        <v>8321</v>
      </c>
      <c r="Q2640" t="s">
        <v>8324</v>
      </c>
      <c r="R2640">
        <f t="shared" si="287"/>
        <v>69.569999999999993</v>
      </c>
      <c r="S2640" s="9">
        <f t="shared" si="288"/>
        <v>127</v>
      </c>
      <c r="T2640" s="8">
        <f t="shared" si="289"/>
        <v>41871.755694444444</v>
      </c>
      <c r="U2640" s="8">
        <f t="shared" si="290"/>
        <v>41901.755694444444</v>
      </c>
      <c r="V2640" s="14">
        <f t="shared" si="291"/>
        <v>30</v>
      </c>
      <c r="W2640" s="10">
        <f t="shared" si="292"/>
        <v>0.27304200000000001</v>
      </c>
      <c r="X2640" s="21">
        <f t="shared" si="293"/>
        <v>2014</v>
      </c>
    </row>
    <row r="2641" spans="1:24" ht="60" x14ac:dyDescent="0.25">
      <c r="A2641">
        <v>1843</v>
      </c>
      <c r="B2641" s="1" t="s">
        <v>1844</v>
      </c>
      <c r="C2641" s="1" t="s">
        <v>5953</v>
      </c>
      <c r="D2641" s="3">
        <v>10000</v>
      </c>
      <c r="E2641" s="4">
        <v>12400.61</v>
      </c>
      <c r="F2641" t="s">
        <v>8218</v>
      </c>
      <c r="G2641" t="s">
        <v>8223</v>
      </c>
      <c r="H2641" t="s">
        <v>8403</v>
      </c>
      <c r="I2641" t="s">
        <v>8245</v>
      </c>
      <c r="J2641">
        <v>1298245954</v>
      </c>
      <c r="K2641">
        <v>1295653954</v>
      </c>
      <c r="L2641" t="b">
        <v>0</v>
      </c>
      <c r="M2641">
        <v>134</v>
      </c>
      <c r="N2641" t="b">
        <v>1</v>
      </c>
      <c r="O2641" t="s">
        <v>8274</v>
      </c>
      <c r="P2641" t="s">
        <v>8325</v>
      </c>
      <c r="Q2641" t="s">
        <v>8329</v>
      </c>
      <c r="R2641">
        <f t="shared" si="287"/>
        <v>92.54</v>
      </c>
      <c r="S2641" s="9">
        <f t="shared" si="288"/>
        <v>124</v>
      </c>
      <c r="T2641" s="8">
        <f t="shared" si="289"/>
        <v>40564.994837962964</v>
      </c>
      <c r="U2641" s="8">
        <f t="shared" si="290"/>
        <v>40594.994837962964</v>
      </c>
      <c r="V2641" s="14">
        <f t="shared" si="291"/>
        <v>30</v>
      </c>
      <c r="W2641" s="10">
        <f t="shared" si="292"/>
        <v>0.24006100000000005</v>
      </c>
      <c r="X2641" s="21">
        <f t="shared" si="293"/>
        <v>2011</v>
      </c>
    </row>
    <row r="2642" spans="1:24" ht="45" x14ac:dyDescent="0.25">
      <c r="A2642">
        <v>2042</v>
      </c>
      <c r="B2642" s="1" t="s">
        <v>2043</v>
      </c>
      <c r="C2642" s="1" t="s">
        <v>6152</v>
      </c>
      <c r="D2642" s="3">
        <v>10000</v>
      </c>
      <c r="E2642" s="4">
        <v>12353</v>
      </c>
      <c r="F2642" t="s">
        <v>8218</v>
      </c>
      <c r="G2642" t="s">
        <v>8223</v>
      </c>
      <c r="H2642" t="s">
        <v>8403</v>
      </c>
      <c r="I2642" t="s">
        <v>8245</v>
      </c>
      <c r="J2642">
        <v>1453481974</v>
      </c>
      <c r="K2642">
        <v>1448297974</v>
      </c>
      <c r="L2642" t="b">
        <v>0</v>
      </c>
      <c r="M2642">
        <v>140</v>
      </c>
      <c r="N2642" t="b">
        <v>1</v>
      </c>
      <c r="O2642" t="s">
        <v>8293</v>
      </c>
      <c r="P2642" t="s">
        <v>8306</v>
      </c>
      <c r="Q2642" t="s">
        <v>8307</v>
      </c>
      <c r="R2642">
        <f t="shared" si="287"/>
        <v>88.24</v>
      </c>
      <c r="S2642" s="9">
        <f t="shared" si="288"/>
        <v>124</v>
      </c>
      <c r="T2642" s="8">
        <f t="shared" si="289"/>
        <v>42331.708032407405</v>
      </c>
      <c r="U2642" s="8">
        <f t="shared" si="290"/>
        <v>42391.708032407405</v>
      </c>
      <c r="V2642" s="14">
        <f t="shared" si="291"/>
        <v>60</v>
      </c>
      <c r="W2642" s="10">
        <f t="shared" si="292"/>
        <v>0.23530000000000001</v>
      </c>
      <c r="X2642" s="21">
        <f t="shared" si="293"/>
        <v>2015</v>
      </c>
    </row>
    <row r="2643" spans="1:24" ht="60" x14ac:dyDescent="0.25">
      <c r="A2643">
        <v>532</v>
      </c>
      <c r="B2643" s="1" t="s">
        <v>533</v>
      </c>
      <c r="C2643" s="1" t="s">
        <v>4642</v>
      </c>
      <c r="D2643" s="3">
        <v>10000</v>
      </c>
      <c r="E2643" s="4">
        <v>12325</v>
      </c>
      <c r="F2643" t="s">
        <v>8218</v>
      </c>
      <c r="G2643" t="s">
        <v>8223</v>
      </c>
      <c r="H2643" t="s">
        <v>8403</v>
      </c>
      <c r="I2643" t="s">
        <v>8245</v>
      </c>
      <c r="J2643">
        <v>1463098208</v>
      </c>
      <c r="K2643">
        <v>1460506208</v>
      </c>
      <c r="L2643" t="b">
        <v>0</v>
      </c>
      <c r="M2643">
        <v>173</v>
      </c>
      <c r="N2643" t="b">
        <v>1</v>
      </c>
      <c r="O2643" t="s">
        <v>8269</v>
      </c>
      <c r="P2643" t="s">
        <v>8321</v>
      </c>
      <c r="Q2643" t="s">
        <v>8324</v>
      </c>
      <c r="R2643">
        <f t="shared" si="287"/>
        <v>71.239999999999995</v>
      </c>
      <c r="S2643" s="9">
        <f t="shared" si="288"/>
        <v>123</v>
      </c>
      <c r="T2643" s="8">
        <f t="shared" si="289"/>
        <v>42473.007037037038</v>
      </c>
      <c r="U2643" s="8">
        <f t="shared" si="290"/>
        <v>42503.007037037038</v>
      </c>
      <c r="V2643" s="14">
        <f t="shared" si="291"/>
        <v>30</v>
      </c>
      <c r="W2643" s="10">
        <f t="shared" si="292"/>
        <v>0.23250000000000001</v>
      </c>
      <c r="X2643" s="21">
        <f t="shared" si="293"/>
        <v>2016</v>
      </c>
    </row>
    <row r="2644" spans="1:24" ht="45" x14ac:dyDescent="0.25">
      <c r="A2644">
        <v>3468</v>
      </c>
      <c r="B2644" s="1" t="s">
        <v>3467</v>
      </c>
      <c r="C2644" s="1" t="s">
        <v>7578</v>
      </c>
      <c r="D2644" s="3">
        <v>10000</v>
      </c>
      <c r="E2644" s="4">
        <v>12178</v>
      </c>
      <c r="F2644" t="s">
        <v>8218</v>
      </c>
      <c r="G2644" t="s">
        <v>8223</v>
      </c>
      <c r="H2644" t="s">
        <v>8403</v>
      </c>
      <c r="I2644" t="s">
        <v>8245</v>
      </c>
      <c r="J2644">
        <v>1474426800</v>
      </c>
      <c r="K2644">
        <v>1471976529</v>
      </c>
      <c r="L2644" t="b">
        <v>0</v>
      </c>
      <c r="M2644">
        <v>17</v>
      </c>
      <c r="N2644" t="b">
        <v>1</v>
      </c>
      <c r="O2644" t="s">
        <v>8269</v>
      </c>
      <c r="P2644" t="s">
        <v>8321</v>
      </c>
      <c r="Q2644" t="s">
        <v>8324</v>
      </c>
      <c r="R2644">
        <f t="shared" si="287"/>
        <v>716.35</v>
      </c>
      <c r="S2644" s="9">
        <f t="shared" si="288"/>
        <v>122</v>
      </c>
      <c r="T2644" s="8">
        <f t="shared" si="289"/>
        <v>42605.765381944439</v>
      </c>
      <c r="U2644" s="8">
        <f t="shared" si="290"/>
        <v>42634.125</v>
      </c>
      <c r="V2644" s="14">
        <f t="shared" si="291"/>
        <v>28.359618055561441</v>
      </c>
      <c r="W2644" s="10">
        <f t="shared" si="292"/>
        <v>0.21779999999999999</v>
      </c>
      <c r="X2644" s="21">
        <f t="shared" si="293"/>
        <v>2016</v>
      </c>
    </row>
    <row r="2645" spans="1:24" ht="60" x14ac:dyDescent="0.25">
      <c r="A2645">
        <v>2985</v>
      </c>
      <c r="B2645" s="1" t="s">
        <v>2985</v>
      </c>
      <c r="C2645" s="1" t="s">
        <v>7095</v>
      </c>
      <c r="D2645" s="3">
        <v>10000</v>
      </c>
      <c r="E2645" s="4">
        <v>12165</v>
      </c>
      <c r="F2645" t="s">
        <v>8218</v>
      </c>
      <c r="G2645" t="s">
        <v>8227</v>
      </c>
      <c r="H2645" t="s">
        <v>8415</v>
      </c>
      <c r="I2645" t="s">
        <v>8249</v>
      </c>
      <c r="J2645">
        <v>1477886400</v>
      </c>
      <c r="K2645">
        <v>1476228128</v>
      </c>
      <c r="L2645" t="b">
        <v>0</v>
      </c>
      <c r="M2645">
        <v>111</v>
      </c>
      <c r="N2645" t="b">
        <v>1</v>
      </c>
      <c r="O2645" t="s">
        <v>8301</v>
      </c>
      <c r="P2645" t="s">
        <v>8321</v>
      </c>
      <c r="Q2645" t="s">
        <v>8322</v>
      </c>
      <c r="R2645">
        <f t="shared" si="287"/>
        <v>109.59</v>
      </c>
      <c r="S2645" s="9">
        <f t="shared" si="288"/>
        <v>122</v>
      </c>
      <c r="T2645" s="8">
        <f t="shared" si="289"/>
        <v>42654.973703703698</v>
      </c>
      <c r="U2645" s="8">
        <f t="shared" si="290"/>
        <v>42674.166666666672</v>
      </c>
      <c r="V2645" s="14">
        <f t="shared" si="291"/>
        <v>19.192962962973979</v>
      </c>
      <c r="W2645" s="10">
        <f t="shared" si="292"/>
        <v>0.2165</v>
      </c>
      <c r="X2645" s="21">
        <f t="shared" si="293"/>
        <v>2016</v>
      </c>
    </row>
    <row r="2646" spans="1:24" ht="60" x14ac:dyDescent="0.25">
      <c r="A2646">
        <v>2046</v>
      </c>
      <c r="B2646" s="1" t="s">
        <v>2047</v>
      </c>
      <c r="C2646" s="1" t="s">
        <v>6156</v>
      </c>
      <c r="D2646" s="3">
        <v>10000</v>
      </c>
      <c r="E2646" s="4">
        <v>12110</v>
      </c>
      <c r="F2646" t="s">
        <v>8218</v>
      </c>
      <c r="G2646" t="s">
        <v>8223</v>
      </c>
      <c r="H2646" t="s">
        <v>8403</v>
      </c>
      <c r="I2646" t="s">
        <v>8245</v>
      </c>
      <c r="J2646">
        <v>1369282044</v>
      </c>
      <c r="K2646">
        <v>1366690044</v>
      </c>
      <c r="L2646" t="b">
        <v>0</v>
      </c>
      <c r="M2646">
        <v>217</v>
      </c>
      <c r="N2646" t="b">
        <v>1</v>
      </c>
      <c r="O2646" t="s">
        <v>8293</v>
      </c>
      <c r="P2646" t="s">
        <v>8306</v>
      </c>
      <c r="Q2646" t="s">
        <v>8307</v>
      </c>
      <c r="R2646">
        <f t="shared" si="287"/>
        <v>55.81</v>
      </c>
      <c r="S2646" s="9">
        <f t="shared" si="288"/>
        <v>121</v>
      </c>
      <c r="T2646" s="8">
        <f t="shared" si="289"/>
        <v>41387.171805555554</v>
      </c>
      <c r="U2646" s="8">
        <f t="shared" si="290"/>
        <v>41417.171805555554</v>
      </c>
      <c r="V2646" s="14">
        <f t="shared" si="291"/>
        <v>30</v>
      </c>
      <c r="W2646" s="10">
        <f t="shared" si="292"/>
        <v>0.21099999999999999</v>
      </c>
      <c r="X2646" s="21">
        <f t="shared" si="293"/>
        <v>2013</v>
      </c>
    </row>
    <row r="2647" spans="1:24" ht="45" x14ac:dyDescent="0.25">
      <c r="A2647">
        <v>840</v>
      </c>
      <c r="B2647" s="1" t="s">
        <v>841</v>
      </c>
      <c r="C2647" s="1" t="s">
        <v>4950</v>
      </c>
      <c r="D2647" s="3">
        <v>10000</v>
      </c>
      <c r="E2647" s="4">
        <v>12041.66</v>
      </c>
      <c r="F2647" t="s">
        <v>8218</v>
      </c>
      <c r="G2647" t="s">
        <v>8223</v>
      </c>
      <c r="H2647" t="s">
        <v>8403</v>
      </c>
      <c r="I2647" t="s">
        <v>8245</v>
      </c>
      <c r="J2647">
        <v>1474694787</v>
      </c>
      <c r="K2647">
        <v>1472102787</v>
      </c>
      <c r="L2647" t="b">
        <v>0</v>
      </c>
      <c r="M2647">
        <v>190</v>
      </c>
      <c r="N2647" t="b">
        <v>1</v>
      </c>
      <c r="O2647" t="s">
        <v>8275</v>
      </c>
      <c r="P2647" t="s">
        <v>8325</v>
      </c>
      <c r="Q2647" t="s">
        <v>8334</v>
      </c>
      <c r="R2647">
        <f t="shared" si="287"/>
        <v>63.38</v>
      </c>
      <c r="S2647" s="9">
        <f t="shared" si="288"/>
        <v>120</v>
      </c>
      <c r="T2647" s="8">
        <f t="shared" si="289"/>
        <v>42607.226701388892</v>
      </c>
      <c r="U2647" s="8">
        <f t="shared" si="290"/>
        <v>42637.226701388892</v>
      </c>
      <c r="V2647" s="14">
        <f t="shared" si="291"/>
        <v>30</v>
      </c>
      <c r="W2647" s="10">
        <f t="shared" si="292"/>
        <v>0.20416599999999999</v>
      </c>
      <c r="X2647" s="21">
        <f t="shared" si="293"/>
        <v>2016</v>
      </c>
    </row>
    <row r="2648" spans="1:24" ht="75" x14ac:dyDescent="0.25">
      <c r="A2648">
        <v>2716</v>
      </c>
      <c r="B2648" s="1" t="s">
        <v>2716</v>
      </c>
      <c r="C2648" s="1" t="s">
        <v>6826</v>
      </c>
      <c r="D2648" s="3">
        <v>10000</v>
      </c>
      <c r="E2648" s="4">
        <v>11998.01</v>
      </c>
      <c r="F2648" t="s">
        <v>8218</v>
      </c>
      <c r="G2648" t="s">
        <v>8235</v>
      </c>
      <c r="H2648" t="s">
        <v>8412</v>
      </c>
      <c r="I2648" t="s">
        <v>8248</v>
      </c>
      <c r="J2648">
        <v>1444291193</v>
      </c>
      <c r="K2648">
        <v>1441699193</v>
      </c>
      <c r="L2648" t="b">
        <v>1</v>
      </c>
      <c r="M2648">
        <v>187</v>
      </c>
      <c r="N2648" t="b">
        <v>1</v>
      </c>
      <c r="O2648" t="s">
        <v>8301</v>
      </c>
      <c r="P2648" t="s">
        <v>8321</v>
      </c>
      <c r="Q2648" t="s">
        <v>8322</v>
      </c>
      <c r="R2648">
        <f t="shared" si="287"/>
        <v>64.16</v>
      </c>
      <c r="S2648" s="9">
        <f t="shared" si="288"/>
        <v>120</v>
      </c>
      <c r="T2648" s="8">
        <f t="shared" si="289"/>
        <v>42255.333252314813</v>
      </c>
      <c r="U2648" s="8">
        <f t="shared" si="290"/>
        <v>42285.333252314813</v>
      </c>
      <c r="V2648" s="14">
        <f t="shared" si="291"/>
        <v>30</v>
      </c>
      <c r="W2648" s="10">
        <f t="shared" si="292"/>
        <v>0.19980100000000003</v>
      </c>
      <c r="X2648" s="21">
        <f t="shared" si="293"/>
        <v>2015</v>
      </c>
    </row>
    <row r="2649" spans="1:24" ht="60" x14ac:dyDescent="0.25">
      <c r="A2649">
        <v>3481</v>
      </c>
      <c r="B2649" s="1" t="s">
        <v>3480</v>
      </c>
      <c r="C2649" s="1" t="s">
        <v>7591</v>
      </c>
      <c r="D2649" s="3">
        <v>10000</v>
      </c>
      <c r="E2649" s="4">
        <v>11880</v>
      </c>
      <c r="F2649" t="s">
        <v>8218</v>
      </c>
      <c r="G2649" t="s">
        <v>8225</v>
      </c>
      <c r="H2649" t="s">
        <v>8404</v>
      </c>
      <c r="I2649" t="s">
        <v>8247</v>
      </c>
      <c r="J2649">
        <v>1420178188</v>
      </c>
      <c r="K2649">
        <v>1418709388</v>
      </c>
      <c r="L2649" t="b">
        <v>0</v>
      </c>
      <c r="M2649">
        <v>95</v>
      </c>
      <c r="N2649" t="b">
        <v>1</v>
      </c>
      <c r="O2649" t="s">
        <v>8269</v>
      </c>
      <c r="P2649" t="s">
        <v>8321</v>
      </c>
      <c r="Q2649" t="s">
        <v>8324</v>
      </c>
      <c r="R2649">
        <f t="shared" si="287"/>
        <v>125.05</v>
      </c>
      <c r="S2649" s="9">
        <f t="shared" si="288"/>
        <v>119</v>
      </c>
      <c r="T2649" s="8">
        <f t="shared" si="289"/>
        <v>41989.24754629629</v>
      </c>
      <c r="U2649" s="8">
        <f t="shared" si="290"/>
        <v>42006.24754629629</v>
      </c>
      <c r="V2649" s="14">
        <f t="shared" si="291"/>
        <v>17</v>
      </c>
      <c r="W2649" s="10">
        <f t="shared" si="292"/>
        <v>0.188</v>
      </c>
      <c r="X2649" s="21">
        <f t="shared" si="293"/>
        <v>2014</v>
      </c>
    </row>
    <row r="2650" spans="1:24" ht="30" x14ac:dyDescent="0.25">
      <c r="A2650">
        <v>1834</v>
      </c>
      <c r="B2650" s="1" t="s">
        <v>1835</v>
      </c>
      <c r="C2650" s="1" t="s">
        <v>5944</v>
      </c>
      <c r="D2650" s="3">
        <v>10000</v>
      </c>
      <c r="E2650" s="4">
        <v>11805</v>
      </c>
      <c r="F2650" t="s">
        <v>8218</v>
      </c>
      <c r="G2650" t="s">
        <v>8223</v>
      </c>
      <c r="H2650" t="s">
        <v>8403</v>
      </c>
      <c r="I2650" t="s">
        <v>8245</v>
      </c>
      <c r="J2650">
        <v>1422140895</v>
      </c>
      <c r="K2650">
        <v>1418684895</v>
      </c>
      <c r="L2650" t="b">
        <v>0</v>
      </c>
      <c r="M2650">
        <v>90</v>
      </c>
      <c r="N2650" t="b">
        <v>1</v>
      </c>
      <c r="O2650" t="s">
        <v>8274</v>
      </c>
      <c r="P2650" t="s">
        <v>8325</v>
      </c>
      <c r="Q2650" t="s">
        <v>8329</v>
      </c>
      <c r="R2650">
        <f t="shared" si="287"/>
        <v>131.16999999999999</v>
      </c>
      <c r="S2650" s="9">
        <f t="shared" si="288"/>
        <v>118</v>
      </c>
      <c r="T2650" s="8">
        <f t="shared" si="289"/>
        <v>41988.964062500003</v>
      </c>
      <c r="U2650" s="8">
        <f t="shared" si="290"/>
        <v>42028.964062500003</v>
      </c>
      <c r="V2650" s="14">
        <f t="shared" si="291"/>
        <v>40</v>
      </c>
      <c r="W2650" s="10">
        <f t="shared" si="292"/>
        <v>0.18049999999999999</v>
      </c>
      <c r="X2650" s="21">
        <f t="shared" si="293"/>
        <v>2014</v>
      </c>
    </row>
    <row r="2651" spans="1:24" ht="45" x14ac:dyDescent="0.25">
      <c r="A2651">
        <v>1028</v>
      </c>
      <c r="B2651" s="1" t="s">
        <v>1029</v>
      </c>
      <c r="C2651" s="1" t="s">
        <v>5138</v>
      </c>
      <c r="D2651" s="3">
        <v>10000</v>
      </c>
      <c r="E2651" s="4">
        <v>11727</v>
      </c>
      <c r="F2651" t="s">
        <v>8218</v>
      </c>
      <c r="G2651" t="s">
        <v>8224</v>
      </c>
      <c r="H2651" t="s">
        <v>8407</v>
      </c>
      <c r="I2651" t="s">
        <v>8246</v>
      </c>
      <c r="J2651">
        <v>1488830400</v>
      </c>
      <c r="K2651">
        <v>1484924605</v>
      </c>
      <c r="L2651" t="b">
        <v>1</v>
      </c>
      <c r="M2651">
        <v>255</v>
      </c>
      <c r="N2651" t="b">
        <v>1</v>
      </c>
      <c r="O2651" t="s">
        <v>8278</v>
      </c>
      <c r="P2651" t="s">
        <v>8325</v>
      </c>
      <c r="Q2651" t="s">
        <v>8327</v>
      </c>
      <c r="R2651">
        <f t="shared" si="287"/>
        <v>45.99</v>
      </c>
      <c r="S2651" s="9">
        <f t="shared" si="288"/>
        <v>117</v>
      </c>
      <c r="T2651" s="8">
        <f t="shared" si="289"/>
        <v>42755.627372685187</v>
      </c>
      <c r="U2651" s="8">
        <f t="shared" si="290"/>
        <v>42800.833333333328</v>
      </c>
      <c r="V2651" s="14">
        <f t="shared" si="291"/>
        <v>45.205960648141627</v>
      </c>
      <c r="W2651" s="10">
        <f t="shared" si="292"/>
        <v>0.17269999999999999</v>
      </c>
      <c r="X2651" s="21">
        <f t="shared" si="293"/>
        <v>2017</v>
      </c>
    </row>
    <row r="2652" spans="1:24" ht="60" x14ac:dyDescent="0.25">
      <c r="A2652">
        <v>352</v>
      </c>
      <c r="B2652" s="1" t="s">
        <v>353</v>
      </c>
      <c r="C2652" s="1" t="s">
        <v>4462</v>
      </c>
      <c r="D2652" s="3">
        <v>10000</v>
      </c>
      <c r="E2652" s="4">
        <v>11656</v>
      </c>
      <c r="F2652" t="s">
        <v>8218</v>
      </c>
      <c r="G2652" t="s">
        <v>8223</v>
      </c>
      <c r="H2652" t="s">
        <v>8403</v>
      </c>
      <c r="I2652" t="s">
        <v>8245</v>
      </c>
      <c r="J2652">
        <v>1412740868</v>
      </c>
      <c r="K2652">
        <v>1410148868</v>
      </c>
      <c r="L2652" t="b">
        <v>1</v>
      </c>
      <c r="M2652">
        <v>286</v>
      </c>
      <c r="N2652" t="b">
        <v>1</v>
      </c>
      <c r="O2652" t="s">
        <v>8267</v>
      </c>
      <c r="P2652" t="s">
        <v>8319</v>
      </c>
      <c r="Q2652" t="s">
        <v>8320</v>
      </c>
      <c r="R2652">
        <f t="shared" si="287"/>
        <v>40.76</v>
      </c>
      <c r="S2652" s="9">
        <f t="shared" si="288"/>
        <v>117</v>
      </c>
      <c r="T2652" s="8">
        <f t="shared" si="289"/>
        <v>41890.167453703703</v>
      </c>
      <c r="U2652" s="8">
        <f t="shared" si="290"/>
        <v>41920.167453703703</v>
      </c>
      <c r="V2652" s="14">
        <f t="shared" si="291"/>
        <v>30</v>
      </c>
      <c r="W2652" s="10">
        <f t="shared" si="292"/>
        <v>0.1656</v>
      </c>
      <c r="X2652" s="21">
        <f t="shared" si="293"/>
        <v>2014</v>
      </c>
    </row>
    <row r="2653" spans="1:24" ht="45" x14ac:dyDescent="0.25">
      <c r="A2653">
        <v>52</v>
      </c>
      <c r="B2653" s="1" t="s">
        <v>54</v>
      </c>
      <c r="C2653" s="1" t="s">
        <v>4163</v>
      </c>
      <c r="D2653" s="3">
        <v>10000</v>
      </c>
      <c r="E2653" s="4">
        <v>11621</v>
      </c>
      <c r="F2653" t="s">
        <v>8218</v>
      </c>
      <c r="G2653" t="s">
        <v>8223</v>
      </c>
      <c r="H2653" t="s">
        <v>8403</v>
      </c>
      <c r="I2653" t="s">
        <v>8245</v>
      </c>
      <c r="J2653">
        <v>1405615846</v>
      </c>
      <c r="K2653">
        <v>1403023846</v>
      </c>
      <c r="L2653" t="b">
        <v>0</v>
      </c>
      <c r="M2653">
        <v>52</v>
      </c>
      <c r="N2653" t="b">
        <v>1</v>
      </c>
      <c r="O2653" t="s">
        <v>8263</v>
      </c>
      <c r="P2653" t="s">
        <v>8319</v>
      </c>
      <c r="Q2653" t="s">
        <v>8330</v>
      </c>
      <c r="R2653">
        <f t="shared" si="287"/>
        <v>223.48</v>
      </c>
      <c r="S2653" s="9">
        <f t="shared" si="288"/>
        <v>116</v>
      </c>
      <c r="T2653" s="8">
        <f t="shared" si="289"/>
        <v>41807.701921296299</v>
      </c>
      <c r="U2653" s="8">
        <f t="shared" si="290"/>
        <v>41837.701921296299</v>
      </c>
      <c r="V2653" s="14">
        <f t="shared" si="291"/>
        <v>30</v>
      </c>
      <c r="W2653" s="10">
        <f t="shared" si="292"/>
        <v>0.16209999999999999</v>
      </c>
      <c r="X2653" s="21">
        <f t="shared" si="293"/>
        <v>2014</v>
      </c>
    </row>
    <row r="2654" spans="1:24" ht="60" x14ac:dyDescent="0.25">
      <c r="A2654">
        <v>2007</v>
      </c>
      <c r="B2654" s="1" t="s">
        <v>2008</v>
      </c>
      <c r="C2654" s="1" t="s">
        <v>6117</v>
      </c>
      <c r="D2654" s="3">
        <v>10000</v>
      </c>
      <c r="E2654" s="4">
        <v>11570.92</v>
      </c>
      <c r="F2654" t="s">
        <v>8218</v>
      </c>
      <c r="G2654" t="s">
        <v>8223</v>
      </c>
      <c r="H2654" t="s">
        <v>8403</v>
      </c>
      <c r="I2654" t="s">
        <v>8245</v>
      </c>
      <c r="J2654">
        <v>1282622400</v>
      </c>
      <c r="K2654">
        <v>1276891586</v>
      </c>
      <c r="L2654" t="b">
        <v>1</v>
      </c>
      <c r="M2654">
        <v>137</v>
      </c>
      <c r="N2654" t="b">
        <v>1</v>
      </c>
      <c r="O2654" t="s">
        <v>8293</v>
      </c>
      <c r="P2654" t="s">
        <v>8306</v>
      </c>
      <c r="Q2654" t="s">
        <v>8307</v>
      </c>
      <c r="R2654">
        <f t="shared" si="287"/>
        <v>84.46</v>
      </c>
      <c r="S2654" s="9">
        <f t="shared" si="288"/>
        <v>116</v>
      </c>
      <c r="T2654" s="8">
        <f t="shared" si="289"/>
        <v>40347.837800925925</v>
      </c>
      <c r="U2654" s="8">
        <f t="shared" si="290"/>
        <v>40414.166666666664</v>
      </c>
      <c r="V2654" s="14">
        <f t="shared" si="291"/>
        <v>66.328865740739275</v>
      </c>
      <c r="W2654" s="10">
        <f t="shared" si="292"/>
        <v>0.15709200000000001</v>
      </c>
      <c r="X2654" s="21">
        <f t="shared" si="293"/>
        <v>2010</v>
      </c>
    </row>
    <row r="2655" spans="1:24" ht="60" x14ac:dyDescent="0.25">
      <c r="A2655">
        <v>2451</v>
      </c>
      <c r="B2655" s="1" t="s">
        <v>2452</v>
      </c>
      <c r="C2655" s="1" t="s">
        <v>6561</v>
      </c>
      <c r="D2655" s="3">
        <v>10000</v>
      </c>
      <c r="E2655" s="4">
        <v>11545</v>
      </c>
      <c r="F2655" t="s">
        <v>8218</v>
      </c>
      <c r="G2655" t="s">
        <v>8223</v>
      </c>
      <c r="H2655" t="s">
        <v>8403</v>
      </c>
      <c r="I2655" t="s">
        <v>8245</v>
      </c>
      <c r="J2655">
        <v>1488750490</v>
      </c>
      <c r="K2655">
        <v>1487022490</v>
      </c>
      <c r="L2655" t="b">
        <v>0</v>
      </c>
      <c r="M2655">
        <v>186</v>
      </c>
      <c r="N2655" t="b">
        <v>1</v>
      </c>
      <c r="O2655" t="s">
        <v>8296</v>
      </c>
      <c r="P2655" t="s">
        <v>8317</v>
      </c>
      <c r="Q2655" t="s">
        <v>8318</v>
      </c>
      <c r="R2655">
        <f t="shared" si="287"/>
        <v>62.07</v>
      </c>
      <c r="S2655" s="9">
        <f t="shared" si="288"/>
        <v>115</v>
      </c>
      <c r="T2655" s="8">
        <f t="shared" si="289"/>
        <v>42779.908449074079</v>
      </c>
      <c r="U2655" s="8">
        <f t="shared" si="290"/>
        <v>42799.908449074079</v>
      </c>
      <c r="V2655" s="14">
        <f t="shared" si="291"/>
        <v>20</v>
      </c>
      <c r="W2655" s="10">
        <f t="shared" si="292"/>
        <v>0.1545</v>
      </c>
      <c r="X2655" s="21">
        <f t="shared" si="293"/>
        <v>2017</v>
      </c>
    </row>
    <row r="2656" spans="1:24" ht="45" x14ac:dyDescent="0.25">
      <c r="A2656">
        <v>1270</v>
      </c>
      <c r="B2656" s="1" t="s">
        <v>1271</v>
      </c>
      <c r="C2656" s="1" t="s">
        <v>5380</v>
      </c>
      <c r="D2656" s="3">
        <v>10000</v>
      </c>
      <c r="E2656" s="4">
        <v>11472</v>
      </c>
      <c r="F2656" t="s">
        <v>8218</v>
      </c>
      <c r="G2656" t="s">
        <v>8223</v>
      </c>
      <c r="H2656" t="s">
        <v>8403</v>
      </c>
      <c r="I2656" t="s">
        <v>8245</v>
      </c>
      <c r="J2656">
        <v>1332704042</v>
      </c>
      <c r="K2656">
        <v>1327523642</v>
      </c>
      <c r="L2656" t="b">
        <v>1</v>
      </c>
      <c r="M2656">
        <v>169</v>
      </c>
      <c r="N2656" t="b">
        <v>1</v>
      </c>
      <c r="O2656" t="s">
        <v>8274</v>
      </c>
      <c r="P2656" t="s">
        <v>8325</v>
      </c>
      <c r="Q2656" t="s">
        <v>8329</v>
      </c>
      <c r="R2656">
        <f t="shared" si="287"/>
        <v>67.88</v>
      </c>
      <c r="S2656" s="9">
        <f t="shared" si="288"/>
        <v>115</v>
      </c>
      <c r="T2656" s="8">
        <f t="shared" si="289"/>
        <v>40933.856967592597</v>
      </c>
      <c r="U2656" s="8">
        <f t="shared" si="290"/>
        <v>40993.815300925926</v>
      </c>
      <c r="V2656" s="14">
        <f t="shared" si="291"/>
        <v>59.958333333328483</v>
      </c>
      <c r="W2656" s="10">
        <f t="shared" si="292"/>
        <v>0.1472</v>
      </c>
      <c r="X2656" s="21">
        <f t="shared" si="293"/>
        <v>2012</v>
      </c>
    </row>
    <row r="2657" spans="1:24" ht="45" x14ac:dyDescent="0.25">
      <c r="A2657">
        <v>3389</v>
      </c>
      <c r="B2657" s="1" t="s">
        <v>3388</v>
      </c>
      <c r="C2657" s="1" t="s">
        <v>7499</v>
      </c>
      <c r="D2657" s="3">
        <v>10000</v>
      </c>
      <c r="E2657" s="4">
        <v>11450</v>
      </c>
      <c r="F2657" t="s">
        <v>8218</v>
      </c>
      <c r="G2657" t="s">
        <v>8223</v>
      </c>
      <c r="H2657" t="s">
        <v>8403</v>
      </c>
      <c r="I2657" t="s">
        <v>8245</v>
      </c>
      <c r="J2657">
        <v>1464960682</v>
      </c>
      <c r="K2657">
        <v>1462368682</v>
      </c>
      <c r="L2657" t="b">
        <v>0</v>
      </c>
      <c r="M2657">
        <v>62</v>
      </c>
      <c r="N2657" t="b">
        <v>1</v>
      </c>
      <c r="O2657" t="s">
        <v>8269</v>
      </c>
      <c r="P2657" t="s">
        <v>8321</v>
      </c>
      <c r="Q2657" t="s">
        <v>8324</v>
      </c>
      <c r="R2657">
        <f t="shared" si="287"/>
        <v>184.68</v>
      </c>
      <c r="S2657" s="9">
        <f t="shared" si="288"/>
        <v>115</v>
      </c>
      <c r="T2657" s="8">
        <f t="shared" si="289"/>
        <v>42494.563449074078</v>
      </c>
      <c r="U2657" s="8">
        <f t="shared" si="290"/>
        <v>42524.563449074078</v>
      </c>
      <c r="V2657" s="14">
        <f t="shared" si="291"/>
        <v>30</v>
      </c>
      <c r="W2657" s="10">
        <f t="shared" si="292"/>
        <v>0.14499999999999999</v>
      </c>
      <c r="X2657" s="21">
        <f t="shared" si="293"/>
        <v>2016</v>
      </c>
    </row>
    <row r="2658" spans="1:24" ht="45" x14ac:dyDescent="0.25">
      <c r="A2658">
        <v>1397</v>
      </c>
      <c r="B2658" s="1" t="s">
        <v>1398</v>
      </c>
      <c r="C2658" s="1" t="s">
        <v>5507</v>
      </c>
      <c r="D2658" s="3">
        <v>10000</v>
      </c>
      <c r="E2658" s="4">
        <v>11385</v>
      </c>
      <c r="F2658" t="s">
        <v>8218</v>
      </c>
      <c r="G2658" t="s">
        <v>8223</v>
      </c>
      <c r="H2658" t="s">
        <v>8403</v>
      </c>
      <c r="I2658" t="s">
        <v>8245</v>
      </c>
      <c r="J2658">
        <v>1477603140</v>
      </c>
      <c r="K2658">
        <v>1475013710</v>
      </c>
      <c r="L2658" t="b">
        <v>0</v>
      </c>
      <c r="M2658">
        <v>158</v>
      </c>
      <c r="N2658" t="b">
        <v>1</v>
      </c>
      <c r="O2658" t="s">
        <v>8274</v>
      </c>
      <c r="P2658" t="s">
        <v>8325</v>
      </c>
      <c r="Q2658" t="s">
        <v>8329</v>
      </c>
      <c r="R2658">
        <f t="shared" si="287"/>
        <v>72.06</v>
      </c>
      <c r="S2658" s="9">
        <f t="shared" si="288"/>
        <v>114</v>
      </c>
      <c r="T2658" s="8">
        <f t="shared" si="289"/>
        <v>42640.917939814812</v>
      </c>
      <c r="U2658" s="8">
        <f t="shared" si="290"/>
        <v>42670.888194444444</v>
      </c>
      <c r="V2658" s="14">
        <f t="shared" si="291"/>
        <v>29.970254629632109</v>
      </c>
      <c r="W2658" s="10">
        <f t="shared" si="292"/>
        <v>0.13850000000000001</v>
      </c>
      <c r="X2658" s="21">
        <f t="shared" si="293"/>
        <v>2016</v>
      </c>
    </row>
    <row r="2659" spans="1:24" ht="60" x14ac:dyDescent="0.25">
      <c r="A2659">
        <v>2966</v>
      </c>
      <c r="B2659" s="1" t="s">
        <v>2966</v>
      </c>
      <c r="C2659" s="1" t="s">
        <v>7076</v>
      </c>
      <c r="D2659" s="3">
        <v>10000</v>
      </c>
      <c r="E2659" s="4">
        <v>11363</v>
      </c>
      <c r="F2659" t="s">
        <v>8218</v>
      </c>
      <c r="G2659" t="s">
        <v>8223</v>
      </c>
      <c r="H2659" t="s">
        <v>8403</v>
      </c>
      <c r="I2659" t="s">
        <v>8245</v>
      </c>
      <c r="J2659">
        <v>1442425412</v>
      </c>
      <c r="K2659">
        <v>1439833412</v>
      </c>
      <c r="L2659" t="b">
        <v>0</v>
      </c>
      <c r="M2659">
        <v>128</v>
      </c>
      <c r="N2659" t="b">
        <v>1</v>
      </c>
      <c r="O2659" t="s">
        <v>8269</v>
      </c>
      <c r="P2659" t="s">
        <v>8321</v>
      </c>
      <c r="Q2659" t="s">
        <v>8324</v>
      </c>
      <c r="R2659">
        <f t="shared" si="287"/>
        <v>88.77</v>
      </c>
      <c r="S2659" s="9">
        <f t="shared" si="288"/>
        <v>114</v>
      </c>
      <c r="T2659" s="8">
        <f t="shared" si="289"/>
        <v>42233.738564814819</v>
      </c>
      <c r="U2659" s="8">
        <f t="shared" si="290"/>
        <v>42263.738564814819</v>
      </c>
      <c r="V2659" s="14">
        <f t="shared" si="291"/>
        <v>30</v>
      </c>
      <c r="W2659" s="10">
        <f t="shared" si="292"/>
        <v>0.1363</v>
      </c>
      <c r="X2659" s="21">
        <f t="shared" si="293"/>
        <v>2015</v>
      </c>
    </row>
    <row r="2660" spans="1:24" ht="60" x14ac:dyDescent="0.25">
      <c r="A2660">
        <v>249</v>
      </c>
      <c r="B2660" s="1" t="s">
        <v>250</v>
      </c>
      <c r="C2660" s="1" t="s">
        <v>4359</v>
      </c>
      <c r="D2660" s="3">
        <v>10000</v>
      </c>
      <c r="E2660" s="4">
        <v>11292</v>
      </c>
      <c r="F2660" t="s">
        <v>8218</v>
      </c>
      <c r="G2660" t="s">
        <v>8223</v>
      </c>
      <c r="H2660" t="s">
        <v>8403</v>
      </c>
      <c r="I2660" t="s">
        <v>8245</v>
      </c>
      <c r="J2660">
        <v>1282498800</v>
      </c>
      <c r="K2660">
        <v>1275603020</v>
      </c>
      <c r="L2660" t="b">
        <v>1</v>
      </c>
      <c r="M2660">
        <v>235</v>
      </c>
      <c r="N2660" t="b">
        <v>1</v>
      </c>
      <c r="O2660" t="s">
        <v>8267</v>
      </c>
      <c r="P2660" t="s">
        <v>8319</v>
      </c>
      <c r="Q2660" t="s">
        <v>8320</v>
      </c>
      <c r="R2660">
        <f t="shared" si="287"/>
        <v>48.05</v>
      </c>
      <c r="S2660" s="9">
        <f t="shared" si="288"/>
        <v>113</v>
      </c>
      <c r="T2660" s="8">
        <f t="shared" si="289"/>
        <v>40332.923842592594</v>
      </c>
      <c r="U2660" s="8">
        <f t="shared" si="290"/>
        <v>40412.736111111109</v>
      </c>
      <c r="V2660" s="14">
        <f t="shared" si="291"/>
        <v>79.812268518515339</v>
      </c>
      <c r="W2660" s="10">
        <f t="shared" si="292"/>
        <v>0.12920000000000001</v>
      </c>
      <c r="X2660" s="21">
        <f t="shared" si="293"/>
        <v>2010</v>
      </c>
    </row>
    <row r="2661" spans="1:24" ht="45" x14ac:dyDescent="0.25">
      <c r="A2661">
        <v>400</v>
      </c>
      <c r="B2661" s="1" t="s">
        <v>401</v>
      </c>
      <c r="C2661" s="1" t="s">
        <v>4510</v>
      </c>
      <c r="D2661" s="3">
        <v>10000</v>
      </c>
      <c r="E2661" s="4">
        <v>11230.25</v>
      </c>
      <c r="F2661" t="s">
        <v>8218</v>
      </c>
      <c r="G2661" t="s">
        <v>8223</v>
      </c>
      <c r="H2661" t="s">
        <v>8403</v>
      </c>
      <c r="I2661" t="s">
        <v>8245</v>
      </c>
      <c r="J2661">
        <v>1400297400</v>
      </c>
      <c r="K2661">
        <v>1397661347</v>
      </c>
      <c r="L2661" t="b">
        <v>0</v>
      </c>
      <c r="M2661">
        <v>62</v>
      </c>
      <c r="N2661" t="b">
        <v>1</v>
      </c>
      <c r="O2661" t="s">
        <v>8267</v>
      </c>
      <c r="P2661" t="s">
        <v>8319</v>
      </c>
      <c r="Q2661" t="s">
        <v>8320</v>
      </c>
      <c r="R2661">
        <f t="shared" si="287"/>
        <v>181.13</v>
      </c>
      <c r="S2661" s="9">
        <f t="shared" si="288"/>
        <v>112</v>
      </c>
      <c r="T2661" s="8">
        <f t="shared" si="289"/>
        <v>41745.635960648149</v>
      </c>
      <c r="U2661" s="8">
        <f t="shared" si="290"/>
        <v>41776.145833333336</v>
      </c>
      <c r="V2661" s="14">
        <f t="shared" si="291"/>
        <v>30.509872685186565</v>
      </c>
      <c r="W2661" s="10">
        <f t="shared" si="292"/>
        <v>0.123025</v>
      </c>
      <c r="X2661" s="21">
        <f t="shared" si="293"/>
        <v>2014</v>
      </c>
    </row>
    <row r="2662" spans="1:24" ht="45" x14ac:dyDescent="0.25">
      <c r="A2662">
        <v>1029</v>
      </c>
      <c r="B2662" s="1" t="s">
        <v>1030</v>
      </c>
      <c r="C2662" s="1" t="s">
        <v>5139</v>
      </c>
      <c r="D2662" s="3">
        <v>10000</v>
      </c>
      <c r="E2662" s="4">
        <v>11176</v>
      </c>
      <c r="F2662" t="s">
        <v>8218</v>
      </c>
      <c r="G2662" t="s">
        <v>8234</v>
      </c>
      <c r="H2662" t="s">
        <v>8406</v>
      </c>
      <c r="I2662" t="s">
        <v>8254</v>
      </c>
      <c r="J2662">
        <v>1428184740</v>
      </c>
      <c r="K2662">
        <v>1423501507</v>
      </c>
      <c r="L2662" t="b">
        <v>0</v>
      </c>
      <c r="M2662">
        <v>141</v>
      </c>
      <c r="N2662" t="b">
        <v>1</v>
      </c>
      <c r="O2662" t="s">
        <v>8278</v>
      </c>
      <c r="P2662" t="s">
        <v>8325</v>
      </c>
      <c r="Q2662" t="s">
        <v>8327</v>
      </c>
      <c r="R2662">
        <f t="shared" si="287"/>
        <v>79.260000000000005</v>
      </c>
      <c r="S2662" s="9">
        <f t="shared" si="288"/>
        <v>112</v>
      </c>
      <c r="T2662" s="8">
        <f t="shared" si="289"/>
        <v>42044.711886574078</v>
      </c>
      <c r="U2662" s="8">
        <f t="shared" si="290"/>
        <v>42098.915972222225</v>
      </c>
      <c r="V2662" s="14">
        <f t="shared" si="291"/>
        <v>54.204085648147156</v>
      </c>
      <c r="W2662" s="10">
        <f t="shared" si="292"/>
        <v>0.1176</v>
      </c>
      <c r="X2662" s="21">
        <f t="shared" si="293"/>
        <v>2015</v>
      </c>
    </row>
    <row r="2663" spans="1:24" ht="30" x14ac:dyDescent="0.25">
      <c r="A2663">
        <v>1379</v>
      </c>
      <c r="B2663" s="1" t="s">
        <v>1380</v>
      </c>
      <c r="C2663" s="1" t="s">
        <v>5489</v>
      </c>
      <c r="D2663" s="3">
        <v>10000</v>
      </c>
      <c r="E2663" s="4">
        <v>11160</v>
      </c>
      <c r="F2663" t="s">
        <v>8218</v>
      </c>
      <c r="G2663" t="s">
        <v>8223</v>
      </c>
      <c r="H2663" t="s">
        <v>8403</v>
      </c>
      <c r="I2663" t="s">
        <v>8245</v>
      </c>
      <c r="J2663">
        <v>1433504876</v>
      </c>
      <c r="K2663">
        <v>1430912876</v>
      </c>
      <c r="L2663" t="b">
        <v>0</v>
      </c>
      <c r="M2663">
        <v>151</v>
      </c>
      <c r="N2663" t="b">
        <v>1</v>
      </c>
      <c r="O2663" t="s">
        <v>8274</v>
      </c>
      <c r="P2663" t="s">
        <v>8325</v>
      </c>
      <c r="Q2663" t="s">
        <v>8329</v>
      </c>
      <c r="R2663">
        <f t="shared" si="287"/>
        <v>73.91</v>
      </c>
      <c r="S2663" s="9">
        <f t="shared" si="288"/>
        <v>112</v>
      </c>
      <c r="T2663" s="8">
        <f t="shared" si="289"/>
        <v>42130.491620370376</v>
      </c>
      <c r="U2663" s="8">
        <f t="shared" si="290"/>
        <v>42160.491620370376</v>
      </c>
      <c r="V2663" s="14">
        <f t="shared" si="291"/>
        <v>30</v>
      </c>
      <c r="W2663" s="10">
        <f t="shared" si="292"/>
        <v>0.11600000000000001</v>
      </c>
      <c r="X2663" s="21">
        <f t="shared" si="293"/>
        <v>2015</v>
      </c>
    </row>
    <row r="2664" spans="1:24" ht="45" x14ac:dyDescent="0.25">
      <c r="A2664">
        <v>3246</v>
      </c>
      <c r="B2664" s="1" t="s">
        <v>3246</v>
      </c>
      <c r="C2664" s="1" t="s">
        <v>7356</v>
      </c>
      <c r="D2664" s="3">
        <v>10000</v>
      </c>
      <c r="E2664" s="4">
        <v>11122</v>
      </c>
      <c r="F2664" t="s">
        <v>8218</v>
      </c>
      <c r="G2664" t="s">
        <v>8223</v>
      </c>
      <c r="H2664" t="s">
        <v>8403</v>
      </c>
      <c r="I2664" t="s">
        <v>8245</v>
      </c>
      <c r="J2664">
        <v>1442030340</v>
      </c>
      <c r="K2664">
        <v>1439551200</v>
      </c>
      <c r="L2664" t="b">
        <v>1</v>
      </c>
      <c r="M2664">
        <v>193</v>
      </c>
      <c r="N2664" t="b">
        <v>1</v>
      </c>
      <c r="O2664" t="s">
        <v>8269</v>
      </c>
      <c r="P2664" t="s">
        <v>8321</v>
      </c>
      <c r="Q2664" t="s">
        <v>8324</v>
      </c>
      <c r="R2664">
        <f t="shared" si="287"/>
        <v>57.63</v>
      </c>
      <c r="S2664" s="9">
        <f t="shared" si="288"/>
        <v>111</v>
      </c>
      <c r="T2664" s="8">
        <f t="shared" si="289"/>
        <v>42230.472222222219</v>
      </c>
      <c r="U2664" s="8">
        <f t="shared" si="290"/>
        <v>42259.165972222225</v>
      </c>
      <c r="V2664" s="14">
        <f t="shared" si="291"/>
        <v>28.693750000005821</v>
      </c>
      <c r="W2664" s="10">
        <f t="shared" si="292"/>
        <v>0.11219999999999999</v>
      </c>
      <c r="X2664" s="21">
        <f t="shared" si="293"/>
        <v>2015</v>
      </c>
    </row>
    <row r="2665" spans="1:24" ht="60" x14ac:dyDescent="0.25">
      <c r="A2665">
        <v>69</v>
      </c>
      <c r="B2665" s="1" t="s">
        <v>71</v>
      </c>
      <c r="C2665" s="1" t="s">
        <v>4180</v>
      </c>
      <c r="D2665" s="3">
        <v>10000</v>
      </c>
      <c r="E2665" s="4">
        <v>11094.23</v>
      </c>
      <c r="F2665" t="s">
        <v>8218</v>
      </c>
      <c r="G2665" t="s">
        <v>8223</v>
      </c>
      <c r="H2665" t="s">
        <v>8403</v>
      </c>
      <c r="I2665" t="s">
        <v>8245</v>
      </c>
      <c r="J2665">
        <v>1317538740</v>
      </c>
      <c r="K2665">
        <v>1314765025</v>
      </c>
      <c r="L2665" t="b">
        <v>0</v>
      </c>
      <c r="M2665">
        <v>178</v>
      </c>
      <c r="N2665" t="b">
        <v>1</v>
      </c>
      <c r="O2665" t="s">
        <v>8264</v>
      </c>
      <c r="P2665" t="s">
        <v>8319</v>
      </c>
      <c r="Q2665" t="s">
        <v>8341</v>
      </c>
      <c r="R2665">
        <f t="shared" si="287"/>
        <v>62.33</v>
      </c>
      <c r="S2665" s="9">
        <f t="shared" si="288"/>
        <v>111</v>
      </c>
      <c r="T2665" s="8">
        <f t="shared" si="289"/>
        <v>40786.187789351854</v>
      </c>
      <c r="U2665" s="8">
        <f t="shared" si="290"/>
        <v>40818.290972222225</v>
      </c>
      <c r="V2665" s="14">
        <f t="shared" si="291"/>
        <v>32.103182870370802</v>
      </c>
      <c r="W2665" s="10">
        <f t="shared" si="292"/>
        <v>0.10942299999999995</v>
      </c>
      <c r="X2665" s="21">
        <f t="shared" si="293"/>
        <v>2011</v>
      </c>
    </row>
    <row r="2666" spans="1:24" ht="60" x14ac:dyDescent="0.25">
      <c r="A2666">
        <v>1939</v>
      </c>
      <c r="B2666" s="1" t="s">
        <v>1940</v>
      </c>
      <c r="C2666" s="1" t="s">
        <v>6049</v>
      </c>
      <c r="D2666" s="3">
        <v>10000</v>
      </c>
      <c r="E2666" s="4">
        <v>11070</v>
      </c>
      <c r="F2666" t="s">
        <v>8218</v>
      </c>
      <c r="G2666" t="s">
        <v>8223</v>
      </c>
      <c r="H2666" t="s">
        <v>8403</v>
      </c>
      <c r="I2666" t="s">
        <v>8245</v>
      </c>
      <c r="J2666">
        <v>1362955108</v>
      </c>
      <c r="K2666">
        <v>1360366708</v>
      </c>
      <c r="L2666" t="b">
        <v>0</v>
      </c>
      <c r="M2666">
        <v>96</v>
      </c>
      <c r="N2666" t="b">
        <v>1</v>
      </c>
      <c r="O2666" t="s">
        <v>8277</v>
      </c>
      <c r="P2666" t="s">
        <v>8325</v>
      </c>
      <c r="Q2666" t="s">
        <v>8326</v>
      </c>
      <c r="R2666">
        <f t="shared" si="287"/>
        <v>115.31</v>
      </c>
      <c r="S2666" s="9">
        <f t="shared" si="288"/>
        <v>111</v>
      </c>
      <c r="T2666" s="8">
        <f t="shared" si="289"/>
        <v>41313.985046296293</v>
      </c>
      <c r="U2666" s="8">
        <f t="shared" si="290"/>
        <v>41343.943379629629</v>
      </c>
      <c r="V2666" s="14">
        <f t="shared" si="291"/>
        <v>29.958333333335759</v>
      </c>
      <c r="W2666" s="10">
        <f t="shared" si="292"/>
        <v>0.107</v>
      </c>
      <c r="X2666" s="21">
        <f t="shared" si="293"/>
        <v>2013</v>
      </c>
    </row>
    <row r="2667" spans="1:24" ht="60" x14ac:dyDescent="0.25">
      <c r="A2667">
        <v>2793</v>
      </c>
      <c r="B2667" s="1" t="s">
        <v>2793</v>
      </c>
      <c r="C2667" s="1" t="s">
        <v>6903</v>
      </c>
      <c r="D2667" s="3">
        <v>10000</v>
      </c>
      <c r="E2667" s="4">
        <v>11056.75</v>
      </c>
      <c r="F2667" t="s">
        <v>8218</v>
      </c>
      <c r="G2667" t="s">
        <v>8225</v>
      </c>
      <c r="H2667" t="s">
        <v>8404</v>
      </c>
      <c r="I2667" t="s">
        <v>8247</v>
      </c>
      <c r="J2667">
        <v>1437473005</v>
      </c>
      <c r="K2667">
        <v>1434881005</v>
      </c>
      <c r="L2667" t="b">
        <v>0</v>
      </c>
      <c r="M2667">
        <v>73</v>
      </c>
      <c r="N2667" t="b">
        <v>1</v>
      </c>
      <c r="O2667" t="s">
        <v>8269</v>
      </c>
      <c r="P2667" t="s">
        <v>8321</v>
      </c>
      <c r="Q2667" t="s">
        <v>8324</v>
      </c>
      <c r="R2667">
        <f t="shared" si="287"/>
        <v>151.46</v>
      </c>
      <c r="S2667" s="9">
        <f t="shared" si="288"/>
        <v>111</v>
      </c>
      <c r="T2667" s="8">
        <f t="shared" si="289"/>
        <v>42176.419039351851</v>
      </c>
      <c r="U2667" s="8">
        <f t="shared" si="290"/>
        <v>42206.419039351851</v>
      </c>
      <c r="V2667" s="14">
        <f t="shared" si="291"/>
        <v>30</v>
      </c>
      <c r="W2667" s="10">
        <f t="shared" si="292"/>
        <v>0.10567500000000001</v>
      </c>
      <c r="X2667" s="21">
        <f t="shared" si="293"/>
        <v>2015</v>
      </c>
    </row>
    <row r="2668" spans="1:24" ht="60" x14ac:dyDescent="0.25">
      <c r="A2668">
        <v>1644</v>
      </c>
      <c r="B2668" s="1" t="s">
        <v>1645</v>
      </c>
      <c r="C2668" s="1" t="s">
        <v>5754</v>
      </c>
      <c r="D2668" s="3">
        <v>10000</v>
      </c>
      <c r="E2668" s="4">
        <v>10950</v>
      </c>
      <c r="F2668" t="s">
        <v>8218</v>
      </c>
      <c r="G2668" t="s">
        <v>8223</v>
      </c>
      <c r="H2668" t="s">
        <v>8403</v>
      </c>
      <c r="I2668" t="s">
        <v>8245</v>
      </c>
      <c r="J2668">
        <v>1353551160</v>
      </c>
      <c r="K2668">
        <v>1348363560</v>
      </c>
      <c r="L2668" t="b">
        <v>0</v>
      </c>
      <c r="M2668">
        <v>128</v>
      </c>
      <c r="N2668" t="b">
        <v>1</v>
      </c>
      <c r="O2668" t="s">
        <v>8290</v>
      </c>
      <c r="P2668" t="s">
        <v>8325</v>
      </c>
      <c r="Q2668" t="s">
        <v>8336</v>
      </c>
      <c r="R2668">
        <f t="shared" si="287"/>
        <v>85.55</v>
      </c>
      <c r="S2668" s="9">
        <f t="shared" si="288"/>
        <v>110</v>
      </c>
      <c r="T2668" s="8">
        <f t="shared" si="289"/>
        <v>41175.05972222222</v>
      </c>
      <c r="U2668" s="8">
        <f t="shared" si="290"/>
        <v>41235.101388888892</v>
      </c>
      <c r="V2668" s="14">
        <f t="shared" si="291"/>
        <v>60.041666666671517</v>
      </c>
      <c r="W2668" s="10">
        <f t="shared" si="292"/>
        <v>9.5000000000000001E-2</v>
      </c>
      <c r="X2668" s="21">
        <f t="shared" si="293"/>
        <v>2012</v>
      </c>
    </row>
    <row r="2669" spans="1:24" ht="45" x14ac:dyDescent="0.25">
      <c r="A2669">
        <v>395</v>
      </c>
      <c r="B2669" s="1" t="s">
        <v>396</v>
      </c>
      <c r="C2669" s="1" t="s">
        <v>4505</v>
      </c>
      <c r="D2669" s="3">
        <v>10000</v>
      </c>
      <c r="E2669" s="4">
        <v>10804.45</v>
      </c>
      <c r="F2669" t="s">
        <v>8218</v>
      </c>
      <c r="G2669" t="s">
        <v>8223</v>
      </c>
      <c r="H2669" t="s">
        <v>8403</v>
      </c>
      <c r="I2669" t="s">
        <v>8245</v>
      </c>
      <c r="J2669">
        <v>1335562320</v>
      </c>
      <c r="K2669">
        <v>1332452960</v>
      </c>
      <c r="L2669" t="b">
        <v>0</v>
      </c>
      <c r="M2669">
        <v>184</v>
      </c>
      <c r="N2669" t="b">
        <v>1</v>
      </c>
      <c r="O2669" t="s">
        <v>8267</v>
      </c>
      <c r="P2669" t="s">
        <v>8319</v>
      </c>
      <c r="Q2669" t="s">
        <v>8320</v>
      </c>
      <c r="R2669">
        <f t="shared" si="287"/>
        <v>58.72</v>
      </c>
      <c r="S2669" s="9">
        <f t="shared" si="288"/>
        <v>108</v>
      </c>
      <c r="T2669" s="8">
        <f t="shared" si="289"/>
        <v>40990.909259259257</v>
      </c>
      <c r="U2669" s="8">
        <f t="shared" si="290"/>
        <v>41026.897222222222</v>
      </c>
      <c r="V2669" s="14">
        <f t="shared" si="291"/>
        <v>35.987962962964957</v>
      </c>
      <c r="W2669" s="10">
        <f t="shared" si="292"/>
        <v>8.0445000000000072E-2</v>
      </c>
      <c r="X2669" s="21">
        <f t="shared" si="293"/>
        <v>2012</v>
      </c>
    </row>
    <row r="2670" spans="1:24" ht="45" x14ac:dyDescent="0.25">
      <c r="A2670">
        <v>2449</v>
      </c>
      <c r="B2670" s="1" t="s">
        <v>2450</v>
      </c>
      <c r="C2670" s="1" t="s">
        <v>6559</v>
      </c>
      <c r="D2670" s="3">
        <v>10000</v>
      </c>
      <c r="E2670" s="4">
        <v>10800</v>
      </c>
      <c r="F2670" t="s">
        <v>8218</v>
      </c>
      <c r="G2670" t="s">
        <v>8223</v>
      </c>
      <c r="H2670" t="s">
        <v>8403</v>
      </c>
      <c r="I2670" t="s">
        <v>8245</v>
      </c>
      <c r="J2670">
        <v>1417321515</v>
      </c>
      <c r="K2670">
        <v>1414725915</v>
      </c>
      <c r="L2670" t="b">
        <v>0</v>
      </c>
      <c r="M2670">
        <v>120</v>
      </c>
      <c r="N2670" t="b">
        <v>1</v>
      </c>
      <c r="O2670" t="s">
        <v>8296</v>
      </c>
      <c r="P2670" t="s">
        <v>8317</v>
      </c>
      <c r="Q2670" t="s">
        <v>8318</v>
      </c>
      <c r="R2670">
        <f t="shared" si="287"/>
        <v>90</v>
      </c>
      <c r="S2670" s="9">
        <f t="shared" si="288"/>
        <v>108</v>
      </c>
      <c r="T2670" s="8">
        <f t="shared" si="289"/>
        <v>41943.142534722225</v>
      </c>
      <c r="U2670" s="8">
        <f t="shared" si="290"/>
        <v>41973.184201388889</v>
      </c>
      <c r="V2670" s="14">
        <f t="shared" si="291"/>
        <v>30.041666666664241</v>
      </c>
      <c r="W2670" s="10">
        <f t="shared" si="292"/>
        <v>0.08</v>
      </c>
      <c r="X2670" s="21">
        <f t="shared" si="293"/>
        <v>2014</v>
      </c>
    </row>
    <row r="2671" spans="1:24" ht="60" x14ac:dyDescent="0.25">
      <c r="A2671">
        <v>1031</v>
      </c>
      <c r="B2671" s="1" t="s">
        <v>1032</v>
      </c>
      <c r="C2671" s="1" t="s">
        <v>5141</v>
      </c>
      <c r="D2671" s="3">
        <v>10000</v>
      </c>
      <c r="E2671" s="4">
        <v>10740</v>
      </c>
      <c r="F2671" t="s">
        <v>8218</v>
      </c>
      <c r="G2671" t="s">
        <v>8223</v>
      </c>
      <c r="H2671" t="s">
        <v>8403</v>
      </c>
      <c r="I2671" t="s">
        <v>8245</v>
      </c>
      <c r="J2671">
        <v>1450290010</v>
      </c>
      <c r="K2671">
        <v>1447698010</v>
      </c>
      <c r="L2671" t="b">
        <v>0</v>
      </c>
      <c r="M2671">
        <v>99</v>
      </c>
      <c r="N2671" t="b">
        <v>1</v>
      </c>
      <c r="O2671" t="s">
        <v>8278</v>
      </c>
      <c r="P2671" t="s">
        <v>8325</v>
      </c>
      <c r="Q2671" t="s">
        <v>8327</v>
      </c>
      <c r="R2671">
        <f t="shared" si="287"/>
        <v>108.48</v>
      </c>
      <c r="S2671" s="9">
        <f t="shared" si="288"/>
        <v>107</v>
      </c>
      <c r="T2671" s="8">
        <f t="shared" si="289"/>
        <v>42324.764004629629</v>
      </c>
      <c r="U2671" s="8">
        <f t="shared" si="290"/>
        <v>42354.764004629629</v>
      </c>
      <c r="V2671" s="14">
        <f t="shared" si="291"/>
        <v>30</v>
      </c>
      <c r="W2671" s="10">
        <f t="shared" si="292"/>
        <v>7.3999999999999996E-2</v>
      </c>
      <c r="X2671" s="21">
        <f t="shared" si="293"/>
        <v>2015</v>
      </c>
    </row>
    <row r="2672" spans="1:24" ht="60" x14ac:dyDescent="0.25">
      <c r="A2672">
        <v>2963</v>
      </c>
      <c r="B2672" s="1" t="s">
        <v>2963</v>
      </c>
      <c r="C2672" s="1" t="s">
        <v>7073</v>
      </c>
      <c r="D2672" s="3">
        <v>10000</v>
      </c>
      <c r="E2672" s="4">
        <v>10685</v>
      </c>
      <c r="F2672" t="s">
        <v>8218</v>
      </c>
      <c r="G2672" t="s">
        <v>8223</v>
      </c>
      <c r="H2672" t="s">
        <v>8403</v>
      </c>
      <c r="I2672" t="s">
        <v>8245</v>
      </c>
      <c r="J2672">
        <v>1435835824</v>
      </c>
      <c r="K2672">
        <v>1433243824</v>
      </c>
      <c r="L2672" t="b">
        <v>0</v>
      </c>
      <c r="M2672">
        <v>98</v>
      </c>
      <c r="N2672" t="b">
        <v>1</v>
      </c>
      <c r="O2672" t="s">
        <v>8269</v>
      </c>
      <c r="P2672" t="s">
        <v>8321</v>
      </c>
      <c r="Q2672" t="s">
        <v>8324</v>
      </c>
      <c r="R2672">
        <f t="shared" si="287"/>
        <v>109.03</v>
      </c>
      <c r="S2672" s="9">
        <f t="shared" si="288"/>
        <v>107</v>
      </c>
      <c r="T2672" s="8">
        <f t="shared" si="289"/>
        <v>42157.470185185186</v>
      </c>
      <c r="U2672" s="8">
        <f t="shared" si="290"/>
        <v>42187.470185185186</v>
      </c>
      <c r="V2672" s="14">
        <f t="shared" si="291"/>
        <v>30</v>
      </c>
      <c r="W2672" s="10">
        <f t="shared" si="292"/>
        <v>6.8500000000000005E-2</v>
      </c>
      <c r="X2672" s="21">
        <f t="shared" si="293"/>
        <v>2015</v>
      </c>
    </row>
    <row r="2673" spans="1:24" ht="45" x14ac:dyDescent="0.25">
      <c r="A2673">
        <v>260</v>
      </c>
      <c r="B2673" s="1" t="s">
        <v>261</v>
      </c>
      <c r="C2673" s="1" t="s">
        <v>4370</v>
      </c>
      <c r="D2673" s="3">
        <v>10000</v>
      </c>
      <c r="E2673" s="4">
        <v>10640</v>
      </c>
      <c r="F2673" t="s">
        <v>8218</v>
      </c>
      <c r="G2673" t="s">
        <v>8223</v>
      </c>
      <c r="H2673" t="s">
        <v>8403</v>
      </c>
      <c r="I2673" t="s">
        <v>8245</v>
      </c>
      <c r="J2673">
        <v>1279360740</v>
      </c>
      <c r="K2673">
        <v>1275415679</v>
      </c>
      <c r="L2673" t="b">
        <v>1</v>
      </c>
      <c r="M2673">
        <v>88</v>
      </c>
      <c r="N2673" t="b">
        <v>1</v>
      </c>
      <c r="O2673" t="s">
        <v>8267</v>
      </c>
      <c r="P2673" t="s">
        <v>8319</v>
      </c>
      <c r="Q2673" t="s">
        <v>8320</v>
      </c>
      <c r="R2673">
        <f t="shared" si="287"/>
        <v>120.91</v>
      </c>
      <c r="S2673" s="9">
        <f t="shared" si="288"/>
        <v>106</v>
      </c>
      <c r="T2673" s="8">
        <f t="shared" si="289"/>
        <v>40330.755543981482</v>
      </c>
      <c r="U2673" s="8">
        <f t="shared" si="290"/>
        <v>40376.415972222225</v>
      </c>
      <c r="V2673" s="14">
        <f t="shared" si="291"/>
        <v>45.660428240742476</v>
      </c>
      <c r="W2673" s="10">
        <f t="shared" si="292"/>
        <v>6.4000000000000001E-2</v>
      </c>
      <c r="X2673" s="21">
        <f t="shared" si="293"/>
        <v>2010</v>
      </c>
    </row>
    <row r="2674" spans="1:24" ht="45" x14ac:dyDescent="0.25">
      <c r="A2674">
        <v>2818</v>
      </c>
      <c r="B2674" s="1" t="s">
        <v>2818</v>
      </c>
      <c r="C2674" s="1" t="s">
        <v>6928</v>
      </c>
      <c r="D2674" s="3">
        <v>10000</v>
      </c>
      <c r="E2674" s="4">
        <v>10603</v>
      </c>
      <c r="F2674" t="s">
        <v>8218</v>
      </c>
      <c r="G2674" t="s">
        <v>8223</v>
      </c>
      <c r="H2674" t="s">
        <v>8403</v>
      </c>
      <c r="I2674" t="s">
        <v>8245</v>
      </c>
      <c r="J2674">
        <v>1443018086</v>
      </c>
      <c r="K2674">
        <v>1441290086</v>
      </c>
      <c r="L2674" t="b">
        <v>0</v>
      </c>
      <c r="M2674">
        <v>102</v>
      </c>
      <c r="N2674" t="b">
        <v>1</v>
      </c>
      <c r="O2674" t="s">
        <v>8269</v>
      </c>
      <c r="P2674" t="s">
        <v>8321</v>
      </c>
      <c r="Q2674" t="s">
        <v>8324</v>
      </c>
      <c r="R2674">
        <f t="shared" si="287"/>
        <v>103.95</v>
      </c>
      <c r="S2674" s="9">
        <f t="shared" si="288"/>
        <v>106</v>
      </c>
      <c r="T2674" s="8">
        <f t="shared" si="289"/>
        <v>42250.598217592589</v>
      </c>
      <c r="U2674" s="8">
        <f t="shared" si="290"/>
        <v>42270.598217592589</v>
      </c>
      <c r="V2674" s="14">
        <f t="shared" si="291"/>
        <v>20</v>
      </c>
      <c r="W2674" s="10">
        <f t="shared" si="292"/>
        <v>6.0299999999999999E-2</v>
      </c>
      <c r="X2674" s="21">
        <f t="shared" si="293"/>
        <v>2015</v>
      </c>
    </row>
    <row r="2675" spans="1:24" ht="60" x14ac:dyDescent="0.25">
      <c r="A2675">
        <v>749</v>
      </c>
      <c r="B2675" s="1" t="s">
        <v>750</v>
      </c>
      <c r="C2675" s="1" t="s">
        <v>4859</v>
      </c>
      <c r="D2675" s="3">
        <v>10000</v>
      </c>
      <c r="E2675" s="4">
        <v>10556</v>
      </c>
      <c r="F2675" t="s">
        <v>8218</v>
      </c>
      <c r="G2675" t="s">
        <v>8223</v>
      </c>
      <c r="H2675" t="s">
        <v>8403</v>
      </c>
      <c r="I2675" t="s">
        <v>8245</v>
      </c>
      <c r="J2675">
        <v>1485642930</v>
      </c>
      <c r="K2675">
        <v>1483050930</v>
      </c>
      <c r="L2675" t="b">
        <v>0</v>
      </c>
      <c r="M2675">
        <v>110</v>
      </c>
      <c r="N2675" t="b">
        <v>1</v>
      </c>
      <c r="O2675" t="s">
        <v>8272</v>
      </c>
      <c r="P2675" t="s">
        <v>8309</v>
      </c>
      <c r="Q2675" t="s">
        <v>8331</v>
      </c>
      <c r="R2675">
        <f t="shared" si="287"/>
        <v>95.96</v>
      </c>
      <c r="S2675" s="9">
        <f t="shared" si="288"/>
        <v>106</v>
      </c>
      <c r="T2675" s="8">
        <f t="shared" si="289"/>
        <v>42733.94131944445</v>
      </c>
      <c r="U2675" s="8">
        <f t="shared" si="290"/>
        <v>42763.94131944445</v>
      </c>
      <c r="V2675" s="14">
        <f t="shared" si="291"/>
        <v>30</v>
      </c>
      <c r="W2675" s="10">
        <f t="shared" si="292"/>
        <v>5.5599999999999997E-2</v>
      </c>
      <c r="X2675" s="21">
        <f t="shared" si="293"/>
        <v>2016</v>
      </c>
    </row>
    <row r="2676" spans="1:24" ht="60" x14ac:dyDescent="0.25">
      <c r="A2676">
        <v>1891</v>
      </c>
      <c r="B2676" s="1" t="s">
        <v>1892</v>
      </c>
      <c r="C2676" s="1" t="s">
        <v>6001</v>
      </c>
      <c r="D2676" s="3">
        <v>10000</v>
      </c>
      <c r="E2676" s="4">
        <v>10555</v>
      </c>
      <c r="F2676" t="s">
        <v>8218</v>
      </c>
      <c r="G2676" t="s">
        <v>8223</v>
      </c>
      <c r="H2676" t="s">
        <v>8403</v>
      </c>
      <c r="I2676" t="s">
        <v>8245</v>
      </c>
      <c r="J2676">
        <v>1279778400</v>
      </c>
      <c r="K2676">
        <v>1275851354</v>
      </c>
      <c r="L2676" t="b">
        <v>0</v>
      </c>
      <c r="M2676">
        <v>120</v>
      </c>
      <c r="N2676" t="b">
        <v>1</v>
      </c>
      <c r="O2676" t="s">
        <v>8277</v>
      </c>
      <c r="P2676" t="s">
        <v>8325</v>
      </c>
      <c r="Q2676" t="s">
        <v>8326</v>
      </c>
      <c r="R2676">
        <f t="shared" si="287"/>
        <v>87.96</v>
      </c>
      <c r="S2676" s="9">
        <f t="shared" si="288"/>
        <v>106</v>
      </c>
      <c r="T2676" s="8">
        <f t="shared" si="289"/>
        <v>40335.798078703701</v>
      </c>
      <c r="U2676" s="8">
        <f t="shared" si="290"/>
        <v>40381.25</v>
      </c>
      <c r="V2676" s="14">
        <f t="shared" si="291"/>
        <v>45.451921296298678</v>
      </c>
      <c r="W2676" s="10">
        <f t="shared" si="292"/>
        <v>5.5500000000000001E-2</v>
      </c>
      <c r="X2676" s="21">
        <f t="shared" si="293"/>
        <v>2010</v>
      </c>
    </row>
    <row r="2677" spans="1:24" ht="60" x14ac:dyDescent="0.25">
      <c r="A2677">
        <v>3434</v>
      </c>
      <c r="B2677" s="1" t="s">
        <v>3433</v>
      </c>
      <c r="C2677" s="1" t="s">
        <v>7544</v>
      </c>
      <c r="D2677" s="3">
        <v>10000</v>
      </c>
      <c r="E2677" s="4">
        <v>10555</v>
      </c>
      <c r="F2677" t="s">
        <v>8218</v>
      </c>
      <c r="G2677" t="s">
        <v>8223</v>
      </c>
      <c r="H2677" t="s">
        <v>8403</v>
      </c>
      <c r="I2677" t="s">
        <v>8245</v>
      </c>
      <c r="J2677">
        <v>1404983269</v>
      </c>
      <c r="K2677">
        <v>1402391269</v>
      </c>
      <c r="L2677" t="b">
        <v>0</v>
      </c>
      <c r="M2677">
        <v>168</v>
      </c>
      <c r="N2677" t="b">
        <v>1</v>
      </c>
      <c r="O2677" t="s">
        <v>8269</v>
      </c>
      <c r="P2677" t="s">
        <v>8321</v>
      </c>
      <c r="Q2677" t="s">
        <v>8324</v>
      </c>
      <c r="R2677">
        <f t="shared" si="287"/>
        <v>62.83</v>
      </c>
      <c r="S2677" s="9">
        <f t="shared" si="288"/>
        <v>106</v>
      </c>
      <c r="T2677" s="8">
        <f t="shared" si="289"/>
        <v>41800.380428240744</v>
      </c>
      <c r="U2677" s="8">
        <f t="shared" si="290"/>
        <v>41830.380428240744</v>
      </c>
      <c r="V2677" s="14">
        <f t="shared" si="291"/>
        <v>30</v>
      </c>
      <c r="W2677" s="10">
        <f t="shared" si="292"/>
        <v>5.5500000000000001E-2</v>
      </c>
      <c r="X2677" s="21">
        <f t="shared" si="293"/>
        <v>2014</v>
      </c>
    </row>
    <row r="2678" spans="1:24" ht="45" x14ac:dyDescent="0.25">
      <c r="A2678">
        <v>329</v>
      </c>
      <c r="B2678" s="1" t="s">
        <v>330</v>
      </c>
      <c r="C2678" s="1" t="s">
        <v>4439</v>
      </c>
      <c r="D2678" s="3">
        <v>10000</v>
      </c>
      <c r="E2678" s="4">
        <v>10550</v>
      </c>
      <c r="F2678" t="s">
        <v>8218</v>
      </c>
      <c r="G2678" t="s">
        <v>8223</v>
      </c>
      <c r="H2678" t="s">
        <v>8403</v>
      </c>
      <c r="I2678" t="s">
        <v>8245</v>
      </c>
      <c r="J2678">
        <v>1446868800</v>
      </c>
      <c r="K2678">
        <v>1444821127</v>
      </c>
      <c r="L2678" t="b">
        <v>1</v>
      </c>
      <c r="M2678">
        <v>167</v>
      </c>
      <c r="N2678" t="b">
        <v>1</v>
      </c>
      <c r="O2678" t="s">
        <v>8267</v>
      </c>
      <c r="P2678" t="s">
        <v>8319</v>
      </c>
      <c r="Q2678" t="s">
        <v>8320</v>
      </c>
      <c r="R2678">
        <f t="shared" si="287"/>
        <v>63.17</v>
      </c>
      <c r="S2678" s="9">
        <f t="shared" si="288"/>
        <v>106</v>
      </c>
      <c r="T2678" s="8">
        <f t="shared" si="289"/>
        <v>42291.46674768519</v>
      </c>
      <c r="U2678" s="8">
        <f t="shared" si="290"/>
        <v>42315.166666666672</v>
      </c>
      <c r="V2678" s="14">
        <f t="shared" si="291"/>
        <v>23.69991898148146</v>
      </c>
      <c r="W2678" s="10">
        <f t="shared" si="292"/>
        <v>5.5E-2</v>
      </c>
      <c r="X2678" s="21">
        <f t="shared" si="293"/>
        <v>2015</v>
      </c>
    </row>
    <row r="2679" spans="1:24" ht="45" x14ac:dyDescent="0.25">
      <c r="A2679">
        <v>1373</v>
      </c>
      <c r="B2679" s="1" t="s">
        <v>1374</v>
      </c>
      <c r="C2679" s="1" t="s">
        <v>5483</v>
      </c>
      <c r="D2679" s="3">
        <v>10000</v>
      </c>
      <c r="E2679" s="4">
        <v>10501</v>
      </c>
      <c r="F2679" t="s">
        <v>8218</v>
      </c>
      <c r="G2679" t="s">
        <v>8223</v>
      </c>
      <c r="H2679" t="s">
        <v>8403</v>
      </c>
      <c r="I2679" t="s">
        <v>8245</v>
      </c>
      <c r="J2679">
        <v>1483138233</v>
      </c>
      <c r="K2679">
        <v>1480546233</v>
      </c>
      <c r="L2679" t="b">
        <v>0</v>
      </c>
      <c r="M2679">
        <v>52</v>
      </c>
      <c r="N2679" t="b">
        <v>1</v>
      </c>
      <c r="O2679" t="s">
        <v>8274</v>
      </c>
      <c r="P2679" t="s">
        <v>8325</v>
      </c>
      <c r="Q2679" t="s">
        <v>8329</v>
      </c>
      <c r="R2679">
        <f t="shared" si="287"/>
        <v>201.94</v>
      </c>
      <c r="S2679" s="9">
        <f t="shared" si="288"/>
        <v>105</v>
      </c>
      <c r="T2679" s="8">
        <f t="shared" si="289"/>
        <v>42704.95177083333</v>
      </c>
      <c r="U2679" s="8">
        <f t="shared" si="290"/>
        <v>42734.95177083333</v>
      </c>
      <c r="V2679" s="14">
        <f t="shared" si="291"/>
        <v>30</v>
      </c>
      <c r="W2679" s="10">
        <f t="shared" si="292"/>
        <v>5.0099999999999999E-2</v>
      </c>
      <c r="X2679" s="21">
        <f t="shared" si="293"/>
        <v>2016</v>
      </c>
    </row>
    <row r="2680" spans="1:24" ht="45" x14ac:dyDescent="0.25">
      <c r="A2680">
        <v>3507</v>
      </c>
      <c r="B2680" s="1" t="s">
        <v>3506</v>
      </c>
      <c r="C2680" s="1" t="s">
        <v>7617</v>
      </c>
      <c r="D2680" s="3">
        <v>10000</v>
      </c>
      <c r="E2680" s="4">
        <v>10440</v>
      </c>
      <c r="F2680" t="s">
        <v>8218</v>
      </c>
      <c r="G2680" t="s">
        <v>8223</v>
      </c>
      <c r="H2680" t="s">
        <v>8403</v>
      </c>
      <c r="I2680" t="s">
        <v>8245</v>
      </c>
      <c r="J2680">
        <v>1464732537</v>
      </c>
      <c r="K2680">
        <v>1462140537</v>
      </c>
      <c r="L2680" t="b">
        <v>0</v>
      </c>
      <c r="M2680">
        <v>72</v>
      </c>
      <c r="N2680" t="b">
        <v>1</v>
      </c>
      <c r="O2680" t="s">
        <v>8269</v>
      </c>
      <c r="P2680" t="s">
        <v>8321</v>
      </c>
      <c r="Q2680" t="s">
        <v>8324</v>
      </c>
      <c r="R2680">
        <f t="shared" si="287"/>
        <v>145</v>
      </c>
      <c r="S2680" s="9">
        <f t="shared" si="288"/>
        <v>104</v>
      </c>
      <c r="T2680" s="8">
        <f t="shared" si="289"/>
        <v>42491.92288194444</v>
      </c>
      <c r="U2680" s="8">
        <f t="shared" si="290"/>
        <v>42521.92288194444</v>
      </c>
      <c r="V2680" s="14">
        <f t="shared" si="291"/>
        <v>30</v>
      </c>
      <c r="W2680" s="10">
        <f t="shared" si="292"/>
        <v>4.3999999999999997E-2</v>
      </c>
      <c r="X2680" s="21">
        <f t="shared" si="293"/>
        <v>2016</v>
      </c>
    </row>
    <row r="2681" spans="1:24" ht="45" x14ac:dyDescent="0.25">
      <c r="A2681">
        <v>1616</v>
      </c>
      <c r="B2681" s="1" t="s">
        <v>1617</v>
      </c>
      <c r="C2681" s="1" t="s">
        <v>5726</v>
      </c>
      <c r="D2681" s="3">
        <v>10000</v>
      </c>
      <c r="E2681" s="4">
        <v>10420</v>
      </c>
      <c r="F2681" t="s">
        <v>8218</v>
      </c>
      <c r="G2681" t="s">
        <v>8223</v>
      </c>
      <c r="H2681" t="s">
        <v>8403</v>
      </c>
      <c r="I2681" t="s">
        <v>8245</v>
      </c>
      <c r="J2681">
        <v>1353621600</v>
      </c>
      <c r="K2681">
        <v>1350061821</v>
      </c>
      <c r="L2681" t="b">
        <v>0</v>
      </c>
      <c r="M2681">
        <v>157</v>
      </c>
      <c r="N2681" t="b">
        <v>1</v>
      </c>
      <c r="O2681" t="s">
        <v>8274</v>
      </c>
      <c r="P2681" t="s">
        <v>8325</v>
      </c>
      <c r="Q2681" t="s">
        <v>8329</v>
      </c>
      <c r="R2681">
        <f t="shared" si="287"/>
        <v>66.37</v>
      </c>
      <c r="S2681" s="9">
        <f t="shared" si="288"/>
        <v>104</v>
      </c>
      <c r="T2681" s="8">
        <f t="shared" si="289"/>
        <v>41194.715520833335</v>
      </c>
      <c r="U2681" s="8">
        <f t="shared" si="290"/>
        <v>41235.916666666664</v>
      </c>
      <c r="V2681" s="14">
        <f t="shared" si="291"/>
        <v>41.201145833329065</v>
      </c>
      <c r="W2681" s="10">
        <f t="shared" si="292"/>
        <v>4.2000000000000003E-2</v>
      </c>
      <c r="X2681" s="21">
        <f t="shared" si="293"/>
        <v>2012</v>
      </c>
    </row>
    <row r="2682" spans="1:24" ht="30" x14ac:dyDescent="0.25">
      <c r="A2682">
        <v>3</v>
      </c>
      <c r="B2682" s="1" t="s">
        <v>5</v>
      </c>
      <c r="C2682" s="1" t="s">
        <v>4114</v>
      </c>
      <c r="D2682" s="3">
        <v>10000</v>
      </c>
      <c r="E2682" s="4">
        <v>10390</v>
      </c>
      <c r="F2682" t="s">
        <v>8218</v>
      </c>
      <c r="G2682" t="s">
        <v>8223</v>
      </c>
      <c r="H2682" t="s">
        <v>8403</v>
      </c>
      <c r="I2682" t="s">
        <v>8245</v>
      </c>
      <c r="J2682">
        <v>1407414107</v>
      </c>
      <c r="K2682">
        <v>1404822107</v>
      </c>
      <c r="L2682" t="b">
        <v>0</v>
      </c>
      <c r="M2682">
        <v>150</v>
      </c>
      <c r="N2682" t="b">
        <v>1</v>
      </c>
      <c r="O2682" t="s">
        <v>8263</v>
      </c>
      <c r="P2682" t="s">
        <v>8319</v>
      </c>
      <c r="Q2682" t="s">
        <v>8330</v>
      </c>
      <c r="R2682">
        <f t="shared" si="287"/>
        <v>69.27</v>
      </c>
      <c r="S2682" s="9">
        <f t="shared" si="288"/>
        <v>104</v>
      </c>
      <c r="T2682" s="8">
        <f t="shared" si="289"/>
        <v>41828.515127314815</v>
      </c>
      <c r="U2682" s="8">
        <f t="shared" si="290"/>
        <v>41858.515127314815</v>
      </c>
      <c r="V2682" s="14">
        <f t="shared" si="291"/>
        <v>30</v>
      </c>
      <c r="W2682" s="10">
        <f t="shared" si="292"/>
        <v>3.9E-2</v>
      </c>
      <c r="X2682" s="21">
        <f t="shared" si="293"/>
        <v>2014</v>
      </c>
    </row>
    <row r="2683" spans="1:24" ht="60" x14ac:dyDescent="0.25">
      <c r="A2683">
        <v>2997</v>
      </c>
      <c r="B2683" s="1" t="s">
        <v>2997</v>
      </c>
      <c r="C2683" s="1" t="s">
        <v>7107</v>
      </c>
      <c r="D2683" s="3">
        <v>10000</v>
      </c>
      <c r="E2683" s="4">
        <v>10373</v>
      </c>
      <c r="F2683" t="s">
        <v>8218</v>
      </c>
      <c r="G2683" t="s">
        <v>8223</v>
      </c>
      <c r="H2683" t="s">
        <v>8403</v>
      </c>
      <c r="I2683" t="s">
        <v>8245</v>
      </c>
      <c r="J2683">
        <v>1488171540</v>
      </c>
      <c r="K2683">
        <v>1486661793</v>
      </c>
      <c r="L2683" t="b">
        <v>0</v>
      </c>
      <c r="M2683">
        <v>115</v>
      </c>
      <c r="N2683" t="b">
        <v>1</v>
      </c>
      <c r="O2683" t="s">
        <v>8301</v>
      </c>
      <c r="P2683" t="s">
        <v>8321</v>
      </c>
      <c r="Q2683" t="s">
        <v>8322</v>
      </c>
      <c r="R2683">
        <f t="shared" si="287"/>
        <v>90.2</v>
      </c>
      <c r="S2683" s="9">
        <f t="shared" si="288"/>
        <v>104</v>
      </c>
      <c r="T2683" s="8">
        <f t="shared" si="289"/>
        <v>42775.733715277776</v>
      </c>
      <c r="U2683" s="8">
        <f t="shared" si="290"/>
        <v>42793.207638888889</v>
      </c>
      <c r="V2683" s="14">
        <f t="shared" si="291"/>
        <v>17.473923611112696</v>
      </c>
      <c r="W2683" s="10">
        <f t="shared" si="292"/>
        <v>3.73E-2</v>
      </c>
      <c r="X2683" s="21">
        <f t="shared" si="293"/>
        <v>2017</v>
      </c>
    </row>
    <row r="2684" spans="1:24" ht="45" x14ac:dyDescent="0.25">
      <c r="A2684">
        <v>3463</v>
      </c>
      <c r="B2684" s="1" t="s">
        <v>3462</v>
      </c>
      <c r="C2684" s="1" t="s">
        <v>7573</v>
      </c>
      <c r="D2684" s="3">
        <v>10000</v>
      </c>
      <c r="E2684" s="4">
        <v>10338</v>
      </c>
      <c r="F2684" t="s">
        <v>8218</v>
      </c>
      <c r="G2684" t="s">
        <v>8228</v>
      </c>
      <c r="H2684" t="s">
        <v>8408</v>
      </c>
      <c r="I2684" t="s">
        <v>8250</v>
      </c>
      <c r="J2684">
        <v>1476158340</v>
      </c>
      <c r="K2684">
        <v>1472594585</v>
      </c>
      <c r="L2684" t="b">
        <v>0</v>
      </c>
      <c r="M2684">
        <v>114</v>
      </c>
      <c r="N2684" t="b">
        <v>1</v>
      </c>
      <c r="O2684" t="s">
        <v>8269</v>
      </c>
      <c r="P2684" t="s">
        <v>8321</v>
      </c>
      <c r="Q2684" t="s">
        <v>8324</v>
      </c>
      <c r="R2684">
        <f t="shared" si="287"/>
        <v>90.68</v>
      </c>
      <c r="S2684" s="9">
        <f t="shared" si="288"/>
        <v>103</v>
      </c>
      <c r="T2684" s="8">
        <f t="shared" si="289"/>
        <v>42612.918807870374</v>
      </c>
      <c r="U2684" s="8">
        <f t="shared" si="290"/>
        <v>42654.165972222225</v>
      </c>
      <c r="V2684" s="14">
        <f t="shared" si="291"/>
        <v>41.247164351851097</v>
      </c>
      <c r="W2684" s="10">
        <f t="shared" si="292"/>
        <v>3.3799999999999997E-2</v>
      </c>
      <c r="X2684" s="21">
        <f t="shared" si="293"/>
        <v>2016</v>
      </c>
    </row>
    <row r="2685" spans="1:24" ht="60" x14ac:dyDescent="0.25">
      <c r="A2685">
        <v>367</v>
      </c>
      <c r="B2685" s="1" t="s">
        <v>368</v>
      </c>
      <c r="C2685" s="1" t="s">
        <v>4477</v>
      </c>
      <c r="D2685" s="3">
        <v>10000</v>
      </c>
      <c r="E2685" s="4">
        <v>10335.01</v>
      </c>
      <c r="F2685" t="s">
        <v>8218</v>
      </c>
      <c r="G2685" t="s">
        <v>8223</v>
      </c>
      <c r="H2685" t="s">
        <v>8403</v>
      </c>
      <c r="I2685" t="s">
        <v>8245</v>
      </c>
      <c r="J2685">
        <v>1367384340</v>
      </c>
      <c r="K2685">
        <v>1363960278</v>
      </c>
      <c r="L2685" t="b">
        <v>0</v>
      </c>
      <c r="M2685">
        <v>119</v>
      </c>
      <c r="N2685" t="b">
        <v>1</v>
      </c>
      <c r="O2685" t="s">
        <v>8267</v>
      </c>
      <c r="P2685" t="s">
        <v>8319</v>
      </c>
      <c r="Q2685" t="s">
        <v>8320</v>
      </c>
      <c r="R2685">
        <f t="shared" si="287"/>
        <v>86.85</v>
      </c>
      <c r="S2685" s="9">
        <f t="shared" si="288"/>
        <v>103</v>
      </c>
      <c r="T2685" s="8">
        <f t="shared" si="289"/>
        <v>41355.577291666668</v>
      </c>
      <c r="U2685" s="8">
        <f t="shared" si="290"/>
        <v>41395.207638888889</v>
      </c>
      <c r="V2685" s="14">
        <f t="shared" si="291"/>
        <v>39.630347222220735</v>
      </c>
      <c r="W2685" s="10">
        <f t="shared" si="292"/>
        <v>3.3501000000000024E-2</v>
      </c>
      <c r="X2685" s="21">
        <f t="shared" si="293"/>
        <v>2013</v>
      </c>
    </row>
    <row r="2686" spans="1:24" ht="60" x14ac:dyDescent="0.25">
      <c r="A2686">
        <v>348</v>
      </c>
      <c r="B2686" s="1" t="s">
        <v>349</v>
      </c>
      <c r="C2686" s="1" t="s">
        <v>4458</v>
      </c>
      <c r="D2686" s="3">
        <v>10000</v>
      </c>
      <c r="E2686" s="4">
        <v>10300</v>
      </c>
      <c r="F2686" t="s">
        <v>8218</v>
      </c>
      <c r="G2686" t="s">
        <v>8223</v>
      </c>
      <c r="H2686" t="s">
        <v>8403</v>
      </c>
      <c r="I2686" t="s">
        <v>8245</v>
      </c>
      <c r="J2686">
        <v>1440165916</v>
      </c>
      <c r="K2686">
        <v>1437573916</v>
      </c>
      <c r="L2686" t="b">
        <v>1</v>
      </c>
      <c r="M2686">
        <v>119</v>
      </c>
      <c r="N2686" t="b">
        <v>1</v>
      </c>
      <c r="O2686" t="s">
        <v>8267</v>
      </c>
      <c r="P2686" t="s">
        <v>8319</v>
      </c>
      <c r="Q2686" t="s">
        <v>8320</v>
      </c>
      <c r="R2686">
        <f t="shared" si="287"/>
        <v>86.55</v>
      </c>
      <c r="S2686" s="9">
        <f t="shared" si="288"/>
        <v>103</v>
      </c>
      <c r="T2686" s="8">
        <f t="shared" si="289"/>
        <v>42207.58699074074</v>
      </c>
      <c r="U2686" s="8">
        <f t="shared" si="290"/>
        <v>42237.58699074074</v>
      </c>
      <c r="V2686" s="14">
        <f t="shared" si="291"/>
        <v>30</v>
      </c>
      <c r="W2686" s="10">
        <f t="shared" si="292"/>
        <v>0.03</v>
      </c>
      <c r="X2686" s="21">
        <f t="shared" si="293"/>
        <v>2015</v>
      </c>
    </row>
    <row r="2687" spans="1:24" ht="60" x14ac:dyDescent="0.25">
      <c r="A2687">
        <v>3173</v>
      </c>
      <c r="B2687" s="1" t="s">
        <v>3173</v>
      </c>
      <c r="C2687" s="1" t="s">
        <v>7283</v>
      </c>
      <c r="D2687" s="3">
        <v>10000</v>
      </c>
      <c r="E2687" s="4">
        <v>10300</v>
      </c>
      <c r="F2687" t="s">
        <v>8218</v>
      </c>
      <c r="G2687" t="s">
        <v>8223</v>
      </c>
      <c r="H2687" t="s">
        <v>8403</v>
      </c>
      <c r="I2687" t="s">
        <v>8245</v>
      </c>
      <c r="J2687">
        <v>1411765492</v>
      </c>
      <c r="K2687">
        <v>1409173492</v>
      </c>
      <c r="L2687" t="b">
        <v>1</v>
      </c>
      <c r="M2687">
        <v>74</v>
      </c>
      <c r="N2687" t="b">
        <v>1</v>
      </c>
      <c r="O2687" t="s">
        <v>8269</v>
      </c>
      <c r="P2687" t="s">
        <v>8321</v>
      </c>
      <c r="Q2687" t="s">
        <v>8324</v>
      </c>
      <c r="R2687">
        <f t="shared" si="287"/>
        <v>139.19</v>
      </c>
      <c r="S2687" s="9">
        <f t="shared" si="288"/>
        <v>103</v>
      </c>
      <c r="T2687" s="8">
        <f t="shared" si="289"/>
        <v>41878.878379629627</v>
      </c>
      <c r="U2687" s="8">
        <f t="shared" si="290"/>
        <v>41908.878379629627</v>
      </c>
      <c r="V2687" s="14">
        <f t="shared" si="291"/>
        <v>30</v>
      </c>
      <c r="W2687" s="10">
        <f t="shared" si="292"/>
        <v>0.03</v>
      </c>
      <c r="X2687" s="21">
        <f t="shared" si="293"/>
        <v>2014</v>
      </c>
    </row>
    <row r="2688" spans="1:24" ht="45" x14ac:dyDescent="0.25">
      <c r="A2688">
        <v>3358</v>
      </c>
      <c r="B2688" s="1" t="s">
        <v>3357</v>
      </c>
      <c r="C2688" s="1" t="s">
        <v>7468</v>
      </c>
      <c r="D2688" s="3">
        <v>10000</v>
      </c>
      <c r="E2688" s="4">
        <v>10299</v>
      </c>
      <c r="F2688" t="s">
        <v>8218</v>
      </c>
      <c r="G2688" t="s">
        <v>8223</v>
      </c>
      <c r="H2688" t="s">
        <v>8403</v>
      </c>
      <c r="I2688" t="s">
        <v>8245</v>
      </c>
      <c r="J2688">
        <v>1416385679</v>
      </c>
      <c r="K2688">
        <v>1413790079</v>
      </c>
      <c r="L2688" t="b">
        <v>0</v>
      </c>
      <c r="M2688">
        <v>162</v>
      </c>
      <c r="N2688" t="b">
        <v>1</v>
      </c>
      <c r="O2688" t="s">
        <v>8269</v>
      </c>
      <c r="P2688" t="s">
        <v>8321</v>
      </c>
      <c r="Q2688" t="s">
        <v>8324</v>
      </c>
      <c r="R2688">
        <f t="shared" si="287"/>
        <v>63.57</v>
      </c>
      <c r="S2688" s="9">
        <f t="shared" si="288"/>
        <v>103</v>
      </c>
      <c r="T2688" s="8">
        <f t="shared" si="289"/>
        <v>41932.311099537037</v>
      </c>
      <c r="U2688" s="8">
        <f t="shared" si="290"/>
        <v>41962.352766203709</v>
      </c>
      <c r="V2688" s="14">
        <f t="shared" si="291"/>
        <v>30.041666666671517</v>
      </c>
      <c r="W2688" s="10">
        <f t="shared" si="292"/>
        <v>2.9899999999999999E-2</v>
      </c>
      <c r="X2688" s="21">
        <f t="shared" si="293"/>
        <v>2014</v>
      </c>
    </row>
    <row r="2689" spans="1:24" ht="45" x14ac:dyDescent="0.25">
      <c r="A2689">
        <v>58</v>
      </c>
      <c r="B2689" s="1" t="s">
        <v>60</v>
      </c>
      <c r="C2689" s="1" t="s">
        <v>4169</v>
      </c>
      <c r="D2689" s="3">
        <v>10000</v>
      </c>
      <c r="E2689" s="4">
        <v>10291</v>
      </c>
      <c r="F2689" t="s">
        <v>8218</v>
      </c>
      <c r="G2689" t="s">
        <v>8223</v>
      </c>
      <c r="H2689" t="s">
        <v>8403</v>
      </c>
      <c r="I2689" t="s">
        <v>8245</v>
      </c>
      <c r="J2689">
        <v>1416423172</v>
      </c>
      <c r="K2689">
        <v>1413827572</v>
      </c>
      <c r="L2689" t="b">
        <v>0</v>
      </c>
      <c r="M2689">
        <v>75</v>
      </c>
      <c r="N2689" t="b">
        <v>1</v>
      </c>
      <c r="O2689" t="s">
        <v>8263</v>
      </c>
      <c r="P2689" t="s">
        <v>8319</v>
      </c>
      <c r="Q2689" t="s">
        <v>8330</v>
      </c>
      <c r="R2689">
        <f t="shared" si="287"/>
        <v>137.21</v>
      </c>
      <c r="S2689" s="9">
        <f t="shared" si="288"/>
        <v>103</v>
      </c>
      <c r="T2689" s="8">
        <f t="shared" si="289"/>
        <v>41932.745046296295</v>
      </c>
      <c r="U2689" s="8">
        <f t="shared" si="290"/>
        <v>41962.786712962959</v>
      </c>
      <c r="V2689" s="14">
        <f t="shared" si="291"/>
        <v>30.041666666664241</v>
      </c>
      <c r="W2689" s="10">
        <f t="shared" si="292"/>
        <v>2.9100000000000001E-2</v>
      </c>
      <c r="X2689" s="21">
        <f t="shared" si="293"/>
        <v>2014</v>
      </c>
    </row>
    <row r="2690" spans="1:24" ht="30" x14ac:dyDescent="0.25">
      <c r="A2690">
        <v>1751</v>
      </c>
      <c r="B2690" s="1" t="s">
        <v>1752</v>
      </c>
      <c r="C2690" s="1" t="s">
        <v>5861</v>
      </c>
      <c r="D2690" s="3">
        <v>10000</v>
      </c>
      <c r="E2690" s="4">
        <v>10290</v>
      </c>
      <c r="F2690" t="s">
        <v>8218</v>
      </c>
      <c r="G2690" t="s">
        <v>8223</v>
      </c>
      <c r="H2690" t="s">
        <v>8403</v>
      </c>
      <c r="I2690" t="s">
        <v>8245</v>
      </c>
      <c r="J2690">
        <v>1426787123</v>
      </c>
      <c r="K2690">
        <v>1424198723</v>
      </c>
      <c r="L2690" t="b">
        <v>0</v>
      </c>
      <c r="M2690">
        <v>61</v>
      </c>
      <c r="N2690" t="b">
        <v>1</v>
      </c>
      <c r="O2690" t="s">
        <v>8283</v>
      </c>
      <c r="P2690" t="s">
        <v>8311</v>
      </c>
      <c r="Q2690" t="s">
        <v>8312</v>
      </c>
      <c r="R2690">
        <f t="shared" ref="R2690:R2753" si="294">IFERROR(ROUND(E2690/M2690,2),0)</f>
        <v>168.69</v>
      </c>
      <c r="S2690" s="9">
        <f t="shared" ref="S2690:S2753" si="295">ROUND((E2690/D2690)*100,0)</f>
        <v>103</v>
      </c>
      <c r="T2690" s="8">
        <f t="shared" ref="T2690:T2753" si="296">+(((K2690/60)/60)/24)+DATE(1970,1,1)</f>
        <v>42052.7815162037</v>
      </c>
      <c r="U2690" s="8">
        <f t="shared" ref="U2690:U2753" si="297">+(((J2690/60)/60/24)+DATE(1970,1,1))</f>
        <v>42082.739849537036</v>
      </c>
      <c r="V2690" s="14">
        <f t="shared" ref="V2690:V2753" si="298">+U2690-T2690</f>
        <v>29.958333333335759</v>
      </c>
      <c r="W2690" s="10">
        <f t="shared" ref="W2690:W2753" si="299">+(E2690-D2690)/D2690</f>
        <v>2.9000000000000001E-2</v>
      </c>
      <c r="X2690" s="21">
        <f t="shared" ref="X2690:X2753" si="300">YEAR(T2690)</f>
        <v>2015</v>
      </c>
    </row>
    <row r="2691" spans="1:24" ht="45" x14ac:dyDescent="0.25">
      <c r="A2691">
        <v>3766</v>
      </c>
      <c r="B2691" s="1" t="s">
        <v>3763</v>
      </c>
      <c r="C2691" s="1" t="s">
        <v>7876</v>
      </c>
      <c r="D2691" s="3">
        <v>10000</v>
      </c>
      <c r="E2691" s="4">
        <v>10265.01</v>
      </c>
      <c r="F2691" t="s">
        <v>8218</v>
      </c>
      <c r="G2691" t="s">
        <v>8223</v>
      </c>
      <c r="H2691" t="s">
        <v>8403</v>
      </c>
      <c r="I2691" t="s">
        <v>8245</v>
      </c>
      <c r="J2691">
        <v>1404360045</v>
      </c>
      <c r="K2691">
        <v>1401336045</v>
      </c>
      <c r="L2691" t="b">
        <v>0</v>
      </c>
      <c r="M2691">
        <v>96</v>
      </c>
      <c r="N2691" t="b">
        <v>1</v>
      </c>
      <c r="O2691" t="s">
        <v>8303</v>
      </c>
      <c r="P2691" t="s">
        <v>8321</v>
      </c>
      <c r="Q2691" t="s">
        <v>8333</v>
      </c>
      <c r="R2691">
        <f t="shared" si="294"/>
        <v>106.93</v>
      </c>
      <c r="S2691" s="9">
        <f t="shared" si="295"/>
        <v>103</v>
      </c>
      <c r="T2691" s="8">
        <f t="shared" si="296"/>
        <v>41788.167187500003</v>
      </c>
      <c r="U2691" s="8">
        <f t="shared" si="297"/>
        <v>41823.167187500003</v>
      </c>
      <c r="V2691" s="14">
        <f t="shared" si="298"/>
        <v>35</v>
      </c>
      <c r="W2691" s="10">
        <f t="shared" si="299"/>
        <v>2.6501000000000021E-2</v>
      </c>
      <c r="X2691" s="21">
        <f t="shared" si="300"/>
        <v>2014</v>
      </c>
    </row>
    <row r="2692" spans="1:24" ht="30" x14ac:dyDescent="0.25">
      <c r="A2692">
        <v>1393</v>
      </c>
      <c r="B2692" s="1" t="s">
        <v>1394</v>
      </c>
      <c r="C2692" s="1" t="s">
        <v>5503</v>
      </c>
      <c r="D2692" s="3">
        <v>10000</v>
      </c>
      <c r="E2692" s="4">
        <v>10235</v>
      </c>
      <c r="F2692" t="s">
        <v>8218</v>
      </c>
      <c r="G2692" t="s">
        <v>8223</v>
      </c>
      <c r="H2692" t="s">
        <v>8403</v>
      </c>
      <c r="I2692" t="s">
        <v>8245</v>
      </c>
      <c r="J2692">
        <v>1470068523</v>
      </c>
      <c r="K2692">
        <v>1467476523</v>
      </c>
      <c r="L2692" t="b">
        <v>0</v>
      </c>
      <c r="M2692">
        <v>52</v>
      </c>
      <c r="N2692" t="b">
        <v>1</v>
      </c>
      <c r="O2692" t="s">
        <v>8274</v>
      </c>
      <c r="P2692" t="s">
        <v>8325</v>
      </c>
      <c r="Q2692" t="s">
        <v>8329</v>
      </c>
      <c r="R2692">
        <f t="shared" si="294"/>
        <v>196.83</v>
      </c>
      <c r="S2692" s="9">
        <f t="shared" si="295"/>
        <v>102</v>
      </c>
      <c r="T2692" s="8">
        <f t="shared" si="296"/>
        <v>42553.681979166664</v>
      </c>
      <c r="U2692" s="8">
        <f t="shared" si="297"/>
        <v>42583.681979166664</v>
      </c>
      <c r="V2692" s="14">
        <f t="shared" si="298"/>
        <v>30</v>
      </c>
      <c r="W2692" s="10">
        <f t="shared" si="299"/>
        <v>2.35E-2</v>
      </c>
      <c r="X2692" s="21">
        <f t="shared" si="300"/>
        <v>2016</v>
      </c>
    </row>
    <row r="2693" spans="1:24" ht="60" x14ac:dyDescent="0.25">
      <c r="A2693">
        <v>3714</v>
      </c>
      <c r="B2693" s="1" t="s">
        <v>3711</v>
      </c>
      <c r="C2693" s="1" t="s">
        <v>7824</v>
      </c>
      <c r="D2693" s="3">
        <v>10000</v>
      </c>
      <c r="E2693" s="4">
        <v>10235</v>
      </c>
      <c r="F2693" t="s">
        <v>8218</v>
      </c>
      <c r="G2693" t="s">
        <v>8223</v>
      </c>
      <c r="H2693" t="s">
        <v>8403</v>
      </c>
      <c r="I2693" t="s">
        <v>8245</v>
      </c>
      <c r="J2693">
        <v>1432612740</v>
      </c>
      <c r="K2693">
        <v>1429881667</v>
      </c>
      <c r="L2693" t="b">
        <v>0</v>
      </c>
      <c r="M2693">
        <v>97</v>
      </c>
      <c r="N2693" t="b">
        <v>1</v>
      </c>
      <c r="O2693" t="s">
        <v>8269</v>
      </c>
      <c r="P2693" t="s">
        <v>8321</v>
      </c>
      <c r="Q2693" t="s">
        <v>8324</v>
      </c>
      <c r="R2693">
        <f t="shared" si="294"/>
        <v>105.52</v>
      </c>
      <c r="S2693" s="9">
        <f t="shared" si="295"/>
        <v>102</v>
      </c>
      <c r="T2693" s="8">
        <f t="shared" si="296"/>
        <v>42118.556331018524</v>
      </c>
      <c r="U2693" s="8">
        <f t="shared" si="297"/>
        <v>42150.165972222225</v>
      </c>
      <c r="V2693" s="14">
        <f t="shared" si="298"/>
        <v>31.609641203700448</v>
      </c>
      <c r="W2693" s="10">
        <f t="shared" si="299"/>
        <v>2.35E-2</v>
      </c>
      <c r="X2693" s="21">
        <f t="shared" si="300"/>
        <v>2015</v>
      </c>
    </row>
    <row r="2694" spans="1:24" ht="60" x14ac:dyDescent="0.25">
      <c r="A2694">
        <v>3298</v>
      </c>
      <c r="B2694" s="1" t="s">
        <v>3298</v>
      </c>
      <c r="C2694" s="1" t="s">
        <v>7408</v>
      </c>
      <c r="D2694" s="3">
        <v>10000</v>
      </c>
      <c r="E2694" s="4">
        <v>10173</v>
      </c>
      <c r="F2694" t="s">
        <v>8218</v>
      </c>
      <c r="G2694" t="s">
        <v>8223</v>
      </c>
      <c r="H2694" t="s">
        <v>8403</v>
      </c>
      <c r="I2694" t="s">
        <v>8245</v>
      </c>
      <c r="J2694">
        <v>1442102400</v>
      </c>
      <c r="K2694">
        <v>1440370768</v>
      </c>
      <c r="L2694" t="b">
        <v>0</v>
      </c>
      <c r="M2694">
        <v>72</v>
      </c>
      <c r="N2694" t="b">
        <v>1</v>
      </c>
      <c r="O2694" t="s">
        <v>8269</v>
      </c>
      <c r="P2694" t="s">
        <v>8321</v>
      </c>
      <c r="Q2694" t="s">
        <v>8324</v>
      </c>
      <c r="R2694">
        <f t="shared" si="294"/>
        <v>141.29</v>
      </c>
      <c r="S2694" s="9">
        <f t="shared" si="295"/>
        <v>102</v>
      </c>
      <c r="T2694" s="8">
        <f t="shared" si="296"/>
        <v>42239.957962962959</v>
      </c>
      <c r="U2694" s="8">
        <f t="shared" si="297"/>
        <v>42260</v>
      </c>
      <c r="V2694" s="14">
        <f t="shared" si="298"/>
        <v>20.042037037041155</v>
      </c>
      <c r="W2694" s="10">
        <f t="shared" si="299"/>
        <v>1.7299999999999999E-2</v>
      </c>
      <c r="X2694" s="21">
        <f t="shared" si="300"/>
        <v>2015</v>
      </c>
    </row>
    <row r="2695" spans="1:24" ht="60" x14ac:dyDescent="0.25">
      <c r="A2695">
        <v>3524</v>
      </c>
      <c r="B2695" s="1" t="s">
        <v>3523</v>
      </c>
      <c r="C2695" s="1" t="s">
        <v>7634</v>
      </c>
      <c r="D2695" s="3">
        <v>10000</v>
      </c>
      <c r="E2695" s="4">
        <v>10156</v>
      </c>
      <c r="F2695" t="s">
        <v>8218</v>
      </c>
      <c r="G2695" t="s">
        <v>8223</v>
      </c>
      <c r="H2695" t="s">
        <v>8403</v>
      </c>
      <c r="I2695" t="s">
        <v>8245</v>
      </c>
      <c r="J2695">
        <v>1410580800</v>
      </c>
      <c r="K2695">
        <v>1409336373</v>
      </c>
      <c r="L2695" t="b">
        <v>0</v>
      </c>
      <c r="M2695">
        <v>74</v>
      </c>
      <c r="N2695" t="b">
        <v>1</v>
      </c>
      <c r="O2695" t="s">
        <v>8269</v>
      </c>
      <c r="P2695" t="s">
        <v>8321</v>
      </c>
      <c r="Q2695" t="s">
        <v>8324</v>
      </c>
      <c r="R2695">
        <f t="shared" si="294"/>
        <v>137.24</v>
      </c>
      <c r="S2695" s="9">
        <f t="shared" si="295"/>
        <v>102</v>
      </c>
      <c r="T2695" s="8">
        <f t="shared" si="296"/>
        <v>41880.76357638889</v>
      </c>
      <c r="U2695" s="8">
        <f t="shared" si="297"/>
        <v>41895.166666666664</v>
      </c>
      <c r="V2695" s="14">
        <f t="shared" si="298"/>
        <v>14.403090277774027</v>
      </c>
      <c r="W2695" s="10">
        <f t="shared" si="299"/>
        <v>1.5599999999999999E-2</v>
      </c>
      <c r="X2695" s="21">
        <f t="shared" si="300"/>
        <v>2014</v>
      </c>
    </row>
    <row r="2696" spans="1:24" ht="60" x14ac:dyDescent="0.25">
      <c r="A2696">
        <v>796</v>
      </c>
      <c r="B2696" s="1" t="s">
        <v>797</v>
      </c>
      <c r="C2696" s="1" t="s">
        <v>4906</v>
      </c>
      <c r="D2696" s="3">
        <v>10000</v>
      </c>
      <c r="E2696" s="4">
        <v>10135</v>
      </c>
      <c r="F2696" t="s">
        <v>8218</v>
      </c>
      <c r="G2696" t="s">
        <v>8223</v>
      </c>
      <c r="H2696" t="s">
        <v>8403</v>
      </c>
      <c r="I2696" t="s">
        <v>8245</v>
      </c>
      <c r="J2696">
        <v>1379279400</v>
      </c>
      <c r="K2696">
        <v>1376687485</v>
      </c>
      <c r="L2696" t="b">
        <v>0</v>
      </c>
      <c r="M2696">
        <v>90</v>
      </c>
      <c r="N2696" t="b">
        <v>1</v>
      </c>
      <c r="O2696" t="s">
        <v>8274</v>
      </c>
      <c r="P2696" t="s">
        <v>8325</v>
      </c>
      <c r="Q2696" t="s">
        <v>8329</v>
      </c>
      <c r="R2696">
        <f t="shared" si="294"/>
        <v>112.61</v>
      </c>
      <c r="S2696" s="9">
        <f t="shared" si="295"/>
        <v>101</v>
      </c>
      <c r="T2696" s="8">
        <f t="shared" si="296"/>
        <v>41502.882928240739</v>
      </c>
      <c r="U2696" s="8">
        <f t="shared" si="297"/>
        <v>41532.881944444445</v>
      </c>
      <c r="V2696" s="14">
        <f t="shared" si="298"/>
        <v>29.99901620370656</v>
      </c>
      <c r="W2696" s="10">
        <f t="shared" si="299"/>
        <v>1.35E-2</v>
      </c>
      <c r="X2696" s="21">
        <f t="shared" si="300"/>
        <v>2013</v>
      </c>
    </row>
    <row r="2697" spans="1:24" ht="60" x14ac:dyDescent="0.25">
      <c r="A2697">
        <v>3575</v>
      </c>
      <c r="B2697" s="1" t="s">
        <v>3574</v>
      </c>
      <c r="C2697" s="1" t="s">
        <v>7685</v>
      </c>
      <c r="D2697" s="3">
        <v>10000</v>
      </c>
      <c r="E2697" s="4">
        <v>10133</v>
      </c>
      <c r="F2697" t="s">
        <v>8218</v>
      </c>
      <c r="G2697" t="s">
        <v>8223</v>
      </c>
      <c r="H2697" t="s">
        <v>8403</v>
      </c>
      <c r="I2697" t="s">
        <v>8245</v>
      </c>
      <c r="J2697">
        <v>1470887940</v>
      </c>
      <c r="K2697">
        <v>1468176527</v>
      </c>
      <c r="L2697" t="b">
        <v>0</v>
      </c>
      <c r="M2697">
        <v>102</v>
      </c>
      <c r="N2697" t="b">
        <v>1</v>
      </c>
      <c r="O2697" t="s">
        <v>8269</v>
      </c>
      <c r="P2697" t="s">
        <v>8321</v>
      </c>
      <c r="Q2697" t="s">
        <v>8324</v>
      </c>
      <c r="R2697">
        <f t="shared" si="294"/>
        <v>99.34</v>
      </c>
      <c r="S2697" s="9">
        <f t="shared" si="295"/>
        <v>101</v>
      </c>
      <c r="T2697" s="8">
        <f t="shared" si="296"/>
        <v>42561.783877314811</v>
      </c>
      <c r="U2697" s="8">
        <f t="shared" si="297"/>
        <v>42593.165972222225</v>
      </c>
      <c r="V2697" s="14">
        <f t="shared" si="298"/>
        <v>31.382094907414285</v>
      </c>
      <c r="W2697" s="10">
        <f t="shared" si="299"/>
        <v>1.3299999999999999E-2</v>
      </c>
      <c r="X2697" s="21">
        <f t="shared" si="300"/>
        <v>2016</v>
      </c>
    </row>
    <row r="2698" spans="1:24" ht="60" x14ac:dyDescent="0.25">
      <c r="A2698">
        <v>334</v>
      </c>
      <c r="B2698" s="1" t="s">
        <v>335</v>
      </c>
      <c r="C2698" s="1" t="s">
        <v>4444</v>
      </c>
      <c r="D2698" s="3">
        <v>10000</v>
      </c>
      <c r="E2698" s="4">
        <v>10119</v>
      </c>
      <c r="F2698" t="s">
        <v>8218</v>
      </c>
      <c r="G2698" t="s">
        <v>8223</v>
      </c>
      <c r="H2698" t="s">
        <v>8403</v>
      </c>
      <c r="I2698" t="s">
        <v>8245</v>
      </c>
      <c r="J2698">
        <v>1431716400</v>
      </c>
      <c r="K2698">
        <v>1428423757</v>
      </c>
      <c r="L2698" t="b">
        <v>1</v>
      </c>
      <c r="M2698">
        <v>69</v>
      </c>
      <c r="N2698" t="b">
        <v>1</v>
      </c>
      <c r="O2698" t="s">
        <v>8267</v>
      </c>
      <c r="P2698" t="s">
        <v>8319</v>
      </c>
      <c r="Q2698" t="s">
        <v>8320</v>
      </c>
      <c r="R2698">
        <f t="shared" si="294"/>
        <v>146.65</v>
      </c>
      <c r="S2698" s="9">
        <f t="shared" si="295"/>
        <v>101</v>
      </c>
      <c r="T2698" s="8">
        <f t="shared" si="296"/>
        <v>42101.682372685187</v>
      </c>
      <c r="U2698" s="8">
        <f t="shared" si="297"/>
        <v>42139.791666666672</v>
      </c>
      <c r="V2698" s="14">
        <f t="shared" si="298"/>
        <v>38.10929398148437</v>
      </c>
      <c r="W2698" s="10">
        <f t="shared" si="299"/>
        <v>1.1900000000000001E-2</v>
      </c>
      <c r="X2698" s="21">
        <f t="shared" si="300"/>
        <v>2015</v>
      </c>
    </row>
    <row r="2699" spans="1:24" ht="45" x14ac:dyDescent="0.25">
      <c r="A2699">
        <v>3421</v>
      </c>
      <c r="B2699" s="1" t="s">
        <v>3420</v>
      </c>
      <c r="C2699" s="1" t="s">
        <v>7531</v>
      </c>
      <c r="D2699" s="3">
        <v>10000</v>
      </c>
      <c r="E2699" s="4">
        <v>10115</v>
      </c>
      <c r="F2699" t="s">
        <v>8218</v>
      </c>
      <c r="G2699" t="s">
        <v>8223</v>
      </c>
      <c r="H2699" t="s">
        <v>8403</v>
      </c>
      <c r="I2699" t="s">
        <v>8245</v>
      </c>
      <c r="J2699">
        <v>1425495563</v>
      </c>
      <c r="K2699">
        <v>1422903563</v>
      </c>
      <c r="L2699" t="b">
        <v>0</v>
      </c>
      <c r="M2699">
        <v>98</v>
      </c>
      <c r="N2699" t="b">
        <v>1</v>
      </c>
      <c r="O2699" t="s">
        <v>8269</v>
      </c>
      <c r="P2699" t="s">
        <v>8321</v>
      </c>
      <c r="Q2699" t="s">
        <v>8324</v>
      </c>
      <c r="R2699">
        <f t="shared" si="294"/>
        <v>103.21</v>
      </c>
      <c r="S2699" s="9">
        <f t="shared" si="295"/>
        <v>101</v>
      </c>
      <c r="T2699" s="8">
        <f t="shared" si="296"/>
        <v>42037.791238425925</v>
      </c>
      <c r="U2699" s="8">
        <f t="shared" si="297"/>
        <v>42067.791238425925</v>
      </c>
      <c r="V2699" s="14">
        <f t="shared" si="298"/>
        <v>30</v>
      </c>
      <c r="W2699" s="10">
        <f t="shared" si="299"/>
        <v>1.15E-2</v>
      </c>
      <c r="X2699" s="21">
        <f t="shared" si="300"/>
        <v>2015</v>
      </c>
    </row>
    <row r="2700" spans="1:24" ht="60" x14ac:dyDescent="0.25">
      <c r="A2700">
        <v>54</v>
      </c>
      <c r="B2700" s="1" t="s">
        <v>56</v>
      </c>
      <c r="C2700" s="1" t="s">
        <v>4165</v>
      </c>
      <c r="D2700" s="3">
        <v>10000</v>
      </c>
      <c r="E2700" s="4">
        <v>10100</v>
      </c>
      <c r="F2700" t="s">
        <v>8218</v>
      </c>
      <c r="G2700" t="s">
        <v>8223</v>
      </c>
      <c r="H2700" t="s">
        <v>8403</v>
      </c>
      <c r="I2700" t="s">
        <v>8245</v>
      </c>
      <c r="J2700">
        <v>1451063221</v>
      </c>
      <c r="K2700">
        <v>1448471221</v>
      </c>
      <c r="L2700" t="b">
        <v>0</v>
      </c>
      <c r="M2700">
        <v>52</v>
      </c>
      <c r="N2700" t="b">
        <v>1</v>
      </c>
      <c r="O2700" t="s">
        <v>8263</v>
      </c>
      <c r="P2700" t="s">
        <v>8319</v>
      </c>
      <c r="Q2700" t="s">
        <v>8330</v>
      </c>
      <c r="R2700">
        <f t="shared" si="294"/>
        <v>194.23</v>
      </c>
      <c r="S2700" s="9">
        <f t="shared" si="295"/>
        <v>101</v>
      </c>
      <c r="T2700" s="8">
        <f t="shared" si="296"/>
        <v>42333.713206018518</v>
      </c>
      <c r="U2700" s="8">
        <f t="shared" si="297"/>
        <v>42363.713206018518</v>
      </c>
      <c r="V2700" s="14">
        <f t="shared" si="298"/>
        <v>30</v>
      </c>
      <c r="W2700" s="10">
        <f t="shared" si="299"/>
        <v>0.01</v>
      </c>
      <c r="X2700" s="21">
        <f t="shared" si="300"/>
        <v>2015</v>
      </c>
    </row>
    <row r="2701" spans="1:24" ht="60" x14ac:dyDescent="0.25">
      <c r="A2701">
        <v>2930</v>
      </c>
      <c r="B2701" s="1" t="s">
        <v>2930</v>
      </c>
      <c r="C2701" s="1" t="s">
        <v>7040</v>
      </c>
      <c r="D2701" s="3">
        <v>10000</v>
      </c>
      <c r="E2701" s="4">
        <v>10092</v>
      </c>
      <c r="F2701" t="s">
        <v>8218</v>
      </c>
      <c r="G2701" t="s">
        <v>8224</v>
      </c>
      <c r="H2701" t="s">
        <v>8407</v>
      </c>
      <c r="I2701" t="s">
        <v>8246</v>
      </c>
      <c r="J2701">
        <v>1431007264</v>
      </c>
      <c r="K2701">
        <v>1428415264</v>
      </c>
      <c r="L2701" t="b">
        <v>0</v>
      </c>
      <c r="M2701">
        <v>62</v>
      </c>
      <c r="N2701" t="b">
        <v>1</v>
      </c>
      <c r="O2701" t="s">
        <v>8303</v>
      </c>
      <c r="P2701" t="s">
        <v>8321</v>
      </c>
      <c r="Q2701" t="s">
        <v>8333</v>
      </c>
      <c r="R2701">
        <f t="shared" si="294"/>
        <v>162.77000000000001</v>
      </c>
      <c r="S2701" s="9">
        <f t="shared" si="295"/>
        <v>101</v>
      </c>
      <c r="T2701" s="8">
        <f t="shared" si="296"/>
        <v>42101.584074074075</v>
      </c>
      <c r="U2701" s="8">
        <f t="shared" si="297"/>
        <v>42131.584074074075</v>
      </c>
      <c r="V2701" s="14">
        <f t="shared" si="298"/>
        <v>30</v>
      </c>
      <c r="W2701" s="10">
        <f t="shared" si="299"/>
        <v>9.1999999999999998E-3</v>
      </c>
      <c r="X2701" s="21">
        <f t="shared" si="300"/>
        <v>2015</v>
      </c>
    </row>
    <row r="2702" spans="1:24" ht="60" x14ac:dyDescent="0.25">
      <c r="A2702">
        <v>3022</v>
      </c>
      <c r="B2702" s="1" t="s">
        <v>3022</v>
      </c>
      <c r="C2702" s="1" t="s">
        <v>7132</v>
      </c>
      <c r="D2702" s="3">
        <v>10000</v>
      </c>
      <c r="E2702" s="4">
        <v>10088</v>
      </c>
      <c r="F2702" t="s">
        <v>8218</v>
      </c>
      <c r="G2702" t="s">
        <v>8223</v>
      </c>
      <c r="H2702" t="s">
        <v>8403</v>
      </c>
      <c r="I2702" t="s">
        <v>8245</v>
      </c>
      <c r="J2702">
        <v>1472338409</v>
      </c>
      <c r="K2702">
        <v>1468450409</v>
      </c>
      <c r="L2702" t="b">
        <v>0</v>
      </c>
      <c r="M2702">
        <v>62</v>
      </c>
      <c r="N2702" t="b">
        <v>1</v>
      </c>
      <c r="O2702" t="s">
        <v>8301</v>
      </c>
      <c r="P2702" t="s">
        <v>8321</v>
      </c>
      <c r="Q2702" t="s">
        <v>8322</v>
      </c>
      <c r="R2702">
        <f t="shared" si="294"/>
        <v>162.71</v>
      </c>
      <c r="S2702" s="9">
        <f t="shared" si="295"/>
        <v>101</v>
      </c>
      <c r="T2702" s="8">
        <f t="shared" si="296"/>
        <v>42564.95380787037</v>
      </c>
      <c r="U2702" s="8">
        <f t="shared" si="297"/>
        <v>42609.95380787037</v>
      </c>
      <c r="V2702" s="14">
        <f t="shared" si="298"/>
        <v>45</v>
      </c>
      <c r="W2702" s="10">
        <f t="shared" si="299"/>
        <v>8.8000000000000005E-3</v>
      </c>
      <c r="X2702" s="21">
        <f t="shared" si="300"/>
        <v>2016</v>
      </c>
    </row>
    <row r="2703" spans="1:24" ht="60" x14ac:dyDescent="0.25">
      <c r="A2703">
        <v>527</v>
      </c>
      <c r="B2703" s="1" t="s">
        <v>528</v>
      </c>
      <c r="C2703" s="1" t="s">
        <v>4637</v>
      </c>
      <c r="D2703" s="3">
        <v>10000</v>
      </c>
      <c r="E2703" s="4">
        <v>10085</v>
      </c>
      <c r="F2703" t="s">
        <v>8218</v>
      </c>
      <c r="G2703" t="s">
        <v>8223</v>
      </c>
      <c r="H2703" t="s">
        <v>8403</v>
      </c>
      <c r="I2703" t="s">
        <v>8245</v>
      </c>
      <c r="J2703">
        <v>1487347500</v>
      </c>
      <c r="K2703">
        <v>1484715366</v>
      </c>
      <c r="L2703" t="b">
        <v>0</v>
      </c>
      <c r="M2703">
        <v>158</v>
      </c>
      <c r="N2703" t="b">
        <v>1</v>
      </c>
      <c r="O2703" t="s">
        <v>8269</v>
      </c>
      <c r="P2703" t="s">
        <v>8321</v>
      </c>
      <c r="Q2703" t="s">
        <v>8324</v>
      </c>
      <c r="R2703">
        <f t="shared" si="294"/>
        <v>63.83</v>
      </c>
      <c r="S2703" s="9">
        <f t="shared" si="295"/>
        <v>101</v>
      </c>
      <c r="T2703" s="8">
        <f t="shared" si="296"/>
        <v>42753.205625000002</v>
      </c>
      <c r="U2703" s="8">
        <f t="shared" si="297"/>
        <v>42783.670138888891</v>
      </c>
      <c r="V2703" s="14">
        <f t="shared" si="298"/>
        <v>30.464513888888177</v>
      </c>
      <c r="W2703" s="10">
        <f t="shared" si="299"/>
        <v>8.5000000000000006E-3</v>
      </c>
      <c r="X2703" s="21">
        <f t="shared" si="300"/>
        <v>2017</v>
      </c>
    </row>
    <row r="2704" spans="1:24" ht="60" x14ac:dyDescent="0.25">
      <c r="A2704">
        <v>3455</v>
      </c>
      <c r="B2704" s="1" t="s">
        <v>3454</v>
      </c>
      <c r="C2704" s="1" t="s">
        <v>7565</v>
      </c>
      <c r="D2704" s="3">
        <v>10000</v>
      </c>
      <c r="E2704" s="4">
        <v>10065</v>
      </c>
      <c r="F2704" t="s">
        <v>8218</v>
      </c>
      <c r="G2704" t="s">
        <v>8223</v>
      </c>
      <c r="H2704" t="s">
        <v>8403</v>
      </c>
      <c r="I2704" t="s">
        <v>8245</v>
      </c>
      <c r="J2704">
        <v>1476381627</v>
      </c>
      <c r="K2704">
        <v>1473789627</v>
      </c>
      <c r="L2704" t="b">
        <v>0</v>
      </c>
      <c r="M2704">
        <v>69</v>
      </c>
      <c r="N2704" t="b">
        <v>1</v>
      </c>
      <c r="O2704" t="s">
        <v>8269</v>
      </c>
      <c r="P2704" t="s">
        <v>8321</v>
      </c>
      <c r="Q2704" t="s">
        <v>8324</v>
      </c>
      <c r="R2704">
        <f t="shared" si="294"/>
        <v>145.87</v>
      </c>
      <c r="S2704" s="9">
        <f t="shared" si="295"/>
        <v>101</v>
      </c>
      <c r="T2704" s="8">
        <f t="shared" si="296"/>
        <v>42626.7503125</v>
      </c>
      <c r="U2704" s="8">
        <f t="shared" si="297"/>
        <v>42656.7503125</v>
      </c>
      <c r="V2704" s="14">
        <f t="shared" si="298"/>
        <v>30</v>
      </c>
      <c r="W2704" s="10">
        <f t="shared" si="299"/>
        <v>6.4999999999999997E-3</v>
      </c>
      <c r="X2704" s="21">
        <f t="shared" si="300"/>
        <v>2016</v>
      </c>
    </row>
    <row r="2705" spans="1:24" ht="60" x14ac:dyDescent="0.25">
      <c r="A2705">
        <v>302</v>
      </c>
      <c r="B2705" s="1" t="s">
        <v>303</v>
      </c>
      <c r="C2705" s="1" t="s">
        <v>4412</v>
      </c>
      <c r="D2705" s="3">
        <v>10000</v>
      </c>
      <c r="E2705" s="4">
        <v>10046</v>
      </c>
      <c r="F2705" t="s">
        <v>8218</v>
      </c>
      <c r="G2705" t="s">
        <v>8223</v>
      </c>
      <c r="H2705" t="s">
        <v>8403</v>
      </c>
      <c r="I2705" t="s">
        <v>8245</v>
      </c>
      <c r="J2705">
        <v>1330115638</v>
      </c>
      <c r="K2705">
        <v>1327523638</v>
      </c>
      <c r="L2705" t="b">
        <v>1</v>
      </c>
      <c r="M2705">
        <v>108</v>
      </c>
      <c r="N2705" t="b">
        <v>1</v>
      </c>
      <c r="O2705" t="s">
        <v>8267</v>
      </c>
      <c r="P2705" t="s">
        <v>8319</v>
      </c>
      <c r="Q2705" t="s">
        <v>8320</v>
      </c>
      <c r="R2705">
        <f t="shared" si="294"/>
        <v>93.02</v>
      </c>
      <c r="S2705" s="9">
        <f t="shared" si="295"/>
        <v>100</v>
      </c>
      <c r="T2705" s="8">
        <f t="shared" si="296"/>
        <v>40933.856921296298</v>
      </c>
      <c r="U2705" s="8">
        <f t="shared" si="297"/>
        <v>40963.856921296298</v>
      </c>
      <c r="V2705" s="14">
        <f t="shared" si="298"/>
        <v>30</v>
      </c>
      <c r="W2705" s="10">
        <f t="shared" si="299"/>
        <v>4.5999999999999999E-3</v>
      </c>
      <c r="X2705" s="21">
        <f t="shared" si="300"/>
        <v>2012</v>
      </c>
    </row>
    <row r="2706" spans="1:24" ht="60" x14ac:dyDescent="0.25">
      <c r="A2706">
        <v>3400</v>
      </c>
      <c r="B2706" s="1" t="s">
        <v>3399</v>
      </c>
      <c r="C2706" s="1" t="s">
        <v>7510</v>
      </c>
      <c r="D2706" s="3">
        <v>10000</v>
      </c>
      <c r="E2706" s="4">
        <v>10041</v>
      </c>
      <c r="F2706" t="s">
        <v>8218</v>
      </c>
      <c r="G2706" t="s">
        <v>8223</v>
      </c>
      <c r="H2706" t="s">
        <v>8403</v>
      </c>
      <c r="I2706" t="s">
        <v>8245</v>
      </c>
      <c r="J2706">
        <v>1409266414</v>
      </c>
      <c r="K2706">
        <v>1405378414</v>
      </c>
      <c r="L2706" t="b">
        <v>0</v>
      </c>
      <c r="M2706">
        <v>85</v>
      </c>
      <c r="N2706" t="b">
        <v>1</v>
      </c>
      <c r="O2706" t="s">
        <v>8269</v>
      </c>
      <c r="P2706" t="s">
        <v>8321</v>
      </c>
      <c r="Q2706" t="s">
        <v>8324</v>
      </c>
      <c r="R2706">
        <f t="shared" si="294"/>
        <v>118.13</v>
      </c>
      <c r="S2706" s="9">
        <f t="shared" si="295"/>
        <v>100</v>
      </c>
      <c r="T2706" s="8">
        <f t="shared" si="296"/>
        <v>41834.953865740739</v>
      </c>
      <c r="U2706" s="8">
        <f t="shared" si="297"/>
        <v>41879.953865740739</v>
      </c>
      <c r="V2706" s="14">
        <f t="shared" si="298"/>
        <v>45</v>
      </c>
      <c r="W2706" s="10">
        <f t="shared" si="299"/>
        <v>4.1000000000000003E-3</v>
      </c>
      <c r="X2706" s="21">
        <f t="shared" si="300"/>
        <v>2014</v>
      </c>
    </row>
    <row r="2707" spans="1:24" ht="45" x14ac:dyDescent="0.25">
      <c r="A2707">
        <v>3406</v>
      </c>
      <c r="B2707" s="1" t="s">
        <v>3405</v>
      </c>
      <c r="C2707" s="1" t="s">
        <v>7516</v>
      </c>
      <c r="D2707" s="3">
        <v>10000</v>
      </c>
      <c r="E2707" s="4">
        <v>10031</v>
      </c>
      <c r="F2707" t="s">
        <v>8218</v>
      </c>
      <c r="G2707" t="s">
        <v>8223</v>
      </c>
      <c r="H2707" t="s">
        <v>8403</v>
      </c>
      <c r="I2707" t="s">
        <v>8245</v>
      </c>
      <c r="J2707">
        <v>1405511376</v>
      </c>
      <c r="K2707">
        <v>1401623376</v>
      </c>
      <c r="L2707" t="b">
        <v>0</v>
      </c>
      <c r="M2707">
        <v>91</v>
      </c>
      <c r="N2707" t="b">
        <v>1</v>
      </c>
      <c r="O2707" t="s">
        <v>8269</v>
      </c>
      <c r="P2707" t="s">
        <v>8321</v>
      </c>
      <c r="Q2707" t="s">
        <v>8324</v>
      </c>
      <c r="R2707">
        <f t="shared" si="294"/>
        <v>110.23</v>
      </c>
      <c r="S2707" s="9">
        <f t="shared" si="295"/>
        <v>100</v>
      </c>
      <c r="T2707" s="8">
        <f t="shared" si="296"/>
        <v>41791.492777777778</v>
      </c>
      <c r="U2707" s="8">
        <f t="shared" si="297"/>
        <v>41836.492777777778</v>
      </c>
      <c r="V2707" s="14">
        <f t="shared" si="298"/>
        <v>45</v>
      </c>
      <c r="W2707" s="10">
        <f t="shared" si="299"/>
        <v>3.0999999999999999E-3</v>
      </c>
      <c r="X2707" s="21">
        <f t="shared" si="300"/>
        <v>2014</v>
      </c>
    </row>
    <row r="2708" spans="1:24" ht="45" x14ac:dyDescent="0.25">
      <c r="A2708">
        <v>2811</v>
      </c>
      <c r="B2708" s="1" t="s">
        <v>2811</v>
      </c>
      <c r="C2708" s="1" t="s">
        <v>6921</v>
      </c>
      <c r="D2708" s="3">
        <v>10000</v>
      </c>
      <c r="E2708" s="4">
        <v>10027</v>
      </c>
      <c r="F2708" t="s">
        <v>8218</v>
      </c>
      <c r="G2708" t="s">
        <v>8224</v>
      </c>
      <c r="H2708" t="s">
        <v>8407</v>
      </c>
      <c r="I2708" t="s">
        <v>8246</v>
      </c>
      <c r="J2708">
        <v>1424692503</v>
      </c>
      <c r="K2708">
        <v>1422100503</v>
      </c>
      <c r="L2708" t="b">
        <v>0</v>
      </c>
      <c r="M2708">
        <v>108</v>
      </c>
      <c r="N2708" t="b">
        <v>1</v>
      </c>
      <c r="O2708" t="s">
        <v>8269</v>
      </c>
      <c r="P2708" t="s">
        <v>8321</v>
      </c>
      <c r="Q2708" t="s">
        <v>8324</v>
      </c>
      <c r="R2708">
        <f t="shared" si="294"/>
        <v>92.84</v>
      </c>
      <c r="S2708" s="9">
        <f t="shared" si="295"/>
        <v>100</v>
      </c>
      <c r="T2708" s="8">
        <f t="shared" si="296"/>
        <v>42028.496562500004</v>
      </c>
      <c r="U2708" s="8">
        <f t="shared" si="297"/>
        <v>42058.496562500004</v>
      </c>
      <c r="V2708" s="14">
        <f t="shared" si="298"/>
        <v>30</v>
      </c>
      <c r="W2708" s="10">
        <f t="shared" si="299"/>
        <v>2.7000000000000001E-3</v>
      </c>
      <c r="X2708" s="21">
        <f t="shared" si="300"/>
        <v>2015</v>
      </c>
    </row>
    <row r="2709" spans="1:24" ht="60" x14ac:dyDescent="0.25">
      <c r="A2709">
        <v>3288</v>
      </c>
      <c r="B2709" s="1" t="s">
        <v>3288</v>
      </c>
      <c r="C2709" s="1" t="s">
        <v>7398</v>
      </c>
      <c r="D2709" s="3">
        <v>10000</v>
      </c>
      <c r="E2709" s="4">
        <v>10026.49</v>
      </c>
      <c r="F2709" t="s">
        <v>8218</v>
      </c>
      <c r="G2709" t="s">
        <v>8224</v>
      </c>
      <c r="H2709" t="s">
        <v>8407</v>
      </c>
      <c r="I2709" t="s">
        <v>8246</v>
      </c>
      <c r="J2709">
        <v>1466463600</v>
      </c>
      <c r="K2709">
        <v>1463337315</v>
      </c>
      <c r="L2709" t="b">
        <v>0</v>
      </c>
      <c r="M2709">
        <v>207</v>
      </c>
      <c r="N2709" t="b">
        <v>1</v>
      </c>
      <c r="O2709" t="s">
        <v>8269</v>
      </c>
      <c r="P2709" t="s">
        <v>8321</v>
      </c>
      <c r="Q2709" t="s">
        <v>8324</v>
      </c>
      <c r="R2709">
        <f t="shared" si="294"/>
        <v>48.44</v>
      </c>
      <c r="S2709" s="9">
        <f t="shared" si="295"/>
        <v>100</v>
      </c>
      <c r="T2709" s="8">
        <f t="shared" si="296"/>
        <v>42505.774479166663</v>
      </c>
      <c r="U2709" s="8">
        <f t="shared" si="297"/>
        <v>42541.958333333328</v>
      </c>
      <c r="V2709" s="14">
        <f t="shared" si="298"/>
        <v>36.183854166665697</v>
      </c>
      <c r="W2709" s="10">
        <f t="shared" si="299"/>
        <v>2.6489999999999782E-3</v>
      </c>
      <c r="X2709" s="21">
        <f t="shared" si="300"/>
        <v>2016</v>
      </c>
    </row>
    <row r="2710" spans="1:24" ht="60" x14ac:dyDescent="0.25">
      <c r="A2710">
        <v>2539</v>
      </c>
      <c r="B2710" s="1" t="s">
        <v>2539</v>
      </c>
      <c r="C2710" s="1" t="s">
        <v>6649</v>
      </c>
      <c r="D2710" s="3">
        <v>10000</v>
      </c>
      <c r="E2710" s="4">
        <v>10025</v>
      </c>
      <c r="F2710" t="s">
        <v>8218</v>
      </c>
      <c r="G2710" t="s">
        <v>8223</v>
      </c>
      <c r="H2710" t="s">
        <v>8403</v>
      </c>
      <c r="I2710" t="s">
        <v>8245</v>
      </c>
      <c r="J2710">
        <v>1422913152</v>
      </c>
      <c r="K2710">
        <v>1417729152</v>
      </c>
      <c r="L2710" t="b">
        <v>0</v>
      </c>
      <c r="M2710">
        <v>59</v>
      </c>
      <c r="N2710" t="b">
        <v>1</v>
      </c>
      <c r="O2710" t="s">
        <v>8298</v>
      </c>
      <c r="P2710" t="s">
        <v>8325</v>
      </c>
      <c r="Q2710" t="s">
        <v>8339</v>
      </c>
      <c r="R2710">
        <f t="shared" si="294"/>
        <v>169.92</v>
      </c>
      <c r="S2710" s="9">
        <f t="shared" si="295"/>
        <v>100</v>
      </c>
      <c r="T2710" s="8">
        <f t="shared" si="296"/>
        <v>41977.902222222227</v>
      </c>
      <c r="U2710" s="8">
        <f t="shared" si="297"/>
        <v>42037.902222222227</v>
      </c>
      <c r="V2710" s="14">
        <f t="shared" si="298"/>
        <v>60</v>
      </c>
      <c r="W2710" s="10">
        <f t="shared" si="299"/>
        <v>2.5000000000000001E-3</v>
      </c>
      <c r="X2710" s="21">
        <f t="shared" si="300"/>
        <v>2014</v>
      </c>
    </row>
    <row r="2711" spans="1:24" ht="60" x14ac:dyDescent="0.25">
      <c r="A2711">
        <v>1633</v>
      </c>
      <c r="B2711" s="1" t="s">
        <v>1634</v>
      </c>
      <c r="C2711" s="1" t="s">
        <v>5743</v>
      </c>
      <c r="D2711" s="3">
        <v>10000</v>
      </c>
      <c r="E2711" s="4">
        <v>10000</v>
      </c>
      <c r="F2711" t="s">
        <v>8218</v>
      </c>
      <c r="G2711" t="s">
        <v>8223</v>
      </c>
      <c r="H2711" t="s">
        <v>8403</v>
      </c>
      <c r="I2711" t="s">
        <v>8245</v>
      </c>
      <c r="J2711">
        <v>1326690000</v>
      </c>
      <c r="K2711">
        <v>1324329156</v>
      </c>
      <c r="L2711" t="b">
        <v>0</v>
      </c>
      <c r="M2711">
        <v>58</v>
      </c>
      <c r="N2711" t="b">
        <v>1</v>
      </c>
      <c r="O2711" t="s">
        <v>8274</v>
      </c>
      <c r="P2711" t="s">
        <v>8325</v>
      </c>
      <c r="Q2711" t="s">
        <v>8329</v>
      </c>
      <c r="R2711">
        <f t="shared" si="294"/>
        <v>172.41</v>
      </c>
      <c r="S2711" s="9">
        <f t="shared" si="295"/>
        <v>100</v>
      </c>
      <c r="T2711" s="8">
        <f t="shared" si="296"/>
        <v>40896.883750000001</v>
      </c>
      <c r="U2711" s="8">
        <f t="shared" si="297"/>
        <v>40924.208333333336</v>
      </c>
      <c r="V2711" s="14">
        <f t="shared" si="298"/>
        <v>27.324583333334886</v>
      </c>
      <c r="W2711" s="10">
        <f t="shared" si="299"/>
        <v>0</v>
      </c>
      <c r="X2711" s="21">
        <f t="shared" si="300"/>
        <v>2011</v>
      </c>
    </row>
    <row r="2712" spans="1:24" ht="60" x14ac:dyDescent="0.25">
      <c r="A2712">
        <v>2990</v>
      </c>
      <c r="B2712" s="1" t="s">
        <v>2990</v>
      </c>
      <c r="C2712" s="1" t="s">
        <v>7100</v>
      </c>
      <c r="D2712" s="3">
        <v>10000</v>
      </c>
      <c r="E2712" s="4">
        <v>10000</v>
      </c>
      <c r="F2712" t="s">
        <v>8218</v>
      </c>
      <c r="G2712" t="s">
        <v>8223</v>
      </c>
      <c r="H2712" t="s">
        <v>8403</v>
      </c>
      <c r="I2712" t="s">
        <v>8245</v>
      </c>
      <c r="J2712">
        <v>1452174420</v>
      </c>
      <c r="K2712">
        <v>1449150420</v>
      </c>
      <c r="L2712" t="b">
        <v>0</v>
      </c>
      <c r="M2712">
        <v>27</v>
      </c>
      <c r="N2712" t="b">
        <v>1</v>
      </c>
      <c r="O2712" t="s">
        <v>8301</v>
      </c>
      <c r="P2712" t="s">
        <v>8321</v>
      </c>
      <c r="Q2712" t="s">
        <v>8322</v>
      </c>
      <c r="R2712">
        <f t="shared" si="294"/>
        <v>370.37</v>
      </c>
      <c r="S2712" s="9">
        <f t="shared" si="295"/>
        <v>100</v>
      </c>
      <c r="T2712" s="8">
        <f t="shared" si="296"/>
        <v>42341.57430555555</v>
      </c>
      <c r="U2712" s="8">
        <f t="shared" si="297"/>
        <v>42376.57430555555</v>
      </c>
      <c r="V2712" s="14">
        <f t="shared" si="298"/>
        <v>35</v>
      </c>
      <c r="W2712" s="10">
        <f t="shared" si="299"/>
        <v>0</v>
      </c>
      <c r="X2712" s="21">
        <f t="shared" si="300"/>
        <v>2015</v>
      </c>
    </row>
    <row r="2713" spans="1:24" ht="60" x14ac:dyDescent="0.25">
      <c r="A2713">
        <v>3144</v>
      </c>
      <c r="B2713" s="1" t="s">
        <v>3144</v>
      </c>
      <c r="C2713" s="1" t="s">
        <v>7254</v>
      </c>
      <c r="D2713" s="3">
        <v>10000</v>
      </c>
      <c r="E2713" s="4">
        <v>7540</v>
      </c>
      <c r="F2713" t="s">
        <v>8221</v>
      </c>
      <c r="G2713" t="s">
        <v>8223</v>
      </c>
      <c r="H2713" t="s">
        <v>8403</v>
      </c>
      <c r="I2713" t="s">
        <v>8245</v>
      </c>
      <c r="J2713">
        <v>1489903200</v>
      </c>
      <c r="K2713">
        <v>1488459307</v>
      </c>
      <c r="L2713" t="b">
        <v>0</v>
      </c>
      <c r="M2713">
        <v>30</v>
      </c>
      <c r="N2713" t="b">
        <v>0</v>
      </c>
      <c r="O2713" t="s">
        <v>8269</v>
      </c>
      <c r="P2713" t="s">
        <v>8321</v>
      </c>
      <c r="Q2713" t="s">
        <v>8324</v>
      </c>
      <c r="R2713">
        <f t="shared" si="294"/>
        <v>251.33</v>
      </c>
      <c r="S2713" s="9">
        <f t="shared" si="295"/>
        <v>75</v>
      </c>
      <c r="T2713" s="8">
        <f t="shared" si="296"/>
        <v>42796.538275462968</v>
      </c>
      <c r="U2713" s="8">
        <f t="shared" si="297"/>
        <v>42813.25</v>
      </c>
      <c r="V2713" s="14">
        <f t="shared" si="298"/>
        <v>16.711724537031841</v>
      </c>
      <c r="W2713" s="10">
        <f t="shared" si="299"/>
        <v>-0.246</v>
      </c>
      <c r="X2713" s="21">
        <f t="shared" si="300"/>
        <v>2017</v>
      </c>
    </row>
    <row r="2714" spans="1:24" ht="45" x14ac:dyDescent="0.25">
      <c r="A2714">
        <v>1797</v>
      </c>
      <c r="B2714" s="1" t="s">
        <v>1798</v>
      </c>
      <c r="C2714" s="1" t="s">
        <v>5907</v>
      </c>
      <c r="D2714" s="3">
        <v>10000</v>
      </c>
      <c r="E2714" s="4">
        <v>6755</v>
      </c>
      <c r="F2714" t="s">
        <v>8220</v>
      </c>
      <c r="G2714" t="s">
        <v>8223</v>
      </c>
      <c r="H2714" t="s">
        <v>8403</v>
      </c>
      <c r="I2714" t="s">
        <v>8245</v>
      </c>
      <c r="J2714">
        <v>1481809189</v>
      </c>
      <c r="K2714">
        <v>1479217189</v>
      </c>
      <c r="L2714" t="b">
        <v>1</v>
      </c>
      <c r="M2714">
        <v>140</v>
      </c>
      <c r="N2714" t="b">
        <v>0</v>
      </c>
      <c r="O2714" t="s">
        <v>8283</v>
      </c>
      <c r="P2714" t="s">
        <v>8311</v>
      </c>
      <c r="Q2714" t="s">
        <v>8312</v>
      </c>
      <c r="R2714">
        <f t="shared" si="294"/>
        <v>48.25</v>
      </c>
      <c r="S2714" s="9">
        <f t="shared" si="295"/>
        <v>68</v>
      </c>
      <c r="T2714" s="8">
        <f t="shared" si="296"/>
        <v>42689.56931712963</v>
      </c>
      <c r="U2714" s="8">
        <f t="shared" si="297"/>
        <v>42719.56931712963</v>
      </c>
      <c r="V2714" s="14">
        <f t="shared" si="298"/>
        <v>30</v>
      </c>
      <c r="W2714" s="10">
        <f t="shared" si="299"/>
        <v>-0.32450000000000001</v>
      </c>
      <c r="X2714" s="21">
        <f t="shared" si="300"/>
        <v>2016</v>
      </c>
    </row>
    <row r="2715" spans="1:24" ht="60" x14ac:dyDescent="0.25">
      <c r="A2715">
        <v>3062</v>
      </c>
      <c r="B2715" s="1" t="s">
        <v>3062</v>
      </c>
      <c r="C2715" s="1" t="s">
        <v>7172</v>
      </c>
      <c r="D2715" s="3">
        <v>10000</v>
      </c>
      <c r="E2715" s="4">
        <v>6684</v>
      </c>
      <c r="F2715" t="s">
        <v>8220</v>
      </c>
      <c r="G2715" t="s">
        <v>8223</v>
      </c>
      <c r="H2715" t="s">
        <v>8403</v>
      </c>
      <c r="I2715" t="s">
        <v>8245</v>
      </c>
      <c r="J2715">
        <v>1443636000</v>
      </c>
      <c r="K2715">
        <v>1441111892</v>
      </c>
      <c r="L2715" t="b">
        <v>0</v>
      </c>
      <c r="M2715">
        <v>67</v>
      </c>
      <c r="N2715" t="b">
        <v>0</v>
      </c>
      <c r="O2715" t="s">
        <v>8301</v>
      </c>
      <c r="P2715" t="s">
        <v>8321</v>
      </c>
      <c r="Q2715" t="s">
        <v>8322</v>
      </c>
      <c r="R2715">
        <f t="shared" si="294"/>
        <v>99.76</v>
      </c>
      <c r="S2715" s="9">
        <f t="shared" si="295"/>
        <v>67</v>
      </c>
      <c r="T2715" s="8">
        <f t="shared" si="296"/>
        <v>42248.535787037035</v>
      </c>
      <c r="U2715" s="8">
        <f t="shared" si="297"/>
        <v>42277.75</v>
      </c>
      <c r="V2715" s="14">
        <f t="shared" si="298"/>
        <v>29.214212962964666</v>
      </c>
      <c r="W2715" s="10">
        <f t="shared" si="299"/>
        <v>-0.33160000000000001</v>
      </c>
      <c r="X2715" s="21">
        <f t="shared" si="300"/>
        <v>2015</v>
      </c>
    </row>
    <row r="2716" spans="1:24" ht="45" x14ac:dyDescent="0.25">
      <c r="A2716">
        <v>1920</v>
      </c>
      <c r="B2716" s="1" t="s">
        <v>1921</v>
      </c>
      <c r="C2716" s="1" t="s">
        <v>6030</v>
      </c>
      <c r="D2716" s="3">
        <v>10000</v>
      </c>
      <c r="E2716" s="4">
        <v>4303</v>
      </c>
      <c r="F2716" t="s">
        <v>8220</v>
      </c>
      <c r="G2716" t="s">
        <v>8224</v>
      </c>
      <c r="H2716" t="s">
        <v>8407</v>
      </c>
      <c r="I2716" t="s">
        <v>8246</v>
      </c>
      <c r="J2716">
        <v>1445468400</v>
      </c>
      <c r="K2716">
        <v>1443042061</v>
      </c>
      <c r="L2716" t="b">
        <v>0</v>
      </c>
      <c r="M2716">
        <v>105</v>
      </c>
      <c r="N2716" t="b">
        <v>0</v>
      </c>
      <c r="O2716" t="s">
        <v>8292</v>
      </c>
      <c r="P2716" t="s">
        <v>8306</v>
      </c>
      <c r="Q2716" t="s">
        <v>8316</v>
      </c>
      <c r="R2716">
        <f t="shared" si="294"/>
        <v>40.98</v>
      </c>
      <c r="S2716" s="9">
        <f t="shared" si="295"/>
        <v>43</v>
      </c>
      <c r="T2716" s="8">
        <f t="shared" si="296"/>
        <v>42270.875706018516</v>
      </c>
      <c r="U2716" s="8">
        <f t="shared" si="297"/>
        <v>42298.958333333328</v>
      </c>
      <c r="V2716" s="14">
        <f t="shared" si="298"/>
        <v>28.082627314812271</v>
      </c>
      <c r="W2716" s="10">
        <f t="shared" si="299"/>
        <v>-0.56969999999999998</v>
      </c>
      <c r="X2716" s="21">
        <f t="shared" si="300"/>
        <v>2015</v>
      </c>
    </row>
    <row r="2717" spans="1:24" ht="30" x14ac:dyDescent="0.25">
      <c r="A2717">
        <v>4035</v>
      </c>
      <c r="B2717" s="1" t="s">
        <v>4031</v>
      </c>
      <c r="C2717" s="1" t="s">
        <v>8140</v>
      </c>
      <c r="D2717" s="3">
        <v>10000</v>
      </c>
      <c r="E2717" s="4">
        <v>3685</v>
      </c>
      <c r="F2717" t="s">
        <v>8220</v>
      </c>
      <c r="G2717" t="s">
        <v>8223</v>
      </c>
      <c r="H2717" t="s">
        <v>8403</v>
      </c>
      <c r="I2717" t="s">
        <v>8245</v>
      </c>
      <c r="J2717">
        <v>1413925887</v>
      </c>
      <c r="K2717">
        <v>1411333887</v>
      </c>
      <c r="L2717" t="b">
        <v>0</v>
      </c>
      <c r="M2717">
        <v>25</v>
      </c>
      <c r="N2717" t="b">
        <v>0</v>
      </c>
      <c r="O2717" t="s">
        <v>8269</v>
      </c>
      <c r="P2717" t="s">
        <v>8321</v>
      </c>
      <c r="Q2717" t="s">
        <v>8324</v>
      </c>
      <c r="R2717">
        <f t="shared" si="294"/>
        <v>147.4</v>
      </c>
      <c r="S2717" s="9">
        <f t="shared" si="295"/>
        <v>37</v>
      </c>
      <c r="T2717" s="8">
        <f t="shared" si="296"/>
        <v>41903.882951388885</v>
      </c>
      <c r="U2717" s="8">
        <f t="shared" si="297"/>
        <v>41933.882951388885</v>
      </c>
      <c r="V2717" s="14">
        <f t="shared" si="298"/>
        <v>30</v>
      </c>
      <c r="W2717" s="10">
        <f t="shared" si="299"/>
        <v>-0.63149999999999995</v>
      </c>
      <c r="X2717" s="21">
        <f t="shared" si="300"/>
        <v>2014</v>
      </c>
    </row>
    <row r="2718" spans="1:24" ht="60" x14ac:dyDescent="0.25">
      <c r="A2718">
        <v>2702</v>
      </c>
      <c r="B2718" s="1" t="s">
        <v>2702</v>
      </c>
      <c r="C2718" s="1" t="s">
        <v>6812</v>
      </c>
      <c r="D2718" s="3">
        <v>10000</v>
      </c>
      <c r="E2718" s="4">
        <v>3441</v>
      </c>
      <c r="F2718" t="s">
        <v>8221</v>
      </c>
      <c r="G2718" t="s">
        <v>8223</v>
      </c>
      <c r="H2718" t="s">
        <v>8403</v>
      </c>
      <c r="I2718" t="s">
        <v>8245</v>
      </c>
      <c r="J2718">
        <v>1491416077</v>
      </c>
      <c r="K2718">
        <v>1488827677</v>
      </c>
      <c r="L2718" t="b">
        <v>1</v>
      </c>
      <c r="M2718">
        <v>26</v>
      </c>
      <c r="N2718" t="b">
        <v>0</v>
      </c>
      <c r="O2718" t="s">
        <v>8301</v>
      </c>
      <c r="P2718" t="s">
        <v>8321</v>
      </c>
      <c r="Q2718" t="s">
        <v>8322</v>
      </c>
      <c r="R2718">
        <f t="shared" si="294"/>
        <v>132.35</v>
      </c>
      <c r="S2718" s="9">
        <f t="shared" si="295"/>
        <v>34</v>
      </c>
      <c r="T2718" s="8">
        <f t="shared" si="296"/>
        <v>42800.801817129628</v>
      </c>
      <c r="U2718" s="8">
        <f t="shared" si="297"/>
        <v>42830.760150462964</v>
      </c>
      <c r="V2718" s="14">
        <f t="shared" si="298"/>
        <v>29.958333333335759</v>
      </c>
      <c r="W2718" s="10">
        <f t="shared" si="299"/>
        <v>-0.65590000000000004</v>
      </c>
      <c r="X2718" s="21">
        <f t="shared" si="300"/>
        <v>2017</v>
      </c>
    </row>
    <row r="2719" spans="1:24" ht="60" x14ac:dyDescent="0.25">
      <c r="A2719">
        <v>2672</v>
      </c>
      <c r="B2719" s="1" t="s">
        <v>2672</v>
      </c>
      <c r="C2719" s="1" t="s">
        <v>6782</v>
      </c>
      <c r="D2719" s="3">
        <v>10000</v>
      </c>
      <c r="E2719" s="4">
        <v>3319</v>
      </c>
      <c r="F2719" t="s">
        <v>8220</v>
      </c>
      <c r="G2719" t="s">
        <v>8223</v>
      </c>
      <c r="H2719" t="s">
        <v>8403</v>
      </c>
      <c r="I2719" t="s">
        <v>8245</v>
      </c>
      <c r="J2719">
        <v>1451282400</v>
      </c>
      <c r="K2719">
        <v>1449436390</v>
      </c>
      <c r="L2719" t="b">
        <v>1</v>
      </c>
      <c r="M2719">
        <v>47</v>
      </c>
      <c r="N2719" t="b">
        <v>0</v>
      </c>
      <c r="O2719" t="s">
        <v>8300</v>
      </c>
      <c r="P2719" t="s">
        <v>8306</v>
      </c>
      <c r="Q2719" t="s">
        <v>8338</v>
      </c>
      <c r="R2719">
        <f t="shared" si="294"/>
        <v>70.62</v>
      </c>
      <c r="S2719" s="9">
        <f t="shared" si="295"/>
        <v>33</v>
      </c>
      <c r="T2719" s="8">
        <f t="shared" si="296"/>
        <v>42344.884143518517</v>
      </c>
      <c r="U2719" s="8">
        <f t="shared" si="297"/>
        <v>42366.25</v>
      </c>
      <c r="V2719" s="14">
        <f t="shared" si="298"/>
        <v>21.365856481483206</v>
      </c>
      <c r="W2719" s="10">
        <f t="shared" si="299"/>
        <v>-0.66810000000000003</v>
      </c>
      <c r="X2719" s="21">
        <f t="shared" si="300"/>
        <v>2015</v>
      </c>
    </row>
    <row r="2720" spans="1:24" ht="60" x14ac:dyDescent="0.25">
      <c r="A2720">
        <v>1687</v>
      </c>
      <c r="B2720" s="1" t="s">
        <v>1688</v>
      </c>
      <c r="C2720" s="1" t="s">
        <v>5797</v>
      </c>
      <c r="D2720" s="3">
        <v>10000</v>
      </c>
      <c r="E2720" s="4">
        <v>3125</v>
      </c>
      <c r="F2720" t="s">
        <v>8221</v>
      </c>
      <c r="G2720" t="s">
        <v>8223</v>
      </c>
      <c r="H2720" t="s">
        <v>8403</v>
      </c>
      <c r="I2720" t="s">
        <v>8245</v>
      </c>
      <c r="J2720">
        <v>1491855300</v>
      </c>
      <c r="K2720">
        <v>1488935245</v>
      </c>
      <c r="L2720" t="b">
        <v>0</v>
      </c>
      <c r="M2720">
        <v>39</v>
      </c>
      <c r="N2720" t="b">
        <v>0</v>
      </c>
      <c r="O2720" t="s">
        <v>8291</v>
      </c>
      <c r="P2720" t="s">
        <v>8325</v>
      </c>
      <c r="Q2720" t="s">
        <v>8328</v>
      </c>
      <c r="R2720">
        <f t="shared" si="294"/>
        <v>80.13</v>
      </c>
      <c r="S2720" s="9">
        <f t="shared" si="295"/>
        <v>31</v>
      </c>
      <c r="T2720" s="8">
        <f t="shared" si="296"/>
        <v>42802.046817129631</v>
      </c>
      <c r="U2720" s="8">
        <f t="shared" si="297"/>
        <v>42835.84375</v>
      </c>
      <c r="V2720" s="14">
        <f t="shared" si="298"/>
        <v>33.796932870369346</v>
      </c>
      <c r="W2720" s="10">
        <f t="shared" si="299"/>
        <v>-0.6875</v>
      </c>
      <c r="X2720" s="21">
        <f t="shared" si="300"/>
        <v>2017</v>
      </c>
    </row>
    <row r="2721" spans="1:24" ht="30" x14ac:dyDescent="0.25">
      <c r="A2721">
        <v>1014</v>
      </c>
      <c r="B2721" s="1" t="s">
        <v>1015</v>
      </c>
      <c r="C2721" s="1" t="s">
        <v>5124</v>
      </c>
      <c r="D2721" s="3">
        <v>10000</v>
      </c>
      <c r="E2721" s="4">
        <v>3060</v>
      </c>
      <c r="F2721" t="s">
        <v>8219</v>
      </c>
      <c r="G2721" t="s">
        <v>8223</v>
      </c>
      <c r="H2721" t="s">
        <v>8403</v>
      </c>
      <c r="I2721" t="s">
        <v>8245</v>
      </c>
      <c r="J2721">
        <v>1420070615</v>
      </c>
      <c r="K2721">
        <v>1415750615</v>
      </c>
      <c r="L2721" t="b">
        <v>0</v>
      </c>
      <c r="M2721">
        <v>16</v>
      </c>
      <c r="N2721" t="b">
        <v>0</v>
      </c>
      <c r="O2721" t="s">
        <v>8271</v>
      </c>
      <c r="P2721" t="s">
        <v>8306</v>
      </c>
      <c r="Q2721" t="s">
        <v>8308</v>
      </c>
      <c r="R2721">
        <f t="shared" si="294"/>
        <v>191.25</v>
      </c>
      <c r="S2721" s="9">
        <f t="shared" si="295"/>
        <v>31</v>
      </c>
      <c r="T2721" s="8">
        <f t="shared" si="296"/>
        <v>41955.002488425926</v>
      </c>
      <c r="U2721" s="8">
        <f t="shared" si="297"/>
        <v>42005.002488425926</v>
      </c>
      <c r="V2721" s="14">
        <f t="shared" si="298"/>
        <v>50</v>
      </c>
      <c r="W2721" s="10">
        <f t="shared" si="299"/>
        <v>-0.69399999999999995</v>
      </c>
      <c r="X2721" s="21">
        <f t="shared" si="300"/>
        <v>2014</v>
      </c>
    </row>
    <row r="2722" spans="1:24" ht="60" x14ac:dyDescent="0.25">
      <c r="A2722">
        <v>1575</v>
      </c>
      <c r="B2722" s="1" t="s">
        <v>1576</v>
      </c>
      <c r="C2722" s="1" t="s">
        <v>5685</v>
      </c>
      <c r="D2722" s="3">
        <v>10000</v>
      </c>
      <c r="E2722" s="4">
        <v>2291</v>
      </c>
      <c r="F2722" t="s">
        <v>8219</v>
      </c>
      <c r="G2722" t="s">
        <v>8223</v>
      </c>
      <c r="H2722" t="s">
        <v>8403</v>
      </c>
      <c r="I2722" t="s">
        <v>8245</v>
      </c>
      <c r="J2722">
        <v>1404909296</v>
      </c>
      <c r="K2722">
        <v>1402317296</v>
      </c>
      <c r="L2722" t="b">
        <v>0</v>
      </c>
      <c r="M2722">
        <v>35</v>
      </c>
      <c r="N2722" t="b">
        <v>0</v>
      </c>
      <c r="O2722" t="s">
        <v>8288</v>
      </c>
      <c r="P2722" t="s">
        <v>8309</v>
      </c>
      <c r="Q2722" t="s">
        <v>8347</v>
      </c>
      <c r="R2722">
        <f t="shared" si="294"/>
        <v>65.459999999999994</v>
      </c>
      <c r="S2722" s="9">
        <f t="shared" si="295"/>
        <v>23</v>
      </c>
      <c r="T2722" s="8">
        <f t="shared" si="296"/>
        <v>41799.524259259262</v>
      </c>
      <c r="U2722" s="8">
        <f t="shared" si="297"/>
        <v>41829.524259259262</v>
      </c>
      <c r="V2722" s="14">
        <f t="shared" si="298"/>
        <v>30</v>
      </c>
      <c r="W2722" s="10">
        <f t="shared" si="299"/>
        <v>-0.77090000000000003</v>
      </c>
      <c r="X2722" s="21">
        <f t="shared" si="300"/>
        <v>2014</v>
      </c>
    </row>
    <row r="2723" spans="1:24" ht="60" x14ac:dyDescent="0.25">
      <c r="A2723">
        <v>1165</v>
      </c>
      <c r="B2723" s="1" t="s">
        <v>1166</v>
      </c>
      <c r="C2723" s="1" t="s">
        <v>5275</v>
      </c>
      <c r="D2723" s="3">
        <v>10000</v>
      </c>
      <c r="E2723" s="4">
        <v>2070.5</v>
      </c>
      <c r="F2723" t="s">
        <v>8220</v>
      </c>
      <c r="G2723" t="s">
        <v>8223</v>
      </c>
      <c r="H2723" t="s">
        <v>8403</v>
      </c>
      <c r="I2723" t="s">
        <v>8245</v>
      </c>
      <c r="J2723">
        <v>1404623330</v>
      </c>
      <c r="K2723">
        <v>1401685730</v>
      </c>
      <c r="L2723" t="b">
        <v>0</v>
      </c>
      <c r="M2723">
        <v>25</v>
      </c>
      <c r="N2723" t="b">
        <v>0</v>
      </c>
      <c r="O2723" t="s">
        <v>8282</v>
      </c>
      <c r="P2723" t="s">
        <v>8317</v>
      </c>
      <c r="Q2723" t="s">
        <v>8343</v>
      </c>
      <c r="R2723">
        <f t="shared" si="294"/>
        <v>82.82</v>
      </c>
      <c r="S2723" s="9">
        <f t="shared" si="295"/>
        <v>21</v>
      </c>
      <c r="T2723" s="8">
        <f t="shared" si="296"/>
        <v>41792.214467592588</v>
      </c>
      <c r="U2723" s="8">
        <f t="shared" si="297"/>
        <v>41826.214467592588</v>
      </c>
      <c r="V2723" s="14">
        <f t="shared" si="298"/>
        <v>34</v>
      </c>
      <c r="W2723" s="10">
        <f t="shared" si="299"/>
        <v>-0.79295000000000004</v>
      </c>
      <c r="X2723" s="21">
        <f t="shared" si="300"/>
        <v>2014</v>
      </c>
    </row>
    <row r="2724" spans="1:24" ht="60" x14ac:dyDescent="0.25">
      <c r="A2724">
        <v>2883</v>
      </c>
      <c r="B2724" s="1" t="s">
        <v>2883</v>
      </c>
      <c r="C2724" s="1" t="s">
        <v>6993</v>
      </c>
      <c r="D2724" s="3">
        <v>10000</v>
      </c>
      <c r="E2724" s="4">
        <v>1908</v>
      </c>
      <c r="F2724" t="s">
        <v>8220</v>
      </c>
      <c r="G2724" t="s">
        <v>8223</v>
      </c>
      <c r="H2724" t="s">
        <v>8403</v>
      </c>
      <c r="I2724" t="s">
        <v>8245</v>
      </c>
      <c r="J2724">
        <v>1454734740</v>
      </c>
      <c r="K2724">
        <v>1451684437</v>
      </c>
      <c r="L2724" t="b">
        <v>0</v>
      </c>
      <c r="M2724">
        <v>5</v>
      </c>
      <c r="N2724" t="b">
        <v>0</v>
      </c>
      <c r="O2724" t="s">
        <v>8269</v>
      </c>
      <c r="P2724" t="s">
        <v>8321</v>
      </c>
      <c r="Q2724" t="s">
        <v>8324</v>
      </c>
      <c r="R2724">
        <f t="shared" si="294"/>
        <v>381.6</v>
      </c>
      <c r="S2724" s="9">
        <f t="shared" si="295"/>
        <v>19</v>
      </c>
      <c r="T2724" s="8">
        <f t="shared" si="296"/>
        <v>42370.90320601852</v>
      </c>
      <c r="U2724" s="8">
        <f t="shared" si="297"/>
        <v>42406.207638888889</v>
      </c>
      <c r="V2724" s="14">
        <f t="shared" si="298"/>
        <v>35.304432870369055</v>
      </c>
      <c r="W2724" s="10">
        <f t="shared" si="299"/>
        <v>-0.80920000000000003</v>
      </c>
      <c r="X2724" s="21">
        <f t="shared" si="300"/>
        <v>2016</v>
      </c>
    </row>
    <row r="2725" spans="1:24" ht="60" x14ac:dyDescent="0.25">
      <c r="A2725">
        <v>665</v>
      </c>
      <c r="B2725" s="1" t="s">
        <v>666</v>
      </c>
      <c r="C2725" s="1" t="s">
        <v>4775</v>
      </c>
      <c r="D2725" s="3">
        <v>10000</v>
      </c>
      <c r="E2725" s="4">
        <v>1864</v>
      </c>
      <c r="F2725" t="s">
        <v>8220</v>
      </c>
      <c r="G2725" t="s">
        <v>8223</v>
      </c>
      <c r="H2725" t="s">
        <v>8403</v>
      </c>
      <c r="I2725" t="s">
        <v>8245</v>
      </c>
      <c r="J2725">
        <v>1484327061</v>
      </c>
      <c r="K2725">
        <v>1479143061</v>
      </c>
      <c r="L2725" t="b">
        <v>0</v>
      </c>
      <c r="M2725">
        <v>12</v>
      </c>
      <c r="N2725" t="b">
        <v>0</v>
      </c>
      <c r="O2725" t="s">
        <v>8271</v>
      </c>
      <c r="P2725" t="s">
        <v>8306</v>
      </c>
      <c r="Q2725" t="s">
        <v>8308</v>
      </c>
      <c r="R2725">
        <f t="shared" si="294"/>
        <v>155.33000000000001</v>
      </c>
      <c r="S2725" s="9">
        <f t="shared" si="295"/>
        <v>19</v>
      </c>
      <c r="T2725" s="8">
        <f t="shared" si="296"/>
        <v>42688.711354166662</v>
      </c>
      <c r="U2725" s="8">
        <f t="shared" si="297"/>
        <v>42748.711354166662</v>
      </c>
      <c r="V2725" s="14">
        <f t="shared" si="298"/>
        <v>60</v>
      </c>
      <c r="W2725" s="10">
        <f t="shared" si="299"/>
        <v>-0.81359999999999999</v>
      </c>
      <c r="X2725" s="21">
        <f t="shared" si="300"/>
        <v>2016</v>
      </c>
    </row>
    <row r="2726" spans="1:24" ht="60" x14ac:dyDescent="0.25">
      <c r="A2726">
        <v>3097</v>
      </c>
      <c r="B2726" s="1" t="s">
        <v>3097</v>
      </c>
      <c r="C2726" s="1" t="s">
        <v>7207</v>
      </c>
      <c r="D2726" s="3">
        <v>10000</v>
      </c>
      <c r="E2726" s="4">
        <v>1715</v>
      </c>
      <c r="F2726" t="s">
        <v>8220</v>
      </c>
      <c r="G2726" t="s">
        <v>8224</v>
      </c>
      <c r="H2726" t="s">
        <v>8407</v>
      </c>
      <c r="I2726" t="s">
        <v>8246</v>
      </c>
      <c r="J2726">
        <v>1475848800</v>
      </c>
      <c r="K2726">
        <v>1474027501</v>
      </c>
      <c r="L2726" t="b">
        <v>0</v>
      </c>
      <c r="M2726">
        <v>42</v>
      </c>
      <c r="N2726" t="b">
        <v>0</v>
      </c>
      <c r="O2726" t="s">
        <v>8301</v>
      </c>
      <c r="P2726" t="s">
        <v>8321</v>
      </c>
      <c r="Q2726" t="s">
        <v>8322</v>
      </c>
      <c r="R2726">
        <f t="shared" si="294"/>
        <v>40.83</v>
      </c>
      <c r="S2726" s="9">
        <f t="shared" si="295"/>
        <v>17</v>
      </c>
      <c r="T2726" s="8">
        <f t="shared" si="296"/>
        <v>42629.503483796296</v>
      </c>
      <c r="U2726" s="8">
        <f t="shared" si="297"/>
        <v>42650.583333333328</v>
      </c>
      <c r="V2726" s="14">
        <f t="shared" si="298"/>
        <v>21.079849537032715</v>
      </c>
      <c r="W2726" s="10">
        <f t="shared" si="299"/>
        <v>-0.82850000000000001</v>
      </c>
      <c r="X2726" s="21">
        <f t="shared" si="300"/>
        <v>2016</v>
      </c>
    </row>
    <row r="2727" spans="1:24" ht="30" x14ac:dyDescent="0.25">
      <c r="A2727">
        <v>989</v>
      </c>
      <c r="B2727" s="1" t="s">
        <v>990</v>
      </c>
      <c r="C2727" s="1" t="s">
        <v>5099</v>
      </c>
      <c r="D2727" s="3">
        <v>10000</v>
      </c>
      <c r="E2727" s="4">
        <v>1677</v>
      </c>
      <c r="F2727" t="s">
        <v>8220</v>
      </c>
      <c r="G2727" t="s">
        <v>8223</v>
      </c>
      <c r="H2727" t="s">
        <v>8403</v>
      </c>
      <c r="I2727" t="s">
        <v>8245</v>
      </c>
      <c r="J2727">
        <v>1475101495</v>
      </c>
      <c r="K2727">
        <v>1472509495</v>
      </c>
      <c r="L2727" t="b">
        <v>0</v>
      </c>
      <c r="M2727">
        <v>32</v>
      </c>
      <c r="N2727" t="b">
        <v>0</v>
      </c>
      <c r="O2727" t="s">
        <v>8271</v>
      </c>
      <c r="P2727" t="s">
        <v>8306</v>
      </c>
      <c r="Q2727" t="s">
        <v>8308</v>
      </c>
      <c r="R2727">
        <f t="shared" si="294"/>
        <v>52.41</v>
      </c>
      <c r="S2727" s="9">
        <f t="shared" si="295"/>
        <v>17</v>
      </c>
      <c r="T2727" s="8">
        <f t="shared" si="296"/>
        <v>42611.933969907404</v>
      </c>
      <c r="U2727" s="8">
        <f t="shared" si="297"/>
        <v>42641.933969907404</v>
      </c>
      <c r="V2727" s="14">
        <f t="shared" si="298"/>
        <v>30</v>
      </c>
      <c r="W2727" s="10">
        <f t="shared" si="299"/>
        <v>-0.83230000000000004</v>
      </c>
      <c r="X2727" s="21">
        <f t="shared" si="300"/>
        <v>2016</v>
      </c>
    </row>
    <row r="2728" spans="1:24" ht="60" x14ac:dyDescent="0.25">
      <c r="A2728">
        <v>3949</v>
      </c>
      <c r="B2728" s="1" t="s">
        <v>3946</v>
      </c>
      <c r="C2728" s="1" t="s">
        <v>8057</v>
      </c>
      <c r="D2728" s="3">
        <v>10000</v>
      </c>
      <c r="E2728" s="4">
        <v>1577</v>
      </c>
      <c r="F2728" t="s">
        <v>8220</v>
      </c>
      <c r="G2728" t="s">
        <v>8225</v>
      </c>
      <c r="H2728" t="s">
        <v>8404</v>
      </c>
      <c r="I2728" t="s">
        <v>8247</v>
      </c>
      <c r="J2728">
        <v>1423623221</v>
      </c>
      <c r="K2728">
        <v>1421031221</v>
      </c>
      <c r="L2728" t="b">
        <v>0</v>
      </c>
      <c r="M2728">
        <v>32</v>
      </c>
      <c r="N2728" t="b">
        <v>0</v>
      </c>
      <c r="O2728" t="s">
        <v>8269</v>
      </c>
      <c r="P2728" t="s">
        <v>8321</v>
      </c>
      <c r="Q2728" t="s">
        <v>8324</v>
      </c>
      <c r="R2728">
        <f t="shared" si="294"/>
        <v>49.28</v>
      </c>
      <c r="S2728" s="9">
        <f t="shared" si="295"/>
        <v>16</v>
      </c>
      <c r="T2728" s="8">
        <f t="shared" si="296"/>
        <v>42016.120613425926</v>
      </c>
      <c r="U2728" s="8">
        <f t="shared" si="297"/>
        <v>42046.120613425926</v>
      </c>
      <c r="V2728" s="14">
        <f t="shared" si="298"/>
        <v>30</v>
      </c>
      <c r="W2728" s="10">
        <f t="shared" si="299"/>
        <v>-0.84230000000000005</v>
      </c>
      <c r="X2728" s="21">
        <f t="shared" si="300"/>
        <v>2015</v>
      </c>
    </row>
    <row r="2729" spans="1:24" ht="45" x14ac:dyDescent="0.25">
      <c r="A2729">
        <v>1787</v>
      </c>
      <c r="B2729" s="1" t="s">
        <v>1788</v>
      </c>
      <c r="C2729" s="1" t="s">
        <v>5897</v>
      </c>
      <c r="D2729" s="3">
        <v>10000</v>
      </c>
      <c r="E2729" s="4">
        <v>1533</v>
      </c>
      <c r="F2729" t="s">
        <v>8220</v>
      </c>
      <c r="G2729" t="s">
        <v>8223</v>
      </c>
      <c r="H2729" t="s">
        <v>8403</v>
      </c>
      <c r="I2729" t="s">
        <v>8245</v>
      </c>
      <c r="J2729">
        <v>1428158637</v>
      </c>
      <c r="K2729">
        <v>1425570237</v>
      </c>
      <c r="L2729" t="b">
        <v>1</v>
      </c>
      <c r="M2729">
        <v>24</v>
      </c>
      <c r="N2729" t="b">
        <v>0</v>
      </c>
      <c r="O2729" t="s">
        <v>8283</v>
      </c>
      <c r="P2729" t="s">
        <v>8311</v>
      </c>
      <c r="Q2729" t="s">
        <v>8312</v>
      </c>
      <c r="R2729">
        <f t="shared" si="294"/>
        <v>63.88</v>
      </c>
      <c r="S2729" s="9">
        <f t="shared" si="295"/>
        <v>15</v>
      </c>
      <c r="T2729" s="8">
        <f t="shared" si="296"/>
        <v>42068.65552083333</v>
      </c>
      <c r="U2729" s="8">
        <f t="shared" si="297"/>
        <v>42098.613854166666</v>
      </c>
      <c r="V2729" s="14">
        <f t="shared" si="298"/>
        <v>29.958333333335759</v>
      </c>
      <c r="W2729" s="10">
        <f t="shared" si="299"/>
        <v>-0.84670000000000001</v>
      </c>
      <c r="X2729" s="21">
        <f t="shared" si="300"/>
        <v>2015</v>
      </c>
    </row>
    <row r="2730" spans="1:24" ht="30" x14ac:dyDescent="0.25">
      <c r="A2730">
        <v>3076</v>
      </c>
      <c r="B2730" s="1" t="s">
        <v>3076</v>
      </c>
      <c r="C2730" s="1" t="s">
        <v>7186</v>
      </c>
      <c r="D2730" s="3">
        <v>10000</v>
      </c>
      <c r="E2730" s="4">
        <v>1506</v>
      </c>
      <c r="F2730" t="s">
        <v>8220</v>
      </c>
      <c r="G2730" t="s">
        <v>8223</v>
      </c>
      <c r="H2730" t="s">
        <v>8403</v>
      </c>
      <c r="I2730" t="s">
        <v>8245</v>
      </c>
      <c r="J2730">
        <v>1444405123</v>
      </c>
      <c r="K2730">
        <v>1439221123</v>
      </c>
      <c r="L2730" t="b">
        <v>0</v>
      </c>
      <c r="M2730">
        <v>50</v>
      </c>
      <c r="N2730" t="b">
        <v>0</v>
      </c>
      <c r="O2730" t="s">
        <v>8301</v>
      </c>
      <c r="P2730" t="s">
        <v>8321</v>
      </c>
      <c r="Q2730" t="s">
        <v>8322</v>
      </c>
      <c r="R2730">
        <f t="shared" si="294"/>
        <v>30.12</v>
      </c>
      <c r="S2730" s="9">
        <f t="shared" si="295"/>
        <v>15</v>
      </c>
      <c r="T2730" s="8">
        <f t="shared" si="296"/>
        <v>42226.651886574073</v>
      </c>
      <c r="U2730" s="8">
        <f t="shared" si="297"/>
        <v>42286.651886574073</v>
      </c>
      <c r="V2730" s="14">
        <f t="shared" si="298"/>
        <v>60</v>
      </c>
      <c r="W2730" s="10">
        <f t="shared" si="299"/>
        <v>-0.84940000000000004</v>
      </c>
      <c r="X2730" s="21">
        <f t="shared" si="300"/>
        <v>2015</v>
      </c>
    </row>
    <row r="2731" spans="1:24" ht="60" x14ac:dyDescent="0.25">
      <c r="A2731">
        <v>3870</v>
      </c>
      <c r="B2731" s="1" t="s">
        <v>3867</v>
      </c>
      <c r="C2731" s="1" t="s">
        <v>7979</v>
      </c>
      <c r="D2731" s="3">
        <v>10000</v>
      </c>
      <c r="E2731" s="4">
        <v>1500</v>
      </c>
      <c r="F2731" t="s">
        <v>8219</v>
      </c>
      <c r="G2731" t="s">
        <v>8223</v>
      </c>
      <c r="H2731" t="s">
        <v>8403</v>
      </c>
      <c r="I2731" t="s">
        <v>8245</v>
      </c>
      <c r="J2731">
        <v>1404360478</v>
      </c>
      <c r="K2731">
        <v>1401768478</v>
      </c>
      <c r="L2731" t="b">
        <v>0</v>
      </c>
      <c r="M2731">
        <v>10</v>
      </c>
      <c r="N2731" t="b">
        <v>0</v>
      </c>
      <c r="O2731" t="s">
        <v>8303</v>
      </c>
      <c r="P2731" t="s">
        <v>8321</v>
      </c>
      <c r="Q2731" t="s">
        <v>8333</v>
      </c>
      <c r="R2731">
        <f t="shared" si="294"/>
        <v>150</v>
      </c>
      <c r="S2731" s="9">
        <f t="shared" si="295"/>
        <v>15</v>
      </c>
      <c r="T2731" s="8">
        <f t="shared" si="296"/>
        <v>41793.17219907407</v>
      </c>
      <c r="U2731" s="8">
        <f t="shared" si="297"/>
        <v>41823.17219907407</v>
      </c>
      <c r="V2731" s="14">
        <f t="shared" si="298"/>
        <v>30</v>
      </c>
      <c r="W2731" s="10">
        <f t="shared" si="299"/>
        <v>-0.85</v>
      </c>
      <c r="X2731" s="21">
        <f t="shared" si="300"/>
        <v>2014</v>
      </c>
    </row>
    <row r="2732" spans="1:24" ht="60" x14ac:dyDescent="0.25">
      <c r="A2732">
        <v>980</v>
      </c>
      <c r="B2732" s="1" t="s">
        <v>981</v>
      </c>
      <c r="C2732" s="1" t="s">
        <v>5090</v>
      </c>
      <c r="D2732" s="3">
        <v>10000</v>
      </c>
      <c r="E2732" s="4">
        <v>1486</v>
      </c>
      <c r="F2732" t="s">
        <v>8220</v>
      </c>
      <c r="G2732" t="s">
        <v>8223</v>
      </c>
      <c r="H2732" t="s">
        <v>8403</v>
      </c>
      <c r="I2732" t="s">
        <v>8245</v>
      </c>
      <c r="J2732">
        <v>1417387322</v>
      </c>
      <c r="K2732">
        <v>1413495722</v>
      </c>
      <c r="L2732" t="b">
        <v>0</v>
      </c>
      <c r="M2732">
        <v>31</v>
      </c>
      <c r="N2732" t="b">
        <v>0</v>
      </c>
      <c r="O2732" t="s">
        <v>8271</v>
      </c>
      <c r="P2732" t="s">
        <v>8306</v>
      </c>
      <c r="Q2732" t="s">
        <v>8308</v>
      </c>
      <c r="R2732">
        <f t="shared" si="294"/>
        <v>47.94</v>
      </c>
      <c r="S2732" s="9">
        <f t="shared" si="295"/>
        <v>15</v>
      </c>
      <c r="T2732" s="8">
        <f t="shared" si="296"/>
        <v>41928.904189814813</v>
      </c>
      <c r="U2732" s="8">
        <f t="shared" si="297"/>
        <v>41973.945856481485</v>
      </c>
      <c r="V2732" s="14">
        <f t="shared" si="298"/>
        <v>45.041666666671517</v>
      </c>
      <c r="W2732" s="10">
        <f t="shared" si="299"/>
        <v>-0.85140000000000005</v>
      </c>
      <c r="X2732" s="21">
        <f t="shared" si="300"/>
        <v>2014</v>
      </c>
    </row>
    <row r="2733" spans="1:24" ht="45" x14ac:dyDescent="0.25">
      <c r="A2733">
        <v>1132</v>
      </c>
      <c r="B2733" s="1" t="s">
        <v>1133</v>
      </c>
      <c r="C2733" s="1" t="s">
        <v>5242</v>
      </c>
      <c r="D2733" s="3">
        <v>10000</v>
      </c>
      <c r="E2733" s="4">
        <v>1438</v>
      </c>
      <c r="F2733" t="s">
        <v>8220</v>
      </c>
      <c r="G2733" t="s">
        <v>8228</v>
      </c>
      <c r="H2733" t="s">
        <v>8408</v>
      </c>
      <c r="I2733" t="s">
        <v>8250</v>
      </c>
      <c r="J2733">
        <v>1483238771</v>
      </c>
      <c r="K2733">
        <v>1480646771</v>
      </c>
      <c r="L2733" t="b">
        <v>0</v>
      </c>
      <c r="M2733">
        <v>13</v>
      </c>
      <c r="N2733" t="b">
        <v>0</v>
      </c>
      <c r="O2733" t="s">
        <v>8281</v>
      </c>
      <c r="P2733" t="s">
        <v>8314</v>
      </c>
      <c r="Q2733" t="s">
        <v>8342</v>
      </c>
      <c r="R2733">
        <f t="shared" si="294"/>
        <v>110.62</v>
      </c>
      <c r="S2733" s="9">
        <f t="shared" si="295"/>
        <v>14</v>
      </c>
      <c r="T2733" s="8">
        <f t="shared" si="296"/>
        <v>42706.115405092598</v>
      </c>
      <c r="U2733" s="8">
        <f t="shared" si="297"/>
        <v>42736.115405092598</v>
      </c>
      <c r="V2733" s="14">
        <f t="shared" si="298"/>
        <v>30</v>
      </c>
      <c r="W2733" s="10">
        <f t="shared" si="299"/>
        <v>-0.85619999999999996</v>
      </c>
      <c r="X2733" s="21">
        <f t="shared" si="300"/>
        <v>2016</v>
      </c>
    </row>
    <row r="2734" spans="1:24" ht="45" x14ac:dyDescent="0.25">
      <c r="A2734">
        <v>633</v>
      </c>
      <c r="B2734" s="1" t="s">
        <v>634</v>
      </c>
      <c r="C2734" s="1" t="s">
        <v>4743</v>
      </c>
      <c r="D2734" s="3">
        <v>10000</v>
      </c>
      <c r="E2734" s="4">
        <v>1245</v>
      </c>
      <c r="F2734" t="s">
        <v>8219</v>
      </c>
      <c r="G2734" t="s">
        <v>8223</v>
      </c>
      <c r="H2734" t="s">
        <v>8403</v>
      </c>
      <c r="I2734" t="s">
        <v>8245</v>
      </c>
      <c r="J2734">
        <v>1466204400</v>
      </c>
      <c r="K2734">
        <v>1463469062</v>
      </c>
      <c r="L2734" t="b">
        <v>0</v>
      </c>
      <c r="M2734">
        <v>25</v>
      </c>
      <c r="N2734" t="b">
        <v>0</v>
      </c>
      <c r="O2734" t="s">
        <v>8270</v>
      </c>
      <c r="P2734" t="s">
        <v>8306</v>
      </c>
      <c r="Q2734" t="s">
        <v>8340</v>
      </c>
      <c r="R2734">
        <f t="shared" si="294"/>
        <v>49.8</v>
      </c>
      <c r="S2734" s="9">
        <f t="shared" si="295"/>
        <v>12</v>
      </c>
      <c r="T2734" s="8">
        <f t="shared" si="296"/>
        <v>42507.29932870371</v>
      </c>
      <c r="U2734" s="8">
        <f t="shared" si="297"/>
        <v>42538.958333333328</v>
      </c>
      <c r="V2734" s="14">
        <f t="shared" si="298"/>
        <v>31.659004629618721</v>
      </c>
      <c r="W2734" s="10">
        <f t="shared" si="299"/>
        <v>-0.87549999999999994</v>
      </c>
      <c r="X2734" s="21">
        <f t="shared" si="300"/>
        <v>2016</v>
      </c>
    </row>
    <row r="2735" spans="1:24" ht="45" x14ac:dyDescent="0.25">
      <c r="A2735">
        <v>3197</v>
      </c>
      <c r="B2735" s="1" t="s">
        <v>3197</v>
      </c>
      <c r="C2735" s="1" t="s">
        <v>7307</v>
      </c>
      <c r="D2735" s="3">
        <v>10000</v>
      </c>
      <c r="E2735" s="4">
        <v>1145</v>
      </c>
      <c r="F2735" t="s">
        <v>8220</v>
      </c>
      <c r="G2735" t="s">
        <v>8233</v>
      </c>
      <c r="H2735" t="s">
        <v>8411</v>
      </c>
      <c r="I2735" t="s">
        <v>8253</v>
      </c>
      <c r="J2735">
        <v>1423050618</v>
      </c>
      <c r="K2735">
        <v>1420458618</v>
      </c>
      <c r="L2735" t="b">
        <v>0</v>
      </c>
      <c r="M2735">
        <v>4</v>
      </c>
      <c r="N2735" t="b">
        <v>0</v>
      </c>
      <c r="O2735" t="s">
        <v>8303</v>
      </c>
      <c r="P2735" t="s">
        <v>8321</v>
      </c>
      <c r="Q2735" t="s">
        <v>8333</v>
      </c>
      <c r="R2735">
        <f t="shared" si="294"/>
        <v>286.25</v>
      </c>
      <c r="S2735" s="9">
        <f t="shared" si="295"/>
        <v>11</v>
      </c>
      <c r="T2735" s="8">
        <f t="shared" si="296"/>
        <v>42009.493263888886</v>
      </c>
      <c r="U2735" s="8">
        <f t="shared" si="297"/>
        <v>42039.493263888886</v>
      </c>
      <c r="V2735" s="14">
        <f t="shared" si="298"/>
        <v>30</v>
      </c>
      <c r="W2735" s="10">
        <f t="shared" si="299"/>
        <v>-0.88549999999999995</v>
      </c>
      <c r="X2735" s="21">
        <f t="shared" si="300"/>
        <v>2015</v>
      </c>
    </row>
    <row r="2736" spans="1:24" ht="30" x14ac:dyDescent="0.25">
      <c r="A2736">
        <v>1308</v>
      </c>
      <c r="B2736" s="1" t="s">
        <v>1309</v>
      </c>
      <c r="C2736" s="1" t="s">
        <v>5418</v>
      </c>
      <c r="D2736" s="3">
        <v>10000</v>
      </c>
      <c r="E2736" s="4">
        <v>1136</v>
      </c>
      <c r="F2736" t="s">
        <v>8219</v>
      </c>
      <c r="G2736" t="s">
        <v>8223</v>
      </c>
      <c r="H2736" t="s">
        <v>8403</v>
      </c>
      <c r="I2736" t="s">
        <v>8245</v>
      </c>
      <c r="J2736">
        <v>1475937812</v>
      </c>
      <c r="K2736">
        <v>1472481812</v>
      </c>
      <c r="L2736" t="b">
        <v>0</v>
      </c>
      <c r="M2736">
        <v>38</v>
      </c>
      <c r="N2736" t="b">
        <v>0</v>
      </c>
      <c r="O2736" t="s">
        <v>8271</v>
      </c>
      <c r="P2736" t="s">
        <v>8306</v>
      </c>
      <c r="Q2736" t="s">
        <v>8308</v>
      </c>
      <c r="R2736">
        <f t="shared" si="294"/>
        <v>29.89</v>
      </c>
      <c r="S2736" s="9">
        <f t="shared" si="295"/>
        <v>11</v>
      </c>
      <c r="T2736" s="8">
        <f t="shared" si="296"/>
        <v>42611.613564814819</v>
      </c>
      <c r="U2736" s="8">
        <f t="shared" si="297"/>
        <v>42651.613564814819</v>
      </c>
      <c r="V2736" s="14">
        <f t="shared" si="298"/>
        <v>40</v>
      </c>
      <c r="W2736" s="10">
        <f t="shared" si="299"/>
        <v>-0.88639999999999997</v>
      </c>
      <c r="X2736" s="21">
        <f t="shared" si="300"/>
        <v>2016</v>
      </c>
    </row>
    <row r="2737" spans="1:24" ht="60" x14ac:dyDescent="0.25">
      <c r="A2737">
        <v>1711</v>
      </c>
      <c r="B2737" s="1" t="s">
        <v>1712</v>
      </c>
      <c r="C2737" s="1" t="s">
        <v>5821</v>
      </c>
      <c r="D2737" s="3">
        <v>10000</v>
      </c>
      <c r="E2737" s="4">
        <v>1050</v>
      </c>
      <c r="F2737" t="s">
        <v>8220</v>
      </c>
      <c r="G2737" t="s">
        <v>8223</v>
      </c>
      <c r="H2737" t="s">
        <v>8403</v>
      </c>
      <c r="I2737" t="s">
        <v>8245</v>
      </c>
      <c r="J2737">
        <v>1409585434</v>
      </c>
      <c r="K2737">
        <v>1406907034</v>
      </c>
      <c r="L2737" t="b">
        <v>0</v>
      </c>
      <c r="M2737">
        <v>2</v>
      </c>
      <c r="N2737" t="b">
        <v>0</v>
      </c>
      <c r="O2737" t="s">
        <v>8291</v>
      </c>
      <c r="P2737" t="s">
        <v>8325</v>
      </c>
      <c r="Q2737" t="s">
        <v>8328</v>
      </c>
      <c r="R2737">
        <f t="shared" si="294"/>
        <v>525</v>
      </c>
      <c r="S2737" s="9">
        <f t="shared" si="295"/>
        <v>11</v>
      </c>
      <c r="T2737" s="8">
        <f t="shared" si="296"/>
        <v>41852.646226851852</v>
      </c>
      <c r="U2737" s="8">
        <f t="shared" si="297"/>
        <v>41883.646226851852</v>
      </c>
      <c r="V2737" s="14">
        <f t="shared" si="298"/>
        <v>31</v>
      </c>
      <c r="W2737" s="10">
        <f t="shared" si="299"/>
        <v>-0.89500000000000002</v>
      </c>
      <c r="X2737" s="21">
        <f t="shared" si="300"/>
        <v>2014</v>
      </c>
    </row>
    <row r="2738" spans="1:24" ht="45" x14ac:dyDescent="0.25">
      <c r="A2738">
        <v>2756</v>
      </c>
      <c r="B2738" s="1" t="s">
        <v>2756</v>
      </c>
      <c r="C2738" s="1" t="s">
        <v>6866</v>
      </c>
      <c r="D2738" s="3">
        <v>10000</v>
      </c>
      <c r="E2738" s="4">
        <v>1048</v>
      </c>
      <c r="F2738" t="s">
        <v>8220</v>
      </c>
      <c r="G2738" t="s">
        <v>8223</v>
      </c>
      <c r="H2738" t="s">
        <v>8403</v>
      </c>
      <c r="I2738" t="s">
        <v>8245</v>
      </c>
      <c r="J2738">
        <v>1389476201</v>
      </c>
      <c r="K2738">
        <v>1386884201</v>
      </c>
      <c r="L2738" t="b">
        <v>0</v>
      </c>
      <c r="M2738">
        <v>33</v>
      </c>
      <c r="N2738" t="b">
        <v>0</v>
      </c>
      <c r="O2738" t="s">
        <v>8302</v>
      </c>
      <c r="P2738" t="s">
        <v>8309</v>
      </c>
      <c r="Q2738" t="s">
        <v>8354</v>
      </c>
      <c r="R2738">
        <f t="shared" si="294"/>
        <v>31.76</v>
      </c>
      <c r="S2738" s="9">
        <f t="shared" si="295"/>
        <v>10</v>
      </c>
      <c r="T2738" s="8">
        <f t="shared" si="296"/>
        <v>41620.90047453704</v>
      </c>
      <c r="U2738" s="8">
        <f t="shared" si="297"/>
        <v>41650.90047453704</v>
      </c>
      <c r="V2738" s="14">
        <f t="shared" si="298"/>
        <v>30</v>
      </c>
      <c r="W2738" s="10">
        <f t="shared" si="299"/>
        <v>-0.8952</v>
      </c>
      <c r="X2738" s="21">
        <f t="shared" si="300"/>
        <v>2013</v>
      </c>
    </row>
    <row r="2739" spans="1:24" ht="45" x14ac:dyDescent="0.25">
      <c r="A2739">
        <v>3913</v>
      </c>
      <c r="B2739" s="1" t="s">
        <v>3910</v>
      </c>
      <c r="C2739" s="1" t="s">
        <v>8021</v>
      </c>
      <c r="D2739" s="3">
        <v>10000</v>
      </c>
      <c r="E2739" s="4">
        <v>1000</v>
      </c>
      <c r="F2739" t="s">
        <v>8220</v>
      </c>
      <c r="G2739" t="s">
        <v>8223</v>
      </c>
      <c r="H2739" t="s">
        <v>8403</v>
      </c>
      <c r="I2739" t="s">
        <v>8245</v>
      </c>
      <c r="J2739">
        <v>1448863449</v>
      </c>
      <c r="K2739">
        <v>1446267849</v>
      </c>
      <c r="L2739" t="b">
        <v>0</v>
      </c>
      <c r="M2739">
        <v>7</v>
      </c>
      <c r="N2739" t="b">
        <v>0</v>
      </c>
      <c r="O2739" t="s">
        <v>8269</v>
      </c>
      <c r="P2739" t="s">
        <v>8321</v>
      </c>
      <c r="Q2739" t="s">
        <v>8324</v>
      </c>
      <c r="R2739">
        <f t="shared" si="294"/>
        <v>142.86000000000001</v>
      </c>
      <c r="S2739" s="9">
        <f t="shared" si="295"/>
        <v>10</v>
      </c>
      <c r="T2739" s="8">
        <f t="shared" si="296"/>
        <v>42308.211215277777</v>
      </c>
      <c r="U2739" s="8">
        <f t="shared" si="297"/>
        <v>42338.252881944441</v>
      </c>
      <c r="V2739" s="14">
        <f t="shared" si="298"/>
        <v>30.041666666664241</v>
      </c>
      <c r="W2739" s="10">
        <f t="shared" si="299"/>
        <v>-0.9</v>
      </c>
      <c r="X2739" s="21">
        <f t="shared" si="300"/>
        <v>2015</v>
      </c>
    </row>
    <row r="2740" spans="1:24" ht="60" x14ac:dyDescent="0.25">
      <c r="A2740">
        <v>3841</v>
      </c>
      <c r="B2740" s="1" t="s">
        <v>3838</v>
      </c>
      <c r="C2740" s="1" t="s">
        <v>7950</v>
      </c>
      <c r="D2740" s="3">
        <v>10000</v>
      </c>
      <c r="E2740" s="4">
        <v>872</v>
      </c>
      <c r="F2740" t="s">
        <v>8220</v>
      </c>
      <c r="G2740" t="s">
        <v>8223</v>
      </c>
      <c r="H2740" t="s">
        <v>8403</v>
      </c>
      <c r="I2740" t="s">
        <v>8245</v>
      </c>
      <c r="J2740">
        <v>1405882287</v>
      </c>
      <c r="K2740">
        <v>1400698287</v>
      </c>
      <c r="L2740" t="b">
        <v>1</v>
      </c>
      <c r="M2740">
        <v>34</v>
      </c>
      <c r="N2740" t="b">
        <v>0</v>
      </c>
      <c r="O2740" t="s">
        <v>8269</v>
      </c>
      <c r="P2740" t="s">
        <v>8321</v>
      </c>
      <c r="Q2740" t="s">
        <v>8324</v>
      </c>
      <c r="R2740">
        <f t="shared" si="294"/>
        <v>25.65</v>
      </c>
      <c r="S2740" s="9">
        <f t="shared" si="295"/>
        <v>9</v>
      </c>
      <c r="T2740" s="8">
        <f t="shared" si="296"/>
        <v>41780.785729166666</v>
      </c>
      <c r="U2740" s="8">
        <f t="shared" si="297"/>
        <v>41840.785729166666</v>
      </c>
      <c r="V2740" s="14">
        <f t="shared" si="298"/>
        <v>60</v>
      </c>
      <c r="W2740" s="10">
        <f t="shared" si="299"/>
        <v>-0.91279999999999994</v>
      </c>
      <c r="X2740" s="21">
        <f t="shared" si="300"/>
        <v>2014</v>
      </c>
    </row>
    <row r="2741" spans="1:24" ht="45" x14ac:dyDescent="0.25">
      <c r="A2741">
        <v>458</v>
      </c>
      <c r="B2741" s="1" t="s">
        <v>459</v>
      </c>
      <c r="C2741" s="1" t="s">
        <v>4568</v>
      </c>
      <c r="D2741" s="3">
        <v>10000</v>
      </c>
      <c r="E2741" s="4">
        <v>821</v>
      </c>
      <c r="F2741" t="s">
        <v>8220</v>
      </c>
      <c r="G2741" t="s">
        <v>8224</v>
      </c>
      <c r="H2741" t="s">
        <v>8407</v>
      </c>
      <c r="I2741" t="s">
        <v>8246</v>
      </c>
      <c r="J2741">
        <v>1368550060</v>
      </c>
      <c r="K2741">
        <v>1365958060</v>
      </c>
      <c r="L2741" t="b">
        <v>0</v>
      </c>
      <c r="M2741">
        <v>49</v>
      </c>
      <c r="N2741" t="b">
        <v>0</v>
      </c>
      <c r="O2741" t="s">
        <v>8268</v>
      </c>
      <c r="P2741" t="s">
        <v>8319</v>
      </c>
      <c r="Q2741" t="s">
        <v>8337</v>
      </c>
      <c r="R2741">
        <f t="shared" si="294"/>
        <v>16.760000000000002</v>
      </c>
      <c r="S2741" s="9">
        <f t="shared" si="295"/>
        <v>8</v>
      </c>
      <c r="T2741" s="8">
        <f t="shared" si="296"/>
        <v>41378.69976851852</v>
      </c>
      <c r="U2741" s="8">
        <f t="shared" si="297"/>
        <v>41408.69976851852</v>
      </c>
      <c r="V2741" s="14">
        <f t="shared" si="298"/>
        <v>30</v>
      </c>
      <c r="W2741" s="10">
        <f t="shared" si="299"/>
        <v>-0.91790000000000005</v>
      </c>
      <c r="X2741" s="21">
        <f t="shared" si="300"/>
        <v>2013</v>
      </c>
    </row>
    <row r="2742" spans="1:24" ht="60" x14ac:dyDescent="0.25">
      <c r="A2742">
        <v>995</v>
      </c>
      <c r="B2742" s="1" t="s">
        <v>996</v>
      </c>
      <c r="C2742" s="1" t="s">
        <v>5105</v>
      </c>
      <c r="D2742" s="3">
        <v>10000</v>
      </c>
      <c r="E2742" s="4">
        <v>726</v>
      </c>
      <c r="F2742" t="s">
        <v>8220</v>
      </c>
      <c r="G2742" t="s">
        <v>8223</v>
      </c>
      <c r="H2742" t="s">
        <v>8403</v>
      </c>
      <c r="I2742" t="s">
        <v>8245</v>
      </c>
      <c r="J2742">
        <v>1417276800</v>
      </c>
      <c r="K2742">
        <v>1415140480</v>
      </c>
      <c r="L2742" t="b">
        <v>0</v>
      </c>
      <c r="M2742">
        <v>9</v>
      </c>
      <c r="N2742" t="b">
        <v>0</v>
      </c>
      <c r="O2742" t="s">
        <v>8271</v>
      </c>
      <c r="P2742" t="s">
        <v>8306</v>
      </c>
      <c r="Q2742" t="s">
        <v>8308</v>
      </c>
      <c r="R2742">
        <f t="shared" si="294"/>
        <v>80.67</v>
      </c>
      <c r="S2742" s="9">
        <f t="shared" si="295"/>
        <v>7</v>
      </c>
      <c r="T2742" s="8">
        <f t="shared" si="296"/>
        <v>41947.940740740742</v>
      </c>
      <c r="U2742" s="8">
        <f t="shared" si="297"/>
        <v>41972.666666666672</v>
      </c>
      <c r="V2742" s="14">
        <f t="shared" si="298"/>
        <v>24.725925925929914</v>
      </c>
      <c r="W2742" s="10">
        <f t="shared" si="299"/>
        <v>-0.9274</v>
      </c>
      <c r="X2742" s="21">
        <f t="shared" si="300"/>
        <v>2014</v>
      </c>
    </row>
    <row r="2743" spans="1:24" ht="60" x14ac:dyDescent="0.25">
      <c r="A2743">
        <v>1723</v>
      </c>
      <c r="B2743" s="1" t="s">
        <v>1724</v>
      </c>
      <c r="C2743" s="1" t="s">
        <v>5833</v>
      </c>
      <c r="D2743" s="3">
        <v>10000</v>
      </c>
      <c r="E2743" s="4">
        <v>650</v>
      </c>
      <c r="F2743" t="s">
        <v>8220</v>
      </c>
      <c r="G2743" t="s">
        <v>8223</v>
      </c>
      <c r="H2743" t="s">
        <v>8403</v>
      </c>
      <c r="I2743" t="s">
        <v>8245</v>
      </c>
      <c r="J2743">
        <v>1435730400</v>
      </c>
      <c r="K2743">
        <v>1430855315</v>
      </c>
      <c r="L2743" t="b">
        <v>0</v>
      </c>
      <c r="M2743">
        <v>3</v>
      </c>
      <c r="N2743" t="b">
        <v>0</v>
      </c>
      <c r="O2743" t="s">
        <v>8291</v>
      </c>
      <c r="P2743" t="s">
        <v>8325</v>
      </c>
      <c r="Q2743" t="s">
        <v>8328</v>
      </c>
      <c r="R2743">
        <f t="shared" si="294"/>
        <v>216.67</v>
      </c>
      <c r="S2743" s="9">
        <f t="shared" si="295"/>
        <v>7</v>
      </c>
      <c r="T2743" s="8">
        <f t="shared" si="296"/>
        <v>42129.82540509259</v>
      </c>
      <c r="U2743" s="8">
        <f t="shared" si="297"/>
        <v>42186.25</v>
      </c>
      <c r="V2743" s="14">
        <f t="shared" si="298"/>
        <v>56.42459490741021</v>
      </c>
      <c r="W2743" s="10">
        <f t="shared" si="299"/>
        <v>-0.93500000000000005</v>
      </c>
      <c r="X2743" s="21">
        <f t="shared" si="300"/>
        <v>2015</v>
      </c>
    </row>
    <row r="2744" spans="1:24" ht="45" x14ac:dyDescent="0.25">
      <c r="A2744">
        <v>3992</v>
      </c>
      <c r="B2744" s="1" t="s">
        <v>3988</v>
      </c>
      <c r="C2744" s="1" t="s">
        <v>8098</v>
      </c>
      <c r="D2744" s="3">
        <v>10000</v>
      </c>
      <c r="E2744" s="4">
        <v>541</v>
      </c>
      <c r="F2744" t="s">
        <v>8220</v>
      </c>
      <c r="G2744" t="s">
        <v>8223</v>
      </c>
      <c r="H2744" t="s">
        <v>8403</v>
      </c>
      <c r="I2744" t="s">
        <v>8245</v>
      </c>
      <c r="J2744">
        <v>1449876859</v>
      </c>
      <c r="K2744">
        <v>1444689259</v>
      </c>
      <c r="L2744" t="b">
        <v>0</v>
      </c>
      <c r="M2744">
        <v>9</v>
      </c>
      <c r="N2744" t="b">
        <v>0</v>
      </c>
      <c r="O2744" t="s">
        <v>8269</v>
      </c>
      <c r="P2744" t="s">
        <v>8321</v>
      </c>
      <c r="Q2744" t="s">
        <v>8324</v>
      </c>
      <c r="R2744">
        <f t="shared" si="294"/>
        <v>60.11</v>
      </c>
      <c r="S2744" s="9">
        <f t="shared" si="295"/>
        <v>5</v>
      </c>
      <c r="T2744" s="8">
        <f t="shared" si="296"/>
        <v>42289.94049768518</v>
      </c>
      <c r="U2744" s="8">
        <f t="shared" si="297"/>
        <v>42349.982164351852</v>
      </c>
      <c r="V2744" s="14">
        <f t="shared" si="298"/>
        <v>60.041666666671517</v>
      </c>
      <c r="W2744" s="10">
        <f t="shared" si="299"/>
        <v>-0.94589999999999996</v>
      </c>
      <c r="X2744" s="21">
        <f t="shared" si="300"/>
        <v>2015</v>
      </c>
    </row>
    <row r="2745" spans="1:24" ht="60" x14ac:dyDescent="0.25">
      <c r="A2745">
        <v>1574</v>
      </c>
      <c r="B2745" s="1" t="s">
        <v>1575</v>
      </c>
      <c r="C2745" s="1" t="s">
        <v>5684</v>
      </c>
      <c r="D2745" s="3">
        <v>10000</v>
      </c>
      <c r="E2745" s="4">
        <v>506</v>
      </c>
      <c r="F2745" t="s">
        <v>8219</v>
      </c>
      <c r="G2745" t="s">
        <v>8223</v>
      </c>
      <c r="H2745" t="s">
        <v>8403</v>
      </c>
      <c r="I2745" t="s">
        <v>8245</v>
      </c>
      <c r="J2745">
        <v>1424211329</v>
      </c>
      <c r="K2745">
        <v>1421187329</v>
      </c>
      <c r="L2745" t="b">
        <v>0</v>
      </c>
      <c r="M2745">
        <v>6</v>
      </c>
      <c r="N2745" t="b">
        <v>0</v>
      </c>
      <c r="O2745" t="s">
        <v>8288</v>
      </c>
      <c r="P2745" t="s">
        <v>8309</v>
      </c>
      <c r="Q2745" t="s">
        <v>8347</v>
      </c>
      <c r="R2745">
        <f t="shared" si="294"/>
        <v>84.33</v>
      </c>
      <c r="S2745" s="9">
        <f t="shared" si="295"/>
        <v>5</v>
      </c>
      <c r="T2745" s="8">
        <f t="shared" si="296"/>
        <v>42017.927418981482</v>
      </c>
      <c r="U2745" s="8">
        <f t="shared" si="297"/>
        <v>42052.927418981482</v>
      </c>
      <c r="V2745" s="14">
        <f t="shared" si="298"/>
        <v>35</v>
      </c>
      <c r="W2745" s="10">
        <f t="shared" si="299"/>
        <v>-0.94940000000000002</v>
      </c>
      <c r="X2745" s="21">
        <f t="shared" si="300"/>
        <v>2015</v>
      </c>
    </row>
    <row r="2746" spans="1:24" ht="45" x14ac:dyDescent="0.25">
      <c r="A2746">
        <v>3646</v>
      </c>
      <c r="B2746" s="1" t="s">
        <v>3644</v>
      </c>
      <c r="C2746" s="1" t="s">
        <v>7756</v>
      </c>
      <c r="D2746" s="3">
        <v>10000</v>
      </c>
      <c r="E2746" s="4">
        <v>481</v>
      </c>
      <c r="F2746" t="s">
        <v>8220</v>
      </c>
      <c r="G2746" t="s">
        <v>8223</v>
      </c>
      <c r="H2746" t="s">
        <v>8403</v>
      </c>
      <c r="I2746" t="s">
        <v>8245</v>
      </c>
      <c r="J2746">
        <v>1434497400</v>
      </c>
      <c r="K2746">
        <v>1431770802</v>
      </c>
      <c r="L2746" t="b">
        <v>0</v>
      </c>
      <c r="M2746">
        <v>8</v>
      </c>
      <c r="N2746" t="b">
        <v>0</v>
      </c>
      <c r="O2746" t="s">
        <v>8303</v>
      </c>
      <c r="P2746" t="s">
        <v>8321</v>
      </c>
      <c r="Q2746" t="s">
        <v>8333</v>
      </c>
      <c r="R2746">
        <f t="shared" si="294"/>
        <v>60.13</v>
      </c>
      <c r="S2746" s="9">
        <f t="shared" si="295"/>
        <v>5</v>
      </c>
      <c r="T2746" s="8">
        <f t="shared" si="296"/>
        <v>42140.421319444446</v>
      </c>
      <c r="U2746" s="8">
        <f t="shared" si="297"/>
        <v>42171.979166666672</v>
      </c>
      <c r="V2746" s="14">
        <f t="shared" si="298"/>
        <v>31.557847222225973</v>
      </c>
      <c r="W2746" s="10">
        <f t="shared" si="299"/>
        <v>-0.95189999999999997</v>
      </c>
      <c r="X2746" s="21">
        <f t="shared" si="300"/>
        <v>2015</v>
      </c>
    </row>
    <row r="2747" spans="1:24" ht="45" x14ac:dyDescent="0.25">
      <c r="A2747">
        <v>2871</v>
      </c>
      <c r="B2747" s="1" t="s">
        <v>2871</v>
      </c>
      <c r="C2747" s="1" t="s">
        <v>6981</v>
      </c>
      <c r="D2747" s="3">
        <v>10000</v>
      </c>
      <c r="E2747" s="4">
        <v>467</v>
      </c>
      <c r="F2747" t="s">
        <v>8220</v>
      </c>
      <c r="G2747" t="s">
        <v>8223</v>
      </c>
      <c r="H2747" t="s">
        <v>8403</v>
      </c>
      <c r="I2747" t="s">
        <v>8245</v>
      </c>
      <c r="J2747">
        <v>1419183813</v>
      </c>
      <c r="K2747">
        <v>1417455813</v>
      </c>
      <c r="L2747" t="b">
        <v>0</v>
      </c>
      <c r="M2747">
        <v>13</v>
      </c>
      <c r="N2747" t="b">
        <v>0</v>
      </c>
      <c r="O2747" t="s">
        <v>8269</v>
      </c>
      <c r="P2747" t="s">
        <v>8321</v>
      </c>
      <c r="Q2747" t="s">
        <v>8324</v>
      </c>
      <c r="R2747">
        <f t="shared" si="294"/>
        <v>35.92</v>
      </c>
      <c r="S2747" s="9">
        <f t="shared" si="295"/>
        <v>5</v>
      </c>
      <c r="T2747" s="8">
        <f t="shared" si="296"/>
        <v>41974.738576388889</v>
      </c>
      <c r="U2747" s="8">
        <f t="shared" si="297"/>
        <v>41994.738576388889</v>
      </c>
      <c r="V2747" s="14">
        <f t="shared" si="298"/>
        <v>20</v>
      </c>
      <c r="W2747" s="10">
        <f t="shared" si="299"/>
        <v>-0.95330000000000004</v>
      </c>
      <c r="X2747" s="21">
        <f t="shared" si="300"/>
        <v>2014</v>
      </c>
    </row>
    <row r="2748" spans="1:24" ht="60" x14ac:dyDescent="0.25">
      <c r="A2748">
        <v>2383</v>
      </c>
      <c r="B2748" s="1" t="s">
        <v>2384</v>
      </c>
      <c r="C2748" s="1" t="s">
        <v>6493</v>
      </c>
      <c r="D2748" s="3">
        <v>10000</v>
      </c>
      <c r="E2748" s="4">
        <v>435</v>
      </c>
      <c r="F2748" t="s">
        <v>8219</v>
      </c>
      <c r="G2748" t="s">
        <v>8227</v>
      </c>
      <c r="H2748" t="s">
        <v>8415</v>
      </c>
      <c r="I2748" t="s">
        <v>8249</v>
      </c>
      <c r="J2748">
        <v>1424568107</v>
      </c>
      <c r="K2748">
        <v>1421976107</v>
      </c>
      <c r="L2748" t="b">
        <v>0</v>
      </c>
      <c r="M2748">
        <v>3</v>
      </c>
      <c r="N2748" t="b">
        <v>0</v>
      </c>
      <c r="O2748" t="s">
        <v>8270</v>
      </c>
      <c r="P2748" t="s">
        <v>8306</v>
      </c>
      <c r="Q2748" t="s">
        <v>8340</v>
      </c>
      <c r="R2748">
        <f t="shared" si="294"/>
        <v>145</v>
      </c>
      <c r="S2748" s="9">
        <f t="shared" si="295"/>
        <v>4</v>
      </c>
      <c r="T2748" s="8">
        <f t="shared" si="296"/>
        <v>42027.056793981479</v>
      </c>
      <c r="U2748" s="8">
        <f t="shared" si="297"/>
        <v>42057.056793981479</v>
      </c>
      <c r="V2748" s="14">
        <f t="shared" si="298"/>
        <v>30</v>
      </c>
      <c r="W2748" s="10">
        <f t="shared" si="299"/>
        <v>-0.95650000000000002</v>
      </c>
      <c r="X2748" s="21">
        <f t="shared" si="300"/>
        <v>2015</v>
      </c>
    </row>
    <row r="2749" spans="1:24" ht="45" x14ac:dyDescent="0.25">
      <c r="A2749">
        <v>3799</v>
      </c>
      <c r="B2749" s="1" t="s">
        <v>3796</v>
      </c>
      <c r="C2749" s="1" t="s">
        <v>7909</v>
      </c>
      <c r="D2749" s="3">
        <v>10000</v>
      </c>
      <c r="E2749" s="4">
        <v>402</v>
      </c>
      <c r="F2749" t="s">
        <v>8220</v>
      </c>
      <c r="G2749" t="s">
        <v>8223</v>
      </c>
      <c r="H2749" t="s">
        <v>8403</v>
      </c>
      <c r="I2749" t="s">
        <v>8245</v>
      </c>
      <c r="J2749">
        <v>1457734843</v>
      </c>
      <c r="K2749">
        <v>1455142843</v>
      </c>
      <c r="L2749" t="b">
        <v>0</v>
      </c>
      <c r="M2749">
        <v>4</v>
      </c>
      <c r="N2749" t="b">
        <v>0</v>
      </c>
      <c r="O2749" t="s">
        <v>8303</v>
      </c>
      <c r="P2749" t="s">
        <v>8321</v>
      </c>
      <c r="Q2749" t="s">
        <v>8333</v>
      </c>
      <c r="R2749">
        <f t="shared" si="294"/>
        <v>100.5</v>
      </c>
      <c r="S2749" s="9">
        <f t="shared" si="295"/>
        <v>4</v>
      </c>
      <c r="T2749" s="8">
        <f t="shared" si="296"/>
        <v>42410.93105324074</v>
      </c>
      <c r="U2749" s="8">
        <f t="shared" si="297"/>
        <v>42440.93105324074</v>
      </c>
      <c r="V2749" s="14">
        <f t="shared" si="298"/>
        <v>30</v>
      </c>
      <c r="W2749" s="10">
        <f t="shared" si="299"/>
        <v>-0.95979999999999999</v>
      </c>
      <c r="X2749" s="21">
        <f t="shared" si="300"/>
        <v>2016</v>
      </c>
    </row>
    <row r="2750" spans="1:24" ht="45" x14ac:dyDescent="0.25">
      <c r="A2750">
        <v>3130</v>
      </c>
      <c r="B2750" s="1" t="s">
        <v>3130</v>
      </c>
      <c r="C2750" s="1" t="s">
        <v>7240</v>
      </c>
      <c r="D2750" s="3">
        <v>10000</v>
      </c>
      <c r="E2750" s="4">
        <v>375</v>
      </c>
      <c r="F2750" t="s">
        <v>8221</v>
      </c>
      <c r="G2750" t="s">
        <v>8223</v>
      </c>
      <c r="H2750" t="s">
        <v>8403</v>
      </c>
      <c r="I2750" t="s">
        <v>8245</v>
      </c>
      <c r="J2750">
        <v>1492145940</v>
      </c>
      <c r="K2750">
        <v>1489504916</v>
      </c>
      <c r="L2750" t="b">
        <v>0</v>
      </c>
      <c r="M2750">
        <v>4</v>
      </c>
      <c r="N2750" t="b">
        <v>0</v>
      </c>
      <c r="O2750" t="s">
        <v>8269</v>
      </c>
      <c r="P2750" t="s">
        <v>8321</v>
      </c>
      <c r="Q2750" t="s">
        <v>8324</v>
      </c>
      <c r="R2750">
        <f t="shared" si="294"/>
        <v>93.75</v>
      </c>
      <c r="S2750" s="9">
        <f t="shared" si="295"/>
        <v>4</v>
      </c>
      <c r="T2750" s="8">
        <f t="shared" si="296"/>
        <v>42808.640231481477</v>
      </c>
      <c r="U2750" s="8">
        <f t="shared" si="297"/>
        <v>42839.207638888889</v>
      </c>
      <c r="V2750" s="14">
        <f t="shared" si="298"/>
        <v>30.567407407412247</v>
      </c>
      <c r="W2750" s="10">
        <f t="shared" si="299"/>
        <v>-0.96250000000000002</v>
      </c>
      <c r="X2750" s="21">
        <f t="shared" si="300"/>
        <v>2017</v>
      </c>
    </row>
    <row r="2751" spans="1:24" ht="45" x14ac:dyDescent="0.25">
      <c r="A2751">
        <v>3070</v>
      </c>
      <c r="B2751" s="1" t="s">
        <v>3070</v>
      </c>
      <c r="C2751" s="1" t="s">
        <v>7180</v>
      </c>
      <c r="D2751" s="3">
        <v>10000</v>
      </c>
      <c r="E2751" s="4">
        <v>334</v>
      </c>
      <c r="F2751" t="s">
        <v>8220</v>
      </c>
      <c r="G2751" t="s">
        <v>8224</v>
      </c>
      <c r="H2751" t="s">
        <v>8407</v>
      </c>
      <c r="I2751" t="s">
        <v>8246</v>
      </c>
      <c r="J2751">
        <v>1481132169</v>
      </c>
      <c r="K2751">
        <v>1479317769</v>
      </c>
      <c r="L2751" t="b">
        <v>0</v>
      </c>
      <c r="M2751">
        <v>16</v>
      </c>
      <c r="N2751" t="b">
        <v>0</v>
      </c>
      <c r="O2751" t="s">
        <v>8301</v>
      </c>
      <c r="P2751" t="s">
        <v>8321</v>
      </c>
      <c r="Q2751" t="s">
        <v>8322</v>
      </c>
      <c r="R2751">
        <f t="shared" si="294"/>
        <v>20.88</v>
      </c>
      <c r="S2751" s="9">
        <f t="shared" si="295"/>
        <v>3</v>
      </c>
      <c r="T2751" s="8">
        <f t="shared" si="296"/>
        <v>42690.733437499999</v>
      </c>
      <c r="U2751" s="8">
        <f t="shared" si="297"/>
        <v>42711.733437499999</v>
      </c>
      <c r="V2751" s="14">
        <f t="shared" si="298"/>
        <v>21</v>
      </c>
      <c r="W2751" s="10">
        <f t="shared" si="299"/>
        <v>-0.96660000000000001</v>
      </c>
      <c r="X2751" s="21">
        <f t="shared" si="300"/>
        <v>2016</v>
      </c>
    </row>
    <row r="2752" spans="1:24" ht="60" x14ac:dyDescent="0.25">
      <c r="A2752">
        <v>170</v>
      </c>
      <c r="B2752" s="1" t="s">
        <v>172</v>
      </c>
      <c r="C2752" s="1" t="s">
        <v>4280</v>
      </c>
      <c r="D2752" s="3">
        <v>10000</v>
      </c>
      <c r="E2752" s="4">
        <v>325</v>
      </c>
      <c r="F2752" t="s">
        <v>8220</v>
      </c>
      <c r="G2752" t="s">
        <v>8223</v>
      </c>
      <c r="H2752" t="s">
        <v>8403</v>
      </c>
      <c r="I2752" t="s">
        <v>8245</v>
      </c>
      <c r="J2752">
        <v>1440912480</v>
      </c>
      <c r="K2752">
        <v>1438385283</v>
      </c>
      <c r="L2752" t="b">
        <v>0</v>
      </c>
      <c r="M2752">
        <v>10</v>
      </c>
      <c r="N2752" t="b">
        <v>0</v>
      </c>
      <c r="O2752" t="s">
        <v>8266</v>
      </c>
      <c r="P2752" t="s">
        <v>8319</v>
      </c>
      <c r="Q2752" t="s">
        <v>8323</v>
      </c>
      <c r="R2752">
        <f t="shared" si="294"/>
        <v>32.5</v>
      </c>
      <c r="S2752" s="9">
        <f t="shared" si="295"/>
        <v>3</v>
      </c>
      <c r="T2752" s="8">
        <f t="shared" si="296"/>
        <v>42216.977812500001</v>
      </c>
      <c r="U2752" s="8">
        <f t="shared" si="297"/>
        <v>42246.227777777778</v>
      </c>
      <c r="V2752" s="14">
        <f t="shared" si="298"/>
        <v>29.249965277776937</v>
      </c>
      <c r="W2752" s="10">
        <f t="shared" si="299"/>
        <v>-0.96750000000000003</v>
      </c>
      <c r="X2752" s="21">
        <f t="shared" si="300"/>
        <v>2015</v>
      </c>
    </row>
    <row r="2753" spans="1:24" ht="60" x14ac:dyDescent="0.25">
      <c r="A2753">
        <v>2343</v>
      </c>
      <c r="B2753" s="1" t="s">
        <v>2344</v>
      </c>
      <c r="C2753" s="1" t="s">
        <v>6453</v>
      </c>
      <c r="D2753" s="3">
        <v>10000</v>
      </c>
      <c r="E2753" s="4">
        <v>300</v>
      </c>
      <c r="F2753" t="s">
        <v>8219</v>
      </c>
      <c r="G2753" t="s">
        <v>8223</v>
      </c>
      <c r="H2753" t="s">
        <v>8403</v>
      </c>
      <c r="I2753" t="s">
        <v>8245</v>
      </c>
      <c r="J2753">
        <v>1452282420</v>
      </c>
      <c r="K2753">
        <v>1447962505</v>
      </c>
      <c r="L2753" t="b">
        <v>0</v>
      </c>
      <c r="M2753">
        <v>1</v>
      </c>
      <c r="N2753" t="b">
        <v>0</v>
      </c>
      <c r="O2753" t="s">
        <v>8270</v>
      </c>
      <c r="P2753" t="s">
        <v>8306</v>
      </c>
      <c r="Q2753" t="s">
        <v>8340</v>
      </c>
      <c r="R2753">
        <f t="shared" si="294"/>
        <v>300</v>
      </c>
      <c r="S2753" s="9">
        <f t="shared" si="295"/>
        <v>3</v>
      </c>
      <c r="T2753" s="8">
        <f t="shared" si="296"/>
        <v>42327.825289351851</v>
      </c>
      <c r="U2753" s="8">
        <f t="shared" si="297"/>
        <v>42377.82430555555</v>
      </c>
      <c r="V2753" s="14">
        <f t="shared" si="298"/>
        <v>49.999016203699284</v>
      </c>
      <c r="W2753" s="10">
        <f t="shared" si="299"/>
        <v>-0.97</v>
      </c>
      <c r="X2753" s="21">
        <f t="shared" si="300"/>
        <v>2015</v>
      </c>
    </row>
    <row r="2754" spans="1:24" ht="60" x14ac:dyDescent="0.25">
      <c r="A2754">
        <v>3115</v>
      </c>
      <c r="B2754" s="1" t="s">
        <v>3115</v>
      </c>
      <c r="C2754" s="1" t="s">
        <v>7225</v>
      </c>
      <c r="D2754" s="3">
        <v>10000</v>
      </c>
      <c r="E2754" s="4">
        <v>300</v>
      </c>
      <c r="F2754" t="s">
        <v>8220</v>
      </c>
      <c r="G2754" t="s">
        <v>8234</v>
      </c>
      <c r="H2754" t="s">
        <v>8406</v>
      </c>
      <c r="I2754" t="s">
        <v>8254</v>
      </c>
      <c r="J2754">
        <v>1465123427</v>
      </c>
      <c r="K2754">
        <v>1462531427</v>
      </c>
      <c r="L2754" t="b">
        <v>0</v>
      </c>
      <c r="M2754">
        <v>1</v>
      </c>
      <c r="N2754" t="b">
        <v>0</v>
      </c>
      <c r="O2754" t="s">
        <v>8301</v>
      </c>
      <c r="P2754" t="s">
        <v>8321</v>
      </c>
      <c r="Q2754" t="s">
        <v>8322</v>
      </c>
      <c r="R2754">
        <f t="shared" ref="R2754:R2817" si="301">IFERROR(ROUND(E2754/M2754,2),0)</f>
        <v>300</v>
      </c>
      <c r="S2754" s="9">
        <f t="shared" ref="S2754:S2817" si="302">ROUND((E2754/D2754)*100,0)</f>
        <v>3</v>
      </c>
      <c r="T2754" s="8">
        <f t="shared" ref="T2754:T2817" si="303">+(((K2754/60)/60)/24)+DATE(1970,1,1)</f>
        <v>42496.447071759263</v>
      </c>
      <c r="U2754" s="8">
        <f t="shared" ref="U2754:U2817" si="304">+(((J2754/60)/60/24)+DATE(1970,1,1))</f>
        <v>42526.447071759263</v>
      </c>
      <c r="V2754" s="14">
        <f t="shared" ref="V2754:V2817" si="305">+U2754-T2754</f>
        <v>30</v>
      </c>
      <c r="W2754" s="10">
        <f t="shared" ref="W2754:W2817" si="306">+(E2754-D2754)/D2754</f>
        <v>-0.97</v>
      </c>
      <c r="X2754" s="21">
        <f t="shared" ref="X2754:X2817" si="307">YEAR(T2754)</f>
        <v>2016</v>
      </c>
    </row>
    <row r="2755" spans="1:24" ht="60" x14ac:dyDescent="0.25">
      <c r="A2755">
        <v>4060</v>
      </c>
      <c r="B2755" s="1" t="s">
        <v>4056</v>
      </c>
      <c r="C2755" s="1" t="s">
        <v>8164</v>
      </c>
      <c r="D2755" s="3">
        <v>10000</v>
      </c>
      <c r="E2755" s="4">
        <v>285</v>
      </c>
      <c r="F2755" t="s">
        <v>8220</v>
      </c>
      <c r="G2755" t="s">
        <v>8228</v>
      </c>
      <c r="H2755" t="s">
        <v>8408</v>
      </c>
      <c r="I2755" t="s">
        <v>8250</v>
      </c>
      <c r="J2755">
        <v>1403539200</v>
      </c>
      <c r="K2755">
        <v>1400604056</v>
      </c>
      <c r="L2755" t="b">
        <v>0</v>
      </c>
      <c r="M2755">
        <v>5</v>
      </c>
      <c r="N2755" t="b">
        <v>0</v>
      </c>
      <c r="O2755" t="s">
        <v>8269</v>
      </c>
      <c r="P2755" t="s">
        <v>8321</v>
      </c>
      <c r="Q2755" t="s">
        <v>8324</v>
      </c>
      <c r="R2755">
        <f t="shared" si="301"/>
        <v>57</v>
      </c>
      <c r="S2755" s="9">
        <f t="shared" si="302"/>
        <v>3</v>
      </c>
      <c r="T2755" s="8">
        <f t="shared" si="303"/>
        <v>41779.695092592592</v>
      </c>
      <c r="U2755" s="8">
        <f t="shared" si="304"/>
        <v>41813.666666666664</v>
      </c>
      <c r="V2755" s="14">
        <f t="shared" si="305"/>
        <v>33.971574074072123</v>
      </c>
      <c r="W2755" s="10">
        <f t="shared" si="306"/>
        <v>-0.97150000000000003</v>
      </c>
      <c r="X2755" s="21">
        <f t="shared" si="307"/>
        <v>2014</v>
      </c>
    </row>
    <row r="2756" spans="1:24" ht="60" x14ac:dyDescent="0.25">
      <c r="A2756">
        <v>2891</v>
      </c>
      <c r="B2756" s="1" t="s">
        <v>2891</v>
      </c>
      <c r="C2756" s="1" t="s">
        <v>7001</v>
      </c>
      <c r="D2756" s="3">
        <v>10000</v>
      </c>
      <c r="E2756" s="4">
        <v>273</v>
      </c>
      <c r="F2756" t="s">
        <v>8220</v>
      </c>
      <c r="G2756" t="s">
        <v>8223</v>
      </c>
      <c r="H2756" t="s">
        <v>8403</v>
      </c>
      <c r="I2756" t="s">
        <v>8245</v>
      </c>
      <c r="J2756">
        <v>1460751128</v>
      </c>
      <c r="K2756">
        <v>1455570728</v>
      </c>
      <c r="L2756" t="b">
        <v>0</v>
      </c>
      <c r="M2756">
        <v>10</v>
      </c>
      <c r="N2756" t="b">
        <v>0</v>
      </c>
      <c r="O2756" t="s">
        <v>8269</v>
      </c>
      <c r="P2756" t="s">
        <v>8321</v>
      </c>
      <c r="Q2756" t="s">
        <v>8324</v>
      </c>
      <c r="R2756">
        <f t="shared" si="301"/>
        <v>27.3</v>
      </c>
      <c r="S2756" s="9">
        <f t="shared" si="302"/>
        <v>3</v>
      </c>
      <c r="T2756" s="8">
        <f t="shared" si="303"/>
        <v>42415.883425925931</v>
      </c>
      <c r="U2756" s="8">
        <f t="shared" si="304"/>
        <v>42475.84175925926</v>
      </c>
      <c r="V2756" s="14">
        <f t="shared" si="305"/>
        <v>59.958333333328483</v>
      </c>
      <c r="W2756" s="10">
        <f t="shared" si="306"/>
        <v>-0.97270000000000001</v>
      </c>
      <c r="X2756" s="21">
        <f t="shared" si="307"/>
        <v>2016</v>
      </c>
    </row>
    <row r="2757" spans="1:24" ht="45" x14ac:dyDescent="0.25">
      <c r="A2757">
        <v>1045</v>
      </c>
      <c r="B2757" s="1" t="s">
        <v>1046</v>
      </c>
      <c r="C2757" s="1" t="s">
        <v>5155</v>
      </c>
      <c r="D2757" s="3">
        <v>10000</v>
      </c>
      <c r="E2757" s="4">
        <v>266</v>
      </c>
      <c r="F2757" t="s">
        <v>8219</v>
      </c>
      <c r="G2757" t="s">
        <v>8223</v>
      </c>
      <c r="H2757" t="s">
        <v>8403</v>
      </c>
      <c r="I2757" t="s">
        <v>8245</v>
      </c>
      <c r="J2757">
        <v>1408827550</v>
      </c>
      <c r="K2757">
        <v>1406235550</v>
      </c>
      <c r="L2757" t="b">
        <v>0</v>
      </c>
      <c r="M2757">
        <v>8</v>
      </c>
      <c r="N2757" t="b">
        <v>0</v>
      </c>
      <c r="O2757" t="s">
        <v>8279</v>
      </c>
      <c r="P2757" t="s">
        <v>8344</v>
      </c>
      <c r="Q2757" t="s">
        <v>8345</v>
      </c>
      <c r="R2757">
        <f t="shared" si="301"/>
        <v>33.25</v>
      </c>
      <c r="S2757" s="9">
        <f t="shared" si="302"/>
        <v>3</v>
      </c>
      <c r="T2757" s="8">
        <f t="shared" si="303"/>
        <v>41844.874421296299</v>
      </c>
      <c r="U2757" s="8">
        <f t="shared" si="304"/>
        <v>41874.874421296299</v>
      </c>
      <c r="V2757" s="14">
        <f t="shared" si="305"/>
        <v>30</v>
      </c>
      <c r="W2757" s="10">
        <f t="shared" si="306"/>
        <v>-0.97340000000000004</v>
      </c>
      <c r="X2757" s="21">
        <f t="shared" si="307"/>
        <v>2014</v>
      </c>
    </row>
    <row r="2758" spans="1:24" ht="45" x14ac:dyDescent="0.25">
      <c r="A2758">
        <v>4059</v>
      </c>
      <c r="B2758" s="1" t="s">
        <v>4055</v>
      </c>
      <c r="C2758" s="1" t="s">
        <v>8163</v>
      </c>
      <c r="D2758" s="3">
        <v>10000</v>
      </c>
      <c r="E2758" s="4">
        <v>250</v>
      </c>
      <c r="F2758" t="s">
        <v>8220</v>
      </c>
      <c r="G2758" t="s">
        <v>8228</v>
      </c>
      <c r="H2758" t="s">
        <v>8408</v>
      </c>
      <c r="I2758" t="s">
        <v>8250</v>
      </c>
      <c r="J2758">
        <v>1410836400</v>
      </c>
      <c r="K2758">
        <v>1408116152</v>
      </c>
      <c r="L2758" t="b">
        <v>0</v>
      </c>
      <c r="M2758">
        <v>7</v>
      </c>
      <c r="N2758" t="b">
        <v>0</v>
      </c>
      <c r="O2758" t="s">
        <v>8269</v>
      </c>
      <c r="P2758" t="s">
        <v>8321</v>
      </c>
      <c r="Q2758" t="s">
        <v>8324</v>
      </c>
      <c r="R2758">
        <f t="shared" si="301"/>
        <v>35.71</v>
      </c>
      <c r="S2758" s="9">
        <f t="shared" si="302"/>
        <v>3</v>
      </c>
      <c r="T2758" s="8">
        <f t="shared" si="303"/>
        <v>41866.640648148146</v>
      </c>
      <c r="U2758" s="8">
        <f t="shared" si="304"/>
        <v>41898.125</v>
      </c>
      <c r="V2758" s="14">
        <f t="shared" si="305"/>
        <v>31.484351851853717</v>
      </c>
      <c r="W2758" s="10">
        <f t="shared" si="306"/>
        <v>-0.97499999999999998</v>
      </c>
      <c r="X2758" s="21">
        <f t="shared" si="307"/>
        <v>2014</v>
      </c>
    </row>
    <row r="2759" spans="1:24" ht="45" x14ac:dyDescent="0.25">
      <c r="A2759">
        <v>775</v>
      </c>
      <c r="B2759" s="1" t="s">
        <v>776</v>
      </c>
      <c r="C2759" s="1" t="s">
        <v>4885</v>
      </c>
      <c r="D2759" s="3">
        <v>10000</v>
      </c>
      <c r="E2759" s="4">
        <v>170</v>
      </c>
      <c r="F2759" t="s">
        <v>8220</v>
      </c>
      <c r="G2759" t="s">
        <v>8223</v>
      </c>
      <c r="H2759" t="s">
        <v>8403</v>
      </c>
      <c r="I2759" t="s">
        <v>8245</v>
      </c>
      <c r="J2759">
        <v>1323998795</v>
      </c>
      <c r="K2759">
        <v>1321406795</v>
      </c>
      <c r="L2759" t="b">
        <v>0</v>
      </c>
      <c r="M2759">
        <v>5</v>
      </c>
      <c r="N2759" t="b">
        <v>0</v>
      </c>
      <c r="O2759" t="s">
        <v>8273</v>
      </c>
      <c r="P2759" t="s">
        <v>8309</v>
      </c>
      <c r="Q2759" t="s">
        <v>8350</v>
      </c>
      <c r="R2759">
        <f t="shared" si="301"/>
        <v>34</v>
      </c>
      <c r="S2759" s="9">
        <f t="shared" si="302"/>
        <v>2</v>
      </c>
      <c r="T2759" s="8">
        <f t="shared" si="303"/>
        <v>40863.060127314813</v>
      </c>
      <c r="U2759" s="8">
        <f t="shared" si="304"/>
        <v>40893.060127314813</v>
      </c>
      <c r="V2759" s="14">
        <f t="shared" si="305"/>
        <v>30</v>
      </c>
      <c r="W2759" s="10">
        <f t="shared" si="306"/>
        <v>-0.98299999999999998</v>
      </c>
      <c r="X2759" s="21">
        <f t="shared" si="307"/>
        <v>2011</v>
      </c>
    </row>
    <row r="2760" spans="1:24" ht="60" x14ac:dyDescent="0.25">
      <c r="A2760">
        <v>1157</v>
      </c>
      <c r="B2760" s="1" t="s">
        <v>1158</v>
      </c>
      <c r="C2760" s="1" t="s">
        <v>5267</v>
      </c>
      <c r="D2760" s="3">
        <v>10000</v>
      </c>
      <c r="E2760" s="4">
        <v>151</v>
      </c>
      <c r="F2760" t="s">
        <v>8220</v>
      </c>
      <c r="G2760" t="s">
        <v>8223</v>
      </c>
      <c r="H2760" t="s">
        <v>8403</v>
      </c>
      <c r="I2760" t="s">
        <v>8245</v>
      </c>
      <c r="J2760">
        <v>1417795480</v>
      </c>
      <c r="K2760">
        <v>1412607880</v>
      </c>
      <c r="L2760" t="b">
        <v>0</v>
      </c>
      <c r="M2760">
        <v>3</v>
      </c>
      <c r="N2760" t="b">
        <v>0</v>
      </c>
      <c r="O2760" t="s">
        <v>8282</v>
      </c>
      <c r="P2760" t="s">
        <v>8317</v>
      </c>
      <c r="Q2760" t="s">
        <v>8343</v>
      </c>
      <c r="R2760">
        <f t="shared" si="301"/>
        <v>50.33</v>
      </c>
      <c r="S2760" s="9">
        <f t="shared" si="302"/>
        <v>2</v>
      </c>
      <c r="T2760" s="8">
        <f t="shared" si="303"/>
        <v>41918.628240740742</v>
      </c>
      <c r="U2760" s="8">
        <f t="shared" si="304"/>
        <v>41978.669907407413</v>
      </c>
      <c r="V2760" s="14">
        <f t="shared" si="305"/>
        <v>60.041666666671517</v>
      </c>
      <c r="W2760" s="10">
        <f t="shared" si="306"/>
        <v>-0.9849</v>
      </c>
      <c r="X2760" s="21">
        <f t="shared" si="307"/>
        <v>2014</v>
      </c>
    </row>
    <row r="2761" spans="1:24" ht="60" x14ac:dyDescent="0.25">
      <c r="A2761">
        <v>601</v>
      </c>
      <c r="B2761" s="1" t="s">
        <v>602</v>
      </c>
      <c r="C2761" s="1" t="s">
        <v>4711</v>
      </c>
      <c r="D2761" s="3">
        <v>10000</v>
      </c>
      <c r="E2761" s="4">
        <v>140</v>
      </c>
      <c r="F2761" t="s">
        <v>8219</v>
      </c>
      <c r="G2761" t="s">
        <v>8228</v>
      </c>
      <c r="H2761" t="s">
        <v>8408</v>
      </c>
      <c r="I2761" t="s">
        <v>8250</v>
      </c>
      <c r="J2761">
        <v>1419626139</v>
      </c>
      <c r="K2761">
        <v>1417034139</v>
      </c>
      <c r="L2761" t="b">
        <v>0</v>
      </c>
      <c r="M2761">
        <v>6</v>
      </c>
      <c r="N2761" t="b">
        <v>0</v>
      </c>
      <c r="O2761" t="s">
        <v>8270</v>
      </c>
      <c r="P2761" t="s">
        <v>8306</v>
      </c>
      <c r="Q2761" t="s">
        <v>8340</v>
      </c>
      <c r="R2761">
        <f t="shared" si="301"/>
        <v>23.33</v>
      </c>
      <c r="S2761" s="9">
        <f t="shared" si="302"/>
        <v>1</v>
      </c>
      <c r="T2761" s="8">
        <f t="shared" si="303"/>
        <v>41969.858090277776</v>
      </c>
      <c r="U2761" s="8">
        <f t="shared" si="304"/>
        <v>41999.858090277776</v>
      </c>
      <c r="V2761" s="14">
        <f t="shared" si="305"/>
        <v>30</v>
      </c>
      <c r="W2761" s="10">
        <f t="shared" si="306"/>
        <v>-0.98599999999999999</v>
      </c>
      <c r="X2761" s="21">
        <f t="shared" si="307"/>
        <v>2014</v>
      </c>
    </row>
    <row r="2762" spans="1:24" ht="60" x14ac:dyDescent="0.25">
      <c r="A2762">
        <v>426</v>
      </c>
      <c r="B2762" s="1" t="s">
        <v>427</v>
      </c>
      <c r="C2762" s="1" t="s">
        <v>4536</v>
      </c>
      <c r="D2762" s="3">
        <v>10000</v>
      </c>
      <c r="E2762" s="4">
        <v>133</v>
      </c>
      <c r="F2762" t="s">
        <v>8220</v>
      </c>
      <c r="G2762" t="s">
        <v>8223</v>
      </c>
      <c r="H2762" t="s">
        <v>8403</v>
      </c>
      <c r="I2762" t="s">
        <v>8245</v>
      </c>
      <c r="J2762">
        <v>1456851914</v>
      </c>
      <c r="K2762">
        <v>1454259914</v>
      </c>
      <c r="L2762" t="b">
        <v>0</v>
      </c>
      <c r="M2762">
        <v>8</v>
      </c>
      <c r="N2762" t="b">
        <v>0</v>
      </c>
      <c r="O2762" t="s">
        <v>8268</v>
      </c>
      <c r="P2762" t="s">
        <v>8319</v>
      </c>
      <c r="Q2762" t="s">
        <v>8337</v>
      </c>
      <c r="R2762">
        <f t="shared" si="301"/>
        <v>16.63</v>
      </c>
      <c r="S2762" s="9">
        <f t="shared" si="302"/>
        <v>1</v>
      </c>
      <c r="T2762" s="8">
        <f t="shared" si="303"/>
        <v>42400.711967592593</v>
      </c>
      <c r="U2762" s="8">
        <f t="shared" si="304"/>
        <v>42430.711967592593</v>
      </c>
      <c r="V2762" s="14">
        <f t="shared" si="305"/>
        <v>30</v>
      </c>
      <c r="W2762" s="10">
        <f t="shared" si="306"/>
        <v>-0.98670000000000002</v>
      </c>
      <c r="X2762" s="21">
        <f t="shared" si="307"/>
        <v>2016</v>
      </c>
    </row>
    <row r="2763" spans="1:24" ht="45" x14ac:dyDescent="0.25">
      <c r="A2763">
        <v>3899</v>
      </c>
      <c r="B2763" s="1" t="s">
        <v>3896</v>
      </c>
      <c r="C2763" s="1" t="s">
        <v>8007</v>
      </c>
      <c r="D2763" s="3">
        <v>10000</v>
      </c>
      <c r="E2763" s="4">
        <v>125</v>
      </c>
      <c r="F2763" t="s">
        <v>8220</v>
      </c>
      <c r="G2763" t="s">
        <v>8223</v>
      </c>
      <c r="H2763" t="s">
        <v>8403</v>
      </c>
      <c r="I2763" t="s">
        <v>8245</v>
      </c>
      <c r="J2763">
        <v>1407868561</v>
      </c>
      <c r="K2763">
        <v>1406140561</v>
      </c>
      <c r="L2763" t="b">
        <v>0</v>
      </c>
      <c r="M2763">
        <v>2</v>
      </c>
      <c r="N2763" t="b">
        <v>0</v>
      </c>
      <c r="O2763" t="s">
        <v>8269</v>
      </c>
      <c r="P2763" t="s">
        <v>8321</v>
      </c>
      <c r="Q2763" t="s">
        <v>8324</v>
      </c>
      <c r="R2763">
        <f t="shared" si="301"/>
        <v>62.5</v>
      </c>
      <c r="S2763" s="9">
        <f t="shared" si="302"/>
        <v>1</v>
      </c>
      <c r="T2763" s="8">
        <f t="shared" si="303"/>
        <v>41843.775011574071</v>
      </c>
      <c r="U2763" s="8">
        <f t="shared" si="304"/>
        <v>41863.775011574071</v>
      </c>
      <c r="V2763" s="14">
        <f t="shared" si="305"/>
        <v>20</v>
      </c>
      <c r="W2763" s="10">
        <f t="shared" si="306"/>
        <v>-0.98750000000000004</v>
      </c>
      <c r="X2763" s="21">
        <f t="shared" si="307"/>
        <v>2014</v>
      </c>
    </row>
    <row r="2764" spans="1:24" ht="30" x14ac:dyDescent="0.25">
      <c r="A2764">
        <v>2749</v>
      </c>
      <c r="B2764" s="1" t="s">
        <v>2749</v>
      </c>
      <c r="C2764" s="1" t="s">
        <v>6859</v>
      </c>
      <c r="D2764" s="3">
        <v>10000</v>
      </c>
      <c r="E2764" s="4">
        <v>110</v>
      </c>
      <c r="F2764" t="s">
        <v>8220</v>
      </c>
      <c r="G2764" t="s">
        <v>8223</v>
      </c>
      <c r="H2764" t="s">
        <v>8403</v>
      </c>
      <c r="I2764" t="s">
        <v>8245</v>
      </c>
      <c r="J2764">
        <v>1428171037</v>
      </c>
      <c r="K2764">
        <v>1425582637</v>
      </c>
      <c r="L2764" t="b">
        <v>0</v>
      </c>
      <c r="M2764">
        <v>2</v>
      </c>
      <c r="N2764" t="b">
        <v>0</v>
      </c>
      <c r="O2764" t="s">
        <v>8302</v>
      </c>
      <c r="P2764" t="s">
        <v>8309</v>
      </c>
      <c r="Q2764" t="s">
        <v>8354</v>
      </c>
      <c r="R2764">
        <f t="shared" si="301"/>
        <v>55</v>
      </c>
      <c r="S2764" s="9">
        <f t="shared" si="302"/>
        <v>1</v>
      </c>
      <c r="T2764" s="8">
        <f t="shared" si="303"/>
        <v>42068.799039351856</v>
      </c>
      <c r="U2764" s="8">
        <f t="shared" si="304"/>
        <v>42098.757372685184</v>
      </c>
      <c r="V2764" s="14">
        <f t="shared" si="305"/>
        <v>29.958333333328483</v>
      </c>
      <c r="W2764" s="10">
        <f t="shared" si="306"/>
        <v>-0.98899999999999999</v>
      </c>
      <c r="X2764" s="21">
        <f t="shared" si="307"/>
        <v>2015</v>
      </c>
    </row>
    <row r="2765" spans="1:24" ht="90" x14ac:dyDescent="0.25">
      <c r="A2765">
        <v>984</v>
      </c>
      <c r="B2765" s="1" t="s">
        <v>985</v>
      </c>
      <c r="C2765" s="1" t="s">
        <v>5094</v>
      </c>
      <c r="D2765" s="3">
        <v>10000</v>
      </c>
      <c r="E2765" s="4">
        <v>106</v>
      </c>
      <c r="F2765" t="s">
        <v>8220</v>
      </c>
      <c r="G2765" t="s">
        <v>8223</v>
      </c>
      <c r="H2765" t="s">
        <v>8403</v>
      </c>
      <c r="I2765" t="s">
        <v>8245</v>
      </c>
      <c r="J2765">
        <v>1427507208</v>
      </c>
      <c r="K2765">
        <v>1424918808</v>
      </c>
      <c r="L2765" t="b">
        <v>0</v>
      </c>
      <c r="M2765">
        <v>3</v>
      </c>
      <c r="N2765" t="b">
        <v>0</v>
      </c>
      <c r="O2765" t="s">
        <v>8271</v>
      </c>
      <c r="P2765" t="s">
        <v>8306</v>
      </c>
      <c r="Q2765" t="s">
        <v>8308</v>
      </c>
      <c r="R2765">
        <f t="shared" si="301"/>
        <v>35.33</v>
      </c>
      <c r="S2765" s="9">
        <f t="shared" si="302"/>
        <v>1</v>
      </c>
      <c r="T2765" s="8">
        <f t="shared" si="303"/>
        <v>42061.11583333333</v>
      </c>
      <c r="U2765" s="8">
        <f t="shared" si="304"/>
        <v>42091.074166666673</v>
      </c>
      <c r="V2765" s="14">
        <f t="shared" si="305"/>
        <v>29.958333333343035</v>
      </c>
      <c r="W2765" s="10">
        <f t="shared" si="306"/>
        <v>-0.98939999999999995</v>
      </c>
      <c r="X2765" s="21">
        <f t="shared" si="307"/>
        <v>2015</v>
      </c>
    </row>
    <row r="2766" spans="1:24" ht="60" x14ac:dyDescent="0.25">
      <c r="A2766">
        <v>4017</v>
      </c>
      <c r="B2766" s="1" t="s">
        <v>4013</v>
      </c>
      <c r="C2766" s="1" t="s">
        <v>8122</v>
      </c>
      <c r="D2766" s="3">
        <v>10000</v>
      </c>
      <c r="E2766" s="4">
        <v>105</v>
      </c>
      <c r="F2766" t="s">
        <v>8220</v>
      </c>
      <c r="G2766" t="s">
        <v>8223</v>
      </c>
      <c r="H2766" t="s">
        <v>8403</v>
      </c>
      <c r="I2766" t="s">
        <v>8245</v>
      </c>
      <c r="J2766">
        <v>1409846874</v>
      </c>
      <c r="K2766">
        <v>1407254874</v>
      </c>
      <c r="L2766" t="b">
        <v>0</v>
      </c>
      <c r="M2766">
        <v>2</v>
      </c>
      <c r="N2766" t="b">
        <v>0</v>
      </c>
      <c r="O2766" t="s">
        <v>8269</v>
      </c>
      <c r="P2766" t="s">
        <v>8321</v>
      </c>
      <c r="Q2766" t="s">
        <v>8324</v>
      </c>
      <c r="R2766">
        <f t="shared" si="301"/>
        <v>52.5</v>
      </c>
      <c r="S2766" s="9">
        <f t="shared" si="302"/>
        <v>1</v>
      </c>
      <c r="T2766" s="8">
        <f t="shared" si="303"/>
        <v>41856.672152777777</v>
      </c>
      <c r="U2766" s="8">
        <f t="shared" si="304"/>
        <v>41886.672152777777</v>
      </c>
      <c r="V2766" s="14">
        <f t="shared" si="305"/>
        <v>30</v>
      </c>
      <c r="W2766" s="10">
        <f t="shared" si="306"/>
        <v>-0.98950000000000005</v>
      </c>
      <c r="X2766" s="21">
        <f t="shared" si="307"/>
        <v>2014</v>
      </c>
    </row>
    <row r="2767" spans="1:24" ht="60" x14ac:dyDescent="0.25">
      <c r="A2767">
        <v>3192</v>
      </c>
      <c r="B2767" s="1" t="s">
        <v>3192</v>
      </c>
      <c r="C2767" s="1" t="s">
        <v>7302</v>
      </c>
      <c r="D2767" s="3">
        <v>10000</v>
      </c>
      <c r="E2767" s="4">
        <v>102</v>
      </c>
      <c r="F2767" t="s">
        <v>8220</v>
      </c>
      <c r="G2767" t="s">
        <v>8224</v>
      </c>
      <c r="H2767" t="s">
        <v>8407</v>
      </c>
      <c r="I2767" t="s">
        <v>8246</v>
      </c>
      <c r="J2767">
        <v>1425160800</v>
      </c>
      <c r="K2767">
        <v>1421274859</v>
      </c>
      <c r="L2767" t="b">
        <v>0</v>
      </c>
      <c r="M2767">
        <v>8</v>
      </c>
      <c r="N2767" t="b">
        <v>0</v>
      </c>
      <c r="O2767" t="s">
        <v>8303</v>
      </c>
      <c r="P2767" t="s">
        <v>8321</v>
      </c>
      <c r="Q2767" t="s">
        <v>8333</v>
      </c>
      <c r="R2767">
        <f t="shared" si="301"/>
        <v>12.75</v>
      </c>
      <c r="S2767" s="9">
        <f t="shared" si="302"/>
        <v>1</v>
      </c>
      <c r="T2767" s="8">
        <f t="shared" si="303"/>
        <v>42018.94049768518</v>
      </c>
      <c r="U2767" s="8">
        <f t="shared" si="304"/>
        <v>42063.916666666672</v>
      </c>
      <c r="V2767" s="14">
        <f t="shared" si="305"/>
        <v>44.976168981491355</v>
      </c>
      <c r="W2767" s="10">
        <f t="shared" si="306"/>
        <v>-0.98980000000000001</v>
      </c>
      <c r="X2767" s="21">
        <f t="shared" si="307"/>
        <v>2015</v>
      </c>
    </row>
    <row r="2768" spans="1:24" ht="45" x14ac:dyDescent="0.25">
      <c r="A2768">
        <v>2565</v>
      </c>
      <c r="B2768" s="1" t="s">
        <v>2565</v>
      </c>
      <c r="C2768" s="1" t="s">
        <v>6675</v>
      </c>
      <c r="D2768" s="3">
        <v>10000</v>
      </c>
      <c r="E2768" s="4">
        <v>100</v>
      </c>
      <c r="F2768" t="s">
        <v>8219</v>
      </c>
      <c r="G2768" t="s">
        <v>8223</v>
      </c>
      <c r="H2768" t="s">
        <v>8403</v>
      </c>
      <c r="I2768" t="s">
        <v>8245</v>
      </c>
      <c r="J2768">
        <v>1462827000</v>
      </c>
      <c r="K2768">
        <v>1457710589</v>
      </c>
      <c r="L2768" t="b">
        <v>0</v>
      </c>
      <c r="M2768">
        <v>1</v>
      </c>
      <c r="N2768" t="b">
        <v>0</v>
      </c>
      <c r="O2768" t="s">
        <v>8282</v>
      </c>
      <c r="P2768" t="s">
        <v>8317</v>
      </c>
      <c r="Q2768" t="s">
        <v>8343</v>
      </c>
      <c r="R2768">
        <f t="shared" si="301"/>
        <v>100</v>
      </c>
      <c r="S2768" s="9">
        <f t="shared" si="302"/>
        <v>1</v>
      </c>
      <c r="T2768" s="8">
        <f t="shared" si="303"/>
        <v>42440.650335648148</v>
      </c>
      <c r="U2768" s="8">
        <f t="shared" si="304"/>
        <v>42499.868055555555</v>
      </c>
      <c r="V2768" s="14">
        <f t="shared" si="305"/>
        <v>59.217719907406718</v>
      </c>
      <c r="W2768" s="10">
        <f t="shared" si="306"/>
        <v>-0.99</v>
      </c>
      <c r="X2768" s="21">
        <f t="shared" si="307"/>
        <v>2016</v>
      </c>
    </row>
    <row r="2769" spans="1:24" ht="45" x14ac:dyDescent="0.25">
      <c r="A2769">
        <v>2944</v>
      </c>
      <c r="B2769" s="1" t="s">
        <v>2944</v>
      </c>
      <c r="C2769" s="1" t="s">
        <v>7054</v>
      </c>
      <c r="D2769" s="3">
        <v>10000</v>
      </c>
      <c r="E2769" s="4">
        <v>100</v>
      </c>
      <c r="F2769" t="s">
        <v>8220</v>
      </c>
      <c r="G2769" t="s">
        <v>8223</v>
      </c>
      <c r="H2769" t="s">
        <v>8403</v>
      </c>
      <c r="I2769" t="s">
        <v>8245</v>
      </c>
      <c r="J2769">
        <v>1433714198</v>
      </c>
      <c r="K2769">
        <v>1431122198</v>
      </c>
      <c r="L2769" t="b">
        <v>0</v>
      </c>
      <c r="M2769">
        <v>1</v>
      </c>
      <c r="N2769" t="b">
        <v>0</v>
      </c>
      <c r="O2769" t="s">
        <v>8301</v>
      </c>
      <c r="P2769" t="s">
        <v>8321</v>
      </c>
      <c r="Q2769" t="s">
        <v>8322</v>
      </c>
      <c r="R2769">
        <f t="shared" si="301"/>
        <v>100</v>
      </c>
      <c r="S2769" s="9">
        <f t="shared" si="302"/>
        <v>1</v>
      </c>
      <c r="T2769" s="8">
        <f t="shared" si="303"/>
        <v>42132.9143287037</v>
      </c>
      <c r="U2769" s="8">
        <f t="shared" si="304"/>
        <v>42162.9143287037</v>
      </c>
      <c r="V2769" s="14">
        <f t="shared" si="305"/>
        <v>30</v>
      </c>
      <c r="W2769" s="10">
        <f t="shared" si="306"/>
        <v>-0.99</v>
      </c>
      <c r="X2769" s="21">
        <f t="shared" si="307"/>
        <v>2015</v>
      </c>
    </row>
    <row r="2770" spans="1:24" ht="60" x14ac:dyDescent="0.25">
      <c r="A2770">
        <v>3140</v>
      </c>
      <c r="B2770" s="1" t="s">
        <v>3140</v>
      </c>
      <c r="C2770" s="1" t="s">
        <v>7250</v>
      </c>
      <c r="D2770" s="3">
        <v>10000</v>
      </c>
      <c r="E2770" s="4">
        <v>96</v>
      </c>
      <c r="F2770" t="s">
        <v>8221</v>
      </c>
      <c r="G2770" t="s">
        <v>8229</v>
      </c>
      <c r="H2770" t="s">
        <v>8409</v>
      </c>
      <c r="I2770" t="s">
        <v>8248</v>
      </c>
      <c r="J2770">
        <v>1491581703</v>
      </c>
      <c r="K2770">
        <v>1488993303</v>
      </c>
      <c r="L2770" t="b">
        <v>0</v>
      </c>
      <c r="M2770">
        <v>4</v>
      </c>
      <c r="N2770" t="b">
        <v>0</v>
      </c>
      <c r="O2770" t="s">
        <v>8269</v>
      </c>
      <c r="P2770" t="s">
        <v>8321</v>
      </c>
      <c r="Q2770" t="s">
        <v>8324</v>
      </c>
      <c r="R2770">
        <f t="shared" si="301"/>
        <v>24</v>
      </c>
      <c r="S2770" s="9">
        <f t="shared" si="302"/>
        <v>1</v>
      </c>
      <c r="T2770" s="8">
        <f t="shared" si="303"/>
        <v>42802.718784722223</v>
      </c>
      <c r="U2770" s="8">
        <f t="shared" si="304"/>
        <v>42832.677118055552</v>
      </c>
      <c r="V2770" s="14">
        <f t="shared" si="305"/>
        <v>29.958333333328483</v>
      </c>
      <c r="W2770" s="10">
        <f t="shared" si="306"/>
        <v>-0.99039999999999995</v>
      </c>
      <c r="X2770" s="21">
        <f t="shared" si="307"/>
        <v>2017</v>
      </c>
    </row>
    <row r="2771" spans="1:24" ht="45" x14ac:dyDescent="0.25">
      <c r="A2771">
        <v>661</v>
      </c>
      <c r="B2771" s="1" t="s">
        <v>662</v>
      </c>
      <c r="C2771" s="1" t="s">
        <v>4771</v>
      </c>
      <c r="D2771" s="3">
        <v>10000</v>
      </c>
      <c r="E2771" s="4">
        <v>95</v>
      </c>
      <c r="F2771" t="s">
        <v>8220</v>
      </c>
      <c r="G2771" t="s">
        <v>8223</v>
      </c>
      <c r="H2771" t="s">
        <v>8403</v>
      </c>
      <c r="I2771" t="s">
        <v>8245</v>
      </c>
      <c r="J2771">
        <v>1477236559</v>
      </c>
      <c r="K2771">
        <v>1474644559</v>
      </c>
      <c r="L2771" t="b">
        <v>0</v>
      </c>
      <c r="M2771">
        <v>9</v>
      </c>
      <c r="N2771" t="b">
        <v>0</v>
      </c>
      <c r="O2771" t="s">
        <v>8271</v>
      </c>
      <c r="P2771" t="s">
        <v>8306</v>
      </c>
      <c r="Q2771" t="s">
        <v>8308</v>
      </c>
      <c r="R2771">
        <f t="shared" si="301"/>
        <v>10.56</v>
      </c>
      <c r="S2771" s="9">
        <f t="shared" si="302"/>
        <v>1</v>
      </c>
      <c r="T2771" s="8">
        <f t="shared" si="303"/>
        <v>42636.645358796297</v>
      </c>
      <c r="U2771" s="8">
        <f t="shared" si="304"/>
        <v>42666.645358796297</v>
      </c>
      <c r="V2771" s="14">
        <f t="shared" si="305"/>
        <v>30</v>
      </c>
      <c r="W2771" s="10">
        <f t="shared" si="306"/>
        <v>-0.99050000000000005</v>
      </c>
      <c r="X2771" s="21">
        <f t="shared" si="307"/>
        <v>2016</v>
      </c>
    </row>
    <row r="2772" spans="1:24" ht="60" x14ac:dyDescent="0.25">
      <c r="A2772">
        <v>149</v>
      </c>
      <c r="B2772" s="1" t="s">
        <v>151</v>
      </c>
      <c r="C2772" s="1" t="s">
        <v>4259</v>
      </c>
      <c r="D2772" s="3">
        <v>10000</v>
      </c>
      <c r="E2772" s="4">
        <v>92</v>
      </c>
      <c r="F2772" t="s">
        <v>8219</v>
      </c>
      <c r="G2772" t="s">
        <v>8223</v>
      </c>
      <c r="H2772" t="s">
        <v>8403</v>
      </c>
      <c r="I2772" t="s">
        <v>8245</v>
      </c>
      <c r="J2772">
        <v>1419494400</v>
      </c>
      <c r="K2772">
        <v>1416888470</v>
      </c>
      <c r="L2772" t="b">
        <v>0</v>
      </c>
      <c r="M2772">
        <v>6</v>
      </c>
      <c r="N2772" t="b">
        <v>0</v>
      </c>
      <c r="O2772" t="s">
        <v>8265</v>
      </c>
      <c r="P2772" t="s">
        <v>8319</v>
      </c>
      <c r="Q2772" t="s">
        <v>8335</v>
      </c>
      <c r="R2772">
        <f t="shared" si="301"/>
        <v>15.33</v>
      </c>
      <c r="S2772" s="9">
        <f t="shared" si="302"/>
        <v>1</v>
      </c>
      <c r="T2772" s="8">
        <f t="shared" si="303"/>
        <v>41968.172106481477</v>
      </c>
      <c r="U2772" s="8">
        <f t="shared" si="304"/>
        <v>41998.333333333328</v>
      </c>
      <c r="V2772" s="14">
        <f t="shared" si="305"/>
        <v>30.161226851851097</v>
      </c>
      <c r="W2772" s="10">
        <f t="shared" si="306"/>
        <v>-0.99080000000000001</v>
      </c>
      <c r="X2772" s="21">
        <f t="shared" si="307"/>
        <v>2014</v>
      </c>
    </row>
    <row r="2773" spans="1:24" ht="45" x14ac:dyDescent="0.25">
      <c r="A2773">
        <v>2160</v>
      </c>
      <c r="B2773" s="1" t="s">
        <v>2161</v>
      </c>
      <c r="C2773" s="1" t="s">
        <v>6270</v>
      </c>
      <c r="D2773" s="3">
        <v>10000</v>
      </c>
      <c r="E2773" s="4">
        <v>85</v>
      </c>
      <c r="F2773" t="s">
        <v>8220</v>
      </c>
      <c r="G2773" t="s">
        <v>8223</v>
      </c>
      <c r="H2773" t="s">
        <v>8403</v>
      </c>
      <c r="I2773" t="s">
        <v>8245</v>
      </c>
      <c r="J2773">
        <v>1337447105</v>
      </c>
      <c r="K2773">
        <v>1334855105</v>
      </c>
      <c r="L2773" t="b">
        <v>0</v>
      </c>
      <c r="M2773">
        <v>16</v>
      </c>
      <c r="N2773" t="b">
        <v>0</v>
      </c>
      <c r="O2773" t="s">
        <v>8280</v>
      </c>
      <c r="P2773" t="s">
        <v>8314</v>
      </c>
      <c r="Q2773" t="s">
        <v>8332</v>
      </c>
      <c r="R2773">
        <f t="shared" si="301"/>
        <v>5.31</v>
      </c>
      <c r="S2773" s="9">
        <f t="shared" si="302"/>
        <v>1</v>
      </c>
      <c r="T2773" s="8">
        <f t="shared" si="303"/>
        <v>41018.711863425924</v>
      </c>
      <c r="U2773" s="8">
        <f t="shared" si="304"/>
        <v>41048.711863425924</v>
      </c>
      <c r="V2773" s="14">
        <f t="shared" si="305"/>
        <v>30</v>
      </c>
      <c r="W2773" s="10">
        <f t="shared" si="306"/>
        <v>-0.99150000000000005</v>
      </c>
      <c r="X2773" s="21">
        <f t="shared" si="307"/>
        <v>2012</v>
      </c>
    </row>
    <row r="2774" spans="1:24" ht="45" x14ac:dyDescent="0.25">
      <c r="A2774">
        <v>454</v>
      </c>
      <c r="B2774" s="1" t="s">
        <v>455</v>
      </c>
      <c r="C2774" s="1" t="s">
        <v>4564</v>
      </c>
      <c r="D2774" s="3">
        <v>10000</v>
      </c>
      <c r="E2774" s="4">
        <v>82</v>
      </c>
      <c r="F2774" t="s">
        <v>8220</v>
      </c>
      <c r="G2774" t="s">
        <v>8223</v>
      </c>
      <c r="H2774" t="s">
        <v>8403</v>
      </c>
      <c r="I2774" t="s">
        <v>8245</v>
      </c>
      <c r="J2774">
        <v>1417007640</v>
      </c>
      <c r="K2774">
        <v>1414343571</v>
      </c>
      <c r="L2774" t="b">
        <v>0</v>
      </c>
      <c r="M2774">
        <v>5</v>
      </c>
      <c r="N2774" t="b">
        <v>0</v>
      </c>
      <c r="O2774" t="s">
        <v>8268</v>
      </c>
      <c r="P2774" t="s">
        <v>8319</v>
      </c>
      <c r="Q2774" t="s">
        <v>8337</v>
      </c>
      <c r="R2774">
        <f t="shared" si="301"/>
        <v>16.399999999999999</v>
      </c>
      <c r="S2774" s="9">
        <f t="shared" si="302"/>
        <v>1</v>
      </c>
      <c r="T2774" s="8">
        <f t="shared" si="303"/>
        <v>41938.717256944445</v>
      </c>
      <c r="U2774" s="8">
        <f t="shared" si="304"/>
        <v>41969.551388888889</v>
      </c>
      <c r="V2774" s="14">
        <f t="shared" si="305"/>
        <v>30.83413194444438</v>
      </c>
      <c r="W2774" s="10">
        <f t="shared" si="306"/>
        <v>-0.99180000000000001</v>
      </c>
      <c r="X2774" s="21">
        <f t="shared" si="307"/>
        <v>2014</v>
      </c>
    </row>
    <row r="2775" spans="1:24" ht="60" x14ac:dyDescent="0.25">
      <c r="A2775">
        <v>1436</v>
      </c>
      <c r="B2775" s="1" t="s">
        <v>1437</v>
      </c>
      <c r="C2775" s="1" t="s">
        <v>5546</v>
      </c>
      <c r="D2775" s="3">
        <v>10000</v>
      </c>
      <c r="E2775" s="4">
        <v>77</v>
      </c>
      <c r="F2775" t="s">
        <v>8220</v>
      </c>
      <c r="G2775" t="s">
        <v>8235</v>
      </c>
      <c r="H2775" t="s">
        <v>8412</v>
      </c>
      <c r="I2775" t="s">
        <v>8248</v>
      </c>
      <c r="J2775">
        <v>1456043057</v>
      </c>
      <c r="K2775">
        <v>1453451057</v>
      </c>
      <c r="L2775" t="b">
        <v>0</v>
      </c>
      <c r="M2775">
        <v>2</v>
      </c>
      <c r="N2775" t="b">
        <v>0</v>
      </c>
      <c r="O2775" t="s">
        <v>8285</v>
      </c>
      <c r="P2775" t="s">
        <v>8309</v>
      </c>
      <c r="Q2775" t="s">
        <v>8346</v>
      </c>
      <c r="R2775">
        <f t="shared" si="301"/>
        <v>38.5</v>
      </c>
      <c r="S2775" s="9">
        <f t="shared" si="302"/>
        <v>1</v>
      </c>
      <c r="T2775" s="8">
        <f t="shared" si="303"/>
        <v>42391.35019675926</v>
      </c>
      <c r="U2775" s="8">
        <f t="shared" si="304"/>
        <v>42421.35019675926</v>
      </c>
      <c r="V2775" s="14">
        <f t="shared" si="305"/>
        <v>30</v>
      </c>
      <c r="W2775" s="10">
        <f t="shared" si="306"/>
        <v>-0.99229999999999996</v>
      </c>
      <c r="X2775" s="21">
        <f t="shared" si="307"/>
        <v>2016</v>
      </c>
    </row>
    <row r="2776" spans="1:24" ht="45" x14ac:dyDescent="0.25">
      <c r="A2776">
        <v>466</v>
      </c>
      <c r="B2776" s="1" t="s">
        <v>467</v>
      </c>
      <c r="C2776" s="1" t="s">
        <v>4576</v>
      </c>
      <c r="D2776" s="3">
        <v>10000</v>
      </c>
      <c r="E2776" s="4">
        <v>76</v>
      </c>
      <c r="F2776" t="s">
        <v>8220</v>
      </c>
      <c r="G2776" t="s">
        <v>8223</v>
      </c>
      <c r="H2776" t="s">
        <v>8403</v>
      </c>
      <c r="I2776" t="s">
        <v>8245</v>
      </c>
      <c r="J2776">
        <v>1347057464</v>
      </c>
      <c r="K2776">
        <v>1344465464</v>
      </c>
      <c r="L2776" t="b">
        <v>0</v>
      </c>
      <c r="M2776">
        <v>5</v>
      </c>
      <c r="N2776" t="b">
        <v>0</v>
      </c>
      <c r="O2776" t="s">
        <v>8268</v>
      </c>
      <c r="P2776" t="s">
        <v>8319</v>
      </c>
      <c r="Q2776" t="s">
        <v>8337</v>
      </c>
      <c r="R2776">
        <f t="shared" si="301"/>
        <v>15.2</v>
      </c>
      <c r="S2776" s="9">
        <f t="shared" si="302"/>
        <v>1</v>
      </c>
      <c r="T2776" s="8">
        <f t="shared" si="303"/>
        <v>41129.942870370374</v>
      </c>
      <c r="U2776" s="8">
        <f t="shared" si="304"/>
        <v>41159.942870370374</v>
      </c>
      <c r="V2776" s="14">
        <f t="shared" si="305"/>
        <v>30</v>
      </c>
      <c r="W2776" s="10">
        <f t="shared" si="306"/>
        <v>-0.99239999999999995</v>
      </c>
      <c r="X2776" s="21">
        <f t="shared" si="307"/>
        <v>2012</v>
      </c>
    </row>
    <row r="2777" spans="1:24" ht="60" x14ac:dyDescent="0.25">
      <c r="A2777">
        <v>2562</v>
      </c>
      <c r="B2777" s="1" t="s">
        <v>2562</v>
      </c>
      <c r="C2777" s="1" t="s">
        <v>6672</v>
      </c>
      <c r="D2777" s="3">
        <v>10000</v>
      </c>
      <c r="E2777" s="4">
        <v>75</v>
      </c>
      <c r="F2777" t="s">
        <v>8219</v>
      </c>
      <c r="G2777" t="s">
        <v>8235</v>
      </c>
      <c r="H2777" t="s">
        <v>8412</v>
      </c>
      <c r="I2777" t="s">
        <v>8248</v>
      </c>
      <c r="J2777">
        <v>1476189339</v>
      </c>
      <c r="K2777">
        <v>1471005339</v>
      </c>
      <c r="L2777" t="b">
        <v>0</v>
      </c>
      <c r="M2777">
        <v>3</v>
      </c>
      <c r="N2777" t="b">
        <v>0</v>
      </c>
      <c r="O2777" t="s">
        <v>8282</v>
      </c>
      <c r="P2777" t="s">
        <v>8317</v>
      </c>
      <c r="Q2777" t="s">
        <v>8343</v>
      </c>
      <c r="R2777">
        <f t="shared" si="301"/>
        <v>25</v>
      </c>
      <c r="S2777" s="9">
        <f t="shared" si="302"/>
        <v>1</v>
      </c>
      <c r="T2777" s="8">
        <f t="shared" si="303"/>
        <v>42594.524756944447</v>
      </c>
      <c r="U2777" s="8">
        <f t="shared" si="304"/>
        <v>42654.524756944447</v>
      </c>
      <c r="V2777" s="14">
        <f t="shared" si="305"/>
        <v>60</v>
      </c>
      <c r="W2777" s="10">
        <f t="shared" si="306"/>
        <v>-0.99250000000000005</v>
      </c>
      <c r="X2777" s="21">
        <f t="shared" si="307"/>
        <v>2016</v>
      </c>
    </row>
    <row r="2778" spans="1:24" ht="45" x14ac:dyDescent="0.25">
      <c r="A2778">
        <v>1070</v>
      </c>
      <c r="B2778" s="1" t="s">
        <v>1071</v>
      </c>
      <c r="C2778" s="1" t="s">
        <v>5180</v>
      </c>
      <c r="D2778" s="3">
        <v>10000</v>
      </c>
      <c r="E2778" s="4">
        <v>70</v>
      </c>
      <c r="F2778" t="s">
        <v>8220</v>
      </c>
      <c r="G2778" t="s">
        <v>8223</v>
      </c>
      <c r="H2778" t="s">
        <v>8403</v>
      </c>
      <c r="I2778" t="s">
        <v>8245</v>
      </c>
      <c r="J2778">
        <v>1349050622</v>
      </c>
      <c r="K2778">
        <v>1347322622</v>
      </c>
      <c r="L2778" t="b">
        <v>0</v>
      </c>
      <c r="M2778">
        <v>2</v>
      </c>
      <c r="N2778" t="b">
        <v>0</v>
      </c>
      <c r="O2778" t="s">
        <v>8280</v>
      </c>
      <c r="P2778" t="s">
        <v>8314</v>
      </c>
      <c r="Q2778" t="s">
        <v>8332</v>
      </c>
      <c r="R2778">
        <f t="shared" si="301"/>
        <v>35</v>
      </c>
      <c r="S2778" s="9">
        <f t="shared" si="302"/>
        <v>1</v>
      </c>
      <c r="T2778" s="8">
        <f t="shared" si="303"/>
        <v>41163.011828703704</v>
      </c>
      <c r="U2778" s="8">
        <f t="shared" si="304"/>
        <v>41183.011828703704</v>
      </c>
      <c r="V2778" s="14">
        <f t="shared" si="305"/>
        <v>20</v>
      </c>
      <c r="W2778" s="10">
        <f t="shared" si="306"/>
        <v>-0.99299999999999999</v>
      </c>
      <c r="X2778" s="21">
        <f t="shared" si="307"/>
        <v>2012</v>
      </c>
    </row>
    <row r="2779" spans="1:24" ht="60" x14ac:dyDescent="0.25">
      <c r="A2779">
        <v>1561</v>
      </c>
      <c r="B2779" s="1" t="s">
        <v>1562</v>
      </c>
      <c r="C2779" s="1" t="s">
        <v>5671</v>
      </c>
      <c r="D2779" s="3">
        <v>10000</v>
      </c>
      <c r="E2779" s="4">
        <v>67</v>
      </c>
      <c r="F2779" t="s">
        <v>8219</v>
      </c>
      <c r="G2779" t="s">
        <v>8223</v>
      </c>
      <c r="H2779" t="s">
        <v>8403</v>
      </c>
      <c r="I2779" t="s">
        <v>8245</v>
      </c>
      <c r="J2779">
        <v>1383789603</v>
      </c>
      <c r="K2779">
        <v>1381194003</v>
      </c>
      <c r="L2779" t="b">
        <v>0</v>
      </c>
      <c r="M2779">
        <v>1</v>
      </c>
      <c r="N2779" t="b">
        <v>0</v>
      </c>
      <c r="O2779" t="s">
        <v>8288</v>
      </c>
      <c r="P2779" t="s">
        <v>8309</v>
      </c>
      <c r="Q2779" t="s">
        <v>8347</v>
      </c>
      <c r="R2779">
        <f t="shared" si="301"/>
        <v>67</v>
      </c>
      <c r="S2779" s="9">
        <f t="shared" si="302"/>
        <v>1</v>
      </c>
      <c r="T2779" s="8">
        <f t="shared" si="303"/>
        <v>41555.041701388887</v>
      </c>
      <c r="U2779" s="8">
        <f t="shared" si="304"/>
        <v>41585.083368055559</v>
      </c>
      <c r="V2779" s="14">
        <f t="shared" si="305"/>
        <v>30.041666666671517</v>
      </c>
      <c r="W2779" s="10">
        <f t="shared" si="306"/>
        <v>-0.99329999999999996</v>
      </c>
      <c r="X2779" s="21">
        <f t="shared" si="307"/>
        <v>2013</v>
      </c>
    </row>
    <row r="2780" spans="1:24" ht="45" x14ac:dyDescent="0.25">
      <c r="A2780">
        <v>586</v>
      </c>
      <c r="B2780" s="1" t="s">
        <v>587</v>
      </c>
      <c r="C2780" s="1" t="s">
        <v>4696</v>
      </c>
      <c r="D2780" s="3">
        <v>10000</v>
      </c>
      <c r="E2780" s="4">
        <v>56</v>
      </c>
      <c r="F2780" t="s">
        <v>8220</v>
      </c>
      <c r="G2780" t="s">
        <v>8223</v>
      </c>
      <c r="H2780" t="s">
        <v>8403</v>
      </c>
      <c r="I2780" t="s">
        <v>8245</v>
      </c>
      <c r="J2780">
        <v>1424032207</v>
      </c>
      <c r="K2780">
        <v>1421440207</v>
      </c>
      <c r="L2780" t="b">
        <v>0</v>
      </c>
      <c r="M2780">
        <v>4</v>
      </c>
      <c r="N2780" t="b">
        <v>0</v>
      </c>
      <c r="O2780" t="s">
        <v>8270</v>
      </c>
      <c r="P2780" t="s">
        <v>8306</v>
      </c>
      <c r="Q2780" t="s">
        <v>8340</v>
      </c>
      <c r="R2780">
        <f t="shared" si="301"/>
        <v>14</v>
      </c>
      <c r="S2780" s="9">
        <f t="shared" si="302"/>
        <v>1</v>
      </c>
      <c r="T2780" s="8">
        <f t="shared" si="303"/>
        <v>42020.854247685187</v>
      </c>
      <c r="U2780" s="8">
        <f t="shared" si="304"/>
        <v>42050.854247685187</v>
      </c>
      <c r="V2780" s="14">
        <f t="shared" si="305"/>
        <v>30</v>
      </c>
      <c r="W2780" s="10">
        <f t="shared" si="306"/>
        <v>-0.99439999999999995</v>
      </c>
      <c r="X2780" s="21">
        <f t="shared" si="307"/>
        <v>2015</v>
      </c>
    </row>
    <row r="2781" spans="1:24" ht="45" x14ac:dyDescent="0.25">
      <c r="A2781">
        <v>1082</v>
      </c>
      <c r="B2781" s="1" t="s">
        <v>1083</v>
      </c>
      <c r="C2781" s="1" t="s">
        <v>5192</v>
      </c>
      <c r="D2781" s="3">
        <v>10000</v>
      </c>
      <c r="E2781" s="4">
        <v>56</v>
      </c>
      <c r="F2781" t="s">
        <v>8220</v>
      </c>
      <c r="G2781" t="s">
        <v>8223</v>
      </c>
      <c r="H2781" t="s">
        <v>8403</v>
      </c>
      <c r="I2781" t="s">
        <v>8245</v>
      </c>
      <c r="J2781">
        <v>1344635088</v>
      </c>
      <c r="K2781">
        <v>1342043088</v>
      </c>
      <c r="L2781" t="b">
        <v>0</v>
      </c>
      <c r="M2781">
        <v>3</v>
      </c>
      <c r="N2781" t="b">
        <v>0</v>
      </c>
      <c r="O2781" t="s">
        <v>8280</v>
      </c>
      <c r="P2781" t="s">
        <v>8314</v>
      </c>
      <c r="Q2781" t="s">
        <v>8332</v>
      </c>
      <c r="R2781">
        <f t="shared" si="301"/>
        <v>18.670000000000002</v>
      </c>
      <c r="S2781" s="9">
        <f t="shared" si="302"/>
        <v>1</v>
      </c>
      <c r="T2781" s="8">
        <f t="shared" si="303"/>
        <v>41101.906111111115</v>
      </c>
      <c r="U2781" s="8">
        <f t="shared" si="304"/>
        <v>41131.906111111115</v>
      </c>
      <c r="V2781" s="14">
        <f t="shared" si="305"/>
        <v>30</v>
      </c>
      <c r="W2781" s="10">
        <f t="shared" si="306"/>
        <v>-0.99439999999999995</v>
      </c>
      <c r="X2781" s="21">
        <f t="shared" si="307"/>
        <v>2012</v>
      </c>
    </row>
    <row r="2782" spans="1:24" ht="60" x14ac:dyDescent="0.25">
      <c r="A2782">
        <v>1577</v>
      </c>
      <c r="B2782" s="1" t="s">
        <v>1578</v>
      </c>
      <c r="C2782" s="1" t="s">
        <v>5687</v>
      </c>
      <c r="D2782" s="3">
        <v>10000</v>
      </c>
      <c r="E2782" s="4">
        <v>55</v>
      </c>
      <c r="F2782" t="s">
        <v>8219</v>
      </c>
      <c r="G2782" t="s">
        <v>8223</v>
      </c>
      <c r="H2782" t="s">
        <v>8403</v>
      </c>
      <c r="I2782" t="s">
        <v>8245</v>
      </c>
      <c r="J2782">
        <v>1343161248</v>
      </c>
      <c r="K2782">
        <v>1337977248</v>
      </c>
      <c r="L2782" t="b">
        <v>0</v>
      </c>
      <c r="M2782">
        <v>2</v>
      </c>
      <c r="N2782" t="b">
        <v>0</v>
      </c>
      <c r="O2782" t="s">
        <v>8288</v>
      </c>
      <c r="P2782" t="s">
        <v>8309</v>
      </c>
      <c r="Q2782" t="s">
        <v>8347</v>
      </c>
      <c r="R2782">
        <f t="shared" si="301"/>
        <v>27.5</v>
      </c>
      <c r="S2782" s="9">
        <f t="shared" si="302"/>
        <v>1</v>
      </c>
      <c r="T2782" s="8">
        <f t="shared" si="303"/>
        <v>41054.847777777781</v>
      </c>
      <c r="U2782" s="8">
        <f t="shared" si="304"/>
        <v>41114.847777777781</v>
      </c>
      <c r="V2782" s="14">
        <f t="shared" si="305"/>
        <v>60</v>
      </c>
      <c r="W2782" s="10">
        <f t="shared" si="306"/>
        <v>-0.99450000000000005</v>
      </c>
      <c r="X2782" s="21">
        <f t="shared" si="307"/>
        <v>2012</v>
      </c>
    </row>
    <row r="2783" spans="1:24" ht="45" x14ac:dyDescent="0.25">
      <c r="A2783">
        <v>1875</v>
      </c>
      <c r="B2783" s="1" t="s">
        <v>1876</v>
      </c>
      <c r="C2783" s="1" t="s">
        <v>5985</v>
      </c>
      <c r="D2783" s="3">
        <v>10000</v>
      </c>
      <c r="E2783" s="4">
        <v>51</v>
      </c>
      <c r="F2783" t="s">
        <v>8220</v>
      </c>
      <c r="G2783" t="s">
        <v>8223</v>
      </c>
      <c r="H2783" t="s">
        <v>8403</v>
      </c>
      <c r="I2783" t="s">
        <v>8245</v>
      </c>
      <c r="J2783">
        <v>1470519308</v>
      </c>
      <c r="K2783">
        <v>1465335308</v>
      </c>
      <c r="L2783" t="b">
        <v>0</v>
      </c>
      <c r="M2783">
        <v>3</v>
      </c>
      <c r="N2783" t="b">
        <v>0</v>
      </c>
      <c r="O2783" t="s">
        <v>8281</v>
      </c>
      <c r="P2783" t="s">
        <v>8314</v>
      </c>
      <c r="Q2783" t="s">
        <v>8342</v>
      </c>
      <c r="R2783">
        <f t="shared" si="301"/>
        <v>17</v>
      </c>
      <c r="S2783" s="9">
        <f t="shared" si="302"/>
        <v>1</v>
      </c>
      <c r="T2783" s="8">
        <f t="shared" si="303"/>
        <v>42528.899398148147</v>
      </c>
      <c r="U2783" s="8">
        <f t="shared" si="304"/>
        <v>42588.899398148147</v>
      </c>
      <c r="V2783" s="14">
        <f t="shared" si="305"/>
        <v>60</v>
      </c>
      <c r="W2783" s="10">
        <f t="shared" si="306"/>
        <v>-0.99490000000000001</v>
      </c>
      <c r="X2783" s="21">
        <f t="shared" si="307"/>
        <v>2016</v>
      </c>
    </row>
    <row r="2784" spans="1:24" ht="60" x14ac:dyDescent="0.25">
      <c r="A2784">
        <v>2568</v>
      </c>
      <c r="B2784" s="1" t="s">
        <v>2568</v>
      </c>
      <c r="C2784" s="1" t="s">
        <v>6678</v>
      </c>
      <c r="D2784" s="3">
        <v>10000</v>
      </c>
      <c r="E2784" s="4">
        <v>50</v>
      </c>
      <c r="F2784" t="s">
        <v>8219</v>
      </c>
      <c r="G2784" t="s">
        <v>8224</v>
      </c>
      <c r="H2784" t="s">
        <v>8407</v>
      </c>
      <c r="I2784" t="s">
        <v>8246</v>
      </c>
      <c r="J2784">
        <v>1472745594</v>
      </c>
      <c r="K2784">
        <v>1470153594</v>
      </c>
      <c r="L2784" t="b">
        <v>0</v>
      </c>
      <c r="M2784">
        <v>1</v>
      </c>
      <c r="N2784" t="b">
        <v>0</v>
      </c>
      <c r="O2784" t="s">
        <v>8282</v>
      </c>
      <c r="P2784" t="s">
        <v>8317</v>
      </c>
      <c r="Q2784" t="s">
        <v>8343</v>
      </c>
      <c r="R2784">
        <f t="shared" si="301"/>
        <v>50</v>
      </c>
      <c r="S2784" s="9">
        <f t="shared" si="302"/>
        <v>1</v>
      </c>
      <c r="T2784" s="8">
        <f t="shared" si="303"/>
        <v>42584.666597222225</v>
      </c>
      <c r="U2784" s="8">
        <f t="shared" si="304"/>
        <v>42614.666597222225</v>
      </c>
      <c r="V2784" s="14">
        <f t="shared" si="305"/>
        <v>30</v>
      </c>
      <c r="W2784" s="10">
        <f t="shared" si="306"/>
        <v>-0.995</v>
      </c>
      <c r="X2784" s="21">
        <f t="shared" si="307"/>
        <v>2016</v>
      </c>
    </row>
    <row r="2785" spans="1:24" ht="60" x14ac:dyDescent="0.25">
      <c r="A2785">
        <v>1109</v>
      </c>
      <c r="B2785" s="1" t="s">
        <v>1110</v>
      </c>
      <c r="C2785" s="1" t="s">
        <v>5219</v>
      </c>
      <c r="D2785" s="3">
        <v>10000</v>
      </c>
      <c r="E2785" s="4">
        <v>45</v>
      </c>
      <c r="F2785" t="s">
        <v>8220</v>
      </c>
      <c r="G2785" t="s">
        <v>8223</v>
      </c>
      <c r="H2785" t="s">
        <v>8403</v>
      </c>
      <c r="I2785" t="s">
        <v>8245</v>
      </c>
      <c r="J2785">
        <v>1479495790</v>
      </c>
      <c r="K2785">
        <v>1476900190</v>
      </c>
      <c r="L2785" t="b">
        <v>0</v>
      </c>
      <c r="M2785">
        <v>3</v>
      </c>
      <c r="N2785" t="b">
        <v>0</v>
      </c>
      <c r="O2785" t="s">
        <v>8280</v>
      </c>
      <c r="P2785" t="s">
        <v>8314</v>
      </c>
      <c r="Q2785" t="s">
        <v>8332</v>
      </c>
      <c r="R2785">
        <f t="shared" si="301"/>
        <v>15</v>
      </c>
      <c r="S2785" s="9">
        <f t="shared" si="302"/>
        <v>0</v>
      </c>
      <c r="T2785" s="8">
        <f t="shared" si="303"/>
        <v>42662.752199074079</v>
      </c>
      <c r="U2785" s="8">
        <f t="shared" si="304"/>
        <v>42692.793865740736</v>
      </c>
      <c r="V2785" s="14">
        <f t="shared" si="305"/>
        <v>30.041666666656965</v>
      </c>
      <c r="W2785" s="10">
        <f t="shared" si="306"/>
        <v>-0.99550000000000005</v>
      </c>
      <c r="X2785" s="21">
        <f t="shared" si="307"/>
        <v>2016</v>
      </c>
    </row>
    <row r="2786" spans="1:24" ht="60" x14ac:dyDescent="0.25">
      <c r="A2786">
        <v>3053</v>
      </c>
      <c r="B2786" s="1" t="s">
        <v>3053</v>
      </c>
      <c r="C2786" s="1" t="s">
        <v>7163</v>
      </c>
      <c r="D2786" s="3">
        <v>10000</v>
      </c>
      <c r="E2786" s="4">
        <v>40</v>
      </c>
      <c r="F2786" t="s">
        <v>8220</v>
      </c>
      <c r="G2786" t="s">
        <v>8223</v>
      </c>
      <c r="H2786" t="s">
        <v>8403</v>
      </c>
      <c r="I2786" t="s">
        <v>8245</v>
      </c>
      <c r="J2786">
        <v>1412222340</v>
      </c>
      <c r="K2786">
        <v>1407781013</v>
      </c>
      <c r="L2786" t="b">
        <v>0</v>
      </c>
      <c r="M2786">
        <v>3</v>
      </c>
      <c r="N2786" t="b">
        <v>0</v>
      </c>
      <c r="O2786" t="s">
        <v>8301</v>
      </c>
      <c r="P2786" t="s">
        <v>8321</v>
      </c>
      <c r="Q2786" t="s">
        <v>8322</v>
      </c>
      <c r="R2786">
        <f t="shared" si="301"/>
        <v>13.33</v>
      </c>
      <c r="S2786" s="9">
        <f t="shared" si="302"/>
        <v>0</v>
      </c>
      <c r="T2786" s="8">
        <f t="shared" si="303"/>
        <v>41862.761724537035</v>
      </c>
      <c r="U2786" s="8">
        <f t="shared" si="304"/>
        <v>41914.165972222225</v>
      </c>
      <c r="V2786" s="14">
        <f t="shared" si="305"/>
        <v>51.404247685190057</v>
      </c>
      <c r="W2786" s="10">
        <f t="shared" si="306"/>
        <v>-0.996</v>
      </c>
      <c r="X2786" s="21">
        <f t="shared" si="307"/>
        <v>2014</v>
      </c>
    </row>
    <row r="2787" spans="1:24" ht="60" x14ac:dyDescent="0.25">
      <c r="A2787">
        <v>4042</v>
      </c>
      <c r="B2787" s="1" t="s">
        <v>4038</v>
      </c>
      <c r="C2787" s="1" t="s">
        <v>8146</v>
      </c>
      <c r="D2787" s="3">
        <v>10000</v>
      </c>
      <c r="E2787" s="4">
        <v>21</v>
      </c>
      <c r="F2787" t="s">
        <v>8220</v>
      </c>
      <c r="G2787" t="s">
        <v>8223</v>
      </c>
      <c r="H2787" t="s">
        <v>8403</v>
      </c>
      <c r="I2787" t="s">
        <v>8245</v>
      </c>
      <c r="J2787">
        <v>1421781360</v>
      </c>
      <c r="K2787">
        <v>1419213664</v>
      </c>
      <c r="L2787" t="b">
        <v>0</v>
      </c>
      <c r="M2787">
        <v>3</v>
      </c>
      <c r="N2787" t="b">
        <v>0</v>
      </c>
      <c r="O2787" t="s">
        <v>8269</v>
      </c>
      <c r="P2787" t="s">
        <v>8321</v>
      </c>
      <c r="Q2787" t="s">
        <v>8324</v>
      </c>
      <c r="R2787">
        <f t="shared" si="301"/>
        <v>7</v>
      </c>
      <c r="S2787" s="9">
        <f t="shared" si="302"/>
        <v>0</v>
      </c>
      <c r="T2787" s="8">
        <f t="shared" si="303"/>
        <v>41995.084074074075</v>
      </c>
      <c r="U2787" s="8">
        <f t="shared" si="304"/>
        <v>42024.802777777775</v>
      </c>
      <c r="V2787" s="14">
        <f t="shared" si="305"/>
        <v>29.718703703700157</v>
      </c>
      <c r="W2787" s="10">
        <f t="shared" si="306"/>
        <v>-0.99790000000000001</v>
      </c>
      <c r="X2787" s="21">
        <f t="shared" si="307"/>
        <v>2014</v>
      </c>
    </row>
    <row r="2788" spans="1:24" ht="45" x14ac:dyDescent="0.25">
      <c r="A2788">
        <v>3852</v>
      </c>
      <c r="B2788" s="1" t="s">
        <v>3849</v>
      </c>
      <c r="C2788" s="1" t="s">
        <v>7961</v>
      </c>
      <c r="D2788" s="3">
        <v>10000</v>
      </c>
      <c r="E2788" s="4">
        <v>20</v>
      </c>
      <c r="F2788" t="s">
        <v>8220</v>
      </c>
      <c r="G2788" t="s">
        <v>8223</v>
      </c>
      <c r="H2788" t="s">
        <v>8403</v>
      </c>
      <c r="I2788" t="s">
        <v>8245</v>
      </c>
      <c r="J2788">
        <v>1427427276</v>
      </c>
      <c r="K2788">
        <v>1425270876</v>
      </c>
      <c r="L2788" t="b">
        <v>0</v>
      </c>
      <c r="M2788">
        <v>2</v>
      </c>
      <c r="N2788" t="b">
        <v>0</v>
      </c>
      <c r="O2788" t="s">
        <v>8269</v>
      </c>
      <c r="P2788" t="s">
        <v>8321</v>
      </c>
      <c r="Q2788" t="s">
        <v>8324</v>
      </c>
      <c r="R2788">
        <f t="shared" si="301"/>
        <v>10</v>
      </c>
      <c r="S2788" s="9">
        <f t="shared" si="302"/>
        <v>0</v>
      </c>
      <c r="T2788" s="8">
        <f t="shared" si="303"/>
        <v>42065.190694444449</v>
      </c>
      <c r="U2788" s="8">
        <f t="shared" si="304"/>
        <v>42090.149027777778</v>
      </c>
      <c r="V2788" s="14">
        <f t="shared" si="305"/>
        <v>24.958333333328483</v>
      </c>
      <c r="W2788" s="10">
        <f t="shared" si="306"/>
        <v>-0.998</v>
      </c>
      <c r="X2788" s="21">
        <f t="shared" si="307"/>
        <v>2015</v>
      </c>
    </row>
    <row r="2789" spans="1:24" ht="45" x14ac:dyDescent="0.25">
      <c r="A2789">
        <v>1169</v>
      </c>
      <c r="B2789" s="1" t="s">
        <v>1170</v>
      </c>
      <c r="C2789" s="1" t="s">
        <v>5279</v>
      </c>
      <c r="D2789" s="3">
        <v>10000</v>
      </c>
      <c r="E2789" s="4">
        <v>17</v>
      </c>
      <c r="F2789" t="s">
        <v>8220</v>
      </c>
      <c r="G2789" t="s">
        <v>8223</v>
      </c>
      <c r="H2789" t="s">
        <v>8403</v>
      </c>
      <c r="I2789" t="s">
        <v>8245</v>
      </c>
      <c r="J2789">
        <v>1424593763</v>
      </c>
      <c r="K2789">
        <v>1422001763</v>
      </c>
      <c r="L2789" t="b">
        <v>0</v>
      </c>
      <c r="M2789">
        <v>3</v>
      </c>
      <c r="N2789" t="b">
        <v>0</v>
      </c>
      <c r="O2789" t="s">
        <v>8282</v>
      </c>
      <c r="P2789" t="s">
        <v>8317</v>
      </c>
      <c r="Q2789" t="s">
        <v>8343</v>
      </c>
      <c r="R2789">
        <f t="shared" si="301"/>
        <v>5.67</v>
      </c>
      <c r="S2789" s="9">
        <f t="shared" si="302"/>
        <v>0</v>
      </c>
      <c r="T2789" s="8">
        <f t="shared" si="303"/>
        <v>42027.353738425925</v>
      </c>
      <c r="U2789" s="8">
        <f t="shared" si="304"/>
        <v>42057.353738425925</v>
      </c>
      <c r="V2789" s="14">
        <f t="shared" si="305"/>
        <v>30</v>
      </c>
      <c r="W2789" s="10">
        <f t="shared" si="306"/>
        <v>-0.99829999999999997</v>
      </c>
      <c r="X2789" s="21">
        <f t="shared" si="307"/>
        <v>2015</v>
      </c>
    </row>
    <row r="2790" spans="1:24" ht="45" x14ac:dyDescent="0.25">
      <c r="A2790">
        <v>443</v>
      </c>
      <c r="B2790" s="1" t="s">
        <v>444</v>
      </c>
      <c r="C2790" s="1" t="s">
        <v>4553</v>
      </c>
      <c r="D2790" s="3">
        <v>10000</v>
      </c>
      <c r="E2790" s="4">
        <v>10</v>
      </c>
      <c r="F2790" t="s">
        <v>8220</v>
      </c>
      <c r="G2790" t="s">
        <v>8228</v>
      </c>
      <c r="H2790" t="s">
        <v>8408</v>
      </c>
      <c r="I2790" t="s">
        <v>8250</v>
      </c>
      <c r="J2790">
        <v>1391991701</v>
      </c>
      <c r="K2790">
        <v>1389399701</v>
      </c>
      <c r="L2790" t="b">
        <v>0</v>
      </c>
      <c r="M2790">
        <v>2</v>
      </c>
      <c r="N2790" t="b">
        <v>0</v>
      </c>
      <c r="O2790" t="s">
        <v>8268</v>
      </c>
      <c r="P2790" t="s">
        <v>8319</v>
      </c>
      <c r="Q2790" t="s">
        <v>8337</v>
      </c>
      <c r="R2790">
        <f t="shared" si="301"/>
        <v>5</v>
      </c>
      <c r="S2790" s="9">
        <f t="shared" si="302"/>
        <v>0</v>
      </c>
      <c r="T2790" s="8">
        <f t="shared" si="303"/>
        <v>41650.015057870369</v>
      </c>
      <c r="U2790" s="8">
        <f t="shared" si="304"/>
        <v>41680.015057870369</v>
      </c>
      <c r="V2790" s="14">
        <f t="shared" si="305"/>
        <v>30</v>
      </c>
      <c r="W2790" s="10">
        <f t="shared" si="306"/>
        <v>-0.999</v>
      </c>
      <c r="X2790" s="21">
        <f t="shared" si="307"/>
        <v>2014</v>
      </c>
    </row>
    <row r="2791" spans="1:24" ht="45" x14ac:dyDescent="0.25">
      <c r="A2791">
        <v>482</v>
      </c>
      <c r="B2791" s="1" t="s">
        <v>483</v>
      </c>
      <c r="C2791" s="1" t="s">
        <v>4592</v>
      </c>
      <c r="D2791" s="3">
        <v>10000</v>
      </c>
      <c r="E2791" s="4">
        <v>10</v>
      </c>
      <c r="F2791" t="s">
        <v>8220</v>
      </c>
      <c r="G2791" t="s">
        <v>8223</v>
      </c>
      <c r="H2791" t="s">
        <v>8403</v>
      </c>
      <c r="I2791" t="s">
        <v>8245</v>
      </c>
      <c r="J2791">
        <v>1460644440</v>
      </c>
      <c r="K2791">
        <v>1458336690</v>
      </c>
      <c r="L2791" t="b">
        <v>0</v>
      </c>
      <c r="M2791">
        <v>1</v>
      </c>
      <c r="N2791" t="b">
        <v>0</v>
      </c>
      <c r="O2791" t="s">
        <v>8268</v>
      </c>
      <c r="P2791" t="s">
        <v>8319</v>
      </c>
      <c r="Q2791" t="s">
        <v>8337</v>
      </c>
      <c r="R2791">
        <f t="shared" si="301"/>
        <v>10</v>
      </c>
      <c r="S2791" s="9">
        <f t="shared" si="302"/>
        <v>0</v>
      </c>
      <c r="T2791" s="8">
        <f t="shared" si="303"/>
        <v>42447.896875000006</v>
      </c>
      <c r="U2791" s="8">
        <f t="shared" si="304"/>
        <v>42474.606944444444</v>
      </c>
      <c r="V2791" s="14">
        <f t="shared" si="305"/>
        <v>26.710069444437977</v>
      </c>
      <c r="W2791" s="10">
        <f t="shared" si="306"/>
        <v>-0.999</v>
      </c>
      <c r="X2791" s="21">
        <f t="shared" si="307"/>
        <v>2016</v>
      </c>
    </row>
    <row r="2792" spans="1:24" ht="60" x14ac:dyDescent="0.25">
      <c r="A2792">
        <v>1564</v>
      </c>
      <c r="B2792" s="1" t="s">
        <v>1565</v>
      </c>
      <c r="C2792" s="1" t="s">
        <v>5674</v>
      </c>
      <c r="D2792" s="3">
        <v>10000</v>
      </c>
      <c r="E2792" s="4">
        <v>10</v>
      </c>
      <c r="F2792" t="s">
        <v>8219</v>
      </c>
      <c r="G2792" t="s">
        <v>8223</v>
      </c>
      <c r="H2792" t="s">
        <v>8403</v>
      </c>
      <c r="I2792" t="s">
        <v>8245</v>
      </c>
      <c r="J2792">
        <v>1432843500</v>
      </c>
      <c r="K2792">
        <v>1430124509</v>
      </c>
      <c r="L2792" t="b">
        <v>0</v>
      </c>
      <c r="M2792">
        <v>1</v>
      </c>
      <c r="N2792" t="b">
        <v>0</v>
      </c>
      <c r="O2792" t="s">
        <v>8288</v>
      </c>
      <c r="P2792" t="s">
        <v>8309</v>
      </c>
      <c r="Q2792" t="s">
        <v>8347</v>
      </c>
      <c r="R2792">
        <f t="shared" si="301"/>
        <v>10</v>
      </c>
      <c r="S2792" s="9">
        <f t="shared" si="302"/>
        <v>0</v>
      </c>
      <c r="T2792" s="8">
        <f t="shared" si="303"/>
        <v>42121.367002314815</v>
      </c>
      <c r="U2792" s="8">
        <f t="shared" si="304"/>
        <v>42152.836805555555</v>
      </c>
      <c r="V2792" s="14">
        <f t="shared" si="305"/>
        <v>31.469803240739566</v>
      </c>
      <c r="W2792" s="10">
        <f t="shared" si="306"/>
        <v>-0.999</v>
      </c>
      <c r="X2792" s="21">
        <f t="shared" si="307"/>
        <v>2015</v>
      </c>
    </row>
    <row r="2793" spans="1:24" ht="45" x14ac:dyDescent="0.25">
      <c r="A2793">
        <v>548</v>
      </c>
      <c r="B2793" s="1" t="s">
        <v>549</v>
      </c>
      <c r="C2793" s="1" t="s">
        <v>4658</v>
      </c>
      <c r="D2793" s="3">
        <v>10000</v>
      </c>
      <c r="E2793" s="4">
        <v>9</v>
      </c>
      <c r="F2793" t="s">
        <v>8220</v>
      </c>
      <c r="G2793" t="s">
        <v>8224</v>
      </c>
      <c r="H2793" t="s">
        <v>8407</v>
      </c>
      <c r="I2793" t="s">
        <v>8246</v>
      </c>
      <c r="J2793">
        <v>1446154848</v>
      </c>
      <c r="K2793">
        <v>1443562848</v>
      </c>
      <c r="L2793" t="b">
        <v>0</v>
      </c>
      <c r="M2793">
        <v>1</v>
      </c>
      <c r="N2793" t="b">
        <v>0</v>
      </c>
      <c r="O2793" t="s">
        <v>8270</v>
      </c>
      <c r="P2793" t="s">
        <v>8306</v>
      </c>
      <c r="Q2793" t="s">
        <v>8340</v>
      </c>
      <c r="R2793">
        <f t="shared" si="301"/>
        <v>9</v>
      </c>
      <c r="S2793" s="9">
        <f t="shared" si="302"/>
        <v>0</v>
      </c>
      <c r="T2793" s="8">
        <f t="shared" si="303"/>
        <v>42276.903333333335</v>
      </c>
      <c r="U2793" s="8">
        <f t="shared" si="304"/>
        <v>42306.903333333335</v>
      </c>
      <c r="V2793" s="14">
        <f t="shared" si="305"/>
        <v>30</v>
      </c>
      <c r="W2793" s="10">
        <f t="shared" si="306"/>
        <v>-0.99909999999999999</v>
      </c>
      <c r="X2793" s="21">
        <f t="shared" si="307"/>
        <v>2015</v>
      </c>
    </row>
    <row r="2794" spans="1:24" ht="60" x14ac:dyDescent="0.25">
      <c r="A2794">
        <v>1694</v>
      </c>
      <c r="B2794" s="1" t="s">
        <v>1695</v>
      </c>
      <c r="C2794" s="1" t="s">
        <v>5804</v>
      </c>
      <c r="D2794" s="3">
        <v>10000</v>
      </c>
      <c r="E2794" s="4">
        <v>5</v>
      </c>
      <c r="F2794" t="s">
        <v>8221</v>
      </c>
      <c r="G2794" t="s">
        <v>8223</v>
      </c>
      <c r="H2794" t="s">
        <v>8403</v>
      </c>
      <c r="I2794" t="s">
        <v>8245</v>
      </c>
      <c r="J2794">
        <v>1490589360</v>
      </c>
      <c r="K2794">
        <v>1488038674</v>
      </c>
      <c r="L2794" t="b">
        <v>0</v>
      </c>
      <c r="M2794">
        <v>1</v>
      </c>
      <c r="N2794" t="b">
        <v>0</v>
      </c>
      <c r="O2794" t="s">
        <v>8291</v>
      </c>
      <c r="P2794" t="s">
        <v>8325</v>
      </c>
      <c r="Q2794" t="s">
        <v>8328</v>
      </c>
      <c r="R2794">
        <f t="shared" si="301"/>
        <v>5</v>
      </c>
      <c r="S2794" s="9">
        <f t="shared" si="302"/>
        <v>0</v>
      </c>
      <c r="T2794" s="8">
        <f t="shared" si="303"/>
        <v>42791.669837962967</v>
      </c>
      <c r="U2794" s="8">
        <f t="shared" si="304"/>
        <v>42821.191666666666</v>
      </c>
      <c r="V2794" s="14">
        <f t="shared" si="305"/>
        <v>29.521828703698702</v>
      </c>
      <c r="W2794" s="10">
        <f t="shared" si="306"/>
        <v>-0.99950000000000006</v>
      </c>
      <c r="X2794" s="21">
        <f t="shared" si="307"/>
        <v>2017</v>
      </c>
    </row>
    <row r="2795" spans="1:24" ht="60" x14ac:dyDescent="0.25">
      <c r="A2795">
        <v>3119</v>
      </c>
      <c r="B2795" s="1" t="s">
        <v>3119</v>
      </c>
      <c r="C2795" s="1" t="s">
        <v>7229</v>
      </c>
      <c r="D2795" s="3">
        <v>10000</v>
      </c>
      <c r="E2795" s="4">
        <v>5</v>
      </c>
      <c r="F2795" t="s">
        <v>8220</v>
      </c>
      <c r="G2795" t="s">
        <v>8223</v>
      </c>
      <c r="H2795" t="s">
        <v>8403</v>
      </c>
      <c r="I2795" t="s">
        <v>8245</v>
      </c>
      <c r="J2795">
        <v>1427414732</v>
      </c>
      <c r="K2795">
        <v>1424826332</v>
      </c>
      <c r="L2795" t="b">
        <v>0</v>
      </c>
      <c r="M2795">
        <v>1</v>
      </c>
      <c r="N2795" t="b">
        <v>0</v>
      </c>
      <c r="O2795" t="s">
        <v>8301</v>
      </c>
      <c r="P2795" t="s">
        <v>8321</v>
      </c>
      <c r="Q2795" t="s">
        <v>8322</v>
      </c>
      <c r="R2795">
        <f t="shared" si="301"/>
        <v>5</v>
      </c>
      <c r="S2795" s="9">
        <f t="shared" si="302"/>
        <v>0</v>
      </c>
      <c r="T2795" s="8">
        <f t="shared" si="303"/>
        <v>42060.04550925926</v>
      </c>
      <c r="U2795" s="8">
        <f t="shared" si="304"/>
        <v>42090.003842592589</v>
      </c>
      <c r="V2795" s="14">
        <f t="shared" si="305"/>
        <v>29.958333333328483</v>
      </c>
      <c r="W2795" s="10">
        <f t="shared" si="306"/>
        <v>-0.99950000000000006</v>
      </c>
      <c r="X2795" s="21">
        <f t="shared" si="307"/>
        <v>2015</v>
      </c>
    </row>
    <row r="2796" spans="1:24" ht="30" x14ac:dyDescent="0.25">
      <c r="A2796">
        <v>3904</v>
      </c>
      <c r="B2796" s="1" t="s">
        <v>3901</v>
      </c>
      <c r="C2796" s="1" t="s">
        <v>8012</v>
      </c>
      <c r="D2796" s="3">
        <v>10000</v>
      </c>
      <c r="E2796" s="4">
        <v>3</v>
      </c>
      <c r="F2796" t="s">
        <v>8220</v>
      </c>
      <c r="G2796" t="s">
        <v>8223</v>
      </c>
      <c r="H2796" t="s">
        <v>8403</v>
      </c>
      <c r="I2796" t="s">
        <v>8245</v>
      </c>
      <c r="J2796">
        <v>1429074240</v>
      </c>
      <c r="K2796">
        <v>1427866200</v>
      </c>
      <c r="L2796" t="b">
        <v>0</v>
      </c>
      <c r="M2796">
        <v>2</v>
      </c>
      <c r="N2796" t="b">
        <v>0</v>
      </c>
      <c r="O2796" t="s">
        <v>8269</v>
      </c>
      <c r="P2796" t="s">
        <v>8321</v>
      </c>
      <c r="Q2796" t="s">
        <v>8324</v>
      </c>
      <c r="R2796">
        <f t="shared" si="301"/>
        <v>1.5</v>
      </c>
      <c r="S2796" s="9">
        <f t="shared" si="302"/>
        <v>0</v>
      </c>
      <c r="T2796" s="8">
        <f t="shared" si="303"/>
        <v>42095.229166666672</v>
      </c>
      <c r="U2796" s="8">
        <f t="shared" si="304"/>
        <v>42109.211111111115</v>
      </c>
      <c r="V2796" s="14">
        <f t="shared" si="305"/>
        <v>13.981944444443798</v>
      </c>
      <c r="W2796" s="10">
        <f t="shared" si="306"/>
        <v>-0.99970000000000003</v>
      </c>
      <c r="X2796" s="21">
        <f t="shared" si="307"/>
        <v>2015</v>
      </c>
    </row>
    <row r="2797" spans="1:24" ht="60" x14ac:dyDescent="0.25">
      <c r="A2797">
        <v>2913</v>
      </c>
      <c r="B2797" s="1" t="s">
        <v>2913</v>
      </c>
      <c r="C2797" s="1" t="s">
        <v>7023</v>
      </c>
      <c r="D2797" s="3">
        <v>10000</v>
      </c>
      <c r="E2797" s="4">
        <v>2</v>
      </c>
      <c r="F2797" t="s">
        <v>8220</v>
      </c>
      <c r="G2797" t="s">
        <v>8223</v>
      </c>
      <c r="H2797" t="s">
        <v>8403</v>
      </c>
      <c r="I2797" t="s">
        <v>8245</v>
      </c>
      <c r="J2797">
        <v>1410041339</v>
      </c>
      <c r="K2797">
        <v>1404857339</v>
      </c>
      <c r="L2797" t="b">
        <v>0</v>
      </c>
      <c r="M2797">
        <v>2</v>
      </c>
      <c r="N2797" t="b">
        <v>0</v>
      </c>
      <c r="O2797" t="s">
        <v>8269</v>
      </c>
      <c r="P2797" t="s">
        <v>8321</v>
      </c>
      <c r="Q2797" t="s">
        <v>8324</v>
      </c>
      <c r="R2797">
        <f t="shared" si="301"/>
        <v>1</v>
      </c>
      <c r="S2797" s="9">
        <f t="shared" si="302"/>
        <v>0</v>
      </c>
      <c r="T2797" s="8">
        <f t="shared" si="303"/>
        <v>41828.922905092593</v>
      </c>
      <c r="U2797" s="8">
        <f t="shared" si="304"/>
        <v>41888.922905092593</v>
      </c>
      <c r="V2797" s="14">
        <f t="shared" si="305"/>
        <v>60</v>
      </c>
      <c r="W2797" s="10">
        <f t="shared" si="306"/>
        <v>-0.99980000000000002</v>
      </c>
      <c r="X2797" s="21">
        <f t="shared" si="307"/>
        <v>2014</v>
      </c>
    </row>
    <row r="2798" spans="1:24" ht="60" x14ac:dyDescent="0.25">
      <c r="A2798">
        <v>199</v>
      </c>
      <c r="B2798" s="1" t="s">
        <v>201</v>
      </c>
      <c r="C2798" s="1" t="s">
        <v>4309</v>
      </c>
      <c r="D2798" s="3">
        <v>10000</v>
      </c>
      <c r="E2798" s="4">
        <v>0</v>
      </c>
      <c r="F2798" t="s">
        <v>8220</v>
      </c>
      <c r="G2798" t="s">
        <v>8223</v>
      </c>
      <c r="H2798" t="s">
        <v>8403</v>
      </c>
      <c r="I2798" t="s">
        <v>8245</v>
      </c>
      <c r="J2798">
        <v>1472698702</v>
      </c>
      <c r="K2798">
        <v>1470106702</v>
      </c>
      <c r="L2798" t="b">
        <v>0</v>
      </c>
      <c r="M2798">
        <v>0</v>
      </c>
      <c r="N2798" t="b">
        <v>0</v>
      </c>
      <c r="O2798" t="s">
        <v>8266</v>
      </c>
      <c r="P2798" t="s">
        <v>8319</v>
      </c>
      <c r="Q2798" t="s">
        <v>8323</v>
      </c>
      <c r="R2798">
        <f t="shared" si="301"/>
        <v>0</v>
      </c>
      <c r="S2798" s="9">
        <f t="shared" si="302"/>
        <v>0</v>
      </c>
      <c r="T2798" s="8">
        <f t="shared" si="303"/>
        <v>42584.123865740738</v>
      </c>
      <c r="U2798" s="8">
        <f t="shared" si="304"/>
        <v>42614.123865740738</v>
      </c>
      <c r="V2798" s="14">
        <f t="shared" si="305"/>
        <v>30</v>
      </c>
      <c r="W2798" s="10">
        <f t="shared" si="306"/>
        <v>-1</v>
      </c>
      <c r="X2798" s="21">
        <f t="shared" si="307"/>
        <v>2016</v>
      </c>
    </row>
    <row r="2799" spans="1:24" ht="45" x14ac:dyDescent="0.25">
      <c r="A2799">
        <v>235</v>
      </c>
      <c r="B2799" s="1" t="s">
        <v>237</v>
      </c>
      <c r="C2799" s="1" t="s">
        <v>4345</v>
      </c>
      <c r="D2799" s="3">
        <v>10000</v>
      </c>
      <c r="E2799" s="4">
        <v>0</v>
      </c>
      <c r="F2799" t="s">
        <v>8220</v>
      </c>
      <c r="G2799" t="s">
        <v>8223</v>
      </c>
      <c r="H2799" t="s">
        <v>8403</v>
      </c>
      <c r="I2799" t="s">
        <v>8245</v>
      </c>
      <c r="J2799">
        <v>1436478497</v>
      </c>
      <c r="K2799">
        <v>1433886497</v>
      </c>
      <c r="L2799" t="b">
        <v>0</v>
      </c>
      <c r="M2799">
        <v>0</v>
      </c>
      <c r="N2799" t="b">
        <v>0</v>
      </c>
      <c r="O2799" t="s">
        <v>8266</v>
      </c>
      <c r="P2799" t="s">
        <v>8319</v>
      </c>
      <c r="Q2799" t="s">
        <v>8323</v>
      </c>
      <c r="R2799">
        <f t="shared" si="301"/>
        <v>0</v>
      </c>
      <c r="S2799" s="9">
        <f t="shared" si="302"/>
        <v>0</v>
      </c>
      <c r="T2799" s="8">
        <f t="shared" si="303"/>
        <v>42164.908530092594</v>
      </c>
      <c r="U2799" s="8">
        <f t="shared" si="304"/>
        <v>42194.908530092594</v>
      </c>
      <c r="V2799" s="14">
        <f t="shared" si="305"/>
        <v>30</v>
      </c>
      <c r="W2799" s="10">
        <f t="shared" si="306"/>
        <v>-1</v>
      </c>
      <c r="X2799" s="21">
        <f t="shared" si="307"/>
        <v>2015</v>
      </c>
    </row>
    <row r="2800" spans="1:24" ht="45" x14ac:dyDescent="0.25">
      <c r="A2800">
        <v>478</v>
      </c>
      <c r="B2800" s="1" t="s">
        <v>479</v>
      </c>
      <c r="C2800" s="1" t="s">
        <v>4588</v>
      </c>
      <c r="D2800" s="3">
        <v>10000</v>
      </c>
      <c r="E2800" s="4">
        <v>0</v>
      </c>
      <c r="F2800" t="s">
        <v>8220</v>
      </c>
      <c r="G2800" t="s">
        <v>8223</v>
      </c>
      <c r="H2800" t="s">
        <v>8403</v>
      </c>
      <c r="I2800" t="s">
        <v>8245</v>
      </c>
      <c r="J2800">
        <v>1427921509</v>
      </c>
      <c r="K2800">
        <v>1425333109</v>
      </c>
      <c r="L2800" t="b">
        <v>0</v>
      </c>
      <c r="M2800">
        <v>0</v>
      </c>
      <c r="N2800" t="b">
        <v>0</v>
      </c>
      <c r="O2800" t="s">
        <v>8268</v>
      </c>
      <c r="P2800" t="s">
        <v>8319</v>
      </c>
      <c r="Q2800" t="s">
        <v>8337</v>
      </c>
      <c r="R2800">
        <f t="shared" si="301"/>
        <v>0</v>
      </c>
      <c r="S2800" s="9">
        <f t="shared" si="302"/>
        <v>0</v>
      </c>
      <c r="T2800" s="8">
        <f t="shared" si="303"/>
        <v>42065.910983796297</v>
      </c>
      <c r="U2800" s="8">
        <f t="shared" si="304"/>
        <v>42095.869317129633</v>
      </c>
      <c r="V2800" s="14">
        <f t="shared" si="305"/>
        <v>29.958333333335759</v>
      </c>
      <c r="W2800" s="10">
        <f t="shared" si="306"/>
        <v>-1</v>
      </c>
      <c r="X2800" s="21">
        <f t="shared" si="307"/>
        <v>2015</v>
      </c>
    </row>
    <row r="2801" spans="1:24" ht="45" x14ac:dyDescent="0.25">
      <c r="A2801">
        <v>491</v>
      </c>
      <c r="B2801" s="1" t="s">
        <v>492</v>
      </c>
      <c r="C2801" s="1" t="s">
        <v>4601</v>
      </c>
      <c r="D2801" s="3">
        <v>10000</v>
      </c>
      <c r="E2801" s="4">
        <v>0</v>
      </c>
      <c r="F2801" t="s">
        <v>8220</v>
      </c>
      <c r="G2801" t="s">
        <v>8223</v>
      </c>
      <c r="H2801" t="s">
        <v>8403</v>
      </c>
      <c r="I2801" t="s">
        <v>8245</v>
      </c>
      <c r="J2801">
        <v>1453937699</v>
      </c>
      <c r="K2801">
        <v>1451345699</v>
      </c>
      <c r="L2801" t="b">
        <v>0</v>
      </c>
      <c r="M2801">
        <v>0</v>
      </c>
      <c r="N2801" t="b">
        <v>0</v>
      </c>
      <c r="O2801" t="s">
        <v>8268</v>
      </c>
      <c r="P2801" t="s">
        <v>8319</v>
      </c>
      <c r="Q2801" t="s">
        <v>8337</v>
      </c>
      <c r="R2801">
        <f t="shared" si="301"/>
        <v>0</v>
      </c>
      <c r="S2801" s="9">
        <f t="shared" si="302"/>
        <v>0</v>
      </c>
      <c r="T2801" s="8">
        <f t="shared" si="303"/>
        <v>42366.982627314821</v>
      </c>
      <c r="U2801" s="8">
        <f t="shared" si="304"/>
        <v>42396.982627314821</v>
      </c>
      <c r="V2801" s="14">
        <f t="shared" si="305"/>
        <v>30</v>
      </c>
      <c r="W2801" s="10">
        <f t="shared" si="306"/>
        <v>-1</v>
      </c>
      <c r="X2801" s="21">
        <f t="shared" si="307"/>
        <v>2015</v>
      </c>
    </row>
    <row r="2802" spans="1:24" ht="60" x14ac:dyDescent="0.25">
      <c r="A2802">
        <v>501</v>
      </c>
      <c r="B2802" s="1" t="s">
        <v>502</v>
      </c>
      <c r="C2802" s="1" t="s">
        <v>4611</v>
      </c>
      <c r="D2802" s="3">
        <v>10000</v>
      </c>
      <c r="E2802" s="4">
        <v>0</v>
      </c>
      <c r="F2802" t="s">
        <v>8220</v>
      </c>
      <c r="G2802" t="s">
        <v>8223</v>
      </c>
      <c r="H2802" t="s">
        <v>8403</v>
      </c>
      <c r="I2802" t="s">
        <v>8245</v>
      </c>
      <c r="J2802">
        <v>1310189851</v>
      </c>
      <c r="K2802">
        <v>1307597851</v>
      </c>
      <c r="L2802" t="b">
        <v>0</v>
      </c>
      <c r="M2802">
        <v>0</v>
      </c>
      <c r="N2802" t="b">
        <v>0</v>
      </c>
      <c r="O2802" t="s">
        <v>8268</v>
      </c>
      <c r="P2802" t="s">
        <v>8319</v>
      </c>
      <c r="Q2802" t="s">
        <v>8337</v>
      </c>
      <c r="R2802">
        <f t="shared" si="301"/>
        <v>0</v>
      </c>
      <c r="S2802" s="9">
        <f t="shared" si="302"/>
        <v>0</v>
      </c>
      <c r="T2802" s="8">
        <f t="shared" si="303"/>
        <v>40703.234386574077</v>
      </c>
      <c r="U2802" s="8">
        <f t="shared" si="304"/>
        <v>40733.234386574077</v>
      </c>
      <c r="V2802" s="14">
        <f t="shared" si="305"/>
        <v>30</v>
      </c>
      <c r="W2802" s="10">
        <f t="shared" si="306"/>
        <v>-1</v>
      </c>
      <c r="X2802" s="21">
        <f t="shared" si="307"/>
        <v>2011</v>
      </c>
    </row>
    <row r="2803" spans="1:24" ht="60" x14ac:dyDescent="0.25">
      <c r="A2803">
        <v>567</v>
      </c>
      <c r="B2803" s="1" t="s">
        <v>568</v>
      </c>
      <c r="C2803" s="1" t="s">
        <v>4677</v>
      </c>
      <c r="D2803" s="3">
        <v>10000</v>
      </c>
      <c r="E2803" s="4">
        <v>0</v>
      </c>
      <c r="F2803" t="s">
        <v>8220</v>
      </c>
      <c r="G2803" t="s">
        <v>8223</v>
      </c>
      <c r="H2803" t="s">
        <v>8403</v>
      </c>
      <c r="I2803" t="s">
        <v>8245</v>
      </c>
      <c r="J2803">
        <v>1420143194</v>
      </c>
      <c r="K2803">
        <v>1417551194</v>
      </c>
      <c r="L2803" t="b">
        <v>0</v>
      </c>
      <c r="M2803">
        <v>0</v>
      </c>
      <c r="N2803" t="b">
        <v>0</v>
      </c>
      <c r="O2803" t="s">
        <v>8270</v>
      </c>
      <c r="P2803" t="s">
        <v>8306</v>
      </c>
      <c r="Q2803" t="s">
        <v>8340</v>
      </c>
      <c r="R2803">
        <f t="shared" si="301"/>
        <v>0</v>
      </c>
      <c r="S2803" s="9">
        <f t="shared" si="302"/>
        <v>0</v>
      </c>
      <c r="T2803" s="8">
        <f t="shared" si="303"/>
        <v>41975.842523148152</v>
      </c>
      <c r="U2803" s="8">
        <f t="shared" si="304"/>
        <v>42005.842523148152</v>
      </c>
      <c r="V2803" s="14">
        <f t="shared" si="305"/>
        <v>30</v>
      </c>
      <c r="W2803" s="10">
        <f t="shared" si="306"/>
        <v>-1</v>
      </c>
      <c r="X2803" s="21">
        <f t="shared" si="307"/>
        <v>2014</v>
      </c>
    </row>
    <row r="2804" spans="1:24" ht="30" x14ac:dyDescent="0.25">
      <c r="A2804">
        <v>612</v>
      </c>
      <c r="B2804" s="1" t="s">
        <v>613</v>
      </c>
      <c r="C2804" s="1" t="s">
        <v>4722</v>
      </c>
      <c r="D2804" s="3">
        <v>10000</v>
      </c>
      <c r="E2804" s="4">
        <v>0</v>
      </c>
      <c r="F2804" t="s">
        <v>8219</v>
      </c>
      <c r="G2804" t="s">
        <v>8236</v>
      </c>
      <c r="H2804" t="s">
        <v>8410</v>
      </c>
      <c r="I2804" t="s">
        <v>8248</v>
      </c>
      <c r="J2804">
        <v>1472777146</v>
      </c>
      <c r="K2804">
        <v>1470185146</v>
      </c>
      <c r="L2804" t="b">
        <v>0</v>
      </c>
      <c r="M2804">
        <v>0</v>
      </c>
      <c r="N2804" t="b">
        <v>0</v>
      </c>
      <c r="O2804" t="s">
        <v>8270</v>
      </c>
      <c r="P2804" t="s">
        <v>8306</v>
      </c>
      <c r="Q2804" t="s">
        <v>8340</v>
      </c>
      <c r="R2804">
        <f t="shared" si="301"/>
        <v>0</v>
      </c>
      <c r="S2804" s="9">
        <f t="shared" si="302"/>
        <v>0</v>
      </c>
      <c r="T2804" s="8">
        <f t="shared" si="303"/>
        <v>42585.031782407401</v>
      </c>
      <c r="U2804" s="8">
        <f t="shared" si="304"/>
        <v>42615.031782407401</v>
      </c>
      <c r="V2804" s="14">
        <f t="shared" si="305"/>
        <v>30</v>
      </c>
      <c r="W2804" s="10">
        <f t="shared" si="306"/>
        <v>-1</v>
      </c>
      <c r="X2804" s="21">
        <f t="shared" si="307"/>
        <v>2016</v>
      </c>
    </row>
    <row r="2805" spans="1:24" ht="45" x14ac:dyDescent="0.25">
      <c r="A2805">
        <v>614</v>
      </c>
      <c r="B2805" s="1" t="s">
        <v>615</v>
      </c>
      <c r="C2805" s="1" t="s">
        <v>4724</v>
      </c>
      <c r="D2805" s="3">
        <v>10000</v>
      </c>
      <c r="E2805" s="4">
        <v>0</v>
      </c>
      <c r="F2805" t="s">
        <v>8219</v>
      </c>
      <c r="G2805" t="s">
        <v>8223</v>
      </c>
      <c r="H2805" t="s">
        <v>8403</v>
      </c>
      <c r="I2805" t="s">
        <v>8245</v>
      </c>
      <c r="J2805">
        <v>1466731740</v>
      </c>
      <c r="K2805">
        <v>1464139740</v>
      </c>
      <c r="L2805" t="b">
        <v>0</v>
      </c>
      <c r="M2805">
        <v>0</v>
      </c>
      <c r="N2805" t="b">
        <v>0</v>
      </c>
      <c r="O2805" t="s">
        <v>8270</v>
      </c>
      <c r="P2805" t="s">
        <v>8306</v>
      </c>
      <c r="Q2805" t="s">
        <v>8340</v>
      </c>
      <c r="R2805">
        <f t="shared" si="301"/>
        <v>0</v>
      </c>
      <c r="S2805" s="9">
        <f t="shared" si="302"/>
        <v>0</v>
      </c>
      <c r="T2805" s="8">
        <f t="shared" si="303"/>
        <v>42515.061805555553</v>
      </c>
      <c r="U2805" s="8">
        <f t="shared" si="304"/>
        <v>42545.061805555553</v>
      </c>
      <c r="V2805" s="14">
        <f t="shared" si="305"/>
        <v>30</v>
      </c>
      <c r="W2805" s="10">
        <f t="shared" si="306"/>
        <v>-1</v>
      </c>
      <c r="X2805" s="21">
        <f t="shared" si="307"/>
        <v>2016</v>
      </c>
    </row>
    <row r="2806" spans="1:24" ht="60" x14ac:dyDescent="0.25">
      <c r="A2806">
        <v>1056</v>
      </c>
      <c r="B2806" s="1" t="s">
        <v>1057</v>
      </c>
      <c r="C2806" s="1" t="s">
        <v>5166</v>
      </c>
      <c r="D2806" s="3">
        <v>10000</v>
      </c>
      <c r="E2806" s="4">
        <v>0</v>
      </c>
      <c r="F2806" t="s">
        <v>8219</v>
      </c>
      <c r="G2806" t="s">
        <v>8223</v>
      </c>
      <c r="H2806" t="s">
        <v>8403</v>
      </c>
      <c r="I2806" t="s">
        <v>8245</v>
      </c>
      <c r="J2806">
        <v>1429892177</v>
      </c>
      <c r="K2806">
        <v>1424711777</v>
      </c>
      <c r="L2806" t="b">
        <v>0</v>
      </c>
      <c r="M2806">
        <v>0</v>
      </c>
      <c r="N2806" t="b">
        <v>0</v>
      </c>
      <c r="O2806" t="s">
        <v>8279</v>
      </c>
      <c r="P2806" t="s">
        <v>8344</v>
      </c>
      <c r="Q2806" t="s">
        <v>8345</v>
      </c>
      <c r="R2806">
        <f t="shared" si="301"/>
        <v>0</v>
      </c>
      <c r="S2806" s="9">
        <f t="shared" si="302"/>
        <v>0</v>
      </c>
      <c r="T2806" s="8">
        <f t="shared" si="303"/>
        <v>42058.719641203701</v>
      </c>
      <c r="U2806" s="8">
        <f t="shared" si="304"/>
        <v>42118.677974537044</v>
      </c>
      <c r="V2806" s="14">
        <f t="shared" si="305"/>
        <v>59.958333333343035</v>
      </c>
      <c r="W2806" s="10">
        <f t="shared" si="306"/>
        <v>-1</v>
      </c>
      <c r="X2806" s="21">
        <f t="shared" si="307"/>
        <v>2015</v>
      </c>
    </row>
    <row r="2807" spans="1:24" ht="45" x14ac:dyDescent="0.25">
      <c r="A2807">
        <v>1057</v>
      </c>
      <c r="B2807" s="1" t="s">
        <v>1058</v>
      </c>
      <c r="C2807" s="1" t="s">
        <v>5167</v>
      </c>
      <c r="D2807" s="3">
        <v>10000</v>
      </c>
      <c r="E2807" s="4">
        <v>0</v>
      </c>
      <c r="F2807" t="s">
        <v>8219</v>
      </c>
      <c r="G2807" t="s">
        <v>8223</v>
      </c>
      <c r="H2807" t="s">
        <v>8403</v>
      </c>
      <c r="I2807" t="s">
        <v>8245</v>
      </c>
      <c r="J2807">
        <v>1480888483</v>
      </c>
      <c r="K2807">
        <v>1478292883</v>
      </c>
      <c r="L2807" t="b">
        <v>0</v>
      </c>
      <c r="M2807">
        <v>0</v>
      </c>
      <c r="N2807" t="b">
        <v>0</v>
      </c>
      <c r="O2807" t="s">
        <v>8279</v>
      </c>
      <c r="P2807" t="s">
        <v>8344</v>
      </c>
      <c r="Q2807" t="s">
        <v>8345</v>
      </c>
      <c r="R2807">
        <f t="shared" si="301"/>
        <v>0</v>
      </c>
      <c r="S2807" s="9">
        <f t="shared" si="302"/>
        <v>0</v>
      </c>
      <c r="T2807" s="8">
        <f t="shared" si="303"/>
        <v>42678.871331018512</v>
      </c>
      <c r="U2807" s="8">
        <f t="shared" si="304"/>
        <v>42708.912997685184</v>
      </c>
      <c r="V2807" s="14">
        <f t="shared" si="305"/>
        <v>30.041666666671517</v>
      </c>
      <c r="W2807" s="10">
        <f t="shared" si="306"/>
        <v>-1</v>
      </c>
      <c r="X2807" s="21">
        <f t="shared" si="307"/>
        <v>2016</v>
      </c>
    </row>
    <row r="2808" spans="1:24" ht="60" x14ac:dyDescent="0.25">
      <c r="A2808">
        <v>1107</v>
      </c>
      <c r="B2808" s="1" t="s">
        <v>1108</v>
      </c>
      <c r="C2808" s="1" t="s">
        <v>5217</v>
      </c>
      <c r="D2808" s="3">
        <v>10000</v>
      </c>
      <c r="E2808" s="4">
        <v>0</v>
      </c>
      <c r="F2808" t="s">
        <v>8220</v>
      </c>
      <c r="G2808" t="s">
        <v>8223</v>
      </c>
      <c r="H2808" t="s">
        <v>8403</v>
      </c>
      <c r="I2808" t="s">
        <v>8245</v>
      </c>
      <c r="J2808">
        <v>1406148024</v>
      </c>
      <c r="K2808">
        <v>1403556024</v>
      </c>
      <c r="L2808" t="b">
        <v>0</v>
      </c>
      <c r="M2808">
        <v>0</v>
      </c>
      <c r="N2808" t="b">
        <v>0</v>
      </c>
      <c r="O2808" t="s">
        <v>8280</v>
      </c>
      <c r="P2808" t="s">
        <v>8314</v>
      </c>
      <c r="Q2808" t="s">
        <v>8332</v>
      </c>
      <c r="R2808">
        <f t="shared" si="301"/>
        <v>0</v>
      </c>
      <c r="S2808" s="9">
        <f t="shared" si="302"/>
        <v>0</v>
      </c>
      <c r="T2808" s="8">
        <f t="shared" si="303"/>
        <v>41813.861388888887</v>
      </c>
      <c r="U2808" s="8">
        <f t="shared" si="304"/>
        <v>41843.861388888887</v>
      </c>
      <c r="V2808" s="14">
        <f t="shared" si="305"/>
        <v>30</v>
      </c>
      <c r="W2808" s="10">
        <f t="shared" si="306"/>
        <v>-1</v>
      </c>
      <c r="X2808" s="21">
        <f t="shared" si="307"/>
        <v>2014</v>
      </c>
    </row>
    <row r="2809" spans="1:24" ht="60" x14ac:dyDescent="0.25">
      <c r="A2809">
        <v>1164</v>
      </c>
      <c r="B2809" s="1" t="s">
        <v>1165</v>
      </c>
      <c r="C2809" s="1" t="s">
        <v>5274</v>
      </c>
      <c r="D2809" s="3">
        <v>10000</v>
      </c>
      <c r="E2809" s="4">
        <v>0</v>
      </c>
      <c r="F2809" t="s">
        <v>8220</v>
      </c>
      <c r="G2809" t="s">
        <v>8223</v>
      </c>
      <c r="H2809" t="s">
        <v>8403</v>
      </c>
      <c r="I2809" t="s">
        <v>8245</v>
      </c>
      <c r="J2809">
        <v>1466270582</v>
      </c>
      <c r="K2809">
        <v>1463678582</v>
      </c>
      <c r="L2809" t="b">
        <v>0</v>
      </c>
      <c r="M2809">
        <v>0</v>
      </c>
      <c r="N2809" t="b">
        <v>0</v>
      </c>
      <c r="O2809" t="s">
        <v>8282</v>
      </c>
      <c r="P2809" t="s">
        <v>8317</v>
      </c>
      <c r="Q2809" t="s">
        <v>8343</v>
      </c>
      <c r="R2809">
        <f t="shared" si="301"/>
        <v>0</v>
      </c>
      <c r="S2809" s="9">
        <f t="shared" si="302"/>
        <v>0</v>
      </c>
      <c r="T2809" s="8">
        <f t="shared" si="303"/>
        <v>42509.724328703705</v>
      </c>
      <c r="U2809" s="8">
        <f t="shared" si="304"/>
        <v>42539.724328703705</v>
      </c>
      <c r="V2809" s="14">
        <f t="shared" si="305"/>
        <v>30</v>
      </c>
      <c r="W2809" s="10">
        <f t="shared" si="306"/>
        <v>-1</v>
      </c>
      <c r="X2809" s="21">
        <f t="shared" si="307"/>
        <v>2016</v>
      </c>
    </row>
    <row r="2810" spans="1:24" ht="45" x14ac:dyDescent="0.25">
      <c r="A2810">
        <v>1429</v>
      </c>
      <c r="B2810" s="1" t="s">
        <v>1430</v>
      </c>
      <c r="C2810" s="1" t="s">
        <v>5539</v>
      </c>
      <c r="D2810" s="3">
        <v>10000</v>
      </c>
      <c r="E2810" s="4">
        <v>0</v>
      </c>
      <c r="F2810" t="s">
        <v>8220</v>
      </c>
      <c r="G2810" t="s">
        <v>8223</v>
      </c>
      <c r="H2810" t="s">
        <v>8403</v>
      </c>
      <c r="I2810" t="s">
        <v>8245</v>
      </c>
      <c r="J2810">
        <v>1428629242</v>
      </c>
      <c r="K2810">
        <v>1426037242</v>
      </c>
      <c r="L2810" t="b">
        <v>0</v>
      </c>
      <c r="M2810">
        <v>0</v>
      </c>
      <c r="N2810" t="b">
        <v>0</v>
      </c>
      <c r="O2810" t="s">
        <v>8285</v>
      </c>
      <c r="P2810" t="s">
        <v>8309</v>
      </c>
      <c r="Q2810" t="s">
        <v>8346</v>
      </c>
      <c r="R2810">
        <f t="shared" si="301"/>
        <v>0</v>
      </c>
      <c r="S2810" s="9">
        <f t="shared" si="302"/>
        <v>0</v>
      </c>
      <c r="T2810" s="8">
        <f t="shared" si="303"/>
        <v>42074.060671296291</v>
      </c>
      <c r="U2810" s="8">
        <f t="shared" si="304"/>
        <v>42104.060671296291</v>
      </c>
      <c r="V2810" s="14">
        <f t="shared" si="305"/>
        <v>30</v>
      </c>
      <c r="W2810" s="10">
        <f t="shared" si="306"/>
        <v>-1</v>
      </c>
      <c r="X2810" s="21">
        <f t="shared" si="307"/>
        <v>2015</v>
      </c>
    </row>
    <row r="2811" spans="1:24" ht="45" x14ac:dyDescent="0.25">
      <c r="A2811">
        <v>1487</v>
      </c>
      <c r="B2811" s="1" t="s">
        <v>1488</v>
      </c>
      <c r="C2811" s="1" t="s">
        <v>5597</v>
      </c>
      <c r="D2811" s="3">
        <v>10000</v>
      </c>
      <c r="E2811" s="4">
        <v>0</v>
      </c>
      <c r="F2811" t="s">
        <v>8220</v>
      </c>
      <c r="G2811" t="s">
        <v>8223</v>
      </c>
      <c r="H2811" t="s">
        <v>8403</v>
      </c>
      <c r="I2811" t="s">
        <v>8245</v>
      </c>
      <c r="J2811">
        <v>1470175271</v>
      </c>
      <c r="K2811">
        <v>1467583271</v>
      </c>
      <c r="L2811" t="b">
        <v>0</v>
      </c>
      <c r="M2811">
        <v>0</v>
      </c>
      <c r="N2811" t="b">
        <v>0</v>
      </c>
      <c r="O2811" t="s">
        <v>8273</v>
      </c>
      <c r="P2811" t="s">
        <v>8309</v>
      </c>
      <c r="Q2811" t="s">
        <v>8350</v>
      </c>
      <c r="R2811">
        <f t="shared" si="301"/>
        <v>0</v>
      </c>
      <c r="S2811" s="9">
        <f t="shared" si="302"/>
        <v>0</v>
      </c>
      <c r="T2811" s="8">
        <f t="shared" si="303"/>
        <v>42554.917488425926</v>
      </c>
      <c r="U2811" s="8">
        <f t="shared" si="304"/>
        <v>42584.917488425926</v>
      </c>
      <c r="V2811" s="14">
        <f t="shared" si="305"/>
        <v>30</v>
      </c>
      <c r="W2811" s="10">
        <f t="shared" si="306"/>
        <v>-1</v>
      </c>
      <c r="X2811" s="21">
        <f t="shared" si="307"/>
        <v>2016</v>
      </c>
    </row>
    <row r="2812" spans="1:24" ht="60" x14ac:dyDescent="0.25">
      <c r="A2812">
        <v>1729</v>
      </c>
      <c r="B2812" s="1" t="s">
        <v>1730</v>
      </c>
      <c r="C2812" s="1" t="s">
        <v>5839</v>
      </c>
      <c r="D2812" s="3">
        <v>10000</v>
      </c>
      <c r="E2812" s="4">
        <v>0</v>
      </c>
      <c r="F2812" t="s">
        <v>8220</v>
      </c>
      <c r="G2812" t="s">
        <v>8223</v>
      </c>
      <c r="H2812" t="s">
        <v>8403</v>
      </c>
      <c r="I2812" t="s">
        <v>8245</v>
      </c>
      <c r="J2812">
        <v>1465521306</v>
      </c>
      <c r="K2812">
        <v>1460337306</v>
      </c>
      <c r="L2812" t="b">
        <v>0</v>
      </c>
      <c r="M2812">
        <v>0</v>
      </c>
      <c r="N2812" t="b">
        <v>0</v>
      </c>
      <c r="O2812" t="s">
        <v>8291</v>
      </c>
      <c r="P2812" t="s">
        <v>8325</v>
      </c>
      <c r="Q2812" t="s">
        <v>8328</v>
      </c>
      <c r="R2812">
        <f t="shared" si="301"/>
        <v>0</v>
      </c>
      <c r="S2812" s="9">
        <f t="shared" si="302"/>
        <v>0</v>
      </c>
      <c r="T2812" s="8">
        <f t="shared" si="303"/>
        <v>42471.052152777775</v>
      </c>
      <c r="U2812" s="8">
        <f t="shared" si="304"/>
        <v>42531.052152777775</v>
      </c>
      <c r="V2812" s="14">
        <f t="shared" si="305"/>
        <v>60</v>
      </c>
      <c r="W2812" s="10">
        <f t="shared" si="306"/>
        <v>-1</v>
      </c>
      <c r="X2812" s="21">
        <f t="shared" si="307"/>
        <v>2016</v>
      </c>
    </row>
    <row r="2813" spans="1:24" ht="60" x14ac:dyDescent="0.25">
      <c r="A2813">
        <v>1733</v>
      </c>
      <c r="B2813" s="1" t="s">
        <v>1734</v>
      </c>
      <c r="C2813" s="1" t="s">
        <v>5843</v>
      </c>
      <c r="D2813" s="3">
        <v>10000</v>
      </c>
      <c r="E2813" s="4">
        <v>0</v>
      </c>
      <c r="F2813" t="s">
        <v>8220</v>
      </c>
      <c r="G2813" t="s">
        <v>8223</v>
      </c>
      <c r="H2813" t="s">
        <v>8403</v>
      </c>
      <c r="I2813" t="s">
        <v>8245</v>
      </c>
      <c r="J2813">
        <v>1473802200</v>
      </c>
      <c r="K2813">
        <v>1472746374</v>
      </c>
      <c r="L2813" t="b">
        <v>0</v>
      </c>
      <c r="M2813">
        <v>0</v>
      </c>
      <c r="N2813" t="b">
        <v>0</v>
      </c>
      <c r="O2813" t="s">
        <v>8291</v>
      </c>
      <c r="P2813" t="s">
        <v>8325</v>
      </c>
      <c r="Q2813" t="s">
        <v>8328</v>
      </c>
      <c r="R2813">
        <f t="shared" si="301"/>
        <v>0</v>
      </c>
      <c r="S2813" s="9">
        <f t="shared" si="302"/>
        <v>0</v>
      </c>
      <c r="T2813" s="8">
        <f t="shared" si="303"/>
        <v>42614.675625000003</v>
      </c>
      <c r="U2813" s="8">
        <f t="shared" si="304"/>
        <v>42626.895833333328</v>
      </c>
      <c r="V2813" s="14">
        <f t="shared" si="305"/>
        <v>12.22020833332499</v>
      </c>
      <c r="W2813" s="10">
        <f t="shared" si="306"/>
        <v>-1</v>
      </c>
      <c r="X2813" s="21">
        <f t="shared" si="307"/>
        <v>2016</v>
      </c>
    </row>
    <row r="2814" spans="1:24" ht="60" x14ac:dyDescent="0.25">
      <c r="A2814">
        <v>1869</v>
      </c>
      <c r="B2814" s="1" t="s">
        <v>1870</v>
      </c>
      <c r="C2814" s="1" t="s">
        <v>5979</v>
      </c>
      <c r="D2814" s="3">
        <v>10000</v>
      </c>
      <c r="E2814" s="4">
        <v>0</v>
      </c>
      <c r="F2814" t="s">
        <v>8220</v>
      </c>
      <c r="G2814" t="s">
        <v>8223</v>
      </c>
      <c r="H2814" t="s">
        <v>8403</v>
      </c>
      <c r="I2814" t="s">
        <v>8245</v>
      </c>
      <c r="J2814">
        <v>1483488249</v>
      </c>
      <c r="K2814">
        <v>1480896249</v>
      </c>
      <c r="L2814" t="b">
        <v>0</v>
      </c>
      <c r="M2814">
        <v>0</v>
      </c>
      <c r="N2814" t="b">
        <v>0</v>
      </c>
      <c r="O2814" t="s">
        <v>8281</v>
      </c>
      <c r="P2814" t="s">
        <v>8314</v>
      </c>
      <c r="Q2814" t="s">
        <v>8342</v>
      </c>
      <c r="R2814">
        <f t="shared" si="301"/>
        <v>0</v>
      </c>
      <c r="S2814" s="9">
        <f t="shared" si="302"/>
        <v>0</v>
      </c>
      <c r="T2814" s="8">
        <f t="shared" si="303"/>
        <v>42709.002881944441</v>
      </c>
      <c r="U2814" s="8">
        <f t="shared" si="304"/>
        <v>42739.002881944441</v>
      </c>
      <c r="V2814" s="14">
        <f t="shared" si="305"/>
        <v>30</v>
      </c>
      <c r="W2814" s="10">
        <f t="shared" si="306"/>
        <v>-1</v>
      </c>
      <c r="X2814" s="21">
        <f t="shared" si="307"/>
        <v>2016</v>
      </c>
    </row>
    <row r="2815" spans="1:24" ht="30" x14ac:dyDescent="0.25">
      <c r="A2815">
        <v>2356</v>
      </c>
      <c r="B2815" s="1" t="s">
        <v>2357</v>
      </c>
      <c r="C2815" s="1" t="s">
        <v>6466</v>
      </c>
      <c r="D2815" s="3">
        <v>10000</v>
      </c>
      <c r="E2815" s="4">
        <v>0</v>
      </c>
      <c r="F2815" t="s">
        <v>8219</v>
      </c>
      <c r="G2815" t="s">
        <v>8232</v>
      </c>
      <c r="H2815" t="s">
        <v>8414</v>
      </c>
      <c r="I2815" t="s">
        <v>8248</v>
      </c>
      <c r="J2815">
        <v>1433530104</v>
      </c>
      <c r="K2815">
        <v>1430938104</v>
      </c>
      <c r="L2815" t="b">
        <v>0</v>
      </c>
      <c r="M2815">
        <v>0</v>
      </c>
      <c r="N2815" t="b">
        <v>0</v>
      </c>
      <c r="O2815" t="s">
        <v>8270</v>
      </c>
      <c r="P2815" t="s">
        <v>8306</v>
      </c>
      <c r="Q2815" t="s">
        <v>8340</v>
      </c>
      <c r="R2815">
        <f t="shared" si="301"/>
        <v>0</v>
      </c>
      <c r="S2815" s="9">
        <f t="shared" si="302"/>
        <v>0</v>
      </c>
      <c r="T2815" s="8">
        <f t="shared" si="303"/>
        <v>42130.78361111111</v>
      </c>
      <c r="U2815" s="8">
        <f t="shared" si="304"/>
        <v>42160.78361111111</v>
      </c>
      <c r="V2815" s="14">
        <f t="shared" si="305"/>
        <v>30</v>
      </c>
      <c r="W2815" s="10">
        <f t="shared" si="306"/>
        <v>-1</v>
      </c>
      <c r="X2815" s="21">
        <f t="shared" si="307"/>
        <v>2015</v>
      </c>
    </row>
    <row r="2816" spans="1:24" ht="60" x14ac:dyDescent="0.25">
      <c r="A2816">
        <v>2375</v>
      </c>
      <c r="B2816" s="1" t="s">
        <v>2376</v>
      </c>
      <c r="C2816" s="1" t="s">
        <v>6485</v>
      </c>
      <c r="D2816" s="3">
        <v>10000</v>
      </c>
      <c r="E2816" s="4">
        <v>0</v>
      </c>
      <c r="F2816" t="s">
        <v>8219</v>
      </c>
      <c r="G2816" t="s">
        <v>8223</v>
      </c>
      <c r="H2816" t="s">
        <v>8403</v>
      </c>
      <c r="I2816" t="s">
        <v>8245</v>
      </c>
      <c r="J2816">
        <v>1473451437</v>
      </c>
      <c r="K2816">
        <v>1470859437</v>
      </c>
      <c r="L2816" t="b">
        <v>0</v>
      </c>
      <c r="M2816">
        <v>0</v>
      </c>
      <c r="N2816" t="b">
        <v>0</v>
      </c>
      <c r="O2816" t="s">
        <v>8270</v>
      </c>
      <c r="P2816" t="s">
        <v>8306</v>
      </c>
      <c r="Q2816" t="s">
        <v>8340</v>
      </c>
      <c r="R2816">
        <f t="shared" si="301"/>
        <v>0</v>
      </c>
      <c r="S2816" s="9">
        <f t="shared" si="302"/>
        <v>0</v>
      </c>
      <c r="T2816" s="8">
        <f t="shared" si="303"/>
        <v>42592.836076388892</v>
      </c>
      <c r="U2816" s="8">
        <f t="shared" si="304"/>
        <v>42622.836076388892</v>
      </c>
      <c r="V2816" s="14">
        <f t="shared" si="305"/>
        <v>30</v>
      </c>
      <c r="W2816" s="10">
        <f t="shared" si="306"/>
        <v>-1</v>
      </c>
      <c r="X2816" s="21">
        <f t="shared" si="307"/>
        <v>2016</v>
      </c>
    </row>
    <row r="2817" spans="1:24" ht="60" x14ac:dyDescent="0.25">
      <c r="A2817">
        <v>2433</v>
      </c>
      <c r="B2817" s="1" t="s">
        <v>2434</v>
      </c>
      <c r="C2817" s="1" t="s">
        <v>6543</v>
      </c>
      <c r="D2817" s="3">
        <v>10000</v>
      </c>
      <c r="E2817" s="4">
        <v>0</v>
      </c>
      <c r="F2817" t="s">
        <v>8220</v>
      </c>
      <c r="G2817" t="s">
        <v>8223</v>
      </c>
      <c r="H2817" t="s">
        <v>8403</v>
      </c>
      <c r="I2817" t="s">
        <v>8245</v>
      </c>
      <c r="J2817">
        <v>1456608943</v>
      </c>
      <c r="K2817">
        <v>1454016943</v>
      </c>
      <c r="L2817" t="b">
        <v>0</v>
      </c>
      <c r="M2817">
        <v>0</v>
      </c>
      <c r="N2817" t="b">
        <v>0</v>
      </c>
      <c r="O2817" t="s">
        <v>8282</v>
      </c>
      <c r="P2817" t="s">
        <v>8317</v>
      </c>
      <c r="Q2817" t="s">
        <v>8343</v>
      </c>
      <c r="R2817">
        <f t="shared" si="301"/>
        <v>0</v>
      </c>
      <c r="S2817" s="9">
        <f t="shared" si="302"/>
        <v>0</v>
      </c>
      <c r="T2817" s="8">
        <f t="shared" si="303"/>
        <v>42397.89980324074</v>
      </c>
      <c r="U2817" s="8">
        <f t="shared" si="304"/>
        <v>42427.89980324074</v>
      </c>
      <c r="V2817" s="14">
        <f t="shared" si="305"/>
        <v>30</v>
      </c>
      <c r="W2817" s="10">
        <f t="shared" si="306"/>
        <v>-1</v>
      </c>
      <c r="X2817" s="21">
        <f t="shared" si="307"/>
        <v>2016</v>
      </c>
    </row>
    <row r="2818" spans="1:24" ht="60" x14ac:dyDescent="0.25">
      <c r="A2818">
        <v>2439</v>
      </c>
      <c r="B2818" s="1" t="s">
        <v>2440</v>
      </c>
      <c r="C2818" s="1" t="s">
        <v>6549</v>
      </c>
      <c r="D2818" s="3">
        <v>10000</v>
      </c>
      <c r="E2818" s="4">
        <v>0</v>
      </c>
      <c r="F2818" t="s">
        <v>8220</v>
      </c>
      <c r="G2818" t="s">
        <v>8223</v>
      </c>
      <c r="H2818" t="s">
        <v>8403</v>
      </c>
      <c r="I2818" t="s">
        <v>8245</v>
      </c>
      <c r="J2818">
        <v>1445197129</v>
      </c>
      <c r="K2818">
        <v>1442605129</v>
      </c>
      <c r="L2818" t="b">
        <v>0</v>
      </c>
      <c r="M2818">
        <v>0</v>
      </c>
      <c r="N2818" t="b">
        <v>0</v>
      </c>
      <c r="O2818" t="s">
        <v>8282</v>
      </c>
      <c r="P2818" t="s">
        <v>8317</v>
      </c>
      <c r="Q2818" t="s">
        <v>8343</v>
      </c>
      <c r="R2818">
        <f t="shared" ref="R2818:R2881" si="308">IFERROR(ROUND(E2818/M2818,2),0)</f>
        <v>0</v>
      </c>
      <c r="S2818" s="9">
        <f t="shared" ref="S2818:S2881" si="309">ROUND((E2818/D2818)*100,0)</f>
        <v>0</v>
      </c>
      <c r="T2818" s="8">
        <f t="shared" ref="T2818:T2881" si="310">+(((K2818/60)/60)/24)+DATE(1970,1,1)</f>
        <v>42265.818622685183</v>
      </c>
      <c r="U2818" s="8">
        <f t="shared" ref="U2818:U2881" si="311">+(((J2818/60)/60/24)+DATE(1970,1,1))</f>
        <v>42295.818622685183</v>
      </c>
      <c r="V2818" s="14">
        <f t="shared" ref="V2818:V2881" si="312">+U2818-T2818</f>
        <v>30</v>
      </c>
      <c r="W2818" s="10">
        <f t="shared" ref="W2818:W2881" si="313">+(E2818-D2818)/D2818</f>
        <v>-1</v>
      </c>
      <c r="X2818" s="21">
        <f t="shared" ref="X2818:X2881" si="314">YEAR(T2818)</f>
        <v>2015</v>
      </c>
    </row>
    <row r="2819" spans="1:24" ht="60" x14ac:dyDescent="0.25">
      <c r="A2819">
        <v>2503</v>
      </c>
      <c r="B2819" s="1" t="s">
        <v>2503</v>
      </c>
      <c r="C2819" s="1" t="s">
        <v>6613</v>
      </c>
      <c r="D2819" s="3">
        <v>10000</v>
      </c>
      <c r="E2819" s="4">
        <v>0</v>
      </c>
      <c r="F2819" t="s">
        <v>8220</v>
      </c>
      <c r="G2819" t="s">
        <v>8223</v>
      </c>
      <c r="H2819" t="s">
        <v>8403</v>
      </c>
      <c r="I2819" t="s">
        <v>8245</v>
      </c>
      <c r="J2819">
        <v>1465333560</v>
      </c>
      <c r="K2819">
        <v>1462743308</v>
      </c>
      <c r="L2819" t="b">
        <v>0</v>
      </c>
      <c r="M2819">
        <v>0</v>
      </c>
      <c r="N2819" t="b">
        <v>0</v>
      </c>
      <c r="O2819" t="s">
        <v>8297</v>
      </c>
      <c r="P2819" t="s">
        <v>8317</v>
      </c>
      <c r="Q2819" t="s">
        <v>8355</v>
      </c>
      <c r="R2819">
        <f t="shared" si="308"/>
        <v>0</v>
      </c>
      <c r="S2819" s="9">
        <f t="shared" si="309"/>
        <v>0</v>
      </c>
      <c r="T2819" s="8">
        <f t="shared" si="310"/>
        <v>42498.899398148147</v>
      </c>
      <c r="U2819" s="8">
        <f t="shared" si="311"/>
        <v>42528.879166666666</v>
      </c>
      <c r="V2819" s="14">
        <f t="shared" si="312"/>
        <v>29.97976851851854</v>
      </c>
      <c r="W2819" s="10">
        <f t="shared" si="313"/>
        <v>-1</v>
      </c>
      <c r="X2819" s="21">
        <f t="shared" si="314"/>
        <v>2016</v>
      </c>
    </row>
    <row r="2820" spans="1:24" ht="60" x14ac:dyDescent="0.25">
      <c r="A2820">
        <v>2574</v>
      </c>
      <c r="B2820" s="1" t="s">
        <v>2574</v>
      </c>
      <c r="C2820" s="1" t="s">
        <v>6684</v>
      </c>
      <c r="D2820" s="3">
        <v>10000</v>
      </c>
      <c r="E2820" s="4">
        <v>0</v>
      </c>
      <c r="F2820" t="s">
        <v>8219</v>
      </c>
      <c r="G2820" t="s">
        <v>8223</v>
      </c>
      <c r="H2820" t="s">
        <v>8403</v>
      </c>
      <c r="I2820" t="s">
        <v>8245</v>
      </c>
      <c r="J2820">
        <v>1463600945</v>
      </c>
      <c r="K2820">
        <v>1461786545</v>
      </c>
      <c r="L2820" t="b">
        <v>0</v>
      </c>
      <c r="M2820">
        <v>0</v>
      </c>
      <c r="N2820" t="b">
        <v>0</v>
      </c>
      <c r="O2820" t="s">
        <v>8282</v>
      </c>
      <c r="P2820" t="s">
        <v>8317</v>
      </c>
      <c r="Q2820" t="s">
        <v>8343</v>
      </c>
      <c r="R2820">
        <f t="shared" si="308"/>
        <v>0</v>
      </c>
      <c r="S2820" s="9">
        <f t="shared" si="309"/>
        <v>0</v>
      </c>
      <c r="T2820" s="8">
        <f t="shared" si="310"/>
        <v>42487.825752314813</v>
      </c>
      <c r="U2820" s="8">
        <f t="shared" si="311"/>
        <v>42508.825752314813</v>
      </c>
      <c r="V2820" s="14">
        <f t="shared" si="312"/>
        <v>21</v>
      </c>
      <c r="W2820" s="10">
        <f t="shared" si="313"/>
        <v>-1</v>
      </c>
      <c r="X2820" s="21">
        <f t="shared" si="314"/>
        <v>2016</v>
      </c>
    </row>
    <row r="2821" spans="1:24" ht="30" x14ac:dyDescent="0.25">
      <c r="A2821">
        <v>2576</v>
      </c>
      <c r="B2821" s="1" t="s">
        <v>2576</v>
      </c>
      <c r="C2821" s="1" t="s">
        <v>6686</v>
      </c>
      <c r="D2821" s="3">
        <v>10000</v>
      </c>
      <c r="E2821" s="4">
        <v>0</v>
      </c>
      <c r="F2821" t="s">
        <v>8219</v>
      </c>
      <c r="G2821" t="s">
        <v>8223</v>
      </c>
      <c r="H2821" t="s">
        <v>8403</v>
      </c>
      <c r="I2821" t="s">
        <v>8245</v>
      </c>
      <c r="J2821">
        <v>1428707647</v>
      </c>
      <c r="K2821">
        <v>1424823247</v>
      </c>
      <c r="L2821" t="b">
        <v>0</v>
      </c>
      <c r="M2821">
        <v>0</v>
      </c>
      <c r="N2821" t="b">
        <v>0</v>
      </c>
      <c r="O2821" t="s">
        <v>8282</v>
      </c>
      <c r="P2821" t="s">
        <v>8317</v>
      </c>
      <c r="Q2821" t="s">
        <v>8343</v>
      </c>
      <c r="R2821">
        <f t="shared" si="308"/>
        <v>0</v>
      </c>
      <c r="S2821" s="9">
        <f t="shared" si="309"/>
        <v>0</v>
      </c>
      <c r="T2821" s="8">
        <f t="shared" si="310"/>
        <v>42060.00980324074</v>
      </c>
      <c r="U2821" s="8">
        <f t="shared" si="311"/>
        <v>42104.968136574069</v>
      </c>
      <c r="V2821" s="14">
        <f t="shared" si="312"/>
        <v>44.958333333328483</v>
      </c>
      <c r="W2821" s="10">
        <f t="shared" si="313"/>
        <v>-1</v>
      </c>
      <c r="X2821" s="21">
        <f t="shared" si="314"/>
        <v>2015</v>
      </c>
    </row>
    <row r="2822" spans="1:24" ht="45" x14ac:dyDescent="0.25">
      <c r="A2822">
        <v>2584</v>
      </c>
      <c r="B2822" s="1" t="s">
        <v>2584</v>
      </c>
      <c r="C2822" s="1" t="s">
        <v>6694</v>
      </c>
      <c r="D2822" s="3">
        <v>10000</v>
      </c>
      <c r="E2822" s="4">
        <v>0</v>
      </c>
      <c r="F2822" t="s">
        <v>8220</v>
      </c>
      <c r="G2822" t="s">
        <v>8223</v>
      </c>
      <c r="H2822" t="s">
        <v>8403</v>
      </c>
      <c r="I2822" t="s">
        <v>8245</v>
      </c>
      <c r="J2822">
        <v>1434341369</v>
      </c>
      <c r="K2822">
        <v>1431749369</v>
      </c>
      <c r="L2822" t="b">
        <v>0</v>
      </c>
      <c r="M2822">
        <v>0</v>
      </c>
      <c r="N2822" t="b">
        <v>0</v>
      </c>
      <c r="O2822" t="s">
        <v>8282</v>
      </c>
      <c r="P2822" t="s">
        <v>8317</v>
      </c>
      <c r="Q2822" t="s">
        <v>8343</v>
      </c>
      <c r="R2822">
        <f t="shared" si="308"/>
        <v>0</v>
      </c>
      <c r="S2822" s="9">
        <f t="shared" si="309"/>
        <v>0</v>
      </c>
      <c r="T2822" s="8">
        <f t="shared" si="310"/>
        <v>42140.173252314817</v>
      </c>
      <c r="U2822" s="8">
        <f t="shared" si="311"/>
        <v>42170.173252314817</v>
      </c>
      <c r="V2822" s="14">
        <f t="shared" si="312"/>
        <v>30</v>
      </c>
      <c r="W2822" s="10">
        <f t="shared" si="313"/>
        <v>-1</v>
      </c>
      <c r="X2822" s="21">
        <f t="shared" si="314"/>
        <v>2015</v>
      </c>
    </row>
    <row r="2823" spans="1:24" ht="45" x14ac:dyDescent="0.25">
      <c r="A2823">
        <v>2593</v>
      </c>
      <c r="B2823" s="1" t="s">
        <v>2593</v>
      </c>
      <c r="C2823" s="1" t="s">
        <v>6703</v>
      </c>
      <c r="D2823" s="3">
        <v>10000</v>
      </c>
      <c r="E2823" s="4">
        <v>0</v>
      </c>
      <c r="F2823" t="s">
        <v>8220</v>
      </c>
      <c r="G2823" t="s">
        <v>8223</v>
      </c>
      <c r="H2823" t="s">
        <v>8403</v>
      </c>
      <c r="I2823" t="s">
        <v>8245</v>
      </c>
      <c r="J2823">
        <v>1429993026</v>
      </c>
      <c r="K2823">
        <v>1427401026</v>
      </c>
      <c r="L2823" t="b">
        <v>0</v>
      </c>
      <c r="M2823">
        <v>0</v>
      </c>
      <c r="N2823" t="b">
        <v>0</v>
      </c>
      <c r="O2823" t="s">
        <v>8282</v>
      </c>
      <c r="P2823" t="s">
        <v>8317</v>
      </c>
      <c r="Q2823" t="s">
        <v>8343</v>
      </c>
      <c r="R2823">
        <f t="shared" si="308"/>
        <v>0</v>
      </c>
      <c r="S2823" s="9">
        <f t="shared" si="309"/>
        <v>0</v>
      </c>
      <c r="T2823" s="8">
        <f t="shared" si="310"/>
        <v>42089.84520833334</v>
      </c>
      <c r="U2823" s="8">
        <f t="shared" si="311"/>
        <v>42119.84520833334</v>
      </c>
      <c r="V2823" s="14">
        <f t="shared" si="312"/>
        <v>30</v>
      </c>
      <c r="W2823" s="10">
        <f t="shared" si="313"/>
        <v>-1</v>
      </c>
      <c r="X2823" s="21">
        <f t="shared" si="314"/>
        <v>2015</v>
      </c>
    </row>
    <row r="2824" spans="1:24" ht="45" x14ac:dyDescent="0.25">
      <c r="A2824">
        <v>2754</v>
      </c>
      <c r="B2824" s="1" t="s">
        <v>2754</v>
      </c>
      <c r="C2824" s="1" t="s">
        <v>6864</v>
      </c>
      <c r="D2824" s="3">
        <v>10000</v>
      </c>
      <c r="E2824" s="4">
        <v>0</v>
      </c>
      <c r="F2824" t="s">
        <v>8220</v>
      </c>
      <c r="G2824" t="s">
        <v>8223</v>
      </c>
      <c r="H2824" t="s">
        <v>8403</v>
      </c>
      <c r="I2824" t="s">
        <v>8245</v>
      </c>
      <c r="J2824">
        <v>1410448551</v>
      </c>
      <c r="K2824">
        <v>1407856551</v>
      </c>
      <c r="L2824" t="b">
        <v>0</v>
      </c>
      <c r="M2824">
        <v>0</v>
      </c>
      <c r="N2824" t="b">
        <v>0</v>
      </c>
      <c r="O2824" t="s">
        <v>8302</v>
      </c>
      <c r="P2824" t="s">
        <v>8309</v>
      </c>
      <c r="Q2824" t="s">
        <v>8354</v>
      </c>
      <c r="R2824">
        <f t="shared" si="308"/>
        <v>0</v>
      </c>
      <c r="S2824" s="9">
        <f t="shared" si="309"/>
        <v>0</v>
      </c>
      <c r="T2824" s="8">
        <f t="shared" si="310"/>
        <v>41863.636006944449</v>
      </c>
      <c r="U2824" s="8">
        <f t="shared" si="311"/>
        <v>41893.636006944449</v>
      </c>
      <c r="V2824" s="14">
        <f t="shared" si="312"/>
        <v>30</v>
      </c>
      <c r="W2824" s="10">
        <f t="shared" si="313"/>
        <v>-1</v>
      </c>
      <c r="X2824" s="21">
        <f t="shared" si="314"/>
        <v>2014</v>
      </c>
    </row>
    <row r="2825" spans="1:24" ht="60" x14ac:dyDescent="0.25">
      <c r="A2825">
        <v>2899</v>
      </c>
      <c r="B2825" s="1" t="s">
        <v>2899</v>
      </c>
      <c r="C2825" s="1" t="s">
        <v>7009</v>
      </c>
      <c r="D2825" s="3">
        <v>10000</v>
      </c>
      <c r="E2825" s="4">
        <v>0</v>
      </c>
      <c r="F2825" t="s">
        <v>8220</v>
      </c>
      <c r="G2825" t="s">
        <v>8223</v>
      </c>
      <c r="H2825" t="s">
        <v>8403</v>
      </c>
      <c r="I2825" t="s">
        <v>8245</v>
      </c>
      <c r="J2825">
        <v>1469325158</v>
      </c>
      <c r="K2825">
        <v>1464141158</v>
      </c>
      <c r="L2825" t="b">
        <v>0</v>
      </c>
      <c r="M2825">
        <v>0</v>
      </c>
      <c r="N2825" t="b">
        <v>0</v>
      </c>
      <c r="O2825" t="s">
        <v>8269</v>
      </c>
      <c r="P2825" t="s">
        <v>8321</v>
      </c>
      <c r="Q2825" t="s">
        <v>8324</v>
      </c>
      <c r="R2825">
        <f t="shared" si="308"/>
        <v>0</v>
      </c>
      <c r="S2825" s="9">
        <f t="shared" si="309"/>
        <v>0</v>
      </c>
      <c r="T2825" s="8">
        <f t="shared" si="310"/>
        <v>42515.078217592592</v>
      </c>
      <c r="U2825" s="8">
        <f t="shared" si="311"/>
        <v>42575.078217592592</v>
      </c>
      <c r="V2825" s="14">
        <f t="shared" si="312"/>
        <v>60</v>
      </c>
      <c r="W2825" s="10">
        <f t="shared" si="313"/>
        <v>-1</v>
      </c>
      <c r="X2825" s="21">
        <f t="shared" si="314"/>
        <v>2016</v>
      </c>
    </row>
    <row r="2826" spans="1:24" ht="60" x14ac:dyDescent="0.25">
      <c r="A2826">
        <v>2959</v>
      </c>
      <c r="B2826" s="1" t="s">
        <v>2959</v>
      </c>
      <c r="C2826" s="1" t="s">
        <v>7069</v>
      </c>
      <c r="D2826" s="3">
        <v>10000</v>
      </c>
      <c r="E2826" s="4">
        <v>0</v>
      </c>
      <c r="F2826" t="s">
        <v>8219</v>
      </c>
      <c r="G2826" t="s">
        <v>8224</v>
      </c>
      <c r="H2826" t="s">
        <v>8407</v>
      </c>
      <c r="I2826" t="s">
        <v>8246</v>
      </c>
      <c r="J2826">
        <v>1465258325</v>
      </c>
      <c r="K2826">
        <v>1462666325</v>
      </c>
      <c r="L2826" t="b">
        <v>0</v>
      </c>
      <c r="M2826">
        <v>0</v>
      </c>
      <c r="N2826" t="b">
        <v>0</v>
      </c>
      <c r="O2826" t="s">
        <v>8301</v>
      </c>
      <c r="P2826" t="s">
        <v>8321</v>
      </c>
      <c r="Q2826" t="s">
        <v>8322</v>
      </c>
      <c r="R2826">
        <f t="shared" si="308"/>
        <v>0</v>
      </c>
      <c r="S2826" s="9">
        <f t="shared" si="309"/>
        <v>0</v>
      </c>
      <c r="T2826" s="8">
        <f t="shared" si="310"/>
        <v>42498.008391203708</v>
      </c>
      <c r="U2826" s="8">
        <f t="shared" si="311"/>
        <v>42528.008391203708</v>
      </c>
      <c r="V2826" s="14">
        <f t="shared" si="312"/>
        <v>30</v>
      </c>
      <c r="W2826" s="10">
        <f t="shared" si="313"/>
        <v>-1</v>
      </c>
      <c r="X2826" s="21">
        <f t="shared" si="314"/>
        <v>2016</v>
      </c>
    </row>
    <row r="2827" spans="1:24" ht="45" x14ac:dyDescent="0.25">
      <c r="A2827">
        <v>3884</v>
      </c>
      <c r="B2827" s="1" t="s">
        <v>3881</v>
      </c>
      <c r="C2827" s="1" t="s">
        <v>7993</v>
      </c>
      <c r="D2827" s="3">
        <v>10000</v>
      </c>
      <c r="E2827" s="4">
        <v>0</v>
      </c>
      <c r="F2827" t="s">
        <v>8219</v>
      </c>
      <c r="G2827" t="s">
        <v>8223</v>
      </c>
      <c r="H2827" t="s">
        <v>8403</v>
      </c>
      <c r="I2827" t="s">
        <v>8245</v>
      </c>
      <c r="J2827">
        <v>1427479192</v>
      </c>
      <c r="K2827">
        <v>1425322792</v>
      </c>
      <c r="L2827" t="b">
        <v>0</v>
      </c>
      <c r="M2827">
        <v>0</v>
      </c>
      <c r="N2827" t="b">
        <v>0</v>
      </c>
      <c r="O2827" t="s">
        <v>8303</v>
      </c>
      <c r="P2827" t="s">
        <v>8321</v>
      </c>
      <c r="Q2827" t="s">
        <v>8333</v>
      </c>
      <c r="R2827">
        <f t="shared" si="308"/>
        <v>0</v>
      </c>
      <c r="S2827" s="9">
        <f t="shared" si="309"/>
        <v>0</v>
      </c>
      <c r="T2827" s="8">
        <f t="shared" si="310"/>
        <v>42065.791574074072</v>
      </c>
      <c r="U2827" s="8">
        <f t="shared" si="311"/>
        <v>42090.749907407408</v>
      </c>
      <c r="V2827" s="14">
        <f t="shared" si="312"/>
        <v>24.958333333335759</v>
      </c>
      <c r="W2827" s="10">
        <f t="shared" si="313"/>
        <v>-1</v>
      </c>
      <c r="X2827" s="21">
        <f t="shared" si="314"/>
        <v>2015</v>
      </c>
    </row>
    <row r="2828" spans="1:24" x14ac:dyDescent="0.25">
      <c r="A2828">
        <v>3886</v>
      </c>
      <c r="B2828" s="1" t="s">
        <v>3883</v>
      </c>
      <c r="C2828" s="1">
        <v>1</v>
      </c>
      <c r="D2828" s="3">
        <v>10000</v>
      </c>
      <c r="E2828" s="4">
        <v>0</v>
      </c>
      <c r="F2828" t="s">
        <v>8219</v>
      </c>
      <c r="G2828" t="s">
        <v>8225</v>
      </c>
      <c r="H2828" t="s">
        <v>8404</v>
      </c>
      <c r="I2828" t="s">
        <v>8247</v>
      </c>
      <c r="J2828">
        <v>1418275702</v>
      </c>
      <c r="K2828">
        <v>1415683702</v>
      </c>
      <c r="L2828" t="b">
        <v>0</v>
      </c>
      <c r="M2828">
        <v>0</v>
      </c>
      <c r="N2828" t="b">
        <v>0</v>
      </c>
      <c r="O2828" t="s">
        <v>8303</v>
      </c>
      <c r="P2828" t="s">
        <v>8321</v>
      </c>
      <c r="Q2828" t="s">
        <v>8333</v>
      </c>
      <c r="R2828">
        <f t="shared" si="308"/>
        <v>0</v>
      </c>
      <c r="S2828" s="9">
        <f t="shared" si="309"/>
        <v>0</v>
      </c>
      <c r="T2828" s="8">
        <f t="shared" si="310"/>
        <v>41954.228032407409</v>
      </c>
      <c r="U2828" s="8">
        <f t="shared" si="311"/>
        <v>41984.228032407409</v>
      </c>
      <c r="V2828" s="14">
        <f t="shared" si="312"/>
        <v>30</v>
      </c>
      <c r="W2828" s="10">
        <f t="shared" si="313"/>
        <v>-1</v>
      </c>
      <c r="X2828" s="21">
        <f t="shared" si="314"/>
        <v>2014</v>
      </c>
    </row>
    <row r="2829" spans="1:24" ht="60" x14ac:dyDescent="0.25">
      <c r="A2829">
        <v>3930</v>
      </c>
      <c r="B2829" s="1" t="s">
        <v>3927</v>
      </c>
      <c r="C2829" s="1" t="s">
        <v>8038</v>
      </c>
      <c r="D2829" s="3">
        <v>10000</v>
      </c>
      <c r="E2829" s="4">
        <v>0</v>
      </c>
      <c r="F2829" t="s">
        <v>8220</v>
      </c>
      <c r="G2829" t="s">
        <v>8225</v>
      </c>
      <c r="H2829" t="s">
        <v>8404</v>
      </c>
      <c r="I2829" t="s">
        <v>8247</v>
      </c>
      <c r="J2829">
        <v>1459490400</v>
      </c>
      <c r="K2829">
        <v>1457078868</v>
      </c>
      <c r="L2829" t="b">
        <v>0</v>
      </c>
      <c r="M2829">
        <v>0</v>
      </c>
      <c r="N2829" t="b">
        <v>0</v>
      </c>
      <c r="O2829" t="s">
        <v>8269</v>
      </c>
      <c r="P2829" t="s">
        <v>8321</v>
      </c>
      <c r="Q2829" t="s">
        <v>8324</v>
      </c>
      <c r="R2829">
        <f t="shared" si="308"/>
        <v>0</v>
      </c>
      <c r="S2829" s="9">
        <f t="shared" si="309"/>
        <v>0</v>
      </c>
      <c r="T2829" s="8">
        <f t="shared" si="310"/>
        <v>42433.338749999995</v>
      </c>
      <c r="U2829" s="8">
        <f t="shared" si="311"/>
        <v>42461.25</v>
      </c>
      <c r="V2829" s="14">
        <f t="shared" si="312"/>
        <v>27.911250000004657</v>
      </c>
      <c r="W2829" s="10">
        <f t="shared" si="313"/>
        <v>-1</v>
      </c>
      <c r="X2829" s="21">
        <f t="shared" si="314"/>
        <v>2016</v>
      </c>
    </row>
    <row r="2830" spans="1:24" ht="60" x14ac:dyDescent="0.25">
      <c r="A2830">
        <v>3963</v>
      </c>
      <c r="B2830" s="1" t="s">
        <v>3960</v>
      </c>
      <c r="C2830" s="1" t="s">
        <v>8070</v>
      </c>
      <c r="D2830" s="3">
        <v>10000</v>
      </c>
      <c r="E2830" s="4">
        <v>0</v>
      </c>
      <c r="F2830" t="s">
        <v>8220</v>
      </c>
      <c r="G2830" t="s">
        <v>8228</v>
      </c>
      <c r="H2830" t="s">
        <v>8408</v>
      </c>
      <c r="I2830" t="s">
        <v>8250</v>
      </c>
      <c r="J2830">
        <v>1447821717</v>
      </c>
      <c r="K2830">
        <v>1445226117</v>
      </c>
      <c r="L2830" t="b">
        <v>0</v>
      </c>
      <c r="M2830">
        <v>0</v>
      </c>
      <c r="N2830" t="b">
        <v>0</v>
      </c>
      <c r="O2830" t="s">
        <v>8269</v>
      </c>
      <c r="P2830" t="s">
        <v>8321</v>
      </c>
      <c r="Q2830" t="s">
        <v>8324</v>
      </c>
      <c r="R2830">
        <f t="shared" si="308"/>
        <v>0</v>
      </c>
      <c r="S2830" s="9">
        <f t="shared" si="309"/>
        <v>0</v>
      </c>
      <c r="T2830" s="8">
        <f t="shared" si="310"/>
        <v>42296.154131944444</v>
      </c>
      <c r="U2830" s="8">
        <f t="shared" si="311"/>
        <v>42326.195798611108</v>
      </c>
      <c r="V2830" s="14">
        <f t="shared" si="312"/>
        <v>30.041666666664241</v>
      </c>
      <c r="W2830" s="10">
        <f t="shared" si="313"/>
        <v>-1</v>
      </c>
      <c r="X2830" s="21">
        <f t="shared" si="314"/>
        <v>2015</v>
      </c>
    </row>
    <row r="2831" spans="1:24" ht="60" x14ac:dyDescent="0.25">
      <c r="A2831">
        <v>4097</v>
      </c>
      <c r="B2831" s="1" t="s">
        <v>4093</v>
      </c>
      <c r="C2831" s="1" t="s">
        <v>8200</v>
      </c>
      <c r="D2831" s="3">
        <v>10000</v>
      </c>
      <c r="E2831" s="4">
        <v>0</v>
      </c>
      <c r="F2831" t="s">
        <v>8220</v>
      </c>
      <c r="G2831" t="s">
        <v>8224</v>
      </c>
      <c r="H2831" t="s">
        <v>8407</v>
      </c>
      <c r="I2831" t="s">
        <v>8246</v>
      </c>
      <c r="J2831">
        <v>1454284500</v>
      </c>
      <c r="K2831">
        <v>1449431237</v>
      </c>
      <c r="L2831" t="b">
        <v>0</v>
      </c>
      <c r="M2831">
        <v>0</v>
      </c>
      <c r="N2831" t="b">
        <v>0</v>
      </c>
      <c r="O2831" t="s">
        <v>8269</v>
      </c>
      <c r="P2831" t="s">
        <v>8321</v>
      </c>
      <c r="Q2831" t="s">
        <v>8324</v>
      </c>
      <c r="R2831">
        <f t="shared" si="308"/>
        <v>0</v>
      </c>
      <c r="S2831" s="9">
        <f t="shared" si="309"/>
        <v>0</v>
      </c>
      <c r="T2831" s="8">
        <f t="shared" si="310"/>
        <v>42344.824502314819</v>
      </c>
      <c r="U2831" s="8">
        <f t="shared" si="311"/>
        <v>42400.996527777781</v>
      </c>
      <c r="V2831" s="14">
        <f t="shared" si="312"/>
        <v>56.172025462961756</v>
      </c>
      <c r="W2831" s="10">
        <f t="shared" si="313"/>
        <v>-1</v>
      </c>
      <c r="X2831" s="21">
        <f t="shared" si="314"/>
        <v>2015</v>
      </c>
    </row>
    <row r="2832" spans="1:24" ht="45" x14ac:dyDescent="0.25">
      <c r="A2832">
        <v>1749</v>
      </c>
      <c r="B2832" s="1" t="s">
        <v>1750</v>
      </c>
      <c r="C2832" s="1" t="s">
        <v>5859</v>
      </c>
      <c r="D2832" s="3">
        <v>10050</v>
      </c>
      <c r="E2832" s="4">
        <v>12410.5</v>
      </c>
      <c r="F2832" t="s">
        <v>8218</v>
      </c>
      <c r="G2832" t="s">
        <v>8242</v>
      </c>
      <c r="H2832" t="s">
        <v>8418</v>
      </c>
      <c r="I2832" t="s">
        <v>8248</v>
      </c>
      <c r="J2832">
        <v>1488394800</v>
      </c>
      <c r="K2832">
        <v>1485213921</v>
      </c>
      <c r="L2832" t="b">
        <v>0</v>
      </c>
      <c r="M2832">
        <v>131</v>
      </c>
      <c r="N2832" t="b">
        <v>1</v>
      </c>
      <c r="O2832" t="s">
        <v>8283</v>
      </c>
      <c r="P2832" t="s">
        <v>8311</v>
      </c>
      <c r="Q2832" t="s">
        <v>8312</v>
      </c>
      <c r="R2832">
        <f t="shared" si="308"/>
        <v>94.74</v>
      </c>
      <c r="S2832" s="9">
        <f t="shared" si="309"/>
        <v>123</v>
      </c>
      <c r="T2832" s="8">
        <f t="shared" si="310"/>
        <v>42758.975937499999</v>
      </c>
      <c r="U2832" s="8">
        <f t="shared" si="311"/>
        <v>42795.791666666672</v>
      </c>
      <c r="V2832" s="14">
        <f t="shared" si="312"/>
        <v>36.815729166672099</v>
      </c>
      <c r="W2832" s="10">
        <f t="shared" si="313"/>
        <v>0.23487562189054725</v>
      </c>
      <c r="X2832" s="21">
        <f t="shared" si="314"/>
        <v>2017</v>
      </c>
    </row>
    <row r="2833" spans="1:24" ht="60" x14ac:dyDescent="0.25">
      <c r="A2833">
        <v>1332</v>
      </c>
      <c r="B2833" s="1" t="s">
        <v>1333</v>
      </c>
      <c r="C2833" s="1" t="s">
        <v>5442</v>
      </c>
      <c r="D2833" s="3">
        <v>10115</v>
      </c>
      <c r="E2833" s="4">
        <v>0</v>
      </c>
      <c r="F2833" t="s">
        <v>8219</v>
      </c>
      <c r="G2833" t="s">
        <v>8239</v>
      </c>
      <c r="H2833" t="s">
        <v>8421</v>
      </c>
      <c r="I2833" t="s">
        <v>8256</v>
      </c>
      <c r="J2833">
        <v>1485480408</v>
      </c>
      <c r="K2833">
        <v>1482888408</v>
      </c>
      <c r="L2833" t="b">
        <v>0</v>
      </c>
      <c r="M2833">
        <v>0</v>
      </c>
      <c r="N2833" t="b">
        <v>0</v>
      </c>
      <c r="O2833" t="s">
        <v>8271</v>
      </c>
      <c r="P2833" t="s">
        <v>8306</v>
      </c>
      <c r="Q2833" t="s">
        <v>8308</v>
      </c>
      <c r="R2833">
        <f t="shared" si="308"/>
        <v>0</v>
      </c>
      <c r="S2833" s="9">
        <f t="shared" si="309"/>
        <v>0</v>
      </c>
      <c r="T2833" s="8">
        <f t="shared" si="310"/>
        <v>42732.060277777782</v>
      </c>
      <c r="U2833" s="8">
        <f t="shared" si="311"/>
        <v>42762.060277777782</v>
      </c>
      <c r="V2833" s="14">
        <f t="shared" si="312"/>
        <v>30</v>
      </c>
      <c r="W2833" s="10">
        <f t="shared" si="313"/>
        <v>-1</v>
      </c>
      <c r="X2833" s="21">
        <f t="shared" si="314"/>
        <v>2016</v>
      </c>
    </row>
    <row r="2834" spans="1:24" ht="30" x14ac:dyDescent="0.25">
      <c r="A2834">
        <v>1</v>
      </c>
      <c r="B2834" s="1" t="s">
        <v>3</v>
      </c>
      <c r="C2834" s="1" t="s">
        <v>4112</v>
      </c>
      <c r="D2834" s="3">
        <v>10275</v>
      </c>
      <c r="E2834" s="4">
        <v>14653</v>
      </c>
      <c r="F2834" t="s">
        <v>8218</v>
      </c>
      <c r="G2834" t="s">
        <v>8223</v>
      </c>
      <c r="H2834" t="s">
        <v>8403</v>
      </c>
      <c r="I2834" t="s">
        <v>8245</v>
      </c>
      <c r="J2834">
        <v>1488464683</v>
      </c>
      <c r="K2834">
        <v>1485872683</v>
      </c>
      <c r="L2834" t="b">
        <v>0</v>
      </c>
      <c r="M2834">
        <v>79</v>
      </c>
      <c r="N2834" t="b">
        <v>1</v>
      </c>
      <c r="O2834" t="s">
        <v>8263</v>
      </c>
      <c r="P2834" t="s">
        <v>8319</v>
      </c>
      <c r="Q2834" t="s">
        <v>8330</v>
      </c>
      <c r="R2834">
        <f t="shared" si="308"/>
        <v>185.48</v>
      </c>
      <c r="S2834" s="9">
        <f t="shared" si="309"/>
        <v>143</v>
      </c>
      <c r="T2834" s="8">
        <f t="shared" si="310"/>
        <v>42766.600497685184</v>
      </c>
      <c r="U2834" s="8">
        <f t="shared" si="311"/>
        <v>42796.600497685184</v>
      </c>
      <c r="V2834" s="14">
        <f t="shared" si="312"/>
        <v>30</v>
      </c>
      <c r="W2834" s="10">
        <f t="shared" si="313"/>
        <v>0.42608272506082723</v>
      </c>
      <c r="X2834" s="21">
        <f t="shared" si="314"/>
        <v>2017</v>
      </c>
    </row>
    <row r="2835" spans="1:24" ht="60" x14ac:dyDescent="0.25">
      <c r="A2835">
        <v>3620</v>
      </c>
      <c r="B2835" s="1" t="s">
        <v>3618</v>
      </c>
      <c r="C2835" s="1" t="s">
        <v>7730</v>
      </c>
      <c r="D2835" s="3">
        <v>10500</v>
      </c>
      <c r="E2835" s="4">
        <v>11045</v>
      </c>
      <c r="F2835" t="s">
        <v>8218</v>
      </c>
      <c r="G2835" t="s">
        <v>8223</v>
      </c>
      <c r="H2835" t="s">
        <v>8403</v>
      </c>
      <c r="I2835" t="s">
        <v>8245</v>
      </c>
      <c r="J2835">
        <v>1425528000</v>
      </c>
      <c r="K2835">
        <v>1422916261</v>
      </c>
      <c r="L2835" t="b">
        <v>0</v>
      </c>
      <c r="M2835">
        <v>197</v>
      </c>
      <c r="N2835" t="b">
        <v>1</v>
      </c>
      <c r="O2835" t="s">
        <v>8269</v>
      </c>
      <c r="P2835" t="s">
        <v>8321</v>
      </c>
      <c r="Q2835" t="s">
        <v>8324</v>
      </c>
      <c r="R2835">
        <f t="shared" si="308"/>
        <v>56.07</v>
      </c>
      <c r="S2835" s="9">
        <f t="shared" si="309"/>
        <v>105</v>
      </c>
      <c r="T2835" s="8">
        <f t="shared" si="310"/>
        <v>42037.938206018516</v>
      </c>
      <c r="U2835" s="8">
        <f t="shared" si="311"/>
        <v>42068.166666666672</v>
      </c>
      <c r="V2835" s="14">
        <f t="shared" si="312"/>
        <v>30.228460648155306</v>
      </c>
      <c r="W2835" s="10">
        <f t="shared" si="313"/>
        <v>5.1904761904761905E-2</v>
      </c>
      <c r="X2835" s="21">
        <f t="shared" si="314"/>
        <v>2015</v>
      </c>
    </row>
    <row r="2836" spans="1:24" ht="60" x14ac:dyDescent="0.25">
      <c r="A2836">
        <v>2614</v>
      </c>
      <c r="B2836" s="1" t="s">
        <v>2614</v>
      </c>
      <c r="C2836" s="1" t="s">
        <v>6724</v>
      </c>
      <c r="D2836" s="3">
        <v>10500</v>
      </c>
      <c r="E2836" s="4">
        <v>10710</v>
      </c>
      <c r="F2836" t="s">
        <v>8218</v>
      </c>
      <c r="G2836" t="s">
        <v>8223</v>
      </c>
      <c r="H2836" t="s">
        <v>8403</v>
      </c>
      <c r="I2836" t="s">
        <v>8245</v>
      </c>
      <c r="J2836">
        <v>1398834000</v>
      </c>
      <c r="K2836">
        <v>1396371612</v>
      </c>
      <c r="L2836" t="b">
        <v>1</v>
      </c>
      <c r="M2836">
        <v>100</v>
      </c>
      <c r="N2836" t="b">
        <v>1</v>
      </c>
      <c r="O2836" t="s">
        <v>8299</v>
      </c>
      <c r="P2836" t="s">
        <v>8306</v>
      </c>
      <c r="Q2836" t="s">
        <v>8313</v>
      </c>
      <c r="R2836">
        <f t="shared" si="308"/>
        <v>107.1</v>
      </c>
      <c r="S2836" s="9">
        <f t="shared" si="309"/>
        <v>102</v>
      </c>
      <c r="T2836" s="8">
        <f t="shared" si="310"/>
        <v>41730.708472222221</v>
      </c>
      <c r="U2836" s="8">
        <f t="shared" si="311"/>
        <v>41759.208333333336</v>
      </c>
      <c r="V2836" s="14">
        <f t="shared" si="312"/>
        <v>28.499861111115024</v>
      </c>
      <c r="W2836" s="10">
        <f t="shared" si="313"/>
        <v>0.02</v>
      </c>
      <c r="X2836" s="21">
        <f t="shared" si="314"/>
        <v>2014</v>
      </c>
    </row>
    <row r="2837" spans="1:24" ht="60" x14ac:dyDescent="0.25">
      <c r="A2837">
        <v>417</v>
      </c>
      <c r="B2837" s="1" t="s">
        <v>418</v>
      </c>
      <c r="C2837" s="1" t="s">
        <v>4527</v>
      </c>
      <c r="D2837" s="3">
        <v>10500</v>
      </c>
      <c r="E2837" s="4">
        <v>10526</v>
      </c>
      <c r="F2837" t="s">
        <v>8218</v>
      </c>
      <c r="G2837" t="s">
        <v>8223</v>
      </c>
      <c r="H2837" t="s">
        <v>8403</v>
      </c>
      <c r="I2837" t="s">
        <v>8245</v>
      </c>
      <c r="J2837">
        <v>1365395580</v>
      </c>
      <c r="K2837">
        <v>1364426260</v>
      </c>
      <c r="L2837" t="b">
        <v>0</v>
      </c>
      <c r="M2837">
        <v>52</v>
      </c>
      <c r="N2837" t="b">
        <v>1</v>
      </c>
      <c r="O2837" t="s">
        <v>8267</v>
      </c>
      <c r="P2837" t="s">
        <v>8319</v>
      </c>
      <c r="Q2837" t="s">
        <v>8320</v>
      </c>
      <c r="R2837">
        <f t="shared" si="308"/>
        <v>202.42</v>
      </c>
      <c r="S2837" s="9">
        <f t="shared" si="309"/>
        <v>100</v>
      </c>
      <c r="T2837" s="8">
        <f t="shared" si="310"/>
        <v>41360.970601851855</v>
      </c>
      <c r="U2837" s="8">
        <f t="shared" si="311"/>
        <v>41372.189583333333</v>
      </c>
      <c r="V2837" s="14">
        <f t="shared" si="312"/>
        <v>11.218981481477385</v>
      </c>
      <c r="W2837" s="10">
        <f t="shared" si="313"/>
        <v>2.476190476190476E-3</v>
      </c>
      <c r="X2837" s="21">
        <f t="shared" si="314"/>
        <v>2013</v>
      </c>
    </row>
    <row r="2838" spans="1:24" ht="45" x14ac:dyDescent="0.25">
      <c r="A2838">
        <v>3847</v>
      </c>
      <c r="B2838" s="1" t="s">
        <v>3844</v>
      </c>
      <c r="C2838" s="1" t="s">
        <v>7956</v>
      </c>
      <c r="D2838" s="3">
        <v>10500</v>
      </c>
      <c r="E2838" s="4">
        <v>1697</v>
      </c>
      <c r="F2838" t="s">
        <v>8220</v>
      </c>
      <c r="G2838" t="s">
        <v>8223</v>
      </c>
      <c r="H2838" t="s">
        <v>8403</v>
      </c>
      <c r="I2838" t="s">
        <v>8245</v>
      </c>
      <c r="J2838">
        <v>1437283391</v>
      </c>
      <c r="K2838">
        <v>1433395391</v>
      </c>
      <c r="L2838" t="b">
        <v>1</v>
      </c>
      <c r="M2838">
        <v>9</v>
      </c>
      <c r="N2838" t="b">
        <v>0</v>
      </c>
      <c r="O2838" t="s">
        <v>8269</v>
      </c>
      <c r="P2838" t="s">
        <v>8321</v>
      </c>
      <c r="Q2838" t="s">
        <v>8324</v>
      </c>
      <c r="R2838">
        <f t="shared" si="308"/>
        <v>188.56</v>
      </c>
      <c r="S2838" s="9">
        <f t="shared" si="309"/>
        <v>16</v>
      </c>
      <c r="T2838" s="8">
        <f t="shared" si="310"/>
        <v>42159.224432870367</v>
      </c>
      <c r="U2838" s="8">
        <f t="shared" si="311"/>
        <v>42204.224432870367</v>
      </c>
      <c r="V2838" s="14">
        <f t="shared" si="312"/>
        <v>45</v>
      </c>
      <c r="W2838" s="10">
        <f t="shared" si="313"/>
        <v>-0.83838095238095234</v>
      </c>
      <c r="X2838" s="21">
        <f t="shared" si="314"/>
        <v>2015</v>
      </c>
    </row>
    <row r="2839" spans="1:24" ht="60" x14ac:dyDescent="0.25">
      <c r="A2839">
        <v>446</v>
      </c>
      <c r="B2839" s="1" t="s">
        <v>447</v>
      </c>
      <c r="C2839" s="1" t="s">
        <v>4556</v>
      </c>
      <c r="D2839" s="3">
        <v>10500</v>
      </c>
      <c r="E2839" s="4">
        <v>766</v>
      </c>
      <c r="F2839" t="s">
        <v>8220</v>
      </c>
      <c r="G2839" t="s">
        <v>8223</v>
      </c>
      <c r="H2839" t="s">
        <v>8403</v>
      </c>
      <c r="I2839" t="s">
        <v>8245</v>
      </c>
      <c r="J2839">
        <v>1425434420</v>
      </c>
      <c r="K2839">
        <v>1422842420</v>
      </c>
      <c r="L2839" t="b">
        <v>0</v>
      </c>
      <c r="M2839">
        <v>16</v>
      </c>
      <c r="N2839" t="b">
        <v>0</v>
      </c>
      <c r="O2839" t="s">
        <v>8268</v>
      </c>
      <c r="P2839" t="s">
        <v>8319</v>
      </c>
      <c r="Q2839" t="s">
        <v>8337</v>
      </c>
      <c r="R2839">
        <f t="shared" si="308"/>
        <v>47.88</v>
      </c>
      <c r="S2839" s="9">
        <f t="shared" si="309"/>
        <v>7</v>
      </c>
      <c r="T2839" s="8">
        <f t="shared" si="310"/>
        <v>42037.083564814813</v>
      </c>
      <c r="U2839" s="8">
        <f t="shared" si="311"/>
        <v>42067.083564814813</v>
      </c>
      <c r="V2839" s="14">
        <f t="shared" si="312"/>
        <v>30</v>
      </c>
      <c r="W2839" s="10">
        <f t="shared" si="313"/>
        <v>-0.92704761904761901</v>
      </c>
      <c r="X2839" s="21">
        <f t="shared" si="314"/>
        <v>2015</v>
      </c>
    </row>
    <row r="2840" spans="1:24" ht="60" x14ac:dyDescent="0.25">
      <c r="A2840">
        <v>2142</v>
      </c>
      <c r="B2840" s="1" t="s">
        <v>2143</v>
      </c>
      <c r="C2840" s="1" t="s">
        <v>6252</v>
      </c>
      <c r="D2840" s="3">
        <v>10500</v>
      </c>
      <c r="E2840" s="4">
        <v>601</v>
      </c>
      <c r="F2840" t="s">
        <v>8220</v>
      </c>
      <c r="G2840" t="s">
        <v>8235</v>
      </c>
      <c r="H2840" t="s">
        <v>8412</v>
      </c>
      <c r="I2840" t="s">
        <v>8248</v>
      </c>
      <c r="J2840">
        <v>1451494210</v>
      </c>
      <c r="K2840">
        <v>1449075010</v>
      </c>
      <c r="L2840" t="b">
        <v>0</v>
      </c>
      <c r="M2840">
        <v>12</v>
      </c>
      <c r="N2840" t="b">
        <v>0</v>
      </c>
      <c r="O2840" t="s">
        <v>8280</v>
      </c>
      <c r="P2840" t="s">
        <v>8314</v>
      </c>
      <c r="Q2840" t="s">
        <v>8332</v>
      </c>
      <c r="R2840">
        <f t="shared" si="308"/>
        <v>50.08</v>
      </c>
      <c r="S2840" s="9">
        <f t="shared" si="309"/>
        <v>6</v>
      </c>
      <c r="T2840" s="8">
        <f t="shared" si="310"/>
        <v>42340.701504629629</v>
      </c>
      <c r="U2840" s="8">
        <f t="shared" si="311"/>
        <v>42368.701504629629</v>
      </c>
      <c r="V2840" s="14">
        <f t="shared" si="312"/>
        <v>28</v>
      </c>
      <c r="W2840" s="10">
        <f t="shared" si="313"/>
        <v>-0.9427619047619048</v>
      </c>
      <c r="X2840" s="21">
        <f t="shared" si="314"/>
        <v>2015</v>
      </c>
    </row>
    <row r="2841" spans="1:24" ht="45" x14ac:dyDescent="0.25">
      <c r="A2841">
        <v>2321</v>
      </c>
      <c r="B2841" s="1" t="s">
        <v>2322</v>
      </c>
      <c r="C2841" s="1" t="s">
        <v>6431</v>
      </c>
      <c r="D2841" s="3">
        <v>10557</v>
      </c>
      <c r="E2841" s="4">
        <v>4130</v>
      </c>
      <c r="F2841" t="s">
        <v>8221</v>
      </c>
      <c r="G2841" t="s">
        <v>8238</v>
      </c>
      <c r="H2841" t="s">
        <v>8416</v>
      </c>
      <c r="I2841" t="s">
        <v>8248</v>
      </c>
      <c r="J2841">
        <v>1491282901</v>
      </c>
      <c r="K2841">
        <v>1488694501</v>
      </c>
      <c r="L2841" t="b">
        <v>0</v>
      </c>
      <c r="M2841">
        <v>64</v>
      </c>
      <c r="N2841" t="b">
        <v>0</v>
      </c>
      <c r="O2841" t="s">
        <v>8296</v>
      </c>
      <c r="P2841" t="s">
        <v>8317</v>
      </c>
      <c r="Q2841" t="s">
        <v>8318</v>
      </c>
      <c r="R2841">
        <f t="shared" si="308"/>
        <v>64.53</v>
      </c>
      <c r="S2841" s="9">
        <f t="shared" si="309"/>
        <v>39</v>
      </c>
      <c r="T2841" s="8">
        <f t="shared" si="310"/>
        <v>42799.260428240741</v>
      </c>
      <c r="U2841" s="8">
        <f t="shared" si="311"/>
        <v>42829.21876157407</v>
      </c>
      <c r="V2841" s="14">
        <f t="shared" si="312"/>
        <v>29.958333333328483</v>
      </c>
      <c r="W2841" s="10">
        <f t="shared" si="313"/>
        <v>-0.60879037605380315</v>
      </c>
      <c r="X2841" s="21">
        <f t="shared" si="314"/>
        <v>2017</v>
      </c>
    </row>
    <row r="2842" spans="1:24" ht="60" x14ac:dyDescent="0.25">
      <c r="A2842">
        <v>3005</v>
      </c>
      <c r="B2842" s="1" t="s">
        <v>3005</v>
      </c>
      <c r="C2842" s="1" t="s">
        <v>7115</v>
      </c>
      <c r="D2842" s="3">
        <v>10600</v>
      </c>
      <c r="E2842" s="4">
        <v>12772.6</v>
      </c>
      <c r="F2842" t="s">
        <v>8218</v>
      </c>
      <c r="G2842" t="s">
        <v>8223</v>
      </c>
      <c r="H2842" t="s">
        <v>8403</v>
      </c>
      <c r="I2842" t="s">
        <v>8245</v>
      </c>
      <c r="J2842">
        <v>1412611905</v>
      </c>
      <c r="K2842">
        <v>1410019905</v>
      </c>
      <c r="L2842" t="b">
        <v>0</v>
      </c>
      <c r="M2842">
        <v>118</v>
      </c>
      <c r="N2842" t="b">
        <v>1</v>
      </c>
      <c r="O2842" t="s">
        <v>8301</v>
      </c>
      <c r="P2842" t="s">
        <v>8321</v>
      </c>
      <c r="Q2842" t="s">
        <v>8322</v>
      </c>
      <c r="R2842">
        <f t="shared" si="308"/>
        <v>108.24</v>
      </c>
      <c r="S2842" s="9">
        <f t="shared" si="309"/>
        <v>120</v>
      </c>
      <c r="T2842" s="8">
        <f t="shared" si="310"/>
        <v>41888.674826388888</v>
      </c>
      <c r="U2842" s="8">
        <f t="shared" si="311"/>
        <v>41918.674826388888</v>
      </c>
      <c r="V2842" s="14">
        <f t="shared" si="312"/>
        <v>30</v>
      </c>
      <c r="W2842" s="10">
        <f t="shared" si="313"/>
        <v>0.20496226415094343</v>
      </c>
      <c r="X2842" s="21">
        <f t="shared" si="314"/>
        <v>2014</v>
      </c>
    </row>
    <row r="2843" spans="1:24" ht="60" x14ac:dyDescent="0.25">
      <c r="A2843">
        <v>2611</v>
      </c>
      <c r="B2843" s="1" t="s">
        <v>2611</v>
      </c>
      <c r="C2843" s="1" t="s">
        <v>6721</v>
      </c>
      <c r="D2843" s="3">
        <v>11000</v>
      </c>
      <c r="E2843" s="4">
        <v>306970</v>
      </c>
      <c r="F2843" t="s">
        <v>8218</v>
      </c>
      <c r="G2843" t="s">
        <v>8235</v>
      </c>
      <c r="H2843" t="s">
        <v>8412</v>
      </c>
      <c r="I2843" t="s">
        <v>8248</v>
      </c>
      <c r="J2843">
        <v>1483397940</v>
      </c>
      <c r="K2843">
        <v>1480493014</v>
      </c>
      <c r="L2843" t="b">
        <v>1</v>
      </c>
      <c r="M2843">
        <v>3663</v>
      </c>
      <c r="N2843" t="b">
        <v>1</v>
      </c>
      <c r="O2843" t="s">
        <v>8299</v>
      </c>
      <c r="P2843" t="s">
        <v>8306</v>
      </c>
      <c r="Q2843" t="s">
        <v>8313</v>
      </c>
      <c r="R2843">
        <f t="shared" si="308"/>
        <v>83.8</v>
      </c>
      <c r="S2843" s="9">
        <f t="shared" si="309"/>
        <v>2791</v>
      </c>
      <c r="T2843" s="8">
        <f t="shared" si="310"/>
        <v>42704.335810185185</v>
      </c>
      <c r="U2843" s="8">
        <f t="shared" si="311"/>
        <v>42737.957638888889</v>
      </c>
      <c r="V2843" s="14">
        <f t="shared" si="312"/>
        <v>33.621828703704523</v>
      </c>
      <c r="W2843" s="10">
        <f t="shared" si="313"/>
        <v>26.906363636363636</v>
      </c>
      <c r="X2843" s="21">
        <f t="shared" si="314"/>
        <v>2016</v>
      </c>
    </row>
    <row r="2844" spans="1:24" ht="60" x14ac:dyDescent="0.25">
      <c r="A2844">
        <v>51</v>
      </c>
      <c r="B2844" s="1" t="s">
        <v>53</v>
      </c>
      <c r="C2844" s="1" t="s">
        <v>4162</v>
      </c>
      <c r="D2844" s="3">
        <v>11000</v>
      </c>
      <c r="E2844" s="4">
        <v>14082</v>
      </c>
      <c r="F2844" t="s">
        <v>8218</v>
      </c>
      <c r="G2844" t="s">
        <v>8223</v>
      </c>
      <c r="H2844" t="s">
        <v>8403</v>
      </c>
      <c r="I2844" t="s">
        <v>8245</v>
      </c>
      <c r="J2844">
        <v>1439245037</v>
      </c>
      <c r="K2844">
        <v>1436653037</v>
      </c>
      <c r="L2844" t="b">
        <v>0</v>
      </c>
      <c r="M2844">
        <v>119</v>
      </c>
      <c r="N2844" t="b">
        <v>1</v>
      </c>
      <c r="O2844" t="s">
        <v>8263</v>
      </c>
      <c r="P2844" t="s">
        <v>8319</v>
      </c>
      <c r="Q2844" t="s">
        <v>8330</v>
      </c>
      <c r="R2844">
        <f t="shared" si="308"/>
        <v>118.34</v>
      </c>
      <c r="S2844" s="9">
        <f t="shared" si="309"/>
        <v>128</v>
      </c>
      <c r="T2844" s="8">
        <f t="shared" si="310"/>
        <v>42196.928668981483</v>
      </c>
      <c r="U2844" s="8">
        <f t="shared" si="311"/>
        <v>42226.928668981483</v>
      </c>
      <c r="V2844" s="14">
        <f t="shared" si="312"/>
        <v>30</v>
      </c>
      <c r="W2844" s="10">
        <f t="shared" si="313"/>
        <v>0.2801818181818182</v>
      </c>
      <c r="X2844" s="21">
        <f t="shared" si="314"/>
        <v>2015</v>
      </c>
    </row>
    <row r="2845" spans="1:24" ht="75" x14ac:dyDescent="0.25">
      <c r="A2845">
        <v>2606</v>
      </c>
      <c r="B2845" s="1" t="s">
        <v>2606</v>
      </c>
      <c r="C2845" s="1" t="s">
        <v>6716</v>
      </c>
      <c r="D2845" s="3">
        <v>11000</v>
      </c>
      <c r="E2845" s="4">
        <v>12106</v>
      </c>
      <c r="F2845" t="s">
        <v>8218</v>
      </c>
      <c r="G2845" t="s">
        <v>8223</v>
      </c>
      <c r="H2845" t="s">
        <v>8403</v>
      </c>
      <c r="I2845" t="s">
        <v>8245</v>
      </c>
      <c r="J2845">
        <v>1398791182</v>
      </c>
      <c r="K2845">
        <v>1396026382</v>
      </c>
      <c r="L2845" t="b">
        <v>1</v>
      </c>
      <c r="M2845">
        <v>385</v>
      </c>
      <c r="N2845" t="b">
        <v>1</v>
      </c>
      <c r="O2845" t="s">
        <v>8299</v>
      </c>
      <c r="P2845" t="s">
        <v>8306</v>
      </c>
      <c r="Q2845" t="s">
        <v>8313</v>
      </c>
      <c r="R2845">
        <f t="shared" si="308"/>
        <v>31.44</v>
      </c>
      <c r="S2845" s="9">
        <f t="shared" si="309"/>
        <v>110</v>
      </c>
      <c r="T2845" s="8">
        <f t="shared" si="310"/>
        <v>41726.712754629632</v>
      </c>
      <c r="U2845" s="8">
        <f t="shared" si="311"/>
        <v>41758.712754629632</v>
      </c>
      <c r="V2845" s="14">
        <f t="shared" si="312"/>
        <v>32</v>
      </c>
      <c r="W2845" s="10">
        <f t="shared" si="313"/>
        <v>0.10054545454545455</v>
      </c>
      <c r="X2845" s="21">
        <f t="shared" si="314"/>
        <v>2014</v>
      </c>
    </row>
    <row r="2846" spans="1:24" ht="60" x14ac:dyDescent="0.25">
      <c r="A2846">
        <v>1779</v>
      </c>
      <c r="B2846" s="1" t="s">
        <v>1780</v>
      </c>
      <c r="C2846" s="1" t="s">
        <v>5889</v>
      </c>
      <c r="D2846" s="3">
        <v>11000</v>
      </c>
      <c r="E2846" s="4">
        <v>3986</v>
      </c>
      <c r="F2846" t="s">
        <v>8220</v>
      </c>
      <c r="G2846" t="s">
        <v>8223</v>
      </c>
      <c r="H2846" t="s">
        <v>8403</v>
      </c>
      <c r="I2846" t="s">
        <v>8245</v>
      </c>
      <c r="J2846">
        <v>1472834180</v>
      </c>
      <c r="K2846">
        <v>1470242180</v>
      </c>
      <c r="L2846" t="b">
        <v>1</v>
      </c>
      <c r="M2846">
        <v>38</v>
      </c>
      <c r="N2846" t="b">
        <v>0</v>
      </c>
      <c r="O2846" t="s">
        <v>8283</v>
      </c>
      <c r="P2846" t="s">
        <v>8311</v>
      </c>
      <c r="Q2846" t="s">
        <v>8312</v>
      </c>
      <c r="R2846">
        <f t="shared" si="308"/>
        <v>104.89</v>
      </c>
      <c r="S2846" s="9">
        <f t="shared" si="309"/>
        <v>36</v>
      </c>
      <c r="T2846" s="8">
        <f t="shared" si="310"/>
        <v>42585.691898148143</v>
      </c>
      <c r="U2846" s="8">
        <f t="shared" si="311"/>
        <v>42615.691898148143</v>
      </c>
      <c r="V2846" s="14">
        <f t="shared" si="312"/>
        <v>30</v>
      </c>
      <c r="W2846" s="10">
        <f t="shared" si="313"/>
        <v>-0.63763636363636367</v>
      </c>
      <c r="X2846" s="21">
        <f t="shared" si="314"/>
        <v>2016</v>
      </c>
    </row>
    <row r="2847" spans="1:24" ht="60" x14ac:dyDescent="0.25">
      <c r="A2847">
        <v>1764</v>
      </c>
      <c r="B2847" s="1" t="s">
        <v>1765</v>
      </c>
      <c r="C2847" s="1" t="s">
        <v>5874</v>
      </c>
      <c r="D2847" s="3">
        <v>11000</v>
      </c>
      <c r="E2847" s="4">
        <v>2156</v>
      </c>
      <c r="F2847" t="s">
        <v>8220</v>
      </c>
      <c r="G2847" t="s">
        <v>8224</v>
      </c>
      <c r="H2847" t="s">
        <v>8407</v>
      </c>
      <c r="I2847" t="s">
        <v>8246</v>
      </c>
      <c r="J2847">
        <v>1407065979</v>
      </c>
      <c r="K2847">
        <v>1404560379</v>
      </c>
      <c r="L2847" t="b">
        <v>1</v>
      </c>
      <c r="M2847">
        <v>39</v>
      </c>
      <c r="N2847" t="b">
        <v>0</v>
      </c>
      <c r="O2847" t="s">
        <v>8283</v>
      </c>
      <c r="P2847" t="s">
        <v>8311</v>
      </c>
      <c r="Q2847" t="s">
        <v>8312</v>
      </c>
      <c r="R2847">
        <f t="shared" si="308"/>
        <v>55.28</v>
      </c>
      <c r="S2847" s="9">
        <f t="shared" si="309"/>
        <v>20</v>
      </c>
      <c r="T2847" s="8">
        <f t="shared" si="310"/>
        <v>41825.485868055555</v>
      </c>
      <c r="U2847" s="8">
        <f t="shared" si="311"/>
        <v>41854.485868055555</v>
      </c>
      <c r="V2847" s="14">
        <f t="shared" si="312"/>
        <v>29</v>
      </c>
      <c r="W2847" s="10">
        <f t="shared" si="313"/>
        <v>-0.80400000000000005</v>
      </c>
      <c r="X2847" s="21">
        <f t="shared" si="314"/>
        <v>2014</v>
      </c>
    </row>
    <row r="2848" spans="1:24" ht="30" x14ac:dyDescent="0.25">
      <c r="A2848">
        <v>3854</v>
      </c>
      <c r="B2848" s="1" t="s">
        <v>3851</v>
      </c>
      <c r="C2848" s="1" t="s">
        <v>7963</v>
      </c>
      <c r="D2848" s="3">
        <v>11000</v>
      </c>
      <c r="E2848" s="4">
        <v>1788</v>
      </c>
      <c r="F2848" t="s">
        <v>8220</v>
      </c>
      <c r="G2848" t="s">
        <v>8223</v>
      </c>
      <c r="H2848" t="s">
        <v>8403</v>
      </c>
      <c r="I2848" t="s">
        <v>8245</v>
      </c>
      <c r="J2848">
        <v>1431206058</v>
      </c>
      <c r="K2848">
        <v>1428614058</v>
      </c>
      <c r="L2848" t="b">
        <v>0</v>
      </c>
      <c r="M2848">
        <v>20</v>
      </c>
      <c r="N2848" t="b">
        <v>0</v>
      </c>
      <c r="O2848" t="s">
        <v>8269</v>
      </c>
      <c r="P2848" t="s">
        <v>8321</v>
      </c>
      <c r="Q2848" t="s">
        <v>8324</v>
      </c>
      <c r="R2848">
        <f t="shared" si="308"/>
        <v>89.4</v>
      </c>
      <c r="S2848" s="9">
        <f t="shared" si="309"/>
        <v>16</v>
      </c>
      <c r="T2848" s="8">
        <f t="shared" si="310"/>
        <v>42103.884930555556</v>
      </c>
      <c r="U2848" s="8">
        <f t="shared" si="311"/>
        <v>42133.884930555556</v>
      </c>
      <c r="V2848" s="14">
        <f t="shared" si="312"/>
        <v>30</v>
      </c>
      <c r="W2848" s="10">
        <f t="shared" si="313"/>
        <v>-0.83745454545454545</v>
      </c>
      <c r="X2848" s="21">
        <f t="shared" si="314"/>
        <v>2015</v>
      </c>
    </row>
    <row r="2849" spans="1:24" ht="60" x14ac:dyDescent="0.25">
      <c r="A2849">
        <v>3112</v>
      </c>
      <c r="B2849" s="1" t="s">
        <v>3112</v>
      </c>
      <c r="C2849" s="1" t="s">
        <v>7222</v>
      </c>
      <c r="D2849" s="3">
        <v>11000</v>
      </c>
      <c r="E2849" s="4">
        <v>521</v>
      </c>
      <c r="F2849" t="s">
        <v>8220</v>
      </c>
      <c r="G2849" t="s">
        <v>8223</v>
      </c>
      <c r="H2849" t="s">
        <v>8403</v>
      </c>
      <c r="I2849" t="s">
        <v>8245</v>
      </c>
      <c r="J2849">
        <v>1477968934</v>
      </c>
      <c r="K2849">
        <v>1472784934</v>
      </c>
      <c r="L2849" t="b">
        <v>0</v>
      </c>
      <c r="M2849">
        <v>9</v>
      </c>
      <c r="N2849" t="b">
        <v>0</v>
      </c>
      <c r="O2849" t="s">
        <v>8301</v>
      </c>
      <c r="P2849" t="s">
        <v>8321</v>
      </c>
      <c r="Q2849" t="s">
        <v>8322</v>
      </c>
      <c r="R2849">
        <f t="shared" si="308"/>
        <v>57.89</v>
      </c>
      <c r="S2849" s="9">
        <f t="shared" si="309"/>
        <v>5</v>
      </c>
      <c r="T2849" s="8">
        <f t="shared" si="310"/>
        <v>42615.121921296297</v>
      </c>
      <c r="U2849" s="8">
        <f t="shared" si="311"/>
        <v>42675.121921296297</v>
      </c>
      <c r="V2849" s="14">
        <f t="shared" si="312"/>
        <v>60</v>
      </c>
      <c r="W2849" s="10">
        <f t="shared" si="313"/>
        <v>-0.95263636363636361</v>
      </c>
      <c r="X2849" s="21">
        <f t="shared" si="314"/>
        <v>2016</v>
      </c>
    </row>
    <row r="2850" spans="1:24" ht="60" x14ac:dyDescent="0.25">
      <c r="A2850">
        <v>2501</v>
      </c>
      <c r="B2850" s="1" t="s">
        <v>2501</v>
      </c>
      <c r="C2850" s="1" t="s">
        <v>6611</v>
      </c>
      <c r="D2850" s="3">
        <v>11000</v>
      </c>
      <c r="E2850" s="4">
        <v>281</v>
      </c>
      <c r="F2850" t="s">
        <v>8220</v>
      </c>
      <c r="G2850" t="s">
        <v>8228</v>
      </c>
      <c r="H2850" t="s">
        <v>8408</v>
      </c>
      <c r="I2850" t="s">
        <v>8250</v>
      </c>
      <c r="J2850">
        <v>1443379104</v>
      </c>
      <c r="K2850">
        <v>1440787104</v>
      </c>
      <c r="L2850" t="b">
        <v>0</v>
      </c>
      <c r="M2850">
        <v>7</v>
      </c>
      <c r="N2850" t="b">
        <v>0</v>
      </c>
      <c r="O2850" t="s">
        <v>8297</v>
      </c>
      <c r="P2850" t="s">
        <v>8317</v>
      </c>
      <c r="Q2850" t="s">
        <v>8355</v>
      </c>
      <c r="R2850">
        <f t="shared" si="308"/>
        <v>40.14</v>
      </c>
      <c r="S2850" s="9">
        <f t="shared" si="309"/>
        <v>3</v>
      </c>
      <c r="T2850" s="8">
        <f t="shared" si="310"/>
        <v>42244.776666666665</v>
      </c>
      <c r="U2850" s="8">
        <f t="shared" si="311"/>
        <v>42274.776666666665</v>
      </c>
      <c r="V2850" s="14">
        <f t="shared" si="312"/>
        <v>30</v>
      </c>
      <c r="W2850" s="10">
        <f t="shared" si="313"/>
        <v>-0.97445454545454546</v>
      </c>
      <c r="X2850" s="21">
        <f t="shared" si="314"/>
        <v>2015</v>
      </c>
    </row>
    <row r="2851" spans="1:24" ht="60" x14ac:dyDescent="0.25">
      <c r="A2851">
        <v>3194</v>
      </c>
      <c r="B2851" s="1" t="s">
        <v>3194</v>
      </c>
      <c r="C2851" s="1" t="s">
        <v>7304</v>
      </c>
      <c r="D2851" s="3">
        <v>11000</v>
      </c>
      <c r="E2851" s="4">
        <v>0</v>
      </c>
      <c r="F2851" t="s">
        <v>8220</v>
      </c>
      <c r="G2851" t="s">
        <v>8223</v>
      </c>
      <c r="H2851" t="s">
        <v>8403</v>
      </c>
      <c r="I2851" t="s">
        <v>8245</v>
      </c>
      <c r="J2851">
        <v>1437960598</v>
      </c>
      <c r="K2851">
        <v>1435368598</v>
      </c>
      <c r="L2851" t="b">
        <v>0</v>
      </c>
      <c r="M2851">
        <v>0</v>
      </c>
      <c r="N2851" t="b">
        <v>0</v>
      </c>
      <c r="O2851" t="s">
        <v>8303</v>
      </c>
      <c r="P2851" t="s">
        <v>8321</v>
      </c>
      <c r="Q2851" t="s">
        <v>8333</v>
      </c>
      <c r="R2851">
        <f t="shared" si="308"/>
        <v>0</v>
      </c>
      <c r="S2851" s="9">
        <f t="shared" si="309"/>
        <v>0</v>
      </c>
      <c r="T2851" s="8">
        <f t="shared" si="310"/>
        <v>42182.062476851846</v>
      </c>
      <c r="U2851" s="8">
        <f t="shared" si="311"/>
        <v>42212.062476851846</v>
      </c>
      <c r="V2851" s="14">
        <f t="shared" si="312"/>
        <v>30</v>
      </c>
      <c r="W2851" s="10">
        <f t="shared" si="313"/>
        <v>-1</v>
      </c>
      <c r="X2851" s="21">
        <f t="shared" si="314"/>
        <v>2015</v>
      </c>
    </row>
    <row r="2852" spans="1:24" ht="60" x14ac:dyDescent="0.25">
      <c r="A2852">
        <v>3983</v>
      </c>
      <c r="B2852" s="1" t="s">
        <v>3979</v>
      </c>
      <c r="C2852" s="1" t="s">
        <v>8089</v>
      </c>
      <c r="D2852" s="3">
        <v>11140</v>
      </c>
      <c r="E2852" s="4">
        <v>3877</v>
      </c>
      <c r="F2852" t="s">
        <v>8220</v>
      </c>
      <c r="G2852" t="s">
        <v>8223</v>
      </c>
      <c r="H2852" t="s">
        <v>8403</v>
      </c>
      <c r="I2852" t="s">
        <v>8245</v>
      </c>
      <c r="J2852">
        <v>1400569140</v>
      </c>
      <c r="K2852">
        <v>1397854356</v>
      </c>
      <c r="L2852" t="b">
        <v>0</v>
      </c>
      <c r="M2852">
        <v>46</v>
      </c>
      <c r="N2852" t="b">
        <v>0</v>
      </c>
      <c r="O2852" t="s">
        <v>8269</v>
      </c>
      <c r="P2852" t="s">
        <v>8321</v>
      </c>
      <c r="Q2852" t="s">
        <v>8324</v>
      </c>
      <c r="R2852">
        <f t="shared" si="308"/>
        <v>84.28</v>
      </c>
      <c r="S2852" s="9">
        <f t="shared" si="309"/>
        <v>35</v>
      </c>
      <c r="T2852" s="8">
        <f t="shared" si="310"/>
        <v>41747.86986111111</v>
      </c>
      <c r="U2852" s="8">
        <f t="shared" si="311"/>
        <v>41779.290972222225</v>
      </c>
      <c r="V2852" s="14">
        <f t="shared" si="312"/>
        <v>31.421111111114442</v>
      </c>
      <c r="W2852" s="10">
        <f t="shared" si="313"/>
        <v>-0.65197486535008975</v>
      </c>
      <c r="X2852" s="21">
        <f t="shared" si="314"/>
        <v>2014</v>
      </c>
    </row>
    <row r="2853" spans="1:24" ht="60" x14ac:dyDescent="0.25">
      <c r="A2853">
        <v>574</v>
      </c>
      <c r="B2853" s="1" t="s">
        <v>575</v>
      </c>
      <c r="C2853" s="1" t="s">
        <v>4684</v>
      </c>
      <c r="D2853" s="3">
        <v>11180</v>
      </c>
      <c r="E2853" s="4">
        <v>80</v>
      </c>
      <c r="F2853" t="s">
        <v>8220</v>
      </c>
      <c r="G2853" t="s">
        <v>8224</v>
      </c>
      <c r="H2853" t="s">
        <v>8407</v>
      </c>
      <c r="I2853" t="s">
        <v>8246</v>
      </c>
      <c r="J2853">
        <v>1476873507</v>
      </c>
      <c r="K2853">
        <v>1474281507</v>
      </c>
      <c r="L2853" t="b">
        <v>0</v>
      </c>
      <c r="M2853">
        <v>4</v>
      </c>
      <c r="N2853" t="b">
        <v>0</v>
      </c>
      <c r="O2853" t="s">
        <v>8270</v>
      </c>
      <c r="P2853" t="s">
        <v>8306</v>
      </c>
      <c r="Q2853" t="s">
        <v>8340</v>
      </c>
      <c r="R2853">
        <f t="shared" si="308"/>
        <v>20</v>
      </c>
      <c r="S2853" s="9">
        <f t="shared" si="309"/>
        <v>1</v>
      </c>
      <c r="T2853" s="8">
        <f t="shared" si="310"/>
        <v>42632.443368055552</v>
      </c>
      <c r="U2853" s="8">
        <f t="shared" si="311"/>
        <v>42662.443368055552</v>
      </c>
      <c r="V2853" s="14">
        <f t="shared" si="312"/>
        <v>30</v>
      </c>
      <c r="W2853" s="10">
        <f t="shared" si="313"/>
        <v>-0.99284436493738815</v>
      </c>
      <c r="X2853" s="21">
        <f t="shared" si="314"/>
        <v>2016</v>
      </c>
    </row>
    <row r="2854" spans="1:24" ht="45" x14ac:dyDescent="0.25">
      <c r="A2854">
        <v>2879</v>
      </c>
      <c r="B2854" s="1" t="s">
        <v>2879</v>
      </c>
      <c r="C2854" s="1" t="s">
        <v>6989</v>
      </c>
      <c r="D2854" s="3">
        <v>11200</v>
      </c>
      <c r="E2854" s="4">
        <v>29</v>
      </c>
      <c r="F2854" t="s">
        <v>8220</v>
      </c>
      <c r="G2854" t="s">
        <v>8223</v>
      </c>
      <c r="H2854" t="s">
        <v>8403</v>
      </c>
      <c r="I2854" t="s">
        <v>8245</v>
      </c>
      <c r="J2854">
        <v>1453310661</v>
      </c>
      <c r="K2854">
        <v>1450718661</v>
      </c>
      <c r="L2854" t="b">
        <v>0</v>
      </c>
      <c r="M2854">
        <v>1</v>
      </c>
      <c r="N2854" t="b">
        <v>0</v>
      </c>
      <c r="O2854" t="s">
        <v>8269</v>
      </c>
      <c r="P2854" t="s">
        <v>8321</v>
      </c>
      <c r="Q2854" t="s">
        <v>8324</v>
      </c>
      <c r="R2854">
        <f t="shared" si="308"/>
        <v>29</v>
      </c>
      <c r="S2854" s="9">
        <f t="shared" si="309"/>
        <v>0</v>
      </c>
      <c r="T2854" s="8">
        <f t="shared" si="310"/>
        <v>42359.725243055553</v>
      </c>
      <c r="U2854" s="8">
        <f t="shared" si="311"/>
        <v>42389.725243055553</v>
      </c>
      <c r="V2854" s="14">
        <f t="shared" si="312"/>
        <v>30</v>
      </c>
      <c r="W2854" s="10">
        <f t="shared" si="313"/>
        <v>-0.99741071428571426</v>
      </c>
      <c r="X2854" s="21">
        <f t="shared" si="314"/>
        <v>2015</v>
      </c>
    </row>
    <row r="2855" spans="1:24" ht="45" x14ac:dyDescent="0.25">
      <c r="A2855">
        <v>349</v>
      </c>
      <c r="B2855" s="1" t="s">
        <v>350</v>
      </c>
      <c r="C2855" s="1" t="s">
        <v>4459</v>
      </c>
      <c r="D2855" s="3">
        <v>11260</v>
      </c>
      <c r="E2855" s="4">
        <v>12007.18</v>
      </c>
      <c r="F2855" t="s">
        <v>8218</v>
      </c>
      <c r="G2855" t="s">
        <v>8223</v>
      </c>
      <c r="H2855" t="s">
        <v>8403</v>
      </c>
      <c r="I2855" t="s">
        <v>8245</v>
      </c>
      <c r="J2855">
        <v>1487937508</v>
      </c>
      <c r="K2855">
        <v>1485345508</v>
      </c>
      <c r="L2855" t="b">
        <v>1</v>
      </c>
      <c r="M2855">
        <v>167</v>
      </c>
      <c r="N2855" t="b">
        <v>1</v>
      </c>
      <c r="O2855" t="s">
        <v>8267</v>
      </c>
      <c r="P2855" t="s">
        <v>8319</v>
      </c>
      <c r="Q2855" t="s">
        <v>8320</v>
      </c>
      <c r="R2855">
        <f t="shared" si="308"/>
        <v>71.900000000000006</v>
      </c>
      <c r="S2855" s="9">
        <f t="shared" si="309"/>
        <v>107</v>
      </c>
      <c r="T2855" s="8">
        <f t="shared" si="310"/>
        <v>42760.498935185184</v>
      </c>
      <c r="U2855" s="8">
        <f t="shared" si="311"/>
        <v>42790.498935185184</v>
      </c>
      <c r="V2855" s="14">
        <f t="shared" si="312"/>
        <v>30</v>
      </c>
      <c r="W2855" s="10">
        <f t="shared" si="313"/>
        <v>6.6357015985790441E-2</v>
      </c>
      <c r="X2855" s="21">
        <f t="shared" si="314"/>
        <v>2017</v>
      </c>
    </row>
    <row r="2856" spans="1:24" ht="45" x14ac:dyDescent="0.25">
      <c r="A2856">
        <v>1309</v>
      </c>
      <c r="B2856" s="1" t="s">
        <v>1310</v>
      </c>
      <c r="C2856" s="1" t="s">
        <v>5419</v>
      </c>
      <c r="D2856" s="3">
        <v>11500</v>
      </c>
      <c r="E2856" s="4">
        <v>12879</v>
      </c>
      <c r="F2856" t="s">
        <v>8219</v>
      </c>
      <c r="G2856" t="s">
        <v>8223</v>
      </c>
      <c r="H2856" t="s">
        <v>8403</v>
      </c>
      <c r="I2856" t="s">
        <v>8245</v>
      </c>
      <c r="J2856">
        <v>1444943468</v>
      </c>
      <c r="K2856">
        <v>1441919468</v>
      </c>
      <c r="L2856" t="b">
        <v>0</v>
      </c>
      <c r="M2856">
        <v>35</v>
      </c>
      <c r="N2856" t="b">
        <v>0</v>
      </c>
      <c r="O2856" t="s">
        <v>8271</v>
      </c>
      <c r="P2856" t="s">
        <v>8306</v>
      </c>
      <c r="Q2856" t="s">
        <v>8308</v>
      </c>
      <c r="R2856">
        <f t="shared" si="308"/>
        <v>367.97</v>
      </c>
      <c r="S2856" s="9">
        <f t="shared" si="309"/>
        <v>112</v>
      </c>
      <c r="T2856" s="8">
        <f t="shared" si="310"/>
        <v>42257.882731481484</v>
      </c>
      <c r="U2856" s="8">
        <f t="shared" si="311"/>
        <v>42292.882731481484</v>
      </c>
      <c r="V2856" s="14">
        <f t="shared" si="312"/>
        <v>35</v>
      </c>
      <c r="W2856" s="10">
        <f t="shared" si="313"/>
        <v>0.11991304347826087</v>
      </c>
      <c r="X2856" s="21">
        <f t="shared" si="314"/>
        <v>2015</v>
      </c>
    </row>
    <row r="2857" spans="1:24" ht="60" x14ac:dyDescent="0.25">
      <c r="A2857">
        <v>2635</v>
      </c>
      <c r="B2857" s="1" t="s">
        <v>2635</v>
      </c>
      <c r="C2857" s="1" t="s">
        <v>6745</v>
      </c>
      <c r="D2857" s="3">
        <v>11500</v>
      </c>
      <c r="E2857" s="4">
        <v>11500</v>
      </c>
      <c r="F2857" t="s">
        <v>8218</v>
      </c>
      <c r="G2857" t="s">
        <v>8228</v>
      </c>
      <c r="H2857" t="s">
        <v>8408</v>
      </c>
      <c r="I2857" t="s">
        <v>8250</v>
      </c>
      <c r="J2857">
        <v>1425937761</v>
      </c>
      <c r="K2857">
        <v>1422917361</v>
      </c>
      <c r="L2857" t="b">
        <v>0</v>
      </c>
      <c r="M2857">
        <v>84</v>
      </c>
      <c r="N2857" t="b">
        <v>1</v>
      </c>
      <c r="O2857" t="s">
        <v>8299</v>
      </c>
      <c r="P2857" t="s">
        <v>8306</v>
      </c>
      <c r="Q2857" t="s">
        <v>8313</v>
      </c>
      <c r="R2857">
        <f t="shared" si="308"/>
        <v>136.9</v>
      </c>
      <c r="S2857" s="9">
        <f t="shared" si="309"/>
        <v>100</v>
      </c>
      <c r="T2857" s="8">
        <f t="shared" si="310"/>
        <v>42037.950937500005</v>
      </c>
      <c r="U2857" s="8">
        <f t="shared" si="311"/>
        <v>42072.909270833334</v>
      </c>
      <c r="V2857" s="14">
        <f t="shared" si="312"/>
        <v>34.958333333328483</v>
      </c>
      <c r="W2857" s="10">
        <f t="shared" si="313"/>
        <v>0</v>
      </c>
      <c r="X2857" s="21">
        <f t="shared" si="314"/>
        <v>2015</v>
      </c>
    </row>
    <row r="2858" spans="1:24" ht="60" x14ac:dyDescent="0.25">
      <c r="A2858">
        <v>3923</v>
      </c>
      <c r="B2858" s="1" t="s">
        <v>3920</v>
      </c>
      <c r="C2858" s="1" t="s">
        <v>8031</v>
      </c>
      <c r="D2858" s="3">
        <v>11500</v>
      </c>
      <c r="E2858" s="4">
        <v>1384</v>
      </c>
      <c r="F2858" t="s">
        <v>8220</v>
      </c>
      <c r="G2858" t="s">
        <v>8224</v>
      </c>
      <c r="H2858" t="s">
        <v>8407</v>
      </c>
      <c r="I2858" t="s">
        <v>8246</v>
      </c>
      <c r="J2858">
        <v>1428622271</v>
      </c>
      <c r="K2858">
        <v>1426203071</v>
      </c>
      <c r="L2858" t="b">
        <v>0</v>
      </c>
      <c r="M2858">
        <v>17</v>
      </c>
      <c r="N2858" t="b">
        <v>0</v>
      </c>
      <c r="O2858" t="s">
        <v>8269</v>
      </c>
      <c r="P2858" t="s">
        <v>8321</v>
      </c>
      <c r="Q2858" t="s">
        <v>8324</v>
      </c>
      <c r="R2858">
        <f t="shared" si="308"/>
        <v>81.41</v>
      </c>
      <c r="S2858" s="9">
        <f t="shared" si="309"/>
        <v>12</v>
      </c>
      <c r="T2858" s="8">
        <f t="shared" si="310"/>
        <v>42075.979988425926</v>
      </c>
      <c r="U2858" s="8">
        <f t="shared" si="311"/>
        <v>42103.979988425926</v>
      </c>
      <c r="V2858" s="14">
        <f t="shared" si="312"/>
        <v>28</v>
      </c>
      <c r="W2858" s="10">
        <f t="shared" si="313"/>
        <v>-0.87965217391304351</v>
      </c>
      <c r="X2858" s="21">
        <f t="shared" si="314"/>
        <v>2015</v>
      </c>
    </row>
    <row r="2859" spans="1:24" ht="75" x14ac:dyDescent="0.25">
      <c r="A2859">
        <v>3316</v>
      </c>
      <c r="B2859" s="1" t="s">
        <v>3316</v>
      </c>
      <c r="C2859" s="1" t="s">
        <v>7426</v>
      </c>
      <c r="D2859" s="3">
        <v>11737</v>
      </c>
      <c r="E2859" s="4">
        <v>11747.18</v>
      </c>
      <c r="F2859" t="s">
        <v>8218</v>
      </c>
      <c r="G2859" t="s">
        <v>8223</v>
      </c>
      <c r="H2859" t="s">
        <v>8403</v>
      </c>
      <c r="I2859" t="s">
        <v>8245</v>
      </c>
      <c r="J2859">
        <v>1407506040</v>
      </c>
      <c r="K2859">
        <v>1404680075</v>
      </c>
      <c r="L2859" t="b">
        <v>0</v>
      </c>
      <c r="M2859">
        <v>125</v>
      </c>
      <c r="N2859" t="b">
        <v>1</v>
      </c>
      <c r="O2859" t="s">
        <v>8269</v>
      </c>
      <c r="P2859" t="s">
        <v>8321</v>
      </c>
      <c r="Q2859" t="s">
        <v>8324</v>
      </c>
      <c r="R2859">
        <f t="shared" si="308"/>
        <v>93.98</v>
      </c>
      <c r="S2859" s="9">
        <f t="shared" si="309"/>
        <v>100</v>
      </c>
      <c r="T2859" s="8">
        <f t="shared" si="310"/>
        <v>41826.871238425927</v>
      </c>
      <c r="U2859" s="8">
        <f t="shared" si="311"/>
        <v>41859.57916666667</v>
      </c>
      <c r="V2859" s="14">
        <f t="shared" si="312"/>
        <v>32.707928240743058</v>
      </c>
      <c r="W2859" s="10">
        <f t="shared" si="313"/>
        <v>8.6734259180372246E-4</v>
      </c>
      <c r="X2859" s="21">
        <f t="shared" si="314"/>
        <v>2014</v>
      </c>
    </row>
    <row r="2860" spans="1:24" ht="60" x14ac:dyDescent="0.25">
      <c r="A2860">
        <v>630</v>
      </c>
      <c r="B2860" s="1" t="s">
        <v>631</v>
      </c>
      <c r="C2860" s="1" t="s">
        <v>4740</v>
      </c>
      <c r="D2860" s="3">
        <v>11999</v>
      </c>
      <c r="E2860" s="4">
        <v>10</v>
      </c>
      <c r="F2860" t="s">
        <v>8219</v>
      </c>
      <c r="G2860" t="s">
        <v>8223</v>
      </c>
      <c r="H2860" t="s">
        <v>8403</v>
      </c>
      <c r="I2860" t="s">
        <v>8245</v>
      </c>
      <c r="J2860">
        <v>1441516200</v>
      </c>
      <c r="K2860">
        <v>1438959121</v>
      </c>
      <c r="L2860" t="b">
        <v>0</v>
      </c>
      <c r="M2860">
        <v>1</v>
      </c>
      <c r="N2860" t="b">
        <v>0</v>
      </c>
      <c r="O2860" t="s">
        <v>8270</v>
      </c>
      <c r="P2860" t="s">
        <v>8306</v>
      </c>
      <c r="Q2860" t="s">
        <v>8340</v>
      </c>
      <c r="R2860">
        <f t="shared" si="308"/>
        <v>10</v>
      </c>
      <c r="S2860" s="9">
        <f t="shared" si="309"/>
        <v>0</v>
      </c>
      <c r="T2860" s="8">
        <f t="shared" si="310"/>
        <v>42223.619456018518</v>
      </c>
      <c r="U2860" s="8">
        <f t="shared" si="311"/>
        <v>42253.215277777781</v>
      </c>
      <c r="V2860" s="14">
        <f t="shared" si="312"/>
        <v>29.595821759263345</v>
      </c>
      <c r="W2860" s="10">
        <f t="shared" si="313"/>
        <v>-0.99916659721643475</v>
      </c>
      <c r="X2860" s="21">
        <f t="shared" si="314"/>
        <v>2015</v>
      </c>
    </row>
    <row r="2861" spans="1:24" ht="60" x14ac:dyDescent="0.25">
      <c r="A2861">
        <v>2192</v>
      </c>
      <c r="B2861" s="1" t="s">
        <v>2193</v>
      </c>
      <c r="C2861" s="1" t="s">
        <v>6302</v>
      </c>
      <c r="D2861" s="3">
        <v>12000</v>
      </c>
      <c r="E2861" s="4">
        <v>129748.82</v>
      </c>
      <c r="F2861" t="s">
        <v>8218</v>
      </c>
      <c r="G2861" t="s">
        <v>8224</v>
      </c>
      <c r="H2861" t="s">
        <v>8407</v>
      </c>
      <c r="I2861" t="s">
        <v>8246</v>
      </c>
      <c r="J2861">
        <v>1481842800</v>
      </c>
      <c r="K2861">
        <v>1479414344</v>
      </c>
      <c r="L2861" t="b">
        <v>0</v>
      </c>
      <c r="M2861">
        <v>3238</v>
      </c>
      <c r="N2861" t="b">
        <v>1</v>
      </c>
      <c r="O2861" t="s">
        <v>8295</v>
      </c>
      <c r="P2861" t="s">
        <v>8314</v>
      </c>
      <c r="Q2861" t="s">
        <v>8315</v>
      </c>
      <c r="R2861">
        <f t="shared" si="308"/>
        <v>40.07</v>
      </c>
      <c r="S2861" s="9">
        <f t="shared" si="309"/>
        <v>1081</v>
      </c>
      <c r="T2861" s="8">
        <f t="shared" si="310"/>
        <v>42691.8512037037</v>
      </c>
      <c r="U2861" s="8">
        <f t="shared" si="311"/>
        <v>42719.958333333328</v>
      </c>
      <c r="V2861" s="14">
        <f t="shared" si="312"/>
        <v>28.107129629628616</v>
      </c>
      <c r="W2861" s="10">
        <f t="shared" si="313"/>
        <v>9.812401666666668</v>
      </c>
      <c r="X2861" s="21">
        <f t="shared" si="314"/>
        <v>2016</v>
      </c>
    </row>
    <row r="2862" spans="1:24" ht="45" x14ac:dyDescent="0.25">
      <c r="A2862">
        <v>2602</v>
      </c>
      <c r="B2862" s="1" t="s">
        <v>2602</v>
      </c>
      <c r="C2862" s="1" t="s">
        <v>6712</v>
      </c>
      <c r="D2862" s="3">
        <v>12000</v>
      </c>
      <c r="E2862" s="4">
        <v>39131</v>
      </c>
      <c r="F2862" t="s">
        <v>8218</v>
      </c>
      <c r="G2862" t="s">
        <v>8223</v>
      </c>
      <c r="H2862" t="s">
        <v>8403</v>
      </c>
      <c r="I2862" t="s">
        <v>8245</v>
      </c>
      <c r="J2862">
        <v>1415827200</v>
      </c>
      <c r="K2862">
        <v>1412358968</v>
      </c>
      <c r="L2862" t="b">
        <v>1</v>
      </c>
      <c r="M2862">
        <v>489</v>
      </c>
      <c r="N2862" t="b">
        <v>1</v>
      </c>
      <c r="O2862" t="s">
        <v>8299</v>
      </c>
      <c r="P2862" t="s">
        <v>8306</v>
      </c>
      <c r="Q2862" t="s">
        <v>8313</v>
      </c>
      <c r="R2862">
        <f t="shared" si="308"/>
        <v>80.02</v>
      </c>
      <c r="S2862" s="9">
        <f t="shared" si="309"/>
        <v>326</v>
      </c>
      <c r="T2862" s="8">
        <f t="shared" si="310"/>
        <v>41915.747314814813</v>
      </c>
      <c r="U2862" s="8">
        <f t="shared" si="311"/>
        <v>41955.888888888891</v>
      </c>
      <c r="V2862" s="14">
        <f t="shared" si="312"/>
        <v>40.141574074077653</v>
      </c>
      <c r="W2862" s="10">
        <f t="shared" si="313"/>
        <v>2.2609166666666667</v>
      </c>
      <c r="X2862" s="21">
        <f t="shared" si="314"/>
        <v>2014</v>
      </c>
    </row>
    <row r="2863" spans="1:24" ht="60" x14ac:dyDescent="0.25">
      <c r="A2863">
        <v>654</v>
      </c>
      <c r="B2863" s="1" t="s">
        <v>655</v>
      </c>
      <c r="C2863" s="1" t="s">
        <v>4764</v>
      </c>
      <c r="D2863" s="3">
        <v>12000</v>
      </c>
      <c r="E2863" s="4">
        <v>32075</v>
      </c>
      <c r="F2863" t="s">
        <v>8218</v>
      </c>
      <c r="G2863" t="s">
        <v>8223</v>
      </c>
      <c r="H2863" t="s">
        <v>8403</v>
      </c>
      <c r="I2863" t="s">
        <v>8245</v>
      </c>
      <c r="J2863">
        <v>1436396313</v>
      </c>
      <c r="K2863">
        <v>1433804313</v>
      </c>
      <c r="L2863" t="b">
        <v>0</v>
      </c>
      <c r="M2863">
        <v>1013</v>
      </c>
      <c r="N2863" t="b">
        <v>1</v>
      </c>
      <c r="O2863" t="s">
        <v>8271</v>
      </c>
      <c r="P2863" t="s">
        <v>8306</v>
      </c>
      <c r="Q2863" t="s">
        <v>8308</v>
      </c>
      <c r="R2863">
        <f t="shared" si="308"/>
        <v>31.66</v>
      </c>
      <c r="S2863" s="9">
        <f t="shared" si="309"/>
        <v>267</v>
      </c>
      <c r="T2863" s="8">
        <f t="shared" si="310"/>
        <v>42163.957326388889</v>
      </c>
      <c r="U2863" s="8">
        <f t="shared" si="311"/>
        <v>42193.957326388889</v>
      </c>
      <c r="V2863" s="14">
        <f t="shared" si="312"/>
        <v>30</v>
      </c>
      <c r="W2863" s="10">
        <f t="shared" si="313"/>
        <v>1.6729166666666666</v>
      </c>
      <c r="X2863" s="21">
        <f t="shared" si="314"/>
        <v>2015</v>
      </c>
    </row>
    <row r="2864" spans="1:24" ht="60" x14ac:dyDescent="0.25">
      <c r="A2864">
        <v>2715</v>
      </c>
      <c r="B2864" s="1" t="s">
        <v>2715</v>
      </c>
      <c r="C2864" s="1" t="s">
        <v>6825</v>
      </c>
      <c r="D2864" s="3">
        <v>12000</v>
      </c>
      <c r="E2864" s="4">
        <v>31754.69</v>
      </c>
      <c r="F2864" t="s">
        <v>8218</v>
      </c>
      <c r="G2864" t="s">
        <v>8223</v>
      </c>
      <c r="H2864" t="s">
        <v>8403</v>
      </c>
      <c r="I2864" t="s">
        <v>8245</v>
      </c>
      <c r="J2864">
        <v>1456047228</v>
      </c>
      <c r="K2864">
        <v>1453109628</v>
      </c>
      <c r="L2864" t="b">
        <v>1</v>
      </c>
      <c r="M2864">
        <v>551</v>
      </c>
      <c r="N2864" t="b">
        <v>1</v>
      </c>
      <c r="O2864" t="s">
        <v>8301</v>
      </c>
      <c r="P2864" t="s">
        <v>8321</v>
      </c>
      <c r="Q2864" t="s">
        <v>8322</v>
      </c>
      <c r="R2864">
        <f t="shared" si="308"/>
        <v>57.63</v>
      </c>
      <c r="S2864" s="9">
        <f t="shared" si="309"/>
        <v>265</v>
      </c>
      <c r="T2864" s="8">
        <f t="shared" si="310"/>
        <v>42387.398472222223</v>
      </c>
      <c r="U2864" s="8">
        <f t="shared" si="311"/>
        <v>42421.398472222223</v>
      </c>
      <c r="V2864" s="14">
        <f t="shared" si="312"/>
        <v>34</v>
      </c>
      <c r="W2864" s="10">
        <f t="shared" si="313"/>
        <v>1.6462241666666666</v>
      </c>
      <c r="X2864" s="21">
        <f t="shared" si="314"/>
        <v>2016</v>
      </c>
    </row>
    <row r="2865" spans="1:24" ht="60" x14ac:dyDescent="0.25">
      <c r="A2865">
        <v>1536</v>
      </c>
      <c r="B2865" s="1" t="s">
        <v>1537</v>
      </c>
      <c r="C2865" s="1" t="s">
        <v>5646</v>
      </c>
      <c r="D2865" s="3">
        <v>12000</v>
      </c>
      <c r="E2865" s="4">
        <v>30037.01</v>
      </c>
      <c r="F2865" t="s">
        <v>8218</v>
      </c>
      <c r="G2865" t="s">
        <v>8223</v>
      </c>
      <c r="H2865" t="s">
        <v>8403</v>
      </c>
      <c r="I2865" t="s">
        <v>8245</v>
      </c>
      <c r="J2865">
        <v>1440702910</v>
      </c>
      <c r="K2865">
        <v>1438110910</v>
      </c>
      <c r="L2865" t="b">
        <v>1</v>
      </c>
      <c r="M2865">
        <v>455</v>
      </c>
      <c r="N2865" t="b">
        <v>1</v>
      </c>
      <c r="O2865" t="s">
        <v>8283</v>
      </c>
      <c r="P2865" t="s">
        <v>8311</v>
      </c>
      <c r="Q2865" t="s">
        <v>8312</v>
      </c>
      <c r="R2865">
        <f t="shared" si="308"/>
        <v>66.02</v>
      </c>
      <c r="S2865" s="9">
        <f t="shared" si="309"/>
        <v>250</v>
      </c>
      <c r="T2865" s="8">
        <f t="shared" si="310"/>
        <v>42213.802199074074</v>
      </c>
      <c r="U2865" s="8">
        <f t="shared" si="311"/>
        <v>42243.802199074074</v>
      </c>
      <c r="V2865" s="14">
        <f t="shared" si="312"/>
        <v>30</v>
      </c>
      <c r="W2865" s="10">
        <f t="shared" si="313"/>
        <v>1.5030841666666666</v>
      </c>
      <c r="X2865" s="21">
        <f t="shared" si="314"/>
        <v>2015</v>
      </c>
    </row>
    <row r="2866" spans="1:24" ht="45" x14ac:dyDescent="0.25">
      <c r="A2866">
        <v>1258</v>
      </c>
      <c r="B2866" s="1" t="s">
        <v>1259</v>
      </c>
      <c r="C2866" s="1" t="s">
        <v>5368</v>
      </c>
      <c r="D2866" s="3">
        <v>12000</v>
      </c>
      <c r="E2866" s="4">
        <v>25577.56</v>
      </c>
      <c r="F2866" t="s">
        <v>8218</v>
      </c>
      <c r="G2866" t="s">
        <v>8223</v>
      </c>
      <c r="H2866" t="s">
        <v>8403</v>
      </c>
      <c r="I2866" t="s">
        <v>8245</v>
      </c>
      <c r="J2866">
        <v>1377960012</v>
      </c>
      <c r="K2866">
        <v>1375368012</v>
      </c>
      <c r="L2866" t="b">
        <v>1</v>
      </c>
      <c r="M2866">
        <v>670</v>
      </c>
      <c r="N2866" t="b">
        <v>1</v>
      </c>
      <c r="O2866" t="s">
        <v>8274</v>
      </c>
      <c r="P2866" t="s">
        <v>8325</v>
      </c>
      <c r="Q2866" t="s">
        <v>8329</v>
      </c>
      <c r="R2866">
        <f t="shared" si="308"/>
        <v>38.18</v>
      </c>
      <c r="S2866" s="9">
        <f t="shared" si="309"/>
        <v>213</v>
      </c>
      <c r="T2866" s="8">
        <f t="shared" si="310"/>
        <v>41487.611250000002</v>
      </c>
      <c r="U2866" s="8">
        <f t="shared" si="311"/>
        <v>41517.611250000002</v>
      </c>
      <c r="V2866" s="14">
        <f t="shared" si="312"/>
        <v>30</v>
      </c>
      <c r="W2866" s="10">
        <f t="shared" si="313"/>
        <v>1.1314633333333335</v>
      </c>
      <c r="X2866" s="21">
        <f t="shared" si="314"/>
        <v>2013</v>
      </c>
    </row>
    <row r="2867" spans="1:24" ht="45" x14ac:dyDescent="0.25">
      <c r="A2867">
        <v>1537</v>
      </c>
      <c r="B2867" s="1" t="s">
        <v>1538</v>
      </c>
      <c r="C2867" s="1" t="s">
        <v>5647</v>
      </c>
      <c r="D2867" s="3">
        <v>12000</v>
      </c>
      <c r="E2867" s="4">
        <v>21588</v>
      </c>
      <c r="F2867" t="s">
        <v>8218</v>
      </c>
      <c r="G2867" t="s">
        <v>8235</v>
      </c>
      <c r="H2867" t="s">
        <v>8412</v>
      </c>
      <c r="I2867" t="s">
        <v>8248</v>
      </c>
      <c r="J2867">
        <v>1470506400</v>
      </c>
      <c r="K2867">
        <v>1467358427</v>
      </c>
      <c r="L2867" t="b">
        <v>1</v>
      </c>
      <c r="M2867">
        <v>224</v>
      </c>
      <c r="N2867" t="b">
        <v>1</v>
      </c>
      <c r="O2867" t="s">
        <v>8283</v>
      </c>
      <c r="P2867" t="s">
        <v>8311</v>
      </c>
      <c r="Q2867" t="s">
        <v>8312</v>
      </c>
      <c r="R2867">
        <f t="shared" si="308"/>
        <v>96.38</v>
      </c>
      <c r="S2867" s="9">
        <f t="shared" si="309"/>
        <v>180</v>
      </c>
      <c r="T2867" s="8">
        <f t="shared" si="310"/>
        <v>42552.315127314811</v>
      </c>
      <c r="U2867" s="8">
        <f t="shared" si="311"/>
        <v>42588.75</v>
      </c>
      <c r="V2867" s="14">
        <f t="shared" si="312"/>
        <v>36.434872685189475</v>
      </c>
      <c r="W2867" s="10">
        <f t="shared" si="313"/>
        <v>0.79900000000000004</v>
      </c>
      <c r="X2867" s="21">
        <f t="shared" si="314"/>
        <v>2016</v>
      </c>
    </row>
    <row r="2868" spans="1:24" ht="45" x14ac:dyDescent="0.25">
      <c r="A2868">
        <v>1890</v>
      </c>
      <c r="B2868" s="1" t="s">
        <v>1891</v>
      </c>
      <c r="C2868" s="1" t="s">
        <v>6000</v>
      </c>
      <c r="D2868" s="3">
        <v>12000</v>
      </c>
      <c r="E2868" s="4">
        <v>17350.13</v>
      </c>
      <c r="F2868" t="s">
        <v>8218</v>
      </c>
      <c r="G2868" t="s">
        <v>8223</v>
      </c>
      <c r="H2868" t="s">
        <v>8403</v>
      </c>
      <c r="I2868" t="s">
        <v>8245</v>
      </c>
      <c r="J2868">
        <v>1355597528</v>
      </c>
      <c r="K2868">
        <v>1353005528</v>
      </c>
      <c r="L2868" t="b">
        <v>0</v>
      </c>
      <c r="M2868">
        <v>246</v>
      </c>
      <c r="N2868" t="b">
        <v>1</v>
      </c>
      <c r="O2868" t="s">
        <v>8277</v>
      </c>
      <c r="P2868" t="s">
        <v>8325</v>
      </c>
      <c r="Q2868" t="s">
        <v>8326</v>
      </c>
      <c r="R2868">
        <f t="shared" si="308"/>
        <v>70.53</v>
      </c>
      <c r="S2868" s="9">
        <f t="shared" si="309"/>
        <v>145</v>
      </c>
      <c r="T2868" s="8">
        <f t="shared" si="310"/>
        <v>41228.786203703705</v>
      </c>
      <c r="U2868" s="8">
        <f t="shared" si="311"/>
        <v>41258.786203703705</v>
      </c>
      <c r="V2868" s="14">
        <f t="shared" si="312"/>
        <v>30</v>
      </c>
      <c r="W2868" s="10">
        <f t="shared" si="313"/>
        <v>0.44584416666666676</v>
      </c>
      <c r="X2868" s="21">
        <f t="shared" si="314"/>
        <v>2012</v>
      </c>
    </row>
    <row r="2869" spans="1:24" ht="60" x14ac:dyDescent="0.25">
      <c r="A2869">
        <v>2723</v>
      </c>
      <c r="B2869" s="1" t="s">
        <v>2723</v>
      </c>
      <c r="C2869" s="1" t="s">
        <v>6833</v>
      </c>
      <c r="D2869" s="3">
        <v>12000</v>
      </c>
      <c r="E2869" s="4">
        <v>16806</v>
      </c>
      <c r="F2869" t="s">
        <v>8218</v>
      </c>
      <c r="G2869" t="s">
        <v>8223</v>
      </c>
      <c r="H2869" t="s">
        <v>8403</v>
      </c>
      <c r="I2869" t="s">
        <v>8245</v>
      </c>
      <c r="J2869">
        <v>1420060088</v>
      </c>
      <c r="K2869">
        <v>1414872488</v>
      </c>
      <c r="L2869" t="b">
        <v>0</v>
      </c>
      <c r="M2869">
        <v>176</v>
      </c>
      <c r="N2869" t="b">
        <v>1</v>
      </c>
      <c r="O2869" t="s">
        <v>8293</v>
      </c>
      <c r="P2869" t="s">
        <v>8306</v>
      </c>
      <c r="Q2869" t="s">
        <v>8307</v>
      </c>
      <c r="R2869">
        <f t="shared" si="308"/>
        <v>95.49</v>
      </c>
      <c r="S2869" s="9">
        <f t="shared" si="309"/>
        <v>140</v>
      </c>
      <c r="T2869" s="8">
        <f t="shared" si="310"/>
        <v>41944.83898148148</v>
      </c>
      <c r="U2869" s="8">
        <f t="shared" si="311"/>
        <v>42004.880648148144</v>
      </c>
      <c r="V2869" s="14">
        <f t="shared" si="312"/>
        <v>60.041666666664241</v>
      </c>
      <c r="W2869" s="10">
        <f t="shared" si="313"/>
        <v>0.40050000000000002</v>
      </c>
      <c r="X2869" s="21">
        <f t="shared" si="314"/>
        <v>2014</v>
      </c>
    </row>
    <row r="2870" spans="1:24" ht="60" x14ac:dyDescent="0.25">
      <c r="A2870">
        <v>2732</v>
      </c>
      <c r="B2870" s="1" t="s">
        <v>2732</v>
      </c>
      <c r="C2870" s="1" t="s">
        <v>6842</v>
      </c>
      <c r="D2870" s="3">
        <v>12000</v>
      </c>
      <c r="E2870" s="4">
        <v>14190</v>
      </c>
      <c r="F2870" t="s">
        <v>8218</v>
      </c>
      <c r="G2870" t="s">
        <v>8223</v>
      </c>
      <c r="H2870" t="s">
        <v>8403</v>
      </c>
      <c r="I2870" t="s">
        <v>8245</v>
      </c>
      <c r="J2870">
        <v>1369699200</v>
      </c>
      <c r="K2870">
        <v>1366917828</v>
      </c>
      <c r="L2870" t="b">
        <v>0</v>
      </c>
      <c r="M2870">
        <v>146</v>
      </c>
      <c r="N2870" t="b">
        <v>1</v>
      </c>
      <c r="O2870" t="s">
        <v>8293</v>
      </c>
      <c r="P2870" t="s">
        <v>8306</v>
      </c>
      <c r="Q2870" t="s">
        <v>8307</v>
      </c>
      <c r="R2870">
        <f t="shared" si="308"/>
        <v>97.19</v>
      </c>
      <c r="S2870" s="9">
        <f t="shared" si="309"/>
        <v>118</v>
      </c>
      <c r="T2870" s="8">
        <f t="shared" si="310"/>
        <v>41389.808194444442</v>
      </c>
      <c r="U2870" s="8">
        <f t="shared" si="311"/>
        <v>41422</v>
      </c>
      <c r="V2870" s="14">
        <f t="shared" si="312"/>
        <v>32.191805555557949</v>
      </c>
      <c r="W2870" s="10">
        <f t="shared" si="313"/>
        <v>0.1825</v>
      </c>
      <c r="X2870" s="21">
        <f t="shared" si="314"/>
        <v>2013</v>
      </c>
    </row>
    <row r="2871" spans="1:24" ht="45" x14ac:dyDescent="0.25">
      <c r="A2871">
        <v>1268</v>
      </c>
      <c r="B2871" s="1" t="s">
        <v>1269</v>
      </c>
      <c r="C2871" s="1" t="s">
        <v>5378</v>
      </c>
      <c r="D2871" s="3">
        <v>12000</v>
      </c>
      <c r="E2871" s="4">
        <v>14000</v>
      </c>
      <c r="F2871" t="s">
        <v>8218</v>
      </c>
      <c r="G2871" t="s">
        <v>8223</v>
      </c>
      <c r="H2871" t="s">
        <v>8403</v>
      </c>
      <c r="I2871" t="s">
        <v>8245</v>
      </c>
      <c r="J2871">
        <v>1379708247</v>
      </c>
      <c r="K2871">
        <v>1377116247</v>
      </c>
      <c r="L2871" t="b">
        <v>1</v>
      </c>
      <c r="M2871">
        <v>182</v>
      </c>
      <c r="N2871" t="b">
        <v>1</v>
      </c>
      <c r="O2871" t="s">
        <v>8274</v>
      </c>
      <c r="P2871" t="s">
        <v>8325</v>
      </c>
      <c r="Q2871" t="s">
        <v>8329</v>
      </c>
      <c r="R2871">
        <f t="shared" si="308"/>
        <v>76.92</v>
      </c>
      <c r="S2871" s="9">
        <f t="shared" si="309"/>
        <v>117</v>
      </c>
      <c r="T2871" s="8">
        <f t="shared" si="310"/>
        <v>41507.845451388886</v>
      </c>
      <c r="U2871" s="8">
        <f t="shared" si="311"/>
        <v>41537.845451388886</v>
      </c>
      <c r="V2871" s="14">
        <f t="shared" si="312"/>
        <v>30</v>
      </c>
      <c r="W2871" s="10">
        <f t="shared" si="313"/>
        <v>0.16666666666666666</v>
      </c>
      <c r="X2871" s="21">
        <f t="shared" si="314"/>
        <v>2013</v>
      </c>
    </row>
    <row r="2872" spans="1:24" ht="45" x14ac:dyDescent="0.25">
      <c r="A2872">
        <v>377</v>
      </c>
      <c r="B2872" s="1" t="s">
        <v>378</v>
      </c>
      <c r="C2872" s="1" t="s">
        <v>4487</v>
      </c>
      <c r="D2872" s="3">
        <v>12000</v>
      </c>
      <c r="E2872" s="4">
        <v>13728</v>
      </c>
      <c r="F2872" t="s">
        <v>8218</v>
      </c>
      <c r="G2872" t="s">
        <v>8223</v>
      </c>
      <c r="H2872" t="s">
        <v>8403</v>
      </c>
      <c r="I2872" t="s">
        <v>8245</v>
      </c>
      <c r="J2872">
        <v>1447484460</v>
      </c>
      <c r="K2872">
        <v>1444888868</v>
      </c>
      <c r="L2872" t="b">
        <v>0</v>
      </c>
      <c r="M2872">
        <v>133</v>
      </c>
      <c r="N2872" t="b">
        <v>1</v>
      </c>
      <c r="O2872" t="s">
        <v>8267</v>
      </c>
      <c r="P2872" t="s">
        <v>8319</v>
      </c>
      <c r="Q2872" t="s">
        <v>8320</v>
      </c>
      <c r="R2872">
        <f t="shared" si="308"/>
        <v>103.22</v>
      </c>
      <c r="S2872" s="9">
        <f t="shared" si="309"/>
        <v>114</v>
      </c>
      <c r="T2872" s="8">
        <f t="shared" si="310"/>
        <v>42292.250787037032</v>
      </c>
      <c r="U2872" s="8">
        <f t="shared" si="311"/>
        <v>42322.292361111111</v>
      </c>
      <c r="V2872" s="14">
        <f t="shared" si="312"/>
        <v>30.041574074079108</v>
      </c>
      <c r="W2872" s="10">
        <f t="shared" si="313"/>
        <v>0.14399999999999999</v>
      </c>
      <c r="X2872" s="21">
        <f t="shared" si="314"/>
        <v>2015</v>
      </c>
    </row>
    <row r="2873" spans="1:24" ht="45" x14ac:dyDescent="0.25">
      <c r="A2873">
        <v>2337</v>
      </c>
      <c r="B2873" s="1" t="s">
        <v>2338</v>
      </c>
      <c r="C2873" s="1" t="s">
        <v>6447</v>
      </c>
      <c r="D2873" s="3">
        <v>12000</v>
      </c>
      <c r="E2873" s="4">
        <v>13279</v>
      </c>
      <c r="F2873" t="s">
        <v>8218</v>
      </c>
      <c r="G2873" t="s">
        <v>8223</v>
      </c>
      <c r="H2873" t="s">
        <v>8403</v>
      </c>
      <c r="I2873" t="s">
        <v>8245</v>
      </c>
      <c r="J2873">
        <v>1403796143</v>
      </c>
      <c r="K2873">
        <v>1401204143</v>
      </c>
      <c r="L2873" t="b">
        <v>1</v>
      </c>
      <c r="M2873">
        <v>179</v>
      </c>
      <c r="N2873" t="b">
        <v>1</v>
      </c>
      <c r="O2873" t="s">
        <v>8296</v>
      </c>
      <c r="P2873" t="s">
        <v>8317</v>
      </c>
      <c r="Q2873" t="s">
        <v>8318</v>
      </c>
      <c r="R2873">
        <f t="shared" si="308"/>
        <v>74.180000000000007</v>
      </c>
      <c r="S2873" s="9">
        <f t="shared" si="309"/>
        <v>111</v>
      </c>
      <c r="T2873" s="8">
        <f t="shared" si="310"/>
        <v>41786.640543981484</v>
      </c>
      <c r="U2873" s="8">
        <f t="shared" si="311"/>
        <v>41816.640543981484</v>
      </c>
      <c r="V2873" s="14">
        <f t="shared" si="312"/>
        <v>30</v>
      </c>
      <c r="W2873" s="10">
        <f t="shared" si="313"/>
        <v>0.10658333333333334</v>
      </c>
      <c r="X2873" s="21">
        <f t="shared" si="314"/>
        <v>2014</v>
      </c>
    </row>
    <row r="2874" spans="1:24" ht="45" x14ac:dyDescent="0.25">
      <c r="A2874">
        <v>3044</v>
      </c>
      <c r="B2874" s="1" t="s">
        <v>3044</v>
      </c>
      <c r="C2874" s="1" t="s">
        <v>7154</v>
      </c>
      <c r="D2874" s="3">
        <v>12000</v>
      </c>
      <c r="E2874" s="4">
        <v>13121</v>
      </c>
      <c r="F2874" t="s">
        <v>8218</v>
      </c>
      <c r="G2874" t="s">
        <v>8223</v>
      </c>
      <c r="H2874" t="s">
        <v>8403</v>
      </c>
      <c r="I2874" t="s">
        <v>8245</v>
      </c>
      <c r="J2874">
        <v>1454433998</v>
      </c>
      <c r="K2874">
        <v>1453137998</v>
      </c>
      <c r="L2874" t="b">
        <v>0</v>
      </c>
      <c r="M2874">
        <v>156</v>
      </c>
      <c r="N2874" t="b">
        <v>1</v>
      </c>
      <c r="O2874" t="s">
        <v>8301</v>
      </c>
      <c r="P2874" t="s">
        <v>8321</v>
      </c>
      <c r="Q2874" t="s">
        <v>8322</v>
      </c>
      <c r="R2874">
        <f t="shared" si="308"/>
        <v>84.11</v>
      </c>
      <c r="S2874" s="9">
        <f t="shared" si="309"/>
        <v>109</v>
      </c>
      <c r="T2874" s="8">
        <f t="shared" si="310"/>
        <v>42387.7268287037</v>
      </c>
      <c r="U2874" s="8">
        <f t="shared" si="311"/>
        <v>42402.7268287037</v>
      </c>
      <c r="V2874" s="14">
        <f t="shared" si="312"/>
        <v>15</v>
      </c>
      <c r="W2874" s="10">
        <f t="shared" si="313"/>
        <v>9.3416666666666662E-2</v>
      </c>
      <c r="X2874" s="21">
        <f t="shared" si="314"/>
        <v>2016</v>
      </c>
    </row>
    <row r="2875" spans="1:24" ht="45" x14ac:dyDescent="0.25">
      <c r="A2875">
        <v>80</v>
      </c>
      <c r="B2875" s="1" t="s">
        <v>82</v>
      </c>
      <c r="C2875" s="1" t="s">
        <v>4191</v>
      </c>
      <c r="D2875" s="3">
        <v>12000</v>
      </c>
      <c r="E2875" s="4">
        <v>12870</v>
      </c>
      <c r="F2875" t="s">
        <v>8218</v>
      </c>
      <c r="G2875" t="s">
        <v>8223</v>
      </c>
      <c r="H2875" t="s">
        <v>8403</v>
      </c>
      <c r="I2875" t="s">
        <v>8245</v>
      </c>
      <c r="J2875">
        <v>1386640856</v>
      </c>
      <c r="K2875">
        <v>1383616856</v>
      </c>
      <c r="L2875" t="b">
        <v>0</v>
      </c>
      <c r="M2875">
        <v>47</v>
      </c>
      <c r="N2875" t="b">
        <v>1</v>
      </c>
      <c r="O2875" t="s">
        <v>8264</v>
      </c>
      <c r="P2875" t="s">
        <v>8319</v>
      </c>
      <c r="Q2875" t="s">
        <v>8341</v>
      </c>
      <c r="R2875">
        <f t="shared" si="308"/>
        <v>273.83</v>
      </c>
      <c r="S2875" s="9">
        <f t="shared" si="309"/>
        <v>107</v>
      </c>
      <c r="T2875" s="8">
        <f t="shared" si="310"/>
        <v>41583.083981481483</v>
      </c>
      <c r="U2875" s="8">
        <f t="shared" si="311"/>
        <v>41618.083981481483</v>
      </c>
      <c r="V2875" s="14">
        <f t="shared" si="312"/>
        <v>35</v>
      </c>
      <c r="W2875" s="10">
        <f t="shared" si="313"/>
        <v>7.2499999999999995E-2</v>
      </c>
      <c r="X2875" s="21">
        <f t="shared" si="314"/>
        <v>2013</v>
      </c>
    </row>
    <row r="2876" spans="1:24" ht="60" x14ac:dyDescent="0.25">
      <c r="A2876">
        <v>308</v>
      </c>
      <c r="B2876" s="1" t="s">
        <v>309</v>
      </c>
      <c r="C2876" s="1" t="s">
        <v>4418</v>
      </c>
      <c r="D2876" s="3">
        <v>12000</v>
      </c>
      <c r="E2876" s="4">
        <v>12668</v>
      </c>
      <c r="F2876" t="s">
        <v>8218</v>
      </c>
      <c r="G2876" t="s">
        <v>8223</v>
      </c>
      <c r="H2876" t="s">
        <v>8403</v>
      </c>
      <c r="I2876" t="s">
        <v>8245</v>
      </c>
      <c r="J2876">
        <v>1299775210</v>
      </c>
      <c r="K2876">
        <v>1295887210</v>
      </c>
      <c r="L2876" t="b">
        <v>1</v>
      </c>
      <c r="M2876">
        <v>202</v>
      </c>
      <c r="N2876" t="b">
        <v>1</v>
      </c>
      <c r="O2876" t="s">
        <v>8267</v>
      </c>
      <c r="P2876" t="s">
        <v>8319</v>
      </c>
      <c r="Q2876" t="s">
        <v>8320</v>
      </c>
      <c r="R2876">
        <f t="shared" si="308"/>
        <v>62.71</v>
      </c>
      <c r="S2876" s="9">
        <f t="shared" si="309"/>
        <v>106</v>
      </c>
      <c r="T2876" s="8">
        <f t="shared" si="310"/>
        <v>40567.694560185184</v>
      </c>
      <c r="U2876" s="8">
        <f t="shared" si="311"/>
        <v>40612.694560185184</v>
      </c>
      <c r="V2876" s="14">
        <f t="shared" si="312"/>
        <v>45</v>
      </c>
      <c r="W2876" s="10">
        <f t="shared" si="313"/>
        <v>5.566666666666667E-2</v>
      </c>
      <c r="X2876" s="21">
        <f t="shared" si="314"/>
        <v>2011</v>
      </c>
    </row>
    <row r="2877" spans="1:24" ht="45" x14ac:dyDescent="0.25">
      <c r="A2877">
        <v>3677</v>
      </c>
      <c r="B2877" s="1" t="s">
        <v>3674</v>
      </c>
      <c r="C2877" s="1" t="s">
        <v>7787</v>
      </c>
      <c r="D2877" s="3">
        <v>12000</v>
      </c>
      <c r="E2877" s="4">
        <v>12348.5</v>
      </c>
      <c r="F2877" t="s">
        <v>8218</v>
      </c>
      <c r="G2877" t="s">
        <v>8223</v>
      </c>
      <c r="H2877" t="s">
        <v>8403</v>
      </c>
      <c r="I2877" t="s">
        <v>8245</v>
      </c>
      <c r="J2877">
        <v>1404359940</v>
      </c>
      <c r="K2877">
        <v>1402580818</v>
      </c>
      <c r="L2877" t="b">
        <v>0</v>
      </c>
      <c r="M2877">
        <v>199</v>
      </c>
      <c r="N2877" t="b">
        <v>1</v>
      </c>
      <c r="O2877" t="s">
        <v>8269</v>
      </c>
      <c r="P2877" t="s">
        <v>8321</v>
      </c>
      <c r="Q2877" t="s">
        <v>8324</v>
      </c>
      <c r="R2877">
        <f t="shared" si="308"/>
        <v>62.05</v>
      </c>
      <c r="S2877" s="9">
        <f t="shared" si="309"/>
        <v>103</v>
      </c>
      <c r="T2877" s="8">
        <f t="shared" si="310"/>
        <v>41802.574282407404</v>
      </c>
      <c r="U2877" s="8">
        <f t="shared" si="311"/>
        <v>41823.165972222225</v>
      </c>
      <c r="V2877" s="14">
        <f t="shared" si="312"/>
        <v>20.591689814820711</v>
      </c>
      <c r="W2877" s="10">
        <f t="shared" si="313"/>
        <v>2.9041666666666667E-2</v>
      </c>
      <c r="X2877" s="21">
        <f t="shared" si="314"/>
        <v>2014</v>
      </c>
    </row>
    <row r="2878" spans="1:24" ht="60" x14ac:dyDescent="0.25">
      <c r="A2878">
        <v>3214</v>
      </c>
      <c r="B2878" s="1" t="s">
        <v>3214</v>
      </c>
      <c r="C2878" s="1" t="s">
        <v>7324</v>
      </c>
      <c r="D2878" s="3">
        <v>12000</v>
      </c>
      <c r="E2878" s="4">
        <v>12256</v>
      </c>
      <c r="F2878" t="s">
        <v>8218</v>
      </c>
      <c r="G2878" t="s">
        <v>8224</v>
      </c>
      <c r="H2878" t="s">
        <v>8407</v>
      </c>
      <c r="I2878" t="s">
        <v>8246</v>
      </c>
      <c r="J2878">
        <v>1452038100</v>
      </c>
      <c r="K2878">
        <v>1448823673</v>
      </c>
      <c r="L2878" t="b">
        <v>1</v>
      </c>
      <c r="M2878">
        <v>115</v>
      </c>
      <c r="N2878" t="b">
        <v>1</v>
      </c>
      <c r="O2878" t="s">
        <v>8269</v>
      </c>
      <c r="P2878" t="s">
        <v>8321</v>
      </c>
      <c r="Q2878" t="s">
        <v>8324</v>
      </c>
      <c r="R2878">
        <f t="shared" si="308"/>
        <v>106.57</v>
      </c>
      <c r="S2878" s="9">
        <f t="shared" si="309"/>
        <v>102</v>
      </c>
      <c r="T2878" s="8">
        <f t="shared" si="310"/>
        <v>42337.792511574073</v>
      </c>
      <c r="U2878" s="8">
        <f t="shared" si="311"/>
        <v>42374.996527777781</v>
      </c>
      <c r="V2878" s="14">
        <f t="shared" si="312"/>
        <v>37.204016203708306</v>
      </c>
      <c r="W2878" s="10">
        <f t="shared" si="313"/>
        <v>2.1333333333333333E-2</v>
      </c>
      <c r="X2878" s="21">
        <f t="shared" si="314"/>
        <v>2015</v>
      </c>
    </row>
    <row r="2879" spans="1:24" ht="60" x14ac:dyDescent="0.25">
      <c r="A2879">
        <v>3218</v>
      </c>
      <c r="B2879" s="1" t="s">
        <v>3218</v>
      </c>
      <c r="C2879" s="1" t="s">
        <v>7328</v>
      </c>
      <c r="D2879" s="3">
        <v>12000</v>
      </c>
      <c r="E2879" s="4">
        <v>12252</v>
      </c>
      <c r="F2879" t="s">
        <v>8218</v>
      </c>
      <c r="G2879" t="s">
        <v>8224</v>
      </c>
      <c r="H2879" t="s">
        <v>8407</v>
      </c>
      <c r="I2879" t="s">
        <v>8246</v>
      </c>
      <c r="J2879">
        <v>1419984000</v>
      </c>
      <c r="K2879">
        <v>1417132986</v>
      </c>
      <c r="L2879" t="b">
        <v>1</v>
      </c>
      <c r="M2879">
        <v>184</v>
      </c>
      <c r="N2879" t="b">
        <v>1</v>
      </c>
      <c r="O2879" t="s">
        <v>8269</v>
      </c>
      <c r="P2879" t="s">
        <v>8321</v>
      </c>
      <c r="Q2879" t="s">
        <v>8324</v>
      </c>
      <c r="R2879">
        <f t="shared" si="308"/>
        <v>66.59</v>
      </c>
      <c r="S2879" s="9">
        <f t="shared" si="309"/>
        <v>102</v>
      </c>
      <c r="T2879" s="8">
        <f t="shared" si="310"/>
        <v>41971.002152777779</v>
      </c>
      <c r="U2879" s="8">
        <f t="shared" si="311"/>
        <v>42004</v>
      </c>
      <c r="V2879" s="14">
        <f t="shared" si="312"/>
        <v>32.997847222221026</v>
      </c>
      <c r="W2879" s="10">
        <f t="shared" si="313"/>
        <v>2.1000000000000001E-2</v>
      </c>
      <c r="X2879" s="21">
        <f t="shared" si="314"/>
        <v>2014</v>
      </c>
    </row>
    <row r="2880" spans="1:24" ht="60" x14ac:dyDescent="0.25">
      <c r="A2880">
        <v>1763</v>
      </c>
      <c r="B2880" s="1" t="s">
        <v>1764</v>
      </c>
      <c r="C2880" s="1" t="s">
        <v>5873</v>
      </c>
      <c r="D2880" s="3">
        <v>12000</v>
      </c>
      <c r="E2880" s="4">
        <v>12229</v>
      </c>
      <c r="F2880" t="s">
        <v>8218</v>
      </c>
      <c r="G2880" t="s">
        <v>8223</v>
      </c>
      <c r="H2880" t="s">
        <v>8403</v>
      </c>
      <c r="I2880" t="s">
        <v>8245</v>
      </c>
      <c r="J2880">
        <v>1477255840</v>
      </c>
      <c r="K2880">
        <v>1474663840</v>
      </c>
      <c r="L2880" t="b">
        <v>0</v>
      </c>
      <c r="M2880">
        <v>118</v>
      </c>
      <c r="N2880" t="b">
        <v>1</v>
      </c>
      <c r="O2880" t="s">
        <v>8283</v>
      </c>
      <c r="P2880" t="s">
        <v>8311</v>
      </c>
      <c r="Q2880" t="s">
        <v>8312</v>
      </c>
      <c r="R2880">
        <f t="shared" si="308"/>
        <v>103.64</v>
      </c>
      <c r="S2880" s="9">
        <f t="shared" si="309"/>
        <v>102</v>
      </c>
      <c r="T2880" s="8">
        <f t="shared" si="310"/>
        <v>42636.868518518517</v>
      </c>
      <c r="U2880" s="8">
        <f t="shared" si="311"/>
        <v>42666.868518518517</v>
      </c>
      <c r="V2880" s="14">
        <f t="shared" si="312"/>
        <v>30</v>
      </c>
      <c r="W2880" s="10">
        <f t="shared" si="313"/>
        <v>1.9083333333333334E-2</v>
      </c>
      <c r="X2880" s="21">
        <f t="shared" si="314"/>
        <v>2016</v>
      </c>
    </row>
    <row r="2881" spans="1:24" ht="60" x14ac:dyDescent="0.25">
      <c r="A2881">
        <v>360</v>
      </c>
      <c r="B2881" s="1" t="s">
        <v>361</v>
      </c>
      <c r="C2881" s="1" t="s">
        <v>4470</v>
      </c>
      <c r="D2881" s="3">
        <v>12000</v>
      </c>
      <c r="E2881" s="4">
        <v>12165</v>
      </c>
      <c r="F2881" t="s">
        <v>8218</v>
      </c>
      <c r="G2881" t="s">
        <v>8223</v>
      </c>
      <c r="H2881" t="s">
        <v>8403</v>
      </c>
      <c r="I2881" t="s">
        <v>8245</v>
      </c>
      <c r="J2881">
        <v>1437621060</v>
      </c>
      <c r="K2881">
        <v>1433799180</v>
      </c>
      <c r="L2881" t="b">
        <v>0</v>
      </c>
      <c r="M2881">
        <v>87</v>
      </c>
      <c r="N2881" t="b">
        <v>1</v>
      </c>
      <c r="O2881" t="s">
        <v>8267</v>
      </c>
      <c r="P2881" t="s">
        <v>8319</v>
      </c>
      <c r="Q2881" t="s">
        <v>8320</v>
      </c>
      <c r="R2881">
        <f t="shared" si="308"/>
        <v>139.83000000000001</v>
      </c>
      <c r="S2881" s="9">
        <f t="shared" si="309"/>
        <v>101</v>
      </c>
      <c r="T2881" s="8">
        <f t="shared" si="310"/>
        <v>42163.897916666669</v>
      </c>
      <c r="U2881" s="8">
        <f t="shared" si="311"/>
        <v>42208.132638888885</v>
      </c>
      <c r="V2881" s="14">
        <f t="shared" si="312"/>
        <v>44.234722222216078</v>
      </c>
      <c r="W2881" s="10">
        <f t="shared" si="313"/>
        <v>1.375E-2</v>
      </c>
      <c r="X2881" s="21">
        <f t="shared" si="314"/>
        <v>2015</v>
      </c>
    </row>
    <row r="2882" spans="1:24" ht="30" x14ac:dyDescent="0.25">
      <c r="A2882">
        <v>3248</v>
      </c>
      <c r="B2882" s="1" t="s">
        <v>3248</v>
      </c>
      <c r="C2882" s="1" t="s">
        <v>7358</v>
      </c>
      <c r="D2882" s="3">
        <v>12000</v>
      </c>
      <c r="E2882" s="4">
        <v>12095</v>
      </c>
      <c r="F2882" t="s">
        <v>8218</v>
      </c>
      <c r="G2882" t="s">
        <v>8223</v>
      </c>
      <c r="H2882" t="s">
        <v>8403</v>
      </c>
      <c r="I2882" t="s">
        <v>8245</v>
      </c>
      <c r="J2882">
        <v>1428178757</v>
      </c>
      <c r="K2882">
        <v>1425590357</v>
      </c>
      <c r="L2882" t="b">
        <v>1</v>
      </c>
      <c r="M2882">
        <v>200</v>
      </c>
      <c r="N2882" t="b">
        <v>1</v>
      </c>
      <c r="O2882" t="s">
        <v>8269</v>
      </c>
      <c r="P2882" t="s">
        <v>8321</v>
      </c>
      <c r="Q2882" t="s">
        <v>8324</v>
      </c>
      <c r="R2882">
        <f t="shared" ref="R2882:R2945" si="315">IFERROR(ROUND(E2882/M2882,2),0)</f>
        <v>60.48</v>
      </c>
      <c r="S2882" s="9">
        <f t="shared" ref="S2882:S2945" si="316">ROUND((E2882/D2882)*100,0)</f>
        <v>101</v>
      </c>
      <c r="T2882" s="8">
        <f t="shared" ref="T2882:T2945" si="317">+(((K2882/60)/60)/24)+DATE(1970,1,1)</f>
        <v>42068.888391203705</v>
      </c>
      <c r="U2882" s="8">
        <f t="shared" ref="U2882:U2945" si="318">+(((J2882/60)/60/24)+DATE(1970,1,1))</f>
        <v>42098.846724537041</v>
      </c>
      <c r="V2882" s="14">
        <f t="shared" ref="V2882:V2945" si="319">+U2882-T2882</f>
        <v>29.958333333335759</v>
      </c>
      <c r="W2882" s="10">
        <f t="shared" ref="W2882:W2945" si="320">+(E2882-D2882)/D2882</f>
        <v>7.9166666666666673E-3</v>
      </c>
      <c r="X2882" s="21">
        <f t="shared" ref="X2882:X2945" si="321">YEAR(T2882)</f>
        <v>2015</v>
      </c>
    </row>
    <row r="2883" spans="1:24" ht="30" x14ac:dyDescent="0.25">
      <c r="A2883">
        <v>28</v>
      </c>
      <c r="B2883" s="1" t="s">
        <v>30</v>
      </c>
      <c r="C2883" s="1" t="s">
        <v>4139</v>
      </c>
      <c r="D2883" s="3">
        <v>12000</v>
      </c>
      <c r="E2883" s="4">
        <v>12042</v>
      </c>
      <c r="F2883" t="s">
        <v>8218</v>
      </c>
      <c r="G2883" t="s">
        <v>8223</v>
      </c>
      <c r="H2883" t="s">
        <v>8403</v>
      </c>
      <c r="I2883" t="s">
        <v>8245</v>
      </c>
      <c r="J2883">
        <v>1450307284</v>
      </c>
      <c r="K2883">
        <v>1447715284</v>
      </c>
      <c r="L2883" t="b">
        <v>0</v>
      </c>
      <c r="M2883">
        <v>71</v>
      </c>
      <c r="N2883" t="b">
        <v>1</v>
      </c>
      <c r="O2883" t="s">
        <v>8263</v>
      </c>
      <c r="P2883" t="s">
        <v>8319</v>
      </c>
      <c r="Q2883" t="s">
        <v>8330</v>
      </c>
      <c r="R2883">
        <f t="shared" si="315"/>
        <v>169.61</v>
      </c>
      <c r="S2883" s="9">
        <f t="shared" si="316"/>
        <v>100</v>
      </c>
      <c r="T2883" s="8">
        <f t="shared" si="317"/>
        <v>42324.96393518518</v>
      </c>
      <c r="U2883" s="8">
        <f t="shared" si="318"/>
        <v>42354.96393518518</v>
      </c>
      <c r="V2883" s="14">
        <f t="shared" si="319"/>
        <v>30</v>
      </c>
      <c r="W2883" s="10">
        <f t="shared" si="320"/>
        <v>3.5000000000000001E-3</v>
      </c>
      <c r="X2883" s="21">
        <f t="shared" si="321"/>
        <v>2015</v>
      </c>
    </row>
    <row r="2884" spans="1:24" ht="60" x14ac:dyDescent="0.25">
      <c r="A2884">
        <v>16</v>
      </c>
      <c r="B2884" s="1" t="s">
        <v>18</v>
      </c>
      <c r="C2884" s="1" t="s">
        <v>4127</v>
      </c>
      <c r="D2884" s="3">
        <v>12000</v>
      </c>
      <c r="E2884" s="4">
        <v>12029</v>
      </c>
      <c r="F2884" t="s">
        <v>8218</v>
      </c>
      <c r="G2884" t="s">
        <v>8223</v>
      </c>
      <c r="H2884" t="s">
        <v>8403</v>
      </c>
      <c r="I2884" t="s">
        <v>8245</v>
      </c>
      <c r="J2884">
        <v>1402896600</v>
      </c>
      <c r="K2884">
        <v>1398971211</v>
      </c>
      <c r="L2884" t="b">
        <v>0</v>
      </c>
      <c r="M2884">
        <v>70</v>
      </c>
      <c r="N2884" t="b">
        <v>1</v>
      </c>
      <c r="O2884" t="s">
        <v>8263</v>
      </c>
      <c r="P2884" t="s">
        <v>8319</v>
      </c>
      <c r="Q2884" t="s">
        <v>8330</v>
      </c>
      <c r="R2884">
        <f t="shared" si="315"/>
        <v>171.84</v>
      </c>
      <c r="S2884" s="9">
        <f t="shared" si="316"/>
        <v>100</v>
      </c>
      <c r="T2884" s="8">
        <f t="shared" si="317"/>
        <v>41760.796423611115</v>
      </c>
      <c r="U2884" s="8">
        <f t="shared" si="318"/>
        <v>41806.229166666664</v>
      </c>
      <c r="V2884" s="14">
        <f t="shared" si="319"/>
        <v>45.432743055549508</v>
      </c>
      <c r="W2884" s="10">
        <f t="shared" si="320"/>
        <v>2.4166666666666668E-3</v>
      </c>
      <c r="X2884" s="21">
        <f t="shared" si="321"/>
        <v>2014</v>
      </c>
    </row>
    <row r="2885" spans="1:24" ht="30" x14ac:dyDescent="0.25">
      <c r="A2885">
        <v>49</v>
      </c>
      <c r="B2885" s="1" t="s">
        <v>51</v>
      </c>
      <c r="C2885" s="1" t="s">
        <v>4160</v>
      </c>
      <c r="D2885" s="3">
        <v>12000</v>
      </c>
      <c r="E2885" s="4">
        <v>12000</v>
      </c>
      <c r="F2885" t="s">
        <v>8218</v>
      </c>
      <c r="G2885" t="s">
        <v>8223</v>
      </c>
      <c r="H2885" t="s">
        <v>8403</v>
      </c>
      <c r="I2885" t="s">
        <v>8245</v>
      </c>
      <c r="J2885">
        <v>1445660045</v>
      </c>
      <c r="K2885">
        <v>1443068045</v>
      </c>
      <c r="L2885" t="b">
        <v>0</v>
      </c>
      <c r="M2885">
        <v>87</v>
      </c>
      <c r="N2885" t="b">
        <v>1</v>
      </c>
      <c r="O2885" t="s">
        <v>8263</v>
      </c>
      <c r="P2885" t="s">
        <v>8319</v>
      </c>
      <c r="Q2885" t="s">
        <v>8330</v>
      </c>
      <c r="R2885">
        <f t="shared" si="315"/>
        <v>137.93</v>
      </c>
      <c r="S2885" s="9">
        <f t="shared" si="316"/>
        <v>100</v>
      </c>
      <c r="T2885" s="8">
        <f t="shared" si="317"/>
        <v>42271.176446759258</v>
      </c>
      <c r="U2885" s="8">
        <f t="shared" si="318"/>
        <v>42301.176446759258</v>
      </c>
      <c r="V2885" s="14">
        <f t="shared" si="319"/>
        <v>30</v>
      </c>
      <c r="W2885" s="10">
        <f t="shared" si="320"/>
        <v>0</v>
      </c>
      <c r="X2885" s="21">
        <f t="shared" si="321"/>
        <v>2015</v>
      </c>
    </row>
    <row r="2886" spans="1:24" ht="60" x14ac:dyDescent="0.25">
      <c r="A2886">
        <v>525</v>
      </c>
      <c r="B2886" s="1" t="s">
        <v>526</v>
      </c>
      <c r="C2886" s="1" t="s">
        <v>4635</v>
      </c>
      <c r="D2886" s="3">
        <v>12000</v>
      </c>
      <c r="E2886" s="4">
        <v>12000</v>
      </c>
      <c r="F2886" t="s">
        <v>8218</v>
      </c>
      <c r="G2886" t="s">
        <v>8223</v>
      </c>
      <c r="H2886" t="s">
        <v>8403</v>
      </c>
      <c r="I2886" t="s">
        <v>8245</v>
      </c>
      <c r="J2886">
        <v>1410601041</v>
      </c>
      <c r="K2886">
        <v>1406713041</v>
      </c>
      <c r="L2886" t="b">
        <v>0</v>
      </c>
      <c r="M2886">
        <v>12</v>
      </c>
      <c r="N2886" t="b">
        <v>1</v>
      </c>
      <c r="O2886" t="s">
        <v>8269</v>
      </c>
      <c r="P2886" t="s">
        <v>8321</v>
      </c>
      <c r="Q2886" t="s">
        <v>8324</v>
      </c>
      <c r="R2886">
        <f t="shared" si="315"/>
        <v>1000</v>
      </c>
      <c r="S2886" s="9">
        <f t="shared" si="316"/>
        <v>100</v>
      </c>
      <c r="T2886" s="8">
        <f t="shared" si="317"/>
        <v>41850.400937500002</v>
      </c>
      <c r="U2886" s="8">
        <f t="shared" si="318"/>
        <v>41895.400937500002</v>
      </c>
      <c r="V2886" s="14">
        <f t="shared" si="319"/>
        <v>45</v>
      </c>
      <c r="W2886" s="10">
        <f t="shared" si="320"/>
        <v>0</v>
      </c>
      <c r="X2886" s="21">
        <f t="shared" si="321"/>
        <v>2014</v>
      </c>
    </row>
    <row r="2887" spans="1:24" ht="45" x14ac:dyDescent="0.25">
      <c r="A2887">
        <v>3071</v>
      </c>
      <c r="B2887" s="1" t="s">
        <v>3071</v>
      </c>
      <c r="C2887" s="1" t="s">
        <v>7181</v>
      </c>
      <c r="D2887" s="3">
        <v>12000</v>
      </c>
      <c r="E2887" s="4">
        <v>7173</v>
      </c>
      <c r="F2887" t="s">
        <v>8220</v>
      </c>
      <c r="G2887" t="s">
        <v>8223</v>
      </c>
      <c r="H2887" t="s">
        <v>8403</v>
      </c>
      <c r="I2887" t="s">
        <v>8245</v>
      </c>
      <c r="J2887">
        <v>1429595940</v>
      </c>
      <c r="K2887">
        <v>1428082481</v>
      </c>
      <c r="L2887" t="b">
        <v>0</v>
      </c>
      <c r="M2887">
        <v>117</v>
      </c>
      <c r="N2887" t="b">
        <v>0</v>
      </c>
      <c r="O2887" t="s">
        <v>8301</v>
      </c>
      <c r="P2887" t="s">
        <v>8321</v>
      </c>
      <c r="Q2887" t="s">
        <v>8322</v>
      </c>
      <c r="R2887">
        <f t="shared" si="315"/>
        <v>61.31</v>
      </c>
      <c r="S2887" s="9">
        <f t="shared" si="316"/>
        <v>60</v>
      </c>
      <c r="T2887" s="8">
        <f t="shared" si="317"/>
        <v>42097.732418981483</v>
      </c>
      <c r="U2887" s="8">
        <f t="shared" si="318"/>
        <v>42115.249305555553</v>
      </c>
      <c r="V2887" s="14">
        <f t="shared" si="319"/>
        <v>17.516886574070668</v>
      </c>
      <c r="W2887" s="10">
        <f t="shared" si="320"/>
        <v>-0.40225</v>
      </c>
      <c r="X2887" s="21">
        <f t="shared" si="321"/>
        <v>2015</v>
      </c>
    </row>
    <row r="2888" spans="1:24" ht="45" x14ac:dyDescent="0.25">
      <c r="A2888">
        <v>1814</v>
      </c>
      <c r="B2888" s="1" t="s">
        <v>1815</v>
      </c>
      <c r="C2888" s="1" t="s">
        <v>5924</v>
      </c>
      <c r="D2888" s="3">
        <v>12000</v>
      </c>
      <c r="E2888" s="4">
        <v>5902</v>
      </c>
      <c r="F2888" t="s">
        <v>8220</v>
      </c>
      <c r="G2888" t="s">
        <v>8224</v>
      </c>
      <c r="H2888" t="s">
        <v>8407</v>
      </c>
      <c r="I2888" t="s">
        <v>8246</v>
      </c>
      <c r="J2888">
        <v>1425108736</v>
      </c>
      <c r="K2888">
        <v>1422516736</v>
      </c>
      <c r="L2888" t="b">
        <v>0</v>
      </c>
      <c r="M2888">
        <v>140</v>
      </c>
      <c r="N2888" t="b">
        <v>0</v>
      </c>
      <c r="O2888" t="s">
        <v>8283</v>
      </c>
      <c r="P2888" t="s">
        <v>8311</v>
      </c>
      <c r="Q2888" t="s">
        <v>8312</v>
      </c>
      <c r="R2888">
        <f t="shared" si="315"/>
        <v>42.16</v>
      </c>
      <c r="S2888" s="9">
        <f t="shared" si="316"/>
        <v>49</v>
      </c>
      <c r="T2888" s="8">
        <f t="shared" si="317"/>
        <v>42033.314074074078</v>
      </c>
      <c r="U2888" s="8">
        <f t="shared" si="318"/>
        <v>42063.314074074078</v>
      </c>
      <c r="V2888" s="14">
        <f t="shared" si="319"/>
        <v>30</v>
      </c>
      <c r="W2888" s="10">
        <f t="shared" si="320"/>
        <v>-0.50816666666666666</v>
      </c>
      <c r="X2888" s="21">
        <f t="shared" si="321"/>
        <v>2015</v>
      </c>
    </row>
    <row r="2889" spans="1:24" ht="60" x14ac:dyDescent="0.25">
      <c r="A2889">
        <v>210</v>
      </c>
      <c r="B2889" s="1" t="s">
        <v>212</v>
      </c>
      <c r="C2889" s="1" t="s">
        <v>4320</v>
      </c>
      <c r="D2889" s="3">
        <v>12000</v>
      </c>
      <c r="E2889" s="4">
        <v>3030</v>
      </c>
      <c r="F2889" t="s">
        <v>8220</v>
      </c>
      <c r="G2889" t="s">
        <v>8223</v>
      </c>
      <c r="H2889" t="s">
        <v>8403</v>
      </c>
      <c r="I2889" t="s">
        <v>8245</v>
      </c>
      <c r="J2889">
        <v>1443675600</v>
      </c>
      <c r="K2889">
        <v>1441157592</v>
      </c>
      <c r="L2889" t="b">
        <v>0</v>
      </c>
      <c r="M2889">
        <v>33</v>
      </c>
      <c r="N2889" t="b">
        <v>0</v>
      </c>
      <c r="O2889" t="s">
        <v>8266</v>
      </c>
      <c r="P2889" t="s">
        <v>8319</v>
      </c>
      <c r="Q2889" t="s">
        <v>8323</v>
      </c>
      <c r="R2889">
        <f t="shared" si="315"/>
        <v>91.82</v>
      </c>
      <c r="S2889" s="9">
        <f t="shared" si="316"/>
        <v>25</v>
      </c>
      <c r="T2889" s="8">
        <f t="shared" si="317"/>
        <v>42249.064722222218</v>
      </c>
      <c r="U2889" s="8">
        <f t="shared" si="318"/>
        <v>42278.208333333328</v>
      </c>
      <c r="V2889" s="14">
        <f t="shared" si="319"/>
        <v>29.143611111110658</v>
      </c>
      <c r="W2889" s="10">
        <f t="shared" si="320"/>
        <v>-0.74750000000000005</v>
      </c>
      <c r="X2889" s="21">
        <f t="shared" si="321"/>
        <v>2015</v>
      </c>
    </row>
    <row r="2890" spans="1:24" ht="60" x14ac:dyDescent="0.25">
      <c r="A2890">
        <v>2880</v>
      </c>
      <c r="B2890" s="1" t="s">
        <v>2880</v>
      </c>
      <c r="C2890" s="1" t="s">
        <v>6990</v>
      </c>
      <c r="D2890" s="3">
        <v>12000</v>
      </c>
      <c r="E2890" s="4">
        <v>2800</v>
      </c>
      <c r="F2890" t="s">
        <v>8220</v>
      </c>
      <c r="G2890" t="s">
        <v>8223</v>
      </c>
      <c r="H2890" t="s">
        <v>8403</v>
      </c>
      <c r="I2890" t="s">
        <v>8245</v>
      </c>
      <c r="J2890">
        <v>1440090300</v>
      </c>
      <c r="K2890">
        <v>1436305452</v>
      </c>
      <c r="L2890" t="b">
        <v>0</v>
      </c>
      <c r="M2890">
        <v>29</v>
      </c>
      <c r="N2890" t="b">
        <v>0</v>
      </c>
      <c r="O2890" t="s">
        <v>8269</v>
      </c>
      <c r="P2890" t="s">
        <v>8321</v>
      </c>
      <c r="Q2890" t="s">
        <v>8324</v>
      </c>
      <c r="R2890">
        <f t="shared" si="315"/>
        <v>96.55</v>
      </c>
      <c r="S2890" s="9">
        <f t="shared" si="316"/>
        <v>23</v>
      </c>
      <c r="T2890" s="8">
        <f t="shared" si="317"/>
        <v>42192.905694444446</v>
      </c>
      <c r="U2890" s="8">
        <f t="shared" si="318"/>
        <v>42236.711805555555</v>
      </c>
      <c r="V2890" s="14">
        <f t="shared" si="319"/>
        <v>43.806111111109203</v>
      </c>
      <c r="W2890" s="10">
        <f t="shared" si="320"/>
        <v>-0.76666666666666672</v>
      </c>
      <c r="X2890" s="21">
        <f t="shared" si="321"/>
        <v>2015</v>
      </c>
    </row>
    <row r="2891" spans="1:24" ht="30" x14ac:dyDescent="0.25">
      <c r="A2891">
        <v>3803</v>
      </c>
      <c r="B2891" s="1" t="s">
        <v>3800</v>
      </c>
      <c r="C2891" s="1" t="s">
        <v>7913</v>
      </c>
      <c r="D2891" s="3">
        <v>12000</v>
      </c>
      <c r="E2891" s="4">
        <v>2358</v>
      </c>
      <c r="F2891" t="s">
        <v>8220</v>
      </c>
      <c r="G2891" t="s">
        <v>8223</v>
      </c>
      <c r="H2891" t="s">
        <v>8403</v>
      </c>
      <c r="I2891" t="s">
        <v>8245</v>
      </c>
      <c r="J2891">
        <v>1457133568</v>
      </c>
      <c r="K2891">
        <v>1454541568</v>
      </c>
      <c r="L2891" t="b">
        <v>0</v>
      </c>
      <c r="M2891">
        <v>40</v>
      </c>
      <c r="N2891" t="b">
        <v>0</v>
      </c>
      <c r="O2891" t="s">
        <v>8303</v>
      </c>
      <c r="P2891" t="s">
        <v>8321</v>
      </c>
      <c r="Q2891" t="s">
        <v>8333</v>
      </c>
      <c r="R2891">
        <f t="shared" si="315"/>
        <v>58.95</v>
      </c>
      <c r="S2891" s="9">
        <f t="shared" si="316"/>
        <v>20</v>
      </c>
      <c r="T2891" s="8">
        <f t="shared" si="317"/>
        <v>42403.971851851849</v>
      </c>
      <c r="U2891" s="8">
        <f t="shared" si="318"/>
        <v>42433.971851851849</v>
      </c>
      <c r="V2891" s="14">
        <f t="shared" si="319"/>
        <v>30</v>
      </c>
      <c r="W2891" s="10">
        <f t="shared" si="320"/>
        <v>-0.80349999999999999</v>
      </c>
      <c r="X2891" s="21">
        <f t="shared" si="321"/>
        <v>2016</v>
      </c>
    </row>
    <row r="2892" spans="1:24" ht="60" x14ac:dyDescent="0.25">
      <c r="A2892">
        <v>1096</v>
      </c>
      <c r="B2892" s="1" t="s">
        <v>1097</v>
      </c>
      <c r="C2892" s="1" t="s">
        <v>5206</v>
      </c>
      <c r="D2892" s="3">
        <v>12000</v>
      </c>
      <c r="E2892" s="4">
        <v>2152</v>
      </c>
      <c r="F2892" t="s">
        <v>8220</v>
      </c>
      <c r="G2892" t="s">
        <v>8223</v>
      </c>
      <c r="H2892" t="s">
        <v>8403</v>
      </c>
      <c r="I2892" t="s">
        <v>8245</v>
      </c>
      <c r="J2892">
        <v>1412393400</v>
      </c>
      <c r="K2892">
        <v>1409747154</v>
      </c>
      <c r="L2892" t="b">
        <v>0</v>
      </c>
      <c r="M2892">
        <v>29</v>
      </c>
      <c r="N2892" t="b">
        <v>0</v>
      </c>
      <c r="O2892" t="s">
        <v>8280</v>
      </c>
      <c r="P2892" t="s">
        <v>8314</v>
      </c>
      <c r="Q2892" t="s">
        <v>8332</v>
      </c>
      <c r="R2892">
        <f t="shared" si="315"/>
        <v>74.209999999999994</v>
      </c>
      <c r="S2892" s="9">
        <f t="shared" si="316"/>
        <v>18</v>
      </c>
      <c r="T2892" s="8">
        <f t="shared" si="317"/>
        <v>41885.51798611111</v>
      </c>
      <c r="U2892" s="8">
        <f t="shared" si="318"/>
        <v>41916.145833333336</v>
      </c>
      <c r="V2892" s="14">
        <f t="shared" si="319"/>
        <v>30.627847222225682</v>
      </c>
      <c r="W2892" s="10">
        <f t="shared" si="320"/>
        <v>-0.82066666666666666</v>
      </c>
      <c r="X2892" s="21">
        <f t="shared" si="321"/>
        <v>2014</v>
      </c>
    </row>
    <row r="2893" spans="1:24" ht="60" x14ac:dyDescent="0.25">
      <c r="A2893">
        <v>3100</v>
      </c>
      <c r="B2893" s="1" t="s">
        <v>3100</v>
      </c>
      <c r="C2893" s="1" t="s">
        <v>7210</v>
      </c>
      <c r="D2893" s="3">
        <v>12000</v>
      </c>
      <c r="E2893" s="4">
        <v>1827</v>
      </c>
      <c r="F2893" t="s">
        <v>8220</v>
      </c>
      <c r="G2893" t="s">
        <v>8223</v>
      </c>
      <c r="H2893" t="s">
        <v>8403</v>
      </c>
      <c r="I2893" t="s">
        <v>8245</v>
      </c>
      <c r="J2893">
        <v>1413816975</v>
      </c>
      <c r="K2893">
        <v>1411224975</v>
      </c>
      <c r="L2893" t="b">
        <v>0</v>
      </c>
      <c r="M2893">
        <v>13</v>
      </c>
      <c r="N2893" t="b">
        <v>0</v>
      </c>
      <c r="O2893" t="s">
        <v>8301</v>
      </c>
      <c r="P2893" t="s">
        <v>8321</v>
      </c>
      <c r="Q2893" t="s">
        <v>8322</v>
      </c>
      <c r="R2893">
        <f t="shared" si="315"/>
        <v>140.54</v>
      </c>
      <c r="S2893" s="9">
        <f t="shared" si="316"/>
        <v>15</v>
      </c>
      <c r="T2893" s="8">
        <f t="shared" si="317"/>
        <v>41902.622395833336</v>
      </c>
      <c r="U2893" s="8">
        <f t="shared" si="318"/>
        <v>41932.622395833336</v>
      </c>
      <c r="V2893" s="14">
        <f t="shared" si="319"/>
        <v>30</v>
      </c>
      <c r="W2893" s="10">
        <f t="shared" si="320"/>
        <v>-0.84775</v>
      </c>
      <c r="X2893" s="21">
        <f t="shared" si="321"/>
        <v>2014</v>
      </c>
    </row>
    <row r="2894" spans="1:24" ht="45" x14ac:dyDescent="0.25">
      <c r="A2894">
        <v>966</v>
      </c>
      <c r="B2894" s="1" t="s">
        <v>967</v>
      </c>
      <c r="C2894" s="1" t="s">
        <v>5076</v>
      </c>
      <c r="D2894" s="3">
        <v>12000</v>
      </c>
      <c r="E2894" s="4">
        <v>1776</v>
      </c>
      <c r="F2894" t="s">
        <v>8220</v>
      </c>
      <c r="G2894" t="s">
        <v>8223</v>
      </c>
      <c r="H2894" t="s">
        <v>8403</v>
      </c>
      <c r="I2894" t="s">
        <v>8245</v>
      </c>
      <c r="J2894">
        <v>1475766932</v>
      </c>
      <c r="K2894">
        <v>1473174932</v>
      </c>
      <c r="L2894" t="b">
        <v>0</v>
      </c>
      <c r="M2894">
        <v>30</v>
      </c>
      <c r="N2894" t="b">
        <v>0</v>
      </c>
      <c r="O2894" t="s">
        <v>8271</v>
      </c>
      <c r="P2894" t="s">
        <v>8306</v>
      </c>
      <c r="Q2894" t="s">
        <v>8308</v>
      </c>
      <c r="R2894">
        <f t="shared" si="315"/>
        <v>59.2</v>
      </c>
      <c r="S2894" s="9">
        <f t="shared" si="316"/>
        <v>15</v>
      </c>
      <c r="T2894" s="8">
        <f t="shared" si="317"/>
        <v>42619.635787037041</v>
      </c>
      <c r="U2894" s="8">
        <f t="shared" si="318"/>
        <v>42649.635787037041</v>
      </c>
      <c r="V2894" s="14">
        <f t="shared" si="319"/>
        <v>30</v>
      </c>
      <c r="W2894" s="10">
        <f t="shared" si="320"/>
        <v>-0.85199999999999998</v>
      </c>
      <c r="X2894" s="21">
        <f t="shared" si="321"/>
        <v>2016</v>
      </c>
    </row>
    <row r="2895" spans="1:24" ht="45" x14ac:dyDescent="0.25">
      <c r="A2895">
        <v>1243</v>
      </c>
      <c r="B2895" s="1" t="s">
        <v>1244</v>
      </c>
      <c r="C2895" s="1" t="s">
        <v>5353</v>
      </c>
      <c r="D2895" s="3">
        <v>12000</v>
      </c>
      <c r="E2895" s="4">
        <v>1691</v>
      </c>
      <c r="F2895" t="s">
        <v>8219</v>
      </c>
      <c r="G2895" t="s">
        <v>8223</v>
      </c>
      <c r="H2895" t="s">
        <v>8403</v>
      </c>
      <c r="I2895" t="s">
        <v>8245</v>
      </c>
      <c r="J2895">
        <v>1310158800</v>
      </c>
      <c r="K2895">
        <v>1304888771</v>
      </c>
      <c r="L2895" t="b">
        <v>0</v>
      </c>
      <c r="M2895">
        <v>38</v>
      </c>
      <c r="N2895" t="b">
        <v>0</v>
      </c>
      <c r="O2895" t="s">
        <v>8284</v>
      </c>
      <c r="P2895" t="s">
        <v>8325</v>
      </c>
      <c r="Q2895" t="s">
        <v>8352</v>
      </c>
      <c r="R2895">
        <f t="shared" si="315"/>
        <v>44.5</v>
      </c>
      <c r="S2895" s="9">
        <f t="shared" si="316"/>
        <v>14</v>
      </c>
      <c r="T2895" s="8">
        <f t="shared" si="317"/>
        <v>40671.879293981481</v>
      </c>
      <c r="U2895" s="8">
        <f t="shared" si="318"/>
        <v>40732.875</v>
      </c>
      <c r="V2895" s="14">
        <f t="shared" si="319"/>
        <v>60.995706018518831</v>
      </c>
      <c r="W2895" s="10">
        <f t="shared" si="320"/>
        <v>-0.85908333333333331</v>
      </c>
      <c r="X2895" s="21">
        <f t="shared" si="321"/>
        <v>2011</v>
      </c>
    </row>
    <row r="2896" spans="1:24" ht="60" x14ac:dyDescent="0.25">
      <c r="A2896">
        <v>1695</v>
      </c>
      <c r="B2896" s="1" t="s">
        <v>1696</v>
      </c>
      <c r="C2896" s="1" t="s">
        <v>5805</v>
      </c>
      <c r="D2896" s="3">
        <v>12000</v>
      </c>
      <c r="E2896" s="4">
        <v>1405</v>
      </c>
      <c r="F2896" t="s">
        <v>8221</v>
      </c>
      <c r="G2896" t="s">
        <v>8223</v>
      </c>
      <c r="H2896" t="s">
        <v>8403</v>
      </c>
      <c r="I2896" t="s">
        <v>8245</v>
      </c>
      <c r="J2896">
        <v>1491786000</v>
      </c>
      <c r="K2896">
        <v>1488847514</v>
      </c>
      <c r="L2896" t="b">
        <v>0</v>
      </c>
      <c r="M2896">
        <v>23</v>
      </c>
      <c r="N2896" t="b">
        <v>0</v>
      </c>
      <c r="O2896" t="s">
        <v>8291</v>
      </c>
      <c r="P2896" t="s">
        <v>8325</v>
      </c>
      <c r="Q2896" t="s">
        <v>8328</v>
      </c>
      <c r="R2896">
        <f t="shared" si="315"/>
        <v>61.09</v>
      </c>
      <c r="S2896" s="9">
        <f t="shared" si="316"/>
        <v>12</v>
      </c>
      <c r="T2896" s="8">
        <f t="shared" si="317"/>
        <v>42801.031412037039</v>
      </c>
      <c r="U2896" s="8">
        <f t="shared" si="318"/>
        <v>42835.041666666672</v>
      </c>
      <c r="V2896" s="14">
        <f t="shared" si="319"/>
        <v>34.010254629632982</v>
      </c>
      <c r="W2896" s="10">
        <f t="shared" si="320"/>
        <v>-0.88291666666666668</v>
      </c>
      <c r="X2896" s="21">
        <f t="shared" si="321"/>
        <v>2017</v>
      </c>
    </row>
    <row r="2897" spans="1:24" ht="45" x14ac:dyDescent="0.25">
      <c r="A2897">
        <v>141</v>
      </c>
      <c r="B2897" s="1" t="s">
        <v>143</v>
      </c>
      <c r="C2897" s="1" t="s">
        <v>4251</v>
      </c>
      <c r="D2897" s="3">
        <v>12000</v>
      </c>
      <c r="E2897" s="4">
        <v>1293</v>
      </c>
      <c r="F2897" t="s">
        <v>8219</v>
      </c>
      <c r="G2897" t="s">
        <v>8223</v>
      </c>
      <c r="H2897" t="s">
        <v>8403</v>
      </c>
      <c r="I2897" t="s">
        <v>8245</v>
      </c>
      <c r="J2897">
        <v>1433043623</v>
      </c>
      <c r="K2897">
        <v>1429155623</v>
      </c>
      <c r="L2897" t="b">
        <v>0</v>
      </c>
      <c r="M2897">
        <v>28</v>
      </c>
      <c r="N2897" t="b">
        <v>0</v>
      </c>
      <c r="O2897" t="s">
        <v>8265</v>
      </c>
      <c r="P2897" t="s">
        <v>8319</v>
      </c>
      <c r="Q2897" t="s">
        <v>8335</v>
      </c>
      <c r="R2897">
        <f t="shared" si="315"/>
        <v>46.18</v>
      </c>
      <c r="S2897" s="9">
        <f t="shared" si="316"/>
        <v>11</v>
      </c>
      <c r="T2897" s="8">
        <f t="shared" si="317"/>
        <v>42110.153043981481</v>
      </c>
      <c r="U2897" s="8">
        <f t="shared" si="318"/>
        <v>42155.153043981481</v>
      </c>
      <c r="V2897" s="14">
        <f t="shared" si="319"/>
        <v>45</v>
      </c>
      <c r="W2897" s="10">
        <f t="shared" si="320"/>
        <v>-0.89224999999999999</v>
      </c>
      <c r="X2897" s="21">
        <f t="shared" si="321"/>
        <v>2015</v>
      </c>
    </row>
    <row r="2898" spans="1:24" ht="60" x14ac:dyDescent="0.25">
      <c r="A2898">
        <v>664</v>
      </c>
      <c r="B2898" s="1" t="s">
        <v>665</v>
      </c>
      <c r="C2898" s="1" t="s">
        <v>4774</v>
      </c>
      <c r="D2898" s="3">
        <v>12000</v>
      </c>
      <c r="E2898" s="4">
        <v>904</v>
      </c>
      <c r="F2898" t="s">
        <v>8220</v>
      </c>
      <c r="G2898" t="s">
        <v>8223</v>
      </c>
      <c r="H2898" t="s">
        <v>8403</v>
      </c>
      <c r="I2898" t="s">
        <v>8245</v>
      </c>
      <c r="J2898">
        <v>1428940775</v>
      </c>
      <c r="K2898">
        <v>1426348775</v>
      </c>
      <c r="L2898" t="b">
        <v>0</v>
      </c>
      <c r="M2898">
        <v>29</v>
      </c>
      <c r="N2898" t="b">
        <v>0</v>
      </c>
      <c r="O2898" t="s">
        <v>8271</v>
      </c>
      <c r="P2898" t="s">
        <v>8306</v>
      </c>
      <c r="Q2898" t="s">
        <v>8308</v>
      </c>
      <c r="R2898">
        <f t="shared" si="315"/>
        <v>31.17</v>
      </c>
      <c r="S2898" s="9">
        <f t="shared" si="316"/>
        <v>8</v>
      </c>
      <c r="T2898" s="8">
        <f t="shared" si="317"/>
        <v>42077.666377314818</v>
      </c>
      <c r="U2898" s="8">
        <f t="shared" si="318"/>
        <v>42107.666377314818</v>
      </c>
      <c r="V2898" s="14">
        <f t="shared" si="319"/>
        <v>30</v>
      </c>
      <c r="W2898" s="10">
        <f t="shared" si="320"/>
        <v>-0.92466666666666664</v>
      </c>
      <c r="X2898" s="21">
        <f t="shared" si="321"/>
        <v>2015</v>
      </c>
    </row>
    <row r="2899" spans="1:24" ht="60" x14ac:dyDescent="0.25">
      <c r="A2899">
        <v>1433</v>
      </c>
      <c r="B2899" s="1" t="s">
        <v>1434</v>
      </c>
      <c r="C2899" s="1" t="s">
        <v>5543</v>
      </c>
      <c r="D2899" s="3">
        <v>12000</v>
      </c>
      <c r="E2899" s="4">
        <v>805</v>
      </c>
      <c r="F2899" t="s">
        <v>8220</v>
      </c>
      <c r="G2899" t="s">
        <v>8236</v>
      </c>
      <c r="H2899" t="s">
        <v>8410</v>
      </c>
      <c r="I2899" t="s">
        <v>8248</v>
      </c>
      <c r="J2899">
        <v>1481367600</v>
      </c>
      <c r="K2899">
        <v>1477839675</v>
      </c>
      <c r="L2899" t="b">
        <v>0</v>
      </c>
      <c r="M2899">
        <v>10</v>
      </c>
      <c r="N2899" t="b">
        <v>0</v>
      </c>
      <c r="O2899" t="s">
        <v>8285</v>
      </c>
      <c r="P2899" t="s">
        <v>8309</v>
      </c>
      <c r="Q2899" t="s">
        <v>8346</v>
      </c>
      <c r="R2899">
        <f t="shared" si="315"/>
        <v>80.5</v>
      </c>
      <c r="S2899" s="9">
        <f t="shared" si="316"/>
        <v>7</v>
      </c>
      <c r="T2899" s="8">
        <f t="shared" si="317"/>
        <v>42673.625868055555</v>
      </c>
      <c r="U2899" s="8">
        <f t="shared" si="318"/>
        <v>42714.458333333328</v>
      </c>
      <c r="V2899" s="14">
        <f t="shared" si="319"/>
        <v>40.832465277773736</v>
      </c>
      <c r="W2899" s="10">
        <f t="shared" si="320"/>
        <v>-0.93291666666666662</v>
      </c>
      <c r="X2899" s="21">
        <f t="shared" si="321"/>
        <v>2016</v>
      </c>
    </row>
    <row r="2900" spans="1:24" ht="30" x14ac:dyDescent="0.25">
      <c r="A2900">
        <v>428</v>
      </c>
      <c r="B2900" s="1" t="s">
        <v>429</v>
      </c>
      <c r="C2900" s="1" t="s">
        <v>4538</v>
      </c>
      <c r="D2900" s="3">
        <v>12000</v>
      </c>
      <c r="E2900" s="4">
        <v>676</v>
      </c>
      <c r="F2900" t="s">
        <v>8220</v>
      </c>
      <c r="G2900" t="s">
        <v>8223</v>
      </c>
      <c r="H2900" t="s">
        <v>8403</v>
      </c>
      <c r="I2900" t="s">
        <v>8245</v>
      </c>
      <c r="J2900">
        <v>1402956000</v>
      </c>
      <c r="K2900">
        <v>1400523845</v>
      </c>
      <c r="L2900" t="b">
        <v>0</v>
      </c>
      <c r="M2900">
        <v>13</v>
      </c>
      <c r="N2900" t="b">
        <v>0</v>
      </c>
      <c r="O2900" t="s">
        <v>8268</v>
      </c>
      <c r="P2900" t="s">
        <v>8319</v>
      </c>
      <c r="Q2900" t="s">
        <v>8337</v>
      </c>
      <c r="R2900">
        <f t="shared" si="315"/>
        <v>52</v>
      </c>
      <c r="S2900" s="9">
        <f t="shared" si="316"/>
        <v>6</v>
      </c>
      <c r="T2900" s="8">
        <f t="shared" si="317"/>
        <v>41778.766724537039</v>
      </c>
      <c r="U2900" s="8">
        <f t="shared" si="318"/>
        <v>41806.916666666664</v>
      </c>
      <c r="V2900" s="14">
        <f t="shared" si="319"/>
        <v>28.149942129624833</v>
      </c>
      <c r="W2900" s="10">
        <f t="shared" si="320"/>
        <v>-0.94366666666666665</v>
      </c>
      <c r="X2900" s="21">
        <f t="shared" si="321"/>
        <v>2014</v>
      </c>
    </row>
    <row r="2901" spans="1:24" ht="60" x14ac:dyDescent="0.25">
      <c r="A2901">
        <v>2897</v>
      </c>
      <c r="B2901" s="1" t="s">
        <v>2897</v>
      </c>
      <c r="C2901" s="1" t="s">
        <v>7007</v>
      </c>
      <c r="D2901" s="3">
        <v>12000</v>
      </c>
      <c r="E2901" s="4">
        <v>550</v>
      </c>
      <c r="F2901" t="s">
        <v>8220</v>
      </c>
      <c r="G2901" t="s">
        <v>8223</v>
      </c>
      <c r="H2901" t="s">
        <v>8403</v>
      </c>
      <c r="I2901" t="s">
        <v>8245</v>
      </c>
      <c r="J2901">
        <v>1444577345</v>
      </c>
      <c r="K2901">
        <v>1441985458</v>
      </c>
      <c r="L2901" t="b">
        <v>0</v>
      </c>
      <c r="M2901">
        <v>3</v>
      </c>
      <c r="N2901" t="b">
        <v>0</v>
      </c>
      <c r="O2901" t="s">
        <v>8269</v>
      </c>
      <c r="P2901" t="s">
        <v>8321</v>
      </c>
      <c r="Q2901" t="s">
        <v>8324</v>
      </c>
      <c r="R2901">
        <f t="shared" si="315"/>
        <v>183.33</v>
      </c>
      <c r="S2901" s="9">
        <f t="shared" si="316"/>
        <v>5</v>
      </c>
      <c r="T2901" s="8">
        <f t="shared" si="317"/>
        <v>42258.646504629629</v>
      </c>
      <c r="U2901" s="8">
        <f t="shared" si="318"/>
        <v>42288.645196759258</v>
      </c>
      <c r="V2901" s="14">
        <f t="shared" si="319"/>
        <v>29.99869212962949</v>
      </c>
      <c r="W2901" s="10">
        <f t="shared" si="320"/>
        <v>-0.95416666666666672</v>
      </c>
      <c r="X2901" s="21">
        <f t="shared" si="321"/>
        <v>2015</v>
      </c>
    </row>
    <row r="2902" spans="1:24" ht="30" x14ac:dyDescent="0.25">
      <c r="A2902">
        <v>957</v>
      </c>
      <c r="B2902" s="1" t="s">
        <v>958</v>
      </c>
      <c r="C2902" s="1" t="s">
        <v>5067</v>
      </c>
      <c r="D2902" s="3">
        <v>12000</v>
      </c>
      <c r="E2902" s="4">
        <v>233</v>
      </c>
      <c r="F2902" t="s">
        <v>8220</v>
      </c>
      <c r="G2902" t="s">
        <v>8223</v>
      </c>
      <c r="H2902" t="s">
        <v>8403</v>
      </c>
      <c r="I2902" t="s">
        <v>8245</v>
      </c>
      <c r="J2902">
        <v>1479392133</v>
      </c>
      <c r="K2902">
        <v>1476710133</v>
      </c>
      <c r="L2902" t="b">
        <v>0</v>
      </c>
      <c r="M2902">
        <v>7</v>
      </c>
      <c r="N2902" t="b">
        <v>0</v>
      </c>
      <c r="O2902" t="s">
        <v>8271</v>
      </c>
      <c r="P2902" t="s">
        <v>8306</v>
      </c>
      <c r="Q2902" t="s">
        <v>8308</v>
      </c>
      <c r="R2902">
        <f t="shared" si="315"/>
        <v>33.29</v>
      </c>
      <c r="S2902" s="9">
        <f t="shared" si="316"/>
        <v>2</v>
      </c>
      <c r="T2902" s="8">
        <f t="shared" si="317"/>
        <v>42660.552465277782</v>
      </c>
      <c r="U2902" s="8">
        <f t="shared" si="318"/>
        <v>42691.594131944439</v>
      </c>
      <c r="V2902" s="14">
        <f t="shared" si="319"/>
        <v>31.041666666656965</v>
      </c>
      <c r="W2902" s="10">
        <f t="shared" si="320"/>
        <v>-0.98058333333333336</v>
      </c>
      <c r="X2902" s="21">
        <f t="shared" si="321"/>
        <v>2016</v>
      </c>
    </row>
    <row r="2903" spans="1:24" ht="60" x14ac:dyDescent="0.25">
      <c r="A2903">
        <v>2514</v>
      </c>
      <c r="B2903" s="1" t="s">
        <v>2514</v>
      </c>
      <c r="C2903" s="1" t="s">
        <v>6624</v>
      </c>
      <c r="D2903" s="3">
        <v>12000</v>
      </c>
      <c r="E2903" s="4">
        <v>210</v>
      </c>
      <c r="F2903" t="s">
        <v>8220</v>
      </c>
      <c r="G2903" t="s">
        <v>8223</v>
      </c>
      <c r="H2903" t="s">
        <v>8403</v>
      </c>
      <c r="I2903" t="s">
        <v>8245</v>
      </c>
      <c r="J2903">
        <v>1408526477</v>
      </c>
      <c r="K2903">
        <v>1407057677</v>
      </c>
      <c r="L2903" t="b">
        <v>0</v>
      </c>
      <c r="M2903">
        <v>4</v>
      </c>
      <c r="N2903" t="b">
        <v>0</v>
      </c>
      <c r="O2903" t="s">
        <v>8297</v>
      </c>
      <c r="P2903" t="s">
        <v>8317</v>
      </c>
      <c r="Q2903" t="s">
        <v>8355</v>
      </c>
      <c r="R2903">
        <f t="shared" si="315"/>
        <v>52.5</v>
      </c>
      <c r="S2903" s="9">
        <f t="shared" si="316"/>
        <v>2</v>
      </c>
      <c r="T2903" s="8">
        <f t="shared" si="317"/>
        <v>41854.389780092592</v>
      </c>
      <c r="U2903" s="8">
        <f t="shared" si="318"/>
        <v>41871.389780092592</v>
      </c>
      <c r="V2903" s="14">
        <f t="shared" si="319"/>
        <v>17</v>
      </c>
      <c r="W2903" s="10">
        <f t="shared" si="320"/>
        <v>-0.98250000000000004</v>
      </c>
      <c r="X2903" s="21">
        <f t="shared" si="321"/>
        <v>2014</v>
      </c>
    </row>
    <row r="2904" spans="1:24" ht="45" x14ac:dyDescent="0.25">
      <c r="A2904">
        <v>579</v>
      </c>
      <c r="B2904" s="1" t="s">
        <v>580</v>
      </c>
      <c r="C2904" s="1" t="s">
        <v>4689</v>
      </c>
      <c r="D2904" s="3">
        <v>12000</v>
      </c>
      <c r="E2904" s="4">
        <v>175</v>
      </c>
      <c r="F2904" t="s">
        <v>8220</v>
      </c>
      <c r="G2904" t="s">
        <v>8223</v>
      </c>
      <c r="H2904" t="s">
        <v>8403</v>
      </c>
      <c r="I2904" t="s">
        <v>8245</v>
      </c>
      <c r="J2904">
        <v>1419539223</v>
      </c>
      <c r="K2904">
        <v>1416947223</v>
      </c>
      <c r="L2904" t="b">
        <v>0</v>
      </c>
      <c r="M2904">
        <v>5</v>
      </c>
      <c r="N2904" t="b">
        <v>0</v>
      </c>
      <c r="O2904" t="s">
        <v>8270</v>
      </c>
      <c r="P2904" t="s">
        <v>8306</v>
      </c>
      <c r="Q2904" t="s">
        <v>8340</v>
      </c>
      <c r="R2904">
        <f t="shared" si="315"/>
        <v>35</v>
      </c>
      <c r="S2904" s="9">
        <f t="shared" si="316"/>
        <v>1</v>
      </c>
      <c r="T2904" s="8">
        <f t="shared" si="317"/>
        <v>41968.852118055554</v>
      </c>
      <c r="U2904" s="8">
        <f t="shared" si="318"/>
        <v>41998.852118055554</v>
      </c>
      <c r="V2904" s="14">
        <f t="shared" si="319"/>
        <v>30</v>
      </c>
      <c r="W2904" s="10">
        <f t="shared" si="320"/>
        <v>-0.98541666666666672</v>
      </c>
      <c r="X2904" s="21">
        <f t="shared" si="321"/>
        <v>2014</v>
      </c>
    </row>
    <row r="2905" spans="1:24" ht="60" x14ac:dyDescent="0.25">
      <c r="A2905">
        <v>2648</v>
      </c>
      <c r="B2905" s="1" t="s">
        <v>2648</v>
      </c>
      <c r="C2905" s="1" t="s">
        <v>6758</v>
      </c>
      <c r="D2905" s="3">
        <v>12000</v>
      </c>
      <c r="E2905" s="4">
        <v>106</v>
      </c>
      <c r="F2905" t="s">
        <v>8219</v>
      </c>
      <c r="G2905" t="s">
        <v>8223</v>
      </c>
      <c r="H2905" t="s">
        <v>8403</v>
      </c>
      <c r="I2905" t="s">
        <v>8245</v>
      </c>
      <c r="J2905">
        <v>1457543360</v>
      </c>
      <c r="K2905">
        <v>1454951360</v>
      </c>
      <c r="L2905" t="b">
        <v>0</v>
      </c>
      <c r="M2905">
        <v>6</v>
      </c>
      <c r="N2905" t="b">
        <v>0</v>
      </c>
      <c r="O2905" t="s">
        <v>8299</v>
      </c>
      <c r="P2905" t="s">
        <v>8306</v>
      </c>
      <c r="Q2905" t="s">
        <v>8313</v>
      </c>
      <c r="R2905">
        <f t="shared" si="315"/>
        <v>17.670000000000002</v>
      </c>
      <c r="S2905" s="9">
        <f t="shared" si="316"/>
        <v>1</v>
      </c>
      <c r="T2905" s="8">
        <f t="shared" si="317"/>
        <v>42408.714814814812</v>
      </c>
      <c r="U2905" s="8">
        <f t="shared" si="318"/>
        <v>42438.714814814812</v>
      </c>
      <c r="V2905" s="14">
        <f t="shared" si="319"/>
        <v>30</v>
      </c>
      <c r="W2905" s="10">
        <f t="shared" si="320"/>
        <v>-0.99116666666666664</v>
      </c>
      <c r="X2905" s="21">
        <f t="shared" si="321"/>
        <v>2016</v>
      </c>
    </row>
    <row r="2906" spans="1:24" ht="60" x14ac:dyDescent="0.25">
      <c r="A2906">
        <v>718</v>
      </c>
      <c r="B2906" s="1" t="s">
        <v>719</v>
      </c>
      <c r="C2906" s="1" t="s">
        <v>4828</v>
      </c>
      <c r="D2906" s="3">
        <v>12000</v>
      </c>
      <c r="E2906" s="4">
        <v>90</v>
      </c>
      <c r="F2906" t="s">
        <v>8220</v>
      </c>
      <c r="G2906" t="s">
        <v>8223</v>
      </c>
      <c r="H2906" t="s">
        <v>8403</v>
      </c>
      <c r="I2906" t="s">
        <v>8245</v>
      </c>
      <c r="J2906">
        <v>1487397540</v>
      </c>
      <c r="K2906">
        <v>1484684247</v>
      </c>
      <c r="L2906" t="b">
        <v>0</v>
      </c>
      <c r="M2906">
        <v>4</v>
      </c>
      <c r="N2906" t="b">
        <v>0</v>
      </c>
      <c r="O2906" t="s">
        <v>8271</v>
      </c>
      <c r="P2906" t="s">
        <v>8306</v>
      </c>
      <c r="Q2906" t="s">
        <v>8308</v>
      </c>
      <c r="R2906">
        <f t="shared" si="315"/>
        <v>22.5</v>
      </c>
      <c r="S2906" s="9">
        <f t="shared" si="316"/>
        <v>1</v>
      </c>
      <c r="T2906" s="8">
        <f t="shared" si="317"/>
        <v>42752.845451388886</v>
      </c>
      <c r="U2906" s="8">
        <f t="shared" si="318"/>
        <v>42784.249305555553</v>
      </c>
      <c r="V2906" s="14">
        <f t="shared" si="319"/>
        <v>31.403854166666861</v>
      </c>
      <c r="W2906" s="10">
        <f t="shared" si="320"/>
        <v>-0.99250000000000005</v>
      </c>
      <c r="X2906" s="21">
        <f t="shared" si="321"/>
        <v>2017</v>
      </c>
    </row>
    <row r="2907" spans="1:24" ht="45" x14ac:dyDescent="0.25">
      <c r="A2907">
        <v>505</v>
      </c>
      <c r="B2907" s="1" t="s">
        <v>506</v>
      </c>
      <c r="C2907" s="1" t="s">
        <v>4615</v>
      </c>
      <c r="D2907" s="3">
        <v>12000</v>
      </c>
      <c r="E2907" s="4">
        <v>52</v>
      </c>
      <c r="F2907" t="s">
        <v>8220</v>
      </c>
      <c r="G2907" t="s">
        <v>8223</v>
      </c>
      <c r="H2907" t="s">
        <v>8403</v>
      </c>
      <c r="I2907" t="s">
        <v>8245</v>
      </c>
      <c r="J2907">
        <v>1451010086</v>
      </c>
      <c r="K2907">
        <v>1447122086</v>
      </c>
      <c r="L2907" t="b">
        <v>0</v>
      </c>
      <c r="M2907">
        <v>14</v>
      </c>
      <c r="N2907" t="b">
        <v>0</v>
      </c>
      <c r="O2907" t="s">
        <v>8268</v>
      </c>
      <c r="P2907" t="s">
        <v>8319</v>
      </c>
      <c r="Q2907" t="s">
        <v>8337</v>
      </c>
      <c r="R2907">
        <f t="shared" si="315"/>
        <v>3.71</v>
      </c>
      <c r="S2907" s="9">
        <f t="shared" si="316"/>
        <v>0</v>
      </c>
      <c r="T2907" s="8">
        <f t="shared" si="317"/>
        <v>42318.098217592589</v>
      </c>
      <c r="U2907" s="8">
        <f t="shared" si="318"/>
        <v>42363.098217592589</v>
      </c>
      <c r="V2907" s="14">
        <f t="shared" si="319"/>
        <v>45</v>
      </c>
      <c r="W2907" s="10">
        <f t="shared" si="320"/>
        <v>-0.9956666666666667</v>
      </c>
      <c r="X2907" s="21">
        <f t="shared" si="321"/>
        <v>2015</v>
      </c>
    </row>
    <row r="2908" spans="1:24" ht="30" x14ac:dyDescent="0.25">
      <c r="A2908">
        <v>2402</v>
      </c>
      <c r="B2908" s="1" t="s">
        <v>2403</v>
      </c>
      <c r="C2908" s="1" t="s">
        <v>6512</v>
      </c>
      <c r="D2908" s="3">
        <v>12000</v>
      </c>
      <c r="E2908" s="4">
        <v>52</v>
      </c>
      <c r="F2908" t="s">
        <v>8220</v>
      </c>
      <c r="G2908" t="s">
        <v>8223</v>
      </c>
      <c r="H2908" t="s">
        <v>8403</v>
      </c>
      <c r="I2908" t="s">
        <v>8245</v>
      </c>
      <c r="J2908">
        <v>1431533931</v>
      </c>
      <c r="K2908">
        <v>1428941931</v>
      </c>
      <c r="L2908" t="b">
        <v>0</v>
      </c>
      <c r="M2908">
        <v>1</v>
      </c>
      <c r="N2908" t="b">
        <v>0</v>
      </c>
      <c r="O2908" t="s">
        <v>8282</v>
      </c>
      <c r="P2908" t="s">
        <v>8317</v>
      </c>
      <c r="Q2908" t="s">
        <v>8343</v>
      </c>
      <c r="R2908">
        <f t="shared" si="315"/>
        <v>52</v>
      </c>
      <c r="S2908" s="9">
        <f t="shared" si="316"/>
        <v>0</v>
      </c>
      <c r="T2908" s="8">
        <f t="shared" si="317"/>
        <v>42107.679756944446</v>
      </c>
      <c r="U2908" s="8">
        <f t="shared" si="318"/>
        <v>42137.679756944446</v>
      </c>
      <c r="V2908" s="14">
        <f t="shared" si="319"/>
        <v>30</v>
      </c>
      <c r="W2908" s="10">
        <f t="shared" si="320"/>
        <v>-0.9956666666666667</v>
      </c>
      <c r="X2908" s="21">
        <f t="shared" si="321"/>
        <v>2015</v>
      </c>
    </row>
    <row r="2909" spans="1:24" x14ac:dyDescent="0.25">
      <c r="A2909">
        <v>190</v>
      </c>
      <c r="B2909" s="1" t="s">
        <v>192</v>
      </c>
      <c r="C2909" s="1" t="s">
        <v>4300</v>
      </c>
      <c r="D2909" s="3">
        <v>12000</v>
      </c>
      <c r="E2909" s="4">
        <v>50</v>
      </c>
      <c r="F2909" t="s">
        <v>8220</v>
      </c>
      <c r="G2909" t="s">
        <v>8223</v>
      </c>
      <c r="H2909" t="s">
        <v>8403</v>
      </c>
      <c r="I2909" t="s">
        <v>8245</v>
      </c>
      <c r="J2909">
        <v>1466091446</v>
      </c>
      <c r="K2909">
        <v>1465227446</v>
      </c>
      <c r="L2909" t="b">
        <v>0</v>
      </c>
      <c r="M2909">
        <v>1</v>
      </c>
      <c r="N2909" t="b">
        <v>0</v>
      </c>
      <c r="O2909" t="s">
        <v>8266</v>
      </c>
      <c r="P2909" t="s">
        <v>8319</v>
      </c>
      <c r="Q2909" t="s">
        <v>8323</v>
      </c>
      <c r="R2909">
        <f t="shared" si="315"/>
        <v>50</v>
      </c>
      <c r="S2909" s="9">
        <f t="shared" si="316"/>
        <v>0</v>
      </c>
      <c r="T2909" s="8">
        <f t="shared" si="317"/>
        <v>42527.650995370372</v>
      </c>
      <c r="U2909" s="8">
        <f t="shared" si="318"/>
        <v>42537.650995370372</v>
      </c>
      <c r="V2909" s="14">
        <f t="shared" si="319"/>
        <v>10</v>
      </c>
      <c r="W2909" s="10">
        <f t="shared" si="320"/>
        <v>-0.99583333333333335</v>
      </c>
      <c r="X2909" s="21">
        <f t="shared" si="321"/>
        <v>2016</v>
      </c>
    </row>
    <row r="2910" spans="1:24" ht="30" x14ac:dyDescent="0.25">
      <c r="A2910">
        <v>1406</v>
      </c>
      <c r="B2910" s="1" t="s">
        <v>1407</v>
      </c>
      <c r="C2910" s="1" t="s">
        <v>5516</v>
      </c>
      <c r="D2910" s="3">
        <v>12000</v>
      </c>
      <c r="E2910" s="4">
        <v>15</v>
      </c>
      <c r="F2910" t="s">
        <v>8220</v>
      </c>
      <c r="G2910" t="s">
        <v>8236</v>
      </c>
      <c r="H2910" t="s">
        <v>8410</v>
      </c>
      <c r="I2910" t="s">
        <v>8248</v>
      </c>
      <c r="J2910">
        <v>1449914400</v>
      </c>
      <c r="K2910">
        <v>1445336607</v>
      </c>
      <c r="L2910" t="b">
        <v>0</v>
      </c>
      <c r="M2910">
        <v>3</v>
      </c>
      <c r="N2910" t="b">
        <v>0</v>
      </c>
      <c r="O2910" t="s">
        <v>8285</v>
      </c>
      <c r="P2910" t="s">
        <v>8309</v>
      </c>
      <c r="Q2910" t="s">
        <v>8346</v>
      </c>
      <c r="R2910">
        <f t="shared" si="315"/>
        <v>5</v>
      </c>
      <c r="S2910" s="9">
        <f t="shared" si="316"/>
        <v>0</v>
      </c>
      <c r="T2910" s="8">
        <f t="shared" si="317"/>
        <v>42297.432951388888</v>
      </c>
      <c r="U2910" s="8">
        <f t="shared" si="318"/>
        <v>42350.416666666672</v>
      </c>
      <c r="V2910" s="14">
        <f t="shared" si="319"/>
        <v>52.983715277783631</v>
      </c>
      <c r="W2910" s="10">
        <f t="shared" si="320"/>
        <v>-0.99875000000000003</v>
      </c>
      <c r="X2910" s="21">
        <f t="shared" si="321"/>
        <v>2015</v>
      </c>
    </row>
    <row r="2911" spans="1:24" ht="60" x14ac:dyDescent="0.25">
      <c r="A2911">
        <v>3072</v>
      </c>
      <c r="B2911" s="1" t="s">
        <v>3072</v>
      </c>
      <c r="C2911" s="1" t="s">
        <v>7182</v>
      </c>
      <c r="D2911" s="3">
        <v>12000</v>
      </c>
      <c r="E2911" s="4">
        <v>2</v>
      </c>
      <c r="F2911" t="s">
        <v>8220</v>
      </c>
      <c r="G2911" t="s">
        <v>8223</v>
      </c>
      <c r="H2911" t="s">
        <v>8403</v>
      </c>
      <c r="I2911" t="s">
        <v>8245</v>
      </c>
      <c r="J2911">
        <v>1477791960</v>
      </c>
      <c r="K2911">
        <v>1476549262</v>
      </c>
      <c r="L2911" t="b">
        <v>0</v>
      </c>
      <c r="M2911">
        <v>2</v>
      </c>
      <c r="N2911" t="b">
        <v>0</v>
      </c>
      <c r="O2911" t="s">
        <v>8301</v>
      </c>
      <c r="P2911" t="s">
        <v>8321</v>
      </c>
      <c r="Q2911" t="s">
        <v>8322</v>
      </c>
      <c r="R2911">
        <f t="shared" si="315"/>
        <v>1</v>
      </c>
      <c r="S2911" s="9">
        <f t="shared" si="316"/>
        <v>0</v>
      </c>
      <c r="T2911" s="8">
        <f t="shared" si="317"/>
        <v>42658.690532407403</v>
      </c>
      <c r="U2911" s="8">
        <f t="shared" si="318"/>
        <v>42673.073611111111</v>
      </c>
      <c r="V2911" s="14">
        <f t="shared" si="319"/>
        <v>14.383078703707724</v>
      </c>
      <c r="W2911" s="10">
        <f t="shared" si="320"/>
        <v>-0.99983333333333335</v>
      </c>
      <c r="X2911" s="21">
        <f t="shared" si="321"/>
        <v>2016</v>
      </c>
    </row>
    <row r="2912" spans="1:24" ht="60" x14ac:dyDescent="0.25">
      <c r="A2912">
        <v>3932</v>
      </c>
      <c r="B2912" s="1" t="s">
        <v>3929</v>
      </c>
      <c r="C2912" s="1" t="s">
        <v>8040</v>
      </c>
      <c r="D2912" s="3">
        <v>12000</v>
      </c>
      <c r="E2912" s="4">
        <v>1</v>
      </c>
      <c r="F2912" t="s">
        <v>8220</v>
      </c>
      <c r="G2912" t="s">
        <v>8223</v>
      </c>
      <c r="H2912" t="s">
        <v>8403</v>
      </c>
      <c r="I2912" t="s">
        <v>8245</v>
      </c>
      <c r="J2912">
        <v>1458097364</v>
      </c>
      <c r="K2912">
        <v>1455508964</v>
      </c>
      <c r="L2912" t="b">
        <v>0</v>
      </c>
      <c r="M2912">
        <v>1</v>
      </c>
      <c r="N2912" t="b">
        <v>0</v>
      </c>
      <c r="O2912" t="s">
        <v>8269</v>
      </c>
      <c r="P2912" t="s">
        <v>8321</v>
      </c>
      <c r="Q2912" t="s">
        <v>8324</v>
      </c>
      <c r="R2912">
        <f t="shared" si="315"/>
        <v>1</v>
      </c>
      <c r="S2912" s="9">
        <f t="shared" si="316"/>
        <v>0</v>
      </c>
      <c r="T2912" s="8">
        <f t="shared" si="317"/>
        <v>42415.168564814812</v>
      </c>
      <c r="U2912" s="8">
        <f t="shared" si="318"/>
        <v>42445.126898148148</v>
      </c>
      <c r="V2912" s="14">
        <f t="shared" si="319"/>
        <v>29.958333333335759</v>
      </c>
      <c r="W2912" s="10">
        <f t="shared" si="320"/>
        <v>-0.99991666666666668</v>
      </c>
      <c r="X2912" s="21">
        <f t="shared" si="321"/>
        <v>2016</v>
      </c>
    </row>
    <row r="2913" spans="1:24" ht="45" x14ac:dyDescent="0.25">
      <c r="A2913">
        <v>488</v>
      </c>
      <c r="B2913" s="1" t="s">
        <v>489</v>
      </c>
      <c r="C2913" s="1" t="s">
        <v>4598</v>
      </c>
      <c r="D2913" s="3">
        <v>12000</v>
      </c>
      <c r="E2913" s="4">
        <v>0</v>
      </c>
      <c r="F2913" t="s">
        <v>8220</v>
      </c>
      <c r="G2913" t="s">
        <v>8223</v>
      </c>
      <c r="H2913" t="s">
        <v>8403</v>
      </c>
      <c r="I2913" t="s">
        <v>8245</v>
      </c>
      <c r="J2913">
        <v>1483924700</v>
      </c>
      <c r="K2913">
        <v>1481332700</v>
      </c>
      <c r="L2913" t="b">
        <v>0</v>
      </c>
      <c r="M2913">
        <v>0</v>
      </c>
      <c r="N2913" t="b">
        <v>0</v>
      </c>
      <c r="O2913" t="s">
        <v>8268</v>
      </c>
      <c r="P2913" t="s">
        <v>8319</v>
      </c>
      <c r="Q2913" t="s">
        <v>8337</v>
      </c>
      <c r="R2913">
        <f t="shared" si="315"/>
        <v>0</v>
      </c>
      <c r="S2913" s="9">
        <f t="shared" si="316"/>
        <v>0</v>
      </c>
      <c r="T2913" s="8">
        <f t="shared" si="317"/>
        <v>42714.054398148146</v>
      </c>
      <c r="U2913" s="8">
        <f t="shared" si="318"/>
        <v>42744.054398148146</v>
      </c>
      <c r="V2913" s="14">
        <f t="shared" si="319"/>
        <v>30</v>
      </c>
      <c r="W2913" s="10">
        <f t="shared" si="320"/>
        <v>-1</v>
      </c>
      <c r="X2913" s="21">
        <f t="shared" si="321"/>
        <v>2016</v>
      </c>
    </row>
    <row r="2914" spans="1:24" x14ac:dyDescent="0.25">
      <c r="A2914">
        <v>1049</v>
      </c>
      <c r="B2914" s="1" t="s">
        <v>1050</v>
      </c>
      <c r="C2914" s="1" t="s">
        <v>5159</v>
      </c>
      <c r="D2914" s="3">
        <v>12000</v>
      </c>
      <c r="E2914" s="4">
        <v>0</v>
      </c>
      <c r="F2914" t="s">
        <v>8219</v>
      </c>
      <c r="G2914" t="s">
        <v>8223</v>
      </c>
      <c r="H2914" t="s">
        <v>8403</v>
      </c>
      <c r="I2914" t="s">
        <v>8245</v>
      </c>
      <c r="J2914">
        <v>1455272445</v>
      </c>
      <c r="K2914">
        <v>1452680445</v>
      </c>
      <c r="L2914" t="b">
        <v>0</v>
      </c>
      <c r="M2914">
        <v>0</v>
      </c>
      <c r="N2914" t="b">
        <v>0</v>
      </c>
      <c r="O2914" t="s">
        <v>8279</v>
      </c>
      <c r="P2914" t="s">
        <v>8344</v>
      </c>
      <c r="Q2914" t="s">
        <v>8345</v>
      </c>
      <c r="R2914">
        <f t="shared" si="315"/>
        <v>0</v>
      </c>
      <c r="S2914" s="9">
        <f t="shared" si="316"/>
        <v>0</v>
      </c>
      <c r="T2914" s="8">
        <f t="shared" si="317"/>
        <v>42382.431076388893</v>
      </c>
      <c r="U2914" s="8">
        <f t="shared" si="318"/>
        <v>42412.431076388893</v>
      </c>
      <c r="V2914" s="14">
        <f t="shared" si="319"/>
        <v>30</v>
      </c>
      <c r="W2914" s="10">
        <f t="shared" si="320"/>
        <v>-1</v>
      </c>
      <c r="X2914" s="21">
        <f t="shared" si="321"/>
        <v>2016</v>
      </c>
    </row>
    <row r="2915" spans="1:24" ht="45" x14ac:dyDescent="0.25">
      <c r="A2915">
        <v>519</v>
      </c>
      <c r="B2915" s="1" t="s">
        <v>520</v>
      </c>
      <c r="C2915" s="1" t="s">
        <v>4629</v>
      </c>
      <c r="D2915" s="3">
        <v>12001</v>
      </c>
      <c r="E2915" s="4">
        <v>2746</v>
      </c>
      <c r="F2915" t="s">
        <v>8220</v>
      </c>
      <c r="G2915" t="s">
        <v>8223</v>
      </c>
      <c r="H2915" t="s">
        <v>8403</v>
      </c>
      <c r="I2915" t="s">
        <v>8245</v>
      </c>
      <c r="J2915">
        <v>1354699421</v>
      </c>
      <c r="K2915">
        <v>1352107421</v>
      </c>
      <c r="L2915" t="b">
        <v>0</v>
      </c>
      <c r="M2915">
        <v>70</v>
      </c>
      <c r="N2915" t="b">
        <v>0</v>
      </c>
      <c r="O2915" t="s">
        <v>8268</v>
      </c>
      <c r="P2915" t="s">
        <v>8319</v>
      </c>
      <c r="Q2915" t="s">
        <v>8337</v>
      </c>
      <c r="R2915">
        <f t="shared" si="315"/>
        <v>39.229999999999997</v>
      </c>
      <c r="S2915" s="9">
        <f t="shared" si="316"/>
        <v>23</v>
      </c>
      <c r="T2915" s="8">
        <f t="shared" si="317"/>
        <v>41218.391446759262</v>
      </c>
      <c r="U2915" s="8">
        <f t="shared" si="318"/>
        <v>41248.391446759262</v>
      </c>
      <c r="V2915" s="14">
        <f t="shared" si="319"/>
        <v>30</v>
      </c>
      <c r="W2915" s="10">
        <f t="shared" si="320"/>
        <v>-0.77118573452212313</v>
      </c>
      <c r="X2915" s="21">
        <f t="shared" si="321"/>
        <v>2012</v>
      </c>
    </row>
    <row r="2916" spans="1:24" ht="60" x14ac:dyDescent="0.25">
      <c r="A2916">
        <v>1571</v>
      </c>
      <c r="B2916" s="1" t="s">
        <v>1572</v>
      </c>
      <c r="C2916" s="1" t="s">
        <v>5681</v>
      </c>
      <c r="D2916" s="3">
        <v>12100</v>
      </c>
      <c r="E2916" s="4">
        <v>80</v>
      </c>
      <c r="F2916" t="s">
        <v>8219</v>
      </c>
      <c r="G2916" t="s">
        <v>8224</v>
      </c>
      <c r="H2916" t="s">
        <v>8407</v>
      </c>
      <c r="I2916" t="s">
        <v>8246</v>
      </c>
      <c r="J2916">
        <v>1434738483</v>
      </c>
      <c r="K2916">
        <v>1432146483</v>
      </c>
      <c r="L2916" t="b">
        <v>0</v>
      </c>
      <c r="M2916">
        <v>4</v>
      </c>
      <c r="N2916" t="b">
        <v>0</v>
      </c>
      <c r="O2916" t="s">
        <v>8288</v>
      </c>
      <c r="P2916" t="s">
        <v>8309</v>
      </c>
      <c r="Q2916" t="s">
        <v>8347</v>
      </c>
      <c r="R2916">
        <f t="shared" si="315"/>
        <v>20</v>
      </c>
      <c r="S2916" s="9">
        <f t="shared" si="316"/>
        <v>1</v>
      </c>
      <c r="T2916" s="8">
        <f t="shared" si="317"/>
        <v>42144.769479166673</v>
      </c>
      <c r="U2916" s="8">
        <f t="shared" si="318"/>
        <v>42174.769479166673</v>
      </c>
      <c r="V2916" s="14">
        <f t="shared" si="319"/>
        <v>30</v>
      </c>
      <c r="W2916" s="10">
        <f t="shared" si="320"/>
        <v>-0.99338842975206609</v>
      </c>
      <c r="X2916" s="21">
        <f t="shared" si="321"/>
        <v>2015</v>
      </c>
    </row>
    <row r="2917" spans="1:24" ht="30" x14ac:dyDescent="0.25">
      <c r="A2917">
        <v>3262</v>
      </c>
      <c r="B2917" s="1" t="s">
        <v>3262</v>
      </c>
      <c r="C2917" s="1" t="s">
        <v>7372</v>
      </c>
      <c r="D2917" s="3">
        <v>12200</v>
      </c>
      <c r="E2917" s="4">
        <v>12571</v>
      </c>
      <c r="F2917" t="s">
        <v>8218</v>
      </c>
      <c r="G2917" t="s">
        <v>8223</v>
      </c>
      <c r="H2917" t="s">
        <v>8403</v>
      </c>
      <c r="I2917" t="s">
        <v>8245</v>
      </c>
      <c r="J2917">
        <v>1419220800</v>
      </c>
      <c r="K2917">
        <v>1416555262</v>
      </c>
      <c r="L2917" t="b">
        <v>1</v>
      </c>
      <c r="M2917">
        <v>134</v>
      </c>
      <c r="N2917" t="b">
        <v>1</v>
      </c>
      <c r="O2917" t="s">
        <v>8269</v>
      </c>
      <c r="P2917" t="s">
        <v>8321</v>
      </c>
      <c r="Q2917" t="s">
        <v>8324</v>
      </c>
      <c r="R2917">
        <f t="shared" si="315"/>
        <v>93.81</v>
      </c>
      <c r="S2917" s="9">
        <f t="shared" si="316"/>
        <v>103</v>
      </c>
      <c r="T2917" s="8">
        <f t="shared" si="317"/>
        <v>41964.315532407403</v>
      </c>
      <c r="U2917" s="8">
        <f t="shared" si="318"/>
        <v>41995.166666666672</v>
      </c>
      <c r="V2917" s="14">
        <f t="shared" si="319"/>
        <v>30.851134259268292</v>
      </c>
      <c r="W2917" s="10">
        <f t="shared" si="320"/>
        <v>3.0409836065573771E-2</v>
      </c>
      <c r="X2917" s="21">
        <f t="shared" si="321"/>
        <v>2014</v>
      </c>
    </row>
    <row r="2918" spans="1:24" ht="60" x14ac:dyDescent="0.25">
      <c r="A2918">
        <v>397</v>
      </c>
      <c r="B2918" s="1" t="s">
        <v>398</v>
      </c>
      <c r="C2918" s="1" t="s">
        <v>4507</v>
      </c>
      <c r="D2918" s="3">
        <v>12444</v>
      </c>
      <c r="E2918" s="4">
        <v>12929.35</v>
      </c>
      <c r="F2918" t="s">
        <v>8218</v>
      </c>
      <c r="G2918" t="s">
        <v>8223</v>
      </c>
      <c r="H2918" t="s">
        <v>8403</v>
      </c>
      <c r="I2918" t="s">
        <v>8245</v>
      </c>
      <c r="J2918">
        <v>1283312640</v>
      </c>
      <c r="K2918">
        <v>1279651084</v>
      </c>
      <c r="L2918" t="b">
        <v>0</v>
      </c>
      <c r="M2918">
        <v>229</v>
      </c>
      <c r="N2918" t="b">
        <v>1</v>
      </c>
      <c r="O2918" t="s">
        <v>8267</v>
      </c>
      <c r="P2918" t="s">
        <v>8319</v>
      </c>
      <c r="Q2918" t="s">
        <v>8320</v>
      </c>
      <c r="R2918">
        <f t="shared" si="315"/>
        <v>56.46</v>
      </c>
      <c r="S2918" s="9">
        <f t="shared" si="316"/>
        <v>104</v>
      </c>
      <c r="T2918" s="8">
        <f t="shared" si="317"/>
        <v>40379.776435185187</v>
      </c>
      <c r="U2918" s="8">
        <f t="shared" si="318"/>
        <v>40422.155555555553</v>
      </c>
      <c r="V2918" s="14">
        <f t="shared" si="319"/>
        <v>42.379120370365854</v>
      </c>
      <c r="W2918" s="10">
        <f t="shared" si="320"/>
        <v>3.9002732240437189E-2</v>
      </c>
      <c r="X2918" s="21">
        <f t="shared" si="321"/>
        <v>2010</v>
      </c>
    </row>
    <row r="2919" spans="1:24" ht="60" x14ac:dyDescent="0.25">
      <c r="A2919">
        <v>1194</v>
      </c>
      <c r="B2919" s="1" t="s">
        <v>1195</v>
      </c>
      <c r="C2919" s="1" t="s">
        <v>5304</v>
      </c>
      <c r="D2919" s="3">
        <v>12500</v>
      </c>
      <c r="E2919" s="4">
        <v>40280</v>
      </c>
      <c r="F2919" t="s">
        <v>8218</v>
      </c>
      <c r="G2919" t="s">
        <v>8240</v>
      </c>
      <c r="H2919" t="s">
        <v>8413</v>
      </c>
      <c r="I2919" t="s">
        <v>8248</v>
      </c>
      <c r="J2919">
        <v>1428493379</v>
      </c>
      <c r="K2919">
        <v>1425901379</v>
      </c>
      <c r="L2919" t="b">
        <v>0</v>
      </c>
      <c r="M2919">
        <v>714</v>
      </c>
      <c r="N2919" t="b">
        <v>1</v>
      </c>
      <c r="O2919" t="s">
        <v>8283</v>
      </c>
      <c r="P2919" t="s">
        <v>8311</v>
      </c>
      <c r="Q2919" t="s">
        <v>8312</v>
      </c>
      <c r="R2919">
        <f t="shared" si="315"/>
        <v>56.41</v>
      </c>
      <c r="S2919" s="9">
        <f t="shared" si="316"/>
        <v>322</v>
      </c>
      <c r="T2919" s="8">
        <f t="shared" si="317"/>
        <v>42072.488182870366</v>
      </c>
      <c r="U2919" s="8">
        <f t="shared" si="318"/>
        <v>42102.488182870366</v>
      </c>
      <c r="V2919" s="14">
        <f t="shared" si="319"/>
        <v>30</v>
      </c>
      <c r="W2919" s="10">
        <f t="shared" si="320"/>
        <v>2.2223999999999999</v>
      </c>
      <c r="X2919" s="21">
        <f t="shared" si="321"/>
        <v>2015</v>
      </c>
    </row>
    <row r="2920" spans="1:24" ht="60" x14ac:dyDescent="0.25">
      <c r="A2920">
        <v>2521</v>
      </c>
      <c r="B2920" s="1" t="s">
        <v>2521</v>
      </c>
      <c r="C2920" s="1" t="s">
        <v>6631</v>
      </c>
      <c r="D2920" s="3">
        <v>12500</v>
      </c>
      <c r="E2920" s="4">
        <v>13685.99</v>
      </c>
      <c r="F2920" t="s">
        <v>8218</v>
      </c>
      <c r="G2920" t="s">
        <v>8223</v>
      </c>
      <c r="H2920" t="s">
        <v>8403</v>
      </c>
      <c r="I2920" t="s">
        <v>8245</v>
      </c>
      <c r="J2920">
        <v>1444778021</v>
      </c>
      <c r="K2920">
        <v>1442963621</v>
      </c>
      <c r="L2920" t="b">
        <v>0</v>
      </c>
      <c r="M2920">
        <v>132</v>
      </c>
      <c r="N2920" t="b">
        <v>1</v>
      </c>
      <c r="O2920" t="s">
        <v>8298</v>
      </c>
      <c r="P2920" t="s">
        <v>8325</v>
      </c>
      <c r="Q2920" t="s">
        <v>8339</v>
      </c>
      <c r="R2920">
        <f t="shared" si="315"/>
        <v>103.68</v>
      </c>
      <c r="S2920" s="9">
        <f t="shared" si="316"/>
        <v>109</v>
      </c>
      <c r="T2920" s="8">
        <f t="shared" si="317"/>
        <v>42269.967835648145</v>
      </c>
      <c r="U2920" s="8">
        <f t="shared" si="318"/>
        <v>42290.967835648145</v>
      </c>
      <c r="V2920" s="14">
        <f t="shared" si="319"/>
        <v>21</v>
      </c>
      <c r="W2920" s="10">
        <f t="shared" si="320"/>
        <v>9.4879199999999983E-2</v>
      </c>
      <c r="X2920" s="21">
        <f t="shared" si="321"/>
        <v>2015</v>
      </c>
    </row>
    <row r="2921" spans="1:24" ht="60" x14ac:dyDescent="0.25">
      <c r="A2921">
        <v>1185</v>
      </c>
      <c r="B2921" s="1" t="s">
        <v>1186</v>
      </c>
      <c r="C2921" s="1" t="s">
        <v>5295</v>
      </c>
      <c r="D2921" s="3">
        <v>12500</v>
      </c>
      <c r="E2921" s="4">
        <v>13180</v>
      </c>
      <c r="F2921" t="s">
        <v>8218</v>
      </c>
      <c r="G2921" t="s">
        <v>8223</v>
      </c>
      <c r="H2921" t="s">
        <v>8403</v>
      </c>
      <c r="I2921" t="s">
        <v>8245</v>
      </c>
      <c r="J2921">
        <v>1433736000</v>
      </c>
      <c r="K2921">
        <v>1430945149</v>
      </c>
      <c r="L2921" t="b">
        <v>0</v>
      </c>
      <c r="M2921">
        <v>111</v>
      </c>
      <c r="N2921" t="b">
        <v>1</v>
      </c>
      <c r="O2921" t="s">
        <v>8283</v>
      </c>
      <c r="P2921" t="s">
        <v>8311</v>
      </c>
      <c r="Q2921" t="s">
        <v>8312</v>
      </c>
      <c r="R2921">
        <f t="shared" si="315"/>
        <v>118.74</v>
      </c>
      <c r="S2921" s="9">
        <f t="shared" si="316"/>
        <v>105</v>
      </c>
      <c r="T2921" s="8">
        <f t="shared" si="317"/>
        <v>42130.865150462967</v>
      </c>
      <c r="U2921" s="8">
        <f t="shared" si="318"/>
        <v>42163.166666666672</v>
      </c>
      <c r="V2921" s="14">
        <f t="shared" si="319"/>
        <v>32.301516203704523</v>
      </c>
      <c r="W2921" s="10">
        <f t="shared" si="320"/>
        <v>5.4399999999999997E-2</v>
      </c>
      <c r="X2921" s="21">
        <f t="shared" si="321"/>
        <v>2015</v>
      </c>
    </row>
    <row r="2922" spans="1:24" ht="60" x14ac:dyDescent="0.25">
      <c r="A2922">
        <v>368</v>
      </c>
      <c r="B2922" s="1" t="s">
        <v>369</v>
      </c>
      <c r="C2922" s="1" t="s">
        <v>4478</v>
      </c>
      <c r="D2922" s="3">
        <v>12500</v>
      </c>
      <c r="E2922" s="4">
        <v>13014</v>
      </c>
      <c r="F2922" t="s">
        <v>8218</v>
      </c>
      <c r="G2922" t="s">
        <v>8223</v>
      </c>
      <c r="H2922" t="s">
        <v>8403</v>
      </c>
      <c r="I2922" t="s">
        <v>8245</v>
      </c>
      <c r="J2922">
        <v>1426426322</v>
      </c>
      <c r="K2922">
        <v>1423405922</v>
      </c>
      <c r="L2922" t="b">
        <v>0</v>
      </c>
      <c r="M2922">
        <v>159</v>
      </c>
      <c r="N2922" t="b">
        <v>1</v>
      </c>
      <c r="O2922" t="s">
        <v>8267</v>
      </c>
      <c r="P2922" t="s">
        <v>8319</v>
      </c>
      <c r="Q2922" t="s">
        <v>8320</v>
      </c>
      <c r="R2922">
        <f t="shared" si="315"/>
        <v>81.849999999999994</v>
      </c>
      <c r="S2922" s="9">
        <f t="shared" si="316"/>
        <v>104</v>
      </c>
      <c r="T2922" s="8">
        <f t="shared" si="317"/>
        <v>42043.605578703704</v>
      </c>
      <c r="U2922" s="8">
        <f t="shared" si="318"/>
        <v>42078.563912037032</v>
      </c>
      <c r="V2922" s="14">
        <f t="shared" si="319"/>
        <v>34.958333333328483</v>
      </c>
      <c r="W2922" s="10">
        <f t="shared" si="320"/>
        <v>4.1119999999999997E-2</v>
      </c>
      <c r="X2922" s="21">
        <f t="shared" si="321"/>
        <v>2015</v>
      </c>
    </row>
    <row r="2923" spans="1:24" ht="45" x14ac:dyDescent="0.25">
      <c r="A2923">
        <v>825</v>
      </c>
      <c r="B2923" s="1" t="s">
        <v>826</v>
      </c>
      <c r="C2923" s="1" t="s">
        <v>4935</v>
      </c>
      <c r="D2923" s="3">
        <v>12500</v>
      </c>
      <c r="E2923" s="4">
        <v>12554</v>
      </c>
      <c r="F2923" t="s">
        <v>8218</v>
      </c>
      <c r="G2923" t="s">
        <v>8223</v>
      </c>
      <c r="H2923" t="s">
        <v>8403</v>
      </c>
      <c r="I2923" t="s">
        <v>8245</v>
      </c>
      <c r="J2923">
        <v>1351495284</v>
      </c>
      <c r="K2923">
        <v>1349335284</v>
      </c>
      <c r="L2923" t="b">
        <v>0</v>
      </c>
      <c r="M2923">
        <v>99</v>
      </c>
      <c r="N2923" t="b">
        <v>1</v>
      </c>
      <c r="O2923" t="s">
        <v>8274</v>
      </c>
      <c r="P2923" t="s">
        <v>8325</v>
      </c>
      <c r="Q2923" t="s">
        <v>8329</v>
      </c>
      <c r="R2923">
        <f t="shared" si="315"/>
        <v>126.81</v>
      </c>
      <c r="S2923" s="9">
        <f t="shared" si="316"/>
        <v>100</v>
      </c>
      <c r="T2923" s="8">
        <f t="shared" si="317"/>
        <v>41186.306527777779</v>
      </c>
      <c r="U2923" s="8">
        <f t="shared" si="318"/>
        <v>41211.306527777779</v>
      </c>
      <c r="V2923" s="14">
        <f t="shared" si="319"/>
        <v>25</v>
      </c>
      <c r="W2923" s="10">
        <f t="shared" si="320"/>
        <v>4.3200000000000001E-3</v>
      </c>
      <c r="X2923" s="21">
        <f t="shared" si="321"/>
        <v>2012</v>
      </c>
    </row>
    <row r="2924" spans="1:24" ht="60" x14ac:dyDescent="0.25">
      <c r="A2924">
        <v>1765</v>
      </c>
      <c r="B2924" s="1" t="s">
        <v>1766</v>
      </c>
      <c r="C2924" s="1" t="s">
        <v>5875</v>
      </c>
      <c r="D2924" s="3">
        <v>12500</v>
      </c>
      <c r="E2924" s="4">
        <v>7433.48</v>
      </c>
      <c r="F2924" t="s">
        <v>8220</v>
      </c>
      <c r="G2924" t="s">
        <v>8223</v>
      </c>
      <c r="H2924" t="s">
        <v>8403</v>
      </c>
      <c r="I2924" t="s">
        <v>8245</v>
      </c>
      <c r="J2924">
        <v>1407972712</v>
      </c>
      <c r="K2924">
        <v>1405380712</v>
      </c>
      <c r="L2924" t="b">
        <v>1</v>
      </c>
      <c r="M2924">
        <v>103</v>
      </c>
      <c r="N2924" t="b">
        <v>0</v>
      </c>
      <c r="O2924" t="s">
        <v>8283</v>
      </c>
      <c r="P2924" t="s">
        <v>8311</v>
      </c>
      <c r="Q2924" t="s">
        <v>8312</v>
      </c>
      <c r="R2924">
        <f t="shared" si="315"/>
        <v>72.17</v>
      </c>
      <c r="S2924" s="9">
        <f t="shared" si="316"/>
        <v>59</v>
      </c>
      <c r="T2924" s="8">
        <f t="shared" si="317"/>
        <v>41834.980462962965</v>
      </c>
      <c r="U2924" s="8">
        <f t="shared" si="318"/>
        <v>41864.980462962965</v>
      </c>
      <c r="V2924" s="14">
        <f t="shared" si="319"/>
        <v>30</v>
      </c>
      <c r="W2924" s="10">
        <f t="shared" si="320"/>
        <v>-0.40532160000000006</v>
      </c>
      <c r="X2924" s="21">
        <f t="shared" si="321"/>
        <v>2014</v>
      </c>
    </row>
    <row r="2925" spans="1:24" x14ac:dyDescent="0.25">
      <c r="A2925">
        <v>183</v>
      </c>
      <c r="B2925" s="1" t="s">
        <v>185</v>
      </c>
      <c r="C2925" s="1" t="s">
        <v>4293</v>
      </c>
      <c r="D2925" s="3">
        <v>12500</v>
      </c>
      <c r="E2925" s="4">
        <v>4482</v>
      </c>
      <c r="F2925" t="s">
        <v>8220</v>
      </c>
      <c r="G2925" t="s">
        <v>8224</v>
      </c>
      <c r="H2925" t="s">
        <v>8407</v>
      </c>
      <c r="I2925" t="s">
        <v>8246</v>
      </c>
      <c r="J2925">
        <v>1417033610</v>
      </c>
      <c r="K2925">
        <v>1414438010</v>
      </c>
      <c r="L2925" t="b">
        <v>0</v>
      </c>
      <c r="M2925">
        <v>12</v>
      </c>
      <c r="N2925" t="b">
        <v>0</v>
      </c>
      <c r="O2925" t="s">
        <v>8266</v>
      </c>
      <c r="P2925" t="s">
        <v>8319</v>
      </c>
      <c r="Q2925" t="s">
        <v>8323</v>
      </c>
      <c r="R2925">
        <f t="shared" si="315"/>
        <v>373.5</v>
      </c>
      <c r="S2925" s="9">
        <f t="shared" si="316"/>
        <v>36</v>
      </c>
      <c r="T2925" s="8">
        <f t="shared" si="317"/>
        <v>41939.810300925928</v>
      </c>
      <c r="U2925" s="8">
        <f t="shared" si="318"/>
        <v>41969.851967592593</v>
      </c>
      <c r="V2925" s="14">
        <f t="shared" si="319"/>
        <v>30.041666666664241</v>
      </c>
      <c r="W2925" s="10">
        <f t="shared" si="320"/>
        <v>-0.64144000000000001</v>
      </c>
      <c r="X2925" s="21">
        <f t="shared" si="321"/>
        <v>2014</v>
      </c>
    </row>
    <row r="2926" spans="1:24" ht="45" x14ac:dyDescent="0.25">
      <c r="A2926">
        <v>1697</v>
      </c>
      <c r="B2926" s="1" t="s">
        <v>1698</v>
      </c>
      <c r="C2926" s="1" t="s">
        <v>5807</v>
      </c>
      <c r="D2926" s="3">
        <v>12500</v>
      </c>
      <c r="E2926" s="4">
        <v>2526</v>
      </c>
      <c r="F2926" t="s">
        <v>8221</v>
      </c>
      <c r="G2926" t="s">
        <v>8223</v>
      </c>
      <c r="H2926" t="s">
        <v>8403</v>
      </c>
      <c r="I2926" t="s">
        <v>8245</v>
      </c>
      <c r="J2926">
        <v>1491781648</v>
      </c>
      <c r="K2926">
        <v>1489193248</v>
      </c>
      <c r="L2926" t="b">
        <v>0</v>
      </c>
      <c r="M2926">
        <v>22</v>
      </c>
      <c r="N2926" t="b">
        <v>0</v>
      </c>
      <c r="O2926" t="s">
        <v>8291</v>
      </c>
      <c r="P2926" t="s">
        <v>8325</v>
      </c>
      <c r="Q2926" t="s">
        <v>8328</v>
      </c>
      <c r="R2926">
        <f t="shared" si="315"/>
        <v>114.82</v>
      </c>
      <c r="S2926" s="9">
        <f t="shared" si="316"/>
        <v>20</v>
      </c>
      <c r="T2926" s="8">
        <f t="shared" si="317"/>
        <v>42805.032962962956</v>
      </c>
      <c r="U2926" s="8">
        <f t="shared" si="318"/>
        <v>42834.991296296299</v>
      </c>
      <c r="V2926" s="14">
        <f t="shared" si="319"/>
        <v>29.958333333343035</v>
      </c>
      <c r="W2926" s="10">
        <f t="shared" si="320"/>
        <v>-0.79791999999999996</v>
      </c>
      <c r="X2926" s="21">
        <f t="shared" si="321"/>
        <v>2017</v>
      </c>
    </row>
    <row r="2927" spans="1:24" ht="30" x14ac:dyDescent="0.25">
      <c r="A2927">
        <v>3792</v>
      </c>
      <c r="B2927" s="1" t="s">
        <v>3789</v>
      </c>
      <c r="C2927" s="1" t="s">
        <v>7902</v>
      </c>
      <c r="D2927" s="3">
        <v>12500</v>
      </c>
      <c r="E2927" s="4">
        <v>35</v>
      </c>
      <c r="F2927" t="s">
        <v>8220</v>
      </c>
      <c r="G2927" t="s">
        <v>8223</v>
      </c>
      <c r="H2927" t="s">
        <v>8403</v>
      </c>
      <c r="I2927" t="s">
        <v>8245</v>
      </c>
      <c r="J2927">
        <v>1436957022</v>
      </c>
      <c r="K2927">
        <v>1434365022</v>
      </c>
      <c r="L2927" t="b">
        <v>0</v>
      </c>
      <c r="M2927">
        <v>2</v>
      </c>
      <c r="N2927" t="b">
        <v>0</v>
      </c>
      <c r="O2927" t="s">
        <v>8303</v>
      </c>
      <c r="P2927" t="s">
        <v>8321</v>
      </c>
      <c r="Q2927" t="s">
        <v>8333</v>
      </c>
      <c r="R2927">
        <f t="shared" si="315"/>
        <v>17.5</v>
      </c>
      <c r="S2927" s="9">
        <f t="shared" si="316"/>
        <v>0</v>
      </c>
      <c r="T2927" s="8">
        <f t="shared" si="317"/>
        <v>42170.447013888886</v>
      </c>
      <c r="U2927" s="8">
        <f t="shared" si="318"/>
        <v>42200.447013888886</v>
      </c>
      <c r="V2927" s="14">
        <f t="shared" si="319"/>
        <v>30</v>
      </c>
      <c r="W2927" s="10">
        <f t="shared" si="320"/>
        <v>-0.99719999999999998</v>
      </c>
      <c r="X2927" s="21">
        <f t="shared" si="321"/>
        <v>2015</v>
      </c>
    </row>
    <row r="2928" spans="1:24" ht="60" x14ac:dyDescent="0.25">
      <c r="A2928">
        <v>214</v>
      </c>
      <c r="B2928" s="1" t="s">
        <v>216</v>
      </c>
      <c r="C2928" s="1" t="s">
        <v>4324</v>
      </c>
      <c r="D2928" s="3">
        <v>12500</v>
      </c>
      <c r="E2928" s="4">
        <v>1</v>
      </c>
      <c r="F2928" t="s">
        <v>8220</v>
      </c>
      <c r="G2928" t="s">
        <v>8223</v>
      </c>
      <c r="H2928" t="s">
        <v>8403</v>
      </c>
      <c r="I2928" t="s">
        <v>8245</v>
      </c>
      <c r="J2928">
        <v>1425655349</v>
      </c>
      <c r="K2928">
        <v>1420471349</v>
      </c>
      <c r="L2928" t="b">
        <v>0</v>
      </c>
      <c r="M2928">
        <v>1</v>
      </c>
      <c r="N2928" t="b">
        <v>0</v>
      </c>
      <c r="O2928" t="s">
        <v>8266</v>
      </c>
      <c r="P2928" t="s">
        <v>8319</v>
      </c>
      <c r="Q2928" t="s">
        <v>8323</v>
      </c>
      <c r="R2928">
        <f t="shared" si="315"/>
        <v>1</v>
      </c>
      <c r="S2928" s="9">
        <f t="shared" si="316"/>
        <v>0</v>
      </c>
      <c r="T2928" s="8">
        <f t="shared" si="317"/>
        <v>42009.64061342593</v>
      </c>
      <c r="U2928" s="8">
        <f t="shared" si="318"/>
        <v>42069.64061342593</v>
      </c>
      <c r="V2928" s="14">
        <f t="shared" si="319"/>
        <v>60</v>
      </c>
      <c r="W2928" s="10">
        <f t="shared" si="320"/>
        <v>-0.99992000000000003</v>
      </c>
      <c r="X2928" s="21">
        <f t="shared" si="321"/>
        <v>2015</v>
      </c>
    </row>
    <row r="2929" spans="1:24" ht="60" x14ac:dyDescent="0.25">
      <c r="A2929">
        <v>1279</v>
      </c>
      <c r="B2929" s="1" t="s">
        <v>1280</v>
      </c>
      <c r="C2929" s="1" t="s">
        <v>5389</v>
      </c>
      <c r="D2929" s="3">
        <v>12516</v>
      </c>
      <c r="E2929" s="4">
        <v>13864.17</v>
      </c>
      <c r="F2929" t="s">
        <v>8218</v>
      </c>
      <c r="G2929" t="s">
        <v>8223</v>
      </c>
      <c r="H2929" t="s">
        <v>8403</v>
      </c>
      <c r="I2929" t="s">
        <v>8245</v>
      </c>
      <c r="J2929">
        <v>1395624170</v>
      </c>
      <c r="K2929">
        <v>1392171770</v>
      </c>
      <c r="L2929" t="b">
        <v>1</v>
      </c>
      <c r="M2929">
        <v>189</v>
      </c>
      <c r="N2929" t="b">
        <v>1</v>
      </c>
      <c r="O2929" t="s">
        <v>8274</v>
      </c>
      <c r="P2929" t="s">
        <v>8325</v>
      </c>
      <c r="Q2929" t="s">
        <v>8329</v>
      </c>
      <c r="R2929">
        <f t="shared" si="315"/>
        <v>73.36</v>
      </c>
      <c r="S2929" s="9">
        <f t="shared" si="316"/>
        <v>111</v>
      </c>
      <c r="T2929" s="8">
        <f t="shared" si="317"/>
        <v>41682.099189814813</v>
      </c>
      <c r="U2929" s="8">
        <f t="shared" si="318"/>
        <v>41722.057523148149</v>
      </c>
      <c r="V2929" s="14">
        <f t="shared" si="319"/>
        <v>39.958333333335759</v>
      </c>
      <c r="W2929" s="10">
        <f t="shared" si="320"/>
        <v>0.107715723873442</v>
      </c>
      <c r="X2929" s="21">
        <f t="shared" si="321"/>
        <v>2014</v>
      </c>
    </row>
    <row r="2930" spans="1:24" ht="45" x14ac:dyDescent="0.25">
      <c r="A2930">
        <v>2862</v>
      </c>
      <c r="B2930" s="1" t="s">
        <v>2862</v>
      </c>
      <c r="C2930" s="1" t="s">
        <v>6972</v>
      </c>
      <c r="D2930" s="3">
        <v>12700</v>
      </c>
      <c r="E2930" s="4">
        <v>55</v>
      </c>
      <c r="F2930" t="s">
        <v>8220</v>
      </c>
      <c r="G2930" t="s">
        <v>8223</v>
      </c>
      <c r="H2930" t="s">
        <v>8403</v>
      </c>
      <c r="I2930" t="s">
        <v>8245</v>
      </c>
      <c r="J2930">
        <v>1403636229</v>
      </c>
      <c r="K2930">
        <v>1401044229</v>
      </c>
      <c r="L2930" t="b">
        <v>0</v>
      </c>
      <c r="M2930">
        <v>3</v>
      </c>
      <c r="N2930" t="b">
        <v>0</v>
      </c>
      <c r="O2930" t="s">
        <v>8269</v>
      </c>
      <c r="P2930" t="s">
        <v>8321</v>
      </c>
      <c r="Q2930" t="s">
        <v>8324</v>
      </c>
      <c r="R2930">
        <f t="shared" si="315"/>
        <v>18.329999999999998</v>
      </c>
      <c r="S2930" s="9">
        <f t="shared" si="316"/>
        <v>0</v>
      </c>
      <c r="T2930" s="8">
        <f t="shared" si="317"/>
        <v>41784.789687500001</v>
      </c>
      <c r="U2930" s="8">
        <f t="shared" si="318"/>
        <v>41814.789687500001</v>
      </c>
      <c r="V2930" s="14">
        <f t="shared" si="319"/>
        <v>30</v>
      </c>
      <c r="W2930" s="10">
        <f t="shared" si="320"/>
        <v>-0.99566929133858273</v>
      </c>
      <c r="X2930" s="21">
        <f t="shared" si="321"/>
        <v>2014</v>
      </c>
    </row>
    <row r="2931" spans="1:24" ht="45" x14ac:dyDescent="0.25">
      <c r="A2931">
        <v>206</v>
      </c>
      <c r="B2931" s="1" t="s">
        <v>208</v>
      </c>
      <c r="C2931" s="1" t="s">
        <v>4316</v>
      </c>
      <c r="D2931" s="3">
        <v>12700</v>
      </c>
      <c r="E2931" s="4">
        <v>0</v>
      </c>
      <c r="F2931" t="s">
        <v>8220</v>
      </c>
      <c r="G2931" t="s">
        <v>8223</v>
      </c>
      <c r="H2931" t="s">
        <v>8403</v>
      </c>
      <c r="I2931" t="s">
        <v>8245</v>
      </c>
      <c r="J2931">
        <v>1470441983</v>
      </c>
      <c r="K2931">
        <v>1468627583</v>
      </c>
      <c r="L2931" t="b">
        <v>0</v>
      </c>
      <c r="M2931">
        <v>0</v>
      </c>
      <c r="N2931" t="b">
        <v>0</v>
      </c>
      <c r="O2931" t="s">
        <v>8266</v>
      </c>
      <c r="P2931" t="s">
        <v>8319</v>
      </c>
      <c r="Q2931" t="s">
        <v>8323</v>
      </c>
      <c r="R2931">
        <f t="shared" si="315"/>
        <v>0</v>
      </c>
      <c r="S2931" s="9">
        <f t="shared" si="316"/>
        <v>0</v>
      </c>
      <c r="T2931" s="8">
        <f t="shared" si="317"/>
        <v>42567.004432870366</v>
      </c>
      <c r="U2931" s="8">
        <f t="shared" si="318"/>
        <v>42588.004432870366</v>
      </c>
      <c r="V2931" s="14">
        <f t="shared" si="319"/>
        <v>21</v>
      </c>
      <c r="W2931" s="10">
        <f t="shared" si="320"/>
        <v>-1</v>
      </c>
      <c r="X2931" s="21">
        <f t="shared" si="321"/>
        <v>2016</v>
      </c>
    </row>
    <row r="2932" spans="1:24" ht="45" x14ac:dyDescent="0.25">
      <c r="A2932">
        <v>413</v>
      </c>
      <c r="B2932" s="1" t="s">
        <v>414</v>
      </c>
      <c r="C2932" s="1" t="s">
        <v>4523</v>
      </c>
      <c r="D2932" s="3">
        <v>12800</v>
      </c>
      <c r="E2932" s="4">
        <v>13451</v>
      </c>
      <c r="F2932" t="s">
        <v>8218</v>
      </c>
      <c r="G2932" t="s">
        <v>8223</v>
      </c>
      <c r="H2932" t="s">
        <v>8403</v>
      </c>
      <c r="I2932" t="s">
        <v>8245</v>
      </c>
      <c r="J2932">
        <v>1342731811</v>
      </c>
      <c r="K2932">
        <v>1340139811</v>
      </c>
      <c r="L2932" t="b">
        <v>0</v>
      </c>
      <c r="M2932">
        <v>171</v>
      </c>
      <c r="N2932" t="b">
        <v>1</v>
      </c>
      <c r="O2932" t="s">
        <v>8267</v>
      </c>
      <c r="P2932" t="s">
        <v>8319</v>
      </c>
      <c r="Q2932" t="s">
        <v>8320</v>
      </c>
      <c r="R2932">
        <f t="shared" si="315"/>
        <v>78.66</v>
      </c>
      <c r="S2932" s="9">
        <f t="shared" si="316"/>
        <v>105</v>
      </c>
      <c r="T2932" s="8">
        <f t="shared" si="317"/>
        <v>41079.877442129626</v>
      </c>
      <c r="U2932" s="8">
        <f t="shared" si="318"/>
        <v>41109.877442129626</v>
      </c>
      <c r="V2932" s="14">
        <f t="shared" si="319"/>
        <v>30</v>
      </c>
      <c r="W2932" s="10">
        <f t="shared" si="320"/>
        <v>5.0859374999999998E-2</v>
      </c>
      <c r="X2932" s="21">
        <f t="shared" si="321"/>
        <v>2012</v>
      </c>
    </row>
    <row r="2933" spans="1:24" ht="60" x14ac:dyDescent="0.25">
      <c r="A2933">
        <v>1090</v>
      </c>
      <c r="B2933" s="1" t="s">
        <v>1091</v>
      </c>
      <c r="C2933" s="1" t="s">
        <v>5200</v>
      </c>
      <c r="D2933" s="3">
        <v>12999</v>
      </c>
      <c r="E2933" s="4">
        <v>5</v>
      </c>
      <c r="F2933" t="s">
        <v>8220</v>
      </c>
      <c r="G2933" t="s">
        <v>8225</v>
      </c>
      <c r="H2933" t="s">
        <v>8404</v>
      </c>
      <c r="I2933" t="s">
        <v>8247</v>
      </c>
      <c r="J2933">
        <v>1432873653</v>
      </c>
      <c r="K2933">
        <v>1430281653</v>
      </c>
      <c r="L2933" t="b">
        <v>0</v>
      </c>
      <c r="M2933">
        <v>1</v>
      </c>
      <c r="N2933" t="b">
        <v>0</v>
      </c>
      <c r="O2933" t="s">
        <v>8280</v>
      </c>
      <c r="P2933" t="s">
        <v>8314</v>
      </c>
      <c r="Q2933" t="s">
        <v>8332</v>
      </c>
      <c r="R2933">
        <f t="shared" si="315"/>
        <v>5</v>
      </c>
      <c r="S2933" s="9">
        <f t="shared" si="316"/>
        <v>0</v>
      </c>
      <c r="T2933" s="8">
        <f t="shared" si="317"/>
        <v>42123.185798611114</v>
      </c>
      <c r="U2933" s="8">
        <f t="shared" si="318"/>
        <v>42153.185798611114</v>
      </c>
      <c r="V2933" s="14">
        <f t="shared" si="319"/>
        <v>30</v>
      </c>
      <c r="W2933" s="10">
        <f t="shared" si="320"/>
        <v>-0.9996153550273098</v>
      </c>
      <c r="X2933" s="21">
        <f t="shared" si="321"/>
        <v>2015</v>
      </c>
    </row>
    <row r="2934" spans="1:24" ht="60" x14ac:dyDescent="0.25">
      <c r="A2934">
        <v>2227</v>
      </c>
      <c r="B2934" s="1" t="s">
        <v>2228</v>
      </c>
      <c r="C2934" s="1" t="s">
        <v>6337</v>
      </c>
      <c r="D2934" s="3">
        <v>13000</v>
      </c>
      <c r="E2934" s="4">
        <v>20459</v>
      </c>
      <c r="F2934" t="s">
        <v>8218</v>
      </c>
      <c r="G2934" t="s">
        <v>8224</v>
      </c>
      <c r="H2934" t="s">
        <v>8407</v>
      </c>
      <c r="I2934" t="s">
        <v>8246</v>
      </c>
      <c r="J2934">
        <v>1384374155</v>
      </c>
      <c r="K2934">
        <v>1381778555</v>
      </c>
      <c r="L2934" t="b">
        <v>0</v>
      </c>
      <c r="M2934">
        <v>301</v>
      </c>
      <c r="N2934" t="b">
        <v>1</v>
      </c>
      <c r="O2934" t="s">
        <v>8295</v>
      </c>
      <c r="P2934" t="s">
        <v>8314</v>
      </c>
      <c r="Q2934" t="s">
        <v>8315</v>
      </c>
      <c r="R2934">
        <f t="shared" si="315"/>
        <v>67.97</v>
      </c>
      <c r="S2934" s="9">
        <f t="shared" si="316"/>
        <v>157</v>
      </c>
      <c r="T2934" s="8">
        <f t="shared" si="317"/>
        <v>41561.807349537034</v>
      </c>
      <c r="U2934" s="8">
        <f t="shared" si="318"/>
        <v>41591.849016203705</v>
      </c>
      <c r="V2934" s="14">
        <f t="shared" si="319"/>
        <v>30.041666666671517</v>
      </c>
      <c r="W2934" s="10">
        <f t="shared" si="320"/>
        <v>0.57376923076923081</v>
      </c>
      <c r="X2934" s="21">
        <f t="shared" si="321"/>
        <v>2013</v>
      </c>
    </row>
    <row r="2935" spans="1:24" ht="45" x14ac:dyDescent="0.25">
      <c r="A2935">
        <v>2235</v>
      </c>
      <c r="B2935" s="1" t="s">
        <v>2236</v>
      </c>
      <c r="C2935" s="1" t="s">
        <v>6345</v>
      </c>
      <c r="D2935" s="3">
        <v>13000</v>
      </c>
      <c r="E2935" s="4">
        <v>19931</v>
      </c>
      <c r="F2935" t="s">
        <v>8218</v>
      </c>
      <c r="G2935" t="s">
        <v>8228</v>
      </c>
      <c r="H2935" t="s">
        <v>8408</v>
      </c>
      <c r="I2935" t="s">
        <v>8250</v>
      </c>
      <c r="J2935">
        <v>1427585511</v>
      </c>
      <c r="K2935">
        <v>1424997111</v>
      </c>
      <c r="L2935" t="b">
        <v>0</v>
      </c>
      <c r="M2935">
        <v>147</v>
      </c>
      <c r="N2935" t="b">
        <v>1</v>
      </c>
      <c r="O2935" t="s">
        <v>8295</v>
      </c>
      <c r="P2935" t="s">
        <v>8314</v>
      </c>
      <c r="Q2935" t="s">
        <v>8315</v>
      </c>
      <c r="R2935">
        <f t="shared" si="315"/>
        <v>135.59</v>
      </c>
      <c r="S2935" s="9">
        <f t="shared" si="316"/>
        <v>153</v>
      </c>
      <c r="T2935" s="8">
        <f t="shared" si="317"/>
        <v>42062.022118055553</v>
      </c>
      <c r="U2935" s="8">
        <f t="shared" si="318"/>
        <v>42091.980451388896</v>
      </c>
      <c r="V2935" s="14">
        <f t="shared" si="319"/>
        <v>29.958333333343035</v>
      </c>
      <c r="W2935" s="10">
        <f t="shared" si="320"/>
        <v>0.5331538461538462</v>
      </c>
      <c r="X2935" s="21">
        <f t="shared" si="321"/>
        <v>2015</v>
      </c>
    </row>
    <row r="2936" spans="1:24" ht="60" x14ac:dyDescent="0.25">
      <c r="A2936">
        <v>256</v>
      </c>
      <c r="B2936" s="1" t="s">
        <v>257</v>
      </c>
      <c r="C2936" s="1" t="s">
        <v>4366</v>
      </c>
      <c r="D2936" s="3">
        <v>13000</v>
      </c>
      <c r="E2936" s="4">
        <v>18083</v>
      </c>
      <c r="F2936" t="s">
        <v>8218</v>
      </c>
      <c r="G2936" t="s">
        <v>8223</v>
      </c>
      <c r="H2936" t="s">
        <v>8403</v>
      </c>
      <c r="I2936" t="s">
        <v>8245</v>
      </c>
      <c r="J2936">
        <v>1363458467</v>
      </c>
      <c r="K2936">
        <v>1360866467</v>
      </c>
      <c r="L2936" t="b">
        <v>1</v>
      </c>
      <c r="M2936">
        <v>275</v>
      </c>
      <c r="N2936" t="b">
        <v>1</v>
      </c>
      <c r="O2936" t="s">
        <v>8267</v>
      </c>
      <c r="P2936" t="s">
        <v>8319</v>
      </c>
      <c r="Q2936" t="s">
        <v>8320</v>
      </c>
      <c r="R2936">
        <f t="shared" si="315"/>
        <v>65.760000000000005</v>
      </c>
      <c r="S2936" s="9">
        <f t="shared" si="316"/>
        <v>139</v>
      </c>
      <c r="T2936" s="8">
        <f t="shared" si="317"/>
        <v>41319.769293981481</v>
      </c>
      <c r="U2936" s="8">
        <f t="shared" si="318"/>
        <v>41349.769293981481</v>
      </c>
      <c r="V2936" s="14">
        <f t="shared" si="319"/>
        <v>30</v>
      </c>
      <c r="W2936" s="10">
        <f t="shared" si="320"/>
        <v>0.39100000000000001</v>
      </c>
      <c r="X2936" s="21">
        <f t="shared" si="321"/>
        <v>2013</v>
      </c>
    </row>
    <row r="2937" spans="1:24" ht="45" x14ac:dyDescent="0.25">
      <c r="A2937">
        <v>301</v>
      </c>
      <c r="B2937" s="1" t="s">
        <v>302</v>
      </c>
      <c r="C2937" s="1" t="s">
        <v>4411</v>
      </c>
      <c r="D2937" s="3">
        <v>13000</v>
      </c>
      <c r="E2937" s="4">
        <v>15435.55</v>
      </c>
      <c r="F2937" t="s">
        <v>8218</v>
      </c>
      <c r="G2937" t="s">
        <v>8223</v>
      </c>
      <c r="H2937" t="s">
        <v>8403</v>
      </c>
      <c r="I2937" t="s">
        <v>8245</v>
      </c>
      <c r="J2937">
        <v>1363711335</v>
      </c>
      <c r="K2937">
        <v>1360258935</v>
      </c>
      <c r="L2937" t="b">
        <v>1</v>
      </c>
      <c r="M2937">
        <v>251</v>
      </c>
      <c r="N2937" t="b">
        <v>1</v>
      </c>
      <c r="O2937" t="s">
        <v>8267</v>
      </c>
      <c r="P2937" t="s">
        <v>8319</v>
      </c>
      <c r="Q2937" t="s">
        <v>8320</v>
      </c>
      <c r="R2937">
        <f t="shared" si="315"/>
        <v>61.5</v>
      </c>
      <c r="S2937" s="9">
        <f t="shared" si="316"/>
        <v>119</v>
      </c>
      <c r="T2937" s="8">
        <f t="shared" si="317"/>
        <v>41312.737673611111</v>
      </c>
      <c r="U2937" s="8">
        <f t="shared" si="318"/>
        <v>41352.696006944447</v>
      </c>
      <c r="V2937" s="14">
        <f t="shared" si="319"/>
        <v>39.958333333335759</v>
      </c>
      <c r="W2937" s="10">
        <f t="shared" si="320"/>
        <v>0.18734999999999993</v>
      </c>
      <c r="X2937" s="21">
        <f t="shared" si="321"/>
        <v>2013</v>
      </c>
    </row>
    <row r="2938" spans="1:24" ht="45" x14ac:dyDescent="0.25">
      <c r="A2938">
        <v>242</v>
      </c>
      <c r="B2938" s="1" t="s">
        <v>244</v>
      </c>
      <c r="C2938" s="1" t="s">
        <v>4352</v>
      </c>
      <c r="D2938" s="3">
        <v>13000</v>
      </c>
      <c r="E2938" s="4">
        <v>14750</v>
      </c>
      <c r="F2938" t="s">
        <v>8218</v>
      </c>
      <c r="G2938" t="s">
        <v>8223</v>
      </c>
      <c r="H2938" t="s">
        <v>8403</v>
      </c>
      <c r="I2938" t="s">
        <v>8245</v>
      </c>
      <c r="J2938">
        <v>1324381790</v>
      </c>
      <c r="K2938">
        <v>1321357790</v>
      </c>
      <c r="L2938" t="b">
        <v>1</v>
      </c>
      <c r="M2938">
        <v>202</v>
      </c>
      <c r="N2938" t="b">
        <v>1</v>
      </c>
      <c r="O2938" t="s">
        <v>8267</v>
      </c>
      <c r="P2938" t="s">
        <v>8319</v>
      </c>
      <c r="Q2938" t="s">
        <v>8320</v>
      </c>
      <c r="R2938">
        <f t="shared" si="315"/>
        <v>73.02</v>
      </c>
      <c r="S2938" s="9">
        <f t="shared" si="316"/>
        <v>113</v>
      </c>
      <c r="T2938" s="8">
        <f t="shared" si="317"/>
        <v>40862.492939814816</v>
      </c>
      <c r="U2938" s="8">
        <f t="shared" si="318"/>
        <v>40897.492939814816</v>
      </c>
      <c r="V2938" s="14">
        <f t="shared" si="319"/>
        <v>35</v>
      </c>
      <c r="W2938" s="10">
        <f t="shared" si="320"/>
        <v>0.13461538461538461</v>
      </c>
      <c r="X2938" s="21">
        <f t="shared" si="321"/>
        <v>2011</v>
      </c>
    </row>
    <row r="2939" spans="1:24" ht="45" x14ac:dyDescent="0.25">
      <c r="A2939">
        <v>3163</v>
      </c>
      <c r="B2939" s="1" t="s">
        <v>3163</v>
      </c>
      <c r="C2939" s="1" t="s">
        <v>7273</v>
      </c>
      <c r="D2939" s="3">
        <v>13000</v>
      </c>
      <c r="E2939" s="4">
        <v>14450</v>
      </c>
      <c r="F2939" t="s">
        <v>8218</v>
      </c>
      <c r="G2939" t="s">
        <v>8223</v>
      </c>
      <c r="H2939" t="s">
        <v>8403</v>
      </c>
      <c r="I2939" t="s">
        <v>8245</v>
      </c>
      <c r="J2939">
        <v>1402855525</v>
      </c>
      <c r="K2939">
        <v>1400263525</v>
      </c>
      <c r="L2939" t="b">
        <v>1</v>
      </c>
      <c r="M2939">
        <v>72</v>
      </c>
      <c r="N2939" t="b">
        <v>1</v>
      </c>
      <c r="O2939" t="s">
        <v>8269</v>
      </c>
      <c r="P2939" t="s">
        <v>8321</v>
      </c>
      <c r="Q2939" t="s">
        <v>8324</v>
      </c>
      <c r="R2939">
        <f t="shared" si="315"/>
        <v>200.69</v>
      </c>
      <c r="S2939" s="9">
        <f t="shared" si="316"/>
        <v>111</v>
      </c>
      <c r="T2939" s="8">
        <f t="shared" si="317"/>
        <v>41775.753761574073</v>
      </c>
      <c r="U2939" s="8">
        <f t="shared" si="318"/>
        <v>41805.753761574073</v>
      </c>
      <c r="V2939" s="14">
        <f t="shared" si="319"/>
        <v>30</v>
      </c>
      <c r="W2939" s="10">
        <f t="shared" si="320"/>
        <v>0.11153846153846154</v>
      </c>
      <c r="X2939" s="21">
        <f t="shared" si="321"/>
        <v>2014</v>
      </c>
    </row>
    <row r="2940" spans="1:24" ht="45" x14ac:dyDescent="0.25">
      <c r="A2940">
        <v>1204</v>
      </c>
      <c r="B2940" s="1" t="s">
        <v>1205</v>
      </c>
      <c r="C2940" s="1" t="s">
        <v>5314</v>
      </c>
      <c r="D2940" s="3">
        <v>13000</v>
      </c>
      <c r="E2940" s="4">
        <v>13383</v>
      </c>
      <c r="F2940" t="s">
        <v>8218</v>
      </c>
      <c r="G2940" t="s">
        <v>8223</v>
      </c>
      <c r="H2940" t="s">
        <v>8403</v>
      </c>
      <c r="I2940" t="s">
        <v>8245</v>
      </c>
      <c r="J2940">
        <v>1449205200</v>
      </c>
      <c r="K2940">
        <v>1445363833</v>
      </c>
      <c r="L2940" t="b">
        <v>0</v>
      </c>
      <c r="M2940">
        <v>57</v>
      </c>
      <c r="N2940" t="b">
        <v>1</v>
      </c>
      <c r="O2940" t="s">
        <v>8283</v>
      </c>
      <c r="P2940" t="s">
        <v>8311</v>
      </c>
      <c r="Q2940" t="s">
        <v>8312</v>
      </c>
      <c r="R2940">
        <f t="shared" si="315"/>
        <v>234.79</v>
      </c>
      <c r="S2940" s="9">
        <f t="shared" si="316"/>
        <v>103</v>
      </c>
      <c r="T2940" s="8">
        <f t="shared" si="317"/>
        <v>42297.748067129629</v>
      </c>
      <c r="U2940" s="8">
        <f t="shared" si="318"/>
        <v>42342.208333333328</v>
      </c>
      <c r="V2940" s="14">
        <f t="shared" si="319"/>
        <v>44.460266203699575</v>
      </c>
      <c r="W2940" s="10">
        <f t="shared" si="320"/>
        <v>2.9461538461538463E-2</v>
      </c>
      <c r="X2940" s="21">
        <f t="shared" si="321"/>
        <v>2015</v>
      </c>
    </row>
    <row r="2941" spans="1:24" ht="30" x14ac:dyDescent="0.25">
      <c r="A2941">
        <v>741</v>
      </c>
      <c r="B2941" s="1" t="s">
        <v>742</v>
      </c>
      <c r="C2941" s="1" t="s">
        <v>4851</v>
      </c>
      <c r="D2941" s="3">
        <v>13000</v>
      </c>
      <c r="E2941" s="4">
        <v>13293.8</v>
      </c>
      <c r="F2941" t="s">
        <v>8218</v>
      </c>
      <c r="G2941" t="s">
        <v>8223</v>
      </c>
      <c r="H2941" t="s">
        <v>8403</v>
      </c>
      <c r="I2941" t="s">
        <v>8245</v>
      </c>
      <c r="J2941">
        <v>1370964806</v>
      </c>
      <c r="K2941">
        <v>1367940806</v>
      </c>
      <c r="L2941" t="b">
        <v>0</v>
      </c>
      <c r="M2941">
        <v>94</v>
      </c>
      <c r="N2941" t="b">
        <v>1</v>
      </c>
      <c r="O2941" t="s">
        <v>8272</v>
      </c>
      <c r="P2941" t="s">
        <v>8309</v>
      </c>
      <c r="Q2941" t="s">
        <v>8331</v>
      </c>
      <c r="R2941">
        <f t="shared" si="315"/>
        <v>141.41999999999999</v>
      </c>
      <c r="S2941" s="9">
        <f t="shared" si="316"/>
        <v>102</v>
      </c>
      <c r="T2941" s="8">
        <f t="shared" si="317"/>
        <v>41401.648217592592</v>
      </c>
      <c r="U2941" s="8">
        <f t="shared" si="318"/>
        <v>41436.648217592592</v>
      </c>
      <c r="V2941" s="14">
        <f t="shared" si="319"/>
        <v>35</v>
      </c>
      <c r="W2941" s="10">
        <f t="shared" si="320"/>
        <v>2.2599999999999943E-2</v>
      </c>
      <c r="X2941" s="21">
        <f t="shared" si="321"/>
        <v>2013</v>
      </c>
    </row>
    <row r="2942" spans="1:24" ht="60" x14ac:dyDescent="0.25">
      <c r="A2942">
        <v>3254</v>
      </c>
      <c r="B2942" s="1" t="s">
        <v>3254</v>
      </c>
      <c r="C2942" s="1" t="s">
        <v>7364</v>
      </c>
      <c r="D2942" s="3">
        <v>13000</v>
      </c>
      <c r="E2942" s="4">
        <v>13163.5</v>
      </c>
      <c r="F2942" t="s">
        <v>8218</v>
      </c>
      <c r="G2942" t="s">
        <v>8224</v>
      </c>
      <c r="H2942" t="s">
        <v>8407</v>
      </c>
      <c r="I2942" t="s">
        <v>8246</v>
      </c>
      <c r="J2942">
        <v>1427331809</v>
      </c>
      <c r="K2942">
        <v>1424743409</v>
      </c>
      <c r="L2942" t="b">
        <v>1</v>
      </c>
      <c r="M2942">
        <v>186</v>
      </c>
      <c r="N2942" t="b">
        <v>1</v>
      </c>
      <c r="O2942" t="s">
        <v>8269</v>
      </c>
      <c r="P2942" t="s">
        <v>8321</v>
      </c>
      <c r="Q2942" t="s">
        <v>8324</v>
      </c>
      <c r="R2942">
        <f t="shared" si="315"/>
        <v>70.77</v>
      </c>
      <c r="S2942" s="9">
        <f t="shared" si="316"/>
        <v>101</v>
      </c>
      <c r="T2942" s="8">
        <f t="shared" si="317"/>
        <v>42059.085752314815</v>
      </c>
      <c r="U2942" s="8">
        <f t="shared" si="318"/>
        <v>42089.044085648144</v>
      </c>
      <c r="V2942" s="14">
        <f t="shared" si="319"/>
        <v>29.958333333328483</v>
      </c>
      <c r="W2942" s="10">
        <f t="shared" si="320"/>
        <v>1.2576923076923078E-2</v>
      </c>
      <c r="X2942" s="21">
        <f t="shared" si="321"/>
        <v>2015</v>
      </c>
    </row>
    <row r="2943" spans="1:24" ht="60" x14ac:dyDescent="0.25">
      <c r="A2943">
        <v>1205</v>
      </c>
      <c r="B2943" s="1" t="s">
        <v>1206</v>
      </c>
      <c r="C2943" s="1" t="s">
        <v>5315</v>
      </c>
      <c r="D2943" s="3">
        <v>13000</v>
      </c>
      <c r="E2943" s="4">
        <v>13112</v>
      </c>
      <c r="F2943" t="s">
        <v>8218</v>
      </c>
      <c r="G2943" t="s">
        <v>8235</v>
      </c>
      <c r="H2943" t="s">
        <v>8412</v>
      </c>
      <c r="I2943" t="s">
        <v>8248</v>
      </c>
      <c r="J2943">
        <v>1434197351</v>
      </c>
      <c r="K2943">
        <v>1431605351</v>
      </c>
      <c r="L2943" t="b">
        <v>0</v>
      </c>
      <c r="M2943">
        <v>62</v>
      </c>
      <c r="N2943" t="b">
        <v>1</v>
      </c>
      <c r="O2943" t="s">
        <v>8283</v>
      </c>
      <c r="P2943" t="s">
        <v>8311</v>
      </c>
      <c r="Q2943" t="s">
        <v>8312</v>
      </c>
      <c r="R2943">
        <f t="shared" si="315"/>
        <v>211.48</v>
      </c>
      <c r="S2943" s="9">
        <f t="shared" si="316"/>
        <v>101</v>
      </c>
      <c r="T2943" s="8">
        <f t="shared" si="317"/>
        <v>42138.506377314814</v>
      </c>
      <c r="U2943" s="8">
        <f t="shared" si="318"/>
        <v>42168.506377314814</v>
      </c>
      <c r="V2943" s="14">
        <f t="shared" si="319"/>
        <v>30</v>
      </c>
      <c r="W2943" s="10">
        <f t="shared" si="320"/>
        <v>8.615384615384615E-3</v>
      </c>
      <c r="X2943" s="21">
        <f t="shared" si="321"/>
        <v>2015</v>
      </c>
    </row>
    <row r="2944" spans="1:24" ht="60" x14ac:dyDescent="0.25">
      <c r="A2944">
        <v>3848</v>
      </c>
      <c r="B2944" s="1" t="s">
        <v>3845</v>
      </c>
      <c r="C2944" s="1" t="s">
        <v>7957</v>
      </c>
      <c r="D2944" s="3">
        <v>13000</v>
      </c>
      <c r="E2944" s="4">
        <v>2129</v>
      </c>
      <c r="F2944" t="s">
        <v>8220</v>
      </c>
      <c r="G2944" t="s">
        <v>8223</v>
      </c>
      <c r="H2944" t="s">
        <v>8403</v>
      </c>
      <c r="I2944" t="s">
        <v>8245</v>
      </c>
      <c r="J2944">
        <v>1445196989</v>
      </c>
      <c r="K2944">
        <v>1442604989</v>
      </c>
      <c r="L2944" t="b">
        <v>1</v>
      </c>
      <c r="M2944">
        <v>43</v>
      </c>
      <c r="N2944" t="b">
        <v>0</v>
      </c>
      <c r="O2944" t="s">
        <v>8269</v>
      </c>
      <c r="P2944" t="s">
        <v>8321</v>
      </c>
      <c r="Q2944" t="s">
        <v>8324</v>
      </c>
      <c r="R2944">
        <f t="shared" si="315"/>
        <v>49.51</v>
      </c>
      <c r="S2944" s="9">
        <f t="shared" si="316"/>
        <v>16</v>
      </c>
      <c r="T2944" s="8">
        <f t="shared" si="317"/>
        <v>42265.817002314812</v>
      </c>
      <c r="U2944" s="8">
        <f t="shared" si="318"/>
        <v>42295.817002314812</v>
      </c>
      <c r="V2944" s="14">
        <f t="shared" si="319"/>
        <v>30</v>
      </c>
      <c r="W2944" s="10">
        <f t="shared" si="320"/>
        <v>-0.83623076923076922</v>
      </c>
      <c r="X2944" s="21">
        <f t="shared" si="321"/>
        <v>2015</v>
      </c>
    </row>
    <row r="2945" spans="1:24" ht="60" x14ac:dyDescent="0.25">
      <c r="A2945">
        <v>1440</v>
      </c>
      <c r="B2945" s="1" t="s">
        <v>1441</v>
      </c>
      <c r="C2945" s="1" t="s">
        <v>5550</v>
      </c>
      <c r="D2945" s="3">
        <v>13000</v>
      </c>
      <c r="E2945" s="4">
        <v>1</v>
      </c>
      <c r="F2945" t="s">
        <v>8220</v>
      </c>
      <c r="G2945" t="s">
        <v>8236</v>
      </c>
      <c r="H2945" t="s">
        <v>8410</v>
      </c>
      <c r="I2945" t="s">
        <v>8248</v>
      </c>
      <c r="J2945">
        <v>1464285463</v>
      </c>
      <c r="K2945">
        <v>1461693463</v>
      </c>
      <c r="L2945" t="b">
        <v>0</v>
      </c>
      <c r="M2945">
        <v>1</v>
      </c>
      <c r="N2945" t="b">
        <v>0</v>
      </c>
      <c r="O2945" t="s">
        <v>8285</v>
      </c>
      <c r="P2945" t="s">
        <v>8309</v>
      </c>
      <c r="Q2945" t="s">
        <v>8346</v>
      </c>
      <c r="R2945">
        <f t="shared" si="315"/>
        <v>1</v>
      </c>
      <c r="S2945" s="9">
        <f t="shared" si="316"/>
        <v>0</v>
      </c>
      <c r="T2945" s="8">
        <f t="shared" si="317"/>
        <v>42486.748414351852</v>
      </c>
      <c r="U2945" s="8">
        <f t="shared" si="318"/>
        <v>42516.748414351852</v>
      </c>
      <c r="V2945" s="14">
        <f t="shared" si="319"/>
        <v>30</v>
      </c>
      <c r="W2945" s="10">
        <f t="shared" si="320"/>
        <v>-0.99992307692307691</v>
      </c>
      <c r="X2945" s="21">
        <f t="shared" si="321"/>
        <v>2016</v>
      </c>
    </row>
    <row r="2946" spans="1:24" ht="60" x14ac:dyDescent="0.25">
      <c r="A2946">
        <v>1425</v>
      </c>
      <c r="B2946" s="1" t="s">
        <v>1426</v>
      </c>
      <c r="C2946" s="1" t="s">
        <v>5535</v>
      </c>
      <c r="D2946" s="3">
        <v>13000</v>
      </c>
      <c r="E2946" s="4">
        <v>0</v>
      </c>
      <c r="F2946" t="s">
        <v>8220</v>
      </c>
      <c r="G2946" t="s">
        <v>8223</v>
      </c>
      <c r="H2946" t="s">
        <v>8403</v>
      </c>
      <c r="I2946" t="s">
        <v>8245</v>
      </c>
      <c r="J2946">
        <v>1430276959</v>
      </c>
      <c r="K2946">
        <v>1427684959</v>
      </c>
      <c r="L2946" t="b">
        <v>0</v>
      </c>
      <c r="M2946">
        <v>0</v>
      </c>
      <c r="N2946" t="b">
        <v>0</v>
      </c>
      <c r="O2946" t="s">
        <v>8285</v>
      </c>
      <c r="P2946" t="s">
        <v>8309</v>
      </c>
      <c r="Q2946" t="s">
        <v>8346</v>
      </c>
      <c r="R2946">
        <f t="shared" ref="R2946:R3009" si="322">IFERROR(ROUND(E2946/M2946,2),0)</f>
        <v>0</v>
      </c>
      <c r="S2946" s="9">
        <f t="shared" ref="S2946:S3009" si="323">ROUND((E2946/D2946)*100,0)</f>
        <v>0</v>
      </c>
      <c r="T2946" s="8">
        <f t="shared" ref="T2946:T3009" si="324">+(((K2946/60)/60)/24)+DATE(1970,1,1)</f>
        <v>42093.131469907406</v>
      </c>
      <c r="U2946" s="8">
        <f t="shared" ref="U2946:U3009" si="325">+(((J2946/60)/60/24)+DATE(1970,1,1))</f>
        <v>42123.131469907406</v>
      </c>
      <c r="V2946" s="14">
        <f t="shared" ref="V2946:V3009" si="326">+U2946-T2946</f>
        <v>30</v>
      </c>
      <c r="W2946" s="10">
        <f t="shared" ref="W2946:W3009" si="327">+(E2946-D2946)/D2946</f>
        <v>-1</v>
      </c>
      <c r="X2946" s="21">
        <f t="shared" ref="X2946:X3009" si="328">YEAR(T2946)</f>
        <v>2015</v>
      </c>
    </row>
    <row r="2947" spans="1:24" ht="60" x14ac:dyDescent="0.25">
      <c r="A2947">
        <v>1443</v>
      </c>
      <c r="B2947" s="1" t="s">
        <v>1444</v>
      </c>
      <c r="C2947" s="1" t="s">
        <v>5553</v>
      </c>
      <c r="D2947" s="3">
        <v>13000</v>
      </c>
      <c r="E2947" s="4">
        <v>0</v>
      </c>
      <c r="F2947" t="s">
        <v>8220</v>
      </c>
      <c r="G2947" t="s">
        <v>8229</v>
      </c>
      <c r="H2947" t="s">
        <v>8409</v>
      </c>
      <c r="I2947" t="s">
        <v>8248</v>
      </c>
      <c r="J2947">
        <v>1483395209</v>
      </c>
      <c r="K2947">
        <v>1480803209</v>
      </c>
      <c r="L2947" t="b">
        <v>0</v>
      </c>
      <c r="M2947">
        <v>0</v>
      </c>
      <c r="N2947" t="b">
        <v>0</v>
      </c>
      <c r="O2947" t="s">
        <v>8285</v>
      </c>
      <c r="P2947" t="s">
        <v>8309</v>
      </c>
      <c r="Q2947" t="s">
        <v>8346</v>
      </c>
      <c r="R2947">
        <f t="shared" si="322"/>
        <v>0</v>
      </c>
      <c r="S2947" s="9">
        <f t="shared" si="323"/>
        <v>0</v>
      </c>
      <c r="T2947" s="8">
        <f t="shared" si="324"/>
        <v>42707.926030092596</v>
      </c>
      <c r="U2947" s="8">
        <f t="shared" si="325"/>
        <v>42737.926030092596</v>
      </c>
      <c r="V2947" s="14">
        <f t="shared" si="326"/>
        <v>30</v>
      </c>
      <c r="W2947" s="10">
        <f t="shared" si="327"/>
        <v>-1</v>
      </c>
      <c r="X2947" s="21">
        <f t="shared" si="328"/>
        <v>2016</v>
      </c>
    </row>
    <row r="2948" spans="1:24" ht="45" x14ac:dyDescent="0.25">
      <c r="A2948">
        <v>2399</v>
      </c>
      <c r="B2948" s="1" t="s">
        <v>2400</v>
      </c>
      <c r="C2948" s="1" t="s">
        <v>6509</v>
      </c>
      <c r="D2948" s="3">
        <v>13000</v>
      </c>
      <c r="E2948" s="4">
        <v>0</v>
      </c>
      <c r="F2948" t="s">
        <v>8219</v>
      </c>
      <c r="G2948" t="s">
        <v>8234</v>
      </c>
      <c r="H2948" t="s">
        <v>8406</v>
      </c>
      <c r="I2948" t="s">
        <v>8254</v>
      </c>
      <c r="J2948">
        <v>1418934506</v>
      </c>
      <c r="K2948">
        <v>1415910506</v>
      </c>
      <c r="L2948" t="b">
        <v>0</v>
      </c>
      <c r="M2948">
        <v>0</v>
      </c>
      <c r="N2948" t="b">
        <v>0</v>
      </c>
      <c r="O2948" t="s">
        <v>8270</v>
      </c>
      <c r="P2948" t="s">
        <v>8306</v>
      </c>
      <c r="Q2948" t="s">
        <v>8340</v>
      </c>
      <c r="R2948">
        <f t="shared" si="322"/>
        <v>0</v>
      </c>
      <c r="S2948" s="9">
        <f t="shared" si="323"/>
        <v>0</v>
      </c>
      <c r="T2948" s="8">
        <f t="shared" si="324"/>
        <v>41956.853078703702</v>
      </c>
      <c r="U2948" s="8">
        <f t="shared" si="325"/>
        <v>41991.853078703702</v>
      </c>
      <c r="V2948" s="14">
        <f t="shared" si="326"/>
        <v>35</v>
      </c>
      <c r="W2948" s="10">
        <f t="shared" si="327"/>
        <v>-1</v>
      </c>
      <c r="X2948" s="21">
        <f t="shared" si="328"/>
        <v>2014</v>
      </c>
    </row>
    <row r="2949" spans="1:24" ht="30" x14ac:dyDescent="0.25">
      <c r="A2949">
        <v>3869</v>
      </c>
      <c r="B2949" s="1" t="s">
        <v>3866</v>
      </c>
      <c r="C2949" s="1" t="s">
        <v>7978</v>
      </c>
      <c r="D2949" s="3">
        <v>13111</v>
      </c>
      <c r="E2949" s="4">
        <v>452</v>
      </c>
      <c r="F2949" t="s">
        <v>8219</v>
      </c>
      <c r="G2949" t="s">
        <v>8223</v>
      </c>
      <c r="H2949" t="s">
        <v>8403</v>
      </c>
      <c r="I2949" t="s">
        <v>8245</v>
      </c>
      <c r="J2949">
        <v>1426302660</v>
      </c>
      <c r="K2949">
        <v>1423761792</v>
      </c>
      <c r="L2949" t="b">
        <v>0</v>
      </c>
      <c r="M2949">
        <v>15</v>
      </c>
      <c r="N2949" t="b">
        <v>0</v>
      </c>
      <c r="O2949" t="s">
        <v>8303</v>
      </c>
      <c r="P2949" t="s">
        <v>8321</v>
      </c>
      <c r="Q2949" t="s">
        <v>8333</v>
      </c>
      <c r="R2949">
        <f t="shared" si="322"/>
        <v>30.13</v>
      </c>
      <c r="S2949" s="9">
        <f t="shared" si="323"/>
        <v>3</v>
      </c>
      <c r="T2949" s="8">
        <f t="shared" si="324"/>
        <v>42047.724444444444</v>
      </c>
      <c r="U2949" s="8">
        <f t="shared" si="325"/>
        <v>42077.132638888885</v>
      </c>
      <c r="V2949" s="14">
        <f t="shared" si="326"/>
        <v>29.408194444440596</v>
      </c>
      <c r="W2949" s="10">
        <f t="shared" si="327"/>
        <v>-0.96552513156891162</v>
      </c>
      <c r="X2949" s="21">
        <f t="shared" si="328"/>
        <v>2015</v>
      </c>
    </row>
    <row r="2950" spans="1:24" ht="60" x14ac:dyDescent="0.25">
      <c r="A2950">
        <v>4034</v>
      </c>
      <c r="B2950" s="1" t="s">
        <v>4030</v>
      </c>
      <c r="C2950" s="1" t="s">
        <v>8139</v>
      </c>
      <c r="D2950" s="3">
        <v>13500</v>
      </c>
      <c r="E2950" s="4">
        <v>200</v>
      </c>
      <c r="F2950" t="s">
        <v>8220</v>
      </c>
      <c r="G2950" t="s">
        <v>8223</v>
      </c>
      <c r="H2950" t="s">
        <v>8403</v>
      </c>
      <c r="I2950" t="s">
        <v>8245</v>
      </c>
      <c r="J2950">
        <v>1428097450</v>
      </c>
      <c r="K2950">
        <v>1425509050</v>
      </c>
      <c r="L2950" t="b">
        <v>0</v>
      </c>
      <c r="M2950">
        <v>2</v>
      </c>
      <c r="N2950" t="b">
        <v>0</v>
      </c>
      <c r="O2950" t="s">
        <v>8269</v>
      </c>
      <c r="P2950" t="s">
        <v>8321</v>
      </c>
      <c r="Q2950" t="s">
        <v>8324</v>
      </c>
      <c r="R2950">
        <f t="shared" si="322"/>
        <v>100</v>
      </c>
      <c r="S2950" s="9">
        <f t="shared" si="323"/>
        <v>1</v>
      </c>
      <c r="T2950" s="8">
        <f t="shared" si="324"/>
        <v>42067.947337962964</v>
      </c>
      <c r="U2950" s="8">
        <f t="shared" si="325"/>
        <v>42097.905671296292</v>
      </c>
      <c r="V2950" s="14">
        <f t="shared" si="326"/>
        <v>29.958333333328483</v>
      </c>
      <c r="W2950" s="10">
        <f t="shared" si="327"/>
        <v>-0.98518518518518516</v>
      </c>
      <c r="X2950" s="21">
        <f t="shared" si="328"/>
        <v>2015</v>
      </c>
    </row>
    <row r="2951" spans="1:24" ht="45" x14ac:dyDescent="0.25">
      <c r="A2951">
        <v>610</v>
      </c>
      <c r="B2951" s="1" t="s">
        <v>611</v>
      </c>
      <c r="C2951" s="1" t="s">
        <v>4720</v>
      </c>
      <c r="D2951" s="3">
        <v>13803</v>
      </c>
      <c r="E2951" s="4">
        <v>0</v>
      </c>
      <c r="F2951" t="s">
        <v>8219</v>
      </c>
      <c r="G2951" t="s">
        <v>8223</v>
      </c>
      <c r="H2951" t="s">
        <v>8403</v>
      </c>
      <c r="I2951" t="s">
        <v>8245</v>
      </c>
      <c r="J2951">
        <v>1429732586</v>
      </c>
      <c r="K2951">
        <v>1427140586</v>
      </c>
      <c r="L2951" t="b">
        <v>0</v>
      </c>
      <c r="M2951">
        <v>0</v>
      </c>
      <c r="N2951" t="b">
        <v>0</v>
      </c>
      <c r="O2951" t="s">
        <v>8270</v>
      </c>
      <c r="P2951" t="s">
        <v>8306</v>
      </c>
      <c r="Q2951" t="s">
        <v>8340</v>
      </c>
      <c r="R2951">
        <f t="shared" si="322"/>
        <v>0</v>
      </c>
      <c r="S2951" s="9">
        <f t="shared" si="323"/>
        <v>0</v>
      </c>
      <c r="T2951" s="8">
        <f t="shared" si="324"/>
        <v>42086.83085648148</v>
      </c>
      <c r="U2951" s="8">
        <f t="shared" si="325"/>
        <v>42116.83085648148</v>
      </c>
      <c r="V2951" s="14">
        <f t="shared" si="326"/>
        <v>30</v>
      </c>
      <c r="W2951" s="10">
        <f t="shared" si="327"/>
        <v>-1</v>
      </c>
      <c r="X2951" s="21">
        <f t="shared" si="328"/>
        <v>2015</v>
      </c>
    </row>
    <row r="2952" spans="1:24" ht="45" x14ac:dyDescent="0.25">
      <c r="A2952">
        <v>285</v>
      </c>
      <c r="B2952" s="1" t="s">
        <v>286</v>
      </c>
      <c r="C2952" s="1" t="s">
        <v>4395</v>
      </c>
      <c r="D2952" s="3">
        <v>14000</v>
      </c>
      <c r="E2952" s="4">
        <v>32035.51</v>
      </c>
      <c r="F2952" t="s">
        <v>8218</v>
      </c>
      <c r="G2952" t="s">
        <v>8223</v>
      </c>
      <c r="H2952" t="s">
        <v>8403</v>
      </c>
      <c r="I2952" t="s">
        <v>8245</v>
      </c>
      <c r="J2952">
        <v>1379614128</v>
      </c>
      <c r="K2952">
        <v>1377022128</v>
      </c>
      <c r="L2952" t="b">
        <v>1</v>
      </c>
      <c r="M2952">
        <v>563</v>
      </c>
      <c r="N2952" t="b">
        <v>1</v>
      </c>
      <c r="O2952" t="s">
        <v>8267</v>
      </c>
      <c r="P2952" t="s">
        <v>8319</v>
      </c>
      <c r="Q2952" t="s">
        <v>8320</v>
      </c>
      <c r="R2952">
        <f t="shared" si="322"/>
        <v>56.9</v>
      </c>
      <c r="S2952" s="9">
        <f t="shared" si="323"/>
        <v>229</v>
      </c>
      <c r="T2952" s="8">
        <f t="shared" si="324"/>
        <v>41506.756111111114</v>
      </c>
      <c r="U2952" s="8">
        <f t="shared" si="325"/>
        <v>41536.756111111114</v>
      </c>
      <c r="V2952" s="14">
        <f t="shared" si="326"/>
        <v>30</v>
      </c>
      <c r="W2952" s="10">
        <f t="shared" si="327"/>
        <v>1.2882507142857142</v>
      </c>
      <c r="X2952" s="21">
        <f t="shared" si="328"/>
        <v>2013</v>
      </c>
    </row>
    <row r="2953" spans="1:24" ht="30" x14ac:dyDescent="0.25">
      <c r="A2953">
        <v>1216</v>
      </c>
      <c r="B2953" s="1" t="s">
        <v>1217</v>
      </c>
      <c r="C2953" s="1" t="s">
        <v>5326</v>
      </c>
      <c r="D2953" s="3">
        <v>14000</v>
      </c>
      <c r="E2953" s="4">
        <v>20398</v>
      </c>
      <c r="F2953" t="s">
        <v>8218</v>
      </c>
      <c r="G2953" t="s">
        <v>8223</v>
      </c>
      <c r="H2953" t="s">
        <v>8403</v>
      </c>
      <c r="I2953" t="s">
        <v>8245</v>
      </c>
      <c r="J2953">
        <v>1443826980</v>
      </c>
      <c r="K2953">
        <v>1441032457</v>
      </c>
      <c r="L2953" t="b">
        <v>0</v>
      </c>
      <c r="M2953">
        <v>222</v>
      </c>
      <c r="N2953" t="b">
        <v>1</v>
      </c>
      <c r="O2953" t="s">
        <v>8283</v>
      </c>
      <c r="P2953" t="s">
        <v>8311</v>
      </c>
      <c r="Q2953" t="s">
        <v>8312</v>
      </c>
      <c r="R2953">
        <f t="shared" si="322"/>
        <v>91.88</v>
      </c>
      <c r="S2953" s="9">
        <f t="shared" si="323"/>
        <v>146</v>
      </c>
      <c r="T2953" s="8">
        <f t="shared" si="324"/>
        <v>42247.616400462968</v>
      </c>
      <c r="U2953" s="8">
        <f t="shared" si="325"/>
        <v>42279.960416666669</v>
      </c>
      <c r="V2953" s="14">
        <f t="shared" si="326"/>
        <v>32.344016203700448</v>
      </c>
      <c r="W2953" s="10">
        <f t="shared" si="327"/>
        <v>0.45700000000000002</v>
      </c>
      <c r="X2953" s="21">
        <f t="shared" si="328"/>
        <v>2015</v>
      </c>
    </row>
    <row r="2954" spans="1:24" ht="60" x14ac:dyDescent="0.25">
      <c r="A2954">
        <v>42</v>
      </c>
      <c r="B2954" s="1" t="s">
        <v>44</v>
      </c>
      <c r="C2954" s="1" t="s">
        <v>4153</v>
      </c>
      <c r="D2954" s="3">
        <v>14000</v>
      </c>
      <c r="E2954" s="4">
        <v>19860</v>
      </c>
      <c r="F2954" t="s">
        <v>8218</v>
      </c>
      <c r="G2954" t="s">
        <v>8223</v>
      </c>
      <c r="H2954" t="s">
        <v>8403</v>
      </c>
      <c r="I2954" t="s">
        <v>8245</v>
      </c>
      <c r="J2954">
        <v>1419780026</v>
      </c>
      <c r="K2954">
        <v>1417188026</v>
      </c>
      <c r="L2954" t="b">
        <v>0</v>
      </c>
      <c r="M2954">
        <v>169</v>
      </c>
      <c r="N2954" t="b">
        <v>1</v>
      </c>
      <c r="O2954" t="s">
        <v>8263</v>
      </c>
      <c r="P2954" t="s">
        <v>8319</v>
      </c>
      <c r="Q2954" t="s">
        <v>8330</v>
      </c>
      <c r="R2954">
        <f t="shared" si="322"/>
        <v>117.51</v>
      </c>
      <c r="S2954" s="9">
        <f t="shared" si="323"/>
        <v>142</v>
      </c>
      <c r="T2954" s="8">
        <f t="shared" si="324"/>
        <v>41971.639189814814</v>
      </c>
      <c r="U2954" s="8">
        <f t="shared" si="325"/>
        <v>42001.639189814814</v>
      </c>
      <c r="V2954" s="14">
        <f t="shared" si="326"/>
        <v>30</v>
      </c>
      <c r="W2954" s="10">
        <f t="shared" si="327"/>
        <v>0.41857142857142859</v>
      </c>
      <c r="X2954" s="21">
        <f t="shared" si="328"/>
        <v>2014</v>
      </c>
    </row>
    <row r="2955" spans="1:24" ht="30" x14ac:dyDescent="0.25">
      <c r="A2955">
        <v>2196</v>
      </c>
      <c r="B2955" s="1" t="s">
        <v>2197</v>
      </c>
      <c r="C2955" s="1" t="s">
        <v>6306</v>
      </c>
      <c r="D2955" s="3">
        <v>14000</v>
      </c>
      <c r="E2955" s="4">
        <v>15937</v>
      </c>
      <c r="F2955" t="s">
        <v>8218</v>
      </c>
      <c r="G2955" t="s">
        <v>8223</v>
      </c>
      <c r="H2955" t="s">
        <v>8403</v>
      </c>
      <c r="I2955" t="s">
        <v>8245</v>
      </c>
      <c r="J2955">
        <v>1480662000</v>
      </c>
      <c r="K2955">
        <v>1478000502</v>
      </c>
      <c r="L2955" t="b">
        <v>0</v>
      </c>
      <c r="M2955">
        <v>234</v>
      </c>
      <c r="N2955" t="b">
        <v>1</v>
      </c>
      <c r="O2955" t="s">
        <v>8295</v>
      </c>
      <c r="P2955" t="s">
        <v>8314</v>
      </c>
      <c r="Q2955" t="s">
        <v>8315</v>
      </c>
      <c r="R2955">
        <f t="shared" si="322"/>
        <v>68.11</v>
      </c>
      <c r="S2955" s="9">
        <f t="shared" si="323"/>
        <v>114</v>
      </c>
      <c r="T2955" s="8">
        <f t="shared" si="324"/>
        <v>42675.487291666665</v>
      </c>
      <c r="U2955" s="8">
        <f t="shared" si="325"/>
        <v>42706.291666666672</v>
      </c>
      <c r="V2955" s="14">
        <f t="shared" si="326"/>
        <v>30.804375000006985</v>
      </c>
      <c r="W2955" s="10">
        <f t="shared" si="327"/>
        <v>0.13835714285714285</v>
      </c>
      <c r="X2955" s="21">
        <f t="shared" si="328"/>
        <v>2016</v>
      </c>
    </row>
    <row r="2956" spans="1:24" ht="60" x14ac:dyDescent="0.25">
      <c r="A2956">
        <v>1511</v>
      </c>
      <c r="B2956" s="1" t="s">
        <v>1512</v>
      </c>
      <c r="C2956" s="1" t="s">
        <v>5621</v>
      </c>
      <c r="D2956" s="3">
        <v>14000</v>
      </c>
      <c r="E2956" s="4">
        <v>15651</v>
      </c>
      <c r="F2956" t="s">
        <v>8218</v>
      </c>
      <c r="G2956" t="s">
        <v>8223</v>
      </c>
      <c r="H2956" t="s">
        <v>8403</v>
      </c>
      <c r="I2956" t="s">
        <v>8245</v>
      </c>
      <c r="J2956">
        <v>1447858804</v>
      </c>
      <c r="K2956">
        <v>1445263204</v>
      </c>
      <c r="L2956" t="b">
        <v>1</v>
      </c>
      <c r="M2956">
        <v>206</v>
      </c>
      <c r="N2956" t="b">
        <v>1</v>
      </c>
      <c r="O2956" t="s">
        <v>8283</v>
      </c>
      <c r="P2956" t="s">
        <v>8311</v>
      </c>
      <c r="Q2956" t="s">
        <v>8312</v>
      </c>
      <c r="R2956">
        <f t="shared" si="322"/>
        <v>75.98</v>
      </c>
      <c r="S2956" s="9">
        <f t="shared" si="323"/>
        <v>112</v>
      </c>
      <c r="T2956" s="8">
        <f t="shared" si="324"/>
        <v>42296.583379629628</v>
      </c>
      <c r="U2956" s="8">
        <f t="shared" si="325"/>
        <v>42326.625046296293</v>
      </c>
      <c r="V2956" s="14">
        <f t="shared" si="326"/>
        <v>30.041666666664241</v>
      </c>
      <c r="W2956" s="10">
        <f t="shared" si="327"/>
        <v>0.11792857142857142</v>
      </c>
      <c r="X2956" s="21">
        <f t="shared" si="328"/>
        <v>2015</v>
      </c>
    </row>
    <row r="2957" spans="1:24" ht="60" x14ac:dyDescent="0.25">
      <c r="A2957">
        <v>795</v>
      </c>
      <c r="B2957" s="1" t="s">
        <v>796</v>
      </c>
      <c r="C2957" s="1" t="s">
        <v>4905</v>
      </c>
      <c r="D2957" s="3">
        <v>14000</v>
      </c>
      <c r="E2957" s="4">
        <v>15650</v>
      </c>
      <c r="F2957" t="s">
        <v>8218</v>
      </c>
      <c r="G2957" t="s">
        <v>8223</v>
      </c>
      <c r="H2957" t="s">
        <v>8403</v>
      </c>
      <c r="I2957" t="s">
        <v>8245</v>
      </c>
      <c r="J2957">
        <v>1333774740</v>
      </c>
      <c r="K2957">
        <v>1330094566</v>
      </c>
      <c r="L2957" t="b">
        <v>0</v>
      </c>
      <c r="M2957">
        <v>184</v>
      </c>
      <c r="N2957" t="b">
        <v>1</v>
      </c>
      <c r="O2957" t="s">
        <v>8274</v>
      </c>
      <c r="P2957" t="s">
        <v>8325</v>
      </c>
      <c r="Q2957" t="s">
        <v>8329</v>
      </c>
      <c r="R2957">
        <f t="shared" si="322"/>
        <v>85.05</v>
      </c>
      <c r="S2957" s="9">
        <f t="shared" si="323"/>
        <v>112</v>
      </c>
      <c r="T2957" s="8">
        <f t="shared" si="324"/>
        <v>40963.613032407404</v>
      </c>
      <c r="U2957" s="8">
        <f t="shared" si="325"/>
        <v>41006.207638888889</v>
      </c>
      <c r="V2957" s="14">
        <f t="shared" si="326"/>
        <v>42.594606481485243</v>
      </c>
      <c r="W2957" s="10">
        <f t="shared" si="327"/>
        <v>0.11785714285714285</v>
      </c>
      <c r="X2957" s="21">
        <f t="shared" si="328"/>
        <v>2012</v>
      </c>
    </row>
    <row r="2958" spans="1:24" ht="60" x14ac:dyDescent="0.25">
      <c r="A2958">
        <v>1591</v>
      </c>
      <c r="B2958" s="1" t="s">
        <v>1592</v>
      </c>
      <c r="C2958" s="1" t="s">
        <v>5701</v>
      </c>
      <c r="D2958" s="3">
        <v>14000</v>
      </c>
      <c r="E2958" s="4">
        <v>4092</v>
      </c>
      <c r="F2958" t="s">
        <v>8220</v>
      </c>
      <c r="G2958" t="s">
        <v>8224</v>
      </c>
      <c r="H2958" t="s">
        <v>8407</v>
      </c>
      <c r="I2958" t="s">
        <v>8246</v>
      </c>
      <c r="J2958">
        <v>1459700741</v>
      </c>
      <c r="K2958">
        <v>1457112341</v>
      </c>
      <c r="L2958" t="b">
        <v>0</v>
      </c>
      <c r="M2958">
        <v>92</v>
      </c>
      <c r="N2958" t="b">
        <v>0</v>
      </c>
      <c r="O2958" t="s">
        <v>8289</v>
      </c>
      <c r="P2958" t="s">
        <v>8311</v>
      </c>
      <c r="Q2958" t="s">
        <v>8349</v>
      </c>
      <c r="R2958">
        <f t="shared" si="322"/>
        <v>44.48</v>
      </c>
      <c r="S2958" s="9">
        <f t="shared" si="323"/>
        <v>29</v>
      </c>
      <c r="T2958" s="8">
        <f t="shared" si="324"/>
        <v>42433.726168981477</v>
      </c>
      <c r="U2958" s="8">
        <f t="shared" si="325"/>
        <v>42463.68450231482</v>
      </c>
      <c r="V2958" s="14">
        <f t="shared" si="326"/>
        <v>29.958333333343035</v>
      </c>
      <c r="W2958" s="10">
        <f t="shared" si="327"/>
        <v>-0.70771428571428574</v>
      </c>
      <c r="X2958" s="21">
        <f t="shared" si="328"/>
        <v>2016</v>
      </c>
    </row>
    <row r="2959" spans="1:24" ht="60" x14ac:dyDescent="0.25">
      <c r="A2959">
        <v>860</v>
      </c>
      <c r="B2959" s="1" t="s">
        <v>861</v>
      </c>
      <c r="C2959" s="1" t="s">
        <v>4970</v>
      </c>
      <c r="D2959" s="3">
        <v>14000</v>
      </c>
      <c r="E2959" s="4">
        <v>2540</v>
      </c>
      <c r="F2959" t="s">
        <v>8220</v>
      </c>
      <c r="G2959" t="s">
        <v>8223</v>
      </c>
      <c r="H2959" t="s">
        <v>8403</v>
      </c>
      <c r="I2959" t="s">
        <v>8245</v>
      </c>
      <c r="J2959">
        <v>1385123713</v>
      </c>
      <c r="K2959">
        <v>1382528113</v>
      </c>
      <c r="L2959" t="b">
        <v>0</v>
      </c>
      <c r="M2959">
        <v>48</v>
      </c>
      <c r="N2959" t="b">
        <v>0</v>
      </c>
      <c r="O2959" t="s">
        <v>8276</v>
      </c>
      <c r="P2959" t="s">
        <v>8325</v>
      </c>
      <c r="Q2959" t="s">
        <v>8348</v>
      </c>
      <c r="R2959">
        <f t="shared" si="322"/>
        <v>52.92</v>
      </c>
      <c r="S2959" s="9">
        <f t="shared" si="323"/>
        <v>18</v>
      </c>
      <c r="T2959" s="8">
        <f t="shared" si="324"/>
        <v>41570.482789351852</v>
      </c>
      <c r="U2959" s="8">
        <f t="shared" si="325"/>
        <v>41600.524456018517</v>
      </c>
      <c r="V2959" s="14">
        <f t="shared" si="326"/>
        <v>30.041666666664241</v>
      </c>
      <c r="W2959" s="10">
        <f t="shared" si="327"/>
        <v>-0.81857142857142862</v>
      </c>
      <c r="X2959" s="21">
        <f t="shared" si="328"/>
        <v>2013</v>
      </c>
    </row>
    <row r="2960" spans="1:24" ht="45" x14ac:dyDescent="0.25">
      <c r="A2960">
        <v>207</v>
      </c>
      <c r="B2960" s="1" t="s">
        <v>209</v>
      </c>
      <c r="C2960" s="1" t="s">
        <v>4317</v>
      </c>
      <c r="D2960" s="3">
        <v>14000</v>
      </c>
      <c r="E2960" s="4">
        <v>2130</v>
      </c>
      <c r="F2960" t="s">
        <v>8220</v>
      </c>
      <c r="G2960" t="s">
        <v>8228</v>
      </c>
      <c r="H2960" t="s">
        <v>8408</v>
      </c>
      <c r="I2960" t="s">
        <v>8250</v>
      </c>
      <c r="J2960">
        <v>1420346638</v>
      </c>
      <c r="K2960">
        <v>1417754638</v>
      </c>
      <c r="L2960" t="b">
        <v>0</v>
      </c>
      <c r="M2960">
        <v>13</v>
      </c>
      <c r="N2960" t="b">
        <v>0</v>
      </c>
      <c r="O2960" t="s">
        <v>8266</v>
      </c>
      <c r="P2960" t="s">
        <v>8319</v>
      </c>
      <c r="Q2960" t="s">
        <v>8323</v>
      </c>
      <c r="R2960">
        <f t="shared" si="322"/>
        <v>163.85</v>
      </c>
      <c r="S2960" s="9">
        <f t="shared" si="323"/>
        <v>15</v>
      </c>
      <c r="T2960" s="8">
        <f t="shared" si="324"/>
        <v>41978.197199074071</v>
      </c>
      <c r="U2960" s="8">
        <f t="shared" si="325"/>
        <v>42008.197199074071</v>
      </c>
      <c r="V2960" s="14">
        <f t="shared" si="326"/>
        <v>30</v>
      </c>
      <c r="W2960" s="10">
        <f t="shared" si="327"/>
        <v>-0.84785714285714286</v>
      </c>
      <c r="X2960" s="21">
        <f t="shared" si="328"/>
        <v>2014</v>
      </c>
    </row>
    <row r="2961" spans="1:24" ht="60" x14ac:dyDescent="0.25">
      <c r="A2961">
        <v>3971</v>
      </c>
      <c r="B2961" s="1" t="s">
        <v>3968</v>
      </c>
      <c r="C2961" s="1" t="s">
        <v>8078</v>
      </c>
      <c r="D2961" s="3">
        <v>14000</v>
      </c>
      <c r="E2961" s="4">
        <v>136</v>
      </c>
      <c r="F2961" t="s">
        <v>8220</v>
      </c>
      <c r="G2961" t="s">
        <v>8223</v>
      </c>
      <c r="H2961" t="s">
        <v>8403</v>
      </c>
      <c r="I2961" t="s">
        <v>8245</v>
      </c>
      <c r="J2961">
        <v>1405947126</v>
      </c>
      <c r="K2961">
        <v>1403355126</v>
      </c>
      <c r="L2961" t="b">
        <v>0</v>
      </c>
      <c r="M2961">
        <v>6</v>
      </c>
      <c r="N2961" t="b">
        <v>0</v>
      </c>
      <c r="O2961" t="s">
        <v>8269</v>
      </c>
      <c r="P2961" t="s">
        <v>8321</v>
      </c>
      <c r="Q2961" t="s">
        <v>8324</v>
      </c>
      <c r="R2961">
        <f t="shared" si="322"/>
        <v>22.67</v>
      </c>
      <c r="S2961" s="9">
        <f t="shared" si="323"/>
        <v>1</v>
      </c>
      <c r="T2961" s="8">
        <f t="shared" si="324"/>
        <v>41811.536180555559</v>
      </c>
      <c r="U2961" s="8">
        <f t="shared" si="325"/>
        <v>41841.536180555559</v>
      </c>
      <c r="V2961" s="14">
        <f t="shared" si="326"/>
        <v>30</v>
      </c>
      <c r="W2961" s="10">
        <f t="shared" si="327"/>
        <v>-0.99028571428571432</v>
      </c>
      <c r="X2961" s="21">
        <f t="shared" si="328"/>
        <v>2014</v>
      </c>
    </row>
    <row r="2962" spans="1:24" ht="45" x14ac:dyDescent="0.25">
      <c r="A2962">
        <v>2432</v>
      </c>
      <c r="B2962" s="1" t="s">
        <v>2433</v>
      </c>
      <c r="C2962" s="1" t="s">
        <v>6542</v>
      </c>
      <c r="D2962" s="3">
        <v>14000</v>
      </c>
      <c r="E2962" s="4">
        <v>2</v>
      </c>
      <c r="F2962" t="s">
        <v>8220</v>
      </c>
      <c r="G2962" t="s">
        <v>8223</v>
      </c>
      <c r="H2962" t="s">
        <v>8403</v>
      </c>
      <c r="I2962" t="s">
        <v>8245</v>
      </c>
      <c r="J2962">
        <v>1425791697</v>
      </c>
      <c r="K2962">
        <v>1423199697</v>
      </c>
      <c r="L2962" t="b">
        <v>0</v>
      </c>
      <c r="M2962">
        <v>2</v>
      </c>
      <c r="N2962" t="b">
        <v>0</v>
      </c>
      <c r="O2962" t="s">
        <v>8282</v>
      </c>
      <c r="P2962" t="s">
        <v>8317</v>
      </c>
      <c r="Q2962" t="s">
        <v>8343</v>
      </c>
      <c r="R2962">
        <f t="shared" si="322"/>
        <v>1</v>
      </c>
      <c r="S2962" s="9">
        <f t="shared" si="323"/>
        <v>0</v>
      </c>
      <c r="T2962" s="8">
        <f t="shared" si="324"/>
        <v>42041.218715277777</v>
      </c>
      <c r="U2962" s="8">
        <f t="shared" si="325"/>
        <v>42071.218715277777</v>
      </c>
      <c r="V2962" s="14">
        <f t="shared" si="326"/>
        <v>30</v>
      </c>
      <c r="W2962" s="10">
        <f t="shared" si="327"/>
        <v>-0.99985714285714289</v>
      </c>
      <c r="X2962" s="21">
        <f t="shared" si="328"/>
        <v>2015</v>
      </c>
    </row>
    <row r="2963" spans="1:24" ht="45" x14ac:dyDescent="0.25">
      <c r="A2963">
        <v>510</v>
      </c>
      <c r="B2963" s="1" t="s">
        <v>511</v>
      </c>
      <c r="C2963" s="1" t="s">
        <v>4620</v>
      </c>
      <c r="D2963" s="3">
        <v>14000</v>
      </c>
      <c r="E2963" s="4">
        <v>0</v>
      </c>
      <c r="F2963" t="s">
        <v>8220</v>
      </c>
      <c r="G2963" t="s">
        <v>8223</v>
      </c>
      <c r="H2963" t="s">
        <v>8403</v>
      </c>
      <c r="I2963" t="s">
        <v>8245</v>
      </c>
      <c r="J2963">
        <v>1456805639</v>
      </c>
      <c r="K2963">
        <v>1454213639</v>
      </c>
      <c r="L2963" t="b">
        <v>0</v>
      </c>
      <c r="M2963">
        <v>0</v>
      </c>
      <c r="N2963" t="b">
        <v>0</v>
      </c>
      <c r="O2963" t="s">
        <v>8268</v>
      </c>
      <c r="P2963" t="s">
        <v>8319</v>
      </c>
      <c r="Q2963" t="s">
        <v>8337</v>
      </c>
      <c r="R2963">
        <f t="shared" si="322"/>
        <v>0</v>
      </c>
      <c r="S2963" s="9">
        <f t="shared" si="323"/>
        <v>0</v>
      </c>
      <c r="T2963" s="8">
        <f t="shared" si="324"/>
        <v>42400.176377314812</v>
      </c>
      <c r="U2963" s="8">
        <f t="shared" si="325"/>
        <v>42430.176377314812</v>
      </c>
      <c r="V2963" s="14">
        <f t="shared" si="326"/>
        <v>30</v>
      </c>
      <c r="W2963" s="10">
        <f t="shared" si="327"/>
        <v>-1</v>
      </c>
      <c r="X2963" s="21">
        <f t="shared" si="328"/>
        <v>2016</v>
      </c>
    </row>
    <row r="2964" spans="1:24" ht="45" x14ac:dyDescent="0.25">
      <c r="A2964">
        <v>1452</v>
      </c>
      <c r="B2964" s="1" t="s">
        <v>1453</v>
      </c>
      <c r="C2964" s="1" t="s">
        <v>5562</v>
      </c>
      <c r="D2964" s="3">
        <v>14000</v>
      </c>
      <c r="E2964" s="4">
        <v>0</v>
      </c>
      <c r="F2964" t="s">
        <v>8219</v>
      </c>
      <c r="G2964" t="s">
        <v>8223</v>
      </c>
      <c r="H2964" t="s">
        <v>8403</v>
      </c>
      <c r="I2964" t="s">
        <v>8245</v>
      </c>
      <c r="J2964">
        <v>1406566363</v>
      </c>
      <c r="K2964">
        <v>1403974363</v>
      </c>
      <c r="L2964" t="b">
        <v>0</v>
      </c>
      <c r="M2964">
        <v>0</v>
      </c>
      <c r="N2964" t="b">
        <v>0</v>
      </c>
      <c r="O2964" t="s">
        <v>8285</v>
      </c>
      <c r="P2964" t="s">
        <v>8309</v>
      </c>
      <c r="Q2964" t="s">
        <v>8346</v>
      </c>
      <c r="R2964">
        <f t="shared" si="322"/>
        <v>0</v>
      </c>
      <c r="S2964" s="9">
        <f t="shared" si="323"/>
        <v>0</v>
      </c>
      <c r="T2964" s="8">
        <f t="shared" si="324"/>
        <v>41818.703275462962</v>
      </c>
      <c r="U2964" s="8">
        <f t="shared" si="325"/>
        <v>41848.703275462962</v>
      </c>
      <c r="V2964" s="14">
        <f t="shared" si="326"/>
        <v>30</v>
      </c>
      <c r="W2964" s="10">
        <f t="shared" si="327"/>
        <v>-1</v>
      </c>
      <c r="X2964" s="21">
        <f t="shared" si="328"/>
        <v>2014</v>
      </c>
    </row>
    <row r="2965" spans="1:24" ht="60" x14ac:dyDescent="0.25">
      <c r="A2965">
        <v>2912</v>
      </c>
      <c r="B2965" s="1" t="s">
        <v>2912</v>
      </c>
      <c r="C2965" s="1" t="s">
        <v>7022</v>
      </c>
      <c r="D2965" s="3">
        <v>14440</v>
      </c>
      <c r="E2965" s="4">
        <v>2030</v>
      </c>
      <c r="F2965" t="s">
        <v>8220</v>
      </c>
      <c r="G2965" t="s">
        <v>8223</v>
      </c>
      <c r="H2965" t="s">
        <v>8403</v>
      </c>
      <c r="I2965" t="s">
        <v>8245</v>
      </c>
      <c r="J2965">
        <v>1452827374</v>
      </c>
      <c r="K2965">
        <v>1450235374</v>
      </c>
      <c r="L2965" t="b">
        <v>0</v>
      </c>
      <c r="M2965">
        <v>26</v>
      </c>
      <c r="N2965" t="b">
        <v>0</v>
      </c>
      <c r="O2965" t="s">
        <v>8269</v>
      </c>
      <c r="P2965" t="s">
        <v>8321</v>
      </c>
      <c r="Q2965" t="s">
        <v>8324</v>
      </c>
      <c r="R2965">
        <f t="shared" si="322"/>
        <v>78.08</v>
      </c>
      <c r="S2965" s="9">
        <f t="shared" si="323"/>
        <v>14</v>
      </c>
      <c r="T2965" s="8">
        <f t="shared" si="324"/>
        <v>42354.131643518514</v>
      </c>
      <c r="U2965" s="8">
        <f t="shared" si="325"/>
        <v>42384.131643518514</v>
      </c>
      <c r="V2965" s="14">
        <f t="shared" si="326"/>
        <v>30</v>
      </c>
      <c r="W2965" s="10">
        <f t="shared" si="327"/>
        <v>-0.85941828254847641</v>
      </c>
      <c r="X2965" s="21">
        <f t="shared" si="328"/>
        <v>2015</v>
      </c>
    </row>
    <row r="2966" spans="1:24" ht="30" x14ac:dyDescent="0.25">
      <c r="A2966">
        <v>1196</v>
      </c>
      <c r="B2966" s="1" t="s">
        <v>1197</v>
      </c>
      <c r="C2966" s="1" t="s">
        <v>5306</v>
      </c>
      <c r="D2966" s="3">
        <v>14500</v>
      </c>
      <c r="E2966" s="4">
        <v>39137</v>
      </c>
      <c r="F2966" t="s">
        <v>8218</v>
      </c>
      <c r="G2966" t="s">
        <v>8224</v>
      </c>
      <c r="H2966" t="s">
        <v>8407</v>
      </c>
      <c r="I2966" t="s">
        <v>8246</v>
      </c>
      <c r="J2966">
        <v>1450467539</v>
      </c>
      <c r="K2966">
        <v>1447875539</v>
      </c>
      <c r="L2966" t="b">
        <v>0</v>
      </c>
      <c r="M2966">
        <v>512</v>
      </c>
      <c r="N2966" t="b">
        <v>1</v>
      </c>
      <c r="O2966" t="s">
        <v>8283</v>
      </c>
      <c r="P2966" t="s">
        <v>8311</v>
      </c>
      <c r="Q2966" t="s">
        <v>8312</v>
      </c>
      <c r="R2966">
        <f t="shared" si="322"/>
        <v>76.44</v>
      </c>
      <c r="S2966" s="9">
        <f t="shared" si="323"/>
        <v>270</v>
      </c>
      <c r="T2966" s="8">
        <f t="shared" si="324"/>
        <v>42326.818738425922</v>
      </c>
      <c r="U2966" s="8">
        <f t="shared" si="325"/>
        <v>42356.818738425922</v>
      </c>
      <c r="V2966" s="14">
        <f t="shared" si="326"/>
        <v>30</v>
      </c>
      <c r="W2966" s="10">
        <f t="shared" si="327"/>
        <v>1.699103448275862</v>
      </c>
      <c r="X2966" s="21">
        <f t="shared" si="328"/>
        <v>2015</v>
      </c>
    </row>
    <row r="2967" spans="1:24" ht="45" x14ac:dyDescent="0.25">
      <c r="A2967">
        <v>345</v>
      </c>
      <c r="B2967" s="1" t="s">
        <v>346</v>
      </c>
      <c r="C2967" s="1" t="s">
        <v>4455</v>
      </c>
      <c r="D2967" s="3">
        <v>14500</v>
      </c>
      <c r="E2967" s="4">
        <v>17875</v>
      </c>
      <c r="F2967" t="s">
        <v>8218</v>
      </c>
      <c r="G2967" t="s">
        <v>8223</v>
      </c>
      <c r="H2967" t="s">
        <v>8403</v>
      </c>
      <c r="I2967" t="s">
        <v>8245</v>
      </c>
      <c r="J2967">
        <v>1432161590</v>
      </c>
      <c r="K2967">
        <v>1429569590</v>
      </c>
      <c r="L2967" t="b">
        <v>1</v>
      </c>
      <c r="M2967">
        <v>179</v>
      </c>
      <c r="N2967" t="b">
        <v>1</v>
      </c>
      <c r="O2967" t="s">
        <v>8267</v>
      </c>
      <c r="P2967" t="s">
        <v>8319</v>
      </c>
      <c r="Q2967" t="s">
        <v>8320</v>
      </c>
      <c r="R2967">
        <f t="shared" si="322"/>
        <v>99.86</v>
      </c>
      <c r="S2967" s="9">
        <f t="shared" si="323"/>
        <v>123</v>
      </c>
      <c r="T2967" s="8">
        <f t="shared" si="324"/>
        <v>42114.944328703699</v>
      </c>
      <c r="U2967" s="8">
        <f t="shared" si="325"/>
        <v>42144.944328703699</v>
      </c>
      <c r="V2967" s="14">
        <f t="shared" si="326"/>
        <v>30</v>
      </c>
      <c r="W2967" s="10">
        <f t="shared" si="327"/>
        <v>0.23275862068965517</v>
      </c>
      <c r="X2967" s="21">
        <f t="shared" si="328"/>
        <v>2015</v>
      </c>
    </row>
    <row r="2968" spans="1:24" ht="45" x14ac:dyDescent="0.25">
      <c r="A2968">
        <v>928</v>
      </c>
      <c r="B2968" s="1" t="s">
        <v>929</v>
      </c>
      <c r="C2968" s="1" t="s">
        <v>5038</v>
      </c>
      <c r="D2968" s="3">
        <v>14500</v>
      </c>
      <c r="E2968" s="4">
        <v>1575</v>
      </c>
      <c r="F2968" t="s">
        <v>8220</v>
      </c>
      <c r="G2968" t="s">
        <v>8223</v>
      </c>
      <c r="H2968" t="s">
        <v>8403</v>
      </c>
      <c r="I2968" t="s">
        <v>8245</v>
      </c>
      <c r="J2968">
        <v>1353196800</v>
      </c>
      <c r="K2968">
        <v>1348864913</v>
      </c>
      <c r="L2968" t="b">
        <v>0</v>
      </c>
      <c r="M2968">
        <v>28</v>
      </c>
      <c r="N2968" t="b">
        <v>0</v>
      </c>
      <c r="O2968" t="s">
        <v>8276</v>
      </c>
      <c r="P2968" t="s">
        <v>8325</v>
      </c>
      <c r="Q2968" t="s">
        <v>8348</v>
      </c>
      <c r="R2968">
        <f t="shared" si="322"/>
        <v>56.25</v>
      </c>
      <c r="S2968" s="9">
        <f t="shared" si="323"/>
        <v>11</v>
      </c>
      <c r="T2968" s="8">
        <f t="shared" si="324"/>
        <v>41180.86241898148</v>
      </c>
      <c r="U2968" s="8">
        <f t="shared" si="325"/>
        <v>41231</v>
      </c>
      <c r="V2968" s="14">
        <f t="shared" si="326"/>
        <v>50.137581018519995</v>
      </c>
      <c r="W2968" s="10">
        <f t="shared" si="327"/>
        <v>-0.89137931034482754</v>
      </c>
      <c r="X2968" s="21">
        <f t="shared" si="328"/>
        <v>2012</v>
      </c>
    </row>
    <row r="2969" spans="1:24" ht="60" x14ac:dyDescent="0.25">
      <c r="A2969">
        <v>1404</v>
      </c>
      <c r="B2969" s="1" t="s">
        <v>1405</v>
      </c>
      <c r="C2969" s="1" t="s">
        <v>5514</v>
      </c>
      <c r="D2969" s="3">
        <v>14500</v>
      </c>
      <c r="E2969" s="4">
        <v>241</v>
      </c>
      <c r="F2969" t="s">
        <v>8220</v>
      </c>
      <c r="G2969" t="s">
        <v>8224</v>
      </c>
      <c r="H2969" t="s">
        <v>8407</v>
      </c>
      <c r="I2969" t="s">
        <v>8246</v>
      </c>
      <c r="J2969">
        <v>1424607285</v>
      </c>
      <c r="K2969">
        <v>1422447285</v>
      </c>
      <c r="L2969" t="b">
        <v>1</v>
      </c>
      <c r="M2969">
        <v>5</v>
      </c>
      <c r="N2969" t="b">
        <v>0</v>
      </c>
      <c r="O2969" t="s">
        <v>8285</v>
      </c>
      <c r="P2969" t="s">
        <v>8309</v>
      </c>
      <c r="Q2969" t="s">
        <v>8346</v>
      </c>
      <c r="R2969">
        <f t="shared" si="322"/>
        <v>48.2</v>
      </c>
      <c r="S2969" s="9">
        <f t="shared" si="323"/>
        <v>2</v>
      </c>
      <c r="T2969" s="8">
        <f t="shared" si="324"/>
        <v>42032.510243055556</v>
      </c>
      <c r="U2969" s="8">
        <f t="shared" si="325"/>
        <v>42057.510243055556</v>
      </c>
      <c r="V2969" s="14">
        <f t="shared" si="326"/>
        <v>25</v>
      </c>
      <c r="W2969" s="10">
        <f t="shared" si="327"/>
        <v>-0.98337931034482762</v>
      </c>
      <c r="X2969" s="21">
        <f t="shared" si="328"/>
        <v>2015</v>
      </c>
    </row>
    <row r="2970" spans="1:24" ht="45" x14ac:dyDescent="0.25">
      <c r="A2970">
        <v>3095</v>
      </c>
      <c r="B2970" s="1" t="s">
        <v>3095</v>
      </c>
      <c r="C2970" s="1" t="s">
        <v>7205</v>
      </c>
      <c r="D2970" s="3">
        <v>14920</v>
      </c>
      <c r="E2970" s="4">
        <v>50</v>
      </c>
      <c r="F2970" t="s">
        <v>8220</v>
      </c>
      <c r="G2970" t="s">
        <v>8223</v>
      </c>
      <c r="H2970" t="s">
        <v>8403</v>
      </c>
      <c r="I2970" t="s">
        <v>8245</v>
      </c>
      <c r="J2970">
        <v>1470011780</v>
      </c>
      <c r="K2970">
        <v>1464827780</v>
      </c>
      <c r="L2970" t="b">
        <v>0</v>
      </c>
      <c r="M2970">
        <v>1</v>
      </c>
      <c r="N2970" t="b">
        <v>0</v>
      </c>
      <c r="O2970" t="s">
        <v>8301</v>
      </c>
      <c r="P2970" t="s">
        <v>8321</v>
      </c>
      <c r="Q2970" t="s">
        <v>8322</v>
      </c>
      <c r="R2970">
        <f t="shared" si="322"/>
        <v>50</v>
      </c>
      <c r="S2970" s="9">
        <f t="shared" si="323"/>
        <v>0</v>
      </c>
      <c r="T2970" s="8">
        <f t="shared" si="324"/>
        <v>42523.025231481486</v>
      </c>
      <c r="U2970" s="8">
        <f t="shared" si="325"/>
        <v>42583.025231481486</v>
      </c>
      <c r="V2970" s="14">
        <f t="shared" si="326"/>
        <v>60</v>
      </c>
      <c r="W2970" s="10">
        <f t="shared" si="327"/>
        <v>-0.9966487935656837</v>
      </c>
      <c r="X2970" s="21">
        <f t="shared" si="328"/>
        <v>2016</v>
      </c>
    </row>
    <row r="2971" spans="1:24" ht="60" x14ac:dyDescent="0.25">
      <c r="A2971">
        <v>2193</v>
      </c>
      <c r="B2971" s="1" t="s">
        <v>2194</v>
      </c>
      <c r="C2971" s="1" t="s">
        <v>6303</v>
      </c>
      <c r="D2971" s="3">
        <v>15000</v>
      </c>
      <c r="E2971" s="4">
        <v>67856</v>
      </c>
      <c r="F2971" t="s">
        <v>8218</v>
      </c>
      <c r="G2971" t="s">
        <v>8223</v>
      </c>
      <c r="H2971" t="s">
        <v>8403</v>
      </c>
      <c r="I2971" t="s">
        <v>8245</v>
      </c>
      <c r="J2971">
        <v>1479704340</v>
      </c>
      <c r="K2971">
        <v>1477043072</v>
      </c>
      <c r="L2971" t="b">
        <v>0</v>
      </c>
      <c r="M2971">
        <v>897</v>
      </c>
      <c r="N2971" t="b">
        <v>1</v>
      </c>
      <c r="O2971" t="s">
        <v>8295</v>
      </c>
      <c r="P2971" t="s">
        <v>8314</v>
      </c>
      <c r="Q2971" t="s">
        <v>8315</v>
      </c>
      <c r="R2971">
        <f t="shared" si="322"/>
        <v>75.650000000000006</v>
      </c>
      <c r="S2971" s="9">
        <f t="shared" si="323"/>
        <v>452</v>
      </c>
      <c r="T2971" s="8">
        <f t="shared" si="324"/>
        <v>42664.405925925923</v>
      </c>
      <c r="U2971" s="8">
        <f t="shared" si="325"/>
        <v>42695.207638888889</v>
      </c>
      <c r="V2971" s="14">
        <f t="shared" si="326"/>
        <v>30.801712962966121</v>
      </c>
      <c r="W2971" s="10">
        <f t="shared" si="327"/>
        <v>3.5237333333333334</v>
      </c>
      <c r="X2971" s="21">
        <f t="shared" si="328"/>
        <v>2016</v>
      </c>
    </row>
    <row r="2972" spans="1:24" ht="60" x14ac:dyDescent="0.25">
      <c r="A2972">
        <v>1197</v>
      </c>
      <c r="B2972" s="1" t="s">
        <v>1198</v>
      </c>
      <c r="C2972" s="1" t="s">
        <v>5307</v>
      </c>
      <c r="D2972" s="3">
        <v>15000</v>
      </c>
      <c r="E2972" s="4">
        <v>37994</v>
      </c>
      <c r="F2972" t="s">
        <v>8218</v>
      </c>
      <c r="G2972" t="s">
        <v>8223</v>
      </c>
      <c r="H2972" t="s">
        <v>8403</v>
      </c>
      <c r="I2972" t="s">
        <v>8245</v>
      </c>
      <c r="J2972">
        <v>1465797540</v>
      </c>
      <c r="K2972">
        <v>1463155034</v>
      </c>
      <c r="L2972" t="b">
        <v>0</v>
      </c>
      <c r="M2972">
        <v>314</v>
      </c>
      <c r="N2972" t="b">
        <v>1</v>
      </c>
      <c r="O2972" t="s">
        <v>8283</v>
      </c>
      <c r="P2972" t="s">
        <v>8311</v>
      </c>
      <c r="Q2972" t="s">
        <v>8312</v>
      </c>
      <c r="R2972">
        <f t="shared" si="322"/>
        <v>121</v>
      </c>
      <c r="S2972" s="9">
        <f t="shared" si="323"/>
        <v>253</v>
      </c>
      <c r="T2972" s="8">
        <f t="shared" si="324"/>
        <v>42503.66474537037</v>
      </c>
      <c r="U2972" s="8">
        <f t="shared" si="325"/>
        <v>42534.249305555553</v>
      </c>
      <c r="V2972" s="14">
        <f t="shared" si="326"/>
        <v>30.584560185183364</v>
      </c>
      <c r="W2972" s="10">
        <f t="shared" si="327"/>
        <v>1.5329333333333333</v>
      </c>
      <c r="X2972" s="21">
        <f t="shared" si="328"/>
        <v>2016</v>
      </c>
    </row>
    <row r="2973" spans="1:24" ht="45" x14ac:dyDescent="0.25">
      <c r="A2973">
        <v>1953</v>
      </c>
      <c r="B2973" s="1" t="s">
        <v>1954</v>
      </c>
      <c r="C2973" s="1" t="s">
        <v>6063</v>
      </c>
      <c r="D2973" s="3">
        <v>15000</v>
      </c>
      <c r="E2973" s="4">
        <v>33892</v>
      </c>
      <c r="F2973" t="s">
        <v>8218</v>
      </c>
      <c r="G2973" t="s">
        <v>8223</v>
      </c>
      <c r="H2973" t="s">
        <v>8403</v>
      </c>
      <c r="I2973" t="s">
        <v>8245</v>
      </c>
      <c r="J2973">
        <v>1330657200</v>
      </c>
      <c r="K2973">
        <v>1328158065</v>
      </c>
      <c r="L2973" t="b">
        <v>1</v>
      </c>
      <c r="M2973">
        <v>147</v>
      </c>
      <c r="N2973" t="b">
        <v>1</v>
      </c>
      <c r="O2973" t="s">
        <v>8293</v>
      </c>
      <c r="P2973" t="s">
        <v>8306</v>
      </c>
      <c r="Q2973" t="s">
        <v>8307</v>
      </c>
      <c r="R2973">
        <f t="shared" si="322"/>
        <v>230.56</v>
      </c>
      <c r="S2973" s="9">
        <f t="shared" si="323"/>
        <v>226</v>
      </c>
      <c r="T2973" s="8">
        <f t="shared" si="324"/>
        <v>40941.199826388889</v>
      </c>
      <c r="U2973" s="8">
        <f t="shared" si="325"/>
        <v>40970.125</v>
      </c>
      <c r="V2973" s="14">
        <f t="shared" si="326"/>
        <v>28.925173611110949</v>
      </c>
      <c r="W2973" s="10">
        <f t="shared" si="327"/>
        <v>1.2594666666666667</v>
      </c>
      <c r="X2973" s="21">
        <f t="shared" si="328"/>
        <v>2012</v>
      </c>
    </row>
    <row r="2974" spans="1:24" ht="30" x14ac:dyDescent="0.25">
      <c r="A2974">
        <v>1518</v>
      </c>
      <c r="B2974" s="1" t="s">
        <v>1519</v>
      </c>
      <c r="C2974" s="1" t="s">
        <v>5628</v>
      </c>
      <c r="D2974" s="3">
        <v>15000</v>
      </c>
      <c r="E2974" s="4">
        <v>30805</v>
      </c>
      <c r="F2974" t="s">
        <v>8218</v>
      </c>
      <c r="G2974" t="s">
        <v>8223</v>
      </c>
      <c r="H2974" t="s">
        <v>8403</v>
      </c>
      <c r="I2974" t="s">
        <v>8245</v>
      </c>
      <c r="J2974">
        <v>1401565252</v>
      </c>
      <c r="K2974">
        <v>1398973252</v>
      </c>
      <c r="L2974" t="b">
        <v>1</v>
      </c>
      <c r="M2974">
        <v>236</v>
      </c>
      <c r="N2974" t="b">
        <v>1</v>
      </c>
      <c r="O2974" t="s">
        <v>8283</v>
      </c>
      <c r="P2974" t="s">
        <v>8311</v>
      </c>
      <c r="Q2974" t="s">
        <v>8312</v>
      </c>
      <c r="R2974">
        <f t="shared" si="322"/>
        <v>130.53</v>
      </c>
      <c r="S2974" s="9">
        <f t="shared" si="323"/>
        <v>205</v>
      </c>
      <c r="T2974" s="8">
        <f t="shared" si="324"/>
        <v>41760.8200462963</v>
      </c>
      <c r="U2974" s="8">
        <f t="shared" si="325"/>
        <v>41790.8200462963</v>
      </c>
      <c r="V2974" s="14">
        <f t="shared" si="326"/>
        <v>30</v>
      </c>
      <c r="W2974" s="10">
        <f t="shared" si="327"/>
        <v>1.0536666666666668</v>
      </c>
      <c r="X2974" s="21">
        <f t="shared" si="328"/>
        <v>2014</v>
      </c>
    </row>
    <row r="2975" spans="1:24" ht="60" x14ac:dyDescent="0.25">
      <c r="A2975">
        <v>2057</v>
      </c>
      <c r="B2975" s="1" t="s">
        <v>2058</v>
      </c>
      <c r="C2975" s="1" t="s">
        <v>6167</v>
      </c>
      <c r="D2975" s="3">
        <v>15000</v>
      </c>
      <c r="E2975" s="4">
        <v>30334.83</v>
      </c>
      <c r="F2975" t="s">
        <v>8218</v>
      </c>
      <c r="G2975" t="s">
        <v>8224</v>
      </c>
      <c r="H2975" t="s">
        <v>8407</v>
      </c>
      <c r="I2975" t="s">
        <v>8246</v>
      </c>
      <c r="J2975">
        <v>1456487532</v>
      </c>
      <c r="K2975">
        <v>1453895532</v>
      </c>
      <c r="L2975" t="b">
        <v>0</v>
      </c>
      <c r="M2975">
        <v>666</v>
      </c>
      <c r="N2975" t="b">
        <v>1</v>
      </c>
      <c r="O2975" t="s">
        <v>8293</v>
      </c>
      <c r="P2975" t="s">
        <v>8306</v>
      </c>
      <c r="Q2975" t="s">
        <v>8307</v>
      </c>
      <c r="R2975">
        <f t="shared" si="322"/>
        <v>45.55</v>
      </c>
      <c r="S2975" s="9">
        <f t="shared" si="323"/>
        <v>202</v>
      </c>
      <c r="T2975" s="8">
        <f t="shared" si="324"/>
        <v>42396.494583333333</v>
      </c>
      <c r="U2975" s="8">
        <f t="shared" si="325"/>
        <v>42426.494583333333</v>
      </c>
      <c r="V2975" s="14">
        <f t="shared" si="326"/>
        <v>30</v>
      </c>
      <c r="W2975" s="10">
        <f t="shared" si="327"/>
        <v>1.0223220000000002</v>
      </c>
      <c r="X2975" s="21">
        <f t="shared" si="328"/>
        <v>2016</v>
      </c>
    </row>
    <row r="2976" spans="1:24" ht="30" x14ac:dyDescent="0.25">
      <c r="A2976">
        <v>2728</v>
      </c>
      <c r="B2976" s="1" t="s">
        <v>2728</v>
      </c>
      <c r="C2976" s="1" t="s">
        <v>6838</v>
      </c>
      <c r="D2976" s="3">
        <v>15000</v>
      </c>
      <c r="E2976" s="4">
        <v>30274</v>
      </c>
      <c r="F2976" t="s">
        <v>8218</v>
      </c>
      <c r="G2976" t="s">
        <v>8223</v>
      </c>
      <c r="H2976" t="s">
        <v>8403</v>
      </c>
      <c r="I2976" t="s">
        <v>8245</v>
      </c>
      <c r="J2976">
        <v>1451485434</v>
      </c>
      <c r="K2976">
        <v>1448461434</v>
      </c>
      <c r="L2976" t="b">
        <v>0</v>
      </c>
      <c r="M2976">
        <v>392</v>
      </c>
      <c r="N2976" t="b">
        <v>1</v>
      </c>
      <c r="O2976" t="s">
        <v>8293</v>
      </c>
      <c r="P2976" t="s">
        <v>8306</v>
      </c>
      <c r="Q2976" t="s">
        <v>8307</v>
      </c>
      <c r="R2976">
        <f t="shared" si="322"/>
        <v>77.23</v>
      </c>
      <c r="S2976" s="9">
        <f t="shared" si="323"/>
        <v>202</v>
      </c>
      <c r="T2976" s="8">
        <f t="shared" si="324"/>
        <v>42333.59993055556</v>
      </c>
      <c r="U2976" s="8">
        <f t="shared" si="325"/>
        <v>42368.59993055556</v>
      </c>
      <c r="V2976" s="14">
        <f t="shared" si="326"/>
        <v>35</v>
      </c>
      <c r="W2976" s="10">
        <f t="shared" si="327"/>
        <v>1.0182666666666667</v>
      </c>
      <c r="X2976" s="21">
        <f t="shared" si="328"/>
        <v>2015</v>
      </c>
    </row>
    <row r="2977" spans="1:24" ht="45" x14ac:dyDescent="0.25">
      <c r="A2977">
        <v>1475</v>
      </c>
      <c r="B2977" s="1" t="s">
        <v>1476</v>
      </c>
      <c r="C2977" s="1" t="s">
        <v>5585</v>
      </c>
      <c r="D2977" s="3">
        <v>15000</v>
      </c>
      <c r="E2977" s="4">
        <v>28300.45</v>
      </c>
      <c r="F2977" t="s">
        <v>8218</v>
      </c>
      <c r="G2977" t="s">
        <v>8223</v>
      </c>
      <c r="H2977" t="s">
        <v>8403</v>
      </c>
      <c r="I2977" t="s">
        <v>8245</v>
      </c>
      <c r="J2977">
        <v>1419051540</v>
      </c>
      <c r="K2977">
        <v>1416244863</v>
      </c>
      <c r="L2977" t="b">
        <v>1</v>
      </c>
      <c r="M2977">
        <v>441</v>
      </c>
      <c r="N2977" t="b">
        <v>1</v>
      </c>
      <c r="O2977" t="s">
        <v>8286</v>
      </c>
      <c r="P2977" t="s">
        <v>8309</v>
      </c>
      <c r="Q2977" t="s">
        <v>8310</v>
      </c>
      <c r="R2977">
        <f t="shared" si="322"/>
        <v>64.17</v>
      </c>
      <c r="S2977" s="9">
        <f t="shared" si="323"/>
        <v>189</v>
      </c>
      <c r="T2977" s="8">
        <f t="shared" si="324"/>
        <v>41960.722951388889</v>
      </c>
      <c r="U2977" s="8">
        <f t="shared" si="325"/>
        <v>41993.207638888889</v>
      </c>
      <c r="V2977" s="14">
        <f t="shared" si="326"/>
        <v>32.484687500000291</v>
      </c>
      <c r="W2977" s="10">
        <f t="shared" si="327"/>
        <v>0.88669666666666669</v>
      </c>
      <c r="X2977" s="21">
        <f t="shared" si="328"/>
        <v>2014</v>
      </c>
    </row>
    <row r="2978" spans="1:24" ht="30" x14ac:dyDescent="0.25">
      <c r="A2978">
        <v>287</v>
      </c>
      <c r="B2978" s="1" t="s">
        <v>288</v>
      </c>
      <c r="C2978" s="1" t="s">
        <v>4397</v>
      </c>
      <c r="D2978" s="3">
        <v>15000</v>
      </c>
      <c r="E2978" s="4">
        <v>26445</v>
      </c>
      <c r="F2978" t="s">
        <v>8218</v>
      </c>
      <c r="G2978" t="s">
        <v>8223</v>
      </c>
      <c r="H2978" t="s">
        <v>8403</v>
      </c>
      <c r="I2978" t="s">
        <v>8245</v>
      </c>
      <c r="J2978">
        <v>1351828800</v>
      </c>
      <c r="K2978">
        <v>1349160018</v>
      </c>
      <c r="L2978" t="b">
        <v>1</v>
      </c>
      <c r="M2978">
        <v>290</v>
      </c>
      <c r="N2978" t="b">
        <v>1</v>
      </c>
      <c r="O2978" t="s">
        <v>8267</v>
      </c>
      <c r="P2978" t="s">
        <v>8319</v>
      </c>
      <c r="Q2978" t="s">
        <v>8320</v>
      </c>
      <c r="R2978">
        <f t="shared" si="322"/>
        <v>91.19</v>
      </c>
      <c r="S2978" s="9">
        <f t="shared" si="323"/>
        <v>176</v>
      </c>
      <c r="T2978" s="8">
        <f t="shared" si="324"/>
        <v>41184.277986111112</v>
      </c>
      <c r="U2978" s="8">
        <f t="shared" si="325"/>
        <v>41215.166666666664</v>
      </c>
      <c r="V2978" s="14">
        <f t="shared" si="326"/>
        <v>30.888680555552128</v>
      </c>
      <c r="W2978" s="10">
        <f t="shared" si="327"/>
        <v>0.76300000000000001</v>
      </c>
      <c r="X2978" s="21">
        <f t="shared" si="328"/>
        <v>2012</v>
      </c>
    </row>
    <row r="2979" spans="1:24" ht="60" x14ac:dyDescent="0.25">
      <c r="A2979">
        <v>357</v>
      </c>
      <c r="B2979" s="1" t="s">
        <v>358</v>
      </c>
      <c r="C2979" s="1" t="s">
        <v>4467</v>
      </c>
      <c r="D2979" s="3">
        <v>15000</v>
      </c>
      <c r="E2979" s="4">
        <v>26100</v>
      </c>
      <c r="F2979" t="s">
        <v>8218</v>
      </c>
      <c r="G2979" t="s">
        <v>8223</v>
      </c>
      <c r="H2979" t="s">
        <v>8403</v>
      </c>
      <c r="I2979" t="s">
        <v>8245</v>
      </c>
      <c r="J2979">
        <v>1429852797</v>
      </c>
      <c r="K2979">
        <v>1426396797</v>
      </c>
      <c r="L2979" t="b">
        <v>1</v>
      </c>
      <c r="M2979">
        <v>303</v>
      </c>
      <c r="N2979" t="b">
        <v>1</v>
      </c>
      <c r="O2979" t="s">
        <v>8267</v>
      </c>
      <c r="P2979" t="s">
        <v>8319</v>
      </c>
      <c r="Q2979" t="s">
        <v>8320</v>
      </c>
      <c r="R2979">
        <f t="shared" si="322"/>
        <v>86.14</v>
      </c>
      <c r="S2979" s="9">
        <f t="shared" si="323"/>
        <v>174</v>
      </c>
      <c r="T2979" s="8">
        <f t="shared" si="324"/>
        <v>42078.222187499996</v>
      </c>
      <c r="U2979" s="8">
        <f t="shared" si="325"/>
        <v>42118.222187499996</v>
      </c>
      <c r="V2979" s="14">
        <f t="shared" si="326"/>
        <v>40</v>
      </c>
      <c r="W2979" s="10">
        <f t="shared" si="327"/>
        <v>0.74</v>
      </c>
      <c r="X2979" s="21">
        <f t="shared" si="328"/>
        <v>2015</v>
      </c>
    </row>
    <row r="2980" spans="1:24" ht="45" x14ac:dyDescent="0.25">
      <c r="A2980">
        <v>1275</v>
      </c>
      <c r="B2980" s="1" t="s">
        <v>1276</v>
      </c>
      <c r="C2980" s="1" t="s">
        <v>5385</v>
      </c>
      <c r="D2980" s="3">
        <v>15000</v>
      </c>
      <c r="E2980" s="4">
        <v>24321.1</v>
      </c>
      <c r="F2980" t="s">
        <v>8218</v>
      </c>
      <c r="G2980" t="s">
        <v>8223</v>
      </c>
      <c r="H2980" t="s">
        <v>8403</v>
      </c>
      <c r="I2980" t="s">
        <v>8245</v>
      </c>
      <c r="J2980">
        <v>1375908587</v>
      </c>
      <c r="K2980">
        <v>1372884587</v>
      </c>
      <c r="L2980" t="b">
        <v>1</v>
      </c>
      <c r="M2980">
        <v>389</v>
      </c>
      <c r="N2980" t="b">
        <v>1</v>
      </c>
      <c r="O2980" t="s">
        <v>8274</v>
      </c>
      <c r="P2980" t="s">
        <v>8325</v>
      </c>
      <c r="Q2980" t="s">
        <v>8329</v>
      </c>
      <c r="R2980">
        <f t="shared" si="322"/>
        <v>62.52</v>
      </c>
      <c r="S2980" s="9">
        <f t="shared" si="323"/>
        <v>162</v>
      </c>
      <c r="T2980" s="8">
        <f t="shared" si="324"/>
        <v>41458.867905092593</v>
      </c>
      <c r="U2980" s="8">
        <f t="shared" si="325"/>
        <v>41493.867905092593</v>
      </c>
      <c r="V2980" s="14">
        <f t="shared" si="326"/>
        <v>35</v>
      </c>
      <c r="W2980" s="10">
        <f t="shared" si="327"/>
        <v>0.62140666666666655</v>
      </c>
      <c r="X2980" s="21">
        <f t="shared" si="328"/>
        <v>2013</v>
      </c>
    </row>
    <row r="2981" spans="1:24" ht="60" x14ac:dyDescent="0.25">
      <c r="A2981">
        <v>1517</v>
      </c>
      <c r="B2981" s="1" t="s">
        <v>1518</v>
      </c>
      <c r="C2981" s="1" t="s">
        <v>5627</v>
      </c>
      <c r="D2981" s="3">
        <v>15000</v>
      </c>
      <c r="E2981" s="4">
        <v>24297</v>
      </c>
      <c r="F2981" t="s">
        <v>8218</v>
      </c>
      <c r="G2981" t="s">
        <v>8223</v>
      </c>
      <c r="H2981" t="s">
        <v>8403</v>
      </c>
      <c r="I2981" t="s">
        <v>8245</v>
      </c>
      <c r="J2981">
        <v>1417845600</v>
      </c>
      <c r="K2981">
        <v>1415194553</v>
      </c>
      <c r="L2981" t="b">
        <v>1</v>
      </c>
      <c r="M2981">
        <v>615</v>
      </c>
      <c r="N2981" t="b">
        <v>1</v>
      </c>
      <c r="O2981" t="s">
        <v>8283</v>
      </c>
      <c r="P2981" t="s">
        <v>8311</v>
      </c>
      <c r="Q2981" t="s">
        <v>8312</v>
      </c>
      <c r="R2981">
        <f t="shared" si="322"/>
        <v>39.51</v>
      </c>
      <c r="S2981" s="9">
        <f t="shared" si="323"/>
        <v>162</v>
      </c>
      <c r="T2981" s="8">
        <f t="shared" si="324"/>
        <v>41948.56658564815</v>
      </c>
      <c r="U2981" s="8">
        <f t="shared" si="325"/>
        <v>41979.25</v>
      </c>
      <c r="V2981" s="14">
        <f t="shared" si="326"/>
        <v>30.683414351849933</v>
      </c>
      <c r="W2981" s="10">
        <f t="shared" si="327"/>
        <v>0.61980000000000002</v>
      </c>
      <c r="X2981" s="21">
        <f t="shared" si="328"/>
        <v>2014</v>
      </c>
    </row>
    <row r="2982" spans="1:24" ht="60" x14ac:dyDescent="0.25">
      <c r="A2982">
        <v>1746</v>
      </c>
      <c r="B2982" s="1" t="s">
        <v>1747</v>
      </c>
      <c r="C2982" s="1" t="s">
        <v>5856</v>
      </c>
      <c r="D2982" s="3">
        <v>15000</v>
      </c>
      <c r="E2982" s="4">
        <v>22215</v>
      </c>
      <c r="F2982" t="s">
        <v>8218</v>
      </c>
      <c r="G2982" t="s">
        <v>8223</v>
      </c>
      <c r="H2982" t="s">
        <v>8403</v>
      </c>
      <c r="I2982" t="s">
        <v>8245</v>
      </c>
      <c r="J2982">
        <v>1479952800</v>
      </c>
      <c r="K2982">
        <v>1477368867</v>
      </c>
      <c r="L2982" t="b">
        <v>0</v>
      </c>
      <c r="M2982">
        <v>107</v>
      </c>
      <c r="N2982" t="b">
        <v>1</v>
      </c>
      <c r="O2982" t="s">
        <v>8283</v>
      </c>
      <c r="P2982" t="s">
        <v>8311</v>
      </c>
      <c r="Q2982" t="s">
        <v>8312</v>
      </c>
      <c r="R2982">
        <f t="shared" si="322"/>
        <v>207.62</v>
      </c>
      <c r="S2982" s="9">
        <f t="shared" si="323"/>
        <v>148</v>
      </c>
      <c r="T2982" s="8">
        <f t="shared" si="324"/>
        <v>42668.176701388889</v>
      </c>
      <c r="U2982" s="8">
        <f t="shared" si="325"/>
        <v>42698.083333333328</v>
      </c>
      <c r="V2982" s="14">
        <f t="shared" si="326"/>
        <v>29.906631944439141</v>
      </c>
      <c r="W2982" s="10">
        <f t="shared" si="327"/>
        <v>0.48099999999999998</v>
      </c>
      <c r="X2982" s="21">
        <f t="shared" si="328"/>
        <v>2016</v>
      </c>
    </row>
    <row r="2983" spans="1:24" ht="60" x14ac:dyDescent="0.25">
      <c r="A2983">
        <v>2621</v>
      </c>
      <c r="B2983" s="1" t="s">
        <v>2621</v>
      </c>
      <c r="C2983" s="1" t="s">
        <v>6731</v>
      </c>
      <c r="D2983" s="3">
        <v>15000</v>
      </c>
      <c r="E2983" s="4">
        <v>21882</v>
      </c>
      <c r="F2983" t="s">
        <v>8218</v>
      </c>
      <c r="G2983" t="s">
        <v>8223</v>
      </c>
      <c r="H2983" t="s">
        <v>8403</v>
      </c>
      <c r="I2983" t="s">
        <v>8245</v>
      </c>
      <c r="J2983">
        <v>1432230988</v>
      </c>
      <c r="K2983">
        <v>1429638988</v>
      </c>
      <c r="L2983" t="b">
        <v>1</v>
      </c>
      <c r="M2983">
        <v>465</v>
      </c>
      <c r="N2983" t="b">
        <v>1</v>
      </c>
      <c r="O2983" t="s">
        <v>8299</v>
      </c>
      <c r="P2983" t="s">
        <v>8306</v>
      </c>
      <c r="Q2983" t="s">
        <v>8313</v>
      </c>
      <c r="R2983">
        <f t="shared" si="322"/>
        <v>47.06</v>
      </c>
      <c r="S2983" s="9">
        <f t="shared" si="323"/>
        <v>146</v>
      </c>
      <c r="T2983" s="8">
        <f t="shared" si="324"/>
        <v>42115.74754629629</v>
      </c>
      <c r="U2983" s="8">
        <f t="shared" si="325"/>
        <v>42145.74754629629</v>
      </c>
      <c r="V2983" s="14">
        <f t="shared" si="326"/>
        <v>30</v>
      </c>
      <c r="W2983" s="10">
        <f t="shared" si="327"/>
        <v>0.45879999999999999</v>
      </c>
      <c r="X2983" s="21">
        <f t="shared" si="328"/>
        <v>2015</v>
      </c>
    </row>
    <row r="2984" spans="1:24" ht="60" x14ac:dyDescent="0.25">
      <c r="A2984">
        <v>1846</v>
      </c>
      <c r="B2984" s="1" t="s">
        <v>1847</v>
      </c>
      <c r="C2984" s="1" t="s">
        <v>5956</v>
      </c>
      <c r="D2984" s="3">
        <v>15000</v>
      </c>
      <c r="E2984" s="4">
        <v>20689</v>
      </c>
      <c r="F2984" t="s">
        <v>8218</v>
      </c>
      <c r="G2984" t="s">
        <v>8223</v>
      </c>
      <c r="H2984" t="s">
        <v>8403</v>
      </c>
      <c r="I2984" t="s">
        <v>8245</v>
      </c>
      <c r="J2984">
        <v>1355585777</v>
      </c>
      <c r="K2984">
        <v>1352993777</v>
      </c>
      <c r="L2984" t="b">
        <v>0</v>
      </c>
      <c r="M2984">
        <v>209</v>
      </c>
      <c r="N2984" t="b">
        <v>1</v>
      </c>
      <c r="O2984" t="s">
        <v>8274</v>
      </c>
      <c r="P2984" t="s">
        <v>8325</v>
      </c>
      <c r="Q2984" t="s">
        <v>8329</v>
      </c>
      <c r="R2984">
        <f t="shared" si="322"/>
        <v>98.99</v>
      </c>
      <c r="S2984" s="9">
        <f t="shared" si="323"/>
        <v>138</v>
      </c>
      <c r="T2984" s="8">
        <f t="shared" si="324"/>
        <v>41228.650196759263</v>
      </c>
      <c r="U2984" s="8">
        <f t="shared" si="325"/>
        <v>41258.650196759263</v>
      </c>
      <c r="V2984" s="14">
        <f t="shared" si="326"/>
        <v>30</v>
      </c>
      <c r="W2984" s="10">
        <f t="shared" si="327"/>
        <v>0.37926666666666664</v>
      </c>
      <c r="X2984" s="21">
        <f t="shared" si="328"/>
        <v>2012</v>
      </c>
    </row>
    <row r="2985" spans="1:24" ht="60" x14ac:dyDescent="0.25">
      <c r="A2985">
        <v>657</v>
      </c>
      <c r="B2985" s="1" t="s">
        <v>658</v>
      </c>
      <c r="C2985" s="1" t="s">
        <v>4767</v>
      </c>
      <c r="D2985" s="3">
        <v>15000</v>
      </c>
      <c r="E2985" s="4">
        <v>18855</v>
      </c>
      <c r="F2985" t="s">
        <v>8218</v>
      </c>
      <c r="G2985" t="s">
        <v>8223</v>
      </c>
      <c r="H2985" t="s">
        <v>8403</v>
      </c>
      <c r="I2985" t="s">
        <v>8245</v>
      </c>
      <c r="J2985">
        <v>1450901872</v>
      </c>
      <c r="K2985">
        <v>1448309872</v>
      </c>
      <c r="L2985" t="b">
        <v>0</v>
      </c>
      <c r="M2985">
        <v>99</v>
      </c>
      <c r="N2985" t="b">
        <v>1</v>
      </c>
      <c r="O2985" t="s">
        <v>8271</v>
      </c>
      <c r="P2985" t="s">
        <v>8306</v>
      </c>
      <c r="Q2985" t="s">
        <v>8308</v>
      </c>
      <c r="R2985">
        <f t="shared" si="322"/>
        <v>190.45</v>
      </c>
      <c r="S2985" s="9">
        <f t="shared" si="323"/>
        <v>126</v>
      </c>
      <c r="T2985" s="8">
        <f t="shared" si="324"/>
        <v>42331.84574074074</v>
      </c>
      <c r="U2985" s="8">
        <f t="shared" si="325"/>
        <v>42361.84574074074</v>
      </c>
      <c r="V2985" s="14">
        <f t="shared" si="326"/>
        <v>30</v>
      </c>
      <c r="W2985" s="10">
        <f t="shared" si="327"/>
        <v>0.25700000000000001</v>
      </c>
      <c r="X2985" s="21">
        <f t="shared" si="328"/>
        <v>2015</v>
      </c>
    </row>
    <row r="2986" spans="1:24" ht="60" x14ac:dyDescent="0.25">
      <c r="A2986">
        <v>1282</v>
      </c>
      <c r="B2986" s="1" t="s">
        <v>1283</v>
      </c>
      <c r="C2986" s="1" t="s">
        <v>5392</v>
      </c>
      <c r="D2986" s="3">
        <v>15000</v>
      </c>
      <c r="E2986" s="4">
        <v>18542</v>
      </c>
      <c r="F2986" t="s">
        <v>8218</v>
      </c>
      <c r="G2986" t="s">
        <v>8223</v>
      </c>
      <c r="H2986" t="s">
        <v>8403</v>
      </c>
      <c r="I2986" t="s">
        <v>8245</v>
      </c>
      <c r="J2986">
        <v>1386565140</v>
      </c>
      <c r="K2986">
        <v>1383909855</v>
      </c>
      <c r="L2986" t="b">
        <v>1</v>
      </c>
      <c r="M2986">
        <v>274</v>
      </c>
      <c r="N2986" t="b">
        <v>1</v>
      </c>
      <c r="O2986" t="s">
        <v>8274</v>
      </c>
      <c r="P2986" t="s">
        <v>8325</v>
      </c>
      <c r="Q2986" t="s">
        <v>8329</v>
      </c>
      <c r="R2986">
        <f t="shared" si="322"/>
        <v>67.67</v>
      </c>
      <c r="S2986" s="9">
        <f t="shared" si="323"/>
        <v>124</v>
      </c>
      <c r="T2986" s="8">
        <f t="shared" si="324"/>
        <v>41586.475173611114</v>
      </c>
      <c r="U2986" s="8">
        <f t="shared" si="325"/>
        <v>41617.207638888889</v>
      </c>
      <c r="V2986" s="14">
        <f t="shared" si="326"/>
        <v>30.732465277775191</v>
      </c>
      <c r="W2986" s="10">
        <f t="shared" si="327"/>
        <v>0.23613333333333333</v>
      </c>
      <c r="X2986" s="21">
        <f t="shared" si="328"/>
        <v>2013</v>
      </c>
    </row>
    <row r="2987" spans="1:24" ht="60" x14ac:dyDescent="0.25">
      <c r="A2987">
        <v>3019</v>
      </c>
      <c r="B2987" s="1" t="s">
        <v>3019</v>
      </c>
      <c r="C2987" s="1" t="s">
        <v>7129</v>
      </c>
      <c r="D2987" s="3">
        <v>15000</v>
      </c>
      <c r="E2987" s="4">
        <v>18185</v>
      </c>
      <c r="F2987" t="s">
        <v>8218</v>
      </c>
      <c r="G2987" t="s">
        <v>8223</v>
      </c>
      <c r="H2987" t="s">
        <v>8403</v>
      </c>
      <c r="I2987" t="s">
        <v>8245</v>
      </c>
      <c r="J2987">
        <v>1401159600</v>
      </c>
      <c r="K2987">
        <v>1398801620</v>
      </c>
      <c r="L2987" t="b">
        <v>0</v>
      </c>
      <c r="M2987">
        <v>226</v>
      </c>
      <c r="N2987" t="b">
        <v>1</v>
      </c>
      <c r="O2987" t="s">
        <v>8301</v>
      </c>
      <c r="P2987" t="s">
        <v>8321</v>
      </c>
      <c r="Q2987" t="s">
        <v>8322</v>
      </c>
      <c r="R2987">
        <f t="shared" si="322"/>
        <v>80.459999999999994</v>
      </c>
      <c r="S2987" s="9">
        <f t="shared" si="323"/>
        <v>121</v>
      </c>
      <c r="T2987" s="8">
        <f t="shared" si="324"/>
        <v>41758.833564814813</v>
      </c>
      <c r="U2987" s="8">
        <f t="shared" si="325"/>
        <v>41786.125</v>
      </c>
      <c r="V2987" s="14">
        <f t="shared" si="326"/>
        <v>27.291435185186856</v>
      </c>
      <c r="W2987" s="10">
        <f t="shared" si="327"/>
        <v>0.21233333333333335</v>
      </c>
      <c r="X2987" s="21">
        <f t="shared" si="328"/>
        <v>2014</v>
      </c>
    </row>
    <row r="2988" spans="1:24" ht="60" x14ac:dyDescent="0.25">
      <c r="A2988">
        <v>1540</v>
      </c>
      <c r="B2988" s="1" t="s">
        <v>1541</v>
      </c>
      <c r="C2988" s="1" t="s">
        <v>5650</v>
      </c>
      <c r="D2988" s="3">
        <v>15000</v>
      </c>
      <c r="E2988" s="4">
        <v>17680</v>
      </c>
      <c r="F2988" t="s">
        <v>8218</v>
      </c>
      <c r="G2988" t="s">
        <v>8223</v>
      </c>
      <c r="H2988" t="s">
        <v>8403</v>
      </c>
      <c r="I2988" t="s">
        <v>8245</v>
      </c>
      <c r="J2988">
        <v>1416964500</v>
      </c>
      <c r="K2988">
        <v>1414368616</v>
      </c>
      <c r="L2988" t="b">
        <v>1</v>
      </c>
      <c r="M2988">
        <v>98</v>
      </c>
      <c r="N2988" t="b">
        <v>1</v>
      </c>
      <c r="O2988" t="s">
        <v>8283</v>
      </c>
      <c r="P2988" t="s">
        <v>8311</v>
      </c>
      <c r="Q2988" t="s">
        <v>8312</v>
      </c>
      <c r="R2988">
        <f t="shared" si="322"/>
        <v>180.41</v>
      </c>
      <c r="S2988" s="9">
        <f t="shared" si="323"/>
        <v>118</v>
      </c>
      <c r="T2988" s="8">
        <f t="shared" si="324"/>
        <v>41939.00712962963</v>
      </c>
      <c r="U2988" s="8">
        <f t="shared" si="325"/>
        <v>41969.052083333328</v>
      </c>
      <c r="V2988" s="14">
        <f t="shared" si="326"/>
        <v>30.044953703698411</v>
      </c>
      <c r="W2988" s="10">
        <f t="shared" si="327"/>
        <v>0.17866666666666667</v>
      </c>
      <c r="X2988" s="21">
        <f t="shared" si="328"/>
        <v>2014</v>
      </c>
    </row>
    <row r="2989" spans="1:24" ht="60" x14ac:dyDescent="0.25">
      <c r="A2989">
        <v>1852</v>
      </c>
      <c r="B2989" s="1" t="s">
        <v>1853</v>
      </c>
      <c r="C2989" s="1" t="s">
        <v>5962</v>
      </c>
      <c r="D2989" s="3">
        <v>15000</v>
      </c>
      <c r="E2989" s="4">
        <v>17545</v>
      </c>
      <c r="F2989" t="s">
        <v>8218</v>
      </c>
      <c r="G2989" t="s">
        <v>8223</v>
      </c>
      <c r="H2989" t="s">
        <v>8403</v>
      </c>
      <c r="I2989" t="s">
        <v>8245</v>
      </c>
      <c r="J2989">
        <v>1429920000</v>
      </c>
      <c r="K2989">
        <v>1426703452</v>
      </c>
      <c r="L2989" t="b">
        <v>0</v>
      </c>
      <c r="M2989">
        <v>131</v>
      </c>
      <c r="N2989" t="b">
        <v>1</v>
      </c>
      <c r="O2989" t="s">
        <v>8274</v>
      </c>
      <c r="P2989" t="s">
        <v>8325</v>
      </c>
      <c r="Q2989" t="s">
        <v>8329</v>
      </c>
      <c r="R2989">
        <f t="shared" si="322"/>
        <v>133.93</v>
      </c>
      <c r="S2989" s="9">
        <f t="shared" si="323"/>
        <v>117</v>
      </c>
      <c r="T2989" s="8">
        <f t="shared" si="324"/>
        <v>42081.77143518519</v>
      </c>
      <c r="U2989" s="8">
        <f t="shared" si="325"/>
        <v>42119</v>
      </c>
      <c r="V2989" s="14">
        <f t="shared" si="326"/>
        <v>37.228564814809943</v>
      </c>
      <c r="W2989" s="10">
        <f t="shared" si="327"/>
        <v>0.16966666666666666</v>
      </c>
      <c r="X2989" s="21">
        <f t="shared" si="328"/>
        <v>2015</v>
      </c>
    </row>
    <row r="2990" spans="1:24" ht="60" x14ac:dyDescent="0.25">
      <c r="A2990">
        <v>3187</v>
      </c>
      <c r="B2990" s="1" t="s">
        <v>3187</v>
      </c>
      <c r="C2990" s="1" t="s">
        <v>7297</v>
      </c>
      <c r="D2990" s="3">
        <v>15000</v>
      </c>
      <c r="E2990" s="4">
        <v>17444</v>
      </c>
      <c r="F2990" t="s">
        <v>8218</v>
      </c>
      <c r="G2990" t="s">
        <v>8223</v>
      </c>
      <c r="H2990" t="s">
        <v>8403</v>
      </c>
      <c r="I2990" t="s">
        <v>8245</v>
      </c>
      <c r="J2990">
        <v>1407167973</v>
      </c>
      <c r="K2990">
        <v>1405439973</v>
      </c>
      <c r="L2990" t="b">
        <v>1</v>
      </c>
      <c r="M2990">
        <v>244</v>
      </c>
      <c r="N2990" t="b">
        <v>1</v>
      </c>
      <c r="O2990" t="s">
        <v>8269</v>
      </c>
      <c r="P2990" t="s">
        <v>8321</v>
      </c>
      <c r="Q2990" t="s">
        <v>8324</v>
      </c>
      <c r="R2990">
        <f t="shared" si="322"/>
        <v>71.489999999999995</v>
      </c>
      <c r="S2990" s="9">
        <f t="shared" si="323"/>
        <v>116</v>
      </c>
      <c r="T2990" s="8">
        <f t="shared" si="324"/>
        <v>41835.666354166664</v>
      </c>
      <c r="U2990" s="8">
        <f t="shared" si="325"/>
        <v>41855.666354166664</v>
      </c>
      <c r="V2990" s="14">
        <f t="shared" si="326"/>
        <v>20</v>
      </c>
      <c r="W2990" s="10">
        <f t="shared" si="327"/>
        <v>0.16293333333333335</v>
      </c>
      <c r="X2990" s="21">
        <f t="shared" si="328"/>
        <v>2014</v>
      </c>
    </row>
    <row r="2991" spans="1:24" ht="60" x14ac:dyDescent="0.25">
      <c r="A2991">
        <v>379</v>
      </c>
      <c r="B2991" s="1" t="s">
        <v>380</v>
      </c>
      <c r="C2991" s="1" t="s">
        <v>4489</v>
      </c>
      <c r="D2991" s="3">
        <v>15000</v>
      </c>
      <c r="E2991" s="4">
        <v>17412</v>
      </c>
      <c r="F2991" t="s">
        <v>8218</v>
      </c>
      <c r="G2991" t="s">
        <v>8223</v>
      </c>
      <c r="H2991" t="s">
        <v>8403</v>
      </c>
      <c r="I2991" t="s">
        <v>8245</v>
      </c>
      <c r="J2991">
        <v>1336062672</v>
      </c>
      <c r="K2991">
        <v>1332174672</v>
      </c>
      <c r="L2991" t="b">
        <v>0</v>
      </c>
      <c r="M2991">
        <v>149</v>
      </c>
      <c r="N2991" t="b">
        <v>1</v>
      </c>
      <c r="O2991" t="s">
        <v>8267</v>
      </c>
      <c r="P2991" t="s">
        <v>8319</v>
      </c>
      <c r="Q2991" t="s">
        <v>8320</v>
      </c>
      <c r="R2991">
        <f t="shared" si="322"/>
        <v>116.86</v>
      </c>
      <c r="S2991" s="9">
        <f t="shared" si="323"/>
        <v>116</v>
      </c>
      <c r="T2991" s="8">
        <f t="shared" si="324"/>
        <v>40987.688333333332</v>
      </c>
      <c r="U2991" s="8">
        <f t="shared" si="325"/>
        <v>41032.688333333332</v>
      </c>
      <c r="V2991" s="14">
        <f t="shared" si="326"/>
        <v>45</v>
      </c>
      <c r="W2991" s="10">
        <f t="shared" si="327"/>
        <v>0.1608</v>
      </c>
      <c r="X2991" s="21">
        <f t="shared" si="328"/>
        <v>2012</v>
      </c>
    </row>
    <row r="2992" spans="1:24" ht="60" x14ac:dyDescent="0.25">
      <c r="A2992">
        <v>1938</v>
      </c>
      <c r="B2992" s="1" t="s">
        <v>1939</v>
      </c>
      <c r="C2992" s="1" t="s">
        <v>6048</v>
      </c>
      <c r="D2992" s="3">
        <v>15000</v>
      </c>
      <c r="E2992" s="4">
        <v>17390</v>
      </c>
      <c r="F2992" t="s">
        <v>8218</v>
      </c>
      <c r="G2992" t="s">
        <v>8223</v>
      </c>
      <c r="H2992" t="s">
        <v>8403</v>
      </c>
      <c r="I2992" t="s">
        <v>8245</v>
      </c>
      <c r="J2992">
        <v>1372741200</v>
      </c>
      <c r="K2992">
        <v>1370067231</v>
      </c>
      <c r="L2992" t="b">
        <v>0</v>
      </c>
      <c r="M2992">
        <v>114</v>
      </c>
      <c r="N2992" t="b">
        <v>1</v>
      </c>
      <c r="O2992" t="s">
        <v>8277</v>
      </c>
      <c r="P2992" t="s">
        <v>8325</v>
      </c>
      <c r="Q2992" t="s">
        <v>8326</v>
      </c>
      <c r="R2992">
        <f t="shared" si="322"/>
        <v>152.54</v>
      </c>
      <c r="S2992" s="9">
        <f t="shared" si="323"/>
        <v>116</v>
      </c>
      <c r="T2992" s="8">
        <f t="shared" si="324"/>
        <v>41426.259618055556</v>
      </c>
      <c r="U2992" s="8">
        <f t="shared" si="325"/>
        <v>41457.208333333336</v>
      </c>
      <c r="V2992" s="14">
        <f t="shared" si="326"/>
        <v>30.948715277780138</v>
      </c>
      <c r="W2992" s="10">
        <f t="shared" si="327"/>
        <v>0.15933333333333333</v>
      </c>
      <c r="X2992" s="21">
        <f t="shared" si="328"/>
        <v>2013</v>
      </c>
    </row>
    <row r="2993" spans="1:24" ht="45" x14ac:dyDescent="0.25">
      <c r="A2993">
        <v>316</v>
      </c>
      <c r="B2993" s="1" t="s">
        <v>317</v>
      </c>
      <c r="C2993" s="1" t="s">
        <v>4426</v>
      </c>
      <c r="D2993" s="3">
        <v>15000</v>
      </c>
      <c r="E2993" s="4">
        <v>17066</v>
      </c>
      <c r="F2993" t="s">
        <v>8218</v>
      </c>
      <c r="G2993" t="s">
        <v>8228</v>
      </c>
      <c r="H2993" t="s">
        <v>8408</v>
      </c>
      <c r="I2993" t="s">
        <v>8250</v>
      </c>
      <c r="J2993">
        <v>1418273940</v>
      </c>
      <c r="K2993">
        <v>1415398197</v>
      </c>
      <c r="L2993" t="b">
        <v>1</v>
      </c>
      <c r="M2993">
        <v>158</v>
      </c>
      <c r="N2993" t="b">
        <v>1</v>
      </c>
      <c r="O2993" t="s">
        <v>8267</v>
      </c>
      <c r="P2993" t="s">
        <v>8319</v>
      </c>
      <c r="Q2993" t="s">
        <v>8320</v>
      </c>
      <c r="R2993">
        <f t="shared" si="322"/>
        <v>108.01</v>
      </c>
      <c r="S2993" s="9">
        <f t="shared" si="323"/>
        <v>114</v>
      </c>
      <c r="T2993" s="8">
        <f t="shared" si="324"/>
        <v>41950.923576388886</v>
      </c>
      <c r="U2993" s="8">
        <f t="shared" si="325"/>
        <v>41984.207638888889</v>
      </c>
      <c r="V2993" s="14">
        <f t="shared" si="326"/>
        <v>33.284062500002619</v>
      </c>
      <c r="W2993" s="10">
        <f t="shared" si="327"/>
        <v>0.13773333333333335</v>
      </c>
      <c r="X2993" s="21">
        <f t="shared" si="328"/>
        <v>2014</v>
      </c>
    </row>
    <row r="2994" spans="1:24" ht="45" x14ac:dyDescent="0.25">
      <c r="A2994">
        <v>1280</v>
      </c>
      <c r="B2994" s="1" t="s">
        <v>1281</v>
      </c>
      <c r="C2994" s="1" t="s">
        <v>5390</v>
      </c>
      <c r="D2994" s="3">
        <v>15000</v>
      </c>
      <c r="E2994" s="4">
        <v>16636.78</v>
      </c>
      <c r="F2994" t="s">
        <v>8218</v>
      </c>
      <c r="G2994" t="s">
        <v>8223</v>
      </c>
      <c r="H2994" t="s">
        <v>8403</v>
      </c>
      <c r="I2994" t="s">
        <v>8245</v>
      </c>
      <c r="J2994">
        <v>1299003054</v>
      </c>
      <c r="K2994">
        <v>1291227054</v>
      </c>
      <c r="L2994" t="b">
        <v>1</v>
      </c>
      <c r="M2994">
        <v>130</v>
      </c>
      <c r="N2994" t="b">
        <v>1</v>
      </c>
      <c r="O2994" t="s">
        <v>8274</v>
      </c>
      <c r="P2994" t="s">
        <v>8325</v>
      </c>
      <c r="Q2994" t="s">
        <v>8329</v>
      </c>
      <c r="R2994">
        <f t="shared" si="322"/>
        <v>127.98</v>
      </c>
      <c r="S2994" s="9">
        <f t="shared" si="323"/>
        <v>111</v>
      </c>
      <c r="T2994" s="8">
        <f t="shared" si="324"/>
        <v>40513.757569444446</v>
      </c>
      <c r="U2994" s="8">
        <f t="shared" si="325"/>
        <v>40603.757569444446</v>
      </c>
      <c r="V2994" s="14">
        <f t="shared" si="326"/>
        <v>90</v>
      </c>
      <c r="W2994" s="10">
        <f t="shared" si="327"/>
        <v>0.10911866666666659</v>
      </c>
      <c r="X2994" s="21">
        <f t="shared" si="328"/>
        <v>2010</v>
      </c>
    </row>
    <row r="2995" spans="1:24" ht="60" x14ac:dyDescent="0.25">
      <c r="A2995">
        <v>338</v>
      </c>
      <c r="B2995" s="1" t="s">
        <v>339</v>
      </c>
      <c r="C2995" s="1" t="s">
        <v>4448</v>
      </c>
      <c r="D2995" s="3">
        <v>15000</v>
      </c>
      <c r="E2995" s="4">
        <v>16520.04</v>
      </c>
      <c r="F2995" t="s">
        <v>8218</v>
      </c>
      <c r="G2995" t="s">
        <v>8223</v>
      </c>
      <c r="H2995" t="s">
        <v>8403</v>
      </c>
      <c r="I2995" t="s">
        <v>8245</v>
      </c>
      <c r="J2995">
        <v>1472864400</v>
      </c>
      <c r="K2995">
        <v>1468001290</v>
      </c>
      <c r="L2995" t="b">
        <v>1</v>
      </c>
      <c r="M2995">
        <v>236</v>
      </c>
      <c r="N2995" t="b">
        <v>1</v>
      </c>
      <c r="O2995" t="s">
        <v>8267</v>
      </c>
      <c r="P2995" t="s">
        <v>8319</v>
      </c>
      <c r="Q2995" t="s">
        <v>8320</v>
      </c>
      <c r="R2995">
        <f t="shared" si="322"/>
        <v>70</v>
      </c>
      <c r="S2995" s="9">
        <f t="shared" si="323"/>
        <v>110</v>
      </c>
      <c r="T2995" s="8">
        <f t="shared" si="324"/>
        <v>42559.755671296298</v>
      </c>
      <c r="U2995" s="8">
        <f t="shared" si="325"/>
        <v>42616.041666666672</v>
      </c>
      <c r="V2995" s="14">
        <f t="shared" si="326"/>
        <v>56.285995370373712</v>
      </c>
      <c r="W2995" s="10">
        <f t="shared" si="327"/>
        <v>0.10133600000000006</v>
      </c>
      <c r="X2995" s="21">
        <f t="shared" si="328"/>
        <v>2016</v>
      </c>
    </row>
    <row r="2996" spans="1:24" ht="45" x14ac:dyDescent="0.25">
      <c r="A2996">
        <v>3043</v>
      </c>
      <c r="B2996" s="1" t="s">
        <v>3043</v>
      </c>
      <c r="C2996" s="1" t="s">
        <v>7153</v>
      </c>
      <c r="D2996" s="3">
        <v>15000</v>
      </c>
      <c r="E2996" s="4">
        <v>16501</v>
      </c>
      <c r="F2996" t="s">
        <v>8218</v>
      </c>
      <c r="G2996" t="s">
        <v>8228</v>
      </c>
      <c r="H2996" t="s">
        <v>8408</v>
      </c>
      <c r="I2996" t="s">
        <v>8250</v>
      </c>
      <c r="J2996">
        <v>1429152600</v>
      </c>
      <c r="K2996">
        <v>1426815699</v>
      </c>
      <c r="L2996" t="b">
        <v>0</v>
      </c>
      <c r="M2996">
        <v>128</v>
      </c>
      <c r="N2996" t="b">
        <v>1</v>
      </c>
      <c r="O2996" t="s">
        <v>8301</v>
      </c>
      <c r="P2996" t="s">
        <v>8321</v>
      </c>
      <c r="Q2996" t="s">
        <v>8322</v>
      </c>
      <c r="R2996">
        <f t="shared" si="322"/>
        <v>128.91</v>
      </c>
      <c r="S2996" s="9">
        <f t="shared" si="323"/>
        <v>110</v>
      </c>
      <c r="T2996" s="8">
        <f t="shared" si="324"/>
        <v>42083.070590277777</v>
      </c>
      <c r="U2996" s="8">
        <f t="shared" si="325"/>
        <v>42110.118055555555</v>
      </c>
      <c r="V2996" s="14">
        <f t="shared" si="326"/>
        <v>27.047465277777519</v>
      </c>
      <c r="W2996" s="10">
        <f t="shared" si="327"/>
        <v>0.10006666666666666</v>
      </c>
      <c r="X2996" s="21">
        <f t="shared" si="328"/>
        <v>2015</v>
      </c>
    </row>
    <row r="2997" spans="1:24" ht="45" x14ac:dyDescent="0.25">
      <c r="A2997">
        <v>3402</v>
      </c>
      <c r="B2997" s="1" t="s">
        <v>3401</v>
      </c>
      <c r="C2997" s="1" t="s">
        <v>7512</v>
      </c>
      <c r="D2997" s="3">
        <v>15000</v>
      </c>
      <c r="E2997" s="4">
        <v>16465</v>
      </c>
      <c r="F2997" t="s">
        <v>8218</v>
      </c>
      <c r="G2997" t="s">
        <v>8223</v>
      </c>
      <c r="H2997" t="s">
        <v>8403</v>
      </c>
      <c r="I2997" t="s">
        <v>8245</v>
      </c>
      <c r="J2997">
        <v>1447295460</v>
      </c>
      <c r="K2997">
        <v>1444747843</v>
      </c>
      <c r="L2997" t="b">
        <v>0</v>
      </c>
      <c r="M2997">
        <v>165</v>
      </c>
      <c r="N2997" t="b">
        <v>1</v>
      </c>
      <c r="O2997" t="s">
        <v>8269</v>
      </c>
      <c r="P2997" t="s">
        <v>8321</v>
      </c>
      <c r="Q2997" t="s">
        <v>8324</v>
      </c>
      <c r="R2997">
        <f t="shared" si="322"/>
        <v>99.79</v>
      </c>
      <c r="S2997" s="9">
        <f t="shared" si="323"/>
        <v>110</v>
      </c>
      <c r="T2997" s="8">
        <f t="shared" si="324"/>
        <v>42290.61855324074</v>
      </c>
      <c r="U2997" s="8">
        <f t="shared" si="325"/>
        <v>42320.104861111111</v>
      </c>
      <c r="V2997" s="14">
        <f t="shared" si="326"/>
        <v>29.486307870371093</v>
      </c>
      <c r="W2997" s="10">
        <f t="shared" si="327"/>
        <v>9.7666666666666666E-2</v>
      </c>
      <c r="X2997" s="21">
        <f t="shared" si="328"/>
        <v>2015</v>
      </c>
    </row>
    <row r="2998" spans="1:24" ht="60" x14ac:dyDescent="0.25">
      <c r="A2998">
        <v>286</v>
      </c>
      <c r="B2998" s="1" t="s">
        <v>287</v>
      </c>
      <c r="C2998" s="1" t="s">
        <v>4396</v>
      </c>
      <c r="D2998" s="3">
        <v>15000</v>
      </c>
      <c r="E2998" s="4">
        <v>16373</v>
      </c>
      <c r="F2998" t="s">
        <v>8218</v>
      </c>
      <c r="G2998" t="s">
        <v>8223</v>
      </c>
      <c r="H2998" t="s">
        <v>8403</v>
      </c>
      <c r="I2998" t="s">
        <v>8245</v>
      </c>
      <c r="J2998">
        <v>1364236524</v>
      </c>
      <c r="K2998">
        <v>1360352124</v>
      </c>
      <c r="L2998" t="b">
        <v>1</v>
      </c>
      <c r="M2998">
        <v>135</v>
      </c>
      <c r="N2998" t="b">
        <v>1</v>
      </c>
      <c r="O2998" t="s">
        <v>8267</v>
      </c>
      <c r="P2998" t="s">
        <v>8319</v>
      </c>
      <c r="Q2998" t="s">
        <v>8320</v>
      </c>
      <c r="R2998">
        <f t="shared" si="322"/>
        <v>121.28</v>
      </c>
      <c r="S2998" s="9">
        <f t="shared" si="323"/>
        <v>109</v>
      </c>
      <c r="T2998" s="8">
        <f t="shared" si="324"/>
        <v>41313.816249999996</v>
      </c>
      <c r="U2998" s="8">
        <f t="shared" si="325"/>
        <v>41358.774583333332</v>
      </c>
      <c r="V2998" s="14">
        <f t="shared" si="326"/>
        <v>44.958333333335759</v>
      </c>
      <c r="W2998" s="10">
        <f t="shared" si="327"/>
        <v>9.1533333333333328E-2</v>
      </c>
      <c r="X2998" s="21">
        <f t="shared" si="328"/>
        <v>2013</v>
      </c>
    </row>
    <row r="2999" spans="1:24" ht="60" x14ac:dyDescent="0.25">
      <c r="A2999">
        <v>3128</v>
      </c>
      <c r="B2999" s="1" t="s">
        <v>3128</v>
      </c>
      <c r="C2999" s="1" t="s">
        <v>7238</v>
      </c>
      <c r="D2999" s="3">
        <v>15000</v>
      </c>
      <c r="E2999" s="4">
        <v>16291</v>
      </c>
      <c r="F2999" t="s">
        <v>8221</v>
      </c>
      <c r="G2999" t="s">
        <v>8223</v>
      </c>
      <c r="H2999" t="s">
        <v>8403</v>
      </c>
      <c r="I2999" t="s">
        <v>8245</v>
      </c>
      <c r="J2999">
        <v>1489690141</v>
      </c>
      <c r="K2999">
        <v>1487101741</v>
      </c>
      <c r="L2999" t="b">
        <v>0</v>
      </c>
      <c r="M2999">
        <v>117</v>
      </c>
      <c r="N2999" t="b">
        <v>0</v>
      </c>
      <c r="O2999" t="s">
        <v>8269</v>
      </c>
      <c r="P2999" t="s">
        <v>8321</v>
      </c>
      <c r="Q2999" t="s">
        <v>8324</v>
      </c>
      <c r="R2999">
        <f t="shared" si="322"/>
        <v>139.24</v>
      </c>
      <c r="S2999" s="9">
        <f t="shared" si="323"/>
        <v>109</v>
      </c>
      <c r="T2999" s="8">
        <f t="shared" si="324"/>
        <v>42780.825706018513</v>
      </c>
      <c r="U2999" s="8">
        <f t="shared" si="325"/>
        <v>42810.784039351856</v>
      </c>
      <c r="V2999" s="14">
        <f t="shared" si="326"/>
        <v>29.958333333343035</v>
      </c>
      <c r="W2999" s="10">
        <f t="shared" si="327"/>
        <v>8.6066666666666666E-2</v>
      </c>
      <c r="X2999" s="21">
        <f t="shared" si="328"/>
        <v>2017</v>
      </c>
    </row>
    <row r="3000" spans="1:24" ht="60" x14ac:dyDescent="0.25">
      <c r="A3000">
        <v>2044</v>
      </c>
      <c r="B3000" s="1" t="s">
        <v>2045</v>
      </c>
      <c r="C3000" s="1" t="s">
        <v>6154</v>
      </c>
      <c r="D3000" s="3">
        <v>15000</v>
      </c>
      <c r="E3000" s="4">
        <v>16232</v>
      </c>
      <c r="F3000" t="s">
        <v>8218</v>
      </c>
      <c r="G3000" t="s">
        <v>8223</v>
      </c>
      <c r="H3000" t="s">
        <v>8403</v>
      </c>
      <c r="I3000" t="s">
        <v>8245</v>
      </c>
      <c r="J3000">
        <v>1434212714</v>
      </c>
      <c r="K3000">
        <v>1431620714</v>
      </c>
      <c r="L3000" t="b">
        <v>0</v>
      </c>
      <c r="M3000">
        <v>180</v>
      </c>
      <c r="N3000" t="b">
        <v>1</v>
      </c>
      <c r="O3000" t="s">
        <v>8293</v>
      </c>
      <c r="P3000" t="s">
        <v>8306</v>
      </c>
      <c r="Q3000" t="s">
        <v>8307</v>
      </c>
      <c r="R3000">
        <f t="shared" si="322"/>
        <v>90.18</v>
      </c>
      <c r="S3000" s="9">
        <f t="shared" si="323"/>
        <v>108</v>
      </c>
      <c r="T3000" s="8">
        <f t="shared" si="324"/>
        <v>42138.684189814812</v>
      </c>
      <c r="U3000" s="8">
        <f t="shared" si="325"/>
        <v>42168.684189814812</v>
      </c>
      <c r="V3000" s="14">
        <f t="shared" si="326"/>
        <v>30</v>
      </c>
      <c r="W3000" s="10">
        <f t="shared" si="327"/>
        <v>8.2133333333333336E-2</v>
      </c>
      <c r="X3000" s="21">
        <f t="shared" si="328"/>
        <v>2015</v>
      </c>
    </row>
    <row r="3001" spans="1:24" ht="45" x14ac:dyDescent="0.25">
      <c r="A3001">
        <v>1753</v>
      </c>
      <c r="B3001" s="1" t="s">
        <v>1754</v>
      </c>
      <c r="C3001" s="1" t="s">
        <v>5863</v>
      </c>
      <c r="D3001" s="3">
        <v>15000</v>
      </c>
      <c r="E3001" s="4">
        <v>16200</v>
      </c>
      <c r="F3001" t="s">
        <v>8218</v>
      </c>
      <c r="G3001" t="s">
        <v>8231</v>
      </c>
      <c r="H3001" t="s">
        <v>8417</v>
      </c>
      <c r="I3001" t="s">
        <v>8252</v>
      </c>
      <c r="J3001">
        <v>1458579568</v>
      </c>
      <c r="K3001">
        <v>1455991168</v>
      </c>
      <c r="L3001" t="b">
        <v>0</v>
      </c>
      <c r="M3001">
        <v>35</v>
      </c>
      <c r="N3001" t="b">
        <v>1</v>
      </c>
      <c r="O3001" t="s">
        <v>8283</v>
      </c>
      <c r="P3001" t="s">
        <v>8311</v>
      </c>
      <c r="Q3001" t="s">
        <v>8312</v>
      </c>
      <c r="R3001">
        <f t="shared" si="322"/>
        <v>462.86</v>
      </c>
      <c r="S3001" s="9">
        <f t="shared" si="323"/>
        <v>108</v>
      </c>
      <c r="T3001" s="8">
        <f t="shared" si="324"/>
        <v>42420.74962962963</v>
      </c>
      <c r="U3001" s="8">
        <f t="shared" si="325"/>
        <v>42450.707962962959</v>
      </c>
      <c r="V3001" s="14">
        <f t="shared" si="326"/>
        <v>29.958333333328483</v>
      </c>
      <c r="W3001" s="10">
        <f t="shared" si="327"/>
        <v>0.08</v>
      </c>
      <c r="X3001" s="21">
        <f t="shared" si="328"/>
        <v>2016</v>
      </c>
    </row>
    <row r="3002" spans="1:24" ht="60" x14ac:dyDescent="0.25">
      <c r="A3002">
        <v>240</v>
      </c>
      <c r="B3002" s="1" t="s">
        <v>242</v>
      </c>
      <c r="C3002" s="1" t="s">
        <v>4350</v>
      </c>
      <c r="D3002" s="3">
        <v>15000</v>
      </c>
      <c r="E3002" s="4">
        <v>16145.12</v>
      </c>
      <c r="F3002" t="s">
        <v>8218</v>
      </c>
      <c r="G3002" t="s">
        <v>8223</v>
      </c>
      <c r="H3002" t="s">
        <v>8403</v>
      </c>
      <c r="I3002" t="s">
        <v>8245</v>
      </c>
      <c r="J3002">
        <v>1367773211</v>
      </c>
      <c r="K3002">
        <v>1363885211</v>
      </c>
      <c r="L3002" t="b">
        <v>1</v>
      </c>
      <c r="M3002">
        <v>137</v>
      </c>
      <c r="N3002" t="b">
        <v>1</v>
      </c>
      <c r="O3002" t="s">
        <v>8267</v>
      </c>
      <c r="P3002" t="s">
        <v>8319</v>
      </c>
      <c r="Q3002" t="s">
        <v>8320</v>
      </c>
      <c r="R3002">
        <f t="shared" si="322"/>
        <v>117.85</v>
      </c>
      <c r="S3002" s="9">
        <f t="shared" si="323"/>
        <v>108</v>
      </c>
      <c r="T3002" s="8">
        <f t="shared" si="324"/>
        <v>41354.708460648151</v>
      </c>
      <c r="U3002" s="8">
        <f t="shared" si="325"/>
        <v>41399.708460648151</v>
      </c>
      <c r="V3002" s="14">
        <f t="shared" si="326"/>
        <v>45</v>
      </c>
      <c r="W3002" s="10">
        <f t="shared" si="327"/>
        <v>7.6341333333333386E-2</v>
      </c>
      <c r="X3002" s="21">
        <f t="shared" si="328"/>
        <v>2013</v>
      </c>
    </row>
    <row r="3003" spans="1:24" ht="45" x14ac:dyDescent="0.25">
      <c r="A3003">
        <v>396</v>
      </c>
      <c r="B3003" s="1" t="s">
        <v>397</v>
      </c>
      <c r="C3003" s="1" t="s">
        <v>4506</v>
      </c>
      <c r="D3003" s="3">
        <v>15000</v>
      </c>
      <c r="E3003" s="4">
        <v>16000</v>
      </c>
      <c r="F3003" t="s">
        <v>8218</v>
      </c>
      <c r="G3003" t="s">
        <v>8223</v>
      </c>
      <c r="H3003" t="s">
        <v>8403</v>
      </c>
      <c r="I3003" t="s">
        <v>8245</v>
      </c>
      <c r="J3003">
        <v>1341668006</v>
      </c>
      <c r="K3003">
        <v>1340372006</v>
      </c>
      <c r="L3003" t="b">
        <v>0</v>
      </c>
      <c r="M3003">
        <v>196</v>
      </c>
      <c r="N3003" t="b">
        <v>1</v>
      </c>
      <c r="O3003" t="s">
        <v>8267</v>
      </c>
      <c r="P3003" t="s">
        <v>8319</v>
      </c>
      <c r="Q3003" t="s">
        <v>8320</v>
      </c>
      <c r="R3003">
        <f t="shared" si="322"/>
        <v>81.63</v>
      </c>
      <c r="S3003" s="9">
        <f t="shared" si="323"/>
        <v>107</v>
      </c>
      <c r="T3003" s="8">
        <f t="shared" si="324"/>
        <v>41082.564884259256</v>
      </c>
      <c r="U3003" s="8">
        <f t="shared" si="325"/>
        <v>41097.564884259256</v>
      </c>
      <c r="V3003" s="14">
        <f t="shared" si="326"/>
        <v>15</v>
      </c>
      <c r="W3003" s="10">
        <f t="shared" si="327"/>
        <v>6.6666666666666666E-2</v>
      </c>
      <c r="X3003" s="21">
        <f t="shared" si="328"/>
        <v>2012</v>
      </c>
    </row>
    <row r="3004" spans="1:24" ht="60" x14ac:dyDescent="0.25">
      <c r="A3004">
        <v>1277</v>
      </c>
      <c r="B3004" s="1" t="s">
        <v>1278</v>
      </c>
      <c r="C3004" s="1" t="s">
        <v>5387</v>
      </c>
      <c r="D3004" s="3">
        <v>15000</v>
      </c>
      <c r="E3004" s="4">
        <v>15918.65</v>
      </c>
      <c r="F3004" t="s">
        <v>8218</v>
      </c>
      <c r="G3004" t="s">
        <v>8223</v>
      </c>
      <c r="H3004" t="s">
        <v>8403</v>
      </c>
      <c r="I3004" t="s">
        <v>8245</v>
      </c>
      <c r="J3004">
        <v>1346765347</v>
      </c>
      <c r="K3004">
        <v>1343741347</v>
      </c>
      <c r="L3004" t="b">
        <v>1</v>
      </c>
      <c r="M3004">
        <v>413</v>
      </c>
      <c r="N3004" t="b">
        <v>1</v>
      </c>
      <c r="O3004" t="s">
        <v>8274</v>
      </c>
      <c r="P3004" t="s">
        <v>8325</v>
      </c>
      <c r="Q3004" t="s">
        <v>8329</v>
      </c>
      <c r="R3004">
        <f t="shared" si="322"/>
        <v>38.54</v>
      </c>
      <c r="S3004" s="9">
        <f t="shared" si="323"/>
        <v>106</v>
      </c>
      <c r="T3004" s="8">
        <f t="shared" si="324"/>
        <v>41121.561886574076</v>
      </c>
      <c r="U3004" s="8">
        <f t="shared" si="325"/>
        <v>41156.561886574076</v>
      </c>
      <c r="V3004" s="14">
        <f t="shared" si="326"/>
        <v>35</v>
      </c>
      <c r="W3004" s="10">
        <f t="shared" si="327"/>
        <v>6.1243333333333309E-2</v>
      </c>
      <c r="X3004" s="21">
        <f t="shared" si="328"/>
        <v>2012</v>
      </c>
    </row>
    <row r="3005" spans="1:24" ht="30" x14ac:dyDescent="0.25">
      <c r="A3005">
        <v>2618</v>
      </c>
      <c r="B3005" s="1" t="s">
        <v>2618</v>
      </c>
      <c r="C3005" s="1" t="s">
        <v>6728</v>
      </c>
      <c r="D3005" s="3">
        <v>15000</v>
      </c>
      <c r="E3005" s="4">
        <v>15808</v>
      </c>
      <c r="F3005" t="s">
        <v>8218</v>
      </c>
      <c r="G3005" t="s">
        <v>8223</v>
      </c>
      <c r="H3005" t="s">
        <v>8403</v>
      </c>
      <c r="I3005" t="s">
        <v>8245</v>
      </c>
      <c r="J3005">
        <v>1449000061</v>
      </c>
      <c r="K3005">
        <v>1443812461</v>
      </c>
      <c r="L3005" t="b">
        <v>1</v>
      </c>
      <c r="M3005">
        <v>77</v>
      </c>
      <c r="N3005" t="b">
        <v>1</v>
      </c>
      <c r="O3005" t="s">
        <v>8299</v>
      </c>
      <c r="P3005" t="s">
        <v>8306</v>
      </c>
      <c r="Q3005" t="s">
        <v>8313</v>
      </c>
      <c r="R3005">
        <f t="shared" si="322"/>
        <v>205.3</v>
      </c>
      <c r="S3005" s="9">
        <f t="shared" si="323"/>
        <v>105</v>
      </c>
      <c r="T3005" s="8">
        <f t="shared" si="324"/>
        <v>42279.792372685188</v>
      </c>
      <c r="U3005" s="8">
        <f t="shared" si="325"/>
        <v>42339.834039351852</v>
      </c>
      <c r="V3005" s="14">
        <f t="shared" si="326"/>
        <v>60.041666666664241</v>
      </c>
      <c r="W3005" s="10">
        <f t="shared" si="327"/>
        <v>5.3866666666666667E-2</v>
      </c>
      <c r="X3005" s="21">
        <f t="shared" si="328"/>
        <v>2015</v>
      </c>
    </row>
    <row r="3006" spans="1:24" ht="60" x14ac:dyDescent="0.25">
      <c r="A3006">
        <v>2995</v>
      </c>
      <c r="B3006" s="1" t="s">
        <v>2995</v>
      </c>
      <c r="C3006" s="1" t="s">
        <v>7105</v>
      </c>
      <c r="D3006" s="3">
        <v>15000</v>
      </c>
      <c r="E3006" s="4">
        <v>15744</v>
      </c>
      <c r="F3006" t="s">
        <v>8218</v>
      </c>
      <c r="G3006" t="s">
        <v>8223</v>
      </c>
      <c r="H3006" t="s">
        <v>8403</v>
      </c>
      <c r="I3006" t="s">
        <v>8245</v>
      </c>
      <c r="J3006">
        <v>1484841471</v>
      </c>
      <c r="K3006">
        <v>1482249471</v>
      </c>
      <c r="L3006" t="b">
        <v>0</v>
      </c>
      <c r="M3006">
        <v>249</v>
      </c>
      <c r="N3006" t="b">
        <v>1</v>
      </c>
      <c r="O3006" t="s">
        <v>8301</v>
      </c>
      <c r="P3006" t="s">
        <v>8321</v>
      </c>
      <c r="Q3006" t="s">
        <v>8322</v>
      </c>
      <c r="R3006">
        <f t="shared" si="322"/>
        <v>63.23</v>
      </c>
      <c r="S3006" s="9">
        <f t="shared" si="323"/>
        <v>105</v>
      </c>
      <c r="T3006" s="8">
        <f t="shared" si="324"/>
        <v>42724.665173611109</v>
      </c>
      <c r="U3006" s="8">
        <f t="shared" si="325"/>
        <v>42754.665173611109</v>
      </c>
      <c r="V3006" s="14">
        <f t="shared" si="326"/>
        <v>30</v>
      </c>
      <c r="W3006" s="10">
        <f t="shared" si="327"/>
        <v>4.9599999999999998E-2</v>
      </c>
      <c r="X3006" s="21">
        <f t="shared" si="328"/>
        <v>2016</v>
      </c>
    </row>
    <row r="3007" spans="1:24" ht="60" x14ac:dyDescent="0.25">
      <c r="A3007">
        <v>289</v>
      </c>
      <c r="B3007" s="1" t="s">
        <v>290</v>
      </c>
      <c r="C3007" s="1" t="s">
        <v>4399</v>
      </c>
      <c r="D3007" s="3">
        <v>15000</v>
      </c>
      <c r="E3007" s="4">
        <v>15723</v>
      </c>
      <c r="F3007" t="s">
        <v>8218</v>
      </c>
      <c r="G3007" t="s">
        <v>8224</v>
      </c>
      <c r="H3007" t="s">
        <v>8407</v>
      </c>
      <c r="I3007" t="s">
        <v>8246</v>
      </c>
      <c r="J3007">
        <v>1383389834</v>
      </c>
      <c r="K3007">
        <v>1380797834</v>
      </c>
      <c r="L3007" t="b">
        <v>1</v>
      </c>
      <c r="M3007">
        <v>232</v>
      </c>
      <c r="N3007" t="b">
        <v>1</v>
      </c>
      <c r="O3007" t="s">
        <v>8267</v>
      </c>
      <c r="P3007" t="s">
        <v>8319</v>
      </c>
      <c r="Q3007" t="s">
        <v>8320</v>
      </c>
      <c r="R3007">
        <f t="shared" si="322"/>
        <v>67.77</v>
      </c>
      <c r="S3007" s="9">
        <f t="shared" si="323"/>
        <v>105</v>
      </c>
      <c r="T3007" s="8">
        <f t="shared" si="324"/>
        <v>41550.456412037034</v>
      </c>
      <c r="U3007" s="8">
        <f t="shared" si="325"/>
        <v>41580.456412037034</v>
      </c>
      <c r="V3007" s="14">
        <f t="shared" si="326"/>
        <v>30</v>
      </c>
      <c r="W3007" s="10">
        <f t="shared" si="327"/>
        <v>4.82E-2</v>
      </c>
      <c r="X3007" s="21">
        <f t="shared" si="328"/>
        <v>2013</v>
      </c>
    </row>
    <row r="3008" spans="1:24" ht="60" x14ac:dyDescent="0.25">
      <c r="A3008">
        <v>534</v>
      </c>
      <c r="B3008" s="1" t="s">
        <v>535</v>
      </c>
      <c r="C3008" s="1" t="s">
        <v>4644</v>
      </c>
      <c r="D3008" s="3">
        <v>15000</v>
      </c>
      <c r="E3008" s="4">
        <v>15700</v>
      </c>
      <c r="F3008" t="s">
        <v>8218</v>
      </c>
      <c r="G3008" t="s">
        <v>8233</v>
      </c>
      <c r="H3008" t="s">
        <v>8411</v>
      </c>
      <c r="I3008" t="s">
        <v>8253</v>
      </c>
      <c r="J3008">
        <v>1446418800</v>
      </c>
      <c r="K3008">
        <v>1443036470</v>
      </c>
      <c r="L3008" t="b">
        <v>0</v>
      </c>
      <c r="M3008">
        <v>48</v>
      </c>
      <c r="N3008" t="b">
        <v>1</v>
      </c>
      <c r="O3008" t="s">
        <v>8269</v>
      </c>
      <c r="P3008" t="s">
        <v>8321</v>
      </c>
      <c r="Q3008" t="s">
        <v>8324</v>
      </c>
      <c r="R3008">
        <f t="shared" si="322"/>
        <v>327.08</v>
      </c>
      <c r="S3008" s="9">
        <f t="shared" si="323"/>
        <v>105</v>
      </c>
      <c r="T3008" s="8">
        <f t="shared" si="324"/>
        <v>42270.810995370368</v>
      </c>
      <c r="U3008" s="8">
        <f t="shared" si="325"/>
        <v>42309.958333333328</v>
      </c>
      <c r="V3008" s="14">
        <f t="shared" si="326"/>
        <v>39.147337962960592</v>
      </c>
      <c r="W3008" s="10">
        <f t="shared" si="327"/>
        <v>4.6666666666666669E-2</v>
      </c>
      <c r="X3008" s="21">
        <f t="shared" si="328"/>
        <v>2015</v>
      </c>
    </row>
    <row r="3009" spans="1:24" ht="45" x14ac:dyDescent="0.25">
      <c r="A3009">
        <v>3304</v>
      </c>
      <c r="B3009" s="1" t="s">
        <v>3304</v>
      </c>
      <c r="C3009" s="1" t="s">
        <v>7414</v>
      </c>
      <c r="D3009" s="3">
        <v>15000</v>
      </c>
      <c r="E3009" s="4">
        <v>15677.5</v>
      </c>
      <c r="F3009" t="s">
        <v>8218</v>
      </c>
      <c r="G3009" t="s">
        <v>8223</v>
      </c>
      <c r="H3009" t="s">
        <v>8403</v>
      </c>
      <c r="I3009" t="s">
        <v>8245</v>
      </c>
      <c r="J3009">
        <v>1482418752</v>
      </c>
      <c r="K3009">
        <v>1479826752</v>
      </c>
      <c r="L3009" t="b">
        <v>0</v>
      </c>
      <c r="M3009">
        <v>175</v>
      </c>
      <c r="N3009" t="b">
        <v>1</v>
      </c>
      <c r="O3009" t="s">
        <v>8269</v>
      </c>
      <c r="P3009" t="s">
        <v>8321</v>
      </c>
      <c r="Q3009" t="s">
        <v>8324</v>
      </c>
      <c r="R3009">
        <f t="shared" si="322"/>
        <v>89.59</v>
      </c>
      <c r="S3009" s="9">
        <f t="shared" si="323"/>
        <v>105</v>
      </c>
      <c r="T3009" s="8">
        <f t="shared" si="324"/>
        <v>42696.624444444446</v>
      </c>
      <c r="U3009" s="8">
        <f t="shared" si="325"/>
        <v>42726.624444444446</v>
      </c>
      <c r="V3009" s="14">
        <f t="shared" si="326"/>
        <v>30</v>
      </c>
      <c r="W3009" s="10">
        <f t="shared" si="327"/>
        <v>4.5166666666666667E-2</v>
      </c>
      <c r="X3009" s="21">
        <f t="shared" si="328"/>
        <v>2016</v>
      </c>
    </row>
    <row r="3010" spans="1:24" ht="60" x14ac:dyDescent="0.25">
      <c r="A3010">
        <v>2316</v>
      </c>
      <c r="B3010" s="1" t="s">
        <v>2317</v>
      </c>
      <c r="C3010" s="1" t="s">
        <v>6426</v>
      </c>
      <c r="D3010" s="3">
        <v>15000</v>
      </c>
      <c r="E3010" s="4">
        <v>15606.4</v>
      </c>
      <c r="F3010" t="s">
        <v>8218</v>
      </c>
      <c r="G3010" t="s">
        <v>8223</v>
      </c>
      <c r="H3010" t="s">
        <v>8403</v>
      </c>
      <c r="I3010" t="s">
        <v>8245</v>
      </c>
      <c r="J3010">
        <v>1260383040</v>
      </c>
      <c r="K3010">
        <v>1253726650</v>
      </c>
      <c r="L3010" t="b">
        <v>1</v>
      </c>
      <c r="M3010">
        <v>200</v>
      </c>
      <c r="N3010" t="b">
        <v>1</v>
      </c>
      <c r="O3010" t="s">
        <v>8277</v>
      </c>
      <c r="P3010" t="s">
        <v>8325</v>
      </c>
      <c r="Q3010" t="s">
        <v>8326</v>
      </c>
      <c r="R3010">
        <f t="shared" ref="R3010:R3073" si="329">IFERROR(ROUND(E3010/M3010,2),0)</f>
        <v>78.03</v>
      </c>
      <c r="S3010" s="9">
        <f t="shared" ref="S3010:S3073" si="330">ROUND((E3010/D3010)*100,0)</f>
        <v>104</v>
      </c>
      <c r="T3010" s="8">
        <f t="shared" ref="T3010:T3073" si="331">+(((K3010/60)/60)/24)+DATE(1970,1,1)</f>
        <v>40079.725115740745</v>
      </c>
      <c r="U3010" s="8">
        <f t="shared" ref="U3010:U3073" si="332">+(((J3010/60)/60/24)+DATE(1970,1,1))</f>
        <v>40156.76666666667</v>
      </c>
      <c r="V3010" s="14">
        <f t="shared" ref="V3010:V3073" si="333">+U3010-T3010</f>
        <v>77.041550925925549</v>
      </c>
      <c r="W3010" s="10">
        <f t="shared" ref="W3010:W3073" si="334">+(E3010-D3010)/D3010</f>
        <v>4.0426666666666645E-2</v>
      </c>
      <c r="X3010" s="21">
        <f t="shared" ref="X3010:X3073" si="335">YEAR(T3010)</f>
        <v>2009</v>
      </c>
    </row>
    <row r="3011" spans="1:24" ht="30" x14ac:dyDescent="0.25">
      <c r="A3011">
        <v>3779</v>
      </c>
      <c r="B3011" s="1" t="s">
        <v>3776</v>
      </c>
      <c r="C3011" s="1" t="s">
        <v>7889</v>
      </c>
      <c r="D3011" s="3">
        <v>15000</v>
      </c>
      <c r="E3011" s="4">
        <v>15597</v>
      </c>
      <c r="F3011" t="s">
        <v>8218</v>
      </c>
      <c r="G3011" t="s">
        <v>8223</v>
      </c>
      <c r="H3011" t="s">
        <v>8403</v>
      </c>
      <c r="I3011" t="s">
        <v>8245</v>
      </c>
      <c r="J3011">
        <v>1459010340</v>
      </c>
      <c r="K3011">
        <v>1456421940</v>
      </c>
      <c r="L3011" t="b">
        <v>0</v>
      </c>
      <c r="M3011">
        <v>115</v>
      </c>
      <c r="N3011" t="b">
        <v>1</v>
      </c>
      <c r="O3011" t="s">
        <v>8303</v>
      </c>
      <c r="P3011" t="s">
        <v>8321</v>
      </c>
      <c r="Q3011" t="s">
        <v>8333</v>
      </c>
      <c r="R3011">
        <f t="shared" si="329"/>
        <v>135.63</v>
      </c>
      <c r="S3011" s="9">
        <f t="shared" si="330"/>
        <v>104</v>
      </c>
      <c r="T3011" s="8">
        <f t="shared" si="331"/>
        <v>42425.735416666663</v>
      </c>
      <c r="U3011" s="8">
        <f t="shared" si="332"/>
        <v>42455.693750000006</v>
      </c>
      <c r="V3011" s="14">
        <f t="shared" si="333"/>
        <v>29.958333333343035</v>
      </c>
      <c r="W3011" s="10">
        <f t="shared" si="334"/>
        <v>3.9800000000000002E-2</v>
      </c>
      <c r="X3011" s="21">
        <f t="shared" si="335"/>
        <v>2016</v>
      </c>
    </row>
    <row r="3012" spans="1:24" ht="45" x14ac:dyDescent="0.25">
      <c r="A3012">
        <v>365</v>
      </c>
      <c r="B3012" s="1" t="s">
        <v>366</v>
      </c>
      <c r="C3012" s="1" t="s">
        <v>4475</v>
      </c>
      <c r="D3012" s="3">
        <v>15000</v>
      </c>
      <c r="E3012" s="4">
        <v>15596</v>
      </c>
      <c r="F3012" t="s">
        <v>8218</v>
      </c>
      <c r="G3012" t="s">
        <v>8224</v>
      </c>
      <c r="H3012" t="s">
        <v>8407</v>
      </c>
      <c r="I3012" t="s">
        <v>8246</v>
      </c>
      <c r="J3012">
        <v>1393597999</v>
      </c>
      <c r="K3012">
        <v>1391005999</v>
      </c>
      <c r="L3012" t="b">
        <v>0</v>
      </c>
      <c r="M3012">
        <v>65</v>
      </c>
      <c r="N3012" t="b">
        <v>1</v>
      </c>
      <c r="O3012" t="s">
        <v>8267</v>
      </c>
      <c r="P3012" t="s">
        <v>8319</v>
      </c>
      <c r="Q3012" t="s">
        <v>8320</v>
      </c>
      <c r="R3012">
        <f t="shared" si="329"/>
        <v>239.94</v>
      </c>
      <c r="S3012" s="9">
        <f t="shared" si="330"/>
        <v>104</v>
      </c>
      <c r="T3012" s="8">
        <f t="shared" si="331"/>
        <v>41668.606469907405</v>
      </c>
      <c r="U3012" s="8">
        <f t="shared" si="332"/>
        <v>41698.606469907405</v>
      </c>
      <c r="V3012" s="14">
        <f t="shared" si="333"/>
        <v>30</v>
      </c>
      <c r="W3012" s="10">
        <f t="shared" si="334"/>
        <v>3.9733333333333336E-2</v>
      </c>
      <c r="X3012" s="21">
        <f t="shared" si="335"/>
        <v>2014</v>
      </c>
    </row>
    <row r="3013" spans="1:24" ht="45" x14ac:dyDescent="0.25">
      <c r="A3013">
        <v>1220</v>
      </c>
      <c r="B3013" s="1" t="s">
        <v>1221</v>
      </c>
      <c r="C3013" s="1" t="s">
        <v>5330</v>
      </c>
      <c r="D3013" s="3">
        <v>15000</v>
      </c>
      <c r="E3013" s="4">
        <v>15565</v>
      </c>
      <c r="F3013" t="s">
        <v>8218</v>
      </c>
      <c r="G3013" t="s">
        <v>8235</v>
      </c>
      <c r="H3013" t="s">
        <v>8412</v>
      </c>
      <c r="I3013" t="s">
        <v>8248</v>
      </c>
      <c r="J3013">
        <v>1440515112</v>
      </c>
      <c r="K3013">
        <v>1437923112</v>
      </c>
      <c r="L3013" t="b">
        <v>0</v>
      </c>
      <c r="M3013">
        <v>140</v>
      </c>
      <c r="N3013" t="b">
        <v>1</v>
      </c>
      <c r="O3013" t="s">
        <v>8283</v>
      </c>
      <c r="P3013" t="s">
        <v>8311</v>
      </c>
      <c r="Q3013" t="s">
        <v>8312</v>
      </c>
      <c r="R3013">
        <f t="shared" si="329"/>
        <v>111.18</v>
      </c>
      <c r="S3013" s="9">
        <f t="shared" si="330"/>
        <v>104</v>
      </c>
      <c r="T3013" s="8">
        <f t="shared" si="331"/>
        <v>42211.628611111111</v>
      </c>
      <c r="U3013" s="8">
        <f t="shared" si="332"/>
        <v>42241.628611111111</v>
      </c>
      <c r="V3013" s="14">
        <f t="shared" si="333"/>
        <v>30</v>
      </c>
      <c r="W3013" s="10">
        <f t="shared" si="334"/>
        <v>3.7666666666666668E-2</v>
      </c>
      <c r="X3013" s="21">
        <f t="shared" si="335"/>
        <v>2015</v>
      </c>
    </row>
    <row r="3014" spans="1:24" ht="60" x14ac:dyDescent="0.25">
      <c r="A3014">
        <v>3411</v>
      </c>
      <c r="B3014" s="1" t="s">
        <v>3410</v>
      </c>
      <c r="C3014" s="1" t="s">
        <v>7521</v>
      </c>
      <c r="D3014" s="3">
        <v>15000</v>
      </c>
      <c r="E3014" s="4">
        <v>15535</v>
      </c>
      <c r="F3014" t="s">
        <v>8218</v>
      </c>
      <c r="G3014" t="s">
        <v>8223</v>
      </c>
      <c r="H3014" t="s">
        <v>8403</v>
      </c>
      <c r="I3014" t="s">
        <v>8245</v>
      </c>
      <c r="J3014">
        <v>1444264372</v>
      </c>
      <c r="K3014">
        <v>1442536372</v>
      </c>
      <c r="L3014" t="b">
        <v>0</v>
      </c>
      <c r="M3014">
        <v>78</v>
      </c>
      <c r="N3014" t="b">
        <v>1</v>
      </c>
      <c r="O3014" t="s">
        <v>8269</v>
      </c>
      <c r="P3014" t="s">
        <v>8321</v>
      </c>
      <c r="Q3014" t="s">
        <v>8324</v>
      </c>
      <c r="R3014">
        <f t="shared" si="329"/>
        <v>199.17</v>
      </c>
      <c r="S3014" s="9">
        <f t="shared" si="330"/>
        <v>104</v>
      </c>
      <c r="T3014" s="8">
        <f t="shared" si="331"/>
        <v>42265.022824074069</v>
      </c>
      <c r="U3014" s="8">
        <f t="shared" si="332"/>
        <v>42285.022824074069</v>
      </c>
      <c r="V3014" s="14">
        <f t="shared" si="333"/>
        <v>20</v>
      </c>
      <c r="W3014" s="10">
        <f t="shared" si="334"/>
        <v>3.5666666666666666E-2</v>
      </c>
      <c r="X3014" s="21">
        <f t="shared" si="335"/>
        <v>2015</v>
      </c>
    </row>
    <row r="3015" spans="1:24" ht="60" x14ac:dyDescent="0.25">
      <c r="A3015">
        <v>3235</v>
      </c>
      <c r="B3015" s="1" t="s">
        <v>3235</v>
      </c>
      <c r="C3015" s="1" t="s">
        <v>7345</v>
      </c>
      <c r="D3015" s="3">
        <v>15000</v>
      </c>
      <c r="E3015" s="4">
        <v>15481</v>
      </c>
      <c r="F3015" t="s">
        <v>8218</v>
      </c>
      <c r="G3015" t="s">
        <v>8223</v>
      </c>
      <c r="H3015" t="s">
        <v>8403</v>
      </c>
      <c r="I3015" t="s">
        <v>8245</v>
      </c>
      <c r="J3015">
        <v>1467361251</v>
      </c>
      <c r="K3015">
        <v>1464769251</v>
      </c>
      <c r="L3015" t="b">
        <v>1</v>
      </c>
      <c r="M3015">
        <v>181</v>
      </c>
      <c r="N3015" t="b">
        <v>1</v>
      </c>
      <c r="O3015" t="s">
        <v>8269</v>
      </c>
      <c r="P3015" t="s">
        <v>8321</v>
      </c>
      <c r="Q3015" t="s">
        <v>8324</v>
      </c>
      <c r="R3015">
        <f t="shared" si="329"/>
        <v>85.53</v>
      </c>
      <c r="S3015" s="9">
        <f t="shared" si="330"/>
        <v>103</v>
      </c>
      <c r="T3015" s="8">
        <f t="shared" si="331"/>
        <v>42522.347812499997</v>
      </c>
      <c r="U3015" s="8">
        <f t="shared" si="332"/>
        <v>42552.347812499997</v>
      </c>
      <c r="V3015" s="14">
        <f t="shared" si="333"/>
        <v>30</v>
      </c>
      <c r="W3015" s="10">
        <f t="shared" si="334"/>
        <v>3.2066666666666667E-2</v>
      </c>
      <c r="X3015" s="21">
        <f t="shared" si="335"/>
        <v>2016</v>
      </c>
    </row>
    <row r="3016" spans="1:24" ht="60" x14ac:dyDescent="0.25">
      <c r="A3016">
        <v>1293</v>
      </c>
      <c r="B3016" s="1" t="s">
        <v>1294</v>
      </c>
      <c r="C3016" s="1" t="s">
        <v>5403</v>
      </c>
      <c r="D3016" s="3">
        <v>15000</v>
      </c>
      <c r="E3016" s="4">
        <v>15335</v>
      </c>
      <c r="F3016" t="s">
        <v>8218</v>
      </c>
      <c r="G3016" t="s">
        <v>8223</v>
      </c>
      <c r="H3016" t="s">
        <v>8403</v>
      </c>
      <c r="I3016" t="s">
        <v>8245</v>
      </c>
      <c r="J3016">
        <v>1447523371</v>
      </c>
      <c r="K3016">
        <v>1444927771</v>
      </c>
      <c r="L3016" t="b">
        <v>0</v>
      </c>
      <c r="M3016">
        <v>120</v>
      </c>
      <c r="N3016" t="b">
        <v>1</v>
      </c>
      <c r="O3016" t="s">
        <v>8269</v>
      </c>
      <c r="P3016" t="s">
        <v>8321</v>
      </c>
      <c r="Q3016" t="s">
        <v>8324</v>
      </c>
      <c r="R3016">
        <f t="shared" si="329"/>
        <v>127.79</v>
      </c>
      <c r="S3016" s="9">
        <f t="shared" si="330"/>
        <v>102</v>
      </c>
      <c r="T3016" s="8">
        <f t="shared" si="331"/>
        <v>42292.701053240744</v>
      </c>
      <c r="U3016" s="8">
        <f t="shared" si="332"/>
        <v>42322.742719907401</v>
      </c>
      <c r="V3016" s="14">
        <f t="shared" si="333"/>
        <v>30.041666666656965</v>
      </c>
      <c r="W3016" s="10">
        <f t="shared" si="334"/>
        <v>2.2333333333333334E-2</v>
      </c>
      <c r="X3016" s="21">
        <f t="shared" si="335"/>
        <v>2015</v>
      </c>
    </row>
    <row r="3017" spans="1:24" ht="30" x14ac:dyDescent="0.25">
      <c r="A3017">
        <v>3338</v>
      </c>
      <c r="B3017" s="1" t="s">
        <v>3338</v>
      </c>
      <c r="C3017" s="1" t="s">
        <v>7448</v>
      </c>
      <c r="D3017" s="3">
        <v>15000</v>
      </c>
      <c r="E3017" s="4">
        <v>15327</v>
      </c>
      <c r="F3017" t="s">
        <v>8218</v>
      </c>
      <c r="G3017" t="s">
        <v>8223</v>
      </c>
      <c r="H3017" t="s">
        <v>8403</v>
      </c>
      <c r="I3017" t="s">
        <v>8245</v>
      </c>
      <c r="J3017">
        <v>1487944080</v>
      </c>
      <c r="K3017">
        <v>1486129680</v>
      </c>
      <c r="L3017" t="b">
        <v>0</v>
      </c>
      <c r="M3017">
        <v>112</v>
      </c>
      <c r="N3017" t="b">
        <v>1</v>
      </c>
      <c r="O3017" t="s">
        <v>8269</v>
      </c>
      <c r="P3017" t="s">
        <v>8321</v>
      </c>
      <c r="Q3017" t="s">
        <v>8324</v>
      </c>
      <c r="R3017">
        <f t="shared" si="329"/>
        <v>136.85</v>
      </c>
      <c r="S3017" s="9">
        <f t="shared" si="330"/>
        <v>102</v>
      </c>
      <c r="T3017" s="8">
        <f t="shared" si="331"/>
        <v>42769.574999999997</v>
      </c>
      <c r="U3017" s="8">
        <f t="shared" si="332"/>
        <v>42790.574999999997</v>
      </c>
      <c r="V3017" s="14">
        <f t="shared" si="333"/>
        <v>21</v>
      </c>
      <c r="W3017" s="10">
        <f t="shared" si="334"/>
        <v>2.18E-2</v>
      </c>
      <c r="X3017" s="21">
        <f t="shared" si="335"/>
        <v>2017</v>
      </c>
    </row>
    <row r="3018" spans="1:24" ht="45" x14ac:dyDescent="0.25">
      <c r="A3018">
        <v>1854</v>
      </c>
      <c r="B3018" s="1" t="s">
        <v>1855</v>
      </c>
      <c r="C3018" s="1" t="s">
        <v>5964</v>
      </c>
      <c r="D3018" s="3">
        <v>15000</v>
      </c>
      <c r="E3018" s="4">
        <v>15318.55</v>
      </c>
      <c r="F3018" t="s">
        <v>8218</v>
      </c>
      <c r="G3018" t="s">
        <v>8223</v>
      </c>
      <c r="H3018" t="s">
        <v>8403</v>
      </c>
      <c r="I3018" t="s">
        <v>8245</v>
      </c>
      <c r="J3018">
        <v>1369355437</v>
      </c>
      <c r="K3018">
        <v>1366763437</v>
      </c>
      <c r="L3018" t="b">
        <v>0</v>
      </c>
      <c r="M3018">
        <v>174</v>
      </c>
      <c r="N3018" t="b">
        <v>1</v>
      </c>
      <c r="O3018" t="s">
        <v>8274</v>
      </c>
      <c r="P3018" t="s">
        <v>8325</v>
      </c>
      <c r="Q3018" t="s">
        <v>8329</v>
      </c>
      <c r="R3018">
        <f t="shared" si="329"/>
        <v>88.04</v>
      </c>
      <c r="S3018" s="9">
        <f t="shared" si="330"/>
        <v>102</v>
      </c>
      <c r="T3018" s="8">
        <f t="shared" si="331"/>
        <v>41388.021261574075</v>
      </c>
      <c r="U3018" s="8">
        <f t="shared" si="332"/>
        <v>41418.021261574075</v>
      </c>
      <c r="V3018" s="14">
        <f t="shared" si="333"/>
        <v>30</v>
      </c>
      <c r="W3018" s="10">
        <f t="shared" si="334"/>
        <v>2.1236666666666619E-2</v>
      </c>
      <c r="X3018" s="21">
        <f t="shared" si="335"/>
        <v>2013</v>
      </c>
    </row>
    <row r="3019" spans="1:24" ht="60" x14ac:dyDescent="0.25">
      <c r="A3019">
        <v>3267</v>
      </c>
      <c r="B3019" s="1" t="s">
        <v>3267</v>
      </c>
      <c r="C3019" s="1" t="s">
        <v>7377</v>
      </c>
      <c r="D3019" s="3">
        <v>15000</v>
      </c>
      <c r="E3019" s="4">
        <v>15315</v>
      </c>
      <c r="F3019" t="s">
        <v>8218</v>
      </c>
      <c r="G3019" t="s">
        <v>8223</v>
      </c>
      <c r="H3019" t="s">
        <v>8403</v>
      </c>
      <c r="I3019" t="s">
        <v>8245</v>
      </c>
      <c r="J3019">
        <v>1437156660</v>
      </c>
      <c r="K3019">
        <v>1434564660</v>
      </c>
      <c r="L3019" t="b">
        <v>1</v>
      </c>
      <c r="M3019">
        <v>288</v>
      </c>
      <c r="N3019" t="b">
        <v>1</v>
      </c>
      <c r="O3019" t="s">
        <v>8269</v>
      </c>
      <c r="P3019" t="s">
        <v>8321</v>
      </c>
      <c r="Q3019" t="s">
        <v>8324</v>
      </c>
      <c r="R3019">
        <f t="shared" si="329"/>
        <v>53.18</v>
      </c>
      <c r="S3019" s="9">
        <f t="shared" si="330"/>
        <v>102</v>
      </c>
      <c r="T3019" s="8">
        <f t="shared" si="331"/>
        <v>42172.757638888885</v>
      </c>
      <c r="U3019" s="8">
        <f t="shared" si="332"/>
        <v>42202.757638888885</v>
      </c>
      <c r="V3019" s="14">
        <f t="shared" si="333"/>
        <v>30</v>
      </c>
      <c r="W3019" s="10">
        <f t="shared" si="334"/>
        <v>2.1000000000000001E-2</v>
      </c>
      <c r="X3019" s="21">
        <f t="shared" si="335"/>
        <v>2015</v>
      </c>
    </row>
    <row r="3020" spans="1:24" ht="60" x14ac:dyDescent="0.25">
      <c r="A3020">
        <v>57</v>
      </c>
      <c r="B3020" s="1" t="s">
        <v>59</v>
      </c>
      <c r="C3020" s="1" t="s">
        <v>4168</v>
      </c>
      <c r="D3020" s="3">
        <v>15000</v>
      </c>
      <c r="E3020" s="4">
        <v>15285</v>
      </c>
      <c r="F3020" t="s">
        <v>8218</v>
      </c>
      <c r="G3020" t="s">
        <v>8223</v>
      </c>
      <c r="H3020" t="s">
        <v>8403</v>
      </c>
      <c r="I3020" t="s">
        <v>8245</v>
      </c>
      <c r="J3020">
        <v>1429991962</v>
      </c>
      <c r="K3020">
        <v>1427399962</v>
      </c>
      <c r="L3020" t="b">
        <v>0</v>
      </c>
      <c r="M3020">
        <v>69</v>
      </c>
      <c r="N3020" t="b">
        <v>1</v>
      </c>
      <c r="O3020" t="s">
        <v>8263</v>
      </c>
      <c r="P3020" t="s">
        <v>8319</v>
      </c>
      <c r="Q3020" t="s">
        <v>8330</v>
      </c>
      <c r="R3020">
        <f t="shared" si="329"/>
        <v>221.52</v>
      </c>
      <c r="S3020" s="9">
        <f t="shared" si="330"/>
        <v>102</v>
      </c>
      <c r="T3020" s="8">
        <f t="shared" si="331"/>
        <v>42089.83289351852</v>
      </c>
      <c r="U3020" s="8">
        <f t="shared" si="332"/>
        <v>42119.83289351852</v>
      </c>
      <c r="V3020" s="14">
        <f t="shared" si="333"/>
        <v>30</v>
      </c>
      <c r="W3020" s="10">
        <f t="shared" si="334"/>
        <v>1.9E-2</v>
      </c>
      <c r="X3020" s="21">
        <f t="shared" si="335"/>
        <v>2015</v>
      </c>
    </row>
    <row r="3021" spans="1:24" ht="60" x14ac:dyDescent="0.25">
      <c r="A3021">
        <v>3286</v>
      </c>
      <c r="B3021" s="1" t="s">
        <v>3286</v>
      </c>
      <c r="C3021" s="1" t="s">
        <v>7396</v>
      </c>
      <c r="D3021" s="3">
        <v>15000</v>
      </c>
      <c r="E3021" s="4">
        <v>15265</v>
      </c>
      <c r="F3021" t="s">
        <v>8218</v>
      </c>
      <c r="G3021" t="s">
        <v>8223</v>
      </c>
      <c r="H3021" t="s">
        <v>8403</v>
      </c>
      <c r="I3021" t="s">
        <v>8245</v>
      </c>
      <c r="J3021">
        <v>1471291782</v>
      </c>
      <c r="K3021">
        <v>1468699782</v>
      </c>
      <c r="L3021" t="b">
        <v>0</v>
      </c>
      <c r="M3021">
        <v>122</v>
      </c>
      <c r="N3021" t="b">
        <v>1</v>
      </c>
      <c r="O3021" t="s">
        <v>8269</v>
      </c>
      <c r="P3021" t="s">
        <v>8321</v>
      </c>
      <c r="Q3021" t="s">
        <v>8324</v>
      </c>
      <c r="R3021">
        <f t="shared" si="329"/>
        <v>125.12</v>
      </c>
      <c r="S3021" s="9">
        <f t="shared" si="330"/>
        <v>102</v>
      </c>
      <c r="T3021" s="8">
        <f t="shared" si="331"/>
        <v>42567.840069444443</v>
      </c>
      <c r="U3021" s="8">
        <f t="shared" si="332"/>
        <v>42597.840069444443</v>
      </c>
      <c r="V3021" s="14">
        <f t="shared" si="333"/>
        <v>30</v>
      </c>
      <c r="W3021" s="10">
        <f t="shared" si="334"/>
        <v>1.7666666666666667E-2</v>
      </c>
      <c r="X3021" s="21">
        <f t="shared" si="335"/>
        <v>2016</v>
      </c>
    </row>
    <row r="3022" spans="1:24" ht="60" x14ac:dyDescent="0.25">
      <c r="A3022">
        <v>2450</v>
      </c>
      <c r="B3022" s="1" t="s">
        <v>2451</v>
      </c>
      <c r="C3022" s="1" t="s">
        <v>6560</v>
      </c>
      <c r="D3022" s="3">
        <v>15000</v>
      </c>
      <c r="E3022" s="4">
        <v>15230.03</v>
      </c>
      <c r="F3022" t="s">
        <v>8218</v>
      </c>
      <c r="G3022" t="s">
        <v>8223</v>
      </c>
      <c r="H3022" t="s">
        <v>8403</v>
      </c>
      <c r="I3022" t="s">
        <v>8245</v>
      </c>
      <c r="J3022">
        <v>1414465860</v>
      </c>
      <c r="K3022">
        <v>1411177456</v>
      </c>
      <c r="L3022" t="b">
        <v>0</v>
      </c>
      <c r="M3022">
        <v>102</v>
      </c>
      <c r="N3022" t="b">
        <v>1</v>
      </c>
      <c r="O3022" t="s">
        <v>8296</v>
      </c>
      <c r="P3022" t="s">
        <v>8317</v>
      </c>
      <c r="Q3022" t="s">
        <v>8318</v>
      </c>
      <c r="R3022">
        <f t="shared" si="329"/>
        <v>149.31</v>
      </c>
      <c r="S3022" s="9">
        <f t="shared" si="330"/>
        <v>102</v>
      </c>
      <c r="T3022" s="8">
        <f t="shared" si="331"/>
        <v>41902.07240740741</v>
      </c>
      <c r="U3022" s="8">
        <f t="shared" si="332"/>
        <v>41940.132638888892</v>
      </c>
      <c r="V3022" s="14">
        <f t="shared" si="333"/>
        <v>38.060231481482333</v>
      </c>
      <c r="W3022" s="10">
        <f t="shared" si="334"/>
        <v>1.5335333333333376E-2</v>
      </c>
      <c r="X3022" s="21">
        <f t="shared" si="335"/>
        <v>2014</v>
      </c>
    </row>
    <row r="3023" spans="1:24" ht="45" x14ac:dyDescent="0.25">
      <c r="A3023">
        <v>1830</v>
      </c>
      <c r="B3023" s="1" t="s">
        <v>1831</v>
      </c>
      <c r="C3023" s="1" t="s">
        <v>5940</v>
      </c>
      <c r="D3023" s="3">
        <v>15000</v>
      </c>
      <c r="E3023" s="4">
        <v>15230</v>
      </c>
      <c r="F3023" t="s">
        <v>8218</v>
      </c>
      <c r="G3023" t="s">
        <v>8223</v>
      </c>
      <c r="H3023" t="s">
        <v>8403</v>
      </c>
      <c r="I3023" t="s">
        <v>8245</v>
      </c>
      <c r="J3023">
        <v>1393259107</v>
      </c>
      <c r="K3023">
        <v>1390667107</v>
      </c>
      <c r="L3023" t="b">
        <v>0</v>
      </c>
      <c r="M3023">
        <v>226</v>
      </c>
      <c r="N3023" t="b">
        <v>1</v>
      </c>
      <c r="O3023" t="s">
        <v>8274</v>
      </c>
      <c r="P3023" t="s">
        <v>8325</v>
      </c>
      <c r="Q3023" t="s">
        <v>8329</v>
      </c>
      <c r="R3023">
        <f t="shared" si="329"/>
        <v>67.39</v>
      </c>
      <c r="S3023" s="9">
        <f t="shared" si="330"/>
        <v>102</v>
      </c>
      <c r="T3023" s="8">
        <f t="shared" si="331"/>
        <v>41664.684108796297</v>
      </c>
      <c r="U3023" s="8">
        <f t="shared" si="332"/>
        <v>41694.684108796297</v>
      </c>
      <c r="V3023" s="14">
        <f t="shared" si="333"/>
        <v>30</v>
      </c>
      <c r="W3023" s="10">
        <f t="shared" si="334"/>
        <v>1.5333333333333332E-2</v>
      </c>
      <c r="X3023" s="21">
        <f t="shared" si="335"/>
        <v>2014</v>
      </c>
    </row>
    <row r="3024" spans="1:24" ht="30" x14ac:dyDescent="0.25">
      <c r="A3024">
        <v>1461</v>
      </c>
      <c r="B3024" s="1" t="s">
        <v>1462</v>
      </c>
      <c r="C3024" s="1" t="s">
        <v>5571</v>
      </c>
      <c r="D3024" s="3">
        <v>15000</v>
      </c>
      <c r="E3024" s="4">
        <v>15186.69</v>
      </c>
      <c r="F3024" t="s">
        <v>8218</v>
      </c>
      <c r="G3024" t="s">
        <v>8223</v>
      </c>
      <c r="H3024" t="s">
        <v>8403</v>
      </c>
      <c r="I3024" t="s">
        <v>8245</v>
      </c>
      <c r="J3024">
        <v>1413849600</v>
      </c>
      <c r="K3024">
        <v>1410967754</v>
      </c>
      <c r="L3024" t="b">
        <v>1</v>
      </c>
      <c r="M3024">
        <v>340</v>
      </c>
      <c r="N3024" t="b">
        <v>1</v>
      </c>
      <c r="O3024" t="s">
        <v>8286</v>
      </c>
      <c r="P3024" t="s">
        <v>8309</v>
      </c>
      <c r="Q3024" t="s">
        <v>8310</v>
      </c>
      <c r="R3024">
        <f t="shared" si="329"/>
        <v>44.67</v>
      </c>
      <c r="S3024" s="9">
        <f t="shared" si="330"/>
        <v>101</v>
      </c>
      <c r="T3024" s="8">
        <f t="shared" si="331"/>
        <v>41899.645300925928</v>
      </c>
      <c r="U3024" s="8">
        <f t="shared" si="332"/>
        <v>41933</v>
      </c>
      <c r="V3024" s="14">
        <f t="shared" si="333"/>
        <v>33.354699074072414</v>
      </c>
      <c r="W3024" s="10">
        <f t="shared" si="334"/>
        <v>1.2446000000000033E-2</v>
      </c>
      <c r="X3024" s="21">
        <f t="shared" si="335"/>
        <v>2014</v>
      </c>
    </row>
    <row r="3025" spans="1:24" ht="45" x14ac:dyDescent="0.25">
      <c r="A3025">
        <v>2338</v>
      </c>
      <c r="B3025" s="1" t="s">
        <v>2339</v>
      </c>
      <c r="C3025" s="1" t="s">
        <v>6448</v>
      </c>
      <c r="D3025" s="3">
        <v>15000</v>
      </c>
      <c r="E3025" s="4">
        <v>15171.5</v>
      </c>
      <c r="F3025" t="s">
        <v>8218</v>
      </c>
      <c r="G3025" t="s">
        <v>8223</v>
      </c>
      <c r="H3025" t="s">
        <v>8403</v>
      </c>
      <c r="I3025" t="s">
        <v>8245</v>
      </c>
      <c r="J3025">
        <v>1404077484</v>
      </c>
      <c r="K3025">
        <v>1401485484</v>
      </c>
      <c r="L3025" t="b">
        <v>1</v>
      </c>
      <c r="M3025">
        <v>123</v>
      </c>
      <c r="N3025" t="b">
        <v>1</v>
      </c>
      <c r="O3025" t="s">
        <v>8296</v>
      </c>
      <c r="P3025" t="s">
        <v>8317</v>
      </c>
      <c r="Q3025" t="s">
        <v>8318</v>
      </c>
      <c r="R3025">
        <f t="shared" si="329"/>
        <v>123.35</v>
      </c>
      <c r="S3025" s="9">
        <f t="shared" si="330"/>
        <v>101</v>
      </c>
      <c r="T3025" s="8">
        <f t="shared" si="331"/>
        <v>41789.896805555552</v>
      </c>
      <c r="U3025" s="8">
        <f t="shared" si="332"/>
        <v>41819.896805555552</v>
      </c>
      <c r="V3025" s="14">
        <f t="shared" si="333"/>
        <v>30</v>
      </c>
      <c r="W3025" s="10">
        <f t="shared" si="334"/>
        <v>1.1433333333333334E-2</v>
      </c>
      <c r="X3025" s="21">
        <f t="shared" si="335"/>
        <v>2014</v>
      </c>
    </row>
    <row r="3026" spans="1:24" ht="30" x14ac:dyDescent="0.25">
      <c r="A3026">
        <v>3220</v>
      </c>
      <c r="B3026" s="1" t="s">
        <v>3220</v>
      </c>
      <c r="C3026" s="1" t="s">
        <v>7330</v>
      </c>
      <c r="D3026" s="3">
        <v>15000</v>
      </c>
      <c r="E3026" s="4">
        <v>15126</v>
      </c>
      <c r="F3026" t="s">
        <v>8218</v>
      </c>
      <c r="G3026" t="s">
        <v>8223</v>
      </c>
      <c r="H3026" t="s">
        <v>8403</v>
      </c>
      <c r="I3026" t="s">
        <v>8245</v>
      </c>
      <c r="J3026">
        <v>1489352400</v>
      </c>
      <c r="K3026">
        <v>1486411204</v>
      </c>
      <c r="L3026" t="b">
        <v>1</v>
      </c>
      <c r="M3026">
        <v>59</v>
      </c>
      <c r="N3026" t="b">
        <v>1</v>
      </c>
      <c r="O3026" t="s">
        <v>8269</v>
      </c>
      <c r="P3026" t="s">
        <v>8321</v>
      </c>
      <c r="Q3026" t="s">
        <v>8324</v>
      </c>
      <c r="R3026">
        <f t="shared" si="329"/>
        <v>256.37</v>
      </c>
      <c r="S3026" s="9">
        <f t="shared" si="330"/>
        <v>101</v>
      </c>
      <c r="T3026" s="8">
        <f t="shared" si="331"/>
        <v>42772.833379629628</v>
      </c>
      <c r="U3026" s="8">
        <f t="shared" si="332"/>
        <v>42806.875</v>
      </c>
      <c r="V3026" s="14">
        <f t="shared" si="333"/>
        <v>34.041620370371675</v>
      </c>
      <c r="W3026" s="10">
        <f t="shared" si="334"/>
        <v>8.3999999999999995E-3</v>
      </c>
      <c r="X3026" s="21">
        <f t="shared" si="335"/>
        <v>2017</v>
      </c>
    </row>
    <row r="3027" spans="1:24" ht="60" x14ac:dyDescent="0.25">
      <c r="A3027">
        <v>832</v>
      </c>
      <c r="B3027" s="1" t="s">
        <v>833</v>
      </c>
      <c r="C3027" s="1" t="s">
        <v>4942</v>
      </c>
      <c r="D3027" s="3">
        <v>15000</v>
      </c>
      <c r="E3027" s="4">
        <v>15091.06</v>
      </c>
      <c r="F3027" t="s">
        <v>8218</v>
      </c>
      <c r="G3027" t="s">
        <v>8223</v>
      </c>
      <c r="H3027" t="s">
        <v>8403</v>
      </c>
      <c r="I3027" t="s">
        <v>8245</v>
      </c>
      <c r="J3027">
        <v>1327133580</v>
      </c>
      <c r="K3027">
        <v>1321978335</v>
      </c>
      <c r="L3027" t="b">
        <v>0</v>
      </c>
      <c r="M3027">
        <v>154</v>
      </c>
      <c r="N3027" t="b">
        <v>1</v>
      </c>
      <c r="O3027" t="s">
        <v>8274</v>
      </c>
      <c r="P3027" t="s">
        <v>8325</v>
      </c>
      <c r="Q3027" t="s">
        <v>8329</v>
      </c>
      <c r="R3027">
        <f t="shared" si="329"/>
        <v>97.99</v>
      </c>
      <c r="S3027" s="9">
        <f t="shared" si="330"/>
        <v>101</v>
      </c>
      <c r="T3027" s="8">
        <f t="shared" si="331"/>
        <v>40869.675173611111</v>
      </c>
      <c r="U3027" s="8">
        <f t="shared" si="332"/>
        <v>40929.342361111114</v>
      </c>
      <c r="V3027" s="14">
        <f t="shared" si="333"/>
        <v>59.66718750000291</v>
      </c>
      <c r="W3027" s="10">
        <f t="shared" si="334"/>
        <v>6.0706666666666331E-3</v>
      </c>
      <c r="X3027" s="21">
        <f t="shared" si="335"/>
        <v>2011</v>
      </c>
    </row>
    <row r="3028" spans="1:24" ht="60" x14ac:dyDescent="0.25">
      <c r="A3028">
        <v>483</v>
      </c>
      <c r="B3028" s="1" t="s">
        <v>484</v>
      </c>
      <c r="C3028" s="1" t="s">
        <v>4593</v>
      </c>
      <c r="D3028" s="3">
        <v>15000</v>
      </c>
      <c r="E3028" s="4">
        <v>7530</v>
      </c>
      <c r="F3028" t="s">
        <v>8220</v>
      </c>
      <c r="G3028" t="s">
        <v>8224</v>
      </c>
      <c r="H3028" t="s">
        <v>8407</v>
      </c>
      <c r="I3028" t="s">
        <v>8246</v>
      </c>
      <c r="J3028">
        <v>1359434672</v>
      </c>
      <c r="K3028">
        <v>1354250672</v>
      </c>
      <c r="L3028" t="b">
        <v>0</v>
      </c>
      <c r="M3028">
        <v>147</v>
      </c>
      <c r="N3028" t="b">
        <v>0</v>
      </c>
      <c r="O3028" t="s">
        <v>8268</v>
      </c>
      <c r="P3028" t="s">
        <v>8319</v>
      </c>
      <c r="Q3028" t="s">
        <v>8337</v>
      </c>
      <c r="R3028">
        <f t="shared" si="329"/>
        <v>51.22</v>
      </c>
      <c r="S3028" s="9">
        <f t="shared" si="330"/>
        <v>50</v>
      </c>
      <c r="T3028" s="8">
        <f t="shared" si="331"/>
        <v>41243.197592592594</v>
      </c>
      <c r="U3028" s="8">
        <f t="shared" si="332"/>
        <v>41303.197592592594</v>
      </c>
      <c r="V3028" s="14">
        <f t="shared" si="333"/>
        <v>60</v>
      </c>
      <c r="W3028" s="10">
        <f t="shared" si="334"/>
        <v>-0.498</v>
      </c>
      <c r="X3028" s="21">
        <f t="shared" si="335"/>
        <v>2012</v>
      </c>
    </row>
    <row r="3029" spans="1:24" ht="45" x14ac:dyDescent="0.25">
      <c r="A3029">
        <v>954</v>
      </c>
      <c r="B3029" s="1" t="s">
        <v>955</v>
      </c>
      <c r="C3029" s="1" t="s">
        <v>5064</v>
      </c>
      <c r="D3029" s="3">
        <v>15000</v>
      </c>
      <c r="E3029" s="4">
        <v>6511</v>
      </c>
      <c r="F3029" t="s">
        <v>8220</v>
      </c>
      <c r="G3029" t="s">
        <v>8223</v>
      </c>
      <c r="H3029" t="s">
        <v>8403</v>
      </c>
      <c r="I3029" t="s">
        <v>8245</v>
      </c>
      <c r="J3029">
        <v>1440100839</v>
      </c>
      <c r="K3029">
        <v>1436472039</v>
      </c>
      <c r="L3029" t="b">
        <v>0</v>
      </c>
      <c r="M3029">
        <v>73</v>
      </c>
      <c r="N3029" t="b">
        <v>0</v>
      </c>
      <c r="O3029" t="s">
        <v>8271</v>
      </c>
      <c r="P3029" t="s">
        <v>8306</v>
      </c>
      <c r="Q3029" t="s">
        <v>8308</v>
      </c>
      <c r="R3029">
        <f t="shared" si="329"/>
        <v>89.19</v>
      </c>
      <c r="S3029" s="9">
        <f t="shared" si="330"/>
        <v>43</v>
      </c>
      <c r="T3029" s="8">
        <f t="shared" si="331"/>
        <v>42194.833784722221</v>
      </c>
      <c r="U3029" s="8">
        <f t="shared" si="332"/>
        <v>42236.833784722221</v>
      </c>
      <c r="V3029" s="14">
        <f t="shared" si="333"/>
        <v>42</v>
      </c>
      <c r="W3029" s="10">
        <f t="shared" si="334"/>
        <v>-0.56593333333333329</v>
      </c>
      <c r="X3029" s="21">
        <f t="shared" si="335"/>
        <v>2015</v>
      </c>
    </row>
    <row r="3030" spans="1:24" ht="60" x14ac:dyDescent="0.25">
      <c r="A3030">
        <v>2868</v>
      </c>
      <c r="B3030" s="1" t="s">
        <v>2868</v>
      </c>
      <c r="C3030" s="1" t="s">
        <v>6978</v>
      </c>
      <c r="D3030" s="3">
        <v>15000</v>
      </c>
      <c r="E3030" s="4">
        <v>6301.76</v>
      </c>
      <c r="F3030" t="s">
        <v>8220</v>
      </c>
      <c r="G3030" t="s">
        <v>8223</v>
      </c>
      <c r="H3030" t="s">
        <v>8403</v>
      </c>
      <c r="I3030" t="s">
        <v>8245</v>
      </c>
      <c r="J3030">
        <v>1475697054</v>
      </c>
      <c r="K3030">
        <v>1473105054</v>
      </c>
      <c r="L3030" t="b">
        <v>0</v>
      </c>
      <c r="M3030">
        <v>60</v>
      </c>
      <c r="N3030" t="b">
        <v>0</v>
      </c>
      <c r="O3030" t="s">
        <v>8269</v>
      </c>
      <c r="P3030" t="s">
        <v>8321</v>
      </c>
      <c r="Q3030" t="s">
        <v>8324</v>
      </c>
      <c r="R3030">
        <f t="shared" si="329"/>
        <v>105.03</v>
      </c>
      <c r="S3030" s="9">
        <f t="shared" si="330"/>
        <v>42</v>
      </c>
      <c r="T3030" s="8">
        <f t="shared" si="331"/>
        <v>42618.827013888891</v>
      </c>
      <c r="U3030" s="8">
        <f t="shared" si="332"/>
        <v>42648.827013888891</v>
      </c>
      <c r="V3030" s="14">
        <f t="shared" si="333"/>
        <v>30</v>
      </c>
      <c r="W3030" s="10">
        <f t="shared" si="334"/>
        <v>-0.57988266666666666</v>
      </c>
      <c r="X3030" s="21">
        <f t="shared" si="335"/>
        <v>2016</v>
      </c>
    </row>
    <row r="3031" spans="1:24" ht="45" x14ac:dyDescent="0.25">
      <c r="A3031">
        <v>479</v>
      </c>
      <c r="B3031" s="1" t="s">
        <v>480</v>
      </c>
      <c r="C3031" s="1" t="s">
        <v>4589</v>
      </c>
      <c r="D3031" s="3">
        <v>15000</v>
      </c>
      <c r="E3031" s="4">
        <v>4884</v>
      </c>
      <c r="F3031" t="s">
        <v>8220</v>
      </c>
      <c r="G3031" t="s">
        <v>8223</v>
      </c>
      <c r="H3031" t="s">
        <v>8403</v>
      </c>
      <c r="I3031" t="s">
        <v>8245</v>
      </c>
      <c r="J3031">
        <v>1416566835</v>
      </c>
      <c r="K3031">
        <v>1411379235</v>
      </c>
      <c r="L3031" t="b">
        <v>0</v>
      </c>
      <c r="M3031">
        <v>55</v>
      </c>
      <c r="N3031" t="b">
        <v>0</v>
      </c>
      <c r="O3031" t="s">
        <v>8268</v>
      </c>
      <c r="P3031" t="s">
        <v>8319</v>
      </c>
      <c r="Q3031" t="s">
        <v>8337</v>
      </c>
      <c r="R3031">
        <f t="shared" si="329"/>
        <v>88.8</v>
      </c>
      <c r="S3031" s="9">
        <f t="shared" si="330"/>
        <v>33</v>
      </c>
      <c r="T3031" s="8">
        <f t="shared" si="331"/>
        <v>41904.407812500001</v>
      </c>
      <c r="U3031" s="8">
        <f t="shared" si="332"/>
        <v>41964.449479166666</v>
      </c>
      <c r="V3031" s="14">
        <f t="shared" si="333"/>
        <v>60.041666666664241</v>
      </c>
      <c r="W3031" s="10">
        <f t="shared" si="334"/>
        <v>-0.6744</v>
      </c>
      <c r="X3031" s="21">
        <f t="shared" si="335"/>
        <v>2014</v>
      </c>
    </row>
    <row r="3032" spans="1:24" ht="60" x14ac:dyDescent="0.25">
      <c r="A3032">
        <v>921</v>
      </c>
      <c r="B3032" s="1" t="s">
        <v>922</v>
      </c>
      <c r="C3032" s="1" t="s">
        <v>5031</v>
      </c>
      <c r="D3032" s="3">
        <v>15000</v>
      </c>
      <c r="E3032" s="4">
        <v>4635</v>
      </c>
      <c r="F3032" t="s">
        <v>8220</v>
      </c>
      <c r="G3032" t="s">
        <v>8223</v>
      </c>
      <c r="H3032" t="s">
        <v>8403</v>
      </c>
      <c r="I3032" t="s">
        <v>8245</v>
      </c>
      <c r="J3032">
        <v>1323666376</v>
      </c>
      <c r="K3032">
        <v>1320033976</v>
      </c>
      <c r="L3032" t="b">
        <v>0</v>
      </c>
      <c r="M3032">
        <v>20</v>
      </c>
      <c r="N3032" t="b">
        <v>0</v>
      </c>
      <c r="O3032" t="s">
        <v>8276</v>
      </c>
      <c r="P3032" t="s">
        <v>8325</v>
      </c>
      <c r="Q3032" t="s">
        <v>8348</v>
      </c>
      <c r="R3032">
        <f t="shared" si="329"/>
        <v>231.75</v>
      </c>
      <c r="S3032" s="9">
        <f t="shared" si="330"/>
        <v>31</v>
      </c>
      <c r="T3032" s="8">
        <f t="shared" si="331"/>
        <v>40847.171018518515</v>
      </c>
      <c r="U3032" s="8">
        <f t="shared" si="332"/>
        <v>40889.212685185186</v>
      </c>
      <c r="V3032" s="14">
        <f t="shared" si="333"/>
        <v>42.041666666671517</v>
      </c>
      <c r="W3032" s="10">
        <f t="shared" si="334"/>
        <v>-0.69099999999999995</v>
      </c>
      <c r="X3032" s="21">
        <f t="shared" si="335"/>
        <v>2011</v>
      </c>
    </row>
    <row r="3033" spans="1:24" ht="60" x14ac:dyDescent="0.25">
      <c r="A3033">
        <v>702</v>
      </c>
      <c r="B3033" s="1" t="s">
        <v>703</v>
      </c>
      <c r="C3033" s="1" t="s">
        <v>4812</v>
      </c>
      <c r="D3033" s="3">
        <v>15000</v>
      </c>
      <c r="E3033" s="4">
        <v>4622.01</v>
      </c>
      <c r="F3033" t="s">
        <v>8220</v>
      </c>
      <c r="G3033" t="s">
        <v>8223</v>
      </c>
      <c r="H3033" t="s">
        <v>8403</v>
      </c>
      <c r="I3033" t="s">
        <v>8245</v>
      </c>
      <c r="J3033">
        <v>1480011987</v>
      </c>
      <c r="K3033">
        <v>1477416387</v>
      </c>
      <c r="L3033" t="b">
        <v>0</v>
      </c>
      <c r="M3033">
        <v>37</v>
      </c>
      <c r="N3033" t="b">
        <v>0</v>
      </c>
      <c r="O3033" t="s">
        <v>8271</v>
      </c>
      <c r="P3033" t="s">
        <v>8306</v>
      </c>
      <c r="Q3033" t="s">
        <v>8308</v>
      </c>
      <c r="R3033">
        <f t="shared" si="329"/>
        <v>124.92</v>
      </c>
      <c r="S3033" s="9">
        <f t="shared" si="330"/>
        <v>31</v>
      </c>
      <c r="T3033" s="8">
        <f t="shared" si="331"/>
        <v>42668.726701388892</v>
      </c>
      <c r="U3033" s="8">
        <f t="shared" si="332"/>
        <v>42698.768368055549</v>
      </c>
      <c r="V3033" s="14">
        <f t="shared" si="333"/>
        <v>30.041666666656965</v>
      </c>
      <c r="W3033" s="10">
        <f t="shared" si="334"/>
        <v>-0.69186599999999998</v>
      </c>
      <c r="X3033" s="21">
        <f t="shared" si="335"/>
        <v>2016</v>
      </c>
    </row>
    <row r="3034" spans="1:24" ht="60" x14ac:dyDescent="0.25">
      <c r="A3034">
        <v>2145</v>
      </c>
      <c r="B3034" s="1" t="s">
        <v>2146</v>
      </c>
      <c r="C3034" s="1" t="s">
        <v>6255</v>
      </c>
      <c r="D3034" s="3">
        <v>15000</v>
      </c>
      <c r="E3034" s="4">
        <v>4565</v>
      </c>
      <c r="F3034" t="s">
        <v>8220</v>
      </c>
      <c r="G3034" t="s">
        <v>8223</v>
      </c>
      <c r="H3034" t="s">
        <v>8403</v>
      </c>
      <c r="I3034" t="s">
        <v>8245</v>
      </c>
      <c r="J3034">
        <v>1385534514</v>
      </c>
      <c r="K3034">
        <v>1382938914</v>
      </c>
      <c r="L3034" t="b">
        <v>0</v>
      </c>
      <c r="M3034">
        <v>89</v>
      </c>
      <c r="N3034" t="b">
        <v>0</v>
      </c>
      <c r="O3034" t="s">
        <v>8280</v>
      </c>
      <c r="P3034" t="s">
        <v>8314</v>
      </c>
      <c r="Q3034" t="s">
        <v>8332</v>
      </c>
      <c r="R3034">
        <f t="shared" si="329"/>
        <v>51.29</v>
      </c>
      <c r="S3034" s="9">
        <f t="shared" si="330"/>
        <v>30</v>
      </c>
      <c r="T3034" s="8">
        <f t="shared" si="331"/>
        <v>41575.237430555557</v>
      </c>
      <c r="U3034" s="8">
        <f t="shared" si="332"/>
        <v>41605.279097222221</v>
      </c>
      <c r="V3034" s="14">
        <f t="shared" si="333"/>
        <v>30.041666666664241</v>
      </c>
      <c r="W3034" s="10">
        <f t="shared" si="334"/>
        <v>-0.69566666666666666</v>
      </c>
      <c r="X3034" s="21">
        <f t="shared" si="335"/>
        <v>2013</v>
      </c>
    </row>
    <row r="3035" spans="1:24" ht="60" x14ac:dyDescent="0.25">
      <c r="A3035">
        <v>1984</v>
      </c>
      <c r="B3035" s="1" t="s">
        <v>1985</v>
      </c>
      <c r="C3035" s="1" t="s">
        <v>6094</v>
      </c>
      <c r="D3035" s="3">
        <v>15000</v>
      </c>
      <c r="E3035" s="4">
        <v>3172</v>
      </c>
      <c r="F3035" t="s">
        <v>8220</v>
      </c>
      <c r="G3035" t="s">
        <v>8223</v>
      </c>
      <c r="H3035" t="s">
        <v>8403</v>
      </c>
      <c r="I3035" t="s">
        <v>8245</v>
      </c>
      <c r="J3035">
        <v>1417377481</v>
      </c>
      <c r="K3035">
        <v>1412189881</v>
      </c>
      <c r="L3035" t="b">
        <v>0</v>
      </c>
      <c r="M3035">
        <v>7</v>
      </c>
      <c r="N3035" t="b">
        <v>0</v>
      </c>
      <c r="O3035" t="s">
        <v>8294</v>
      </c>
      <c r="P3035" t="s">
        <v>8311</v>
      </c>
      <c r="Q3035" t="s">
        <v>8351</v>
      </c>
      <c r="R3035">
        <f t="shared" si="329"/>
        <v>453.14</v>
      </c>
      <c r="S3035" s="9">
        <f t="shared" si="330"/>
        <v>21</v>
      </c>
      <c r="T3035" s="8">
        <f t="shared" si="331"/>
        <v>41913.790289351848</v>
      </c>
      <c r="U3035" s="8">
        <f t="shared" si="332"/>
        <v>41973.831956018519</v>
      </c>
      <c r="V3035" s="14">
        <f t="shared" si="333"/>
        <v>60.041666666671517</v>
      </c>
      <c r="W3035" s="10">
        <f t="shared" si="334"/>
        <v>-0.78853333333333331</v>
      </c>
      <c r="X3035" s="21">
        <f t="shared" si="335"/>
        <v>2014</v>
      </c>
    </row>
    <row r="3036" spans="1:24" x14ac:dyDescent="0.25">
      <c r="A3036">
        <v>2655</v>
      </c>
      <c r="B3036" s="1" t="s">
        <v>2655</v>
      </c>
      <c r="C3036" s="1" t="s">
        <v>6765</v>
      </c>
      <c r="D3036" s="3">
        <v>15000</v>
      </c>
      <c r="E3036" s="4">
        <v>3155</v>
      </c>
      <c r="F3036" t="s">
        <v>8219</v>
      </c>
      <c r="G3036" t="s">
        <v>8223</v>
      </c>
      <c r="H3036" t="s">
        <v>8403</v>
      </c>
      <c r="I3036" t="s">
        <v>8245</v>
      </c>
      <c r="J3036">
        <v>1455048000</v>
      </c>
      <c r="K3036">
        <v>1452631647</v>
      </c>
      <c r="L3036" t="b">
        <v>0</v>
      </c>
      <c r="M3036">
        <v>43</v>
      </c>
      <c r="N3036" t="b">
        <v>0</v>
      </c>
      <c r="O3036" t="s">
        <v>8299</v>
      </c>
      <c r="P3036" t="s">
        <v>8306</v>
      </c>
      <c r="Q3036" t="s">
        <v>8313</v>
      </c>
      <c r="R3036">
        <f t="shared" si="329"/>
        <v>73.37</v>
      </c>
      <c r="S3036" s="9">
        <f t="shared" si="330"/>
        <v>21</v>
      </c>
      <c r="T3036" s="8">
        <f t="shared" si="331"/>
        <v>42381.866284722222</v>
      </c>
      <c r="U3036" s="8">
        <f t="shared" si="332"/>
        <v>42409.833333333328</v>
      </c>
      <c r="V3036" s="14">
        <f t="shared" si="333"/>
        <v>27.967048611106293</v>
      </c>
      <c r="W3036" s="10">
        <f t="shared" si="334"/>
        <v>-0.78966666666666663</v>
      </c>
      <c r="X3036" s="21">
        <f t="shared" si="335"/>
        <v>2016</v>
      </c>
    </row>
    <row r="3037" spans="1:24" ht="60" x14ac:dyDescent="0.25">
      <c r="A3037">
        <v>1166</v>
      </c>
      <c r="B3037" s="1" t="s">
        <v>1167</v>
      </c>
      <c r="C3037" s="1" t="s">
        <v>5276</v>
      </c>
      <c r="D3037" s="3">
        <v>15000</v>
      </c>
      <c r="E3037" s="4">
        <v>2871</v>
      </c>
      <c r="F3037" t="s">
        <v>8220</v>
      </c>
      <c r="G3037" t="s">
        <v>8223</v>
      </c>
      <c r="H3037" t="s">
        <v>8403</v>
      </c>
      <c r="I3037" t="s">
        <v>8245</v>
      </c>
      <c r="J3037">
        <v>1435291200</v>
      </c>
      <c r="K3037">
        <v>1432640342</v>
      </c>
      <c r="L3037" t="b">
        <v>0</v>
      </c>
      <c r="M3037">
        <v>8</v>
      </c>
      <c r="N3037" t="b">
        <v>0</v>
      </c>
      <c r="O3037" t="s">
        <v>8282</v>
      </c>
      <c r="P3037" t="s">
        <v>8317</v>
      </c>
      <c r="Q3037" t="s">
        <v>8343</v>
      </c>
      <c r="R3037">
        <f t="shared" si="329"/>
        <v>358.88</v>
      </c>
      <c r="S3037" s="9">
        <f t="shared" si="330"/>
        <v>19</v>
      </c>
      <c r="T3037" s="8">
        <f t="shared" si="331"/>
        <v>42150.485439814816</v>
      </c>
      <c r="U3037" s="8">
        <f t="shared" si="332"/>
        <v>42181.166666666672</v>
      </c>
      <c r="V3037" s="14">
        <f t="shared" si="333"/>
        <v>30.681226851855172</v>
      </c>
      <c r="W3037" s="10">
        <f t="shared" si="334"/>
        <v>-0.80859999999999999</v>
      </c>
      <c r="X3037" s="21">
        <f t="shared" si="335"/>
        <v>2015</v>
      </c>
    </row>
    <row r="3038" spans="1:24" ht="60" x14ac:dyDescent="0.25">
      <c r="A3038">
        <v>3890</v>
      </c>
      <c r="B3038" s="1" t="s">
        <v>3887</v>
      </c>
      <c r="C3038" s="1" t="s">
        <v>7998</v>
      </c>
      <c r="D3038" s="3">
        <v>15000</v>
      </c>
      <c r="E3038" s="4">
        <v>2524</v>
      </c>
      <c r="F3038" t="s">
        <v>8220</v>
      </c>
      <c r="G3038" t="s">
        <v>8223</v>
      </c>
      <c r="H3038" t="s">
        <v>8403</v>
      </c>
      <c r="I3038" t="s">
        <v>8245</v>
      </c>
      <c r="J3038">
        <v>1439662344</v>
      </c>
      <c r="K3038">
        <v>1434478344</v>
      </c>
      <c r="L3038" t="b">
        <v>0</v>
      </c>
      <c r="M3038">
        <v>8</v>
      </c>
      <c r="N3038" t="b">
        <v>0</v>
      </c>
      <c r="O3038" t="s">
        <v>8269</v>
      </c>
      <c r="P3038" t="s">
        <v>8321</v>
      </c>
      <c r="Q3038" t="s">
        <v>8324</v>
      </c>
      <c r="R3038">
        <f t="shared" si="329"/>
        <v>315.5</v>
      </c>
      <c r="S3038" s="9">
        <f t="shared" si="330"/>
        <v>17</v>
      </c>
      <c r="T3038" s="8">
        <f t="shared" si="331"/>
        <v>42171.758611111116</v>
      </c>
      <c r="U3038" s="8">
        <f t="shared" si="332"/>
        <v>42231.758611111116</v>
      </c>
      <c r="V3038" s="14">
        <f t="shared" si="333"/>
        <v>60</v>
      </c>
      <c r="W3038" s="10">
        <f t="shared" si="334"/>
        <v>-0.83173333333333332</v>
      </c>
      <c r="X3038" s="21">
        <f t="shared" si="335"/>
        <v>2015</v>
      </c>
    </row>
    <row r="3039" spans="1:24" ht="45" x14ac:dyDescent="0.25">
      <c r="A3039">
        <v>3924</v>
      </c>
      <c r="B3039" s="1" t="s">
        <v>3921</v>
      </c>
      <c r="C3039" s="1" t="s">
        <v>8032</v>
      </c>
      <c r="D3039" s="3">
        <v>15000</v>
      </c>
      <c r="E3039" s="4">
        <v>2290</v>
      </c>
      <c r="F3039" t="s">
        <v>8220</v>
      </c>
      <c r="G3039" t="s">
        <v>8223</v>
      </c>
      <c r="H3039" t="s">
        <v>8403</v>
      </c>
      <c r="I3039" t="s">
        <v>8245</v>
      </c>
      <c r="J3039">
        <v>1403823722</v>
      </c>
      <c r="K3039">
        <v>1401231722</v>
      </c>
      <c r="L3039" t="b">
        <v>0</v>
      </c>
      <c r="M3039">
        <v>40</v>
      </c>
      <c r="N3039" t="b">
        <v>0</v>
      </c>
      <c r="O3039" t="s">
        <v>8269</v>
      </c>
      <c r="P3039" t="s">
        <v>8321</v>
      </c>
      <c r="Q3039" t="s">
        <v>8324</v>
      </c>
      <c r="R3039">
        <f t="shared" si="329"/>
        <v>57.25</v>
      </c>
      <c r="S3039" s="9">
        <f t="shared" si="330"/>
        <v>15</v>
      </c>
      <c r="T3039" s="8">
        <f t="shared" si="331"/>
        <v>41786.959745370368</v>
      </c>
      <c r="U3039" s="8">
        <f t="shared" si="332"/>
        <v>41816.959745370368</v>
      </c>
      <c r="V3039" s="14">
        <f t="shared" si="333"/>
        <v>30</v>
      </c>
      <c r="W3039" s="10">
        <f t="shared" si="334"/>
        <v>-0.84733333333333338</v>
      </c>
      <c r="X3039" s="21">
        <f t="shared" si="335"/>
        <v>2014</v>
      </c>
    </row>
    <row r="3040" spans="1:24" ht="45" x14ac:dyDescent="0.25">
      <c r="A3040">
        <v>714</v>
      </c>
      <c r="B3040" s="1" t="s">
        <v>715</v>
      </c>
      <c r="C3040" s="1" t="s">
        <v>4824</v>
      </c>
      <c r="D3040" s="3">
        <v>15000</v>
      </c>
      <c r="E3040" s="4">
        <v>2249</v>
      </c>
      <c r="F3040" t="s">
        <v>8220</v>
      </c>
      <c r="G3040" t="s">
        <v>8223</v>
      </c>
      <c r="H3040" t="s">
        <v>8403</v>
      </c>
      <c r="I3040" t="s">
        <v>8245</v>
      </c>
      <c r="J3040">
        <v>1488308082</v>
      </c>
      <c r="K3040">
        <v>1483124082</v>
      </c>
      <c r="L3040" t="b">
        <v>0</v>
      </c>
      <c r="M3040">
        <v>28</v>
      </c>
      <c r="N3040" t="b">
        <v>0</v>
      </c>
      <c r="O3040" t="s">
        <v>8271</v>
      </c>
      <c r="P3040" t="s">
        <v>8306</v>
      </c>
      <c r="Q3040" t="s">
        <v>8308</v>
      </c>
      <c r="R3040">
        <f t="shared" si="329"/>
        <v>80.319999999999993</v>
      </c>
      <c r="S3040" s="9">
        <f t="shared" si="330"/>
        <v>15</v>
      </c>
      <c r="T3040" s="8">
        <f t="shared" si="331"/>
        <v>42734.787986111114</v>
      </c>
      <c r="U3040" s="8">
        <f t="shared" si="332"/>
        <v>42794.787986111114</v>
      </c>
      <c r="V3040" s="14">
        <f t="shared" si="333"/>
        <v>60</v>
      </c>
      <c r="W3040" s="10">
        <f t="shared" si="334"/>
        <v>-0.85006666666666664</v>
      </c>
      <c r="X3040" s="21">
        <f t="shared" si="335"/>
        <v>2016</v>
      </c>
    </row>
    <row r="3041" spans="1:24" ht="30" x14ac:dyDescent="0.25">
      <c r="A3041">
        <v>2595</v>
      </c>
      <c r="B3041" s="1" t="s">
        <v>2595</v>
      </c>
      <c r="C3041" s="1" t="s">
        <v>6705</v>
      </c>
      <c r="D3041" s="3">
        <v>15000</v>
      </c>
      <c r="E3041" s="4">
        <v>1825</v>
      </c>
      <c r="F3041" t="s">
        <v>8220</v>
      </c>
      <c r="G3041" t="s">
        <v>8223</v>
      </c>
      <c r="H3041" t="s">
        <v>8403</v>
      </c>
      <c r="I3041" t="s">
        <v>8245</v>
      </c>
      <c r="J3041">
        <v>1487915500</v>
      </c>
      <c r="K3041">
        <v>1485323500</v>
      </c>
      <c r="L3041" t="b">
        <v>0</v>
      </c>
      <c r="M3041">
        <v>19</v>
      </c>
      <c r="N3041" t="b">
        <v>0</v>
      </c>
      <c r="O3041" t="s">
        <v>8282</v>
      </c>
      <c r="P3041" t="s">
        <v>8317</v>
      </c>
      <c r="Q3041" t="s">
        <v>8343</v>
      </c>
      <c r="R3041">
        <f t="shared" si="329"/>
        <v>96.05</v>
      </c>
      <c r="S3041" s="9">
        <f t="shared" si="330"/>
        <v>12</v>
      </c>
      <c r="T3041" s="8">
        <f t="shared" si="331"/>
        <v>42760.244212962964</v>
      </c>
      <c r="U3041" s="8">
        <f t="shared" si="332"/>
        <v>42790.244212962964</v>
      </c>
      <c r="V3041" s="14">
        <f t="shared" si="333"/>
        <v>30</v>
      </c>
      <c r="W3041" s="10">
        <f t="shared" si="334"/>
        <v>-0.8783333333333333</v>
      </c>
      <c r="X3041" s="21">
        <f t="shared" si="335"/>
        <v>2017</v>
      </c>
    </row>
    <row r="3042" spans="1:24" ht="60" x14ac:dyDescent="0.25">
      <c r="A3042">
        <v>1455</v>
      </c>
      <c r="B3042" s="1" t="s">
        <v>1456</v>
      </c>
      <c r="C3042" s="1" t="s">
        <v>5565</v>
      </c>
      <c r="D3042" s="3">
        <v>15000</v>
      </c>
      <c r="E3042" s="4">
        <v>1575</v>
      </c>
      <c r="F3042" t="s">
        <v>8219</v>
      </c>
      <c r="G3042" t="s">
        <v>8223</v>
      </c>
      <c r="H3042" t="s">
        <v>8403</v>
      </c>
      <c r="I3042" t="s">
        <v>8245</v>
      </c>
      <c r="J3042">
        <v>1409924340</v>
      </c>
      <c r="K3042">
        <v>1405181320</v>
      </c>
      <c r="L3042" t="b">
        <v>0</v>
      </c>
      <c r="M3042">
        <v>7</v>
      </c>
      <c r="N3042" t="b">
        <v>0</v>
      </c>
      <c r="O3042" t="s">
        <v>8285</v>
      </c>
      <c r="P3042" t="s">
        <v>8309</v>
      </c>
      <c r="Q3042" t="s">
        <v>8346</v>
      </c>
      <c r="R3042">
        <f t="shared" si="329"/>
        <v>225</v>
      </c>
      <c r="S3042" s="9">
        <f t="shared" si="330"/>
        <v>11</v>
      </c>
      <c r="T3042" s="8">
        <f t="shared" si="331"/>
        <v>41832.672685185185</v>
      </c>
      <c r="U3042" s="8">
        <f t="shared" si="332"/>
        <v>41887.568749999999</v>
      </c>
      <c r="V3042" s="14">
        <f t="shared" si="333"/>
        <v>54.896064814813144</v>
      </c>
      <c r="W3042" s="10">
        <f t="shared" si="334"/>
        <v>-0.89500000000000002</v>
      </c>
      <c r="X3042" s="21">
        <f t="shared" si="335"/>
        <v>2014</v>
      </c>
    </row>
    <row r="3043" spans="1:24" ht="60" x14ac:dyDescent="0.25">
      <c r="A3043">
        <v>4077</v>
      </c>
      <c r="B3043" s="1" t="s">
        <v>4073</v>
      </c>
      <c r="C3043" s="1" t="s">
        <v>8180</v>
      </c>
      <c r="D3043" s="3">
        <v>15000</v>
      </c>
      <c r="E3043" s="4">
        <v>1335</v>
      </c>
      <c r="F3043" t="s">
        <v>8220</v>
      </c>
      <c r="G3043" t="s">
        <v>8223</v>
      </c>
      <c r="H3043" t="s">
        <v>8403</v>
      </c>
      <c r="I3043" t="s">
        <v>8245</v>
      </c>
      <c r="J3043">
        <v>1482339794</v>
      </c>
      <c r="K3043">
        <v>1479747794</v>
      </c>
      <c r="L3043" t="b">
        <v>0</v>
      </c>
      <c r="M3043">
        <v>6</v>
      </c>
      <c r="N3043" t="b">
        <v>0</v>
      </c>
      <c r="O3043" t="s">
        <v>8269</v>
      </c>
      <c r="P3043" t="s">
        <v>8321</v>
      </c>
      <c r="Q3043" t="s">
        <v>8324</v>
      </c>
      <c r="R3043">
        <f t="shared" si="329"/>
        <v>222.5</v>
      </c>
      <c r="S3043" s="9">
        <f t="shared" si="330"/>
        <v>9</v>
      </c>
      <c r="T3043" s="8">
        <f t="shared" si="331"/>
        <v>42695.7105787037</v>
      </c>
      <c r="U3043" s="8">
        <f t="shared" si="332"/>
        <v>42725.7105787037</v>
      </c>
      <c r="V3043" s="14">
        <f t="shared" si="333"/>
        <v>30</v>
      </c>
      <c r="W3043" s="10">
        <f t="shared" si="334"/>
        <v>-0.91100000000000003</v>
      </c>
      <c r="X3043" s="21">
        <f t="shared" si="335"/>
        <v>2016</v>
      </c>
    </row>
    <row r="3044" spans="1:24" ht="60" x14ac:dyDescent="0.25">
      <c r="A3044">
        <v>1323</v>
      </c>
      <c r="B3044" s="1" t="s">
        <v>1324</v>
      </c>
      <c r="C3044" s="1" t="s">
        <v>5433</v>
      </c>
      <c r="D3044" s="3">
        <v>15000</v>
      </c>
      <c r="E3044" s="4">
        <v>1332</v>
      </c>
      <c r="F3044" t="s">
        <v>8219</v>
      </c>
      <c r="G3044" t="s">
        <v>8223</v>
      </c>
      <c r="H3044" t="s">
        <v>8403</v>
      </c>
      <c r="I3044" t="s">
        <v>8245</v>
      </c>
      <c r="J3044">
        <v>1461653700</v>
      </c>
      <c r="K3044">
        <v>1458665146</v>
      </c>
      <c r="L3044" t="b">
        <v>0</v>
      </c>
      <c r="M3044">
        <v>44</v>
      </c>
      <c r="N3044" t="b">
        <v>0</v>
      </c>
      <c r="O3044" t="s">
        <v>8271</v>
      </c>
      <c r="P3044" t="s">
        <v>8306</v>
      </c>
      <c r="Q3044" t="s">
        <v>8308</v>
      </c>
      <c r="R3044">
        <f t="shared" si="329"/>
        <v>30.27</v>
      </c>
      <c r="S3044" s="9">
        <f t="shared" si="330"/>
        <v>9</v>
      </c>
      <c r="T3044" s="8">
        <f t="shared" si="331"/>
        <v>42451.698449074072</v>
      </c>
      <c r="U3044" s="8">
        <f t="shared" si="332"/>
        <v>42486.288194444445</v>
      </c>
      <c r="V3044" s="14">
        <f t="shared" si="333"/>
        <v>34.589745370372839</v>
      </c>
      <c r="W3044" s="10">
        <f t="shared" si="334"/>
        <v>-0.91120000000000001</v>
      </c>
      <c r="X3044" s="21">
        <f t="shared" si="335"/>
        <v>2016</v>
      </c>
    </row>
    <row r="3045" spans="1:24" ht="45" x14ac:dyDescent="0.25">
      <c r="A3045">
        <v>3075</v>
      </c>
      <c r="B3045" s="1" t="s">
        <v>3075</v>
      </c>
      <c r="C3045" s="1" t="s">
        <v>7185</v>
      </c>
      <c r="D3045" s="3">
        <v>15000</v>
      </c>
      <c r="E3045" s="4">
        <v>1296</v>
      </c>
      <c r="F3045" t="s">
        <v>8220</v>
      </c>
      <c r="G3045" t="s">
        <v>8223</v>
      </c>
      <c r="H3045" t="s">
        <v>8403</v>
      </c>
      <c r="I3045" t="s">
        <v>8245</v>
      </c>
      <c r="J3045">
        <v>1471573640</v>
      </c>
      <c r="K3045">
        <v>1467253640</v>
      </c>
      <c r="L3045" t="b">
        <v>0</v>
      </c>
      <c r="M3045">
        <v>20</v>
      </c>
      <c r="N3045" t="b">
        <v>0</v>
      </c>
      <c r="O3045" t="s">
        <v>8301</v>
      </c>
      <c r="P3045" t="s">
        <v>8321</v>
      </c>
      <c r="Q3045" t="s">
        <v>8322</v>
      </c>
      <c r="R3045">
        <f t="shared" si="329"/>
        <v>64.8</v>
      </c>
      <c r="S3045" s="9">
        <f t="shared" si="330"/>
        <v>9</v>
      </c>
      <c r="T3045" s="8">
        <f t="shared" si="331"/>
        <v>42551.102314814809</v>
      </c>
      <c r="U3045" s="8">
        <f t="shared" si="332"/>
        <v>42601.102314814809</v>
      </c>
      <c r="V3045" s="14">
        <f t="shared" si="333"/>
        <v>50</v>
      </c>
      <c r="W3045" s="10">
        <f t="shared" si="334"/>
        <v>-0.91359999999999997</v>
      </c>
      <c r="X3045" s="21">
        <f t="shared" si="335"/>
        <v>2016</v>
      </c>
    </row>
    <row r="3046" spans="1:24" ht="30" x14ac:dyDescent="0.25">
      <c r="A3046">
        <v>1089</v>
      </c>
      <c r="B3046" s="1" t="s">
        <v>1090</v>
      </c>
      <c r="C3046" s="1" t="s">
        <v>5199</v>
      </c>
      <c r="D3046" s="3">
        <v>15000</v>
      </c>
      <c r="E3046" s="4">
        <v>1174</v>
      </c>
      <c r="F3046" t="s">
        <v>8220</v>
      </c>
      <c r="G3046" t="s">
        <v>8229</v>
      </c>
      <c r="H3046" t="s">
        <v>8409</v>
      </c>
      <c r="I3046" t="s">
        <v>8248</v>
      </c>
      <c r="J3046">
        <v>1435293175</v>
      </c>
      <c r="K3046">
        <v>1432701175</v>
      </c>
      <c r="L3046" t="b">
        <v>0</v>
      </c>
      <c r="M3046">
        <v>49</v>
      </c>
      <c r="N3046" t="b">
        <v>0</v>
      </c>
      <c r="O3046" t="s">
        <v>8280</v>
      </c>
      <c r="P3046" t="s">
        <v>8314</v>
      </c>
      <c r="Q3046" t="s">
        <v>8332</v>
      </c>
      <c r="R3046">
        <f t="shared" si="329"/>
        <v>23.96</v>
      </c>
      <c r="S3046" s="9">
        <f t="shared" si="330"/>
        <v>8</v>
      </c>
      <c r="T3046" s="8">
        <f t="shared" si="331"/>
        <v>42151.189525462964</v>
      </c>
      <c r="U3046" s="8">
        <f t="shared" si="332"/>
        <v>42181.189525462964</v>
      </c>
      <c r="V3046" s="14">
        <f t="shared" si="333"/>
        <v>30</v>
      </c>
      <c r="W3046" s="10">
        <f t="shared" si="334"/>
        <v>-0.92173333333333329</v>
      </c>
      <c r="X3046" s="21">
        <f t="shared" si="335"/>
        <v>2015</v>
      </c>
    </row>
    <row r="3047" spans="1:24" ht="30" x14ac:dyDescent="0.25">
      <c r="A3047">
        <v>1224</v>
      </c>
      <c r="B3047" s="1" t="s">
        <v>1225</v>
      </c>
      <c r="C3047" s="1" t="s">
        <v>5334</v>
      </c>
      <c r="D3047" s="3">
        <v>15000</v>
      </c>
      <c r="E3047" s="4">
        <v>1060</v>
      </c>
      <c r="F3047" t="s">
        <v>8219</v>
      </c>
      <c r="G3047" t="s">
        <v>8223</v>
      </c>
      <c r="H3047" t="s">
        <v>8403</v>
      </c>
      <c r="I3047" t="s">
        <v>8245</v>
      </c>
      <c r="J3047">
        <v>1402060302</v>
      </c>
      <c r="K3047">
        <v>1396876302</v>
      </c>
      <c r="L3047" t="b">
        <v>0</v>
      </c>
      <c r="M3047">
        <v>18</v>
      </c>
      <c r="N3047" t="b">
        <v>0</v>
      </c>
      <c r="O3047" t="s">
        <v>8284</v>
      </c>
      <c r="P3047" t="s">
        <v>8325</v>
      </c>
      <c r="Q3047" t="s">
        <v>8352</v>
      </c>
      <c r="R3047">
        <f t="shared" si="329"/>
        <v>58.89</v>
      </c>
      <c r="S3047" s="9">
        <f t="shared" si="330"/>
        <v>7</v>
      </c>
      <c r="T3047" s="8">
        <f t="shared" si="331"/>
        <v>41736.549791666665</v>
      </c>
      <c r="U3047" s="8">
        <f t="shared" si="332"/>
        <v>41796.549791666665</v>
      </c>
      <c r="V3047" s="14">
        <f t="shared" si="333"/>
        <v>60</v>
      </c>
      <c r="W3047" s="10">
        <f t="shared" si="334"/>
        <v>-0.92933333333333334</v>
      </c>
      <c r="X3047" s="21">
        <f t="shared" si="335"/>
        <v>2014</v>
      </c>
    </row>
    <row r="3048" spans="1:24" ht="45" x14ac:dyDescent="0.25">
      <c r="A3048">
        <v>1174</v>
      </c>
      <c r="B3048" s="1" t="s">
        <v>1175</v>
      </c>
      <c r="C3048" s="1" t="s">
        <v>5284</v>
      </c>
      <c r="D3048" s="3">
        <v>15000</v>
      </c>
      <c r="E3048" s="4">
        <v>886</v>
      </c>
      <c r="F3048" t="s">
        <v>8220</v>
      </c>
      <c r="G3048" t="s">
        <v>8223</v>
      </c>
      <c r="H3048" t="s">
        <v>8403</v>
      </c>
      <c r="I3048" t="s">
        <v>8245</v>
      </c>
      <c r="J3048">
        <v>1462738327</v>
      </c>
      <c r="K3048">
        <v>1460146327</v>
      </c>
      <c r="L3048" t="b">
        <v>0</v>
      </c>
      <c r="M3048">
        <v>19</v>
      </c>
      <c r="N3048" t="b">
        <v>0</v>
      </c>
      <c r="O3048" t="s">
        <v>8282</v>
      </c>
      <c r="P3048" t="s">
        <v>8317</v>
      </c>
      <c r="Q3048" t="s">
        <v>8343</v>
      </c>
      <c r="R3048">
        <f t="shared" si="329"/>
        <v>46.63</v>
      </c>
      <c r="S3048" s="9">
        <f t="shared" si="330"/>
        <v>6</v>
      </c>
      <c r="T3048" s="8">
        <f t="shared" si="331"/>
        <v>42468.84174768519</v>
      </c>
      <c r="U3048" s="8">
        <f t="shared" si="332"/>
        <v>42498.84174768519</v>
      </c>
      <c r="V3048" s="14">
        <f t="shared" si="333"/>
        <v>30</v>
      </c>
      <c r="W3048" s="10">
        <f t="shared" si="334"/>
        <v>-0.94093333333333329</v>
      </c>
      <c r="X3048" s="21">
        <f t="shared" si="335"/>
        <v>2016</v>
      </c>
    </row>
    <row r="3049" spans="1:24" ht="45" x14ac:dyDescent="0.25">
      <c r="A3049">
        <v>703</v>
      </c>
      <c r="B3049" s="1" t="s">
        <v>704</v>
      </c>
      <c r="C3049" s="1" t="s">
        <v>4813</v>
      </c>
      <c r="D3049" s="3">
        <v>15000</v>
      </c>
      <c r="E3049" s="4">
        <v>837</v>
      </c>
      <c r="F3049" t="s">
        <v>8220</v>
      </c>
      <c r="G3049" t="s">
        <v>8223</v>
      </c>
      <c r="H3049" t="s">
        <v>8403</v>
      </c>
      <c r="I3049" t="s">
        <v>8245</v>
      </c>
      <c r="J3049">
        <v>1485905520</v>
      </c>
      <c r="K3049">
        <v>1481150949</v>
      </c>
      <c r="L3049" t="b">
        <v>0</v>
      </c>
      <c r="M3049">
        <v>7</v>
      </c>
      <c r="N3049" t="b">
        <v>0</v>
      </c>
      <c r="O3049" t="s">
        <v>8271</v>
      </c>
      <c r="P3049" t="s">
        <v>8306</v>
      </c>
      <c r="Q3049" t="s">
        <v>8308</v>
      </c>
      <c r="R3049">
        <f t="shared" si="329"/>
        <v>119.57</v>
      </c>
      <c r="S3049" s="9">
        <f t="shared" si="330"/>
        <v>6</v>
      </c>
      <c r="T3049" s="8">
        <f t="shared" si="331"/>
        <v>42711.950798611113</v>
      </c>
      <c r="U3049" s="8">
        <f t="shared" si="332"/>
        <v>42766.98055555555</v>
      </c>
      <c r="V3049" s="14">
        <f t="shared" si="333"/>
        <v>55.029756944437395</v>
      </c>
      <c r="W3049" s="10">
        <f t="shared" si="334"/>
        <v>-0.94420000000000004</v>
      </c>
      <c r="X3049" s="21">
        <f t="shared" si="335"/>
        <v>2016</v>
      </c>
    </row>
    <row r="3050" spans="1:24" ht="45" x14ac:dyDescent="0.25">
      <c r="A3050">
        <v>668</v>
      </c>
      <c r="B3050" s="1" t="s">
        <v>669</v>
      </c>
      <c r="C3050" s="1" t="s">
        <v>4778</v>
      </c>
      <c r="D3050" s="3">
        <v>15000</v>
      </c>
      <c r="E3050" s="4">
        <v>684</v>
      </c>
      <c r="F3050" t="s">
        <v>8220</v>
      </c>
      <c r="G3050" t="s">
        <v>8223</v>
      </c>
      <c r="H3050" t="s">
        <v>8403</v>
      </c>
      <c r="I3050" t="s">
        <v>8245</v>
      </c>
      <c r="J3050">
        <v>1431374222</v>
      </c>
      <c r="K3050">
        <v>1427486222</v>
      </c>
      <c r="L3050" t="b">
        <v>0</v>
      </c>
      <c r="M3050">
        <v>25</v>
      </c>
      <c r="N3050" t="b">
        <v>0</v>
      </c>
      <c r="O3050" t="s">
        <v>8271</v>
      </c>
      <c r="P3050" t="s">
        <v>8306</v>
      </c>
      <c r="Q3050" t="s">
        <v>8308</v>
      </c>
      <c r="R3050">
        <f t="shared" si="329"/>
        <v>27.36</v>
      </c>
      <c r="S3050" s="9">
        <f t="shared" si="330"/>
        <v>5</v>
      </c>
      <c r="T3050" s="8">
        <f t="shared" si="331"/>
        <v>42090.831273148149</v>
      </c>
      <c r="U3050" s="8">
        <f t="shared" si="332"/>
        <v>42135.831273148149</v>
      </c>
      <c r="V3050" s="14">
        <f t="shared" si="333"/>
        <v>45</v>
      </c>
      <c r="W3050" s="10">
        <f t="shared" si="334"/>
        <v>-0.95440000000000003</v>
      </c>
      <c r="X3050" s="21">
        <f t="shared" si="335"/>
        <v>2015</v>
      </c>
    </row>
    <row r="3051" spans="1:24" ht="45" x14ac:dyDescent="0.25">
      <c r="A3051">
        <v>603</v>
      </c>
      <c r="B3051" s="1" t="s">
        <v>604</v>
      </c>
      <c r="C3051" s="1" t="s">
        <v>4713</v>
      </c>
      <c r="D3051" s="3">
        <v>15000</v>
      </c>
      <c r="E3051" s="4">
        <v>590.02</v>
      </c>
      <c r="F3051" t="s">
        <v>8219</v>
      </c>
      <c r="G3051" t="s">
        <v>8223</v>
      </c>
      <c r="H3051" t="s">
        <v>8403</v>
      </c>
      <c r="I3051" t="s">
        <v>8245</v>
      </c>
      <c r="J3051">
        <v>1408029623</v>
      </c>
      <c r="K3051">
        <v>1405437623</v>
      </c>
      <c r="L3051" t="b">
        <v>0</v>
      </c>
      <c r="M3051">
        <v>13</v>
      </c>
      <c r="N3051" t="b">
        <v>0</v>
      </c>
      <c r="O3051" t="s">
        <v>8270</v>
      </c>
      <c r="P3051" t="s">
        <v>8306</v>
      </c>
      <c r="Q3051" t="s">
        <v>8340</v>
      </c>
      <c r="R3051">
        <f t="shared" si="329"/>
        <v>45.39</v>
      </c>
      <c r="S3051" s="9">
        <f t="shared" si="330"/>
        <v>4</v>
      </c>
      <c r="T3051" s="8">
        <f t="shared" si="331"/>
        <v>41835.639155092591</v>
      </c>
      <c r="U3051" s="8">
        <f t="shared" si="332"/>
        <v>41865.639155092591</v>
      </c>
      <c r="V3051" s="14">
        <f t="shared" si="333"/>
        <v>30</v>
      </c>
      <c r="W3051" s="10">
        <f t="shared" si="334"/>
        <v>-0.96066533333333326</v>
      </c>
      <c r="X3051" s="21">
        <f t="shared" si="335"/>
        <v>2014</v>
      </c>
    </row>
    <row r="3052" spans="1:24" ht="60" x14ac:dyDescent="0.25">
      <c r="A3052">
        <v>3894</v>
      </c>
      <c r="B3052" s="1" t="s">
        <v>3891</v>
      </c>
      <c r="C3052" s="1" t="s">
        <v>8002</v>
      </c>
      <c r="D3052" s="3">
        <v>15000</v>
      </c>
      <c r="E3052" s="4">
        <v>520</v>
      </c>
      <c r="F3052" t="s">
        <v>8220</v>
      </c>
      <c r="G3052" t="s">
        <v>8223</v>
      </c>
      <c r="H3052" t="s">
        <v>8403</v>
      </c>
      <c r="I3052" t="s">
        <v>8245</v>
      </c>
      <c r="J3052">
        <v>1481000340</v>
      </c>
      <c r="K3052">
        <v>1478386812</v>
      </c>
      <c r="L3052" t="b">
        <v>0</v>
      </c>
      <c r="M3052">
        <v>11</v>
      </c>
      <c r="N3052" t="b">
        <v>0</v>
      </c>
      <c r="O3052" t="s">
        <v>8269</v>
      </c>
      <c r="P3052" t="s">
        <v>8321</v>
      </c>
      <c r="Q3052" t="s">
        <v>8324</v>
      </c>
      <c r="R3052">
        <f t="shared" si="329"/>
        <v>47.27</v>
      </c>
      <c r="S3052" s="9">
        <f t="shared" si="330"/>
        <v>3</v>
      </c>
      <c r="T3052" s="8">
        <f t="shared" si="331"/>
        <v>42679.958472222221</v>
      </c>
      <c r="U3052" s="8">
        <f t="shared" si="332"/>
        <v>42710.207638888889</v>
      </c>
      <c r="V3052" s="14">
        <f t="shared" si="333"/>
        <v>30.249166666668316</v>
      </c>
      <c r="W3052" s="10">
        <f t="shared" si="334"/>
        <v>-0.96533333333333338</v>
      </c>
      <c r="X3052" s="21">
        <f t="shared" si="335"/>
        <v>2016</v>
      </c>
    </row>
    <row r="3053" spans="1:24" ht="60" x14ac:dyDescent="0.25">
      <c r="A3053">
        <v>2414</v>
      </c>
      <c r="B3053" s="1" t="s">
        <v>2415</v>
      </c>
      <c r="C3053" s="1" t="s">
        <v>6524</v>
      </c>
      <c r="D3053" s="3">
        <v>15000</v>
      </c>
      <c r="E3053" s="4">
        <v>460</v>
      </c>
      <c r="F3053" t="s">
        <v>8220</v>
      </c>
      <c r="G3053" t="s">
        <v>8223</v>
      </c>
      <c r="H3053" t="s">
        <v>8403</v>
      </c>
      <c r="I3053" t="s">
        <v>8245</v>
      </c>
      <c r="J3053">
        <v>1440215940</v>
      </c>
      <c r="K3053">
        <v>1436805660</v>
      </c>
      <c r="L3053" t="b">
        <v>0</v>
      </c>
      <c r="M3053">
        <v>13</v>
      </c>
      <c r="N3053" t="b">
        <v>0</v>
      </c>
      <c r="O3053" t="s">
        <v>8282</v>
      </c>
      <c r="P3053" t="s">
        <v>8317</v>
      </c>
      <c r="Q3053" t="s">
        <v>8343</v>
      </c>
      <c r="R3053">
        <f t="shared" si="329"/>
        <v>35.380000000000003</v>
      </c>
      <c r="S3053" s="9">
        <f t="shared" si="330"/>
        <v>3</v>
      </c>
      <c r="T3053" s="8">
        <f t="shared" si="331"/>
        <v>42198.695138888885</v>
      </c>
      <c r="U3053" s="8">
        <f t="shared" si="332"/>
        <v>42238.165972222225</v>
      </c>
      <c r="V3053" s="14">
        <f t="shared" si="333"/>
        <v>39.470833333340124</v>
      </c>
      <c r="W3053" s="10">
        <f t="shared" si="334"/>
        <v>-0.96933333333333338</v>
      </c>
      <c r="X3053" s="21">
        <f t="shared" si="335"/>
        <v>2015</v>
      </c>
    </row>
    <row r="3054" spans="1:24" ht="60" x14ac:dyDescent="0.25">
      <c r="A3054">
        <v>3059</v>
      </c>
      <c r="B3054" s="1" t="s">
        <v>3059</v>
      </c>
      <c r="C3054" s="1" t="s">
        <v>7169</v>
      </c>
      <c r="D3054" s="3">
        <v>15000</v>
      </c>
      <c r="E3054" s="4">
        <v>451</v>
      </c>
      <c r="F3054" t="s">
        <v>8220</v>
      </c>
      <c r="G3054" t="s">
        <v>8223</v>
      </c>
      <c r="H3054" t="s">
        <v>8403</v>
      </c>
      <c r="I3054" t="s">
        <v>8245</v>
      </c>
      <c r="J3054">
        <v>1407536846</v>
      </c>
      <c r="K3054">
        <v>1404944846</v>
      </c>
      <c r="L3054" t="b">
        <v>0</v>
      </c>
      <c r="M3054">
        <v>11</v>
      </c>
      <c r="N3054" t="b">
        <v>0</v>
      </c>
      <c r="O3054" t="s">
        <v>8301</v>
      </c>
      <c r="P3054" t="s">
        <v>8321</v>
      </c>
      <c r="Q3054" t="s">
        <v>8322</v>
      </c>
      <c r="R3054">
        <f t="shared" si="329"/>
        <v>41</v>
      </c>
      <c r="S3054" s="9">
        <f t="shared" si="330"/>
        <v>3</v>
      </c>
      <c r="T3054" s="8">
        <f t="shared" si="331"/>
        <v>41829.935717592591</v>
      </c>
      <c r="U3054" s="8">
        <f t="shared" si="332"/>
        <v>41859.935717592591</v>
      </c>
      <c r="V3054" s="14">
        <f t="shared" si="333"/>
        <v>30</v>
      </c>
      <c r="W3054" s="10">
        <f t="shared" si="334"/>
        <v>-0.96993333333333331</v>
      </c>
      <c r="X3054" s="21">
        <f t="shared" si="335"/>
        <v>2014</v>
      </c>
    </row>
    <row r="3055" spans="1:24" ht="60" x14ac:dyDescent="0.25">
      <c r="A3055">
        <v>700</v>
      </c>
      <c r="B3055" s="1" t="s">
        <v>701</v>
      </c>
      <c r="C3055" s="1" t="s">
        <v>4810</v>
      </c>
      <c r="D3055" s="3">
        <v>15000</v>
      </c>
      <c r="E3055" s="4">
        <v>403</v>
      </c>
      <c r="F3055" t="s">
        <v>8220</v>
      </c>
      <c r="G3055" t="s">
        <v>8226</v>
      </c>
      <c r="H3055" t="s">
        <v>8405</v>
      </c>
      <c r="I3055" t="s">
        <v>8248</v>
      </c>
      <c r="J3055">
        <v>1484065881</v>
      </c>
      <c r="K3055">
        <v>1481473881</v>
      </c>
      <c r="L3055" t="b">
        <v>0</v>
      </c>
      <c r="M3055">
        <v>31</v>
      </c>
      <c r="N3055" t="b">
        <v>0</v>
      </c>
      <c r="O3055" t="s">
        <v>8271</v>
      </c>
      <c r="P3055" t="s">
        <v>8306</v>
      </c>
      <c r="Q3055" t="s">
        <v>8308</v>
      </c>
      <c r="R3055">
        <f t="shared" si="329"/>
        <v>13</v>
      </c>
      <c r="S3055" s="9">
        <f t="shared" si="330"/>
        <v>3</v>
      </c>
      <c r="T3055" s="8">
        <f t="shared" si="331"/>
        <v>42715.688437500001</v>
      </c>
      <c r="U3055" s="8">
        <f t="shared" si="332"/>
        <v>42745.688437500001</v>
      </c>
      <c r="V3055" s="14">
        <f t="shared" si="333"/>
        <v>30</v>
      </c>
      <c r="W3055" s="10">
        <f t="shared" si="334"/>
        <v>-0.97313333333333329</v>
      </c>
      <c r="X3055" s="21">
        <f t="shared" si="335"/>
        <v>2016</v>
      </c>
    </row>
    <row r="3056" spans="1:24" ht="60" x14ac:dyDescent="0.25">
      <c r="A3056">
        <v>779</v>
      </c>
      <c r="B3056" s="1" t="s">
        <v>780</v>
      </c>
      <c r="C3056" s="1" t="s">
        <v>4889</v>
      </c>
      <c r="D3056" s="3">
        <v>15000</v>
      </c>
      <c r="E3056" s="4">
        <v>400</v>
      </c>
      <c r="F3056" t="s">
        <v>8220</v>
      </c>
      <c r="G3056" t="s">
        <v>8223</v>
      </c>
      <c r="H3056" t="s">
        <v>8403</v>
      </c>
      <c r="I3056" t="s">
        <v>8245</v>
      </c>
      <c r="J3056">
        <v>1287115200</v>
      </c>
      <c r="K3056">
        <v>1284567905</v>
      </c>
      <c r="L3056" t="b">
        <v>0</v>
      </c>
      <c r="M3056">
        <v>6</v>
      </c>
      <c r="N3056" t="b">
        <v>0</v>
      </c>
      <c r="O3056" t="s">
        <v>8273</v>
      </c>
      <c r="P3056" t="s">
        <v>8309</v>
      </c>
      <c r="Q3056" t="s">
        <v>8350</v>
      </c>
      <c r="R3056">
        <f t="shared" si="329"/>
        <v>66.67</v>
      </c>
      <c r="S3056" s="9">
        <f t="shared" si="330"/>
        <v>3</v>
      </c>
      <c r="T3056" s="8">
        <f t="shared" si="331"/>
        <v>40436.68408564815</v>
      </c>
      <c r="U3056" s="8">
        <f t="shared" si="332"/>
        <v>40466.166666666664</v>
      </c>
      <c r="V3056" s="14">
        <f t="shared" si="333"/>
        <v>29.482581018513883</v>
      </c>
      <c r="W3056" s="10">
        <f t="shared" si="334"/>
        <v>-0.97333333333333338</v>
      </c>
      <c r="X3056" s="21">
        <f t="shared" si="335"/>
        <v>2010</v>
      </c>
    </row>
    <row r="3057" spans="1:24" ht="45" x14ac:dyDescent="0.25">
      <c r="A3057">
        <v>1488</v>
      </c>
      <c r="B3057" s="1" t="s">
        <v>1489</v>
      </c>
      <c r="C3057" s="1" t="s">
        <v>5598</v>
      </c>
      <c r="D3057" s="3">
        <v>15000</v>
      </c>
      <c r="E3057" s="4">
        <v>360</v>
      </c>
      <c r="F3057" t="s">
        <v>8220</v>
      </c>
      <c r="G3057" t="s">
        <v>8225</v>
      </c>
      <c r="H3057" t="s">
        <v>8404</v>
      </c>
      <c r="I3057" t="s">
        <v>8247</v>
      </c>
      <c r="J3057">
        <v>1388928660</v>
      </c>
      <c r="K3057">
        <v>1386336660</v>
      </c>
      <c r="L3057" t="b">
        <v>0</v>
      </c>
      <c r="M3057">
        <v>6</v>
      </c>
      <c r="N3057" t="b">
        <v>0</v>
      </c>
      <c r="O3057" t="s">
        <v>8273</v>
      </c>
      <c r="P3057" t="s">
        <v>8309</v>
      </c>
      <c r="Q3057" t="s">
        <v>8350</v>
      </c>
      <c r="R3057">
        <f t="shared" si="329"/>
        <v>60</v>
      </c>
      <c r="S3057" s="9">
        <f t="shared" si="330"/>
        <v>2</v>
      </c>
      <c r="T3057" s="8">
        <f t="shared" si="331"/>
        <v>41614.563194444447</v>
      </c>
      <c r="U3057" s="8">
        <f t="shared" si="332"/>
        <v>41644.563194444447</v>
      </c>
      <c r="V3057" s="14">
        <f t="shared" si="333"/>
        <v>30</v>
      </c>
      <c r="W3057" s="10">
        <f t="shared" si="334"/>
        <v>-0.97599999999999998</v>
      </c>
      <c r="X3057" s="21">
        <f t="shared" si="335"/>
        <v>2013</v>
      </c>
    </row>
    <row r="3058" spans="1:24" ht="60" x14ac:dyDescent="0.25">
      <c r="A3058">
        <v>923</v>
      </c>
      <c r="B3058" s="1" t="s">
        <v>924</v>
      </c>
      <c r="C3058" s="1" t="s">
        <v>5033</v>
      </c>
      <c r="D3058" s="3">
        <v>15000</v>
      </c>
      <c r="E3058" s="4">
        <v>330</v>
      </c>
      <c r="F3058" t="s">
        <v>8220</v>
      </c>
      <c r="G3058" t="s">
        <v>8223</v>
      </c>
      <c r="H3058" t="s">
        <v>8403</v>
      </c>
      <c r="I3058" t="s">
        <v>8245</v>
      </c>
      <c r="J3058">
        <v>1416614523</v>
      </c>
      <c r="K3058">
        <v>1414018923</v>
      </c>
      <c r="L3058" t="b">
        <v>0</v>
      </c>
      <c r="M3058">
        <v>6</v>
      </c>
      <c r="N3058" t="b">
        <v>0</v>
      </c>
      <c r="O3058" t="s">
        <v>8276</v>
      </c>
      <c r="P3058" t="s">
        <v>8325</v>
      </c>
      <c r="Q3058" t="s">
        <v>8348</v>
      </c>
      <c r="R3058">
        <f t="shared" si="329"/>
        <v>55</v>
      </c>
      <c r="S3058" s="9">
        <f t="shared" si="330"/>
        <v>2</v>
      </c>
      <c r="T3058" s="8">
        <f t="shared" si="331"/>
        <v>41934.959756944445</v>
      </c>
      <c r="U3058" s="8">
        <f t="shared" si="332"/>
        <v>41965.001423611116</v>
      </c>
      <c r="V3058" s="14">
        <f t="shared" si="333"/>
        <v>30.041666666671517</v>
      </c>
      <c r="W3058" s="10">
        <f t="shared" si="334"/>
        <v>-0.97799999999999998</v>
      </c>
      <c r="X3058" s="21">
        <f t="shared" si="335"/>
        <v>2014</v>
      </c>
    </row>
    <row r="3059" spans="1:24" ht="60" x14ac:dyDescent="0.25">
      <c r="A3059">
        <v>421</v>
      </c>
      <c r="B3059" s="1" t="s">
        <v>422</v>
      </c>
      <c r="C3059" s="1" t="s">
        <v>4531</v>
      </c>
      <c r="D3059" s="3">
        <v>15000</v>
      </c>
      <c r="E3059" s="4">
        <v>301</v>
      </c>
      <c r="F3059" t="s">
        <v>8220</v>
      </c>
      <c r="G3059" t="s">
        <v>8223</v>
      </c>
      <c r="H3059" t="s">
        <v>8403</v>
      </c>
      <c r="I3059" t="s">
        <v>8245</v>
      </c>
      <c r="J3059">
        <v>1440157656</v>
      </c>
      <c r="K3059">
        <v>1434973656</v>
      </c>
      <c r="L3059" t="b">
        <v>0</v>
      </c>
      <c r="M3059">
        <v>6</v>
      </c>
      <c r="N3059" t="b">
        <v>0</v>
      </c>
      <c r="O3059" t="s">
        <v>8268</v>
      </c>
      <c r="P3059" t="s">
        <v>8319</v>
      </c>
      <c r="Q3059" t="s">
        <v>8337</v>
      </c>
      <c r="R3059">
        <f t="shared" si="329"/>
        <v>50.17</v>
      </c>
      <c r="S3059" s="9">
        <f t="shared" si="330"/>
        <v>2</v>
      </c>
      <c r="T3059" s="8">
        <f t="shared" si="331"/>
        <v>42177.491388888884</v>
      </c>
      <c r="U3059" s="8">
        <f t="shared" si="332"/>
        <v>42237.491388888884</v>
      </c>
      <c r="V3059" s="14">
        <f t="shared" si="333"/>
        <v>60</v>
      </c>
      <c r="W3059" s="10">
        <f t="shared" si="334"/>
        <v>-0.97993333333333332</v>
      </c>
      <c r="X3059" s="21">
        <f t="shared" si="335"/>
        <v>2015</v>
      </c>
    </row>
    <row r="3060" spans="1:24" ht="45" x14ac:dyDescent="0.25">
      <c r="A3060">
        <v>946</v>
      </c>
      <c r="B3060" s="1" t="s">
        <v>947</v>
      </c>
      <c r="C3060" s="1" t="s">
        <v>5056</v>
      </c>
      <c r="D3060" s="3">
        <v>15000</v>
      </c>
      <c r="E3060" s="4">
        <v>286</v>
      </c>
      <c r="F3060" t="s">
        <v>8220</v>
      </c>
      <c r="G3060" t="s">
        <v>8223</v>
      </c>
      <c r="H3060" t="s">
        <v>8403</v>
      </c>
      <c r="I3060" t="s">
        <v>8245</v>
      </c>
      <c r="J3060">
        <v>1473444048</v>
      </c>
      <c r="K3060">
        <v>1470852048</v>
      </c>
      <c r="L3060" t="b">
        <v>0</v>
      </c>
      <c r="M3060">
        <v>5</v>
      </c>
      <c r="N3060" t="b">
        <v>0</v>
      </c>
      <c r="O3060" t="s">
        <v>8271</v>
      </c>
      <c r="P3060" t="s">
        <v>8306</v>
      </c>
      <c r="Q3060" t="s">
        <v>8308</v>
      </c>
      <c r="R3060">
        <f t="shared" si="329"/>
        <v>57.2</v>
      </c>
      <c r="S3060" s="9">
        <f t="shared" si="330"/>
        <v>2</v>
      </c>
      <c r="T3060" s="8">
        <f t="shared" si="331"/>
        <v>42592.750555555554</v>
      </c>
      <c r="U3060" s="8">
        <f t="shared" si="332"/>
        <v>42622.750555555554</v>
      </c>
      <c r="V3060" s="14">
        <f t="shared" si="333"/>
        <v>30</v>
      </c>
      <c r="W3060" s="10">
        <f t="shared" si="334"/>
        <v>-0.98093333333333332</v>
      </c>
      <c r="X3060" s="21">
        <f t="shared" si="335"/>
        <v>2016</v>
      </c>
    </row>
    <row r="3061" spans="1:24" ht="45" x14ac:dyDescent="0.25">
      <c r="A3061">
        <v>2957</v>
      </c>
      <c r="B3061" s="1" t="s">
        <v>2957</v>
      </c>
      <c r="C3061" s="1" t="s">
        <v>7067</v>
      </c>
      <c r="D3061" s="3">
        <v>15000</v>
      </c>
      <c r="E3061" s="4">
        <v>280</v>
      </c>
      <c r="F3061" t="s">
        <v>8219</v>
      </c>
      <c r="G3061" t="s">
        <v>8223</v>
      </c>
      <c r="H3061" t="s">
        <v>8403</v>
      </c>
      <c r="I3061" t="s">
        <v>8245</v>
      </c>
      <c r="J3061">
        <v>1427498172</v>
      </c>
      <c r="K3061">
        <v>1422317772</v>
      </c>
      <c r="L3061" t="b">
        <v>0</v>
      </c>
      <c r="M3061">
        <v>3</v>
      </c>
      <c r="N3061" t="b">
        <v>0</v>
      </c>
      <c r="O3061" t="s">
        <v>8301</v>
      </c>
      <c r="P3061" t="s">
        <v>8321</v>
      </c>
      <c r="Q3061" t="s">
        <v>8322</v>
      </c>
      <c r="R3061">
        <f t="shared" si="329"/>
        <v>93.33</v>
      </c>
      <c r="S3061" s="9">
        <f t="shared" si="330"/>
        <v>2</v>
      </c>
      <c r="T3061" s="8">
        <f t="shared" si="331"/>
        <v>42031.011249999996</v>
      </c>
      <c r="U3061" s="8">
        <f t="shared" si="332"/>
        <v>42090.969583333332</v>
      </c>
      <c r="V3061" s="14">
        <f t="shared" si="333"/>
        <v>59.958333333335759</v>
      </c>
      <c r="W3061" s="10">
        <f t="shared" si="334"/>
        <v>-0.98133333333333328</v>
      </c>
      <c r="X3061" s="21">
        <f t="shared" si="335"/>
        <v>2015</v>
      </c>
    </row>
    <row r="3062" spans="1:24" ht="45" x14ac:dyDescent="0.25">
      <c r="A3062">
        <v>1103</v>
      </c>
      <c r="B3062" s="1" t="s">
        <v>1104</v>
      </c>
      <c r="C3062" s="1" t="s">
        <v>5213</v>
      </c>
      <c r="D3062" s="3">
        <v>15000</v>
      </c>
      <c r="E3062" s="4">
        <v>243</v>
      </c>
      <c r="F3062" t="s">
        <v>8220</v>
      </c>
      <c r="G3062" t="s">
        <v>8223</v>
      </c>
      <c r="H3062" t="s">
        <v>8403</v>
      </c>
      <c r="I3062" t="s">
        <v>8245</v>
      </c>
      <c r="J3062">
        <v>1466227190</v>
      </c>
      <c r="K3062">
        <v>1461043190</v>
      </c>
      <c r="L3062" t="b">
        <v>0</v>
      </c>
      <c r="M3062">
        <v>15</v>
      </c>
      <c r="N3062" t="b">
        <v>0</v>
      </c>
      <c r="O3062" t="s">
        <v>8280</v>
      </c>
      <c r="P3062" t="s">
        <v>8314</v>
      </c>
      <c r="Q3062" t="s">
        <v>8332</v>
      </c>
      <c r="R3062">
        <f t="shared" si="329"/>
        <v>16.2</v>
      </c>
      <c r="S3062" s="9">
        <f t="shared" si="330"/>
        <v>2</v>
      </c>
      <c r="T3062" s="8">
        <f t="shared" si="331"/>
        <v>42479.22210648148</v>
      </c>
      <c r="U3062" s="8">
        <f t="shared" si="332"/>
        <v>42539.22210648148</v>
      </c>
      <c r="V3062" s="14">
        <f t="shared" si="333"/>
        <v>60</v>
      </c>
      <c r="W3062" s="10">
        <f t="shared" si="334"/>
        <v>-0.98380000000000001</v>
      </c>
      <c r="X3062" s="21">
        <f t="shared" si="335"/>
        <v>2016</v>
      </c>
    </row>
    <row r="3063" spans="1:24" ht="60" x14ac:dyDescent="0.25">
      <c r="A3063">
        <v>1048</v>
      </c>
      <c r="B3063" s="1" t="s">
        <v>1049</v>
      </c>
      <c r="C3063" s="1" t="s">
        <v>5158</v>
      </c>
      <c r="D3063" s="3">
        <v>15000</v>
      </c>
      <c r="E3063" s="4">
        <v>212</v>
      </c>
      <c r="F3063" t="s">
        <v>8219</v>
      </c>
      <c r="G3063" t="s">
        <v>8223</v>
      </c>
      <c r="H3063" t="s">
        <v>8403</v>
      </c>
      <c r="I3063" t="s">
        <v>8245</v>
      </c>
      <c r="J3063">
        <v>1474766189</v>
      </c>
      <c r="K3063">
        <v>1471310189</v>
      </c>
      <c r="L3063" t="b">
        <v>0</v>
      </c>
      <c r="M3063">
        <v>4</v>
      </c>
      <c r="N3063" t="b">
        <v>0</v>
      </c>
      <c r="O3063" t="s">
        <v>8279</v>
      </c>
      <c r="P3063" t="s">
        <v>8344</v>
      </c>
      <c r="Q3063" t="s">
        <v>8345</v>
      </c>
      <c r="R3063">
        <f t="shared" si="329"/>
        <v>53</v>
      </c>
      <c r="S3063" s="9">
        <f t="shared" si="330"/>
        <v>1</v>
      </c>
      <c r="T3063" s="8">
        <f t="shared" si="331"/>
        <v>42598.053113425922</v>
      </c>
      <c r="U3063" s="8">
        <f t="shared" si="332"/>
        <v>42638.053113425922</v>
      </c>
      <c r="V3063" s="14">
        <f t="shared" si="333"/>
        <v>40</v>
      </c>
      <c r="W3063" s="10">
        <f t="shared" si="334"/>
        <v>-0.98586666666666667</v>
      </c>
      <c r="X3063" s="21">
        <f t="shared" si="335"/>
        <v>2016</v>
      </c>
    </row>
    <row r="3064" spans="1:24" ht="60" x14ac:dyDescent="0.25">
      <c r="A3064">
        <v>517</v>
      </c>
      <c r="B3064" s="1" t="s">
        <v>518</v>
      </c>
      <c r="C3064" s="1" t="s">
        <v>4627</v>
      </c>
      <c r="D3064" s="3">
        <v>15000</v>
      </c>
      <c r="E3064" s="4">
        <v>205</v>
      </c>
      <c r="F3064" t="s">
        <v>8220</v>
      </c>
      <c r="G3064" t="s">
        <v>8223</v>
      </c>
      <c r="H3064" t="s">
        <v>8403</v>
      </c>
      <c r="I3064" t="s">
        <v>8245</v>
      </c>
      <c r="J3064">
        <v>1486046761</v>
      </c>
      <c r="K3064">
        <v>1483454761</v>
      </c>
      <c r="L3064" t="b">
        <v>0</v>
      </c>
      <c r="M3064">
        <v>3</v>
      </c>
      <c r="N3064" t="b">
        <v>0</v>
      </c>
      <c r="O3064" t="s">
        <v>8268</v>
      </c>
      <c r="P3064" t="s">
        <v>8319</v>
      </c>
      <c r="Q3064" t="s">
        <v>8337</v>
      </c>
      <c r="R3064">
        <f t="shared" si="329"/>
        <v>68.33</v>
      </c>
      <c r="S3064" s="9">
        <f t="shared" si="330"/>
        <v>1</v>
      </c>
      <c r="T3064" s="8">
        <f t="shared" si="331"/>
        <v>42738.615289351852</v>
      </c>
      <c r="U3064" s="8">
        <f t="shared" si="332"/>
        <v>42768.615289351852</v>
      </c>
      <c r="V3064" s="14">
        <f t="shared" si="333"/>
        <v>30</v>
      </c>
      <c r="W3064" s="10">
        <f t="shared" si="334"/>
        <v>-0.98633333333333328</v>
      </c>
      <c r="X3064" s="21">
        <f t="shared" si="335"/>
        <v>2017</v>
      </c>
    </row>
    <row r="3065" spans="1:24" ht="60" x14ac:dyDescent="0.25">
      <c r="A3065">
        <v>719</v>
      </c>
      <c r="B3065" s="1" t="s">
        <v>720</v>
      </c>
      <c r="C3065" s="1" t="s">
        <v>4829</v>
      </c>
      <c r="D3065" s="3">
        <v>15000</v>
      </c>
      <c r="E3065" s="4">
        <v>194</v>
      </c>
      <c r="F3065" t="s">
        <v>8220</v>
      </c>
      <c r="G3065" t="s">
        <v>8223</v>
      </c>
      <c r="H3065" t="s">
        <v>8403</v>
      </c>
      <c r="I3065" t="s">
        <v>8245</v>
      </c>
      <c r="J3065">
        <v>1456189076</v>
      </c>
      <c r="K3065">
        <v>1454979476</v>
      </c>
      <c r="L3065" t="b">
        <v>0</v>
      </c>
      <c r="M3065">
        <v>10</v>
      </c>
      <c r="N3065" t="b">
        <v>0</v>
      </c>
      <c r="O3065" t="s">
        <v>8271</v>
      </c>
      <c r="P3065" t="s">
        <v>8306</v>
      </c>
      <c r="Q3065" t="s">
        <v>8308</v>
      </c>
      <c r="R3065">
        <f t="shared" si="329"/>
        <v>19.399999999999999</v>
      </c>
      <c r="S3065" s="9">
        <f t="shared" si="330"/>
        <v>1</v>
      </c>
      <c r="T3065" s="8">
        <f t="shared" si="331"/>
        <v>42409.040231481486</v>
      </c>
      <c r="U3065" s="8">
        <f t="shared" si="332"/>
        <v>42423.040231481486</v>
      </c>
      <c r="V3065" s="14">
        <f t="shared" si="333"/>
        <v>14</v>
      </c>
      <c r="W3065" s="10">
        <f t="shared" si="334"/>
        <v>-0.98706666666666665</v>
      </c>
      <c r="X3065" s="21">
        <f t="shared" si="335"/>
        <v>2016</v>
      </c>
    </row>
    <row r="3066" spans="1:24" ht="45" x14ac:dyDescent="0.25">
      <c r="A3066">
        <v>953</v>
      </c>
      <c r="B3066" s="1" t="s">
        <v>954</v>
      </c>
      <c r="C3066" s="1" t="s">
        <v>5063</v>
      </c>
      <c r="D3066" s="3">
        <v>15000</v>
      </c>
      <c r="E3066" s="4">
        <v>126</v>
      </c>
      <c r="F3066" t="s">
        <v>8220</v>
      </c>
      <c r="G3066" t="s">
        <v>8223</v>
      </c>
      <c r="H3066" t="s">
        <v>8403</v>
      </c>
      <c r="I3066" t="s">
        <v>8245</v>
      </c>
      <c r="J3066">
        <v>1422158199</v>
      </c>
      <c r="K3066">
        <v>1419566199</v>
      </c>
      <c r="L3066" t="b">
        <v>0</v>
      </c>
      <c r="M3066">
        <v>5</v>
      </c>
      <c r="N3066" t="b">
        <v>0</v>
      </c>
      <c r="O3066" t="s">
        <v>8271</v>
      </c>
      <c r="P3066" t="s">
        <v>8306</v>
      </c>
      <c r="Q3066" t="s">
        <v>8308</v>
      </c>
      <c r="R3066">
        <f t="shared" si="329"/>
        <v>25.2</v>
      </c>
      <c r="S3066" s="9">
        <f t="shared" si="330"/>
        <v>1</v>
      </c>
      <c r="T3066" s="8">
        <f t="shared" si="331"/>
        <v>41999.164340277777</v>
      </c>
      <c r="U3066" s="8">
        <f t="shared" si="332"/>
        <v>42029.164340277777</v>
      </c>
      <c r="V3066" s="14">
        <f t="shared" si="333"/>
        <v>30</v>
      </c>
      <c r="W3066" s="10">
        <f t="shared" si="334"/>
        <v>-0.99160000000000004</v>
      </c>
      <c r="X3066" s="21">
        <f t="shared" si="335"/>
        <v>2014</v>
      </c>
    </row>
    <row r="3067" spans="1:24" ht="45" x14ac:dyDescent="0.25">
      <c r="A3067">
        <v>4021</v>
      </c>
      <c r="B3067" s="1" t="s">
        <v>4017</v>
      </c>
      <c r="C3067" s="1" t="s">
        <v>8126</v>
      </c>
      <c r="D3067" s="3">
        <v>15000</v>
      </c>
      <c r="E3067" s="4">
        <v>125</v>
      </c>
      <c r="F3067" t="s">
        <v>8220</v>
      </c>
      <c r="G3067" t="s">
        <v>8223</v>
      </c>
      <c r="H3067" t="s">
        <v>8403</v>
      </c>
      <c r="I3067" t="s">
        <v>8245</v>
      </c>
      <c r="J3067">
        <v>1414360358</v>
      </c>
      <c r="K3067">
        <v>1409176358</v>
      </c>
      <c r="L3067" t="b">
        <v>0</v>
      </c>
      <c r="M3067">
        <v>2</v>
      </c>
      <c r="N3067" t="b">
        <v>0</v>
      </c>
      <c r="O3067" t="s">
        <v>8269</v>
      </c>
      <c r="P3067" t="s">
        <v>8321</v>
      </c>
      <c r="Q3067" t="s">
        <v>8324</v>
      </c>
      <c r="R3067">
        <f t="shared" si="329"/>
        <v>62.5</v>
      </c>
      <c r="S3067" s="9">
        <f t="shared" si="330"/>
        <v>1</v>
      </c>
      <c r="T3067" s="8">
        <f t="shared" si="331"/>
        <v>41878.911550925928</v>
      </c>
      <c r="U3067" s="8">
        <f t="shared" si="332"/>
        <v>41938.911550925928</v>
      </c>
      <c r="V3067" s="14">
        <f t="shared" si="333"/>
        <v>60</v>
      </c>
      <c r="W3067" s="10">
        <f t="shared" si="334"/>
        <v>-0.9916666666666667</v>
      </c>
      <c r="X3067" s="21">
        <f t="shared" si="335"/>
        <v>2014</v>
      </c>
    </row>
    <row r="3068" spans="1:24" ht="60" x14ac:dyDescent="0.25">
      <c r="A3068">
        <v>2326</v>
      </c>
      <c r="B3068" s="1" t="s">
        <v>2327</v>
      </c>
      <c r="C3068" s="1" t="s">
        <v>6436</v>
      </c>
      <c r="D3068" s="3">
        <v>15000</v>
      </c>
      <c r="E3068" s="4">
        <v>108</v>
      </c>
      <c r="F3068" t="s">
        <v>8221</v>
      </c>
      <c r="G3068" t="s">
        <v>8223</v>
      </c>
      <c r="H3068" t="s">
        <v>8403</v>
      </c>
      <c r="I3068" t="s">
        <v>8245</v>
      </c>
      <c r="J3068">
        <v>1493571600</v>
      </c>
      <c r="K3068">
        <v>1489106948</v>
      </c>
      <c r="L3068" t="b">
        <v>0</v>
      </c>
      <c r="M3068">
        <v>1</v>
      </c>
      <c r="N3068" t="b">
        <v>0</v>
      </c>
      <c r="O3068" t="s">
        <v>8296</v>
      </c>
      <c r="P3068" t="s">
        <v>8317</v>
      </c>
      <c r="Q3068" t="s">
        <v>8318</v>
      </c>
      <c r="R3068">
        <f t="shared" si="329"/>
        <v>108</v>
      </c>
      <c r="S3068" s="9">
        <f t="shared" si="330"/>
        <v>1</v>
      </c>
      <c r="T3068" s="8">
        <f t="shared" si="331"/>
        <v>42804.034120370372</v>
      </c>
      <c r="U3068" s="8">
        <f t="shared" si="332"/>
        <v>42855.708333333328</v>
      </c>
      <c r="V3068" s="14">
        <f t="shared" si="333"/>
        <v>51.674212962956517</v>
      </c>
      <c r="W3068" s="10">
        <f t="shared" si="334"/>
        <v>-0.99280000000000002</v>
      </c>
      <c r="X3068" s="21">
        <f t="shared" si="335"/>
        <v>2017</v>
      </c>
    </row>
    <row r="3069" spans="1:24" ht="30" x14ac:dyDescent="0.25">
      <c r="A3069">
        <v>1148</v>
      </c>
      <c r="B3069" s="1" t="s">
        <v>1149</v>
      </c>
      <c r="C3069" s="1" t="s">
        <v>5258</v>
      </c>
      <c r="D3069" s="3">
        <v>15000</v>
      </c>
      <c r="E3069" s="4">
        <v>73</v>
      </c>
      <c r="F3069" t="s">
        <v>8220</v>
      </c>
      <c r="G3069" t="s">
        <v>8223</v>
      </c>
      <c r="H3069" t="s">
        <v>8403</v>
      </c>
      <c r="I3069" t="s">
        <v>8245</v>
      </c>
      <c r="J3069">
        <v>1480568781</v>
      </c>
      <c r="K3069">
        <v>1477973181</v>
      </c>
      <c r="L3069" t="b">
        <v>0</v>
      </c>
      <c r="M3069">
        <v>3</v>
      </c>
      <c r="N3069" t="b">
        <v>0</v>
      </c>
      <c r="O3069" t="s">
        <v>8282</v>
      </c>
      <c r="P3069" t="s">
        <v>8317</v>
      </c>
      <c r="Q3069" t="s">
        <v>8343</v>
      </c>
      <c r="R3069">
        <f t="shared" si="329"/>
        <v>24.33</v>
      </c>
      <c r="S3069" s="9">
        <f t="shared" si="330"/>
        <v>0</v>
      </c>
      <c r="T3069" s="8">
        <f t="shared" si="331"/>
        <v>42675.171076388884</v>
      </c>
      <c r="U3069" s="8">
        <f t="shared" si="332"/>
        <v>42705.212743055556</v>
      </c>
      <c r="V3069" s="14">
        <f t="shared" si="333"/>
        <v>30.041666666671517</v>
      </c>
      <c r="W3069" s="10">
        <f t="shared" si="334"/>
        <v>-0.99513333333333331</v>
      </c>
      <c r="X3069" s="21">
        <f t="shared" si="335"/>
        <v>2016</v>
      </c>
    </row>
    <row r="3070" spans="1:24" ht="45" x14ac:dyDescent="0.25">
      <c r="A3070">
        <v>2695</v>
      </c>
      <c r="B3070" s="1" t="s">
        <v>2695</v>
      </c>
      <c r="C3070" s="1" t="s">
        <v>6805</v>
      </c>
      <c r="D3070" s="3">
        <v>15000</v>
      </c>
      <c r="E3070" s="4">
        <v>71</v>
      </c>
      <c r="F3070" t="s">
        <v>8220</v>
      </c>
      <c r="G3070" t="s">
        <v>8223</v>
      </c>
      <c r="H3070" t="s">
        <v>8403</v>
      </c>
      <c r="I3070" t="s">
        <v>8245</v>
      </c>
      <c r="J3070">
        <v>1428981718</v>
      </c>
      <c r="K3070">
        <v>1423801318</v>
      </c>
      <c r="L3070" t="b">
        <v>0</v>
      </c>
      <c r="M3070">
        <v>3</v>
      </c>
      <c r="N3070" t="b">
        <v>0</v>
      </c>
      <c r="O3070" t="s">
        <v>8282</v>
      </c>
      <c r="P3070" t="s">
        <v>8317</v>
      </c>
      <c r="Q3070" t="s">
        <v>8343</v>
      </c>
      <c r="R3070">
        <f t="shared" si="329"/>
        <v>23.67</v>
      </c>
      <c r="S3070" s="9">
        <f t="shared" si="330"/>
        <v>0</v>
      </c>
      <c r="T3070" s="8">
        <f t="shared" si="331"/>
        <v>42048.181921296295</v>
      </c>
      <c r="U3070" s="8">
        <f t="shared" si="332"/>
        <v>42108.14025462963</v>
      </c>
      <c r="V3070" s="14">
        <f t="shared" si="333"/>
        <v>59.958333333335759</v>
      </c>
      <c r="W3070" s="10">
        <f t="shared" si="334"/>
        <v>-0.99526666666666663</v>
      </c>
      <c r="X3070" s="21">
        <f t="shared" si="335"/>
        <v>2015</v>
      </c>
    </row>
    <row r="3071" spans="1:24" ht="30" x14ac:dyDescent="0.25">
      <c r="A3071">
        <v>709</v>
      </c>
      <c r="B3071" s="1" t="s">
        <v>710</v>
      </c>
      <c r="C3071" s="1" t="s">
        <v>4819</v>
      </c>
      <c r="D3071" s="3">
        <v>15000</v>
      </c>
      <c r="E3071" s="4">
        <v>61</v>
      </c>
      <c r="F3071" t="s">
        <v>8220</v>
      </c>
      <c r="G3071" t="s">
        <v>8223</v>
      </c>
      <c r="H3071" t="s">
        <v>8403</v>
      </c>
      <c r="I3071" t="s">
        <v>8245</v>
      </c>
      <c r="J3071">
        <v>1417741159</v>
      </c>
      <c r="K3071">
        <v>1415149159</v>
      </c>
      <c r="L3071" t="b">
        <v>0</v>
      </c>
      <c r="M3071">
        <v>2</v>
      </c>
      <c r="N3071" t="b">
        <v>0</v>
      </c>
      <c r="O3071" t="s">
        <v>8271</v>
      </c>
      <c r="P3071" t="s">
        <v>8306</v>
      </c>
      <c r="Q3071" t="s">
        <v>8308</v>
      </c>
      <c r="R3071">
        <f t="shared" si="329"/>
        <v>30.5</v>
      </c>
      <c r="S3071" s="9">
        <f t="shared" si="330"/>
        <v>0</v>
      </c>
      <c r="T3071" s="8">
        <f t="shared" si="331"/>
        <v>41948.041192129633</v>
      </c>
      <c r="U3071" s="8">
        <f t="shared" si="332"/>
        <v>41978.041192129633</v>
      </c>
      <c r="V3071" s="14">
        <f t="shared" si="333"/>
        <v>30</v>
      </c>
      <c r="W3071" s="10">
        <f t="shared" si="334"/>
        <v>-0.99593333333333334</v>
      </c>
      <c r="X3071" s="21">
        <f t="shared" si="335"/>
        <v>2014</v>
      </c>
    </row>
    <row r="3072" spans="1:24" ht="60" x14ac:dyDescent="0.25">
      <c r="A3072">
        <v>230</v>
      </c>
      <c r="B3072" s="1" t="s">
        <v>232</v>
      </c>
      <c r="C3072" s="1" t="s">
        <v>4340</v>
      </c>
      <c r="D3072" s="3">
        <v>15000</v>
      </c>
      <c r="E3072" s="4">
        <v>60</v>
      </c>
      <c r="F3072" t="s">
        <v>8220</v>
      </c>
      <c r="G3072" t="s">
        <v>8223</v>
      </c>
      <c r="H3072" t="s">
        <v>8403</v>
      </c>
      <c r="I3072" t="s">
        <v>8245</v>
      </c>
      <c r="J3072">
        <v>1433443151</v>
      </c>
      <c r="K3072">
        <v>1430851151</v>
      </c>
      <c r="L3072" t="b">
        <v>0</v>
      </c>
      <c r="M3072">
        <v>2</v>
      </c>
      <c r="N3072" t="b">
        <v>0</v>
      </c>
      <c r="O3072" t="s">
        <v>8266</v>
      </c>
      <c r="P3072" t="s">
        <v>8319</v>
      </c>
      <c r="Q3072" t="s">
        <v>8323</v>
      </c>
      <c r="R3072">
        <f t="shared" si="329"/>
        <v>30</v>
      </c>
      <c r="S3072" s="9">
        <f t="shared" si="330"/>
        <v>0</v>
      </c>
      <c r="T3072" s="8">
        <f t="shared" si="331"/>
        <v>42129.777210648142</v>
      </c>
      <c r="U3072" s="8">
        <f t="shared" si="332"/>
        <v>42159.777210648142</v>
      </c>
      <c r="V3072" s="14">
        <f t="shared" si="333"/>
        <v>30</v>
      </c>
      <c r="W3072" s="10">
        <f t="shared" si="334"/>
        <v>-0.996</v>
      </c>
      <c r="X3072" s="21">
        <f t="shared" si="335"/>
        <v>2015</v>
      </c>
    </row>
    <row r="3073" spans="1:24" ht="60" x14ac:dyDescent="0.25">
      <c r="A3073">
        <v>561</v>
      </c>
      <c r="B3073" s="1" t="s">
        <v>562</v>
      </c>
      <c r="C3073" s="1" t="s">
        <v>4671</v>
      </c>
      <c r="D3073" s="3">
        <v>15000</v>
      </c>
      <c r="E3073" s="4">
        <v>55</v>
      </c>
      <c r="F3073" t="s">
        <v>8220</v>
      </c>
      <c r="G3073" t="s">
        <v>8223</v>
      </c>
      <c r="H3073" t="s">
        <v>8403</v>
      </c>
      <c r="I3073" t="s">
        <v>8245</v>
      </c>
      <c r="J3073">
        <v>1445874513</v>
      </c>
      <c r="K3073">
        <v>1442850513</v>
      </c>
      <c r="L3073" t="b">
        <v>0</v>
      </c>
      <c r="M3073">
        <v>2</v>
      </c>
      <c r="N3073" t="b">
        <v>0</v>
      </c>
      <c r="O3073" t="s">
        <v>8270</v>
      </c>
      <c r="P3073" t="s">
        <v>8306</v>
      </c>
      <c r="Q3073" t="s">
        <v>8340</v>
      </c>
      <c r="R3073">
        <f t="shared" si="329"/>
        <v>27.5</v>
      </c>
      <c r="S3073" s="9">
        <f t="shared" si="330"/>
        <v>0</v>
      </c>
      <c r="T3073" s="8">
        <f t="shared" si="331"/>
        <v>42268.658715277779</v>
      </c>
      <c r="U3073" s="8">
        <f t="shared" si="332"/>
        <v>42303.658715277779</v>
      </c>
      <c r="V3073" s="14">
        <f t="shared" si="333"/>
        <v>35</v>
      </c>
      <c r="W3073" s="10">
        <f t="shared" si="334"/>
        <v>-0.99633333333333329</v>
      </c>
      <c r="X3073" s="21">
        <f t="shared" si="335"/>
        <v>2015</v>
      </c>
    </row>
    <row r="3074" spans="1:24" ht="45" x14ac:dyDescent="0.25">
      <c r="A3074">
        <v>2380</v>
      </c>
      <c r="B3074" s="1" t="s">
        <v>2381</v>
      </c>
      <c r="C3074" s="1" t="s">
        <v>6490</v>
      </c>
      <c r="D3074" s="3">
        <v>15000</v>
      </c>
      <c r="E3074" s="4">
        <v>55</v>
      </c>
      <c r="F3074" t="s">
        <v>8219</v>
      </c>
      <c r="G3074" t="s">
        <v>8223</v>
      </c>
      <c r="H3074" t="s">
        <v>8403</v>
      </c>
      <c r="I3074" t="s">
        <v>8245</v>
      </c>
      <c r="J3074">
        <v>1443726142</v>
      </c>
      <c r="K3074">
        <v>1441134142</v>
      </c>
      <c r="L3074" t="b">
        <v>0</v>
      </c>
      <c r="M3074">
        <v>3</v>
      </c>
      <c r="N3074" t="b">
        <v>0</v>
      </c>
      <c r="O3074" t="s">
        <v>8270</v>
      </c>
      <c r="P3074" t="s">
        <v>8306</v>
      </c>
      <c r="Q3074" t="s">
        <v>8340</v>
      </c>
      <c r="R3074">
        <f t="shared" ref="R3074:R3137" si="336">IFERROR(ROUND(E3074/M3074,2),0)</f>
        <v>18.329999999999998</v>
      </c>
      <c r="S3074" s="9">
        <f t="shared" ref="S3074:S3137" si="337">ROUND((E3074/D3074)*100,0)</f>
        <v>0</v>
      </c>
      <c r="T3074" s="8">
        <f t="shared" ref="T3074:T3137" si="338">+(((K3074/60)/60)/24)+DATE(1970,1,1)</f>
        <v>42248.793310185181</v>
      </c>
      <c r="U3074" s="8">
        <f t="shared" ref="U3074:U3137" si="339">+(((J3074/60)/60/24)+DATE(1970,1,1))</f>
        <v>42278.793310185181</v>
      </c>
      <c r="V3074" s="14">
        <f t="shared" ref="V3074:V3137" si="340">+U3074-T3074</f>
        <v>30</v>
      </c>
      <c r="W3074" s="10">
        <f t="shared" ref="W3074:W3137" si="341">+(E3074-D3074)/D3074</f>
        <v>-0.99633333333333329</v>
      </c>
      <c r="X3074" s="21">
        <f t="shared" ref="X3074:X3137" si="342">YEAR(T3074)</f>
        <v>2015</v>
      </c>
    </row>
    <row r="3075" spans="1:24" ht="30" x14ac:dyDescent="0.25">
      <c r="A3075">
        <v>237</v>
      </c>
      <c r="B3075" s="1" t="s">
        <v>239</v>
      </c>
      <c r="C3075" s="1" t="s">
        <v>4347</v>
      </c>
      <c r="D3075" s="3">
        <v>15000</v>
      </c>
      <c r="E3075" s="4">
        <v>50</v>
      </c>
      <c r="F3075" t="s">
        <v>8220</v>
      </c>
      <c r="G3075" t="s">
        <v>8223</v>
      </c>
      <c r="H3075" t="s">
        <v>8403</v>
      </c>
      <c r="I3075" t="s">
        <v>8245</v>
      </c>
      <c r="J3075">
        <v>1457445069</v>
      </c>
      <c r="K3075">
        <v>1452261069</v>
      </c>
      <c r="L3075" t="b">
        <v>0</v>
      </c>
      <c r="M3075">
        <v>1</v>
      </c>
      <c r="N3075" t="b">
        <v>0</v>
      </c>
      <c r="O3075" t="s">
        <v>8266</v>
      </c>
      <c r="P3075" t="s">
        <v>8319</v>
      </c>
      <c r="Q3075" t="s">
        <v>8323</v>
      </c>
      <c r="R3075">
        <f t="shared" si="336"/>
        <v>50</v>
      </c>
      <c r="S3075" s="9">
        <f t="shared" si="337"/>
        <v>0</v>
      </c>
      <c r="T3075" s="8">
        <f t="shared" si="338"/>
        <v>42377.577187499999</v>
      </c>
      <c r="U3075" s="8">
        <f t="shared" si="339"/>
        <v>42437.577187499999</v>
      </c>
      <c r="V3075" s="14">
        <f t="shared" si="340"/>
        <v>60</v>
      </c>
      <c r="W3075" s="10">
        <f t="shared" si="341"/>
        <v>-0.9966666666666667</v>
      </c>
      <c r="X3075" s="21">
        <f t="shared" si="342"/>
        <v>2016</v>
      </c>
    </row>
    <row r="3076" spans="1:24" ht="45" x14ac:dyDescent="0.25">
      <c r="A3076">
        <v>1559</v>
      </c>
      <c r="B3076" s="1" t="s">
        <v>1560</v>
      </c>
      <c r="C3076" s="1" t="s">
        <v>5669</v>
      </c>
      <c r="D3076" s="3">
        <v>15000</v>
      </c>
      <c r="E3076" s="4">
        <v>50</v>
      </c>
      <c r="F3076" t="s">
        <v>8220</v>
      </c>
      <c r="G3076" t="s">
        <v>8223</v>
      </c>
      <c r="H3076" t="s">
        <v>8403</v>
      </c>
      <c r="I3076" t="s">
        <v>8245</v>
      </c>
      <c r="J3076">
        <v>1430270199</v>
      </c>
      <c r="K3076">
        <v>1428974199</v>
      </c>
      <c r="L3076" t="b">
        <v>0</v>
      </c>
      <c r="M3076">
        <v>1</v>
      </c>
      <c r="N3076" t="b">
        <v>0</v>
      </c>
      <c r="O3076" t="s">
        <v>8287</v>
      </c>
      <c r="P3076" t="s">
        <v>8311</v>
      </c>
      <c r="Q3076" t="s">
        <v>8353</v>
      </c>
      <c r="R3076">
        <f t="shared" si="336"/>
        <v>50</v>
      </c>
      <c r="S3076" s="9">
        <f t="shared" si="337"/>
        <v>0</v>
      </c>
      <c r="T3076" s="8">
        <f t="shared" si="338"/>
        <v>42108.05322916666</v>
      </c>
      <c r="U3076" s="8">
        <f t="shared" si="339"/>
        <v>42123.05322916666</v>
      </c>
      <c r="V3076" s="14">
        <f t="shared" si="340"/>
        <v>15</v>
      </c>
      <c r="W3076" s="10">
        <f t="shared" si="341"/>
        <v>-0.9966666666666667</v>
      </c>
      <c r="X3076" s="21">
        <f t="shared" si="342"/>
        <v>2015</v>
      </c>
    </row>
    <row r="3077" spans="1:24" ht="60" x14ac:dyDescent="0.25">
      <c r="A3077">
        <v>2438</v>
      </c>
      <c r="B3077" s="1" t="s">
        <v>2439</v>
      </c>
      <c r="C3077" s="1" t="s">
        <v>6548</v>
      </c>
      <c r="D3077" s="3">
        <v>15000</v>
      </c>
      <c r="E3077" s="4">
        <v>50</v>
      </c>
      <c r="F3077" t="s">
        <v>8220</v>
      </c>
      <c r="G3077" t="s">
        <v>8223</v>
      </c>
      <c r="H3077" t="s">
        <v>8403</v>
      </c>
      <c r="I3077" t="s">
        <v>8245</v>
      </c>
      <c r="J3077">
        <v>1449529062</v>
      </c>
      <c r="K3077">
        <v>1444341462</v>
      </c>
      <c r="L3077" t="b">
        <v>0</v>
      </c>
      <c r="M3077">
        <v>1</v>
      </c>
      <c r="N3077" t="b">
        <v>0</v>
      </c>
      <c r="O3077" t="s">
        <v>8282</v>
      </c>
      <c r="P3077" t="s">
        <v>8317</v>
      </c>
      <c r="Q3077" t="s">
        <v>8343</v>
      </c>
      <c r="R3077">
        <f t="shared" si="336"/>
        <v>50</v>
      </c>
      <c r="S3077" s="9">
        <f t="shared" si="337"/>
        <v>0</v>
      </c>
      <c r="T3077" s="8">
        <f t="shared" si="338"/>
        <v>42285.91506944444</v>
      </c>
      <c r="U3077" s="8">
        <f t="shared" si="339"/>
        <v>42345.956736111111</v>
      </c>
      <c r="V3077" s="14">
        <f t="shared" si="340"/>
        <v>60.041666666671517</v>
      </c>
      <c r="W3077" s="10">
        <f t="shared" si="341"/>
        <v>-0.9966666666666667</v>
      </c>
      <c r="X3077" s="21">
        <f t="shared" si="342"/>
        <v>2015</v>
      </c>
    </row>
    <row r="3078" spans="1:24" ht="60" x14ac:dyDescent="0.25">
      <c r="A3078">
        <v>2683</v>
      </c>
      <c r="B3078" s="1" t="s">
        <v>2683</v>
      </c>
      <c r="C3078" s="1" t="s">
        <v>6793</v>
      </c>
      <c r="D3078" s="3">
        <v>15000</v>
      </c>
      <c r="E3078" s="4">
        <v>36</v>
      </c>
      <c r="F3078" t="s">
        <v>8220</v>
      </c>
      <c r="G3078" t="s">
        <v>8223</v>
      </c>
      <c r="H3078" t="s">
        <v>8403</v>
      </c>
      <c r="I3078" t="s">
        <v>8245</v>
      </c>
      <c r="J3078">
        <v>1425233240</v>
      </c>
      <c r="K3078">
        <v>1422641240</v>
      </c>
      <c r="L3078" t="b">
        <v>0</v>
      </c>
      <c r="M3078">
        <v>3</v>
      </c>
      <c r="N3078" t="b">
        <v>0</v>
      </c>
      <c r="O3078" t="s">
        <v>8282</v>
      </c>
      <c r="P3078" t="s">
        <v>8317</v>
      </c>
      <c r="Q3078" t="s">
        <v>8343</v>
      </c>
      <c r="R3078">
        <f t="shared" si="336"/>
        <v>12</v>
      </c>
      <c r="S3078" s="9">
        <f t="shared" si="337"/>
        <v>0</v>
      </c>
      <c r="T3078" s="8">
        <f t="shared" si="338"/>
        <v>42034.75509259259</v>
      </c>
      <c r="U3078" s="8">
        <f t="shared" si="339"/>
        <v>42064.75509259259</v>
      </c>
      <c r="V3078" s="14">
        <f t="shared" si="340"/>
        <v>30</v>
      </c>
      <c r="W3078" s="10">
        <f t="shared" si="341"/>
        <v>-0.99760000000000004</v>
      </c>
      <c r="X3078" s="21">
        <f t="shared" si="342"/>
        <v>2015</v>
      </c>
    </row>
    <row r="3079" spans="1:24" ht="45" x14ac:dyDescent="0.25">
      <c r="A3079">
        <v>2408</v>
      </c>
      <c r="B3079" s="1" t="s">
        <v>2409</v>
      </c>
      <c r="C3079" s="1" t="s">
        <v>6518</v>
      </c>
      <c r="D3079" s="3">
        <v>15000</v>
      </c>
      <c r="E3079" s="4">
        <v>30</v>
      </c>
      <c r="F3079" t="s">
        <v>8220</v>
      </c>
      <c r="G3079" t="s">
        <v>8223</v>
      </c>
      <c r="H3079" t="s">
        <v>8403</v>
      </c>
      <c r="I3079" t="s">
        <v>8245</v>
      </c>
      <c r="J3079">
        <v>1415247757</v>
      </c>
      <c r="K3079">
        <v>1412652157</v>
      </c>
      <c r="L3079" t="b">
        <v>0</v>
      </c>
      <c r="M3079">
        <v>2</v>
      </c>
      <c r="N3079" t="b">
        <v>0</v>
      </c>
      <c r="O3079" t="s">
        <v>8282</v>
      </c>
      <c r="P3079" t="s">
        <v>8317</v>
      </c>
      <c r="Q3079" t="s">
        <v>8343</v>
      </c>
      <c r="R3079">
        <f t="shared" si="336"/>
        <v>15</v>
      </c>
      <c r="S3079" s="9">
        <f t="shared" si="337"/>
        <v>0</v>
      </c>
      <c r="T3079" s="8">
        <f t="shared" si="338"/>
        <v>41919.140706018516</v>
      </c>
      <c r="U3079" s="8">
        <f t="shared" si="339"/>
        <v>41949.182372685187</v>
      </c>
      <c r="V3079" s="14">
        <f t="shared" si="340"/>
        <v>30.041666666671517</v>
      </c>
      <c r="W3079" s="10">
        <f t="shared" si="341"/>
        <v>-0.998</v>
      </c>
      <c r="X3079" s="21">
        <f t="shared" si="342"/>
        <v>2014</v>
      </c>
    </row>
    <row r="3080" spans="1:24" ht="60" x14ac:dyDescent="0.25">
      <c r="A3080">
        <v>2128</v>
      </c>
      <c r="B3080" s="1" t="s">
        <v>2129</v>
      </c>
      <c r="C3080" s="1" t="s">
        <v>6238</v>
      </c>
      <c r="D3080" s="3">
        <v>15000</v>
      </c>
      <c r="E3080" s="4">
        <v>25</v>
      </c>
      <c r="F3080" t="s">
        <v>8220</v>
      </c>
      <c r="G3080" t="s">
        <v>8228</v>
      </c>
      <c r="H3080" t="s">
        <v>8408</v>
      </c>
      <c r="I3080" t="s">
        <v>8250</v>
      </c>
      <c r="J3080">
        <v>1411324369</v>
      </c>
      <c r="K3080">
        <v>1406140369</v>
      </c>
      <c r="L3080" t="b">
        <v>0</v>
      </c>
      <c r="M3080">
        <v>1</v>
      </c>
      <c r="N3080" t="b">
        <v>0</v>
      </c>
      <c r="O3080" t="s">
        <v>8280</v>
      </c>
      <c r="P3080" t="s">
        <v>8314</v>
      </c>
      <c r="Q3080" t="s">
        <v>8332</v>
      </c>
      <c r="R3080">
        <f t="shared" si="336"/>
        <v>25</v>
      </c>
      <c r="S3080" s="9">
        <f t="shared" si="337"/>
        <v>0</v>
      </c>
      <c r="T3080" s="8">
        <f t="shared" si="338"/>
        <v>41843.772789351853</v>
      </c>
      <c r="U3080" s="8">
        <f t="shared" si="339"/>
        <v>41903.772789351853</v>
      </c>
      <c r="V3080" s="14">
        <f t="shared" si="340"/>
        <v>60</v>
      </c>
      <c r="W3080" s="10">
        <f t="shared" si="341"/>
        <v>-0.99833333333333329</v>
      </c>
      <c r="X3080" s="21">
        <f t="shared" si="342"/>
        <v>2014</v>
      </c>
    </row>
    <row r="3081" spans="1:24" ht="60" x14ac:dyDescent="0.25">
      <c r="A3081">
        <v>4066</v>
      </c>
      <c r="B3081" s="1" t="s">
        <v>4062</v>
      </c>
      <c r="C3081" s="1" t="s">
        <v>8170</v>
      </c>
      <c r="D3081" s="3">
        <v>15000</v>
      </c>
      <c r="E3081" s="4">
        <v>25</v>
      </c>
      <c r="F3081" t="s">
        <v>8220</v>
      </c>
      <c r="G3081" t="s">
        <v>8223</v>
      </c>
      <c r="H3081" t="s">
        <v>8403</v>
      </c>
      <c r="I3081" t="s">
        <v>8245</v>
      </c>
      <c r="J3081">
        <v>1463619388</v>
      </c>
      <c r="K3081">
        <v>1461027388</v>
      </c>
      <c r="L3081" t="b">
        <v>0</v>
      </c>
      <c r="M3081">
        <v>1</v>
      </c>
      <c r="N3081" t="b">
        <v>0</v>
      </c>
      <c r="O3081" t="s">
        <v>8269</v>
      </c>
      <c r="P3081" t="s">
        <v>8321</v>
      </c>
      <c r="Q3081" t="s">
        <v>8324</v>
      </c>
      <c r="R3081">
        <f t="shared" si="336"/>
        <v>25</v>
      </c>
      <c r="S3081" s="9">
        <f t="shared" si="337"/>
        <v>0</v>
      </c>
      <c r="T3081" s="8">
        <f t="shared" si="338"/>
        <v>42479.039212962962</v>
      </c>
      <c r="U3081" s="8">
        <f t="shared" si="339"/>
        <v>42509.039212962962</v>
      </c>
      <c r="V3081" s="14">
        <f t="shared" si="340"/>
        <v>30</v>
      </c>
      <c r="W3081" s="10">
        <f t="shared" si="341"/>
        <v>-0.99833333333333329</v>
      </c>
      <c r="X3081" s="21">
        <f t="shared" si="342"/>
        <v>2016</v>
      </c>
    </row>
    <row r="3082" spans="1:24" ht="45" x14ac:dyDescent="0.25">
      <c r="A3082">
        <v>1435</v>
      </c>
      <c r="B3082" s="1" t="s">
        <v>1436</v>
      </c>
      <c r="C3082" s="1" t="s">
        <v>5545</v>
      </c>
      <c r="D3082" s="3">
        <v>15000</v>
      </c>
      <c r="E3082" s="4">
        <v>15</v>
      </c>
      <c r="F3082" t="s">
        <v>8220</v>
      </c>
      <c r="G3082" t="s">
        <v>8236</v>
      </c>
      <c r="H3082" t="s">
        <v>8410</v>
      </c>
      <c r="I3082" t="s">
        <v>8248</v>
      </c>
      <c r="J3082">
        <v>1444589020</v>
      </c>
      <c r="K3082">
        <v>1441997020</v>
      </c>
      <c r="L3082" t="b">
        <v>0</v>
      </c>
      <c r="M3082">
        <v>2</v>
      </c>
      <c r="N3082" t="b">
        <v>0</v>
      </c>
      <c r="O3082" t="s">
        <v>8285</v>
      </c>
      <c r="P3082" t="s">
        <v>8309</v>
      </c>
      <c r="Q3082" t="s">
        <v>8346</v>
      </c>
      <c r="R3082">
        <f t="shared" si="336"/>
        <v>7.5</v>
      </c>
      <c r="S3082" s="9">
        <f t="shared" si="337"/>
        <v>0</v>
      </c>
      <c r="T3082" s="8">
        <f t="shared" si="338"/>
        <v>42258.780324074076</v>
      </c>
      <c r="U3082" s="8">
        <f t="shared" si="339"/>
        <v>42288.780324074076</v>
      </c>
      <c r="V3082" s="14">
        <f t="shared" si="340"/>
        <v>30</v>
      </c>
      <c r="W3082" s="10">
        <f t="shared" si="341"/>
        <v>-0.999</v>
      </c>
      <c r="X3082" s="21">
        <f t="shared" si="342"/>
        <v>2015</v>
      </c>
    </row>
    <row r="3083" spans="1:24" ht="60" x14ac:dyDescent="0.25">
      <c r="A3083">
        <v>3970</v>
      </c>
      <c r="B3083" s="1" t="s">
        <v>3967</v>
      </c>
      <c r="C3083" s="1" t="s">
        <v>8077</v>
      </c>
      <c r="D3083" s="3">
        <v>15000</v>
      </c>
      <c r="E3083" s="4">
        <v>11</v>
      </c>
      <c r="F3083" t="s">
        <v>8220</v>
      </c>
      <c r="G3083" t="s">
        <v>8223</v>
      </c>
      <c r="H3083" t="s">
        <v>8403</v>
      </c>
      <c r="I3083" t="s">
        <v>8245</v>
      </c>
      <c r="J3083">
        <v>1460925811</v>
      </c>
      <c r="K3083">
        <v>1458333811</v>
      </c>
      <c r="L3083" t="b">
        <v>0</v>
      </c>
      <c r="M3083">
        <v>2</v>
      </c>
      <c r="N3083" t="b">
        <v>0</v>
      </c>
      <c r="O3083" t="s">
        <v>8269</v>
      </c>
      <c r="P3083" t="s">
        <v>8321</v>
      </c>
      <c r="Q3083" t="s">
        <v>8324</v>
      </c>
      <c r="R3083">
        <f t="shared" si="336"/>
        <v>5.5</v>
      </c>
      <c r="S3083" s="9">
        <f t="shared" si="337"/>
        <v>0</v>
      </c>
      <c r="T3083" s="8">
        <f t="shared" si="338"/>
        <v>42447.863553240735</v>
      </c>
      <c r="U3083" s="8">
        <f t="shared" si="339"/>
        <v>42477.863553240735</v>
      </c>
      <c r="V3083" s="14">
        <f t="shared" si="340"/>
        <v>30</v>
      </c>
      <c r="W3083" s="10">
        <f t="shared" si="341"/>
        <v>-0.99926666666666664</v>
      </c>
      <c r="X3083" s="21">
        <f t="shared" si="342"/>
        <v>2016</v>
      </c>
    </row>
    <row r="3084" spans="1:24" ht="60" x14ac:dyDescent="0.25">
      <c r="A3084">
        <v>540</v>
      </c>
      <c r="B3084" s="1" t="s">
        <v>541</v>
      </c>
      <c r="C3084" s="1" t="s">
        <v>4650</v>
      </c>
      <c r="D3084" s="3">
        <v>15000</v>
      </c>
      <c r="E3084" s="4">
        <v>1</v>
      </c>
      <c r="F3084" t="s">
        <v>8220</v>
      </c>
      <c r="G3084" t="s">
        <v>8223</v>
      </c>
      <c r="H3084" t="s">
        <v>8403</v>
      </c>
      <c r="I3084" t="s">
        <v>8245</v>
      </c>
      <c r="J3084">
        <v>1423078606</v>
      </c>
      <c r="K3084">
        <v>1420486606</v>
      </c>
      <c r="L3084" t="b">
        <v>0</v>
      </c>
      <c r="M3084">
        <v>1</v>
      </c>
      <c r="N3084" t="b">
        <v>0</v>
      </c>
      <c r="O3084" t="s">
        <v>8270</v>
      </c>
      <c r="P3084" t="s">
        <v>8306</v>
      </c>
      <c r="Q3084" t="s">
        <v>8340</v>
      </c>
      <c r="R3084">
        <f t="shared" si="336"/>
        <v>1</v>
      </c>
      <c r="S3084" s="9">
        <f t="shared" si="337"/>
        <v>0</v>
      </c>
      <c r="T3084" s="8">
        <f t="shared" si="338"/>
        <v>42009.817199074074</v>
      </c>
      <c r="U3084" s="8">
        <f t="shared" si="339"/>
        <v>42039.817199074074</v>
      </c>
      <c r="V3084" s="14">
        <f t="shared" si="340"/>
        <v>30</v>
      </c>
      <c r="W3084" s="10">
        <f t="shared" si="341"/>
        <v>-0.99993333333333334</v>
      </c>
      <c r="X3084" s="21">
        <f t="shared" si="342"/>
        <v>2015</v>
      </c>
    </row>
    <row r="3085" spans="1:24" ht="60" x14ac:dyDescent="0.25">
      <c r="A3085">
        <v>1497</v>
      </c>
      <c r="B3085" s="1" t="s">
        <v>1498</v>
      </c>
      <c r="C3085" s="1" t="s">
        <v>5607</v>
      </c>
      <c r="D3085" s="3">
        <v>15000</v>
      </c>
      <c r="E3085" s="4">
        <v>1</v>
      </c>
      <c r="F3085" t="s">
        <v>8220</v>
      </c>
      <c r="G3085" t="s">
        <v>8223</v>
      </c>
      <c r="H3085" t="s">
        <v>8403</v>
      </c>
      <c r="I3085" t="s">
        <v>8245</v>
      </c>
      <c r="J3085">
        <v>1375299780</v>
      </c>
      <c r="K3085">
        <v>1371655522</v>
      </c>
      <c r="L3085" t="b">
        <v>0</v>
      </c>
      <c r="M3085">
        <v>1</v>
      </c>
      <c r="N3085" t="b">
        <v>0</v>
      </c>
      <c r="O3085" t="s">
        <v>8273</v>
      </c>
      <c r="P3085" t="s">
        <v>8309</v>
      </c>
      <c r="Q3085" t="s">
        <v>8350</v>
      </c>
      <c r="R3085">
        <f t="shared" si="336"/>
        <v>1</v>
      </c>
      <c r="S3085" s="9">
        <f t="shared" si="337"/>
        <v>0</v>
      </c>
      <c r="T3085" s="8">
        <f t="shared" si="338"/>
        <v>41444.64261574074</v>
      </c>
      <c r="U3085" s="8">
        <f t="shared" si="339"/>
        <v>41486.821527777778</v>
      </c>
      <c r="V3085" s="14">
        <f t="shared" si="340"/>
        <v>42.178912037037662</v>
      </c>
      <c r="W3085" s="10">
        <f t="shared" si="341"/>
        <v>-0.99993333333333334</v>
      </c>
      <c r="X3085" s="21">
        <f t="shared" si="342"/>
        <v>2013</v>
      </c>
    </row>
    <row r="3086" spans="1:24" ht="45" x14ac:dyDescent="0.25">
      <c r="A3086">
        <v>3912</v>
      </c>
      <c r="B3086" s="1" t="s">
        <v>3909</v>
      </c>
      <c r="C3086" s="1" t="s">
        <v>8020</v>
      </c>
      <c r="D3086" s="3">
        <v>15000</v>
      </c>
      <c r="E3086" s="4">
        <v>1</v>
      </c>
      <c r="F3086" t="s">
        <v>8220</v>
      </c>
      <c r="G3086" t="s">
        <v>8223</v>
      </c>
      <c r="H3086" t="s">
        <v>8403</v>
      </c>
      <c r="I3086" t="s">
        <v>8245</v>
      </c>
      <c r="J3086">
        <v>1429936500</v>
      </c>
      <c r="K3086">
        <v>1424759330</v>
      </c>
      <c r="L3086" t="b">
        <v>0</v>
      </c>
      <c r="M3086">
        <v>1</v>
      </c>
      <c r="N3086" t="b">
        <v>0</v>
      </c>
      <c r="O3086" t="s">
        <v>8269</v>
      </c>
      <c r="P3086" t="s">
        <v>8321</v>
      </c>
      <c r="Q3086" t="s">
        <v>8324</v>
      </c>
      <c r="R3086">
        <f t="shared" si="336"/>
        <v>1</v>
      </c>
      <c r="S3086" s="9">
        <f t="shared" si="337"/>
        <v>0</v>
      </c>
      <c r="T3086" s="8">
        <f t="shared" si="338"/>
        <v>42059.270023148143</v>
      </c>
      <c r="U3086" s="8">
        <f t="shared" si="339"/>
        <v>42119.190972222219</v>
      </c>
      <c r="V3086" s="14">
        <f t="shared" si="340"/>
        <v>59.920949074075907</v>
      </c>
      <c r="W3086" s="10">
        <f t="shared" si="341"/>
        <v>-0.99993333333333334</v>
      </c>
      <c r="X3086" s="21">
        <f t="shared" si="342"/>
        <v>2015</v>
      </c>
    </row>
    <row r="3087" spans="1:24" ht="30" x14ac:dyDescent="0.25">
      <c r="A3087">
        <v>906</v>
      </c>
      <c r="B3087" s="1" t="s">
        <v>907</v>
      </c>
      <c r="C3087" s="1" t="s">
        <v>5016</v>
      </c>
      <c r="D3087" s="3">
        <v>15000</v>
      </c>
      <c r="E3087" s="4">
        <v>0</v>
      </c>
      <c r="F3087" t="s">
        <v>8220</v>
      </c>
      <c r="G3087" t="s">
        <v>8223</v>
      </c>
      <c r="H3087" t="s">
        <v>8403</v>
      </c>
      <c r="I3087" t="s">
        <v>8245</v>
      </c>
      <c r="J3087">
        <v>1394681590</v>
      </c>
      <c r="K3087">
        <v>1392093190</v>
      </c>
      <c r="L3087" t="b">
        <v>0</v>
      </c>
      <c r="M3087">
        <v>0</v>
      </c>
      <c r="N3087" t="b">
        <v>0</v>
      </c>
      <c r="O3087" t="s">
        <v>8276</v>
      </c>
      <c r="P3087" t="s">
        <v>8325</v>
      </c>
      <c r="Q3087" t="s">
        <v>8348</v>
      </c>
      <c r="R3087">
        <f t="shared" si="336"/>
        <v>0</v>
      </c>
      <c r="S3087" s="9">
        <f t="shared" si="337"/>
        <v>0</v>
      </c>
      <c r="T3087" s="8">
        <f t="shared" si="338"/>
        <v>41681.189699074072</v>
      </c>
      <c r="U3087" s="8">
        <f t="shared" si="339"/>
        <v>41711.148032407407</v>
      </c>
      <c r="V3087" s="14">
        <f t="shared" si="340"/>
        <v>29.958333333335759</v>
      </c>
      <c r="W3087" s="10">
        <f t="shared" si="341"/>
        <v>-1</v>
      </c>
      <c r="X3087" s="21">
        <f t="shared" si="342"/>
        <v>2014</v>
      </c>
    </row>
    <row r="3088" spans="1:24" ht="45" x14ac:dyDescent="0.25">
      <c r="A3088">
        <v>1597</v>
      </c>
      <c r="B3088" s="1" t="s">
        <v>1598</v>
      </c>
      <c r="C3088" s="1" t="s">
        <v>5707</v>
      </c>
      <c r="D3088" s="3">
        <v>15000</v>
      </c>
      <c r="E3088" s="4">
        <v>0</v>
      </c>
      <c r="F3088" t="s">
        <v>8220</v>
      </c>
      <c r="G3088" t="s">
        <v>8223</v>
      </c>
      <c r="H3088" t="s">
        <v>8403</v>
      </c>
      <c r="I3088" t="s">
        <v>8245</v>
      </c>
      <c r="J3088">
        <v>1474360197</v>
      </c>
      <c r="K3088">
        <v>1471768197</v>
      </c>
      <c r="L3088" t="b">
        <v>0</v>
      </c>
      <c r="M3088">
        <v>0</v>
      </c>
      <c r="N3088" t="b">
        <v>0</v>
      </c>
      <c r="O3088" t="s">
        <v>8289</v>
      </c>
      <c r="P3088" t="s">
        <v>8311</v>
      </c>
      <c r="Q3088" t="s">
        <v>8349</v>
      </c>
      <c r="R3088">
        <f t="shared" si="336"/>
        <v>0</v>
      </c>
      <c r="S3088" s="9">
        <f t="shared" si="337"/>
        <v>0</v>
      </c>
      <c r="T3088" s="8">
        <f t="shared" si="338"/>
        <v>42603.354131944448</v>
      </c>
      <c r="U3088" s="8">
        <f t="shared" si="339"/>
        <v>42633.354131944448</v>
      </c>
      <c r="V3088" s="14">
        <f t="shared" si="340"/>
        <v>30</v>
      </c>
      <c r="W3088" s="10">
        <f t="shared" si="341"/>
        <v>-1</v>
      </c>
      <c r="X3088" s="21">
        <f t="shared" si="342"/>
        <v>2016</v>
      </c>
    </row>
    <row r="3089" spans="1:24" ht="45" x14ac:dyDescent="0.25">
      <c r="A3089">
        <v>1818</v>
      </c>
      <c r="B3089" s="1" t="s">
        <v>1819</v>
      </c>
      <c r="C3089" s="1" t="s">
        <v>5928</v>
      </c>
      <c r="D3089" s="3">
        <v>15000</v>
      </c>
      <c r="E3089" s="4">
        <v>0</v>
      </c>
      <c r="F3089" t="s">
        <v>8220</v>
      </c>
      <c r="G3089" t="s">
        <v>8223</v>
      </c>
      <c r="H3089" t="s">
        <v>8403</v>
      </c>
      <c r="I3089" t="s">
        <v>8245</v>
      </c>
      <c r="J3089">
        <v>1428035850</v>
      </c>
      <c r="K3089">
        <v>1425447450</v>
      </c>
      <c r="L3089" t="b">
        <v>0</v>
      </c>
      <c r="M3089">
        <v>0</v>
      </c>
      <c r="N3089" t="b">
        <v>0</v>
      </c>
      <c r="O3089" t="s">
        <v>8283</v>
      </c>
      <c r="P3089" t="s">
        <v>8311</v>
      </c>
      <c r="Q3089" t="s">
        <v>8312</v>
      </c>
      <c r="R3089">
        <f t="shared" si="336"/>
        <v>0</v>
      </c>
      <c r="S3089" s="9">
        <f t="shared" si="337"/>
        <v>0</v>
      </c>
      <c r="T3089" s="8">
        <f t="shared" si="338"/>
        <v>42067.234375</v>
      </c>
      <c r="U3089" s="8">
        <f t="shared" si="339"/>
        <v>42097.192708333328</v>
      </c>
      <c r="V3089" s="14">
        <f t="shared" si="340"/>
        <v>29.958333333328483</v>
      </c>
      <c r="W3089" s="10">
        <f t="shared" si="341"/>
        <v>-1</v>
      </c>
      <c r="X3089" s="21">
        <f t="shared" si="342"/>
        <v>2015</v>
      </c>
    </row>
    <row r="3090" spans="1:24" ht="60" x14ac:dyDescent="0.25">
      <c r="A3090">
        <v>2141</v>
      </c>
      <c r="B3090" s="1" t="s">
        <v>2142</v>
      </c>
      <c r="C3090" s="1" t="s">
        <v>6251</v>
      </c>
      <c r="D3090" s="3">
        <v>15000</v>
      </c>
      <c r="E3090" s="4">
        <v>0</v>
      </c>
      <c r="F3090" t="s">
        <v>8220</v>
      </c>
      <c r="G3090" t="s">
        <v>8223</v>
      </c>
      <c r="H3090" t="s">
        <v>8403</v>
      </c>
      <c r="I3090" t="s">
        <v>8245</v>
      </c>
      <c r="J3090">
        <v>1415947159</v>
      </c>
      <c r="K3090">
        <v>1413351559</v>
      </c>
      <c r="L3090" t="b">
        <v>0</v>
      </c>
      <c r="M3090">
        <v>0</v>
      </c>
      <c r="N3090" t="b">
        <v>0</v>
      </c>
      <c r="O3090" t="s">
        <v>8280</v>
      </c>
      <c r="P3090" t="s">
        <v>8314</v>
      </c>
      <c r="Q3090" t="s">
        <v>8332</v>
      </c>
      <c r="R3090">
        <f t="shared" si="336"/>
        <v>0</v>
      </c>
      <c r="S3090" s="9">
        <f t="shared" si="337"/>
        <v>0</v>
      </c>
      <c r="T3090" s="8">
        <f t="shared" si="338"/>
        <v>41927.235636574071</v>
      </c>
      <c r="U3090" s="8">
        <f t="shared" si="339"/>
        <v>41957.277303240742</v>
      </c>
      <c r="V3090" s="14">
        <f t="shared" si="340"/>
        <v>30.041666666671517</v>
      </c>
      <c r="W3090" s="10">
        <f t="shared" si="341"/>
        <v>-1</v>
      </c>
      <c r="X3090" s="21">
        <f t="shared" si="342"/>
        <v>2014</v>
      </c>
    </row>
    <row r="3091" spans="1:24" ht="60" x14ac:dyDescent="0.25">
      <c r="A3091">
        <v>2404</v>
      </c>
      <c r="B3091" s="1" t="s">
        <v>2405</v>
      </c>
      <c r="C3091" s="1" t="s">
        <v>6514</v>
      </c>
      <c r="D3091" s="3">
        <v>15000</v>
      </c>
      <c r="E3091" s="4">
        <v>0</v>
      </c>
      <c r="F3091" t="s">
        <v>8220</v>
      </c>
      <c r="G3091" t="s">
        <v>8223</v>
      </c>
      <c r="H3091" t="s">
        <v>8403</v>
      </c>
      <c r="I3091" t="s">
        <v>8245</v>
      </c>
      <c r="J3091">
        <v>1451782607</v>
      </c>
      <c r="K3091">
        <v>1449190607</v>
      </c>
      <c r="L3091" t="b">
        <v>0</v>
      </c>
      <c r="M3091">
        <v>0</v>
      </c>
      <c r="N3091" t="b">
        <v>0</v>
      </c>
      <c r="O3091" t="s">
        <v>8282</v>
      </c>
      <c r="P3091" t="s">
        <v>8317</v>
      </c>
      <c r="Q3091" t="s">
        <v>8343</v>
      </c>
      <c r="R3091">
        <f t="shared" si="336"/>
        <v>0</v>
      </c>
      <c r="S3091" s="9">
        <f t="shared" si="337"/>
        <v>0</v>
      </c>
      <c r="T3091" s="8">
        <f t="shared" si="338"/>
        <v>42342.03943287037</v>
      </c>
      <c r="U3091" s="8">
        <f t="shared" si="339"/>
        <v>42372.03943287037</v>
      </c>
      <c r="V3091" s="14">
        <f t="shared" si="340"/>
        <v>30</v>
      </c>
      <c r="W3091" s="10">
        <f t="shared" si="341"/>
        <v>-1</v>
      </c>
      <c r="X3091" s="21">
        <f t="shared" si="342"/>
        <v>2015</v>
      </c>
    </row>
    <row r="3092" spans="1:24" ht="60" x14ac:dyDescent="0.25">
      <c r="A3092">
        <v>2410</v>
      </c>
      <c r="B3092" s="1" t="s">
        <v>2411</v>
      </c>
      <c r="C3092" s="1" t="s">
        <v>6520</v>
      </c>
      <c r="D3092" s="3">
        <v>15000</v>
      </c>
      <c r="E3092" s="4">
        <v>0</v>
      </c>
      <c r="F3092" t="s">
        <v>8220</v>
      </c>
      <c r="G3092" t="s">
        <v>8225</v>
      </c>
      <c r="H3092" t="s">
        <v>8404</v>
      </c>
      <c r="I3092" t="s">
        <v>8247</v>
      </c>
      <c r="J3092">
        <v>1441619275</v>
      </c>
      <c r="K3092">
        <v>1439027275</v>
      </c>
      <c r="L3092" t="b">
        <v>0</v>
      </c>
      <c r="M3092">
        <v>0</v>
      </c>
      <c r="N3092" t="b">
        <v>0</v>
      </c>
      <c r="O3092" t="s">
        <v>8282</v>
      </c>
      <c r="P3092" t="s">
        <v>8317</v>
      </c>
      <c r="Q3092" t="s">
        <v>8343</v>
      </c>
      <c r="R3092">
        <f t="shared" si="336"/>
        <v>0</v>
      </c>
      <c r="S3092" s="9">
        <f t="shared" si="337"/>
        <v>0</v>
      </c>
      <c r="T3092" s="8">
        <f t="shared" si="338"/>
        <v>42224.408275462964</v>
      </c>
      <c r="U3092" s="8">
        <f t="shared" si="339"/>
        <v>42254.408275462964</v>
      </c>
      <c r="V3092" s="14">
        <f t="shared" si="340"/>
        <v>30</v>
      </c>
      <c r="W3092" s="10">
        <f t="shared" si="341"/>
        <v>-1</v>
      </c>
      <c r="X3092" s="21">
        <f t="shared" si="342"/>
        <v>2015</v>
      </c>
    </row>
    <row r="3093" spans="1:24" ht="60" x14ac:dyDescent="0.25">
      <c r="A3093">
        <v>2577</v>
      </c>
      <c r="B3093" s="1" t="s">
        <v>2577</v>
      </c>
      <c r="C3093" s="1" t="s">
        <v>6687</v>
      </c>
      <c r="D3093" s="3">
        <v>15000</v>
      </c>
      <c r="E3093" s="4">
        <v>0</v>
      </c>
      <c r="F3093" t="s">
        <v>8219</v>
      </c>
      <c r="G3093" t="s">
        <v>8223</v>
      </c>
      <c r="H3093" t="s">
        <v>8403</v>
      </c>
      <c r="I3093" t="s">
        <v>8245</v>
      </c>
      <c r="J3093">
        <v>1407181297</v>
      </c>
      <c r="K3093">
        <v>1405021297</v>
      </c>
      <c r="L3093" t="b">
        <v>0</v>
      </c>
      <c r="M3093">
        <v>0</v>
      </c>
      <c r="N3093" t="b">
        <v>0</v>
      </c>
      <c r="O3093" t="s">
        <v>8282</v>
      </c>
      <c r="P3093" t="s">
        <v>8317</v>
      </c>
      <c r="Q3093" t="s">
        <v>8343</v>
      </c>
      <c r="R3093">
        <f t="shared" si="336"/>
        <v>0</v>
      </c>
      <c r="S3093" s="9">
        <f t="shared" si="337"/>
        <v>0</v>
      </c>
      <c r="T3093" s="8">
        <f t="shared" si="338"/>
        <v>41830.820567129631</v>
      </c>
      <c r="U3093" s="8">
        <f t="shared" si="339"/>
        <v>41855.820567129631</v>
      </c>
      <c r="V3093" s="14">
        <f t="shared" si="340"/>
        <v>25</v>
      </c>
      <c r="W3093" s="10">
        <f t="shared" si="341"/>
        <v>-1</v>
      </c>
      <c r="X3093" s="21">
        <f t="shared" si="342"/>
        <v>2014</v>
      </c>
    </row>
    <row r="3094" spans="1:24" ht="45" x14ac:dyDescent="0.25">
      <c r="A3094">
        <v>2687</v>
      </c>
      <c r="B3094" s="1" t="s">
        <v>2687</v>
      </c>
      <c r="C3094" s="1" t="s">
        <v>6797</v>
      </c>
      <c r="D3094" s="3">
        <v>15000</v>
      </c>
      <c r="E3094" s="4">
        <v>0</v>
      </c>
      <c r="F3094" t="s">
        <v>8220</v>
      </c>
      <c r="G3094" t="s">
        <v>8223</v>
      </c>
      <c r="H3094" t="s">
        <v>8403</v>
      </c>
      <c r="I3094" t="s">
        <v>8245</v>
      </c>
      <c r="J3094">
        <v>1435591318</v>
      </c>
      <c r="K3094">
        <v>1432999318</v>
      </c>
      <c r="L3094" t="b">
        <v>0</v>
      </c>
      <c r="M3094">
        <v>0</v>
      </c>
      <c r="N3094" t="b">
        <v>0</v>
      </c>
      <c r="O3094" t="s">
        <v>8282</v>
      </c>
      <c r="P3094" t="s">
        <v>8317</v>
      </c>
      <c r="Q3094" t="s">
        <v>8343</v>
      </c>
      <c r="R3094">
        <f t="shared" si="336"/>
        <v>0</v>
      </c>
      <c r="S3094" s="9">
        <f t="shared" si="337"/>
        <v>0</v>
      </c>
      <c r="T3094" s="8">
        <f t="shared" si="338"/>
        <v>42154.64025462963</v>
      </c>
      <c r="U3094" s="8">
        <f t="shared" si="339"/>
        <v>42184.64025462963</v>
      </c>
      <c r="V3094" s="14">
        <f t="shared" si="340"/>
        <v>30</v>
      </c>
      <c r="W3094" s="10">
        <f t="shared" si="341"/>
        <v>-1</v>
      </c>
      <c r="X3094" s="21">
        <f t="shared" si="342"/>
        <v>2015</v>
      </c>
    </row>
    <row r="3095" spans="1:24" ht="45" x14ac:dyDescent="0.25">
      <c r="A3095">
        <v>2954</v>
      </c>
      <c r="B3095" s="1" t="s">
        <v>2954</v>
      </c>
      <c r="C3095" s="1" t="s">
        <v>7064</v>
      </c>
      <c r="D3095" s="3">
        <v>15000</v>
      </c>
      <c r="E3095" s="4">
        <v>0</v>
      </c>
      <c r="F3095" t="s">
        <v>8219</v>
      </c>
      <c r="G3095" t="s">
        <v>8223</v>
      </c>
      <c r="H3095" t="s">
        <v>8403</v>
      </c>
      <c r="I3095" t="s">
        <v>8245</v>
      </c>
      <c r="J3095">
        <v>1489669203</v>
      </c>
      <c r="K3095">
        <v>1487944803</v>
      </c>
      <c r="L3095" t="b">
        <v>0</v>
      </c>
      <c r="M3095">
        <v>0</v>
      </c>
      <c r="N3095" t="b">
        <v>0</v>
      </c>
      <c r="O3095" t="s">
        <v>8301</v>
      </c>
      <c r="P3095" t="s">
        <v>8321</v>
      </c>
      <c r="Q3095" t="s">
        <v>8322</v>
      </c>
      <c r="R3095">
        <f t="shared" si="336"/>
        <v>0</v>
      </c>
      <c r="S3095" s="9">
        <f t="shared" si="337"/>
        <v>0</v>
      </c>
      <c r="T3095" s="8">
        <f t="shared" si="338"/>
        <v>42790.583368055552</v>
      </c>
      <c r="U3095" s="8">
        <f t="shared" si="339"/>
        <v>42810.541701388895</v>
      </c>
      <c r="V3095" s="14">
        <f t="shared" si="340"/>
        <v>19.958333333343035</v>
      </c>
      <c r="W3095" s="10">
        <f t="shared" si="341"/>
        <v>-1</v>
      </c>
      <c r="X3095" s="21">
        <f t="shared" si="342"/>
        <v>2017</v>
      </c>
    </row>
    <row r="3096" spans="1:24" ht="60" x14ac:dyDescent="0.25">
      <c r="A3096">
        <v>3790</v>
      </c>
      <c r="B3096" s="1" t="s">
        <v>3787</v>
      </c>
      <c r="C3096" s="1" t="s">
        <v>7900</v>
      </c>
      <c r="D3096" s="3">
        <v>15000</v>
      </c>
      <c r="E3096" s="4">
        <v>0</v>
      </c>
      <c r="F3096" t="s">
        <v>8220</v>
      </c>
      <c r="G3096" t="s">
        <v>8223</v>
      </c>
      <c r="H3096" t="s">
        <v>8403</v>
      </c>
      <c r="I3096" t="s">
        <v>8245</v>
      </c>
      <c r="J3096">
        <v>1479834023</v>
      </c>
      <c r="K3096">
        <v>1477238423</v>
      </c>
      <c r="L3096" t="b">
        <v>0</v>
      </c>
      <c r="M3096">
        <v>0</v>
      </c>
      <c r="N3096" t="b">
        <v>0</v>
      </c>
      <c r="O3096" t="s">
        <v>8303</v>
      </c>
      <c r="P3096" t="s">
        <v>8321</v>
      </c>
      <c r="Q3096" t="s">
        <v>8333</v>
      </c>
      <c r="R3096">
        <f t="shared" si="336"/>
        <v>0</v>
      </c>
      <c r="S3096" s="9">
        <f t="shared" si="337"/>
        <v>0</v>
      </c>
      <c r="T3096" s="8">
        <f t="shared" si="338"/>
        <v>42666.666932870372</v>
      </c>
      <c r="U3096" s="8">
        <f t="shared" si="339"/>
        <v>42696.708599537036</v>
      </c>
      <c r="V3096" s="14">
        <f t="shared" si="340"/>
        <v>30.041666666664241</v>
      </c>
      <c r="W3096" s="10">
        <f t="shared" si="341"/>
        <v>-1</v>
      </c>
      <c r="X3096" s="21">
        <f t="shared" si="342"/>
        <v>2016</v>
      </c>
    </row>
    <row r="3097" spans="1:24" ht="60" x14ac:dyDescent="0.25">
      <c r="A3097">
        <v>3872</v>
      </c>
      <c r="B3097" s="1" t="s">
        <v>3869</v>
      </c>
      <c r="C3097" s="1" t="s">
        <v>7981</v>
      </c>
      <c r="D3097" s="3">
        <v>15000</v>
      </c>
      <c r="E3097" s="4">
        <v>0</v>
      </c>
      <c r="F3097" t="s">
        <v>8219</v>
      </c>
      <c r="G3097" t="s">
        <v>8223</v>
      </c>
      <c r="H3097" t="s">
        <v>8403</v>
      </c>
      <c r="I3097" t="s">
        <v>8245</v>
      </c>
      <c r="J3097">
        <v>1439522996</v>
      </c>
      <c r="K3097">
        <v>1435202996</v>
      </c>
      <c r="L3097" t="b">
        <v>0</v>
      </c>
      <c r="M3097">
        <v>0</v>
      </c>
      <c r="N3097" t="b">
        <v>0</v>
      </c>
      <c r="O3097" t="s">
        <v>8303</v>
      </c>
      <c r="P3097" t="s">
        <v>8321</v>
      </c>
      <c r="Q3097" t="s">
        <v>8333</v>
      </c>
      <c r="R3097">
        <f t="shared" si="336"/>
        <v>0</v>
      </c>
      <c r="S3097" s="9">
        <f t="shared" si="337"/>
        <v>0</v>
      </c>
      <c r="T3097" s="8">
        <f t="shared" si="338"/>
        <v>42180.145787037036</v>
      </c>
      <c r="U3097" s="8">
        <f t="shared" si="339"/>
        <v>42230.145787037036</v>
      </c>
      <c r="V3097" s="14">
        <f t="shared" si="340"/>
        <v>50</v>
      </c>
      <c r="W3097" s="10">
        <f t="shared" si="341"/>
        <v>-1</v>
      </c>
      <c r="X3097" s="21">
        <f t="shared" si="342"/>
        <v>2015</v>
      </c>
    </row>
    <row r="3098" spans="1:24" ht="45" x14ac:dyDescent="0.25">
      <c r="A3098">
        <v>3879</v>
      </c>
      <c r="B3098" s="1" t="s">
        <v>3876</v>
      </c>
      <c r="C3098" s="1" t="s">
        <v>7988</v>
      </c>
      <c r="D3098" s="3">
        <v>15000</v>
      </c>
      <c r="E3098" s="4">
        <v>0</v>
      </c>
      <c r="F3098" t="s">
        <v>8219</v>
      </c>
      <c r="G3098" t="s">
        <v>8224</v>
      </c>
      <c r="H3098" t="s">
        <v>8407</v>
      </c>
      <c r="I3098" t="s">
        <v>8246</v>
      </c>
      <c r="J3098">
        <v>1422218396</v>
      </c>
      <c r="K3098">
        <v>1419626396</v>
      </c>
      <c r="L3098" t="b">
        <v>0</v>
      </c>
      <c r="M3098">
        <v>0</v>
      </c>
      <c r="N3098" t="b">
        <v>0</v>
      </c>
      <c r="O3098" t="s">
        <v>8303</v>
      </c>
      <c r="P3098" t="s">
        <v>8321</v>
      </c>
      <c r="Q3098" t="s">
        <v>8333</v>
      </c>
      <c r="R3098">
        <f t="shared" si="336"/>
        <v>0</v>
      </c>
      <c r="S3098" s="9">
        <f t="shared" si="337"/>
        <v>0</v>
      </c>
      <c r="T3098" s="8">
        <f t="shared" si="338"/>
        <v>41999.861064814817</v>
      </c>
      <c r="U3098" s="8">
        <f t="shared" si="339"/>
        <v>42029.861064814817</v>
      </c>
      <c r="V3098" s="14">
        <f t="shared" si="340"/>
        <v>30</v>
      </c>
      <c r="W3098" s="10">
        <f t="shared" si="341"/>
        <v>-1</v>
      </c>
      <c r="X3098" s="21">
        <f t="shared" si="342"/>
        <v>2014</v>
      </c>
    </row>
    <row r="3099" spans="1:24" ht="60" x14ac:dyDescent="0.25">
      <c r="A3099">
        <v>3883</v>
      </c>
      <c r="B3099" s="1" t="s">
        <v>3880</v>
      </c>
      <c r="C3099" s="1" t="s">
        <v>7992</v>
      </c>
      <c r="D3099" s="3">
        <v>15000</v>
      </c>
      <c r="E3099" s="4">
        <v>0</v>
      </c>
      <c r="F3099" t="s">
        <v>8219</v>
      </c>
      <c r="G3099" t="s">
        <v>8224</v>
      </c>
      <c r="H3099" t="s">
        <v>8407</v>
      </c>
      <c r="I3099" t="s">
        <v>8246</v>
      </c>
      <c r="J3099">
        <v>1409668069</v>
      </c>
      <c r="K3099">
        <v>1407076069</v>
      </c>
      <c r="L3099" t="b">
        <v>0</v>
      </c>
      <c r="M3099">
        <v>0</v>
      </c>
      <c r="N3099" t="b">
        <v>0</v>
      </c>
      <c r="O3099" t="s">
        <v>8303</v>
      </c>
      <c r="P3099" t="s">
        <v>8321</v>
      </c>
      <c r="Q3099" t="s">
        <v>8333</v>
      </c>
      <c r="R3099">
        <f t="shared" si="336"/>
        <v>0</v>
      </c>
      <c r="S3099" s="9">
        <f t="shared" si="337"/>
        <v>0</v>
      </c>
      <c r="T3099" s="8">
        <f t="shared" si="338"/>
        <v>41854.602650462963</v>
      </c>
      <c r="U3099" s="8">
        <f t="shared" si="339"/>
        <v>41884.602650462963</v>
      </c>
      <c r="V3099" s="14">
        <f t="shared" si="340"/>
        <v>30</v>
      </c>
      <c r="W3099" s="10">
        <f t="shared" si="341"/>
        <v>-1</v>
      </c>
      <c r="X3099" s="21">
        <f t="shared" si="342"/>
        <v>2014</v>
      </c>
    </row>
    <row r="3100" spans="1:24" ht="45" x14ac:dyDescent="0.25">
      <c r="A3100">
        <v>3274</v>
      </c>
      <c r="B3100" s="1" t="s">
        <v>3274</v>
      </c>
      <c r="C3100" s="1" t="s">
        <v>7384</v>
      </c>
      <c r="D3100" s="3">
        <v>15500</v>
      </c>
      <c r="E3100" s="4">
        <v>15705</v>
      </c>
      <c r="F3100" t="s">
        <v>8218</v>
      </c>
      <c r="G3100" t="s">
        <v>8223</v>
      </c>
      <c r="H3100" t="s">
        <v>8403</v>
      </c>
      <c r="I3100" t="s">
        <v>8245</v>
      </c>
      <c r="J3100">
        <v>1458075600</v>
      </c>
      <c r="K3100">
        <v>1454259272</v>
      </c>
      <c r="L3100" t="b">
        <v>1</v>
      </c>
      <c r="M3100">
        <v>286</v>
      </c>
      <c r="N3100" t="b">
        <v>1</v>
      </c>
      <c r="O3100" t="s">
        <v>8269</v>
      </c>
      <c r="P3100" t="s">
        <v>8321</v>
      </c>
      <c r="Q3100" t="s">
        <v>8324</v>
      </c>
      <c r="R3100">
        <f t="shared" si="336"/>
        <v>54.91</v>
      </c>
      <c r="S3100" s="9">
        <f t="shared" si="337"/>
        <v>101</v>
      </c>
      <c r="T3100" s="8">
        <f t="shared" si="338"/>
        <v>42400.704537037032</v>
      </c>
      <c r="U3100" s="8">
        <f t="shared" si="339"/>
        <v>42444.875</v>
      </c>
      <c r="V3100" s="14">
        <f t="shared" si="340"/>
        <v>44.170462962967576</v>
      </c>
      <c r="W3100" s="10">
        <f t="shared" si="341"/>
        <v>1.3225806451612903E-2</v>
      </c>
      <c r="X3100" s="21">
        <f t="shared" si="342"/>
        <v>2016</v>
      </c>
    </row>
    <row r="3101" spans="1:24" ht="45" x14ac:dyDescent="0.25">
      <c r="A3101">
        <v>1804</v>
      </c>
      <c r="B3101" s="1" t="s">
        <v>1805</v>
      </c>
      <c r="C3101" s="1" t="s">
        <v>5914</v>
      </c>
      <c r="D3101" s="3">
        <v>15500</v>
      </c>
      <c r="E3101" s="4">
        <v>5452</v>
      </c>
      <c r="F3101" t="s">
        <v>8220</v>
      </c>
      <c r="G3101" t="s">
        <v>8223</v>
      </c>
      <c r="H3101" t="s">
        <v>8403</v>
      </c>
      <c r="I3101" t="s">
        <v>8245</v>
      </c>
      <c r="J3101">
        <v>1447521404</v>
      </c>
      <c r="K3101">
        <v>1444061804</v>
      </c>
      <c r="L3101" t="b">
        <v>1</v>
      </c>
      <c r="M3101">
        <v>52</v>
      </c>
      <c r="N3101" t="b">
        <v>0</v>
      </c>
      <c r="O3101" t="s">
        <v>8283</v>
      </c>
      <c r="P3101" t="s">
        <v>8311</v>
      </c>
      <c r="Q3101" t="s">
        <v>8312</v>
      </c>
      <c r="R3101">
        <f t="shared" si="336"/>
        <v>104.85</v>
      </c>
      <c r="S3101" s="9">
        <f t="shared" si="337"/>
        <v>35</v>
      </c>
      <c r="T3101" s="8">
        <f t="shared" si="338"/>
        <v>42282.678287037037</v>
      </c>
      <c r="U3101" s="8">
        <f t="shared" si="339"/>
        <v>42322.719953703709</v>
      </c>
      <c r="V3101" s="14">
        <f t="shared" si="340"/>
        <v>40.041666666671517</v>
      </c>
      <c r="W3101" s="10">
        <f t="shared" si="341"/>
        <v>-0.648258064516129</v>
      </c>
      <c r="X3101" s="21">
        <f t="shared" si="342"/>
        <v>2015</v>
      </c>
    </row>
    <row r="3102" spans="1:24" ht="30" x14ac:dyDescent="0.25">
      <c r="A3102">
        <v>1975</v>
      </c>
      <c r="B3102" s="1" t="s">
        <v>1976</v>
      </c>
      <c r="C3102" s="1" t="s">
        <v>6085</v>
      </c>
      <c r="D3102" s="3">
        <v>16000</v>
      </c>
      <c r="E3102" s="4">
        <v>33393.339999999997</v>
      </c>
      <c r="F3102" t="s">
        <v>8218</v>
      </c>
      <c r="G3102" t="s">
        <v>8223</v>
      </c>
      <c r="H3102" t="s">
        <v>8403</v>
      </c>
      <c r="I3102" t="s">
        <v>8245</v>
      </c>
      <c r="J3102">
        <v>1362938851</v>
      </c>
      <c r="K3102">
        <v>1360346851</v>
      </c>
      <c r="L3102" t="b">
        <v>1</v>
      </c>
      <c r="M3102">
        <v>253</v>
      </c>
      <c r="N3102" t="b">
        <v>1</v>
      </c>
      <c r="O3102" t="s">
        <v>8293</v>
      </c>
      <c r="P3102" t="s">
        <v>8306</v>
      </c>
      <c r="Q3102" t="s">
        <v>8307</v>
      </c>
      <c r="R3102">
        <f t="shared" si="336"/>
        <v>131.99</v>
      </c>
      <c r="S3102" s="9">
        <f t="shared" si="337"/>
        <v>209</v>
      </c>
      <c r="T3102" s="8">
        <f t="shared" si="338"/>
        <v>41313.755219907405</v>
      </c>
      <c r="U3102" s="8">
        <f t="shared" si="339"/>
        <v>41343.755219907405</v>
      </c>
      <c r="V3102" s="14">
        <f t="shared" si="340"/>
        <v>30</v>
      </c>
      <c r="W3102" s="10">
        <f t="shared" si="341"/>
        <v>1.0870837499999997</v>
      </c>
      <c r="X3102" s="21">
        <f t="shared" si="342"/>
        <v>2013</v>
      </c>
    </row>
    <row r="3103" spans="1:24" ht="60" x14ac:dyDescent="0.25">
      <c r="A3103">
        <v>1466</v>
      </c>
      <c r="B3103" s="1" t="s">
        <v>1467</v>
      </c>
      <c r="C3103" s="1" t="s">
        <v>5576</v>
      </c>
      <c r="D3103" s="3">
        <v>16000</v>
      </c>
      <c r="E3103" s="4">
        <v>17260.37</v>
      </c>
      <c r="F3103" t="s">
        <v>8218</v>
      </c>
      <c r="G3103" t="s">
        <v>8223</v>
      </c>
      <c r="H3103" t="s">
        <v>8403</v>
      </c>
      <c r="I3103" t="s">
        <v>8245</v>
      </c>
      <c r="J3103">
        <v>1452574800</v>
      </c>
      <c r="K3103">
        <v>1449029266</v>
      </c>
      <c r="L3103" t="b">
        <v>1</v>
      </c>
      <c r="M3103">
        <v>248</v>
      </c>
      <c r="N3103" t="b">
        <v>1</v>
      </c>
      <c r="O3103" t="s">
        <v>8286</v>
      </c>
      <c r="P3103" t="s">
        <v>8309</v>
      </c>
      <c r="Q3103" t="s">
        <v>8310</v>
      </c>
      <c r="R3103">
        <f t="shared" si="336"/>
        <v>69.599999999999994</v>
      </c>
      <c r="S3103" s="9">
        <f t="shared" si="337"/>
        <v>108</v>
      </c>
      <c r="T3103" s="8">
        <f t="shared" si="338"/>
        <v>42340.172060185185</v>
      </c>
      <c r="U3103" s="8">
        <f t="shared" si="339"/>
        <v>42381.208333333328</v>
      </c>
      <c r="V3103" s="14">
        <f t="shared" si="340"/>
        <v>41.036273148143664</v>
      </c>
      <c r="W3103" s="10">
        <f t="shared" si="341"/>
        <v>7.877312499999993E-2</v>
      </c>
      <c r="X3103" s="21">
        <f t="shared" si="342"/>
        <v>2015</v>
      </c>
    </row>
    <row r="3104" spans="1:24" ht="60" x14ac:dyDescent="0.25">
      <c r="A3104">
        <v>2108</v>
      </c>
      <c r="B3104" s="1" t="s">
        <v>2109</v>
      </c>
      <c r="C3104" s="1" t="s">
        <v>6218</v>
      </c>
      <c r="D3104" s="3">
        <v>16000</v>
      </c>
      <c r="E3104" s="4">
        <v>17170</v>
      </c>
      <c r="F3104" t="s">
        <v>8218</v>
      </c>
      <c r="G3104" t="s">
        <v>8223</v>
      </c>
      <c r="H3104" t="s">
        <v>8403</v>
      </c>
      <c r="I3104" t="s">
        <v>8245</v>
      </c>
      <c r="J3104">
        <v>1347249300</v>
      </c>
      <c r="K3104">
        <v>1344917580</v>
      </c>
      <c r="L3104" t="b">
        <v>0</v>
      </c>
      <c r="M3104">
        <v>191</v>
      </c>
      <c r="N3104" t="b">
        <v>1</v>
      </c>
      <c r="O3104" t="s">
        <v>8277</v>
      </c>
      <c r="P3104" t="s">
        <v>8325</v>
      </c>
      <c r="Q3104" t="s">
        <v>8326</v>
      </c>
      <c r="R3104">
        <f t="shared" si="336"/>
        <v>89.9</v>
      </c>
      <c r="S3104" s="9">
        <f t="shared" si="337"/>
        <v>107</v>
      </c>
      <c r="T3104" s="8">
        <f t="shared" si="338"/>
        <v>41135.175694444442</v>
      </c>
      <c r="U3104" s="8">
        <f t="shared" si="339"/>
        <v>41162.163194444445</v>
      </c>
      <c r="V3104" s="14">
        <f t="shared" si="340"/>
        <v>26.98750000000291</v>
      </c>
      <c r="W3104" s="10">
        <f t="shared" si="341"/>
        <v>7.3124999999999996E-2</v>
      </c>
      <c r="X3104" s="21">
        <f t="shared" si="342"/>
        <v>2012</v>
      </c>
    </row>
    <row r="3105" spans="1:24" ht="60" x14ac:dyDescent="0.25">
      <c r="A3105">
        <v>1505</v>
      </c>
      <c r="B3105" s="1" t="s">
        <v>1506</v>
      </c>
      <c r="C3105" s="1" t="s">
        <v>5615</v>
      </c>
      <c r="D3105" s="3">
        <v>16000</v>
      </c>
      <c r="E3105" s="4">
        <v>16573</v>
      </c>
      <c r="F3105" t="s">
        <v>8218</v>
      </c>
      <c r="G3105" t="s">
        <v>8235</v>
      </c>
      <c r="H3105" t="s">
        <v>8412</v>
      </c>
      <c r="I3105" t="s">
        <v>8248</v>
      </c>
      <c r="J3105">
        <v>1458676860</v>
      </c>
      <c r="K3105">
        <v>1455446303</v>
      </c>
      <c r="L3105" t="b">
        <v>1</v>
      </c>
      <c r="M3105">
        <v>345</v>
      </c>
      <c r="N3105" t="b">
        <v>1</v>
      </c>
      <c r="O3105" t="s">
        <v>8283</v>
      </c>
      <c r="P3105" t="s">
        <v>8311</v>
      </c>
      <c r="Q3105" t="s">
        <v>8312</v>
      </c>
      <c r="R3105">
        <f t="shared" si="336"/>
        <v>48.04</v>
      </c>
      <c r="S3105" s="9">
        <f t="shared" si="337"/>
        <v>104</v>
      </c>
      <c r="T3105" s="8">
        <f t="shared" si="338"/>
        <v>42414.44332175926</v>
      </c>
      <c r="U3105" s="8">
        <f t="shared" si="339"/>
        <v>42451.834027777775</v>
      </c>
      <c r="V3105" s="14">
        <f t="shared" si="340"/>
        <v>37.39070601851563</v>
      </c>
      <c r="W3105" s="10">
        <f t="shared" si="341"/>
        <v>3.5812499999999997E-2</v>
      </c>
      <c r="X3105" s="21">
        <f t="shared" si="342"/>
        <v>2016</v>
      </c>
    </row>
    <row r="3106" spans="1:24" ht="60" x14ac:dyDescent="0.25">
      <c r="A3106">
        <v>1510</v>
      </c>
      <c r="B3106" s="1" t="s">
        <v>1511</v>
      </c>
      <c r="C3106" s="1" t="s">
        <v>5620</v>
      </c>
      <c r="D3106" s="3">
        <v>16000</v>
      </c>
      <c r="E3106" s="4">
        <v>16165.6</v>
      </c>
      <c r="F3106" t="s">
        <v>8218</v>
      </c>
      <c r="G3106" t="s">
        <v>8224</v>
      </c>
      <c r="H3106" t="s">
        <v>8407</v>
      </c>
      <c r="I3106" t="s">
        <v>8246</v>
      </c>
      <c r="J3106">
        <v>1405761278</v>
      </c>
      <c r="K3106">
        <v>1403169278</v>
      </c>
      <c r="L3106" t="b">
        <v>1</v>
      </c>
      <c r="M3106">
        <v>405</v>
      </c>
      <c r="N3106" t="b">
        <v>1</v>
      </c>
      <c r="O3106" t="s">
        <v>8283</v>
      </c>
      <c r="P3106" t="s">
        <v>8311</v>
      </c>
      <c r="Q3106" t="s">
        <v>8312</v>
      </c>
      <c r="R3106">
        <f t="shared" si="336"/>
        <v>39.92</v>
      </c>
      <c r="S3106" s="9">
        <f t="shared" si="337"/>
        <v>101</v>
      </c>
      <c r="T3106" s="8">
        <f t="shared" si="338"/>
        <v>41809.385162037033</v>
      </c>
      <c r="U3106" s="8">
        <f t="shared" si="339"/>
        <v>41839.385162037033</v>
      </c>
      <c r="V3106" s="14">
        <f t="shared" si="340"/>
        <v>30</v>
      </c>
      <c r="W3106" s="10">
        <f t="shared" si="341"/>
        <v>1.0350000000000022E-2</v>
      </c>
      <c r="X3106" s="21">
        <f t="shared" si="342"/>
        <v>2014</v>
      </c>
    </row>
    <row r="3107" spans="1:24" ht="60" x14ac:dyDescent="0.25">
      <c r="A3107">
        <v>3102</v>
      </c>
      <c r="B3107" s="1" t="s">
        <v>3102</v>
      </c>
      <c r="C3107" s="1" t="s">
        <v>7212</v>
      </c>
      <c r="D3107" s="3">
        <v>16000</v>
      </c>
      <c r="E3107" s="4">
        <v>6258</v>
      </c>
      <c r="F3107" t="s">
        <v>8220</v>
      </c>
      <c r="G3107" t="s">
        <v>8224</v>
      </c>
      <c r="H3107" t="s">
        <v>8407</v>
      </c>
      <c r="I3107" t="s">
        <v>8246</v>
      </c>
      <c r="J3107">
        <v>1471939818</v>
      </c>
      <c r="K3107">
        <v>1467619818</v>
      </c>
      <c r="L3107" t="b">
        <v>0</v>
      </c>
      <c r="M3107">
        <v>90</v>
      </c>
      <c r="N3107" t="b">
        <v>0</v>
      </c>
      <c r="O3107" t="s">
        <v>8301</v>
      </c>
      <c r="P3107" t="s">
        <v>8321</v>
      </c>
      <c r="Q3107" t="s">
        <v>8322</v>
      </c>
      <c r="R3107">
        <f t="shared" si="336"/>
        <v>69.53</v>
      </c>
      <c r="S3107" s="9">
        <f t="shared" si="337"/>
        <v>39</v>
      </c>
      <c r="T3107" s="8">
        <f t="shared" si="338"/>
        <v>42555.340486111112</v>
      </c>
      <c r="U3107" s="8">
        <f t="shared" si="339"/>
        <v>42605.340486111112</v>
      </c>
      <c r="V3107" s="14">
        <f t="shared" si="340"/>
        <v>50</v>
      </c>
      <c r="W3107" s="10">
        <f t="shared" si="341"/>
        <v>-0.60887500000000006</v>
      </c>
      <c r="X3107" s="21">
        <f t="shared" si="342"/>
        <v>2016</v>
      </c>
    </row>
    <row r="3108" spans="1:24" ht="45" x14ac:dyDescent="0.25">
      <c r="A3108">
        <v>1798</v>
      </c>
      <c r="B3108" s="1" t="s">
        <v>1799</v>
      </c>
      <c r="C3108" s="1" t="s">
        <v>5908</v>
      </c>
      <c r="D3108" s="3">
        <v>16000</v>
      </c>
      <c r="E3108" s="4">
        <v>2182</v>
      </c>
      <c r="F3108" t="s">
        <v>8220</v>
      </c>
      <c r="G3108" t="s">
        <v>8223</v>
      </c>
      <c r="H3108" t="s">
        <v>8403</v>
      </c>
      <c r="I3108" t="s">
        <v>8245</v>
      </c>
      <c r="J3108">
        <v>1454572233</v>
      </c>
      <c r="K3108">
        <v>1449388233</v>
      </c>
      <c r="L3108" t="b">
        <v>1</v>
      </c>
      <c r="M3108">
        <v>37</v>
      </c>
      <c r="N3108" t="b">
        <v>0</v>
      </c>
      <c r="O3108" t="s">
        <v>8283</v>
      </c>
      <c r="P3108" t="s">
        <v>8311</v>
      </c>
      <c r="Q3108" t="s">
        <v>8312</v>
      </c>
      <c r="R3108">
        <f t="shared" si="336"/>
        <v>58.97</v>
      </c>
      <c r="S3108" s="9">
        <f t="shared" si="337"/>
        <v>14</v>
      </c>
      <c r="T3108" s="8">
        <f t="shared" si="338"/>
        <v>42344.32677083333</v>
      </c>
      <c r="U3108" s="8">
        <f t="shared" si="339"/>
        <v>42404.32677083333</v>
      </c>
      <c r="V3108" s="14">
        <f t="shared" si="340"/>
        <v>60</v>
      </c>
      <c r="W3108" s="10">
        <f t="shared" si="341"/>
        <v>-0.86362499999999998</v>
      </c>
      <c r="X3108" s="21">
        <f t="shared" si="342"/>
        <v>2015</v>
      </c>
    </row>
    <row r="3109" spans="1:24" x14ac:dyDescent="0.25">
      <c r="A3109">
        <v>1152</v>
      </c>
      <c r="B3109" s="1" t="s">
        <v>1153</v>
      </c>
      <c r="C3109" s="1" t="s">
        <v>5262</v>
      </c>
      <c r="D3109" s="3">
        <v>16000</v>
      </c>
      <c r="E3109" s="4">
        <v>911</v>
      </c>
      <c r="F3109" t="s">
        <v>8220</v>
      </c>
      <c r="G3109" t="s">
        <v>8223</v>
      </c>
      <c r="H3109" t="s">
        <v>8403</v>
      </c>
      <c r="I3109" t="s">
        <v>8245</v>
      </c>
      <c r="J3109">
        <v>1431709312</v>
      </c>
      <c r="K3109">
        <v>1429117312</v>
      </c>
      <c r="L3109" t="b">
        <v>0</v>
      </c>
      <c r="M3109">
        <v>15</v>
      </c>
      <c r="N3109" t="b">
        <v>0</v>
      </c>
      <c r="O3109" t="s">
        <v>8282</v>
      </c>
      <c r="P3109" t="s">
        <v>8317</v>
      </c>
      <c r="Q3109" t="s">
        <v>8343</v>
      </c>
      <c r="R3109">
        <f t="shared" si="336"/>
        <v>60.73</v>
      </c>
      <c r="S3109" s="9">
        <f t="shared" si="337"/>
        <v>6</v>
      </c>
      <c r="T3109" s="8">
        <f t="shared" si="338"/>
        <v>42109.709629629629</v>
      </c>
      <c r="U3109" s="8">
        <f t="shared" si="339"/>
        <v>42139.709629629629</v>
      </c>
      <c r="V3109" s="14">
        <f t="shared" si="340"/>
        <v>30</v>
      </c>
      <c r="W3109" s="10">
        <f t="shared" si="341"/>
        <v>-0.94306250000000003</v>
      </c>
      <c r="X3109" s="21">
        <f t="shared" si="342"/>
        <v>2015</v>
      </c>
    </row>
    <row r="3110" spans="1:24" ht="60" x14ac:dyDescent="0.25">
      <c r="A3110">
        <v>2744</v>
      </c>
      <c r="B3110" s="1" t="s">
        <v>2744</v>
      </c>
      <c r="C3110" s="1" t="s">
        <v>6854</v>
      </c>
      <c r="D3110" s="3">
        <v>16000</v>
      </c>
      <c r="E3110" s="4">
        <v>835</v>
      </c>
      <c r="F3110" t="s">
        <v>8220</v>
      </c>
      <c r="G3110" t="s">
        <v>8223</v>
      </c>
      <c r="H3110" t="s">
        <v>8403</v>
      </c>
      <c r="I3110" t="s">
        <v>8245</v>
      </c>
      <c r="J3110">
        <v>1330478998</v>
      </c>
      <c r="K3110">
        <v>1327886998</v>
      </c>
      <c r="L3110" t="b">
        <v>0</v>
      </c>
      <c r="M3110">
        <v>22</v>
      </c>
      <c r="N3110" t="b">
        <v>0</v>
      </c>
      <c r="O3110" t="s">
        <v>8302</v>
      </c>
      <c r="P3110" t="s">
        <v>8309</v>
      </c>
      <c r="Q3110" t="s">
        <v>8354</v>
      </c>
      <c r="R3110">
        <f t="shared" si="336"/>
        <v>37.950000000000003</v>
      </c>
      <c r="S3110" s="9">
        <f t="shared" si="337"/>
        <v>5</v>
      </c>
      <c r="T3110" s="8">
        <f t="shared" si="338"/>
        <v>40938.062476851854</v>
      </c>
      <c r="U3110" s="8">
        <f t="shared" si="339"/>
        <v>40968.062476851854</v>
      </c>
      <c r="V3110" s="14">
        <f t="shared" si="340"/>
        <v>30</v>
      </c>
      <c r="W3110" s="10">
        <f t="shared" si="341"/>
        <v>-0.94781249999999995</v>
      </c>
      <c r="X3110" s="21">
        <f t="shared" si="342"/>
        <v>2012</v>
      </c>
    </row>
    <row r="3111" spans="1:24" ht="60" x14ac:dyDescent="0.25">
      <c r="A3111">
        <v>909</v>
      </c>
      <c r="B3111" s="1" t="s">
        <v>910</v>
      </c>
      <c r="C3111" s="1" t="s">
        <v>5019</v>
      </c>
      <c r="D3111" s="3">
        <v>16000</v>
      </c>
      <c r="E3111" s="4">
        <v>520</v>
      </c>
      <c r="F3111" t="s">
        <v>8220</v>
      </c>
      <c r="G3111" t="s">
        <v>8223</v>
      </c>
      <c r="H3111" t="s">
        <v>8403</v>
      </c>
      <c r="I3111" t="s">
        <v>8245</v>
      </c>
      <c r="J3111">
        <v>1343016000</v>
      </c>
      <c r="K3111">
        <v>1340296440</v>
      </c>
      <c r="L3111" t="b">
        <v>0</v>
      </c>
      <c r="M3111">
        <v>8</v>
      </c>
      <c r="N3111" t="b">
        <v>0</v>
      </c>
      <c r="O3111" t="s">
        <v>8276</v>
      </c>
      <c r="P3111" t="s">
        <v>8325</v>
      </c>
      <c r="Q3111" t="s">
        <v>8348</v>
      </c>
      <c r="R3111">
        <f t="shared" si="336"/>
        <v>65</v>
      </c>
      <c r="S3111" s="9">
        <f t="shared" si="337"/>
        <v>3</v>
      </c>
      <c r="T3111" s="8">
        <f t="shared" si="338"/>
        <v>41081.69027777778</v>
      </c>
      <c r="U3111" s="8">
        <f t="shared" si="339"/>
        <v>41113.166666666664</v>
      </c>
      <c r="V3111" s="14">
        <f t="shared" si="340"/>
        <v>31.476388888884685</v>
      </c>
      <c r="W3111" s="10">
        <f t="shared" si="341"/>
        <v>-0.96750000000000003</v>
      </c>
      <c r="X3111" s="21">
        <f t="shared" si="342"/>
        <v>2012</v>
      </c>
    </row>
    <row r="3112" spans="1:24" ht="60" x14ac:dyDescent="0.25">
      <c r="A3112">
        <v>2389</v>
      </c>
      <c r="B3112" s="1" t="s">
        <v>2390</v>
      </c>
      <c r="C3112" s="1" t="s">
        <v>6499</v>
      </c>
      <c r="D3112" s="3">
        <v>16000</v>
      </c>
      <c r="E3112" s="4">
        <v>30</v>
      </c>
      <c r="F3112" t="s">
        <v>8219</v>
      </c>
      <c r="G3112" t="s">
        <v>8229</v>
      </c>
      <c r="H3112" t="s">
        <v>8409</v>
      </c>
      <c r="I3112" t="s">
        <v>8248</v>
      </c>
      <c r="J3112">
        <v>1437861540</v>
      </c>
      <c r="K3112">
        <v>1435160452</v>
      </c>
      <c r="L3112" t="b">
        <v>0</v>
      </c>
      <c r="M3112">
        <v>1</v>
      </c>
      <c r="N3112" t="b">
        <v>0</v>
      </c>
      <c r="O3112" t="s">
        <v>8270</v>
      </c>
      <c r="P3112" t="s">
        <v>8306</v>
      </c>
      <c r="Q3112" t="s">
        <v>8340</v>
      </c>
      <c r="R3112">
        <f t="shared" si="336"/>
        <v>30</v>
      </c>
      <c r="S3112" s="9">
        <f t="shared" si="337"/>
        <v>0</v>
      </c>
      <c r="T3112" s="8">
        <f t="shared" si="338"/>
        <v>42179.653379629628</v>
      </c>
      <c r="U3112" s="8">
        <f t="shared" si="339"/>
        <v>42210.915972222225</v>
      </c>
      <c r="V3112" s="14">
        <f t="shared" si="340"/>
        <v>31.262592592596775</v>
      </c>
      <c r="W3112" s="10">
        <f t="shared" si="341"/>
        <v>-0.99812500000000004</v>
      </c>
      <c r="X3112" s="21">
        <f t="shared" si="342"/>
        <v>2015</v>
      </c>
    </row>
    <row r="3113" spans="1:24" ht="45" x14ac:dyDescent="0.25">
      <c r="A3113">
        <v>1203</v>
      </c>
      <c r="B3113" s="1" t="s">
        <v>1204</v>
      </c>
      <c r="C3113" s="1" t="s">
        <v>5313</v>
      </c>
      <c r="D3113" s="3">
        <v>16300</v>
      </c>
      <c r="E3113" s="4">
        <v>16700</v>
      </c>
      <c r="F3113" t="s">
        <v>8218</v>
      </c>
      <c r="G3113" t="s">
        <v>8223</v>
      </c>
      <c r="H3113" t="s">
        <v>8403</v>
      </c>
      <c r="I3113" t="s">
        <v>8245</v>
      </c>
      <c r="J3113">
        <v>1433083527</v>
      </c>
      <c r="K3113">
        <v>1430491527</v>
      </c>
      <c r="L3113" t="b">
        <v>0</v>
      </c>
      <c r="M3113">
        <v>101</v>
      </c>
      <c r="N3113" t="b">
        <v>1</v>
      </c>
      <c r="O3113" t="s">
        <v>8283</v>
      </c>
      <c r="P3113" t="s">
        <v>8311</v>
      </c>
      <c r="Q3113" t="s">
        <v>8312</v>
      </c>
      <c r="R3113">
        <f t="shared" si="336"/>
        <v>165.35</v>
      </c>
      <c r="S3113" s="9">
        <f t="shared" si="337"/>
        <v>102</v>
      </c>
      <c r="T3113" s="8">
        <f t="shared" si="338"/>
        <v>42125.614895833336</v>
      </c>
      <c r="U3113" s="8">
        <f t="shared" si="339"/>
        <v>42155.614895833336</v>
      </c>
      <c r="V3113" s="14">
        <f t="shared" si="340"/>
        <v>30</v>
      </c>
      <c r="W3113" s="10">
        <f t="shared" si="341"/>
        <v>2.4539877300613498E-2</v>
      </c>
      <c r="X3113" s="21">
        <f t="shared" si="342"/>
        <v>2015</v>
      </c>
    </row>
    <row r="3114" spans="1:24" ht="45" x14ac:dyDescent="0.25">
      <c r="A3114">
        <v>1219</v>
      </c>
      <c r="B3114" s="1" t="s">
        <v>1220</v>
      </c>
      <c r="C3114" s="1" t="s">
        <v>5329</v>
      </c>
      <c r="D3114" s="3">
        <v>16350</v>
      </c>
      <c r="E3114" s="4">
        <v>26024</v>
      </c>
      <c r="F3114" t="s">
        <v>8218</v>
      </c>
      <c r="G3114" t="s">
        <v>8223</v>
      </c>
      <c r="H3114" t="s">
        <v>8403</v>
      </c>
      <c r="I3114" t="s">
        <v>8245</v>
      </c>
      <c r="J3114">
        <v>1476961513</v>
      </c>
      <c r="K3114">
        <v>1474369513</v>
      </c>
      <c r="L3114" t="b">
        <v>0</v>
      </c>
      <c r="M3114">
        <v>253</v>
      </c>
      <c r="N3114" t="b">
        <v>1</v>
      </c>
      <c r="O3114" t="s">
        <v>8283</v>
      </c>
      <c r="P3114" t="s">
        <v>8311</v>
      </c>
      <c r="Q3114" t="s">
        <v>8312</v>
      </c>
      <c r="R3114">
        <f t="shared" si="336"/>
        <v>102.86</v>
      </c>
      <c r="S3114" s="9">
        <f t="shared" si="337"/>
        <v>159</v>
      </c>
      <c r="T3114" s="8">
        <f t="shared" si="338"/>
        <v>42633.461956018517</v>
      </c>
      <c r="U3114" s="8">
        <f t="shared" si="339"/>
        <v>42663.461956018517</v>
      </c>
      <c r="V3114" s="14">
        <f t="shared" si="340"/>
        <v>30</v>
      </c>
      <c r="W3114" s="10">
        <f t="shared" si="341"/>
        <v>0.59168195718654437</v>
      </c>
      <c r="X3114" s="21">
        <f t="shared" si="342"/>
        <v>2016</v>
      </c>
    </row>
    <row r="3115" spans="1:24" ht="30" x14ac:dyDescent="0.25">
      <c r="A3115">
        <v>2705</v>
      </c>
      <c r="B3115" s="1" t="s">
        <v>2705</v>
      </c>
      <c r="C3115" s="1" t="s">
        <v>6815</v>
      </c>
      <c r="D3115" s="3">
        <v>16500</v>
      </c>
      <c r="E3115" s="4">
        <v>1739</v>
      </c>
      <c r="F3115" t="s">
        <v>8221</v>
      </c>
      <c r="G3115" t="s">
        <v>8223</v>
      </c>
      <c r="H3115" t="s">
        <v>8403</v>
      </c>
      <c r="I3115" t="s">
        <v>8245</v>
      </c>
      <c r="J3115">
        <v>1490389158</v>
      </c>
      <c r="K3115">
        <v>1486504758</v>
      </c>
      <c r="L3115" t="b">
        <v>0</v>
      </c>
      <c r="M3115">
        <v>8</v>
      </c>
      <c r="N3115" t="b">
        <v>0</v>
      </c>
      <c r="O3115" t="s">
        <v>8301</v>
      </c>
      <c r="P3115" t="s">
        <v>8321</v>
      </c>
      <c r="Q3115" t="s">
        <v>8322</v>
      </c>
      <c r="R3115">
        <f t="shared" si="336"/>
        <v>217.38</v>
      </c>
      <c r="S3115" s="9">
        <f t="shared" si="337"/>
        <v>11</v>
      </c>
      <c r="T3115" s="8">
        <f t="shared" si="338"/>
        <v>42773.916180555556</v>
      </c>
      <c r="U3115" s="8">
        <f t="shared" si="339"/>
        <v>42818.874513888892</v>
      </c>
      <c r="V3115" s="14">
        <f t="shared" si="340"/>
        <v>44.958333333335759</v>
      </c>
      <c r="W3115" s="10">
        <f t="shared" si="341"/>
        <v>-0.89460606060606063</v>
      </c>
      <c r="X3115" s="21">
        <f t="shared" si="342"/>
        <v>2017</v>
      </c>
    </row>
    <row r="3116" spans="1:24" ht="30" x14ac:dyDescent="0.25">
      <c r="A3116">
        <v>1702</v>
      </c>
      <c r="B3116" s="1" t="s">
        <v>1703</v>
      </c>
      <c r="C3116" s="1" t="s">
        <v>5812</v>
      </c>
      <c r="D3116" s="3">
        <v>16500</v>
      </c>
      <c r="E3116" s="4">
        <v>1</v>
      </c>
      <c r="F3116" t="s">
        <v>8220</v>
      </c>
      <c r="G3116" t="s">
        <v>8223</v>
      </c>
      <c r="H3116" t="s">
        <v>8403</v>
      </c>
      <c r="I3116" t="s">
        <v>8245</v>
      </c>
      <c r="J3116">
        <v>1427745150</v>
      </c>
      <c r="K3116">
        <v>1425156750</v>
      </c>
      <c r="L3116" t="b">
        <v>0</v>
      </c>
      <c r="M3116">
        <v>1</v>
      </c>
      <c r="N3116" t="b">
        <v>0</v>
      </c>
      <c r="O3116" t="s">
        <v>8291</v>
      </c>
      <c r="P3116" t="s">
        <v>8325</v>
      </c>
      <c r="Q3116" t="s">
        <v>8328</v>
      </c>
      <c r="R3116">
        <f t="shared" si="336"/>
        <v>1</v>
      </c>
      <c r="S3116" s="9">
        <f t="shared" si="337"/>
        <v>0</v>
      </c>
      <c r="T3116" s="8">
        <f t="shared" si="338"/>
        <v>42063.869791666672</v>
      </c>
      <c r="U3116" s="8">
        <f t="shared" si="339"/>
        <v>42093.828125</v>
      </c>
      <c r="V3116" s="14">
        <f t="shared" si="340"/>
        <v>29.958333333328483</v>
      </c>
      <c r="W3116" s="10">
        <f t="shared" si="341"/>
        <v>-0.99993939393939391</v>
      </c>
      <c r="X3116" s="21">
        <f t="shared" si="342"/>
        <v>2015</v>
      </c>
    </row>
    <row r="3117" spans="1:24" ht="30" x14ac:dyDescent="0.25">
      <c r="A3117">
        <v>1207</v>
      </c>
      <c r="B3117" s="1" t="s">
        <v>1208</v>
      </c>
      <c r="C3117" s="1" t="s">
        <v>5317</v>
      </c>
      <c r="D3117" s="3">
        <v>16700</v>
      </c>
      <c r="E3117" s="4">
        <v>17396</v>
      </c>
      <c r="F3117" t="s">
        <v>8218</v>
      </c>
      <c r="G3117" t="s">
        <v>8236</v>
      </c>
      <c r="H3117" t="s">
        <v>8410</v>
      </c>
      <c r="I3117" t="s">
        <v>8248</v>
      </c>
      <c r="J3117">
        <v>1459418400</v>
      </c>
      <c r="K3117">
        <v>1456827573</v>
      </c>
      <c r="L3117" t="b">
        <v>0</v>
      </c>
      <c r="M3117">
        <v>141</v>
      </c>
      <c r="N3117" t="b">
        <v>1</v>
      </c>
      <c r="O3117" t="s">
        <v>8283</v>
      </c>
      <c r="P3117" t="s">
        <v>8311</v>
      </c>
      <c r="Q3117" t="s">
        <v>8312</v>
      </c>
      <c r="R3117">
        <f t="shared" si="336"/>
        <v>123.38</v>
      </c>
      <c r="S3117" s="9">
        <f t="shared" si="337"/>
        <v>104</v>
      </c>
      <c r="T3117" s="8">
        <f t="shared" si="338"/>
        <v>42430.430243055554</v>
      </c>
      <c r="U3117" s="8">
        <f t="shared" si="339"/>
        <v>42460.416666666672</v>
      </c>
      <c r="V3117" s="14">
        <f t="shared" si="340"/>
        <v>29.986423611117061</v>
      </c>
      <c r="W3117" s="10">
        <f t="shared" si="341"/>
        <v>4.1676646706586828E-2</v>
      </c>
      <c r="X3117" s="21">
        <f t="shared" si="342"/>
        <v>2016</v>
      </c>
    </row>
    <row r="3118" spans="1:24" ht="45" x14ac:dyDescent="0.25">
      <c r="A3118">
        <v>2420</v>
      </c>
      <c r="B3118" s="1" t="s">
        <v>2421</v>
      </c>
      <c r="C3118" s="1" t="s">
        <v>6530</v>
      </c>
      <c r="D3118" s="3">
        <v>16870</v>
      </c>
      <c r="E3118" s="4">
        <v>2501</v>
      </c>
      <c r="F3118" t="s">
        <v>8220</v>
      </c>
      <c r="G3118" t="s">
        <v>8223</v>
      </c>
      <c r="H3118" t="s">
        <v>8403</v>
      </c>
      <c r="I3118" t="s">
        <v>8245</v>
      </c>
      <c r="J3118">
        <v>1415583695</v>
      </c>
      <c r="K3118">
        <v>1410396095</v>
      </c>
      <c r="L3118" t="b">
        <v>0</v>
      </c>
      <c r="M3118">
        <v>36</v>
      </c>
      <c r="N3118" t="b">
        <v>0</v>
      </c>
      <c r="O3118" t="s">
        <v>8282</v>
      </c>
      <c r="P3118" t="s">
        <v>8317</v>
      </c>
      <c r="Q3118" t="s">
        <v>8343</v>
      </c>
      <c r="R3118">
        <f t="shared" si="336"/>
        <v>69.47</v>
      </c>
      <c r="S3118" s="9">
        <f t="shared" si="337"/>
        <v>15</v>
      </c>
      <c r="T3118" s="8">
        <f t="shared" si="338"/>
        <v>41893.028877314813</v>
      </c>
      <c r="U3118" s="8">
        <f t="shared" si="339"/>
        <v>41953.070543981477</v>
      </c>
      <c r="V3118" s="14">
        <f t="shared" si="340"/>
        <v>60.041666666664241</v>
      </c>
      <c r="W3118" s="10">
        <f t="shared" si="341"/>
        <v>-0.85174866627148782</v>
      </c>
      <c r="X3118" s="21">
        <f t="shared" si="342"/>
        <v>2014</v>
      </c>
    </row>
    <row r="3119" spans="1:24" ht="60" x14ac:dyDescent="0.25">
      <c r="A3119">
        <v>279</v>
      </c>
      <c r="B3119" s="1" t="s">
        <v>280</v>
      </c>
      <c r="C3119" s="1" t="s">
        <v>4389</v>
      </c>
      <c r="D3119" s="3">
        <v>17000</v>
      </c>
      <c r="E3119" s="4">
        <v>26744.11</v>
      </c>
      <c r="F3119" t="s">
        <v>8218</v>
      </c>
      <c r="G3119" t="s">
        <v>8223</v>
      </c>
      <c r="H3119" t="s">
        <v>8403</v>
      </c>
      <c r="I3119" t="s">
        <v>8245</v>
      </c>
      <c r="J3119">
        <v>1488160860</v>
      </c>
      <c r="K3119">
        <v>1485237096</v>
      </c>
      <c r="L3119" t="b">
        <v>1</v>
      </c>
      <c r="M3119">
        <v>305</v>
      </c>
      <c r="N3119" t="b">
        <v>1</v>
      </c>
      <c r="O3119" t="s">
        <v>8267</v>
      </c>
      <c r="P3119" t="s">
        <v>8319</v>
      </c>
      <c r="Q3119" t="s">
        <v>8320</v>
      </c>
      <c r="R3119">
        <f t="shared" si="336"/>
        <v>87.69</v>
      </c>
      <c r="S3119" s="9">
        <f t="shared" si="337"/>
        <v>157</v>
      </c>
      <c r="T3119" s="8">
        <f t="shared" si="338"/>
        <v>42759.244166666671</v>
      </c>
      <c r="U3119" s="8">
        <f t="shared" si="339"/>
        <v>42793.084027777775</v>
      </c>
      <c r="V3119" s="14">
        <f t="shared" si="340"/>
        <v>33.839861111104256</v>
      </c>
      <c r="W3119" s="10">
        <f t="shared" si="341"/>
        <v>0.57318294117647062</v>
      </c>
      <c r="X3119" s="21">
        <f t="shared" si="342"/>
        <v>2017</v>
      </c>
    </row>
    <row r="3120" spans="1:24" ht="45" x14ac:dyDescent="0.25">
      <c r="A3120">
        <v>1516</v>
      </c>
      <c r="B3120" s="1" t="s">
        <v>1517</v>
      </c>
      <c r="C3120" s="1" t="s">
        <v>5626</v>
      </c>
      <c r="D3120" s="3">
        <v>17000</v>
      </c>
      <c r="E3120" s="4">
        <v>18472</v>
      </c>
      <c r="F3120" t="s">
        <v>8218</v>
      </c>
      <c r="G3120" t="s">
        <v>8223</v>
      </c>
      <c r="H3120" t="s">
        <v>8403</v>
      </c>
      <c r="I3120" t="s">
        <v>8245</v>
      </c>
      <c r="J3120">
        <v>1475762400</v>
      </c>
      <c r="K3120">
        <v>1473160292</v>
      </c>
      <c r="L3120" t="b">
        <v>1</v>
      </c>
      <c r="M3120">
        <v>116</v>
      </c>
      <c r="N3120" t="b">
        <v>1</v>
      </c>
      <c r="O3120" t="s">
        <v>8283</v>
      </c>
      <c r="P3120" t="s">
        <v>8311</v>
      </c>
      <c r="Q3120" t="s">
        <v>8312</v>
      </c>
      <c r="R3120">
        <f t="shared" si="336"/>
        <v>159.24</v>
      </c>
      <c r="S3120" s="9">
        <f t="shared" si="337"/>
        <v>109</v>
      </c>
      <c r="T3120" s="8">
        <f t="shared" si="338"/>
        <v>42619.466342592597</v>
      </c>
      <c r="U3120" s="8">
        <f t="shared" si="339"/>
        <v>42649.583333333328</v>
      </c>
      <c r="V3120" s="14">
        <f t="shared" si="340"/>
        <v>30.116990740731126</v>
      </c>
      <c r="W3120" s="10">
        <f t="shared" si="341"/>
        <v>8.6588235294117646E-2</v>
      </c>
      <c r="X3120" s="21">
        <f t="shared" si="342"/>
        <v>2016</v>
      </c>
    </row>
    <row r="3121" spans="1:24" ht="60" x14ac:dyDescent="0.25">
      <c r="A3121">
        <v>313</v>
      </c>
      <c r="B3121" s="1" t="s">
        <v>314</v>
      </c>
      <c r="C3121" s="1" t="s">
        <v>4423</v>
      </c>
      <c r="D3121" s="3">
        <v>17000</v>
      </c>
      <c r="E3121" s="4">
        <v>17805</v>
      </c>
      <c r="F3121" t="s">
        <v>8218</v>
      </c>
      <c r="G3121" t="s">
        <v>8223</v>
      </c>
      <c r="H3121" t="s">
        <v>8403</v>
      </c>
      <c r="I3121" t="s">
        <v>8245</v>
      </c>
      <c r="J3121">
        <v>1281542340</v>
      </c>
      <c r="K3121">
        <v>1277702894</v>
      </c>
      <c r="L3121" t="b">
        <v>1</v>
      </c>
      <c r="M3121">
        <v>222</v>
      </c>
      <c r="N3121" t="b">
        <v>1</v>
      </c>
      <c r="O3121" t="s">
        <v>8267</v>
      </c>
      <c r="P3121" t="s">
        <v>8319</v>
      </c>
      <c r="Q3121" t="s">
        <v>8320</v>
      </c>
      <c r="R3121">
        <f t="shared" si="336"/>
        <v>80.2</v>
      </c>
      <c r="S3121" s="9">
        <f t="shared" si="337"/>
        <v>105</v>
      </c>
      <c r="T3121" s="8">
        <f t="shared" si="338"/>
        <v>40357.227939814817</v>
      </c>
      <c r="U3121" s="8">
        <f t="shared" si="339"/>
        <v>40401.665972222225</v>
      </c>
      <c r="V3121" s="14">
        <f t="shared" si="340"/>
        <v>44.438032407408173</v>
      </c>
      <c r="W3121" s="10">
        <f t="shared" si="341"/>
        <v>4.7352941176470591E-2</v>
      </c>
      <c r="X3121" s="21">
        <f t="shared" si="342"/>
        <v>2010</v>
      </c>
    </row>
    <row r="3122" spans="1:24" x14ac:dyDescent="0.25">
      <c r="A3122">
        <v>442</v>
      </c>
      <c r="B3122" s="1" t="s">
        <v>443</v>
      </c>
      <c r="C3122" s="1" t="s">
        <v>4552</v>
      </c>
      <c r="D3122" s="3">
        <v>17000</v>
      </c>
      <c r="E3122" s="4">
        <v>6691</v>
      </c>
      <c r="F3122" t="s">
        <v>8220</v>
      </c>
      <c r="G3122" t="s">
        <v>8223</v>
      </c>
      <c r="H3122" t="s">
        <v>8403</v>
      </c>
      <c r="I3122" t="s">
        <v>8245</v>
      </c>
      <c r="J3122">
        <v>1424380783</v>
      </c>
      <c r="K3122">
        <v>1421788783</v>
      </c>
      <c r="L3122" t="b">
        <v>0</v>
      </c>
      <c r="M3122">
        <v>17</v>
      </c>
      <c r="N3122" t="b">
        <v>0</v>
      </c>
      <c r="O3122" t="s">
        <v>8268</v>
      </c>
      <c r="P3122" t="s">
        <v>8319</v>
      </c>
      <c r="Q3122" t="s">
        <v>8337</v>
      </c>
      <c r="R3122">
        <f t="shared" si="336"/>
        <v>393.59</v>
      </c>
      <c r="S3122" s="9">
        <f t="shared" si="337"/>
        <v>39</v>
      </c>
      <c r="T3122" s="8">
        <f t="shared" si="338"/>
        <v>42024.888692129629</v>
      </c>
      <c r="U3122" s="8">
        <f t="shared" si="339"/>
        <v>42054.888692129629</v>
      </c>
      <c r="V3122" s="14">
        <f t="shared" si="340"/>
        <v>30</v>
      </c>
      <c r="W3122" s="10">
        <f t="shared" si="341"/>
        <v>-0.60641176470588232</v>
      </c>
      <c r="X3122" s="21">
        <f t="shared" si="342"/>
        <v>2015</v>
      </c>
    </row>
    <row r="3123" spans="1:24" ht="60" x14ac:dyDescent="0.25">
      <c r="A3123">
        <v>1431</v>
      </c>
      <c r="B3123" s="1" t="s">
        <v>1432</v>
      </c>
      <c r="C3123" s="1" t="s">
        <v>5541</v>
      </c>
      <c r="D3123" s="3">
        <v>17000</v>
      </c>
      <c r="E3123" s="4">
        <v>5431</v>
      </c>
      <c r="F3123" t="s">
        <v>8220</v>
      </c>
      <c r="G3123" t="s">
        <v>8223</v>
      </c>
      <c r="H3123" t="s">
        <v>8403</v>
      </c>
      <c r="I3123" t="s">
        <v>8245</v>
      </c>
      <c r="J3123">
        <v>1448517816</v>
      </c>
      <c r="K3123">
        <v>1445922216</v>
      </c>
      <c r="L3123" t="b">
        <v>0</v>
      </c>
      <c r="M3123">
        <v>47</v>
      </c>
      <c r="N3123" t="b">
        <v>0</v>
      </c>
      <c r="O3123" t="s">
        <v>8285</v>
      </c>
      <c r="P3123" t="s">
        <v>8309</v>
      </c>
      <c r="Q3123" t="s">
        <v>8346</v>
      </c>
      <c r="R3123">
        <f t="shared" si="336"/>
        <v>115.55</v>
      </c>
      <c r="S3123" s="9">
        <f t="shared" si="337"/>
        <v>32</v>
      </c>
      <c r="T3123" s="8">
        <f t="shared" si="338"/>
        <v>42304.210833333331</v>
      </c>
      <c r="U3123" s="8">
        <f t="shared" si="339"/>
        <v>42334.252500000002</v>
      </c>
      <c r="V3123" s="14">
        <f t="shared" si="340"/>
        <v>30.041666666671517</v>
      </c>
      <c r="W3123" s="10">
        <f t="shared" si="341"/>
        <v>-0.68052941176470583</v>
      </c>
      <c r="X3123" s="21">
        <f t="shared" si="342"/>
        <v>2015</v>
      </c>
    </row>
    <row r="3124" spans="1:24" ht="60" x14ac:dyDescent="0.25">
      <c r="A3124">
        <v>4048</v>
      </c>
      <c r="B3124" s="1" t="s">
        <v>4044</v>
      </c>
      <c r="C3124" s="1" t="s">
        <v>8152</v>
      </c>
      <c r="D3124" s="3">
        <v>17000</v>
      </c>
      <c r="E3124" s="4">
        <v>3001</v>
      </c>
      <c r="F3124" t="s">
        <v>8220</v>
      </c>
      <c r="G3124" t="s">
        <v>8224</v>
      </c>
      <c r="H3124" t="s">
        <v>8407</v>
      </c>
      <c r="I3124" t="s">
        <v>8246</v>
      </c>
      <c r="J3124">
        <v>1460373187</v>
      </c>
      <c r="K3124">
        <v>1457352787</v>
      </c>
      <c r="L3124" t="b">
        <v>0</v>
      </c>
      <c r="M3124">
        <v>91</v>
      </c>
      <c r="N3124" t="b">
        <v>0</v>
      </c>
      <c r="O3124" t="s">
        <v>8269</v>
      </c>
      <c r="P3124" t="s">
        <v>8321</v>
      </c>
      <c r="Q3124" t="s">
        <v>8324</v>
      </c>
      <c r="R3124">
        <f t="shared" si="336"/>
        <v>32.979999999999997</v>
      </c>
      <c r="S3124" s="9">
        <f t="shared" si="337"/>
        <v>18</v>
      </c>
      <c r="T3124" s="8">
        <f t="shared" si="338"/>
        <v>42436.509108796294</v>
      </c>
      <c r="U3124" s="8">
        <f t="shared" si="339"/>
        <v>42471.467442129629</v>
      </c>
      <c r="V3124" s="14">
        <f t="shared" si="340"/>
        <v>34.958333333335759</v>
      </c>
      <c r="W3124" s="10">
        <f t="shared" si="341"/>
        <v>-0.82347058823529407</v>
      </c>
      <c r="X3124" s="21">
        <f t="shared" si="342"/>
        <v>2016</v>
      </c>
    </row>
    <row r="3125" spans="1:24" ht="60" x14ac:dyDescent="0.25">
      <c r="A3125">
        <v>1801</v>
      </c>
      <c r="B3125" s="1" t="s">
        <v>1802</v>
      </c>
      <c r="C3125" s="1" t="s">
        <v>5911</v>
      </c>
      <c r="D3125" s="3">
        <v>17000</v>
      </c>
      <c r="E3125" s="4">
        <v>2355</v>
      </c>
      <c r="F3125" t="s">
        <v>8220</v>
      </c>
      <c r="G3125" t="s">
        <v>8224</v>
      </c>
      <c r="H3125" t="s">
        <v>8407</v>
      </c>
      <c r="I3125" t="s">
        <v>8246</v>
      </c>
      <c r="J3125">
        <v>1450181400</v>
      </c>
      <c r="K3125">
        <v>1447429868</v>
      </c>
      <c r="L3125" t="b">
        <v>1</v>
      </c>
      <c r="M3125">
        <v>37</v>
      </c>
      <c r="N3125" t="b">
        <v>0</v>
      </c>
      <c r="O3125" t="s">
        <v>8283</v>
      </c>
      <c r="P3125" t="s">
        <v>8311</v>
      </c>
      <c r="Q3125" t="s">
        <v>8312</v>
      </c>
      <c r="R3125">
        <f t="shared" si="336"/>
        <v>63.65</v>
      </c>
      <c r="S3125" s="9">
        <f t="shared" si="337"/>
        <v>14</v>
      </c>
      <c r="T3125" s="8">
        <f t="shared" si="338"/>
        <v>42321.660509259258</v>
      </c>
      <c r="U3125" s="8">
        <f t="shared" si="339"/>
        <v>42353.506944444445</v>
      </c>
      <c r="V3125" s="14">
        <f t="shared" si="340"/>
        <v>31.846435185187147</v>
      </c>
      <c r="W3125" s="10">
        <f t="shared" si="341"/>
        <v>-0.8614705882352941</v>
      </c>
      <c r="X3125" s="21">
        <f t="shared" si="342"/>
        <v>2015</v>
      </c>
    </row>
    <row r="3126" spans="1:24" ht="30" x14ac:dyDescent="0.25">
      <c r="A3126">
        <v>165</v>
      </c>
      <c r="B3126" s="1" t="s">
        <v>167</v>
      </c>
      <c r="C3126" s="1" t="s">
        <v>4275</v>
      </c>
      <c r="D3126" s="3">
        <v>17000</v>
      </c>
      <c r="E3126" s="4">
        <v>0</v>
      </c>
      <c r="F3126" t="s">
        <v>8220</v>
      </c>
      <c r="G3126" t="s">
        <v>8224</v>
      </c>
      <c r="H3126" t="s">
        <v>8407</v>
      </c>
      <c r="I3126" t="s">
        <v>8246</v>
      </c>
      <c r="J3126">
        <v>1452613724</v>
      </c>
      <c r="K3126">
        <v>1450021724</v>
      </c>
      <c r="L3126" t="b">
        <v>0</v>
      </c>
      <c r="M3126">
        <v>0</v>
      </c>
      <c r="N3126" t="b">
        <v>0</v>
      </c>
      <c r="O3126" t="s">
        <v>8266</v>
      </c>
      <c r="P3126" t="s">
        <v>8319</v>
      </c>
      <c r="Q3126" t="s">
        <v>8323</v>
      </c>
      <c r="R3126">
        <f t="shared" si="336"/>
        <v>0</v>
      </c>
      <c r="S3126" s="9">
        <f t="shared" si="337"/>
        <v>0</v>
      </c>
      <c r="T3126" s="8">
        <f t="shared" si="338"/>
        <v>42351.658842592587</v>
      </c>
      <c r="U3126" s="8">
        <f t="shared" si="339"/>
        <v>42381.658842592587</v>
      </c>
      <c r="V3126" s="14">
        <f t="shared" si="340"/>
        <v>30</v>
      </c>
      <c r="W3126" s="10">
        <f t="shared" si="341"/>
        <v>-1</v>
      </c>
      <c r="X3126" s="21">
        <f t="shared" si="342"/>
        <v>2015</v>
      </c>
    </row>
    <row r="3127" spans="1:24" ht="60" x14ac:dyDescent="0.25">
      <c r="A3127">
        <v>3631</v>
      </c>
      <c r="B3127" s="1" t="s">
        <v>3629</v>
      </c>
      <c r="C3127" s="1" t="s">
        <v>7741</v>
      </c>
      <c r="D3127" s="3">
        <v>17100</v>
      </c>
      <c r="E3127" s="4">
        <v>8725</v>
      </c>
      <c r="F3127" t="s">
        <v>8220</v>
      </c>
      <c r="G3127" t="s">
        <v>8223</v>
      </c>
      <c r="H3127" t="s">
        <v>8403</v>
      </c>
      <c r="I3127" t="s">
        <v>8245</v>
      </c>
      <c r="J3127">
        <v>1411444740</v>
      </c>
      <c r="K3127">
        <v>1409335497</v>
      </c>
      <c r="L3127" t="b">
        <v>0</v>
      </c>
      <c r="M3127">
        <v>59</v>
      </c>
      <c r="N3127" t="b">
        <v>0</v>
      </c>
      <c r="O3127" t="s">
        <v>8303</v>
      </c>
      <c r="P3127" t="s">
        <v>8321</v>
      </c>
      <c r="Q3127" t="s">
        <v>8333</v>
      </c>
      <c r="R3127">
        <f t="shared" si="336"/>
        <v>147.88</v>
      </c>
      <c r="S3127" s="9">
        <f t="shared" si="337"/>
        <v>51</v>
      </c>
      <c r="T3127" s="8">
        <f t="shared" si="338"/>
        <v>41880.753437499996</v>
      </c>
      <c r="U3127" s="8">
        <f t="shared" si="339"/>
        <v>41905.165972222225</v>
      </c>
      <c r="V3127" s="14">
        <f t="shared" si="340"/>
        <v>24.412534722228884</v>
      </c>
      <c r="W3127" s="10">
        <f t="shared" si="341"/>
        <v>-0.48976608187134502</v>
      </c>
      <c r="X3127" s="21">
        <f t="shared" si="342"/>
        <v>2014</v>
      </c>
    </row>
    <row r="3128" spans="1:24" ht="45" x14ac:dyDescent="0.25">
      <c r="A3128">
        <v>821</v>
      </c>
      <c r="B3128" s="1" t="s">
        <v>822</v>
      </c>
      <c r="C3128" s="1" t="s">
        <v>4931</v>
      </c>
      <c r="D3128" s="3">
        <v>17482</v>
      </c>
      <c r="E3128" s="4">
        <v>17482</v>
      </c>
      <c r="F3128" t="s">
        <v>8218</v>
      </c>
      <c r="G3128" t="s">
        <v>8223</v>
      </c>
      <c r="H3128" t="s">
        <v>8403</v>
      </c>
      <c r="I3128" t="s">
        <v>8245</v>
      </c>
      <c r="J3128">
        <v>1430712060</v>
      </c>
      <c r="K3128">
        <v>1427753265</v>
      </c>
      <c r="L3128" t="b">
        <v>0</v>
      </c>
      <c r="M3128">
        <v>78</v>
      </c>
      <c r="N3128" t="b">
        <v>1</v>
      </c>
      <c r="O3128" t="s">
        <v>8274</v>
      </c>
      <c r="P3128" t="s">
        <v>8325</v>
      </c>
      <c r="Q3128" t="s">
        <v>8329</v>
      </c>
      <c r="R3128">
        <f t="shared" si="336"/>
        <v>224.13</v>
      </c>
      <c r="S3128" s="9">
        <f t="shared" si="337"/>
        <v>100</v>
      </c>
      <c r="T3128" s="8">
        <f t="shared" si="338"/>
        <v>42093.922048611115</v>
      </c>
      <c r="U3128" s="8">
        <f t="shared" si="339"/>
        <v>42128.167361111111</v>
      </c>
      <c r="V3128" s="14">
        <f t="shared" si="340"/>
        <v>34.245312499995634</v>
      </c>
      <c r="W3128" s="10">
        <f t="shared" si="341"/>
        <v>0</v>
      </c>
      <c r="X3128" s="21">
        <f t="shared" si="342"/>
        <v>2015</v>
      </c>
    </row>
    <row r="3129" spans="1:24" ht="60" x14ac:dyDescent="0.25">
      <c r="A3129">
        <v>1509</v>
      </c>
      <c r="B3129" s="1" t="s">
        <v>1510</v>
      </c>
      <c r="C3129" s="1" t="s">
        <v>5619</v>
      </c>
      <c r="D3129" s="3">
        <v>17500</v>
      </c>
      <c r="E3129" s="4">
        <v>21637.22</v>
      </c>
      <c r="F3129" t="s">
        <v>8218</v>
      </c>
      <c r="G3129" t="s">
        <v>8235</v>
      </c>
      <c r="H3129" t="s">
        <v>8412</v>
      </c>
      <c r="I3129" t="s">
        <v>8248</v>
      </c>
      <c r="J3129">
        <v>1487113140</v>
      </c>
      <c r="K3129">
        <v>1484570885</v>
      </c>
      <c r="L3129" t="b">
        <v>1</v>
      </c>
      <c r="M3129">
        <v>196</v>
      </c>
      <c r="N3129" t="b">
        <v>1</v>
      </c>
      <c r="O3129" t="s">
        <v>8283</v>
      </c>
      <c r="P3129" t="s">
        <v>8311</v>
      </c>
      <c r="Q3129" t="s">
        <v>8312</v>
      </c>
      <c r="R3129">
        <f t="shared" si="336"/>
        <v>110.39</v>
      </c>
      <c r="S3129" s="9">
        <f t="shared" si="337"/>
        <v>124</v>
      </c>
      <c r="T3129" s="8">
        <f t="shared" si="338"/>
        <v>42751.533391203702</v>
      </c>
      <c r="U3129" s="8">
        <f t="shared" si="339"/>
        <v>42780.957638888889</v>
      </c>
      <c r="V3129" s="14">
        <f t="shared" si="340"/>
        <v>29.424247685186856</v>
      </c>
      <c r="W3129" s="10">
        <f t="shared" si="341"/>
        <v>0.2364125714285715</v>
      </c>
      <c r="X3129" s="21">
        <f t="shared" si="342"/>
        <v>2017</v>
      </c>
    </row>
    <row r="3130" spans="1:24" ht="60" x14ac:dyDescent="0.25">
      <c r="A3130">
        <v>2664</v>
      </c>
      <c r="B3130" s="1" t="s">
        <v>2664</v>
      </c>
      <c r="C3130" s="1" t="s">
        <v>6774</v>
      </c>
      <c r="D3130" s="3">
        <v>17500</v>
      </c>
      <c r="E3130" s="4">
        <v>18100</v>
      </c>
      <c r="F3130" t="s">
        <v>8218</v>
      </c>
      <c r="G3130" t="s">
        <v>8223</v>
      </c>
      <c r="H3130" t="s">
        <v>8403</v>
      </c>
      <c r="I3130" t="s">
        <v>8245</v>
      </c>
      <c r="J3130">
        <v>1449644340</v>
      </c>
      <c r="K3130">
        <v>1446683797</v>
      </c>
      <c r="L3130" t="b">
        <v>0</v>
      </c>
      <c r="M3130">
        <v>104</v>
      </c>
      <c r="N3130" t="b">
        <v>1</v>
      </c>
      <c r="O3130" t="s">
        <v>8300</v>
      </c>
      <c r="P3130" t="s">
        <v>8306</v>
      </c>
      <c r="Q3130" t="s">
        <v>8338</v>
      </c>
      <c r="R3130">
        <f t="shared" si="336"/>
        <v>174.04</v>
      </c>
      <c r="S3130" s="9">
        <f t="shared" si="337"/>
        <v>103</v>
      </c>
      <c r="T3130" s="8">
        <f t="shared" si="338"/>
        <v>42313.02542824074</v>
      </c>
      <c r="U3130" s="8">
        <f t="shared" si="339"/>
        <v>42347.290972222225</v>
      </c>
      <c r="V3130" s="14">
        <f t="shared" si="340"/>
        <v>34.26554398148437</v>
      </c>
      <c r="W3130" s="10">
        <f t="shared" si="341"/>
        <v>3.4285714285714287E-2</v>
      </c>
      <c r="X3130" s="21">
        <f t="shared" si="342"/>
        <v>2015</v>
      </c>
    </row>
    <row r="3131" spans="1:24" ht="45" x14ac:dyDescent="0.25">
      <c r="A3131">
        <v>1803</v>
      </c>
      <c r="B3131" s="1" t="s">
        <v>1804</v>
      </c>
      <c r="C3131" s="1" t="s">
        <v>5913</v>
      </c>
      <c r="D3131" s="3">
        <v>17500</v>
      </c>
      <c r="E3131" s="4">
        <v>5390</v>
      </c>
      <c r="F3131" t="s">
        <v>8220</v>
      </c>
      <c r="G3131" t="s">
        <v>8223</v>
      </c>
      <c r="H3131" t="s">
        <v>8403</v>
      </c>
      <c r="I3131" t="s">
        <v>8245</v>
      </c>
      <c r="J3131">
        <v>1423878182</v>
      </c>
      <c r="K3131">
        <v>1421199782</v>
      </c>
      <c r="L3131" t="b">
        <v>1</v>
      </c>
      <c r="M3131">
        <v>75</v>
      </c>
      <c r="N3131" t="b">
        <v>0</v>
      </c>
      <c r="O3131" t="s">
        <v>8283</v>
      </c>
      <c r="P3131" t="s">
        <v>8311</v>
      </c>
      <c r="Q3131" t="s">
        <v>8312</v>
      </c>
      <c r="R3131">
        <f t="shared" si="336"/>
        <v>71.87</v>
      </c>
      <c r="S3131" s="9">
        <f t="shared" si="337"/>
        <v>31</v>
      </c>
      <c r="T3131" s="8">
        <f t="shared" si="338"/>
        <v>42018.071550925932</v>
      </c>
      <c r="U3131" s="8">
        <f t="shared" si="339"/>
        <v>42049.071550925932</v>
      </c>
      <c r="V3131" s="14">
        <f t="shared" si="340"/>
        <v>31</v>
      </c>
      <c r="W3131" s="10">
        <f t="shared" si="341"/>
        <v>-0.69199999999999995</v>
      </c>
      <c r="X3131" s="21">
        <f t="shared" si="342"/>
        <v>2015</v>
      </c>
    </row>
    <row r="3132" spans="1:24" ht="45" x14ac:dyDescent="0.25">
      <c r="A3132">
        <v>982</v>
      </c>
      <c r="B3132" s="1" t="s">
        <v>983</v>
      </c>
      <c r="C3132" s="1" t="s">
        <v>5092</v>
      </c>
      <c r="D3132" s="3">
        <v>17500</v>
      </c>
      <c r="E3132" s="4">
        <v>3</v>
      </c>
      <c r="F3132" t="s">
        <v>8220</v>
      </c>
      <c r="G3132" t="s">
        <v>8223</v>
      </c>
      <c r="H3132" t="s">
        <v>8403</v>
      </c>
      <c r="I3132" t="s">
        <v>8245</v>
      </c>
      <c r="J3132">
        <v>1475431486</v>
      </c>
      <c r="K3132">
        <v>1472839486</v>
      </c>
      <c r="L3132" t="b">
        <v>0</v>
      </c>
      <c r="M3132">
        <v>3</v>
      </c>
      <c r="N3132" t="b">
        <v>0</v>
      </c>
      <c r="O3132" t="s">
        <v>8271</v>
      </c>
      <c r="P3132" t="s">
        <v>8306</v>
      </c>
      <c r="Q3132" t="s">
        <v>8308</v>
      </c>
      <c r="R3132">
        <f t="shared" si="336"/>
        <v>1</v>
      </c>
      <c r="S3132" s="9">
        <f t="shared" si="337"/>
        <v>0</v>
      </c>
      <c r="T3132" s="8">
        <f t="shared" si="338"/>
        <v>42615.753310185188</v>
      </c>
      <c r="U3132" s="8">
        <f t="shared" si="339"/>
        <v>42645.753310185188</v>
      </c>
      <c r="V3132" s="14">
        <f t="shared" si="340"/>
        <v>30</v>
      </c>
      <c r="W3132" s="10">
        <f t="shared" si="341"/>
        <v>-0.9998285714285714</v>
      </c>
      <c r="X3132" s="21">
        <f t="shared" si="342"/>
        <v>2016</v>
      </c>
    </row>
    <row r="3133" spans="1:24" ht="60" x14ac:dyDescent="0.25">
      <c r="A3133">
        <v>770</v>
      </c>
      <c r="B3133" s="1" t="s">
        <v>771</v>
      </c>
      <c r="C3133" s="1" t="s">
        <v>4880</v>
      </c>
      <c r="D3133" s="3">
        <v>17500</v>
      </c>
      <c r="E3133" s="4">
        <v>0</v>
      </c>
      <c r="F3133" t="s">
        <v>8220</v>
      </c>
      <c r="G3133" t="s">
        <v>8223</v>
      </c>
      <c r="H3133" t="s">
        <v>8403</v>
      </c>
      <c r="I3133" t="s">
        <v>8245</v>
      </c>
      <c r="J3133">
        <v>1361750369</v>
      </c>
      <c r="K3133">
        <v>1358294369</v>
      </c>
      <c r="L3133" t="b">
        <v>0</v>
      </c>
      <c r="M3133">
        <v>0</v>
      </c>
      <c r="N3133" t="b">
        <v>0</v>
      </c>
      <c r="O3133" t="s">
        <v>8273</v>
      </c>
      <c r="P3133" t="s">
        <v>8309</v>
      </c>
      <c r="Q3133" t="s">
        <v>8350</v>
      </c>
      <c r="R3133">
        <f t="shared" si="336"/>
        <v>0</v>
      </c>
      <c r="S3133" s="9">
        <f t="shared" si="337"/>
        <v>0</v>
      </c>
      <c r="T3133" s="8">
        <f t="shared" si="338"/>
        <v>41289.999641203707</v>
      </c>
      <c r="U3133" s="8">
        <f t="shared" si="339"/>
        <v>41329.999641203707</v>
      </c>
      <c r="V3133" s="14">
        <f t="shared" si="340"/>
        <v>40</v>
      </c>
      <c r="W3133" s="10">
        <f t="shared" si="341"/>
        <v>-1</v>
      </c>
      <c r="X3133" s="21">
        <f t="shared" si="342"/>
        <v>2013</v>
      </c>
    </row>
    <row r="3134" spans="1:24" ht="45" x14ac:dyDescent="0.25">
      <c r="A3134">
        <v>3953</v>
      </c>
      <c r="B3134" s="1" t="s">
        <v>3950</v>
      </c>
      <c r="C3134" s="1" t="s">
        <v>8060</v>
      </c>
      <c r="D3134" s="3">
        <v>17600</v>
      </c>
      <c r="E3134" s="4">
        <v>0</v>
      </c>
      <c r="F3134" t="s">
        <v>8220</v>
      </c>
      <c r="G3134" t="s">
        <v>8223</v>
      </c>
      <c r="H3134" t="s">
        <v>8403</v>
      </c>
      <c r="I3134" t="s">
        <v>8245</v>
      </c>
      <c r="J3134">
        <v>1469834940</v>
      </c>
      <c r="K3134">
        <v>1467162586</v>
      </c>
      <c r="L3134" t="b">
        <v>0</v>
      </c>
      <c r="M3134">
        <v>0</v>
      </c>
      <c r="N3134" t="b">
        <v>0</v>
      </c>
      <c r="O3134" t="s">
        <v>8269</v>
      </c>
      <c r="P3134" t="s">
        <v>8321</v>
      </c>
      <c r="Q3134" t="s">
        <v>8324</v>
      </c>
      <c r="R3134">
        <f t="shared" si="336"/>
        <v>0</v>
      </c>
      <c r="S3134" s="9">
        <f t="shared" si="337"/>
        <v>0</v>
      </c>
      <c r="T3134" s="8">
        <f t="shared" si="338"/>
        <v>42550.048449074078</v>
      </c>
      <c r="U3134" s="8">
        <f t="shared" si="339"/>
        <v>42580.978472222225</v>
      </c>
      <c r="V3134" s="14">
        <f t="shared" si="340"/>
        <v>30.930023148146574</v>
      </c>
      <c r="W3134" s="10">
        <f t="shared" si="341"/>
        <v>-1</v>
      </c>
      <c r="X3134" s="21">
        <f t="shared" si="342"/>
        <v>2016</v>
      </c>
    </row>
    <row r="3135" spans="1:24" ht="60" x14ac:dyDescent="0.25">
      <c r="A3135">
        <v>2237</v>
      </c>
      <c r="B3135" s="1" t="s">
        <v>2238</v>
      </c>
      <c r="C3135" s="1" t="s">
        <v>6347</v>
      </c>
      <c r="D3135" s="3">
        <v>18000</v>
      </c>
      <c r="E3135" s="4">
        <v>63527</v>
      </c>
      <c r="F3135" t="s">
        <v>8218</v>
      </c>
      <c r="G3135" t="s">
        <v>8223</v>
      </c>
      <c r="H3135" t="s">
        <v>8403</v>
      </c>
      <c r="I3135" t="s">
        <v>8245</v>
      </c>
      <c r="J3135">
        <v>1415779140</v>
      </c>
      <c r="K3135">
        <v>1412294683</v>
      </c>
      <c r="L3135" t="b">
        <v>0</v>
      </c>
      <c r="M3135">
        <v>983</v>
      </c>
      <c r="N3135" t="b">
        <v>1</v>
      </c>
      <c r="O3135" t="s">
        <v>8295</v>
      </c>
      <c r="P3135" t="s">
        <v>8314</v>
      </c>
      <c r="Q3135" t="s">
        <v>8315</v>
      </c>
      <c r="R3135">
        <f t="shared" si="336"/>
        <v>64.63</v>
      </c>
      <c r="S3135" s="9">
        <f t="shared" si="337"/>
        <v>353</v>
      </c>
      <c r="T3135" s="8">
        <f t="shared" si="338"/>
        <v>41915.003275462965</v>
      </c>
      <c r="U3135" s="8">
        <f t="shared" si="339"/>
        <v>41955.332638888889</v>
      </c>
      <c r="V3135" s="14">
        <f t="shared" si="340"/>
        <v>40.329363425924385</v>
      </c>
      <c r="W3135" s="10">
        <f t="shared" si="341"/>
        <v>2.5292777777777777</v>
      </c>
      <c r="X3135" s="21">
        <f t="shared" si="342"/>
        <v>2014</v>
      </c>
    </row>
    <row r="3136" spans="1:24" ht="45" x14ac:dyDescent="0.25">
      <c r="A3136">
        <v>2168</v>
      </c>
      <c r="B3136" s="1" t="s">
        <v>2169</v>
      </c>
      <c r="C3136" s="1" t="s">
        <v>6278</v>
      </c>
      <c r="D3136" s="3">
        <v>18000</v>
      </c>
      <c r="E3136" s="4">
        <v>21884.69</v>
      </c>
      <c r="F3136" t="s">
        <v>8218</v>
      </c>
      <c r="G3136" t="s">
        <v>8223</v>
      </c>
      <c r="H3136" t="s">
        <v>8403</v>
      </c>
      <c r="I3136" t="s">
        <v>8245</v>
      </c>
      <c r="J3136">
        <v>1486702800</v>
      </c>
      <c r="K3136">
        <v>1484058261</v>
      </c>
      <c r="L3136" t="b">
        <v>0</v>
      </c>
      <c r="M3136">
        <v>340</v>
      </c>
      <c r="N3136" t="b">
        <v>1</v>
      </c>
      <c r="O3136" t="s">
        <v>8274</v>
      </c>
      <c r="P3136" t="s">
        <v>8325</v>
      </c>
      <c r="Q3136" t="s">
        <v>8329</v>
      </c>
      <c r="R3136">
        <f t="shared" si="336"/>
        <v>64.37</v>
      </c>
      <c r="S3136" s="9">
        <f t="shared" si="337"/>
        <v>122</v>
      </c>
      <c r="T3136" s="8">
        <f t="shared" si="338"/>
        <v>42745.600243055553</v>
      </c>
      <c r="U3136" s="8">
        <f t="shared" si="339"/>
        <v>42776.208333333328</v>
      </c>
      <c r="V3136" s="14">
        <f t="shared" si="340"/>
        <v>30.608090277775773</v>
      </c>
      <c r="W3136" s="10">
        <f t="shared" si="341"/>
        <v>0.21581611111111104</v>
      </c>
      <c r="X3136" s="21">
        <f t="shared" si="342"/>
        <v>2017</v>
      </c>
    </row>
    <row r="3137" spans="1:24" ht="60" x14ac:dyDescent="0.25">
      <c r="A3137">
        <v>2091</v>
      </c>
      <c r="B3137" s="1" t="s">
        <v>2092</v>
      </c>
      <c r="C3137" s="1" t="s">
        <v>6201</v>
      </c>
      <c r="D3137" s="3">
        <v>18000</v>
      </c>
      <c r="E3137" s="4">
        <v>21684.2</v>
      </c>
      <c r="F3137" t="s">
        <v>8218</v>
      </c>
      <c r="G3137" t="s">
        <v>8223</v>
      </c>
      <c r="H3137" t="s">
        <v>8403</v>
      </c>
      <c r="I3137" t="s">
        <v>8245</v>
      </c>
      <c r="J3137">
        <v>1299009600</v>
      </c>
      <c r="K3137">
        <v>1294818278</v>
      </c>
      <c r="L3137" t="b">
        <v>0</v>
      </c>
      <c r="M3137">
        <v>246</v>
      </c>
      <c r="N3137" t="b">
        <v>1</v>
      </c>
      <c r="O3137" t="s">
        <v>8277</v>
      </c>
      <c r="P3137" t="s">
        <v>8325</v>
      </c>
      <c r="Q3137" t="s">
        <v>8326</v>
      </c>
      <c r="R3137">
        <f t="shared" si="336"/>
        <v>88.15</v>
      </c>
      <c r="S3137" s="9">
        <f t="shared" si="337"/>
        <v>120</v>
      </c>
      <c r="T3137" s="8">
        <f t="shared" si="338"/>
        <v>40555.322662037033</v>
      </c>
      <c r="U3137" s="8">
        <f t="shared" si="339"/>
        <v>40603.833333333336</v>
      </c>
      <c r="V3137" s="14">
        <f t="shared" si="340"/>
        <v>48.510671296302462</v>
      </c>
      <c r="W3137" s="10">
        <f t="shared" si="341"/>
        <v>0.20467777777777782</v>
      </c>
      <c r="X3137" s="21">
        <f t="shared" si="342"/>
        <v>2011</v>
      </c>
    </row>
    <row r="3138" spans="1:24" ht="60" x14ac:dyDescent="0.25">
      <c r="A3138">
        <v>309</v>
      </c>
      <c r="B3138" s="1" t="s">
        <v>310</v>
      </c>
      <c r="C3138" s="1" t="s">
        <v>4419</v>
      </c>
      <c r="D3138" s="3">
        <v>18000</v>
      </c>
      <c r="E3138" s="4">
        <v>21410</v>
      </c>
      <c r="F3138" t="s">
        <v>8218</v>
      </c>
      <c r="G3138" t="s">
        <v>8223</v>
      </c>
      <c r="H3138" t="s">
        <v>8403</v>
      </c>
      <c r="I3138" t="s">
        <v>8245</v>
      </c>
      <c r="J3138">
        <v>1346695334</v>
      </c>
      <c r="K3138">
        <v>1344880934</v>
      </c>
      <c r="L3138" t="b">
        <v>1</v>
      </c>
      <c r="M3138">
        <v>238</v>
      </c>
      <c r="N3138" t="b">
        <v>1</v>
      </c>
      <c r="O3138" t="s">
        <v>8267</v>
      </c>
      <c r="P3138" t="s">
        <v>8319</v>
      </c>
      <c r="Q3138" t="s">
        <v>8320</v>
      </c>
      <c r="R3138">
        <f t="shared" ref="R3138:R3201" si="343">IFERROR(ROUND(E3138/M3138,2),0)</f>
        <v>89.96</v>
      </c>
      <c r="S3138" s="9">
        <f t="shared" ref="S3138:S3201" si="344">ROUND((E3138/D3138)*100,0)</f>
        <v>119</v>
      </c>
      <c r="T3138" s="8">
        <f t="shared" ref="T3138:T3201" si="345">+(((K3138/60)/60)/24)+DATE(1970,1,1)</f>
        <v>41134.751550925925</v>
      </c>
      <c r="U3138" s="8">
        <f t="shared" ref="U3138:U3201" si="346">+(((J3138/60)/60/24)+DATE(1970,1,1))</f>
        <v>41155.751550925925</v>
      </c>
      <c r="V3138" s="14">
        <f t="shared" ref="V3138:V3201" si="347">+U3138-T3138</f>
        <v>21</v>
      </c>
      <c r="W3138" s="10">
        <f t="shared" ref="W3138:W3201" si="348">+(E3138-D3138)/D3138</f>
        <v>0.18944444444444444</v>
      </c>
      <c r="X3138" s="21">
        <f t="shared" ref="X3138:X3201" si="349">YEAR(T3138)</f>
        <v>2012</v>
      </c>
    </row>
    <row r="3139" spans="1:24" ht="30" x14ac:dyDescent="0.25">
      <c r="A3139">
        <v>283</v>
      </c>
      <c r="B3139" s="1" t="s">
        <v>284</v>
      </c>
      <c r="C3139" s="1" t="s">
        <v>4393</v>
      </c>
      <c r="D3139" s="3">
        <v>18000</v>
      </c>
      <c r="E3139" s="4">
        <v>20569.05</v>
      </c>
      <c r="F3139" t="s">
        <v>8218</v>
      </c>
      <c r="G3139" t="s">
        <v>8223</v>
      </c>
      <c r="H3139" t="s">
        <v>8403</v>
      </c>
      <c r="I3139" t="s">
        <v>8245</v>
      </c>
      <c r="J3139">
        <v>1306904340</v>
      </c>
      <c r="K3139">
        <v>1305219744</v>
      </c>
      <c r="L3139" t="b">
        <v>1</v>
      </c>
      <c r="M3139">
        <v>202</v>
      </c>
      <c r="N3139" t="b">
        <v>1</v>
      </c>
      <c r="O3139" t="s">
        <v>8267</v>
      </c>
      <c r="P3139" t="s">
        <v>8319</v>
      </c>
      <c r="Q3139" t="s">
        <v>8320</v>
      </c>
      <c r="R3139">
        <f t="shared" si="343"/>
        <v>101.83</v>
      </c>
      <c r="S3139" s="9">
        <f t="shared" si="344"/>
        <v>114</v>
      </c>
      <c r="T3139" s="8">
        <f t="shared" si="345"/>
        <v>40675.71</v>
      </c>
      <c r="U3139" s="8">
        <f t="shared" si="346"/>
        <v>40695.207638888889</v>
      </c>
      <c r="V3139" s="14">
        <f t="shared" si="347"/>
        <v>19.497638888889924</v>
      </c>
      <c r="W3139" s="10">
        <f t="shared" si="348"/>
        <v>0.14272499999999996</v>
      </c>
      <c r="X3139" s="21">
        <f t="shared" si="349"/>
        <v>2011</v>
      </c>
    </row>
    <row r="3140" spans="1:24" ht="45" x14ac:dyDescent="0.25">
      <c r="A3140">
        <v>2538</v>
      </c>
      <c r="B3140" s="1" t="s">
        <v>2538</v>
      </c>
      <c r="C3140" s="1" t="s">
        <v>6648</v>
      </c>
      <c r="D3140" s="3">
        <v>18000</v>
      </c>
      <c r="E3140" s="4">
        <v>20343.169999999998</v>
      </c>
      <c r="F3140" t="s">
        <v>8218</v>
      </c>
      <c r="G3140" t="s">
        <v>8223</v>
      </c>
      <c r="H3140" t="s">
        <v>8403</v>
      </c>
      <c r="I3140" t="s">
        <v>8245</v>
      </c>
      <c r="J3140">
        <v>1361681940</v>
      </c>
      <c r="K3140">
        <v>1359029661</v>
      </c>
      <c r="L3140" t="b">
        <v>0</v>
      </c>
      <c r="M3140">
        <v>185</v>
      </c>
      <c r="N3140" t="b">
        <v>1</v>
      </c>
      <c r="O3140" t="s">
        <v>8298</v>
      </c>
      <c r="P3140" t="s">
        <v>8325</v>
      </c>
      <c r="Q3140" t="s">
        <v>8339</v>
      </c>
      <c r="R3140">
        <f t="shared" si="343"/>
        <v>109.96</v>
      </c>
      <c r="S3140" s="9">
        <f t="shared" si="344"/>
        <v>113</v>
      </c>
      <c r="T3140" s="8">
        <f t="shared" si="345"/>
        <v>41298.509965277779</v>
      </c>
      <c r="U3140" s="8">
        <f t="shared" si="346"/>
        <v>41329.207638888889</v>
      </c>
      <c r="V3140" s="14">
        <f t="shared" si="347"/>
        <v>30.697673611110076</v>
      </c>
      <c r="W3140" s="10">
        <f t="shared" si="348"/>
        <v>0.13017611111111102</v>
      </c>
      <c r="X3140" s="21">
        <f t="shared" si="349"/>
        <v>2013</v>
      </c>
    </row>
    <row r="3141" spans="1:24" ht="60" x14ac:dyDescent="0.25">
      <c r="A3141">
        <v>2226</v>
      </c>
      <c r="B3141" s="1" t="s">
        <v>2227</v>
      </c>
      <c r="C3141" s="1" t="s">
        <v>6336</v>
      </c>
      <c r="D3141" s="3">
        <v>18000</v>
      </c>
      <c r="E3141" s="4">
        <v>19523.310000000001</v>
      </c>
      <c r="F3141" t="s">
        <v>8218</v>
      </c>
      <c r="G3141" t="s">
        <v>8223</v>
      </c>
      <c r="H3141" t="s">
        <v>8403</v>
      </c>
      <c r="I3141" t="s">
        <v>8245</v>
      </c>
      <c r="J3141">
        <v>1455253140</v>
      </c>
      <c r="K3141">
        <v>1452625822</v>
      </c>
      <c r="L3141" t="b">
        <v>0</v>
      </c>
      <c r="M3141">
        <v>321</v>
      </c>
      <c r="N3141" t="b">
        <v>1</v>
      </c>
      <c r="O3141" t="s">
        <v>8295</v>
      </c>
      <c r="P3141" t="s">
        <v>8314</v>
      </c>
      <c r="Q3141" t="s">
        <v>8315</v>
      </c>
      <c r="R3141">
        <f t="shared" si="343"/>
        <v>60.82</v>
      </c>
      <c r="S3141" s="9">
        <f t="shared" si="344"/>
        <v>108</v>
      </c>
      <c r="T3141" s="8">
        <f t="shared" si="345"/>
        <v>42381.79886574074</v>
      </c>
      <c r="U3141" s="8">
        <f t="shared" si="346"/>
        <v>42412.207638888889</v>
      </c>
      <c r="V3141" s="14">
        <f t="shared" si="347"/>
        <v>30.408773148148612</v>
      </c>
      <c r="W3141" s="10">
        <f t="shared" si="348"/>
        <v>8.4628333333333403E-2</v>
      </c>
      <c r="X3141" s="21">
        <f t="shared" si="349"/>
        <v>2016</v>
      </c>
    </row>
    <row r="3142" spans="1:24" ht="60" x14ac:dyDescent="0.25">
      <c r="A3142">
        <v>2718</v>
      </c>
      <c r="B3142" s="1" t="s">
        <v>2718</v>
      </c>
      <c r="C3142" s="1" t="s">
        <v>6828</v>
      </c>
      <c r="D3142" s="3">
        <v>18000</v>
      </c>
      <c r="E3142" s="4">
        <v>18645</v>
      </c>
      <c r="F3142" t="s">
        <v>8218</v>
      </c>
      <c r="G3142" t="s">
        <v>8223</v>
      </c>
      <c r="H3142" t="s">
        <v>8403</v>
      </c>
      <c r="I3142" t="s">
        <v>8245</v>
      </c>
      <c r="J3142">
        <v>1462316400</v>
      </c>
      <c r="K3142">
        <v>1459865945</v>
      </c>
      <c r="L3142" t="b">
        <v>1</v>
      </c>
      <c r="M3142">
        <v>148</v>
      </c>
      <c r="N3142" t="b">
        <v>1</v>
      </c>
      <c r="O3142" t="s">
        <v>8301</v>
      </c>
      <c r="P3142" t="s">
        <v>8321</v>
      </c>
      <c r="Q3142" t="s">
        <v>8322</v>
      </c>
      <c r="R3142">
        <f t="shared" si="343"/>
        <v>125.98</v>
      </c>
      <c r="S3142" s="9">
        <f t="shared" si="344"/>
        <v>104</v>
      </c>
      <c r="T3142" s="8">
        <f t="shared" si="345"/>
        <v>42465.596585648149</v>
      </c>
      <c r="U3142" s="8">
        <f t="shared" si="346"/>
        <v>42493.958333333328</v>
      </c>
      <c r="V3142" s="14">
        <f t="shared" si="347"/>
        <v>28.36174768517958</v>
      </c>
      <c r="W3142" s="10">
        <f t="shared" si="348"/>
        <v>3.5833333333333335E-2</v>
      </c>
      <c r="X3142" s="21">
        <f t="shared" si="349"/>
        <v>2016</v>
      </c>
    </row>
    <row r="3143" spans="1:24" ht="45" x14ac:dyDescent="0.25">
      <c r="A3143">
        <v>1520</v>
      </c>
      <c r="B3143" s="1" t="s">
        <v>1521</v>
      </c>
      <c r="C3143" s="1" t="s">
        <v>5630</v>
      </c>
      <c r="D3143" s="3">
        <v>18000</v>
      </c>
      <c r="E3143" s="4">
        <v>18625</v>
      </c>
      <c r="F3143" t="s">
        <v>8218</v>
      </c>
      <c r="G3143" t="s">
        <v>8223</v>
      </c>
      <c r="H3143" t="s">
        <v>8403</v>
      </c>
      <c r="I3143" t="s">
        <v>8245</v>
      </c>
      <c r="J3143">
        <v>1418961600</v>
      </c>
      <c r="K3143">
        <v>1415824513</v>
      </c>
      <c r="L3143" t="b">
        <v>1</v>
      </c>
      <c r="M3143">
        <v>167</v>
      </c>
      <c r="N3143" t="b">
        <v>1</v>
      </c>
      <c r="O3143" t="s">
        <v>8283</v>
      </c>
      <c r="P3143" t="s">
        <v>8311</v>
      </c>
      <c r="Q3143" t="s">
        <v>8312</v>
      </c>
      <c r="R3143">
        <f t="shared" si="343"/>
        <v>111.53</v>
      </c>
      <c r="S3143" s="9">
        <f t="shared" si="344"/>
        <v>103</v>
      </c>
      <c r="T3143" s="8">
        <f t="shared" si="345"/>
        <v>41955.857789351852</v>
      </c>
      <c r="U3143" s="8">
        <f t="shared" si="346"/>
        <v>41992.166666666672</v>
      </c>
      <c r="V3143" s="14">
        <f t="shared" si="347"/>
        <v>36.308877314819256</v>
      </c>
      <c r="W3143" s="10">
        <f t="shared" si="348"/>
        <v>3.4722222222222224E-2</v>
      </c>
      <c r="X3143" s="21">
        <f t="shared" si="349"/>
        <v>2014</v>
      </c>
    </row>
    <row r="3144" spans="1:24" ht="60" x14ac:dyDescent="0.25">
      <c r="A3144">
        <v>2305</v>
      </c>
      <c r="B3144" s="1" t="s">
        <v>2306</v>
      </c>
      <c r="C3144" s="1" t="s">
        <v>6415</v>
      </c>
      <c r="D3144" s="3">
        <v>18000</v>
      </c>
      <c r="E3144" s="4">
        <v>18221</v>
      </c>
      <c r="F3144" t="s">
        <v>8218</v>
      </c>
      <c r="G3144" t="s">
        <v>8223</v>
      </c>
      <c r="H3144" t="s">
        <v>8403</v>
      </c>
      <c r="I3144" t="s">
        <v>8245</v>
      </c>
      <c r="J3144">
        <v>1407520800</v>
      </c>
      <c r="K3144">
        <v>1405356072</v>
      </c>
      <c r="L3144" t="b">
        <v>1</v>
      </c>
      <c r="M3144">
        <v>167</v>
      </c>
      <c r="N3144" t="b">
        <v>1</v>
      </c>
      <c r="O3144" t="s">
        <v>8277</v>
      </c>
      <c r="P3144" t="s">
        <v>8325</v>
      </c>
      <c r="Q3144" t="s">
        <v>8326</v>
      </c>
      <c r="R3144">
        <f t="shared" si="343"/>
        <v>109.11</v>
      </c>
      <c r="S3144" s="9">
        <f t="shared" si="344"/>
        <v>101</v>
      </c>
      <c r="T3144" s="8">
        <f t="shared" si="345"/>
        <v>41834.695277777777</v>
      </c>
      <c r="U3144" s="8">
        <f t="shared" si="346"/>
        <v>41859.75</v>
      </c>
      <c r="V3144" s="14">
        <f t="shared" si="347"/>
        <v>25.054722222223063</v>
      </c>
      <c r="W3144" s="10">
        <f t="shared" si="348"/>
        <v>1.2277777777777778E-2</v>
      </c>
      <c r="X3144" s="21">
        <f t="shared" si="349"/>
        <v>2014</v>
      </c>
    </row>
    <row r="3145" spans="1:24" ht="30" x14ac:dyDescent="0.25">
      <c r="A3145">
        <v>4022</v>
      </c>
      <c r="B3145" s="1" t="s">
        <v>4018</v>
      </c>
      <c r="C3145" s="1" t="s">
        <v>8127</v>
      </c>
      <c r="D3145" s="3">
        <v>18000</v>
      </c>
      <c r="E3145" s="4">
        <v>12521</v>
      </c>
      <c r="F3145" t="s">
        <v>8220</v>
      </c>
      <c r="G3145" t="s">
        <v>8223</v>
      </c>
      <c r="H3145" t="s">
        <v>8403</v>
      </c>
      <c r="I3145" t="s">
        <v>8245</v>
      </c>
      <c r="J3145">
        <v>1422759240</v>
      </c>
      <c r="K3145">
        <v>1418824867</v>
      </c>
      <c r="L3145" t="b">
        <v>0</v>
      </c>
      <c r="M3145">
        <v>197</v>
      </c>
      <c r="N3145" t="b">
        <v>0</v>
      </c>
      <c r="O3145" t="s">
        <v>8269</v>
      </c>
      <c r="P3145" t="s">
        <v>8321</v>
      </c>
      <c r="Q3145" t="s">
        <v>8324</v>
      </c>
      <c r="R3145">
        <f t="shared" si="343"/>
        <v>63.56</v>
      </c>
      <c r="S3145" s="9">
        <f t="shared" si="344"/>
        <v>70</v>
      </c>
      <c r="T3145" s="8">
        <f t="shared" si="345"/>
        <v>41990.584108796291</v>
      </c>
      <c r="U3145" s="8">
        <f t="shared" si="346"/>
        <v>42036.120833333334</v>
      </c>
      <c r="V3145" s="14">
        <f t="shared" si="347"/>
        <v>45.536724537043483</v>
      </c>
      <c r="W3145" s="10">
        <f t="shared" si="348"/>
        <v>-0.30438888888888888</v>
      </c>
      <c r="X3145" s="21">
        <f t="shared" si="349"/>
        <v>2014</v>
      </c>
    </row>
    <row r="3146" spans="1:24" ht="45" x14ac:dyDescent="0.25">
      <c r="A3146">
        <v>1817</v>
      </c>
      <c r="B3146" s="1" t="s">
        <v>1818</v>
      </c>
      <c r="C3146" s="1" t="s">
        <v>5927</v>
      </c>
      <c r="D3146" s="3">
        <v>18000</v>
      </c>
      <c r="E3146" s="4">
        <v>9419</v>
      </c>
      <c r="F3146" t="s">
        <v>8220</v>
      </c>
      <c r="G3146" t="s">
        <v>8223</v>
      </c>
      <c r="H3146" t="s">
        <v>8403</v>
      </c>
      <c r="I3146" t="s">
        <v>8245</v>
      </c>
      <c r="J3146">
        <v>1485759540</v>
      </c>
      <c r="K3146">
        <v>1480607607</v>
      </c>
      <c r="L3146" t="b">
        <v>0</v>
      </c>
      <c r="M3146">
        <v>100</v>
      </c>
      <c r="N3146" t="b">
        <v>0</v>
      </c>
      <c r="O3146" t="s">
        <v>8283</v>
      </c>
      <c r="P3146" t="s">
        <v>8311</v>
      </c>
      <c r="Q3146" t="s">
        <v>8312</v>
      </c>
      <c r="R3146">
        <f t="shared" si="343"/>
        <v>94.19</v>
      </c>
      <c r="S3146" s="9">
        <f t="shared" si="344"/>
        <v>52</v>
      </c>
      <c r="T3146" s="8">
        <f t="shared" si="345"/>
        <v>42705.662118055552</v>
      </c>
      <c r="U3146" s="8">
        <f t="shared" si="346"/>
        <v>42765.290972222225</v>
      </c>
      <c r="V3146" s="14">
        <f t="shared" si="347"/>
        <v>59.628854166672681</v>
      </c>
      <c r="W3146" s="10">
        <f t="shared" si="348"/>
        <v>-0.47672222222222221</v>
      </c>
      <c r="X3146" s="21">
        <f t="shared" si="349"/>
        <v>2016</v>
      </c>
    </row>
    <row r="3147" spans="1:24" ht="60" x14ac:dyDescent="0.25">
      <c r="A3147">
        <v>1094</v>
      </c>
      <c r="B3147" s="1" t="s">
        <v>1095</v>
      </c>
      <c r="C3147" s="1" t="s">
        <v>5204</v>
      </c>
      <c r="D3147" s="3">
        <v>18000</v>
      </c>
      <c r="E3147" s="4">
        <v>3294.01</v>
      </c>
      <c r="F3147" t="s">
        <v>8220</v>
      </c>
      <c r="G3147" t="s">
        <v>8223</v>
      </c>
      <c r="H3147" t="s">
        <v>8403</v>
      </c>
      <c r="I3147" t="s">
        <v>8245</v>
      </c>
      <c r="J3147">
        <v>1318180033</v>
      </c>
      <c r="K3147">
        <v>1315588033</v>
      </c>
      <c r="L3147" t="b">
        <v>0</v>
      </c>
      <c r="M3147">
        <v>27</v>
      </c>
      <c r="N3147" t="b">
        <v>0</v>
      </c>
      <c r="O3147" t="s">
        <v>8280</v>
      </c>
      <c r="P3147" t="s">
        <v>8314</v>
      </c>
      <c r="Q3147" t="s">
        <v>8332</v>
      </c>
      <c r="R3147">
        <f t="shared" si="343"/>
        <v>122</v>
      </c>
      <c r="S3147" s="9">
        <f t="shared" si="344"/>
        <v>18</v>
      </c>
      <c r="T3147" s="8">
        <f t="shared" si="345"/>
        <v>40795.713344907403</v>
      </c>
      <c r="U3147" s="8">
        <f t="shared" si="346"/>
        <v>40825.713344907403</v>
      </c>
      <c r="V3147" s="14">
        <f t="shared" si="347"/>
        <v>30</v>
      </c>
      <c r="W3147" s="10">
        <f t="shared" si="348"/>
        <v>-0.81699944444444439</v>
      </c>
      <c r="X3147" s="21">
        <f t="shared" si="349"/>
        <v>2011</v>
      </c>
    </row>
    <row r="3148" spans="1:24" ht="60" x14ac:dyDescent="0.25">
      <c r="A3148">
        <v>2517</v>
      </c>
      <c r="B3148" s="1" t="s">
        <v>2517</v>
      </c>
      <c r="C3148" s="1" t="s">
        <v>6627</v>
      </c>
      <c r="D3148" s="3">
        <v>18000</v>
      </c>
      <c r="E3148" s="4">
        <v>1767</v>
      </c>
      <c r="F3148" t="s">
        <v>8220</v>
      </c>
      <c r="G3148" t="s">
        <v>8228</v>
      </c>
      <c r="H3148" t="s">
        <v>8408</v>
      </c>
      <c r="I3148" t="s">
        <v>8250</v>
      </c>
      <c r="J3148">
        <v>1426788930</v>
      </c>
      <c r="K3148">
        <v>1424200530</v>
      </c>
      <c r="L3148" t="b">
        <v>0</v>
      </c>
      <c r="M3148">
        <v>33</v>
      </c>
      <c r="N3148" t="b">
        <v>0</v>
      </c>
      <c r="O3148" t="s">
        <v>8297</v>
      </c>
      <c r="P3148" t="s">
        <v>8317</v>
      </c>
      <c r="Q3148" t="s">
        <v>8355</v>
      </c>
      <c r="R3148">
        <f t="shared" si="343"/>
        <v>53.55</v>
      </c>
      <c r="S3148" s="9">
        <f t="shared" si="344"/>
        <v>10</v>
      </c>
      <c r="T3148" s="8">
        <f t="shared" si="345"/>
        <v>42052.802430555559</v>
      </c>
      <c r="U3148" s="8">
        <f t="shared" si="346"/>
        <v>42082.760763888888</v>
      </c>
      <c r="V3148" s="14">
        <f t="shared" si="347"/>
        <v>29.958333333328483</v>
      </c>
      <c r="W3148" s="10">
        <f t="shared" si="348"/>
        <v>-0.90183333333333338</v>
      </c>
      <c r="X3148" s="21">
        <f t="shared" si="349"/>
        <v>2015</v>
      </c>
    </row>
    <row r="3149" spans="1:24" ht="45" x14ac:dyDescent="0.25">
      <c r="A3149">
        <v>1862</v>
      </c>
      <c r="B3149" s="1" t="s">
        <v>1863</v>
      </c>
      <c r="C3149" s="1" t="s">
        <v>5972</v>
      </c>
      <c r="D3149" s="3">
        <v>18000</v>
      </c>
      <c r="E3149" s="4">
        <v>1455</v>
      </c>
      <c r="F3149" t="s">
        <v>8220</v>
      </c>
      <c r="G3149" t="s">
        <v>8223</v>
      </c>
      <c r="H3149" t="s">
        <v>8403</v>
      </c>
      <c r="I3149" t="s">
        <v>8245</v>
      </c>
      <c r="J3149">
        <v>1488958200</v>
      </c>
      <c r="K3149">
        <v>1484912974</v>
      </c>
      <c r="L3149" t="b">
        <v>0</v>
      </c>
      <c r="M3149">
        <v>16</v>
      </c>
      <c r="N3149" t="b">
        <v>0</v>
      </c>
      <c r="O3149" t="s">
        <v>8281</v>
      </c>
      <c r="P3149" t="s">
        <v>8314</v>
      </c>
      <c r="Q3149" t="s">
        <v>8342</v>
      </c>
      <c r="R3149">
        <f t="shared" si="343"/>
        <v>90.94</v>
      </c>
      <c r="S3149" s="9">
        <f t="shared" si="344"/>
        <v>8</v>
      </c>
      <c r="T3149" s="8">
        <f t="shared" si="345"/>
        <v>42755.492754629624</v>
      </c>
      <c r="U3149" s="8">
        <f t="shared" si="346"/>
        <v>42802.3125</v>
      </c>
      <c r="V3149" s="14">
        <f t="shared" si="347"/>
        <v>46.81974537037604</v>
      </c>
      <c r="W3149" s="10">
        <f t="shared" si="348"/>
        <v>-0.91916666666666669</v>
      </c>
      <c r="X3149" s="21">
        <f t="shared" si="349"/>
        <v>2017</v>
      </c>
    </row>
    <row r="3150" spans="1:24" ht="45" x14ac:dyDescent="0.25">
      <c r="A3150">
        <v>1168</v>
      </c>
      <c r="B3150" s="1" t="s">
        <v>1169</v>
      </c>
      <c r="C3150" s="1" t="s">
        <v>5278</v>
      </c>
      <c r="D3150" s="3">
        <v>18000</v>
      </c>
      <c r="E3150" s="4">
        <v>1020</v>
      </c>
      <c r="F3150" t="s">
        <v>8220</v>
      </c>
      <c r="G3150" t="s">
        <v>8223</v>
      </c>
      <c r="H3150" t="s">
        <v>8403</v>
      </c>
      <c r="I3150" t="s">
        <v>8245</v>
      </c>
      <c r="J3150">
        <v>1474507065</v>
      </c>
      <c r="K3150">
        <v>1471915065</v>
      </c>
      <c r="L3150" t="b">
        <v>0</v>
      </c>
      <c r="M3150">
        <v>3</v>
      </c>
      <c r="N3150" t="b">
        <v>0</v>
      </c>
      <c r="O3150" t="s">
        <v>8282</v>
      </c>
      <c r="P3150" t="s">
        <v>8317</v>
      </c>
      <c r="Q3150" t="s">
        <v>8343</v>
      </c>
      <c r="R3150">
        <f t="shared" si="343"/>
        <v>340</v>
      </c>
      <c r="S3150" s="9">
        <f t="shared" si="344"/>
        <v>6</v>
      </c>
      <c r="T3150" s="8">
        <f t="shared" si="345"/>
        <v>42605.053993055553</v>
      </c>
      <c r="U3150" s="8">
        <f t="shared" si="346"/>
        <v>42635.053993055553</v>
      </c>
      <c r="V3150" s="14">
        <f t="shared" si="347"/>
        <v>30</v>
      </c>
      <c r="W3150" s="10">
        <f t="shared" si="348"/>
        <v>-0.94333333333333336</v>
      </c>
      <c r="X3150" s="21">
        <f t="shared" si="349"/>
        <v>2016</v>
      </c>
    </row>
    <row r="3151" spans="1:24" x14ac:dyDescent="0.25">
      <c r="A3151">
        <v>1086</v>
      </c>
      <c r="B3151" s="1" t="s">
        <v>1087</v>
      </c>
      <c r="C3151" s="1" t="s">
        <v>5196</v>
      </c>
      <c r="D3151" s="3">
        <v>18000</v>
      </c>
      <c r="E3151" s="4">
        <v>15</v>
      </c>
      <c r="F3151" t="s">
        <v>8220</v>
      </c>
      <c r="G3151" t="s">
        <v>8223</v>
      </c>
      <c r="H3151" t="s">
        <v>8403</v>
      </c>
      <c r="I3151" t="s">
        <v>8245</v>
      </c>
      <c r="J3151">
        <v>1408913291</v>
      </c>
      <c r="K3151">
        <v>1406321291</v>
      </c>
      <c r="L3151" t="b">
        <v>0</v>
      </c>
      <c r="M3151">
        <v>2</v>
      </c>
      <c r="N3151" t="b">
        <v>0</v>
      </c>
      <c r="O3151" t="s">
        <v>8280</v>
      </c>
      <c r="P3151" t="s">
        <v>8314</v>
      </c>
      <c r="Q3151" t="s">
        <v>8332</v>
      </c>
      <c r="R3151">
        <f t="shared" si="343"/>
        <v>7.5</v>
      </c>
      <c r="S3151" s="9">
        <f t="shared" si="344"/>
        <v>0</v>
      </c>
      <c r="T3151" s="8">
        <f t="shared" si="345"/>
        <v>41845.866793981484</v>
      </c>
      <c r="U3151" s="8">
        <f t="shared" si="346"/>
        <v>41875.866793981484</v>
      </c>
      <c r="V3151" s="14">
        <f t="shared" si="347"/>
        <v>30</v>
      </c>
      <c r="W3151" s="10">
        <f t="shared" si="348"/>
        <v>-0.99916666666666665</v>
      </c>
      <c r="X3151" s="21">
        <f t="shared" si="349"/>
        <v>2014</v>
      </c>
    </row>
    <row r="3152" spans="1:24" ht="45" x14ac:dyDescent="0.25">
      <c r="A3152">
        <v>3878</v>
      </c>
      <c r="B3152" s="1" t="s">
        <v>3875</v>
      </c>
      <c r="C3152" s="1" t="s">
        <v>7987</v>
      </c>
      <c r="D3152" s="3">
        <v>18000</v>
      </c>
      <c r="E3152" s="4">
        <v>10</v>
      </c>
      <c r="F3152" t="s">
        <v>8219</v>
      </c>
      <c r="G3152" t="s">
        <v>8223</v>
      </c>
      <c r="H3152" t="s">
        <v>8403</v>
      </c>
      <c r="I3152" t="s">
        <v>8245</v>
      </c>
      <c r="J3152">
        <v>1435636740</v>
      </c>
      <c r="K3152">
        <v>1433014746</v>
      </c>
      <c r="L3152" t="b">
        <v>0</v>
      </c>
      <c r="M3152">
        <v>1</v>
      </c>
      <c r="N3152" t="b">
        <v>0</v>
      </c>
      <c r="O3152" t="s">
        <v>8303</v>
      </c>
      <c r="P3152" t="s">
        <v>8321</v>
      </c>
      <c r="Q3152" t="s">
        <v>8333</v>
      </c>
      <c r="R3152">
        <f t="shared" si="343"/>
        <v>10</v>
      </c>
      <c r="S3152" s="9">
        <f t="shared" si="344"/>
        <v>0</v>
      </c>
      <c r="T3152" s="8">
        <f t="shared" si="345"/>
        <v>42154.818819444445</v>
      </c>
      <c r="U3152" s="8">
        <f t="shared" si="346"/>
        <v>42185.165972222225</v>
      </c>
      <c r="V3152" s="14">
        <f t="shared" si="347"/>
        <v>30.347152777780138</v>
      </c>
      <c r="W3152" s="10">
        <f t="shared" si="348"/>
        <v>-0.99944444444444447</v>
      </c>
      <c r="X3152" s="21">
        <f t="shared" si="349"/>
        <v>2015</v>
      </c>
    </row>
    <row r="3153" spans="1:24" ht="45" x14ac:dyDescent="0.25">
      <c r="A3153">
        <v>1541</v>
      </c>
      <c r="B3153" s="1" t="s">
        <v>1542</v>
      </c>
      <c r="C3153" s="1" t="s">
        <v>5651</v>
      </c>
      <c r="D3153" s="3">
        <v>18000</v>
      </c>
      <c r="E3153" s="4">
        <v>6</v>
      </c>
      <c r="F3153" t="s">
        <v>8220</v>
      </c>
      <c r="G3153" t="s">
        <v>8223</v>
      </c>
      <c r="H3153" t="s">
        <v>8403</v>
      </c>
      <c r="I3153" t="s">
        <v>8245</v>
      </c>
      <c r="J3153">
        <v>1420045538</v>
      </c>
      <c r="K3153">
        <v>1417453538</v>
      </c>
      <c r="L3153" t="b">
        <v>0</v>
      </c>
      <c r="M3153">
        <v>2</v>
      </c>
      <c r="N3153" t="b">
        <v>0</v>
      </c>
      <c r="O3153" t="s">
        <v>8287</v>
      </c>
      <c r="P3153" t="s">
        <v>8311</v>
      </c>
      <c r="Q3153" t="s">
        <v>8353</v>
      </c>
      <c r="R3153">
        <f t="shared" si="343"/>
        <v>3</v>
      </c>
      <c r="S3153" s="9">
        <f t="shared" si="344"/>
        <v>0</v>
      </c>
      <c r="T3153" s="8">
        <f t="shared" si="345"/>
        <v>41974.712245370371</v>
      </c>
      <c r="U3153" s="8">
        <f t="shared" si="346"/>
        <v>42004.712245370371</v>
      </c>
      <c r="V3153" s="14">
        <f t="shared" si="347"/>
        <v>30</v>
      </c>
      <c r="W3153" s="10">
        <f t="shared" si="348"/>
        <v>-0.9996666666666667</v>
      </c>
      <c r="X3153" s="21">
        <f t="shared" si="349"/>
        <v>2014</v>
      </c>
    </row>
    <row r="3154" spans="1:24" ht="60" x14ac:dyDescent="0.25">
      <c r="A3154">
        <v>3058</v>
      </c>
      <c r="B3154" s="1" t="s">
        <v>3058</v>
      </c>
      <c r="C3154" s="1" t="s">
        <v>7168</v>
      </c>
      <c r="D3154" s="3">
        <v>18000</v>
      </c>
      <c r="E3154" s="4">
        <v>3</v>
      </c>
      <c r="F3154" t="s">
        <v>8220</v>
      </c>
      <c r="G3154" t="s">
        <v>8236</v>
      </c>
      <c r="H3154" t="s">
        <v>8410</v>
      </c>
      <c r="I3154" t="s">
        <v>8248</v>
      </c>
      <c r="J3154">
        <v>1463734740</v>
      </c>
      <c r="K3154">
        <v>1459414740</v>
      </c>
      <c r="L3154" t="b">
        <v>0</v>
      </c>
      <c r="M3154">
        <v>3</v>
      </c>
      <c r="N3154" t="b">
        <v>0</v>
      </c>
      <c r="O3154" t="s">
        <v>8301</v>
      </c>
      <c r="P3154" t="s">
        <v>8321</v>
      </c>
      <c r="Q3154" t="s">
        <v>8322</v>
      </c>
      <c r="R3154">
        <f t="shared" si="343"/>
        <v>1</v>
      </c>
      <c r="S3154" s="9">
        <f t="shared" si="344"/>
        <v>0</v>
      </c>
      <c r="T3154" s="8">
        <f t="shared" si="345"/>
        <v>42460.374305555553</v>
      </c>
      <c r="U3154" s="8">
        <f t="shared" si="346"/>
        <v>42510.374305555553</v>
      </c>
      <c r="V3154" s="14">
        <f t="shared" si="347"/>
        <v>50</v>
      </c>
      <c r="W3154" s="10">
        <f t="shared" si="348"/>
        <v>-0.99983333333333335</v>
      </c>
      <c r="X3154" s="21">
        <f t="shared" si="349"/>
        <v>2016</v>
      </c>
    </row>
    <row r="3155" spans="1:24" ht="60" x14ac:dyDescent="0.25">
      <c r="A3155">
        <v>564</v>
      </c>
      <c r="B3155" s="1" t="s">
        <v>565</v>
      </c>
      <c r="C3155" s="1" t="s">
        <v>4674</v>
      </c>
      <c r="D3155" s="3">
        <v>18000</v>
      </c>
      <c r="E3155" s="4">
        <v>1</v>
      </c>
      <c r="F3155" t="s">
        <v>8220</v>
      </c>
      <c r="G3155" t="s">
        <v>8229</v>
      </c>
      <c r="H3155" t="s">
        <v>8409</v>
      </c>
      <c r="I3155" t="s">
        <v>8248</v>
      </c>
      <c r="J3155">
        <v>1457822275</v>
      </c>
      <c r="K3155">
        <v>1455230275</v>
      </c>
      <c r="L3155" t="b">
        <v>0</v>
      </c>
      <c r="M3155">
        <v>1</v>
      </c>
      <c r="N3155" t="b">
        <v>0</v>
      </c>
      <c r="O3155" t="s">
        <v>8270</v>
      </c>
      <c r="P3155" t="s">
        <v>8306</v>
      </c>
      <c r="Q3155" t="s">
        <v>8340</v>
      </c>
      <c r="R3155">
        <f t="shared" si="343"/>
        <v>1</v>
      </c>
      <c r="S3155" s="9">
        <f t="shared" si="344"/>
        <v>0</v>
      </c>
      <c r="T3155" s="8">
        <f t="shared" si="345"/>
        <v>42411.942997685182</v>
      </c>
      <c r="U3155" s="8">
        <f t="shared" si="346"/>
        <v>42441.942997685182</v>
      </c>
      <c r="V3155" s="14">
        <f t="shared" si="347"/>
        <v>30</v>
      </c>
      <c r="W3155" s="10">
        <f t="shared" si="348"/>
        <v>-0.99994444444444441</v>
      </c>
      <c r="X3155" s="21">
        <f t="shared" si="349"/>
        <v>2016</v>
      </c>
    </row>
    <row r="3156" spans="1:24" ht="60" x14ac:dyDescent="0.25">
      <c r="A3156">
        <v>1161</v>
      </c>
      <c r="B3156" s="1" t="s">
        <v>1162</v>
      </c>
      <c r="C3156" s="1" t="s">
        <v>5271</v>
      </c>
      <c r="D3156" s="3">
        <v>18000</v>
      </c>
      <c r="E3156" s="4">
        <v>0</v>
      </c>
      <c r="F3156" t="s">
        <v>8220</v>
      </c>
      <c r="G3156" t="s">
        <v>8223</v>
      </c>
      <c r="H3156" t="s">
        <v>8403</v>
      </c>
      <c r="I3156" t="s">
        <v>8245</v>
      </c>
      <c r="J3156">
        <v>1432047989</v>
      </c>
      <c r="K3156">
        <v>1430233589</v>
      </c>
      <c r="L3156" t="b">
        <v>0</v>
      </c>
      <c r="M3156">
        <v>0</v>
      </c>
      <c r="N3156" t="b">
        <v>0</v>
      </c>
      <c r="O3156" t="s">
        <v>8282</v>
      </c>
      <c r="P3156" t="s">
        <v>8317</v>
      </c>
      <c r="Q3156" t="s">
        <v>8343</v>
      </c>
      <c r="R3156">
        <f t="shared" si="343"/>
        <v>0</v>
      </c>
      <c r="S3156" s="9">
        <f t="shared" si="344"/>
        <v>0</v>
      </c>
      <c r="T3156" s="8">
        <f t="shared" si="345"/>
        <v>42122.629502314812</v>
      </c>
      <c r="U3156" s="8">
        <f t="shared" si="346"/>
        <v>42143.629502314812</v>
      </c>
      <c r="V3156" s="14">
        <f t="shared" si="347"/>
        <v>21</v>
      </c>
      <c r="W3156" s="10">
        <f t="shared" si="348"/>
        <v>-1</v>
      </c>
      <c r="X3156" s="21">
        <f t="shared" si="349"/>
        <v>2015</v>
      </c>
    </row>
    <row r="3157" spans="1:24" ht="60" x14ac:dyDescent="0.25">
      <c r="A3157">
        <v>2310</v>
      </c>
      <c r="B3157" s="1" t="s">
        <v>2311</v>
      </c>
      <c r="C3157" s="1" t="s">
        <v>6420</v>
      </c>
      <c r="D3157" s="3">
        <v>18500</v>
      </c>
      <c r="E3157" s="4">
        <v>79335.360000000001</v>
      </c>
      <c r="F3157" t="s">
        <v>8218</v>
      </c>
      <c r="G3157" t="s">
        <v>8223</v>
      </c>
      <c r="H3157" t="s">
        <v>8403</v>
      </c>
      <c r="I3157" t="s">
        <v>8245</v>
      </c>
      <c r="J3157">
        <v>1363889015</v>
      </c>
      <c r="K3157">
        <v>1361300615</v>
      </c>
      <c r="L3157" t="b">
        <v>1</v>
      </c>
      <c r="M3157">
        <v>1224</v>
      </c>
      <c r="N3157" t="b">
        <v>1</v>
      </c>
      <c r="O3157" t="s">
        <v>8277</v>
      </c>
      <c r="P3157" t="s">
        <v>8325</v>
      </c>
      <c r="Q3157" t="s">
        <v>8326</v>
      </c>
      <c r="R3157">
        <f t="shared" si="343"/>
        <v>64.819999999999993</v>
      </c>
      <c r="S3157" s="9">
        <f t="shared" si="344"/>
        <v>429</v>
      </c>
      <c r="T3157" s="8">
        <f t="shared" si="345"/>
        <v>41324.79415509259</v>
      </c>
      <c r="U3157" s="8">
        <f t="shared" si="346"/>
        <v>41354.752488425926</v>
      </c>
      <c r="V3157" s="14">
        <f t="shared" si="347"/>
        <v>29.958333333335759</v>
      </c>
      <c r="W3157" s="10">
        <f t="shared" si="348"/>
        <v>3.288397837837838</v>
      </c>
      <c r="X3157" s="21">
        <f t="shared" si="349"/>
        <v>2013</v>
      </c>
    </row>
    <row r="3158" spans="1:24" ht="60" x14ac:dyDescent="0.25">
      <c r="A3158">
        <v>1523</v>
      </c>
      <c r="B3158" s="1" t="s">
        <v>1524</v>
      </c>
      <c r="C3158" s="1" t="s">
        <v>5633</v>
      </c>
      <c r="D3158" s="3">
        <v>18500</v>
      </c>
      <c r="E3158" s="4">
        <v>23096</v>
      </c>
      <c r="F3158" t="s">
        <v>8218</v>
      </c>
      <c r="G3158" t="s">
        <v>8223</v>
      </c>
      <c r="H3158" t="s">
        <v>8403</v>
      </c>
      <c r="I3158" t="s">
        <v>8245</v>
      </c>
      <c r="J3158">
        <v>1419292800</v>
      </c>
      <c r="K3158">
        <v>1416592916</v>
      </c>
      <c r="L3158" t="b">
        <v>1</v>
      </c>
      <c r="M3158">
        <v>241</v>
      </c>
      <c r="N3158" t="b">
        <v>1</v>
      </c>
      <c r="O3158" t="s">
        <v>8283</v>
      </c>
      <c r="P3158" t="s">
        <v>8311</v>
      </c>
      <c r="Q3158" t="s">
        <v>8312</v>
      </c>
      <c r="R3158">
        <f t="shared" si="343"/>
        <v>95.83</v>
      </c>
      <c r="S3158" s="9">
        <f t="shared" si="344"/>
        <v>125</v>
      </c>
      <c r="T3158" s="8">
        <f t="shared" si="345"/>
        <v>41964.751342592594</v>
      </c>
      <c r="U3158" s="8">
        <f t="shared" si="346"/>
        <v>41996</v>
      </c>
      <c r="V3158" s="14">
        <f t="shared" si="347"/>
        <v>31.248657407406427</v>
      </c>
      <c r="W3158" s="10">
        <f t="shared" si="348"/>
        <v>0.24843243243243243</v>
      </c>
      <c r="X3158" s="21">
        <f t="shared" si="349"/>
        <v>2014</v>
      </c>
    </row>
    <row r="3159" spans="1:24" ht="45" x14ac:dyDescent="0.25">
      <c r="A3159">
        <v>1508</v>
      </c>
      <c r="B3159" s="1" t="s">
        <v>1509</v>
      </c>
      <c r="C3159" s="1" t="s">
        <v>5618</v>
      </c>
      <c r="D3159" s="3">
        <v>18500</v>
      </c>
      <c r="E3159" s="4">
        <v>20491</v>
      </c>
      <c r="F3159" t="s">
        <v>8218</v>
      </c>
      <c r="G3159" t="s">
        <v>8223</v>
      </c>
      <c r="H3159" t="s">
        <v>8403</v>
      </c>
      <c r="I3159" t="s">
        <v>8245</v>
      </c>
      <c r="J3159">
        <v>1403880281</v>
      </c>
      <c r="K3159">
        <v>1401201881</v>
      </c>
      <c r="L3159" t="b">
        <v>1</v>
      </c>
      <c r="M3159">
        <v>211</v>
      </c>
      <c r="N3159" t="b">
        <v>1</v>
      </c>
      <c r="O3159" t="s">
        <v>8283</v>
      </c>
      <c r="P3159" t="s">
        <v>8311</v>
      </c>
      <c r="Q3159" t="s">
        <v>8312</v>
      </c>
      <c r="R3159">
        <f t="shared" si="343"/>
        <v>97.11</v>
      </c>
      <c r="S3159" s="9">
        <f t="shared" si="344"/>
        <v>111</v>
      </c>
      <c r="T3159" s="8">
        <f t="shared" si="345"/>
        <v>41786.614363425928</v>
      </c>
      <c r="U3159" s="8">
        <f t="shared" si="346"/>
        <v>41817.614363425928</v>
      </c>
      <c r="V3159" s="14">
        <f t="shared" si="347"/>
        <v>31</v>
      </c>
      <c r="W3159" s="10">
        <f t="shared" si="348"/>
        <v>0.10762162162162162</v>
      </c>
      <c r="X3159" s="21">
        <f t="shared" si="349"/>
        <v>2014</v>
      </c>
    </row>
    <row r="3160" spans="1:24" ht="45" x14ac:dyDescent="0.25">
      <c r="A3160">
        <v>21</v>
      </c>
      <c r="B3160" s="1" t="s">
        <v>23</v>
      </c>
      <c r="C3160" s="1" t="s">
        <v>4132</v>
      </c>
      <c r="D3160" s="3">
        <v>18500</v>
      </c>
      <c r="E3160" s="4">
        <v>20190</v>
      </c>
      <c r="F3160" t="s">
        <v>8218</v>
      </c>
      <c r="G3160" t="s">
        <v>8223</v>
      </c>
      <c r="H3160" t="s">
        <v>8403</v>
      </c>
      <c r="I3160" t="s">
        <v>8245</v>
      </c>
      <c r="J3160">
        <v>1411743789</v>
      </c>
      <c r="K3160">
        <v>1409151789</v>
      </c>
      <c r="L3160" t="b">
        <v>0</v>
      </c>
      <c r="M3160">
        <v>101</v>
      </c>
      <c r="N3160" t="b">
        <v>1</v>
      </c>
      <c r="O3160" t="s">
        <v>8263</v>
      </c>
      <c r="P3160" t="s">
        <v>8319</v>
      </c>
      <c r="Q3160" t="s">
        <v>8330</v>
      </c>
      <c r="R3160">
        <f t="shared" si="343"/>
        <v>199.9</v>
      </c>
      <c r="S3160" s="9">
        <f t="shared" si="344"/>
        <v>109</v>
      </c>
      <c r="T3160" s="8">
        <f t="shared" si="345"/>
        <v>41878.627187500002</v>
      </c>
      <c r="U3160" s="8">
        <f t="shared" si="346"/>
        <v>41908.627187500002</v>
      </c>
      <c r="V3160" s="14">
        <f t="shared" si="347"/>
        <v>30</v>
      </c>
      <c r="W3160" s="10">
        <f t="shared" si="348"/>
        <v>9.1351351351351348E-2</v>
      </c>
      <c r="X3160" s="21">
        <f t="shared" si="349"/>
        <v>2014</v>
      </c>
    </row>
    <row r="3161" spans="1:24" ht="45" x14ac:dyDescent="0.25">
      <c r="A3161">
        <v>2247</v>
      </c>
      <c r="B3161" s="1" t="s">
        <v>2248</v>
      </c>
      <c r="C3161" s="1" t="s">
        <v>6357</v>
      </c>
      <c r="D3161" s="3">
        <v>18500</v>
      </c>
      <c r="E3161" s="4">
        <v>19324</v>
      </c>
      <c r="F3161" t="s">
        <v>8218</v>
      </c>
      <c r="G3161" t="s">
        <v>8223</v>
      </c>
      <c r="H3161" t="s">
        <v>8403</v>
      </c>
      <c r="I3161" t="s">
        <v>8245</v>
      </c>
      <c r="J3161">
        <v>1438185565</v>
      </c>
      <c r="K3161">
        <v>1436975965</v>
      </c>
      <c r="L3161" t="b">
        <v>0</v>
      </c>
      <c r="M3161">
        <v>380</v>
      </c>
      <c r="N3161" t="b">
        <v>1</v>
      </c>
      <c r="O3161" t="s">
        <v>8295</v>
      </c>
      <c r="P3161" t="s">
        <v>8314</v>
      </c>
      <c r="Q3161" t="s">
        <v>8315</v>
      </c>
      <c r="R3161">
        <f t="shared" si="343"/>
        <v>50.85</v>
      </c>
      <c r="S3161" s="9">
        <f t="shared" si="344"/>
        <v>104</v>
      </c>
      <c r="T3161" s="8">
        <f t="shared" si="345"/>
        <v>42200.666261574079</v>
      </c>
      <c r="U3161" s="8">
        <f t="shared" si="346"/>
        <v>42214.666261574079</v>
      </c>
      <c r="V3161" s="14">
        <f t="shared" si="347"/>
        <v>14</v>
      </c>
      <c r="W3161" s="10">
        <f t="shared" si="348"/>
        <v>4.4540540540540539E-2</v>
      </c>
      <c r="X3161" s="21">
        <f t="shared" si="349"/>
        <v>2015</v>
      </c>
    </row>
    <row r="3162" spans="1:24" ht="60" x14ac:dyDescent="0.25">
      <c r="A3162">
        <v>414</v>
      </c>
      <c r="B3162" s="1" t="s">
        <v>415</v>
      </c>
      <c r="C3162" s="1" t="s">
        <v>4524</v>
      </c>
      <c r="D3162" s="3">
        <v>18500</v>
      </c>
      <c r="E3162" s="4">
        <v>19028</v>
      </c>
      <c r="F3162" t="s">
        <v>8218</v>
      </c>
      <c r="G3162" t="s">
        <v>8223</v>
      </c>
      <c r="H3162" t="s">
        <v>8403</v>
      </c>
      <c r="I3162" t="s">
        <v>8245</v>
      </c>
      <c r="J3162">
        <v>1381541465</v>
      </c>
      <c r="K3162">
        <v>1378949465</v>
      </c>
      <c r="L3162" t="b">
        <v>0</v>
      </c>
      <c r="M3162">
        <v>208</v>
      </c>
      <c r="N3162" t="b">
        <v>1</v>
      </c>
      <c r="O3162" t="s">
        <v>8267</v>
      </c>
      <c r="P3162" t="s">
        <v>8319</v>
      </c>
      <c r="Q3162" t="s">
        <v>8320</v>
      </c>
      <c r="R3162">
        <f t="shared" si="343"/>
        <v>91.48</v>
      </c>
      <c r="S3162" s="9">
        <f t="shared" si="344"/>
        <v>103</v>
      </c>
      <c r="T3162" s="8">
        <f t="shared" si="345"/>
        <v>41529.063252314816</v>
      </c>
      <c r="U3162" s="8">
        <f t="shared" si="346"/>
        <v>41559.063252314816</v>
      </c>
      <c r="V3162" s="14">
        <f t="shared" si="347"/>
        <v>30</v>
      </c>
      <c r="W3162" s="10">
        <f t="shared" si="348"/>
        <v>2.8540540540540539E-2</v>
      </c>
      <c r="X3162" s="21">
        <f t="shared" si="349"/>
        <v>2013</v>
      </c>
    </row>
    <row r="3163" spans="1:24" ht="60" x14ac:dyDescent="0.25">
      <c r="A3163">
        <v>392</v>
      </c>
      <c r="B3163" s="1" t="s">
        <v>393</v>
      </c>
      <c r="C3163" s="1" t="s">
        <v>4502</v>
      </c>
      <c r="D3163" s="3">
        <v>18500</v>
      </c>
      <c r="E3163" s="4">
        <v>18667</v>
      </c>
      <c r="F3163" t="s">
        <v>8218</v>
      </c>
      <c r="G3163" t="s">
        <v>8223</v>
      </c>
      <c r="H3163" t="s">
        <v>8403</v>
      </c>
      <c r="I3163" t="s">
        <v>8245</v>
      </c>
      <c r="J3163">
        <v>1315450800</v>
      </c>
      <c r="K3163">
        <v>1312823571</v>
      </c>
      <c r="L3163" t="b">
        <v>0</v>
      </c>
      <c r="M3163">
        <v>206</v>
      </c>
      <c r="N3163" t="b">
        <v>1</v>
      </c>
      <c r="O3163" t="s">
        <v>8267</v>
      </c>
      <c r="P3163" t="s">
        <v>8319</v>
      </c>
      <c r="Q3163" t="s">
        <v>8320</v>
      </c>
      <c r="R3163">
        <f t="shared" si="343"/>
        <v>90.62</v>
      </c>
      <c r="S3163" s="9">
        <f t="shared" si="344"/>
        <v>101</v>
      </c>
      <c r="T3163" s="8">
        <f t="shared" si="345"/>
        <v>40763.717256944445</v>
      </c>
      <c r="U3163" s="8">
        <f t="shared" si="346"/>
        <v>40794.125</v>
      </c>
      <c r="V3163" s="14">
        <f t="shared" si="347"/>
        <v>30.407743055555329</v>
      </c>
      <c r="W3163" s="10">
        <f t="shared" si="348"/>
        <v>9.0270270270270264E-3</v>
      </c>
      <c r="X3163" s="21">
        <f t="shared" si="349"/>
        <v>2011</v>
      </c>
    </row>
    <row r="3164" spans="1:24" ht="60" x14ac:dyDescent="0.25">
      <c r="A3164">
        <v>1269</v>
      </c>
      <c r="B3164" s="1" t="s">
        <v>1270</v>
      </c>
      <c r="C3164" s="1" t="s">
        <v>5379</v>
      </c>
      <c r="D3164" s="3">
        <v>18800</v>
      </c>
      <c r="E3164" s="4">
        <v>20426</v>
      </c>
      <c r="F3164" t="s">
        <v>8218</v>
      </c>
      <c r="G3164" t="s">
        <v>8223</v>
      </c>
      <c r="H3164" t="s">
        <v>8403</v>
      </c>
      <c r="I3164" t="s">
        <v>8245</v>
      </c>
      <c r="J3164">
        <v>1460764800</v>
      </c>
      <c r="K3164">
        <v>1458157512</v>
      </c>
      <c r="L3164" t="b">
        <v>1</v>
      </c>
      <c r="M3164">
        <v>206</v>
      </c>
      <c r="N3164" t="b">
        <v>1</v>
      </c>
      <c r="O3164" t="s">
        <v>8274</v>
      </c>
      <c r="P3164" t="s">
        <v>8325</v>
      </c>
      <c r="Q3164" t="s">
        <v>8329</v>
      </c>
      <c r="R3164">
        <f t="shared" si="343"/>
        <v>99.16</v>
      </c>
      <c r="S3164" s="9">
        <f t="shared" si="344"/>
        <v>109</v>
      </c>
      <c r="T3164" s="8">
        <f t="shared" si="345"/>
        <v>42445.823055555549</v>
      </c>
      <c r="U3164" s="8">
        <f t="shared" si="346"/>
        <v>42476</v>
      </c>
      <c r="V3164" s="14">
        <f t="shared" si="347"/>
        <v>30.176944444450783</v>
      </c>
      <c r="W3164" s="10">
        <f t="shared" si="348"/>
        <v>8.6489361702127662E-2</v>
      </c>
      <c r="X3164" s="21">
        <f t="shared" si="349"/>
        <v>2016</v>
      </c>
    </row>
    <row r="3165" spans="1:24" ht="30" x14ac:dyDescent="0.25">
      <c r="A3165">
        <v>2351</v>
      </c>
      <c r="B3165" s="1" t="s">
        <v>2352</v>
      </c>
      <c r="C3165" s="1" t="s">
        <v>6461</v>
      </c>
      <c r="D3165" s="3">
        <v>18900</v>
      </c>
      <c r="E3165" s="4">
        <v>108</v>
      </c>
      <c r="F3165" t="s">
        <v>8219</v>
      </c>
      <c r="G3165" t="s">
        <v>8227</v>
      </c>
      <c r="H3165" t="s">
        <v>8415</v>
      </c>
      <c r="I3165" t="s">
        <v>8249</v>
      </c>
      <c r="J3165">
        <v>1430360739</v>
      </c>
      <c r="K3165">
        <v>1427768739</v>
      </c>
      <c r="L3165" t="b">
        <v>0</v>
      </c>
      <c r="M3165">
        <v>7</v>
      </c>
      <c r="N3165" t="b">
        <v>0</v>
      </c>
      <c r="O3165" t="s">
        <v>8270</v>
      </c>
      <c r="P3165" t="s">
        <v>8306</v>
      </c>
      <c r="Q3165" t="s">
        <v>8340</v>
      </c>
      <c r="R3165">
        <f t="shared" si="343"/>
        <v>15.43</v>
      </c>
      <c r="S3165" s="9">
        <f t="shared" si="344"/>
        <v>1</v>
      </c>
      <c r="T3165" s="8">
        <f t="shared" si="345"/>
        <v>42094.101145833338</v>
      </c>
      <c r="U3165" s="8">
        <f t="shared" si="346"/>
        <v>42124.101145833338</v>
      </c>
      <c r="V3165" s="14">
        <f t="shared" si="347"/>
        <v>30</v>
      </c>
      <c r="W3165" s="10">
        <f t="shared" si="348"/>
        <v>-0.99428571428571433</v>
      </c>
      <c r="X3165" s="21">
        <f t="shared" si="349"/>
        <v>2015</v>
      </c>
    </row>
    <row r="3166" spans="1:24" ht="45" x14ac:dyDescent="0.25">
      <c r="A3166">
        <v>1451</v>
      </c>
      <c r="B3166" s="1" t="s">
        <v>1452</v>
      </c>
      <c r="C3166" s="1" t="s">
        <v>5561</v>
      </c>
      <c r="D3166" s="3">
        <v>18950</v>
      </c>
      <c r="E3166" s="4">
        <v>2</v>
      </c>
      <c r="F3166" t="s">
        <v>8219</v>
      </c>
      <c r="G3166" t="s">
        <v>8223</v>
      </c>
      <c r="H3166" t="s">
        <v>8403</v>
      </c>
      <c r="I3166" t="s">
        <v>8245</v>
      </c>
      <c r="J3166">
        <v>1416355259</v>
      </c>
      <c r="K3166">
        <v>1413759659</v>
      </c>
      <c r="L3166" t="b">
        <v>0</v>
      </c>
      <c r="M3166">
        <v>2</v>
      </c>
      <c r="N3166" t="b">
        <v>0</v>
      </c>
      <c r="O3166" t="s">
        <v>8285</v>
      </c>
      <c r="P3166" t="s">
        <v>8309</v>
      </c>
      <c r="Q3166" t="s">
        <v>8346</v>
      </c>
      <c r="R3166">
        <f t="shared" si="343"/>
        <v>1</v>
      </c>
      <c r="S3166" s="9">
        <f t="shared" si="344"/>
        <v>0</v>
      </c>
      <c r="T3166" s="8">
        <f t="shared" si="345"/>
        <v>41931.959016203706</v>
      </c>
      <c r="U3166" s="8">
        <f t="shared" si="346"/>
        <v>41962.00068287037</v>
      </c>
      <c r="V3166" s="14">
        <f t="shared" si="347"/>
        <v>30.041666666664241</v>
      </c>
      <c r="W3166" s="10">
        <f t="shared" si="348"/>
        <v>-0.99989445910290242</v>
      </c>
      <c r="X3166" s="21">
        <f t="shared" si="349"/>
        <v>2014</v>
      </c>
    </row>
    <row r="3167" spans="1:24" ht="45" x14ac:dyDescent="0.25">
      <c r="A3167">
        <v>2190</v>
      </c>
      <c r="B3167" s="1" t="s">
        <v>2191</v>
      </c>
      <c r="C3167" s="1" t="s">
        <v>6300</v>
      </c>
      <c r="D3167" s="3">
        <v>19000</v>
      </c>
      <c r="E3167" s="4">
        <v>35076</v>
      </c>
      <c r="F3167" t="s">
        <v>8218</v>
      </c>
      <c r="G3167" t="s">
        <v>8223</v>
      </c>
      <c r="H3167" t="s">
        <v>8403</v>
      </c>
      <c r="I3167" t="s">
        <v>8245</v>
      </c>
      <c r="J3167">
        <v>1458716340</v>
      </c>
      <c r="K3167">
        <v>1455721204</v>
      </c>
      <c r="L3167" t="b">
        <v>0</v>
      </c>
      <c r="M3167">
        <v>537</v>
      </c>
      <c r="N3167" t="b">
        <v>1</v>
      </c>
      <c r="O3167" t="s">
        <v>8295</v>
      </c>
      <c r="P3167" t="s">
        <v>8314</v>
      </c>
      <c r="Q3167" t="s">
        <v>8315</v>
      </c>
      <c r="R3167">
        <f t="shared" si="343"/>
        <v>65.319999999999993</v>
      </c>
      <c r="S3167" s="9">
        <f t="shared" si="344"/>
        <v>185</v>
      </c>
      <c r="T3167" s="8">
        <f t="shared" si="345"/>
        <v>42417.625046296293</v>
      </c>
      <c r="U3167" s="8">
        <f t="shared" si="346"/>
        <v>42452.290972222225</v>
      </c>
      <c r="V3167" s="14">
        <f t="shared" si="347"/>
        <v>34.665925925932243</v>
      </c>
      <c r="W3167" s="10">
        <f t="shared" si="348"/>
        <v>0.84610526315789469</v>
      </c>
      <c r="X3167" s="21">
        <f t="shared" si="349"/>
        <v>2016</v>
      </c>
    </row>
    <row r="3168" spans="1:24" ht="60" x14ac:dyDescent="0.25">
      <c r="A3168">
        <v>1963</v>
      </c>
      <c r="B3168" s="1" t="s">
        <v>1964</v>
      </c>
      <c r="C3168" s="1" t="s">
        <v>6073</v>
      </c>
      <c r="D3168" s="3">
        <v>19000</v>
      </c>
      <c r="E3168" s="4">
        <v>24108</v>
      </c>
      <c r="F3168" t="s">
        <v>8218</v>
      </c>
      <c r="G3168" t="s">
        <v>8224</v>
      </c>
      <c r="H3168" t="s">
        <v>8407</v>
      </c>
      <c r="I3168" t="s">
        <v>8246</v>
      </c>
      <c r="J3168">
        <v>1410862734</v>
      </c>
      <c r="K3168">
        <v>1407838734</v>
      </c>
      <c r="L3168" t="b">
        <v>1</v>
      </c>
      <c r="M3168">
        <v>205</v>
      </c>
      <c r="N3168" t="b">
        <v>1</v>
      </c>
      <c r="O3168" t="s">
        <v>8293</v>
      </c>
      <c r="P3168" t="s">
        <v>8306</v>
      </c>
      <c r="Q3168" t="s">
        <v>8307</v>
      </c>
      <c r="R3168">
        <f t="shared" si="343"/>
        <v>117.6</v>
      </c>
      <c r="S3168" s="9">
        <f t="shared" si="344"/>
        <v>127</v>
      </c>
      <c r="T3168" s="8">
        <f t="shared" si="345"/>
        <v>41863.429791666669</v>
      </c>
      <c r="U3168" s="8">
        <f t="shared" si="346"/>
        <v>41898.429791666669</v>
      </c>
      <c r="V3168" s="14">
        <f t="shared" si="347"/>
        <v>35</v>
      </c>
      <c r="W3168" s="10">
        <f t="shared" si="348"/>
        <v>0.26884210526315788</v>
      </c>
      <c r="X3168" s="21">
        <f t="shared" si="349"/>
        <v>2014</v>
      </c>
    </row>
    <row r="3169" spans="1:24" ht="45" x14ac:dyDescent="0.25">
      <c r="A3169">
        <v>1529</v>
      </c>
      <c r="B3169" s="1" t="s">
        <v>1530</v>
      </c>
      <c r="C3169" s="1" t="s">
        <v>5639</v>
      </c>
      <c r="D3169" s="3">
        <v>19000</v>
      </c>
      <c r="E3169" s="4">
        <v>19129</v>
      </c>
      <c r="F3169" t="s">
        <v>8218</v>
      </c>
      <c r="G3169" t="s">
        <v>8223</v>
      </c>
      <c r="H3169" t="s">
        <v>8403</v>
      </c>
      <c r="I3169" t="s">
        <v>8245</v>
      </c>
      <c r="J3169">
        <v>1426773920</v>
      </c>
      <c r="K3169">
        <v>1424185520</v>
      </c>
      <c r="L3169" t="b">
        <v>1</v>
      </c>
      <c r="M3169">
        <v>141</v>
      </c>
      <c r="N3169" t="b">
        <v>1</v>
      </c>
      <c r="O3169" t="s">
        <v>8283</v>
      </c>
      <c r="P3169" t="s">
        <v>8311</v>
      </c>
      <c r="Q3169" t="s">
        <v>8312</v>
      </c>
      <c r="R3169">
        <f t="shared" si="343"/>
        <v>135.66999999999999</v>
      </c>
      <c r="S3169" s="9">
        <f t="shared" si="344"/>
        <v>101</v>
      </c>
      <c r="T3169" s="8">
        <f t="shared" si="345"/>
        <v>42052.628703703704</v>
      </c>
      <c r="U3169" s="8">
        <f t="shared" si="346"/>
        <v>42082.587037037039</v>
      </c>
      <c r="V3169" s="14">
        <f t="shared" si="347"/>
        <v>29.958333333335759</v>
      </c>
      <c r="W3169" s="10">
        <f t="shared" si="348"/>
        <v>6.7894736842105266E-3</v>
      </c>
      <c r="X3169" s="21">
        <f t="shared" si="349"/>
        <v>2015</v>
      </c>
    </row>
    <row r="3170" spans="1:24" ht="60" x14ac:dyDescent="0.25">
      <c r="A3170">
        <v>1796</v>
      </c>
      <c r="B3170" s="1" t="s">
        <v>1797</v>
      </c>
      <c r="C3170" s="1" t="s">
        <v>5906</v>
      </c>
      <c r="D3170" s="3">
        <v>19000</v>
      </c>
      <c r="E3170" s="4">
        <v>4190</v>
      </c>
      <c r="F3170" t="s">
        <v>8220</v>
      </c>
      <c r="G3170" t="s">
        <v>8224</v>
      </c>
      <c r="H3170" t="s">
        <v>8407</v>
      </c>
      <c r="I3170" t="s">
        <v>8246</v>
      </c>
      <c r="J3170">
        <v>1469356366</v>
      </c>
      <c r="K3170">
        <v>1464172366</v>
      </c>
      <c r="L3170" t="b">
        <v>1</v>
      </c>
      <c r="M3170">
        <v>86</v>
      </c>
      <c r="N3170" t="b">
        <v>0</v>
      </c>
      <c r="O3170" t="s">
        <v>8283</v>
      </c>
      <c r="P3170" t="s">
        <v>8311</v>
      </c>
      <c r="Q3170" t="s">
        <v>8312</v>
      </c>
      <c r="R3170">
        <f t="shared" si="343"/>
        <v>48.72</v>
      </c>
      <c r="S3170" s="9">
        <f t="shared" si="344"/>
        <v>22</v>
      </c>
      <c r="T3170" s="8">
        <f t="shared" si="345"/>
        <v>42515.439421296294</v>
      </c>
      <c r="U3170" s="8">
        <f t="shared" si="346"/>
        <v>42575.439421296294</v>
      </c>
      <c r="V3170" s="14">
        <f t="shared" si="347"/>
        <v>60</v>
      </c>
      <c r="W3170" s="10">
        <f t="shared" si="348"/>
        <v>-0.77947368421052632</v>
      </c>
      <c r="X3170" s="21">
        <f t="shared" si="349"/>
        <v>2016</v>
      </c>
    </row>
    <row r="3171" spans="1:24" ht="60" x14ac:dyDescent="0.25">
      <c r="A3171">
        <v>2704</v>
      </c>
      <c r="B3171" s="1" t="s">
        <v>2704</v>
      </c>
      <c r="C3171" s="1" t="s">
        <v>6814</v>
      </c>
      <c r="D3171" s="3">
        <v>19000</v>
      </c>
      <c r="E3171" s="4">
        <v>1145</v>
      </c>
      <c r="F3171" t="s">
        <v>8221</v>
      </c>
      <c r="G3171" t="s">
        <v>8223</v>
      </c>
      <c r="H3171" t="s">
        <v>8403</v>
      </c>
      <c r="I3171" t="s">
        <v>8245</v>
      </c>
      <c r="J3171">
        <v>1491421314</v>
      </c>
      <c r="K3171">
        <v>1487709714</v>
      </c>
      <c r="L3171" t="b">
        <v>0</v>
      </c>
      <c r="M3171">
        <v>7</v>
      </c>
      <c r="N3171" t="b">
        <v>0</v>
      </c>
      <c r="O3171" t="s">
        <v>8301</v>
      </c>
      <c r="P3171" t="s">
        <v>8321</v>
      </c>
      <c r="Q3171" t="s">
        <v>8322</v>
      </c>
      <c r="R3171">
        <f t="shared" si="343"/>
        <v>163.57</v>
      </c>
      <c r="S3171" s="9">
        <f t="shared" si="344"/>
        <v>6</v>
      </c>
      <c r="T3171" s="8">
        <f t="shared" si="345"/>
        <v>42787.862430555557</v>
      </c>
      <c r="U3171" s="8">
        <f t="shared" si="346"/>
        <v>42830.820763888885</v>
      </c>
      <c r="V3171" s="14">
        <f t="shared" si="347"/>
        <v>42.958333333328483</v>
      </c>
      <c r="W3171" s="10">
        <f t="shared" si="348"/>
        <v>-0.9397368421052632</v>
      </c>
      <c r="X3171" s="21">
        <f t="shared" si="349"/>
        <v>2017</v>
      </c>
    </row>
    <row r="3172" spans="1:24" ht="60" x14ac:dyDescent="0.25">
      <c r="A3172">
        <v>2223</v>
      </c>
      <c r="B3172" s="1" t="s">
        <v>2224</v>
      </c>
      <c r="C3172" s="1" t="s">
        <v>6333</v>
      </c>
      <c r="D3172" s="3">
        <v>19500</v>
      </c>
      <c r="E3172" s="4">
        <v>20631</v>
      </c>
      <c r="F3172" t="s">
        <v>8218</v>
      </c>
      <c r="G3172" t="s">
        <v>8228</v>
      </c>
      <c r="H3172" t="s">
        <v>8408</v>
      </c>
      <c r="I3172" t="s">
        <v>8250</v>
      </c>
      <c r="J3172">
        <v>1435418568</v>
      </c>
      <c r="K3172">
        <v>1432826568</v>
      </c>
      <c r="L3172" t="b">
        <v>0</v>
      </c>
      <c r="M3172">
        <v>100</v>
      </c>
      <c r="N3172" t="b">
        <v>1</v>
      </c>
      <c r="O3172" t="s">
        <v>8295</v>
      </c>
      <c r="P3172" t="s">
        <v>8314</v>
      </c>
      <c r="Q3172" t="s">
        <v>8315</v>
      </c>
      <c r="R3172">
        <f t="shared" si="343"/>
        <v>206.31</v>
      </c>
      <c r="S3172" s="9">
        <f t="shared" si="344"/>
        <v>106</v>
      </c>
      <c r="T3172" s="8">
        <f t="shared" si="345"/>
        <v>42152.640833333338</v>
      </c>
      <c r="U3172" s="8">
        <f t="shared" si="346"/>
        <v>42182.640833333338</v>
      </c>
      <c r="V3172" s="14">
        <f t="shared" si="347"/>
        <v>30</v>
      </c>
      <c r="W3172" s="10">
        <f t="shared" si="348"/>
        <v>5.8000000000000003E-2</v>
      </c>
      <c r="X3172" s="21">
        <f t="shared" si="349"/>
        <v>2015</v>
      </c>
    </row>
    <row r="3173" spans="1:24" ht="45" x14ac:dyDescent="0.25">
      <c r="A3173">
        <v>2677</v>
      </c>
      <c r="B3173" s="1" t="s">
        <v>2677</v>
      </c>
      <c r="C3173" s="1" t="s">
        <v>6787</v>
      </c>
      <c r="D3173" s="3">
        <v>19500</v>
      </c>
      <c r="E3173" s="4">
        <v>3415</v>
      </c>
      <c r="F3173" t="s">
        <v>8220</v>
      </c>
      <c r="G3173" t="s">
        <v>8223</v>
      </c>
      <c r="H3173" t="s">
        <v>8403</v>
      </c>
      <c r="I3173" t="s">
        <v>8245</v>
      </c>
      <c r="J3173">
        <v>1404348143</v>
      </c>
      <c r="K3173">
        <v>1401756143</v>
      </c>
      <c r="L3173" t="b">
        <v>0</v>
      </c>
      <c r="M3173">
        <v>27</v>
      </c>
      <c r="N3173" t="b">
        <v>0</v>
      </c>
      <c r="O3173" t="s">
        <v>8300</v>
      </c>
      <c r="P3173" t="s">
        <v>8306</v>
      </c>
      <c r="Q3173" t="s">
        <v>8338</v>
      </c>
      <c r="R3173">
        <f t="shared" si="343"/>
        <v>126.48</v>
      </c>
      <c r="S3173" s="9">
        <f t="shared" si="344"/>
        <v>18</v>
      </c>
      <c r="T3173" s="8">
        <f t="shared" si="345"/>
        <v>41793.029432870368</v>
      </c>
      <c r="U3173" s="8">
        <f t="shared" si="346"/>
        <v>41823.029432870368</v>
      </c>
      <c r="V3173" s="14">
        <f t="shared" si="347"/>
        <v>30</v>
      </c>
      <c r="W3173" s="10">
        <f t="shared" si="348"/>
        <v>-0.82487179487179485</v>
      </c>
      <c r="X3173" s="21">
        <f t="shared" si="349"/>
        <v>2014</v>
      </c>
    </row>
    <row r="3174" spans="1:24" ht="45" x14ac:dyDescent="0.25">
      <c r="A3174">
        <v>1223</v>
      </c>
      <c r="B3174" s="1" t="s">
        <v>1224</v>
      </c>
      <c r="C3174" s="1" t="s">
        <v>5333</v>
      </c>
      <c r="D3174" s="3">
        <v>19800</v>
      </c>
      <c r="E3174" s="4">
        <v>22197</v>
      </c>
      <c r="F3174" t="s">
        <v>8218</v>
      </c>
      <c r="G3174" t="s">
        <v>8223</v>
      </c>
      <c r="H3174" t="s">
        <v>8403</v>
      </c>
      <c r="I3174" t="s">
        <v>8245</v>
      </c>
      <c r="J3174">
        <v>1478754909</v>
      </c>
      <c r="K3174">
        <v>1476159309</v>
      </c>
      <c r="L3174" t="b">
        <v>0</v>
      </c>
      <c r="M3174">
        <v>191</v>
      </c>
      <c r="N3174" t="b">
        <v>1</v>
      </c>
      <c r="O3174" t="s">
        <v>8283</v>
      </c>
      <c r="P3174" t="s">
        <v>8311</v>
      </c>
      <c r="Q3174" t="s">
        <v>8312</v>
      </c>
      <c r="R3174">
        <f t="shared" si="343"/>
        <v>116.21</v>
      </c>
      <c r="S3174" s="9">
        <f t="shared" si="344"/>
        <v>112</v>
      </c>
      <c r="T3174" s="8">
        <f t="shared" si="345"/>
        <v>42654.177187499998</v>
      </c>
      <c r="U3174" s="8">
        <f t="shared" si="346"/>
        <v>42684.218854166669</v>
      </c>
      <c r="V3174" s="14">
        <f t="shared" si="347"/>
        <v>30.041666666671517</v>
      </c>
      <c r="W3174" s="10">
        <f t="shared" si="348"/>
        <v>0.12106060606060606</v>
      </c>
      <c r="X3174" s="21">
        <f t="shared" si="349"/>
        <v>2016</v>
      </c>
    </row>
    <row r="3175" spans="1:24" ht="60" x14ac:dyDescent="0.25">
      <c r="A3175">
        <v>2771</v>
      </c>
      <c r="B3175" s="1" t="s">
        <v>2771</v>
      </c>
      <c r="C3175" s="1" t="s">
        <v>6881</v>
      </c>
      <c r="D3175" s="3">
        <v>19980</v>
      </c>
      <c r="E3175" s="4">
        <v>0</v>
      </c>
      <c r="F3175" t="s">
        <v>8220</v>
      </c>
      <c r="G3175" t="s">
        <v>8223</v>
      </c>
      <c r="H3175" t="s">
        <v>8403</v>
      </c>
      <c r="I3175" t="s">
        <v>8245</v>
      </c>
      <c r="J3175">
        <v>1359738000</v>
      </c>
      <c r="K3175">
        <v>1355489140</v>
      </c>
      <c r="L3175" t="b">
        <v>0</v>
      </c>
      <c r="M3175">
        <v>0</v>
      </c>
      <c r="N3175" t="b">
        <v>0</v>
      </c>
      <c r="O3175" t="s">
        <v>8302</v>
      </c>
      <c r="P3175" t="s">
        <v>8309</v>
      </c>
      <c r="Q3175" t="s">
        <v>8354</v>
      </c>
      <c r="R3175">
        <f t="shared" si="343"/>
        <v>0</v>
      </c>
      <c r="S3175" s="9">
        <f t="shared" si="344"/>
        <v>0</v>
      </c>
      <c r="T3175" s="8">
        <f t="shared" si="345"/>
        <v>41257.531712962962</v>
      </c>
      <c r="U3175" s="8">
        <f t="shared" si="346"/>
        <v>41306.708333333336</v>
      </c>
      <c r="V3175" s="14">
        <f t="shared" si="347"/>
        <v>49.176620370373712</v>
      </c>
      <c r="W3175" s="10">
        <f t="shared" si="348"/>
        <v>-1</v>
      </c>
      <c r="X3175" s="21">
        <f t="shared" si="349"/>
        <v>2012</v>
      </c>
    </row>
    <row r="3176" spans="1:24" ht="60" x14ac:dyDescent="0.25">
      <c r="A3176">
        <v>642</v>
      </c>
      <c r="B3176" s="1" t="s">
        <v>643</v>
      </c>
      <c r="C3176" s="1" t="s">
        <v>4752</v>
      </c>
      <c r="D3176" s="3">
        <v>20000</v>
      </c>
      <c r="E3176" s="4">
        <v>292097</v>
      </c>
      <c r="F3176" t="s">
        <v>8218</v>
      </c>
      <c r="G3176" t="s">
        <v>8235</v>
      </c>
      <c r="H3176" t="s">
        <v>8412</v>
      </c>
      <c r="I3176" t="s">
        <v>8248</v>
      </c>
      <c r="J3176">
        <v>1439998674</v>
      </c>
      <c r="K3176">
        <v>1436888274</v>
      </c>
      <c r="L3176" t="b">
        <v>0</v>
      </c>
      <c r="M3176">
        <v>2174</v>
      </c>
      <c r="N3176" t="b">
        <v>1</v>
      </c>
      <c r="O3176" t="s">
        <v>8271</v>
      </c>
      <c r="P3176" t="s">
        <v>8306</v>
      </c>
      <c r="Q3176" t="s">
        <v>8308</v>
      </c>
      <c r="R3176">
        <f t="shared" si="343"/>
        <v>134.36000000000001</v>
      </c>
      <c r="S3176" s="9">
        <f t="shared" si="344"/>
        <v>1460</v>
      </c>
      <c r="T3176" s="8">
        <f t="shared" si="345"/>
        <v>42199.651319444441</v>
      </c>
      <c r="U3176" s="8">
        <f t="shared" si="346"/>
        <v>42235.651319444441</v>
      </c>
      <c r="V3176" s="14">
        <f t="shared" si="347"/>
        <v>36</v>
      </c>
      <c r="W3176" s="10">
        <f t="shared" si="348"/>
        <v>13.604850000000001</v>
      </c>
      <c r="X3176" s="21">
        <f t="shared" si="349"/>
        <v>2015</v>
      </c>
    </row>
    <row r="3177" spans="1:24" ht="60" x14ac:dyDescent="0.25">
      <c r="A3177">
        <v>2187</v>
      </c>
      <c r="B3177" s="1" t="s">
        <v>2188</v>
      </c>
      <c r="C3177" s="1" t="s">
        <v>6297</v>
      </c>
      <c r="D3177" s="3">
        <v>20000</v>
      </c>
      <c r="E3177" s="4">
        <v>202928.5</v>
      </c>
      <c r="F3177" t="s">
        <v>8218</v>
      </c>
      <c r="G3177" t="s">
        <v>8223</v>
      </c>
      <c r="H3177" t="s">
        <v>8403</v>
      </c>
      <c r="I3177" t="s">
        <v>8245</v>
      </c>
      <c r="J3177">
        <v>1428033540</v>
      </c>
      <c r="K3177">
        <v>1425531666</v>
      </c>
      <c r="L3177" t="b">
        <v>1</v>
      </c>
      <c r="M3177">
        <v>3562</v>
      </c>
      <c r="N3177" t="b">
        <v>1</v>
      </c>
      <c r="O3177" t="s">
        <v>8295</v>
      </c>
      <c r="P3177" t="s">
        <v>8314</v>
      </c>
      <c r="Q3177" t="s">
        <v>8315</v>
      </c>
      <c r="R3177">
        <f t="shared" si="343"/>
        <v>56.97</v>
      </c>
      <c r="S3177" s="9">
        <f t="shared" si="344"/>
        <v>1015</v>
      </c>
      <c r="T3177" s="8">
        <f t="shared" si="345"/>
        <v>42068.209097222221</v>
      </c>
      <c r="U3177" s="8">
        <f t="shared" si="346"/>
        <v>42097.165972222225</v>
      </c>
      <c r="V3177" s="14">
        <f t="shared" si="347"/>
        <v>28.956875000003492</v>
      </c>
      <c r="W3177" s="10">
        <f t="shared" si="348"/>
        <v>9.1464250000000007</v>
      </c>
      <c r="X3177" s="21">
        <f t="shared" si="349"/>
        <v>2015</v>
      </c>
    </row>
    <row r="3178" spans="1:24" ht="60" x14ac:dyDescent="0.25">
      <c r="A3178">
        <v>1969</v>
      </c>
      <c r="B3178" s="1" t="s">
        <v>1970</v>
      </c>
      <c r="C3178" s="1" t="s">
        <v>6079</v>
      </c>
      <c r="D3178" s="3">
        <v>20000</v>
      </c>
      <c r="E3178" s="4">
        <v>115816</v>
      </c>
      <c r="F3178" t="s">
        <v>8218</v>
      </c>
      <c r="G3178" t="s">
        <v>8224</v>
      </c>
      <c r="H3178" t="s">
        <v>8407</v>
      </c>
      <c r="I3178" t="s">
        <v>8246</v>
      </c>
      <c r="J3178">
        <v>1470423668</v>
      </c>
      <c r="K3178">
        <v>1467831668</v>
      </c>
      <c r="L3178" t="b">
        <v>1</v>
      </c>
      <c r="M3178">
        <v>1887</v>
      </c>
      <c r="N3178" t="b">
        <v>1</v>
      </c>
      <c r="O3178" t="s">
        <v>8293</v>
      </c>
      <c r="P3178" t="s">
        <v>8306</v>
      </c>
      <c r="Q3178" t="s">
        <v>8307</v>
      </c>
      <c r="R3178">
        <f t="shared" si="343"/>
        <v>61.38</v>
      </c>
      <c r="S3178" s="9">
        <f t="shared" si="344"/>
        <v>579</v>
      </c>
      <c r="T3178" s="8">
        <f t="shared" si="345"/>
        <v>42557.792453703703</v>
      </c>
      <c r="U3178" s="8">
        <f t="shared" si="346"/>
        <v>42587.792453703703</v>
      </c>
      <c r="V3178" s="14">
        <f t="shared" si="347"/>
        <v>30</v>
      </c>
      <c r="W3178" s="10">
        <f t="shared" si="348"/>
        <v>4.7907999999999999</v>
      </c>
      <c r="X3178" s="21">
        <f t="shared" si="349"/>
        <v>2016</v>
      </c>
    </row>
    <row r="3179" spans="1:24" ht="45" x14ac:dyDescent="0.25">
      <c r="A3179">
        <v>2336</v>
      </c>
      <c r="B3179" s="1" t="s">
        <v>2337</v>
      </c>
      <c r="C3179" s="1" t="s">
        <v>6446</v>
      </c>
      <c r="D3179" s="3">
        <v>20000</v>
      </c>
      <c r="E3179" s="4">
        <v>104146.51</v>
      </c>
      <c r="F3179" t="s">
        <v>8218</v>
      </c>
      <c r="G3179" t="s">
        <v>8223</v>
      </c>
      <c r="H3179" t="s">
        <v>8403</v>
      </c>
      <c r="I3179" t="s">
        <v>8245</v>
      </c>
      <c r="J3179">
        <v>1394316695</v>
      </c>
      <c r="K3179">
        <v>1390860695</v>
      </c>
      <c r="L3179" t="b">
        <v>1</v>
      </c>
      <c r="M3179">
        <v>2165</v>
      </c>
      <c r="N3179" t="b">
        <v>1</v>
      </c>
      <c r="O3179" t="s">
        <v>8296</v>
      </c>
      <c r="P3179" t="s">
        <v>8317</v>
      </c>
      <c r="Q3179" t="s">
        <v>8318</v>
      </c>
      <c r="R3179">
        <f t="shared" si="343"/>
        <v>48.1</v>
      </c>
      <c r="S3179" s="9">
        <f t="shared" si="344"/>
        <v>521</v>
      </c>
      <c r="T3179" s="8">
        <f t="shared" si="345"/>
        <v>41666.924710648149</v>
      </c>
      <c r="U3179" s="8">
        <f t="shared" si="346"/>
        <v>41706.924710648149</v>
      </c>
      <c r="V3179" s="14">
        <f t="shared" si="347"/>
        <v>40</v>
      </c>
      <c r="W3179" s="10">
        <f t="shared" si="348"/>
        <v>4.2073254999999996</v>
      </c>
      <c r="X3179" s="21">
        <f t="shared" si="349"/>
        <v>2014</v>
      </c>
    </row>
    <row r="3180" spans="1:24" ht="60" x14ac:dyDescent="0.25">
      <c r="A3180">
        <v>2267</v>
      </c>
      <c r="B3180" s="1" t="s">
        <v>2268</v>
      </c>
      <c r="C3180" s="1" t="s">
        <v>6377</v>
      </c>
      <c r="D3180" s="3">
        <v>20000</v>
      </c>
      <c r="E3180" s="4">
        <v>76105</v>
      </c>
      <c r="F3180" t="s">
        <v>8218</v>
      </c>
      <c r="G3180" t="s">
        <v>8223</v>
      </c>
      <c r="H3180" t="s">
        <v>8403</v>
      </c>
      <c r="I3180" t="s">
        <v>8245</v>
      </c>
      <c r="J3180">
        <v>1419123600</v>
      </c>
      <c r="K3180">
        <v>1416945297</v>
      </c>
      <c r="L3180" t="b">
        <v>0</v>
      </c>
      <c r="M3180">
        <v>404</v>
      </c>
      <c r="N3180" t="b">
        <v>1</v>
      </c>
      <c r="O3180" t="s">
        <v>8295</v>
      </c>
      <c r="P3180" t="s">
        <v>8314</v>
      </c>
      <c r="Q3180" t="s">
        <v>8315</v>
      </c>
      <c r="R3180">
        <f t="shared" si="343"/>
        <v>188.38</v>
      </c>
      <c r="S3180" s="9">
        <f t="shared" si="344"/>
        <v>381</v>
      </c>
      <c r="T3180" s="8">
        <f t="shared" si="345"/>
        <v>41968.829826388886</v>
      </c>
      <c r="U3180" s="8">
        <f t="shared" si="346"/>
        <v>41994.041666666672</v>
      </c>
      <c r="V3180" s="14">
        <f t="shared" si="347"/>
        <v>25.211840277785086</v>
      </c>
      <c r="W3180" s="10">
        <f t="shared" si="348"/>
        <v>2.80525</v>
      </c>
      <c r="X3180" s="21">
        <f t="shared" si="349"/>
        <v>2014</v>
      </c>
    </row>
    <row r="3181" spans="1:24" ht="60" x14ac:dyDescent="0.25">
      <c r="A3181">
        <v>1974</v>
      </c>
      <c r="B3181" s="1" t="s">
        <v>1975</v>
      </c>
      <c r="C3181" s="1" t="s">
        <v>6084</v>
      </c>
      <c r="D3181" s="3">
        <v>20000</v>
      </c>
      <c r="E3181" s="4">
        <v>75099.199999999997</v>
      </c>
      <c r="F3181" t="s">
        <v>8218</v>
      </c>
      <c r="G3181" t="s">
        <v>8224</v>
      </c>
      <c r="H3181" t="s">
        <v>8407</v>
      </c>
      <c r="I3181" t="s">
        <v>8246</v>
      </c>
      <c r="J3181">
        <v>1376899269</v>
      </c>
      <c r="K3181">
        <v>1371715269</v>
      </c>
      <c r="L3181" t="b">
        <v>1</v>
      </c>
      <c r="M3181">
        <v>402</v>
      </c>
      <c r="N3181" t="b">
        <v>1</v>
      </c>
      <c r="O3181" t="s">
        <v>8293</v>
      </c>
      <c r="P3181" t="s">
        <v>8306</v>
      </c>
      <c r="Q3181" t="s">
        <v>8307</v>
      </c>
      <c r="R3181">
        <f t="shared" si="343"/>
        <v>186.81</v>
      </c>
      <c r="S3181" s="9">
        <f t="shared" si="344"/>
        <v>375</v>
      </c>
      <c r="T3181" s="8">
        <f t="shared" si="345"/>
        <v>41445.334131944444</v>
      </c>
      <c r="U3181" s="8">
        <f t="shared" si="346"/>
        <v>41505.334131944444</v>
      </c>
      <c r="V3181" s="14">
        <f t="shared" si="347"/>
        <v>60</v>
      </c>
      <c r="W3181" s="10">
        <f t="shared" si="348"/>
        <v>2.7549600000000001</v>
      </c>
      <c r="X3181" s="21">
        <f t="shared" si="349"/>
        <v>2013</v>
      </c>
    </row>
    <row r="3182" spans="1:24" ht="60" x14ac:dyDescent="0.25">
      <c r="A3182">
        <v>1967</v>
      </c>
      <c r="B3182" s="1" t="s">
        <v>1968</v>
      </c>
      <c r="C3182" s="1" t="s">
        <v>6077</v>
      </c>
      <c r="D3182" s="3">
        <v>20000</v>
      </c>
      <c r="E3182" s="4">
        <v>74026</v>
      </c>
      <c r="F3182" t="s">
        <v>8218</v>
      </c>
      <c r="G3182" t="s">
        <v>8223</v>
      </c>
      <c r="H3182" t="s">
        <v>8403</v>
      </c>
      <c r="I3182" t="s">
        <v>8245</v>
      </c>
      <c r="J3182">
        <v>1398959729</v>
      </c>
      <c r="K3182">
        <v>1396367729</v>
      </c>
      <c r="L3182" t="b">
        <v>1</v>
      </c>
      <c r="M3182">
        <v>405</v>
      </c>
      <c r="N3182" t="b">
        <v>1</v>
      </c>
      <c r="O3182" t="s">
        <v>8293</v>
      </c>
      <c r="P3182" t="s">
        <v>8306</v>
      </c>
      <c r="Q3182" t="s">
        <v>8307</v>
      </c>
      <c r="R3182">
        <f t="shared" si="343"/>
        <v>182.78</v>
      </c>
      <c r="S3182" s="9">
        <f t="shared" si="344"/>
        <v>370</v>
      </c>
      <c r="T3182" s="8">
        <f t="shared" si="345"/>
        <v>41730.663530092592</v>
      </c>
      <c r="U3182" s="8">
        <f t="shared" si="346"/>
        <v>41760.663530092592</v>
      </c>
      <c r="V3182" s="14">
        <f t="shared" si="347"/>
        <v>30</v>
      </c>
      <c r="W3182" s="10">
        <f t="shared" si="348"/>
        <v>2.7012999999999998</v>
      </c>
      <c r="X3182" s="21">
        <f t="shared" si="349"/>
        <v>2014</v>
      </c>
    </row>
    <row r="3183" spans="1:24" ht="60" x14ac:dyDescent="0.25">
      <c r="A3183">
        <v>2271</v>
      </c>
      <c r="B3183" s="1" t="s">
        <v>2272</v>
      </c>
      <c r="C3183" s="1" t="s">
        <v>6381</v>
      </c>
      <c r="D3183" s="3">
        <v>20000</v>
      </c>
      <c r="E3183" s="4">
        <v>56618</v>
      </c>
      <c r="F3183" t="s">
        <v>8218</v>
      </c>
      <c r="G3183" t="s">
        <v>8223</v>
      </c>
      <c r="H3183" t="s">
        <v>8403</v>
      </c>
      <c r="I3183" t="s">
        <v>8245</v>
      </c>
      <c r="J3183">
        <v>1481328004</v>
      </c>
      <c r="K3183">
        <v>1478736004</v>
      </c>
      <c r="L3183" t="b">
        <v>0</v>
      </c>
      <c r="M3183">
        <v>1328</v>
      </c>
      <c r="N3183" t="b">
        <v>1</v>
      </c>
      <c r="O3183" t="s">
        <v>8295</v>
      </c>
      <c r="P3183" t="s">
        <v>8314</v>
      </c>
      <c r="Q3183" t="s">
        <v>8315</v>
      </c>
      <c r="R3183">
        <f t="shared" si="343"/>
        <v>42.63</v>
      </c>
      <c r="S3183" s="9">
        <f t="shared" si="344"/>
        <v>283</v>
      </c>
      <c r="T3183" s="8">
        <f t="shared" si="345"/>
        <v>42684.000046296293</v>
      </c>
      <c r="U3183" s="8">
        <f t="shared" si="346"/>
        <v>42714.000046296293</v>
      </c>
      <c r="V3183" s="14">
        <f t="shared" si="347"/>
        <v>30</v>
      </c>
      <c r="W3183" s="10">
        <f t="shared" si="348"/>
        <v>1.8309</v>
      </c>
      <c r="X3183" s="21">
        <f t="shared" si="349"/>
        <v>2016</v>
      </c>
    </row>
    <row r="3184" spans="1:24" ht="60" x14ac:dyDescent="0.25">
      <c r="A3184">
        <v>2071</v>
      </c>
      <c r="B3184" s="1" t="s">
        <v>2072</v>
      </c>
      <c r="C3184" s="1" t="s">
        <v>6181</v>
      </c>
      <c r="D3184" s="3">
        <v>20000</v>
      </c>
      <c r="E3184" s="4">
        <v>56146</v>
      </c>
      <c r="F3184" t="s">
        <v>8218</v>
      </c>
      <c r="G3184" t="s">
        <v>8223</v>
      </c>
      <c r="H3184" t="s">
        <v>8403</v>
      </c>
      <c r="I3184" t="s">
        <v>8245</v>
      </c>
      <c r="J3184">
        <v>1475390484</v>
      </c>
      <c r="K3184">
        <v>1471502484</v>
      </c>
      <c r="L3184" t="b">
        <v>0</v>
      </c>
      <c r="M3184">
        <v>278</v>
      </c>
      <c r="N3184" t="b">
        <v>1</v>
      </c>
      <c r="O3184" t="s">
        <v>8293</v>
      </c>
      <c r="P3184" t="s">
        <v>8306</v>
      </c>
      <c r="Q3184" t="s">
        <v>8307</v>
      </c>
      <c r="R3184">
        <f t="shared" si="343"/>
        <v>201.96</v>
      </c>
      <c r="S3184" s="9">
        <f t="shared" si="344"/>
        <v>281</v>
      </c>
      <c r="T3184" s="8">
        <f t="shared" si="345"/>
        <v>42600.278749999998</v>
      </c>
      <c r="U3184" s="8">
        <f t="shared" si="346"/>
        <v>42645.278749999998</v>
      </c>
      <c r="V3184" s="14">
        <f t="shared" si="347"/>
        <v>45</v>
      </c>
      <c r="W3184" s="10">
        <f t="shared" si="348"/>
        <v>1.8072999999999999</v>
      </c>
      <c r="X3184" s="21">
        <f t="shared" si="349"/>
        <v>2016</v>
      </c>
    </row>
    <row r="3185" spans="1:24" ht="30" x14ac:dyDescent="0.25">
      <c r="A3185">
        <v>1210</v>
      </c>
      <c r="B3185" s="1" t="s">
        <v>1211</v>
      </c>
      <c r="C3185" s="1" t="s">
        <v>5320</v>
      </c>
      <c r="D3185" s="3">
        <v>20000</v>
      </c>
      <c r="E3185" s="4">
        <v>50863</v>
      </c>
      <c r="F3185" t="s">
        <v>8218</v>
      </c>
      <c r="G3185" t="s">
        <v>8234</v>
      </c>
      <c r="H3185" t="s">
        <v>8406</v>
      </c>
      <c r="I3185" t="s">
        <v>8254</v>
      </c>
      <c r="J3185">
        <v>1433106000</v>
      </c>
      <c r="K3185">
        <v>1431124572</v>
      </c>
      <c r="L3185" t="b">
        <v>0</v>
      </c>
      <c r="M3185">
        <v>103</v>
      </c>
      <c r="N3185" t="b">
        <v>1</v>
      </c>
      <c r="O3185" t="s">
        <v>8283</v>
      </c>
      <c r="P3185" t="s">
        <v>8311</v>
      </c>
      <c r="Q3185" t="s">
        <v>8312</v>
      </c>
      <c r="R3185">
        <f t="shared" si="343"/>
        <v>493.82</v>
      </c>
      <c r="S3185" s="9">
        <f t="shared" si="344"/>
        <v>254</v>
      </c>
      <c r="T3185" s="8">
        <f t="shared" si="345"/>
        <v>42132.941805555558</v>
      </c>
      <c r="U3185" s="8">
        <f t="shared" si="346"/>
        <v>42155.875</v>
      </c>
      <c r="V3185" s="14">
        <f t="shared" si="347"/>
        <v>22.933194444442051</v>
      </c>
      <c r="W3185" s="10">
        <f t="shared" si="348"/>
        <v>1.54315</v>
      </c>
      <c r="X3185" s="21">
        <f t="shared" si="349"/>
        <v>2015</v>
      </c>
    </row>
    <row r="3186" spans="1:24" ht="45" x14ac:dyDescent="0.25">
      <c r="A3186">
        <v>2708</v>
      </c>
      <c r="B3186" s="1" t="s">
        <v>2708</v>
      </c>
      <c r="C3186" s="1" t="s">
        <v>6818</v>
      </c>
      <c r="D3186" s="3">
        <v>20000</v>
      </c>
      <c r="E3186" s="4">
        <v>46643.07</v>
      </c>
      <c r="F3186" t="s">
        <v>8218</v>
      </c>
      <c r="G3186" t="s">
        <v>8224</v>
      </c>
      <c r="H3186" t="s">
        <v>8407</v>
      </c>
      <c r="I3186" t="s">
        <v>8246</v>
      </c>
      <c r="J3186">
        <v>1469119526</v>
      </c>
      <c r="K3186">
        <v>1463935526</v>
      </c>
      <c r="L3186" t="b">
        <v>1</v>
      </c>
      <c r="M3186">
        <v>1049</v>
      </c>
      <c r="N3186" t="b">
        <v>1</v>
      </c>
      <c r="O3186" t="s">
        <v>8301</v>
      </c>
      <c r="P3186" t="s">
        <v>8321</v>
      </c>
      <c r="Q3186" t="s">
        <v>8322</v>
      </c>
      <c r="R3186">
        <f t="shared" si="343"/>
        <v>44.46</v>
      </c>
      <c r="S3186" s="9">
        <f t="shared" si="344"/>
        <v>233</v>
      </c>
      <c r="T3186" s="8">
        <f t="shared" si="345"/>
        <v>42512.698217592595</v>
      </c>
      <c r="U3186" s="8">
        <f t="shared" si="346"/>
        <v>42572.698217592595</v>
      </c>
      <c r="V3186" s="14">
        <f t="shared" si="347"/>
        <v>60</v>
      </c>
      <c r="W3186" s="10">
        <f t="shared" si="348"/>
        <v>1.3321535</v>
      </c>
      <c r="X3186" s="21">
        <f t="shared" si="349"/>
        <v>2016</v>
      </c>
    </row>
    <row r="3187" spans="1:24" ht="60" x14ac:dyDescent="0.25">
      <c r="A3187">
        <v>2443</v>
      </c>
      <c r="B3187" s="1" t="s">
        <v>2444</v>
      </c>
      <c r="C3187" s="1" t="s">
        <v>6553</v>
      </c>
      <c r="D3187" s="3">
        <v>20000</v>
      </c>
      <c r="E3187" s="4">
        <v>40502.99</v>
      </c>
      <c r="F3187" t="s">
        <v>8218</v>
      </c>
      <c r="G3187" t="s">
        <v>8223</v>
      </c>
      <c r="H3187" t="s">
        <v>8403</v>
      </c>
      <c r="I3187" t="s">
        <v>8245</v>
      </c>
      <c r="J3187">
        <v>1408114822</v>
      </c>
      <c r="K3187">
        <v>1405522822</v>
      </c>
      <c r="L3187" t="b">
        <v>0</v>
      </c>
      <c r="M3187">
        <v>311</v>
      </c>
      <c r="N3187" t="b">
        <v>1</v>
      </c>
      <c r="O3187" t="s">
        <v>8296</v>
      </c>
      <c r="P3187" t="s">
        <v>8317</v>
      </c>
      <c r="Q3187" t="s">
        <v>8318</v>
      </c>
      <c r="R3187">
        <f t="shared" si="343"/>
        <v>130.22999999999999</v>
      </c>
      <c r="S3187" s="9">
        <f t="shared" si="344"/>
        <v>203</v>
      </c>
      <c r="T3187" s="8">
        <f t="shared" si="345"/>
        <v>41836.625254629631</v>
      </c>
      <c r="U3187" s="8">
        <f t="shared" si="346"/>
        <v>41866.625254629631</v>
      </c>
      <c r="V3187" s="14">
        <f t="shared" si="347"/>
        <v>30</v>
      </c>
      <c r="W3187" s="10">
        <f t="shared" si="348"/>
        <v>1.0251494999999999</v>
      </c>
      <c r="X3187" s="21">
        <f t="shared" si="349"/>
        <v>2014</v>
      </c>
    </row>
    <row r="3188" spans="1:24" x14ac:dyDescent="0.25">
      <c r="A3188">
        <v>2989</v>
      </c>
      <c r="B3188" s="1" t="s">
        <v>2989</v>
      </c>
      <c r="C3188" s="1" t="s">
        <v>7099</v>
      </c>
      <c r="D3188" s="3">
        <v>20000</v>
      </c>
      <c r="E3188" s="4">
        <v>35307</v>
      </c>
      <c r="F3188" t="s">
        <v>8218</v>
      </c>
      <c r="G3188" t="s">
        <v>8223</v>
      </c>
      <c r="H3188" t="s">
        <v>8403</v>
      </c>
      <c r="I3188" t="s">
        <v>8245</v>
      </c>
      <c r="J3188">
        <v>1450673940</v>
      </c>
      <c r="K3188">
        <v>1448756962</v>
      </c>
      <c r="L3188" t="b">
        <v>0</v>
      </c>
      <c r="M3188">
        <v>364</v>
      </c>
      <c r="N3188" t="b">
        <v>1</v>
      </c>
      <c r="O3188" t="s">
        <v>8301</v>
      </c>
      <c r="P3188" t="s">
        <v>8321</v>
      </c>
      <c r="Q3188" t="s">
        <v>8322</v>
      </c>
      <c r="R3188">
        <f t="shared" si="343"/>
        <v>97</v>
      </c>
      <c r="S3188" s="9">
        <f t="shared" si="344"/>
        <v>177</v>
      </c>
      <c r="T3188" s="8">
        <f t="shared" si="345"/>
        <v>42337.02039351852</v>
      </c>
      <c r="U3188" s="8">
        <f t="shared" si="346"/>
        <v>42359.207638888889</v>
      </c>
      <c r="V3188" s="14">
        <f t="shared" si="347"/>
        <v>22.187245370369055</v>
      </c>
      <c r="W3188" s="10">
        <f t="shared" si="348"/>
        <v>0.76534999999999997</v>
      </c>
      <c r="X3188" s="21">
        <f t="shared" si="349"/>
        <v>2015</v>
      </c>
    </row>
    <row r="3189" spans="1:24" ht="60" x14ac:dyDescent="0.25">
      <c r="A3189">
        <v>1539</v>
      </c>
      <c r="B3189" s="1" t="s">
        <v>1540</v>
      </c>
      <c r="C3189" s="1" t="s">
        <v>5649</v>
      </c>
      <c r="D3189" s="3">
        <v>20000</v>
      </c>
      <c r="E3189" s="4">
        <v>27197.22</v>
      </c>
      <c r="F3189" t="s">
        <v>8218</v>
      </c>
      <c r="G3189" t="s">
        <v>8223</v>
      </c>
      <c r="H3189" t="s">
        <v>8403</v>
      </c>
      <c r="I3189" t="s">
        <v>8245</v>
      </c>
      <c r="J3189">
        <v>1483481019</v>
      </c>
      <c r="K3189">
        <v>1480629819</v>
      </c>
      <c r="L3189" t="b">
        <v>0</v>
      </c>
      <c r="M3189">
        <v>284</v>
      </c>
      <c r="N3189" t="b">
        <v>1</v>
      </c>
      <c r="O3189" t="s">
        <v>8283</v>
      </c>
      <c r="P3189" t="s">
        <v>8311</v>
      </c>
      <c r="Q3189" t="s">
        <v>8312</v>
      </c>
      <c r="R3189">
        <f t="shared" si="343"/>
        <v>95.76</v>
      </c>
      <c r="S3189" s="9">
        <f t="shared" si="344"/>
        <v>136</v>
      </c>
      <c r="T3189" s="8">
        <f t="shared" si="345"/>
        <v>42705.919201388882</v>
      </c>
      <c r="U3189" s="8">
        <f t="shared" si="346"/>
        <v>42738.919201388882</v>
      </c>
      <c r="V3189" s="14">
        <f t="shared" si="347"/>
        <v>33</v>
      </c>
      <c r="W3189" s="10">
        <f t="shared" si="348"/>
        <v>0.35986100000000004</v>
      </c>
      <c r="X3189" s="21">
        <f t="shared" si="349"/>
        <v>2016</v>
      </c>
    </row>
    <row r="3190" spans="1:24" ht="30" x14ac:dyDescent="0.25">
      <c r="A3190">
        <v>730</v>
      </c>
      <c r="B3190" s="1" t="s">
        <v>731</v>
      </c>
      <c r="C3190" s="1" t="s">
        <v>4840</v>
      </c>
      <c r="D3190" s="3">
        <v>20000</v>
      </c>
      <c r="E3190" s="4">
        <v>26438</v>
      </c>
      <c r="F3190" t="s">
        <v>8218</v>
      </c>
      <c r="G3190" t="s">
        <v>8223</v>
      </c>
      <c r="H3190" t="s">
        <v>8403</v>
      </c>
      <c r="I3190" t="s">
        <v>8245</v>
      </c>
      <c r="J3190">
        <v>1323280391</v>
      </c>
      <c r="K3190">
        <v>1320688391</v>
      </c>
      <c r="L3190" t="b">
        <v>0</v>
      </c>
      <c r="M3190">
        <v>265</v>
      </c>
      <c r="N3190" t="b">
        <v>1</v>
      </c>
      <c r="O3190" t="s">
        <v>8272</v>
      </c>
      <c r="P3190" t="s">
        <v>8309</v>
      </c>
      <c r="Q3190" t="s">
        <v>8331</v>
      </c>
      <c r="R3190">
        <f t="shared" si="343"/>
        <v>99.77</v>
      </c>
      <c r="S3190" s="9">
        <f t="shared" si="344"/>
        <v>132</v>
      </c>
      <c r="T3190" s="8">
        <f t="shared" si="345"/>
        <v>40854.745266203703</v>
      </c>
      <c r="U3190" s="8">
        <f t="shared" si="346"/>
        <v>40884.745266203703</v>
      </c>
      <c r="V3190" s="14">
        <f t="shared" si="347"/>
        <v>30</v>
      </c>
      <c r="W3190" s="10">
        <f t="shared" si="348"/>
        <v>0.32190000000000002</v>
      </c>
      <c r="X3190" s="21">
        <f t="shared" si="349"/>
        <v>2011</v>
      </c>
    </row>
    <row r="3191" spans="1:24" ht="45" x14ac:dyDescent="0.25">
      <c r="A3191">
        <v>2078</v>
      </c>
      <c r="B3191" s="1" t="s">
        <v>2079</v>
      </c>
      <c r="C3191" s="1" t="s">
        <v>6188</v>
      </c>
      <c r="D3191" s="3">
        <v>20000</v>
      </c>
      <c r="E3191" s="4">
        <v>26241</v>
      </c>
      <c r="F3191" t="s">
        <v>8218</v>
      </c>
      <c r="G3191" t="s">
        <v>8226</v>
      </c>
      <c r="H3191" t="s">
        <v>8405</v>
      </c>
      <c r="I3191" t="s">
        <v>8248</v>
      </c>
      <c r="J3191">
        <v>1482085857</v>
      </c>
      <c r="K3191">
        <v>1479493857</v>
      </c>
      <c r="L3191" t="b">
        <v>0</v>
      </c>
      <c r="M3191">
        <v>48</v>
      </c>
      <c r="N3191" t="b">
        <v>1</v>
      </c>
      <c r="O3191" t="s">
        <v>8293</v>
      </c>
      <c r="P3191" t="s">
        <v>8306</v>
      </c>
      <c r="Q3191" t="s">
        <v>8307</v>
      </c>
      <c r="R3191">
        <f t="shared" si="343"/>
        <v>546.69000000000005</v>
      </c>
      <c r="S3191" s="9">
        <f t="shared" si="344"/>
        <v>131</v>
      </c>
      <c r="T3191" s="8">
        <f t="shared" si="345"/>
        <v>42692.771493055552</v>
      </c>
      <c r="U3191" s="8">
        <f t="shared" si="346"/>
        <v>42722.771493055552</v>
      </c>
      <c r="V3191" s="14">
        <f t="shared" si="347"/>
        <v>30</v>
      </c>
      <c r="W3191" s="10">
        <f t="shared" si="348"/>
        <v>0.31204999999999999</v>
      </c>
      <c r="X3191" s="21">
        <f t="shared" si="349"/>
        <v>2016</v>
      </c>
    </row>
    <row r="3192" spans="1:24" ht="60" x14ac:dyDescent="0.25">
      <c r="A3192">
        <v>2493</v>
      </c>
      <c r="B3192" s="1" t="s">
        <v>2493</v>
      </c>
      <c r="C3192" s="1" t="s">
        <v>6603</v>
      </c>
      <c r="D3192" s="3">
        <v>20000</v>
      </c>
      <c r="E3192" s="4">
        <v>25740</v>
      </c>
      <c r="F3192" t="s">
        <v>8218</v>
      </c>
      <c r="G3192" t="s">
        <v>8223</v>
      </c>
      <c r="H3192" t="s">
        <v>8403</v>
      </c>
      <c r="I3192" t="s">
        <v>8245</v>
      </c>
      <c r="J3192">
        <v>1367208140</v>
      </c>
      <c r="K3192">
        <v>1363320140</v>
      </c>
      <c r="L3192" t="b">
        <v>0</v>
      </c>
      <c r="M3192">
        <v>259</v>
      </c>
      <c r="N3192" t="b">
        <v>1</v>
      </c>
      <c r="O3192" t="s">
        <v>8277</v>
      </c>
      <c r="P3192" t="s">
        <v>8325</v>
      </c>
      <c r="Q3192" t="s">
        <v>8326</v>
      </c>
      <c r="R3192">
        <f t="shared" si="343"/>
        <v>99.38</v>
      </c>
      <c r="S3192" s="9">
        <f t="shared" si="344"/>
        <v>129</v>
      </c>
      <c r="T3192" s="8">
        <f t="shared" si="345"/>
        <v>41348.168287037035</v>
      </c>
      <c r="U3192" s="8">
        <f t="shared" si="346"/>
        <v>41393.168287037035</v>
      </c>
      <c r="V3192" s="14">
        <f t="shared" si="347"/>
        <v>45</v>
      </c>
      <c r="W3192" s="10">
        <f t="shared" si="348"/>
        <v>0.28699999999999998</v>
      </c>
      <c r="X3192" s="21">
        <f t="shared" si="349"/>
        <v>2013</v>
      </c>
    </row>
    <row r="3193" spans="1:24" ht="45" x14ac:dyDescent="0.25">
      <c r="A3193">
        <v>1024</v>
      </c>
      <c r="B3193" s="1" t="s">
        <v>1025</v>
      </c>
      <c r="C3193" s="1" t="s">
        <v>5134</v>
      </c>
      <c r="D3193" s="3">
        <v>20000</v>
      </c>
      <c r="E3193" s="4">
        <v>23727.55</v>
      </c>
      <c r="F3193" t="s">
        <v>8218</v>
      </c>
      <c r="G3193" t="s">
        <v>8234</v>
      </c>
      <c r="H3193" t="s">
        <v>8406</v>
      </c>
      <c r="I3193" t="s">
        <v>8254</v>
      </c>
      <c r="J3193">
        <v>1454248563</v>
      </c>
      <c r="K3193">
        <v>1451656563</v>
      </c>
      <c r="L3193" t="b">
        <v>1</v>
      </c>
      <c r="M3193">
        <v>61</v>
      </c>
      <c r="N3193" t="b">
        <v>1</v>
      </c>
      <c r="O3193" t="s">
        <v>8278</v>
      </c>
      <c r="P3193" t="s">
        <v>8325</v>
      </c>
      <c r="Q3193" t="s">
        <v>8327</v>
      </c>
      <c r="R3193">
        <f t="shared" si="343"/>
        <v>388.98</v>
      </c>
      <c r="S3193" s="9">
        <f t="shared" si="344"/>
        <v>119</v>
      </c>
      <c r="T3193" s="8">
        <f t="shared" si="345"/>
        <v>42370.580590277779</v>
      </c>
      <c r="U3193" s="8">
        <f t="shared" si="346"/>
        <v>42400.580590277779</v>
      </c>
      <c r="V3193" s="14">
        <f t="shared" si="347"/>
        <v>30</v>
      </c>
      <c r="W3193" s="10">
        <f t="shared" si="348"/>
        <v>0.18637749999999997</v>
      </c>
      <c r="X3193" s="21">
        <f t="shared" si="349"/>
        <v>2016</v>
      </c>
    </row>
    <row r="3194" spans="1:24" ht="60" x14ac:dyDescent="0.25">
      <c r="A3194">
        <v>3147</v>
      </c>
      <c r="B3194" s="1" t="s">
        <v>3147</v>
      </c>
      <c r="C3194" s="1" t="s">
        <v>7257</v>
      </c>
      <c r="D3194" s="3">
        <v>20000</v>
      </c>
      <c r="E3194" s="4">
        <v>23505</v>
      </c>
      <c r="F3194" t="s">
        <v>8218</v>
      </c>
      <c r="G3194" t="s">
        <v>8223</v>
      </c>
      <c r="H3194" t="s">
        <v>8403</v>
      </c>
      <c r="I3194" t="s">
        <v>8245</v>
      </c>
      <c r="J3194">
        <v>1415319355</v>
      </c>
      <c r="K3194">
        <v>1411859755</v>
      </c>
      <c r="L3194" t="b">
        <v>1</v>
      </c>
      <c r="M3194">
        <v>213</v>
      </c>
      <c r="N3194" t="b">
        <v>1</v>
      </c>
      <c r="O3194" t="s">
        <v>8269</v>
      </c>
      <c r="P3194" t="s">
        <v>8321</v>
      </c>
      <c r="Q3194" t="s">
        <v>8324</v>
      </c>
      <c r="R3194">
        <f t="shared" si="343"/>
        <v>110.35</v>
      </c>
      <c r="S3194" s="9">
        <f t="shared" si="344"/>
        <v>118</v>
      </c>
      <c r="T3194" s="8">
        <f t="shared" si="345"/>
        <v>41909.969386574077</v>
      </c>
      <c r="U3194" s="8">
        <f t="shared" si="346"/>
        <v>41950.011053240742</v>
      </c>
      <c r="V3194" s="14">
        <f t="shared" si="347"/>
        <v>40.041666666664241</v>
      </c>
      <c r="W3194" s="10">
        <f t="shared" si="348"/>
        <v>0.17524999999999999</v>
      </c>
      <c r="X3194" s="21">
        <f t="shared" si="349"/>
        <v>2014</v>
      </c>
    </row>
    <row r="3195" spans="1:24" ht="45" x14ac:dyDescent="0.25">
      <c r="A3195">
        <v>2631</v>
      </c>
      <c r="B3195" s="1" t="s">
        <v>2631</v>
      </c>
      <c r="C3195" s="1" t="s">
        <v>6741</v>
      </c>
      <c r="D3195" s="3">
        <v>20000</v>
      </c>
      <c r="E3195" s="4">
        <v>22933.05</v>
      </c>
      <c r="F3195" t="s">
        <v>8218</v>
      </c>
      <c r="G3195" t="s">
        <v>8223</v>
      </c>
      <c r="H3195" t="s">
        <v>8403</v>
      </c>
      <c r="I3195" t="s">
        <v>8245</v>
      </c>
      <c r="J3195">
        <v>1440907427</v>
      </c>
      <c r="K3195">
        <v>1438488227</v>
      </c>
      <c r="L3195" t="b">
        <v>0</v>
      </c>
      <c r="M3195">
        <v>286</v>
      </c>
      <c r="N3195" t="b">
        <v>1</v>
      </c>
      <c r="O3195" t="s">
        <v>8299</v>
      </c>
      <c r="P3195" t="s">
        <v>8306</v>
      </c>
      <c r="Q3195" t="s">
        <v>8313</v>
      </c>
      <c r="R3195">
        <f t="shared" si="343"/>
        <v>80.19</v>
      </c>
      <c r="S3195" s="9">
        <f t="shared" si="344"/>
        <v>115</v>
      </c>
      <c r="T3195" s="8">
        <f t="shared" si="345"/>
        <v>42218.169293981482</v>
      </c>
      <c r="U3195" s="8">
        <f t="shared" si="346"/>
        <v>42246.169293981482</v>
      </c>
      <c r="V3195" s="14">
        <f t="shared" si="347"/>
        <v>28</v>
      </c>
      <c r="W3195" s="10">
        <f t="shared" si="348"/>
        <v>0.14665249999999996</v>
      </c>
      <c r="X3195" s="21">
        <f t="shared" si="349"/>
        <v>2015</v>
      </c>
    </row>
    <row r="3196" spans="1:24" ht="60" x14ac:dyDescent="0.25">
      <c r="A3196">
        <v>384</v>
      </c>
      <c r="B3196" s="1" t="s">
        <v>385</v>
      </c>
      <c r="C3196" s="1" t="s">
        <v>4494</v>
      </c>
      <c r="D3196" s="3">
        <v>20000</v>
      </c>
      <c r="E3196" s="4">
        <v>22421</v>
      </c>
      <c r="F3196" t="s">
        <v>8218</v>
      </c>
      <c r="G3196" t="s">
        <v>8223</v>
      </c>
      <c r="H3196" t="s">
        <v>8403</v>
      </c>
      <c r="I3196" t="s">
        <v>8245</v>
      </c>
      <c r="J3196">
        <v>1420569947</v>
      </c>
      <c r="K3196">
        <v>1417977947</v>
      </c>
      <c r="L3196" t="b">
        <v>0</v>
      </c>
      <c r="M3196">
        <v>383</v>
      </c>
      <c r="N3196" t="b">
        <v>1</v>
      </c>
      <c r="O3196" t="s">
        <v>8267</v>
      </c>
      <c r="P3196" t="s">
        <v>8319</v>
      </c>
      <c r="Q3196" t="s">
        <v>8320</v>
      </c>
      <c r="R3196">
        <f t="shared" si="343"/>
        <v>58.54</v>
      </c>
      <c r="S3196" s="9">
        <f t="shared" si="344"/>
        <v>112</v>
      </c>
      <c r="T3196" s="8">
        <f t="shared" si="345"/>
        <v>41980.781793981485</v>
      </c>
      <c r="U3196" s="8">
        <f t="shared" si="346"/>
        <v>42010.781793981485</v>
      </c>
      <c r="V3196" s="14">
        <f t="shared" si="347"/>
        <v>30</v>
      </c>
      <c r="W3196" s="10">
        <f t="shared" si="348"/>
        <v>0.12105</v>
      </c>
      <c r="X3196" s="21">
        <f t="shared" si="349"/>
        <v>2014</v>
      </c>
    </row>
    <row r="3197" spans="1:24" ht="45" x14ac:dyDescent="0.25">
      <c r="A3197">
        <v>27</v>
      </c>
      <c r="B3197" s="1" t="s">
        <v>29</v>
      </c>
      <c r="C3197" s="1" t="s">
        <v>4138</v>
      </c>
      <c r="D3197" s="3">
        <v>20000</v>
      </c>
      <c r="E3197" s="4">
        <v>22345</v>
      </c>
      <c r="F3197" t="s">
        <v>8218</v>
      </c>
      <c r="G3197" t="s">
        <v>8227</v>
      </c>
      <c r="H3197" t="s">
        <v>8415</v>
      </c>
      <c r="I3197" t="s">
        <v>8249</v>
      </c>
      <c r="J3197">
        <v>1416113833</v>
      </c>
      <c r="K3197">
        <v>1413518233</v>
      </c>
      <c r="L3197" t="b">
        <v>0</v>
      </c>
      <c r="M3197">
        <v>150</v>
      </c>
      <c r="N3197" t="b">
        <v>1</v>
      </c>
      <c r="O3197" t="s">
        <v>8263</v>
      </c>
      <c r="P3197" t="s">
        <v>8319</v>
      </c>
      <c r="Q3197" t="s">
        <v>8330</v>
      </c>
      <c r="R3197">
        <f t="shared" si="343"/>
        <v>148.97</v>
      </c>
      <c r="S3197" s="9">
        <f t="shared" si="344"/>
        <v>112</v>
      </c>
      <c r="T3197" s="8">
        <f t="shared" si="345"/>
        <v>41929.164733796293</v>
      </c>
      <c r="U3197" s="8">
        <f t="shared" si="346"/>
        <v>41959.206400462965</v>
      </c>
      <c r="V3197" s="14">
        <f t="shared" si="347"/>
        <v>30.041666666671517</v>
      </c>
      <c r="W3197" s="10">
        <f t="shared" si="348"/>
        <v>0.11724999999999999</v>
      </c>
      <c r="X3197" s="21">
        <f t="shared" si="349"/>
        <v>2014</v>
      </c>
    </row>
    <row r="3198" spans="1:24" ht="45" x14ac:dyDescent="0.25">
      <c r="A3198">
        <v>2186</v>
      </c>
      <c r="B3198" s="1" t="s">
        <v>2187</v>
      </c>
      <c r="C3198" s="1" t="s">
        <v>6296</v>
      </c>
      <c r="D3198" s="3">
        <v>20000</v>
      </c>
      <c r="E3198" s="4">
        <v>21935</v>
      </c>
      <c r="F3198" t="s">
        <v>8218</v>
      </c>
      <c r="G3198" t="s">
        <v>8223</v>
      </c>
      <c r="H3198" t="s">
        <v>8403</v>
      </c>
      <c r="I3198" t="s">
        <v>8245</v>
      </c>
      <c r="J3198">
        <v>1473213600</v>
      </c>
      <c r="K3198">
        <v>1470062743</v>
      </c>
      <c r="L3198" t="b">
        <v>0</v>
      </c>
      <c r="M3198">
        <v>392</v>
      </c>
      <c r="N3198" t="b">
        <v>1</v>
      </c>
      <c r="O3198" t="s">
        <v>8295</v>
      </c>
      <c r="P3198" t="s">
        <v>8314</v>
      </c>
      <c r="Q3198" t="s">
        <v>8315</v>
      </c>
      <c r="R3198">
        <f t="shared" si="343"/>
        <v>55.96</v>
      </c>
      <c r="S3198" s="9">
        <f t="shared" si="344"/>
        <v>110</v>
      </c>
      <c r="T3198" s="8">
        <f t="shared" si="345"/>
        <v>42583.615081018521</v>
      </c>
      <c r="U3198" s="8">
        <f t="shared" si="346"/>
        <v>42620.083333333328</v>
      </c>
      <c r="V3198" s="14">
        <f t="shared" si="347"/>
        <v>36.468252314807614</v>
      </c>
      <c r="W3198" s="10">
        <f t="shared" si="348"/>
        <v>9.6750000000000003E-2</v>
      </c>
      <c r="X3198" s="21">
        <f t="shared" si="349"/>
        <v>2016</v>
      </c>
    </row>
    <row r="3199" spans="1:24" ht="60" x14ac:dyDescent="0.25">
      <c r="A3199">
        <v>1297</v>
      </c>
      <c r="B3199" s="1" t="s">
        <v>1298</v>
      </c>
      <c r="C3199" s="1" t="s">
        <v>5407</v>
      </c>
      <c r="D3199" s="3">
        <v>20000</v>
      </c>
      <c r="E3199" s="4">
        <v>21905</v>
      </c>
      <c r="F3199" t="s">
        <v>8218</v>
      </c>
      <c r="G3199" t="s">
        <v>8223</v>
      </c>
      <c r="H3199" t="s">
        <v>8403</v>
      </c>
      <c r="I3199" t="s">
        <v>8245</v>
      </c>
      <c r="J3199">
        <v>1462125358</v>
      </c>
      <c r="K3199">
        <v>1459533358</v>
      </c>
      <c r="L3199" t="b">
        <v>0</v>
      </c>
      <c r="M3199">
        <v>238</v>
      </c>
      <c r="N3199" t="b">
        <v>1</v>
      </c>
      <c r="O3199" t="s">
        <v>8269</v>
      </c>
      <c r="P3199" t="s">
        <v>8321</v>
      </c>
      <c r="Q3199" t="s">
        <v>8324</v>
      </c>
      <c r="R3199">
        <f t="shared" si="343"/>
        <v>92.04</v>
      </c>
      <c r="S3199" s="9">
        <f t="shared" si="344"/>
        <v>110</v>
      </c>
      <c r="T3199" s="8">
        <f t="shared" si="345"/>
        <v>42461.747199074074</v>
      </c>
      <c r="U3199" s="8">
        <f t="shared" si="346"/>
        <v>42491.747199074074</v>
      </c>
      <c r="V3199" s="14">
        <f t="shared" si="347"/>
        <v>30</v>
      </c>
      <c r="W3199" s="10">
        <f t="shared" si="348"/>
        <v>9.5250000000000001E-2</v>
      </c>
      <c r="X3199" s="21">
        <f t="shared" si="349"/>
        <v>2016</v>
      </c>
    </row>
    <row r="3200" spans="1:24" ht="45" x14ac:dyDescent="0.25">
      <c r="A3200">
        <v>3039</v>
      </c>
      <c r="B3200" s="1" t="s">
        <v>3039</v>
      </c>
      <c r="C3200" s="1" t="s">
        <v>7149</v>
      </c>
      <c r="D3200" s="3">
        <v>20000</v>
      </c>
      <c r="E3200" s="4">
        <v>21742.78</v>
      </c>
      <c r="F3200" t="s">
        <v>8218</v>
      </c>
      <c r="G3200" t="s">
        <v>8223</v>
      </c>
      <c r="H3200" t="s">
        <v>8403</v>
      </c>
      <c r="I3200" t="s">
        <v>8245</v>
      </c>
      <c r="J3200">
        <v>1388303940</v>
      </c>
      <c r="K3200">
        <v>1386011038</v>
      </c>
      <c r="L3200" t="b">
        <v>0</v>
      </c>
      <c r="M3200">
        <v>236</v>
      </c>
      <c r="N3200" t="b">
        <v>1</v>
      </c>
      <c r="O3200" t="s">
        <v>8301</v>
      </c>
      <c r="P3200" t="s">
        <v>8321</v>
      </c>
      <c r="Q3200" t="s">
        <v>8322</v>
      </c>
      <c r="R3200">
        <f t="shared" si="343"/>
        <v>92.13</v>
      </c>
      <c r="S3200" s="9">
        <f t="shared" si="344"/>
        <v>109</v>
      </c>
      <c r="T3200" s="8">
        <f t="shared" si="345"/>
        <v>41610.794421296298</v>
      </c>
      <c r="U3200" s="8">
        <f t="shared" si="346"/>
        <v>41637.332638888889</v>
      </c>
      <c r="V3200" s="14">
        <f t="shared" si="347"/>
        <v>26.538217592591536</v>
      </c>
      <c r="W3200" s="10">
        <f t="shared" si="348"/>
        <v>8.7138999999999939E-2</v>
      </c>
      <c r="X3200" s="21">
        <f t="shared" si="349"/>
        <v>2013</v>
      </c>
    </row>
    <row r="3201" spans="1:24" ht="45" x14ac:dyDescent="0.25">
      <c r="A3201">
        <v>275</v>
      </c>
      <c r="B3201" s="1" t="s">
        <v>276</v>
      </c>
      <c r="C3201" s="1" t="s">
        <v>4385</v>
      </c>
      <c r="D3201" s="3">
        <v>20000</v>
      </c>
      <c r="E3201" s="4">
        <v>21679</v>
      </c>
      <c r="F3201" t="s">
        <v>8218</v>
      </c>
      <c r="G3201" t="s">
        <v>8223</v>
      </c>
      <c r="H3201" t="s">
        <v>8403</v>
      </c>
      <c r="I3201" t="s">
        <v>8245</v>
      </c>
      <c r="J3201">
        <v>1352511966</v>
      </c>
      <c r="K3201">
        <v>1349916366</v>
      </c>
      <c r="L3201" t="b">
        <v>1</v>
      </c>
      <c r="M3201">
        <v>332</v>
      </c>
      <c r="N3201" t="b">
        <v>1</v>
      </c>
      <c r="O3201" t="s">
        <v>8267</v>
      </c>
      <c r="P3201" t="s">
        <v>8319</v>
      </c>
      <c r="Q3201" t="s">
        <v>8320</v>
      </c>
      <c r="R3201">
        <f t="shared" si="343"/>
        <v>65.3</v>
      </c>
      <c r="S3201" s="9">
        <f t="shared" si="344"/>
        <v>108</v>
      </c>
      <c r="T3201" s="8">
        <f t="shared" si="345"/>
        <v>41193.032013888893</v>
      </c>
      <c r="U3201" s="8">
        <f t="shared" si="346"/>
        <v>41223.073680555557</v>
      </c>
      <c r="V3201" s="14">
        <f t="shared" si="347"/>
        <v>30.041666666664241</v>
      </c>
      <c r="W3201" s="10">
        <f t="shared" si="348"/>
        <v>8.3949999999999997E-2</v>
      </c>
      <c r="X3201" s="21">
        <f t="shared" si="349"/>
        <v>2012</v>
      </c>
    </row>
    <row r="3202" spans="1:24" ht="45" x14ac:dyDescent="0.25">
      <c r="A3202">
        <v>3229</v>
      </c>
      <c r="B3202" s="1" t="s">
        <v>3229</v>
      </c>
      <c r="C3202" s="1" t="s">
        <v>7339</v>
      </c>
      <c r="D3202" s="3">
        <v>20000</v>
      </c>
      <c r="E3202" s="4">
        <v>21573</v>
      </c>
      <c r="F3202" t="s">
        <v>8218</v>
      </c>
      <c r="G3202" t="s">
        <v>8223</v>
      </c>
      <c r="H3202" t="s">
        <v>8403</v>
      </c>
      <c r="I3202" t="s">
        <v>8245</v>
      </c>
      <c r="J3202">
        <v>1416470398</v>
      </c>
      <c r="K3202">
        <v>1413874798</v>
      </c>
      <c r="L3202" t="b">
        <v>1</v>
      </c>
      <c r="M3202">
        <v>202</v>
      </c>
      <c r="N3202" t="b">
        <v>1</v>
      </c>
      <c r="O3202" t="s">
        <v>8269</v>
      </c>
      <c r="P3202" t="s">
        <v>8321</v>
      </c>
      <c r="Q3202" t="s">
        <v>8324</v>
      </c>
      <c r="R3202">
        <f t="shared" ref="R3202:R3265" si="350">IFERROR(ROUND(E3202/M3202,2),0)</f>
        <v>106.8</v>
      </c>
      <c r="S3202" s="9">
        <f t="shared" ref="S3202:S3265" si="351">ROUND((E3202/D3202)*100,0)</f>
        <v>108</v>
      </c>
      <c r="T3202" s="8">
        <f t="shared" ref="T3202:T3265" si="352">+(((K3202/60)/60)/24)+DATE(1970,1,1)</f>
        <v>41933.291643518518</v>
      </c>
      <c r="U3202" s="8">
        <f t="shared" ref="U3202:U3265" si="353">+(((J3202/60)/60/24)+DATE(1970,1,1))</f>
        <v>41963.333310185189</v>
      </c>
      <c r="V3202" s="14">
        <f t="shared" ref="V3202:V3265" si="354">+U3202-T3202</f>
        <v>30.041666666671517</v>
      </c>
      <c r="W3202" s="10">
        <f t="shared" ref="W3202:W3265" si="355">+(E3202-D3202)/D3202</f>
        <v>7.8649999999999998E-2</v>
      </c>
      <c r="X3202" s="21">
        <f t="shared" ref="X3202:X3265" si="356">YEAR(T3202)</f>
        <v>2014</v>
      </c>
    </row>
    <row r="3203" spans="1:24" ht="45" x14ac:dyDescent="0.25">
      <c r="A3203">
        <v>261</v>
      </c>
      <c r="B3203" s="1" t="s">
        <v>262</v>
      </c>
      <c r="C3203" s="1" t="s">
        <v>4371</v>
      </c>
      <c r="D3203" s="3">
        <v>20000</v>
      </c>
      <c r="E3203" s="4">
        <v>21480</v>
      </c>
      <c r="F3203" t="s">
        <v>8218</v>
      </c>
      <c r="G3203" t="s">
        <v>8223</v>
      </c>
      <c r="H3203" t="s">
        <v>8403</v>
      </c>
      <c r="I3203" t="s">
        <v>8245</v>
      </c>
      <c r="J3203">
        <v>1339080900</v>
      </c>
      <c r="K3203">
        <v>1334783704</v>
      </c>
      <c r="L3203" t="b">
        <v>1</v>
      </c>
      <c r="M3203">
        <v>220</v>
      </c>
      <c r="N3203" t="b">
        <v>1</v>
      </c>
      <c r="O3203" t="s">
        <v>8267</v>
      </c>
      <c r="P3203" t="s">
        <v>8319</v>
      </c>
      <c r="Q3203" t="s">
        <v>8320</v>
      </c>
      <c r="R3203">
        <f t="shared" si="350"/>
        <v>97.64</v>
      </c>
      <c r="S3203" s="9">
        <f t="shared" si="351"/>
        <v>107</v>
      </c>
      <c r="T3203" s="8">
        <f t="shared" si="352"/>
        <v>41017.885462962964</v>
      </c>
      <c r="U3203" s="8">
        <f t="shared" si="353"/>
        <v>41067.621527777781</v>
      </c>
      <c r="V3203" s="14">
        <f t="shared" si="354"/>
        <v>49.736064814816928</v>
      </c>
      <c r="W3203" s="10">
        <f t="shared" si="355"/>
        <v>7.3999999999999996E-2</v>
      </c>
      <c r="X3203" s="21">
        <f t="shared" si="356"/>
        <v>2012</v>
      </c>
    </row>
    <row r="3204" spans="1:24" ht="60" x14ac:dyDescent="0.25">
      <c r="A3204">
        <v>399</v>
      </c>
      <c r="B3204" s="1" t="s">
        <v>400</v>
      </c>
      <c r="C3204" s="1" t="s">
        <v>4509</v>
      </c>
      <c r="D3204" s="3">
        <v>20000</v>
      </c>
      <c r="E3204" s="4">
        <v>21361</v>
      </c>
      <c r="F3204" t="s">
        <v>8218</v>
      </c>
      <c r="G3204" t="s">
        <v>8224</v>
      </c>
      <c r="H3204" t="s">
        <v>8407</v>
      </c>
      <c r="I3204" t="s">
        <v>8246</v>
      </c>
      <c r="J3204">
        <v>1481716800</v>
      </c>
      <c r="K3204">
        <v>1479070867</v>
      </c>
      <c r="L3204" t="b">
        <v>0</v>
      </c>
      <c r="M3204">
        <v>95</v>
      </c>
      <c r="N3204" t="b">
        <v>1</v>
      </c>
      <c r="O3204" t="s">
        <v>8267</v>
      </c>
      <c r="P3204" t="s">
        <v>8319</v>
      </c>
      <c r="Q3204" t="s">
        <v>8320</v>
      </c>
      <c r="R3204">
        <f t="shared" si="350"/>
        <v>224.85</v>
      </c>
      <c r="S3204" s="9">
        <f t="shared" si="351"/>
        <v>107</v>
      </c>
      <c r="T3204" s="8">
        <f t="shared" si="352"/>
        <v>42687.875775462962</v>
      </c>
      <c r="U3204" s="8">
        <f t="shared" si="353"/>
        <v>42718.5</v>
      </c>
      <c r="V3204" s="14">
        <f t="shared" si="354"/>
        <v>30.624224537037662</v>
      </c>
      <c r="W3204" s="10">
        <f t="shared" si="355"/>
        <v>6.8049999999999999E-2</v>
      </c>
      <c r="X3204" s="21">
        <f t="shared" si="356"/>
        <v>2016</v>
      </c>
    </row>
    <row r="3205" spans="1:24" ht="45" x14ac:dyDescent="0.25">
      <c r="A3205">
        <v>2662</v>
      </c>
      <c r="B3205" s="1" t="s">
        <v>2662</v>
      </c>
      <c r="C3205" s="1" t="s">
        <v>6772</v>
      </c>
      <c r="D3205" s="3">
        <v>20000</v>
      </c>
      <c r="E3205" s="4">
        <v>21360</v>
      </c>
      <c r="F3205" t="s">
        <v>8218</v>
      </c>
      <c r="G3205" t="s">
        <v>8223</v>
      </c>
      <c r="H3205" t="s">
        <v>8403</v>
      </c>
      <c r="I3205" t="s">
        <v>8245</v>
      </c>
      <c r="J3205">
        <v>1440179713</v>
      </c>
      <c r="K3205">
        <v>1437587713</v>
      </c>
      <c r="L3205" t="b">
        <v>0</v>
      </c>
      <c r="M3205">
        <v>80</v>
      </c>
      <c r="N3205" t="b">
        <v>1</v>
      </c>
      <c r="O3205" t="s">
        <v>8300</v>
      </c>
      <c r="P3205" t="s">
        <v>8306</v>
      </c>
      <c r="Q3205" t="s">
        <v>8338</v>
      </c>
      <c r="R3205">
        <f t="shared" si="350"/>
        <v>267</v>
      </c>
      <c r="S3205" s="9">
        <f t="shared" si="351"/>
        <v>107</v>
      </c>
      <c r="T3205" s="8">
        <f t="shared" si="352"/>
        <v>42207.746678240743</v>
      </c>
      <c r="U3205" s="8">
        <f t="shared" si="353"/>
        <v>42237.746678240743</v>
      </c>
      <c r="V3205" s="14">
        <f t="shared" si="354"/>
        <v>30</v>
      </c>
      <c r="W3205" s="10">
        <f t="shared" si="355"/>
        <v>6.8000000000000005E-2</v>
      </c>
      <c r="X3205" s="21">
        <f t="shared" si="356"/>
        <v>2015</v>
      </c>
    </row>
    <row r="3206" spans="1:24" ht="60" x14ac:dyDescent="0.25">
      <c r="A3206">
        <v>320</v>
      </c>
      <c r="B3206" s="1" t="s">
        <v>321</v>
      </c>
      <c r="C3206" s="1" t="s">
        <v>4430</v>
      </c>
      <c r="D3206" s="3">
        <v>20000</v>
      </c>
      <c r="E3206" s="4">
        <v>21316</v>
      </c>
      <c r="F3206" t="s">
        <v>8218</v>
      </c>
      <c r="G3206" t="s">
        <v>8224</v>
      </c>
      <c r="H3206" t="s">
        <v>8407</v>
      </c>
      <c r="I3206" t="s">
        <v>8246</v>
      </c>
      <c r="J3206">
        <v>1450825200</v>
      </c>
      <c r="K3206">
        <v>1448284433</v>
      </c>
      <c r="L3206" t="b">
        <v>1</v>
      </c>
      <c r="M3206">
        <v>158</v>
      </c>
      <c r="N3206" t="b">
        <v>1</v>
      </c>
      <c r="O3206" t="s">
        <v>8267</v>
      </c>
      <c r="P3206" t="s">
        <v>8319</v>
      </c>
      <c r="Q3206" t="s">
        <v>8320</v>
      </c>
      <c r="R3206">
        <f t="shared" si="350"/>
        <v>134.91</v>
      </c>
      <c r="S3206" s="9">
        <f t="shared" si="351"/>
        <v>107</v>
      </c>
      <c r="T3206" s="8">
        <f t="shared" si="352"/>
        <v>42331.551307870366</v>
      </c>
      <c r="U3206" s="8">
        <f t="shared" si="353"/>
        <v>42360.958333333328</v>
      </c>
      <c r="V3206" s="14">
        <f t="shared" si="354"/>
        <v>29.407025462962338</v>
      </c>
      <c r="W3206" s="10">
        <f t="shared" si="355"/>
        <v>6.5799999999999997E-2</v>
      </c>
      <c r="X3206" s="21">
        <f t="shared" si="356"/>
        <v>2015</v>
      </c>
    </row>
    <row r="3207" spans="1:24" ht="60" x14ac:dyDescent="0.25">
      <c r="A3207">
        <v>2663</v>
      </c>
      <c r="B3207" s="1" t="s">
        <v>2663</v>
      </c>
      <c r="C3207" s="1" t="s">
        <v>6773</v>
      </c>
      <c r="D3207" s="3">
        <v>20000</v>
      </c>
      <c r="E3207" s="4">
        <v>20919.25</v>
      </c>
      <c r="F3207" t="s">
        <v>8218</v>
      </c>
      <c r="G3207" t="s">
        <v>8228</v>
      </c>
      <c r="H3207" t="s">
        <v>8408</v>
      </c>
      <c r="I3207" t="s">
        <v>8250</v>
      </c>
      <c r="J3207">
        <v>1441378800</v>
      </c>
      <c r="K3207">
        <v>1438873007</v>
      </c>
      <c r="L3207" t="b">
        <v>0</v>
      </c>
      <c r="M3207">
        <v>56</v>
      </c>
      <c r="N3207" t="b">
        <v>1</v>
      </c>
      <c r="O3207" t="s">
        <v>8300</v>
      </c>
      <c r="P3207" t="s">
        <v>8306</v>
      </c>
      <c r="Q3207" t="s">
        <v>8338</v>
      </c>
      <c r="R3207">
        <f t="shared" si="350"/>
        <v>373.56</v>
      </c>
      <c r="S3207" s="9">
        <f t="shared" si="351"/>
        <v>105</v>
      </c>
      <c r="T3207" s="8">
        <f t="shared" si="352"/>
        <v>42222.622766203705</v>
      </c>
      <c r="U3207" s="8">
        <f t="shared" si="353"/>
        <v>42251.625</v>
      </c>
      <c r="V3207" s="14">
        <f t="shared" si="354"/>
        <v>29.002233796294604</v>
      </c>
      <c r="W3207" s="10">
        <f t="shared" si="355"/>
        <v>4.5962500000000003E-2</v>
      </c>
      <c r="X3207" s="21">
        <f t="shared" si="356"/>
        <v>2015</v>
      </c>
    </row>
    <row r="3208" spans="1:24" ht="45" x14ac:dyDescent="0.25">
      <c r="A3208">
        <v>2604</v>
      </c>
      <c r="B3208" s="1" t="s">
        <v>2604</v>
      </c>
      <c r="C3208" s="1" t="s">
        <v>6714</v>
      </c>
      <c r="D3208" s="3">
        <v>20000</v>
      </c>
      <c r="E3208" s="4">
        <v>20843.599999999999</v>
      </c>
      <c r="F3208" t="s">
        <v>8218</v>
      </c>
      <c r="G3208" t="s">
        <v>8223</v>
      </c>
      <c r="H3208" t="s">
        <v>8403</v>
      </c>
      <c r="I3208" t="s">
        <v>8245</v>
      </c>
      <c r="J3208">
        <v>1335662023</v>
      </c>
      <c r="K3208">
        <v>1333070023</v>
      </c>
      <c r="L3208" t="b">
        <v>1</v>
      </c>
      <c r="M3208">
        <v>321</v>
      </c>
      <c r="N3208" t="b">
        <v>1</v>
      </c>
      <c r="O3208" t="s">
        <v>8299</v>
      </c>
      <c r="P3208" t="s">
        <v>8306</v>
      </c>
      <c r="Q3208" t="s">
        <v>8313</v>
      </c>
      <c r="R3208">
        <f t="shared" si="350"/>
        <v>64.930000000000007</v>
      </c>
      <c r="S3208" s="9">
        <f t="shared" si="351"/>
        <v>104</v>
      </c>
      <c r="T3208" s="8">
        <f t="shared" si="352"/>
        <v>40998.051192129627</v>
      </c>
      <c r="U3208" s="8">
        <f t="shared" si="353"/>
        <v>41028.051192129627</v>
      </c>
      <c r="V3208" s="14">
        <f t="shared" si="354"/>
        <v>30</v>
      </c>
      <c r="W3208" s="10">
        <f t="shared" si="355"/>
        <v>4.2179999999999926E-2</v>
      </c>
      <c r="X3208" s="21">
        <f t="shared" si="356"/>
        <v>2012</v>
      </c>
    </row>
    <row r="3209" spans="1:24" ht="45" x14ac:dyDescent="0.25">
      <c r="A3209">
        <v>311</v>
      </c>
      <c r="B3209" s="1" t="s">
        <v>312</v>
      </c>
      <c r="C3209" s="1" t="s">
        <v>4421</v>
      </c>
      <c r="D3209" s="3">
        <v>20000</v>
      </c>
      <c r="E3209" s="4">
        <v>20820.330000000002</v>
      </c>
      <c r="F3209" t="s">
        <v>8218</v>
      </c>
      <c r="G3209" t="s">
        <v>8223</v>
      </c>
      <c r="H3209" t="s">
        <v>8403</v>
      </c>
      <c r="I3209" t="s">
        <v>8245</v>
      </c>
      <c r="J3209">
        <v>1325404740</v>
      </c>
      <c r="K3209">
        <v>1321852592</v>
      </c>
      <c r="L3209" t="b">
        <v>1</v>
      </c>
      <c r="M3209">
        <v>150</v>
      </c>
      <c r="N3209" t="b">
        <v>1</v>
      </c>
      <c r="O3209" t="s">
        <v>8267</v>
      </c>
      <c r="P3209" t="s">
        <v>8319</v>
      </c>
      <c r="Q3209" t="s">
        <v>8320</v>
      </c>
      <c r="R3209">
        <f t="shared" si="350"/>
        <v>138.80000000000001</v>
      </c>
      <c r="S3209" s="9">
        <f t="shared" si="351"/>
        <v>104</v>
      </c>
      <c r="T3209" s="8">
        <f t="shared" si="352"/>
        <v>40868.219814814816</v>
      </c>
      <c r="U3209" s="8">
        <f t="shared" si="353"/>
        <v>40909.332638888889</v>
      </c>
      <c r="V3209" s="14">
        <f t="shared" si="354"/>
        <v>41.112824074072705</v>
      </c>
      <c r="W3209" s="10">
        <f t="shared" si="355"/>
        <v>4.1016500000000088E-2</v>
      </c>
      <c r="X3209" s="21">
        <f t="shared" si="356"/>
        <v>2011</v>
      </c>
    </row>
    <row r="3210" spans="1:24" x14ac:dyDescent="0.25">
      <c r="A3210">
        <v>2535</v>
      </c>
      <c r="B3210" s="1" t="s">
        <v>2535</v>
      </c>
      <c r="C3210" s="1" t="s">
        <v>6645</v>
      </c>
      <c r="D3210" s="3">
        <v>20000</v>
      </c>
      <c r="E3210" s="4">
        <v>20755</v>
      </c>
      <c r="F3210" t="s">
        <v>8218</v>
      </c>
      <c r="G3210" t="s">
        <v>8223</v>
      </c>
      <c r="H3210" t="s">
        <v>8403</v>
      </c>
      <c r="I3210" t="s">
        <v>8245</v>
      </c>
      <c r="J3210">
        <v>1417463945</v>
      </c>
      <c r="K3210">
        <v>1414781945</v>
      </c>
      <c r="L3210" t="b">
        <v>0</v>
      </c>
      <c r="M3210">
        <v>78</v>
      </c>
      <c r="N3210" t="b">
        <v>1</v>
      </c>
      <c r="O3210" t="s">
        <v>8298</v>
      </c>
      <c r="P3210" t="s">
        <v>8325</v>
      </c>
      <c r="Q3210" t="s">
        <v>8339</v>
      </c>
      <c r="R3210">
        <f t="shared" si="350"/>
        <v>266.08999999999997</v>
      </c>
      <c r="S3210" s="9">
        <f t="shared" si="351"/>
        <v>104</v>
      </c>
      <c r="T3210" s="8">
        <f t="shared" si="352"/>
        <v>41943.791030092594</v>
      </c>
      <c r="U3210" s="8">
        <f t="shared" si="353"/>
        <v>41974.832696759258</v>
      </c>
      <c r="V3210" s="14">
        <f t="shared" si="354"/>
        <v>31.041666666664241</v>
      </c>
      <c r="W3210" s="10">
        <f t="shared" si="355"/>
        <v>3.7749999999999999E-2</v>
      </c>
      <c r="X3210" s="21">
        <f t="shared" si="356"/>
        <v>2014</v>
      </c>
    </row>
    <row r="3211" spans="1:24" ht="45" x14ac:dyDescent="0.25">
      <c r="A3211">
        <v>3253</v>
      </c>
      <c r="B3211" s="1" t="s">
        <v>3253</v>
      </c>
      <c r="C3211" s="1" t="s">
        <v>7363</v>
      </c>
      <c r="D3211" s="3">
        <v>20000</v>
      </c>
      <c r="E3211" s="4">
        <v>20365</v>
      </c>
      <c r="F3211" t="s">
        <v>8218</v>
      </c>
      <c r="G3211" t="s">
        <v>8223</v>
      </c>
      <c r="H3211" t="s">
        <v>8403</v>
      </c>
      <c r="I3211" t="s">
        <v>8245</v>
      </c>
      <c r="J3211">
        <v>1473306300</v>
      </c>
      <c r="K3211">
        <v>1471701028</v>
      </c>
      <c r="L3211" t="b">
        <v>1</v>
      </c>
      <c r="M3211">
        <v>115</v>
      </c>
      <c r="N3211" t="b">
        <v>1</v>
      </c>
      <c r="O3211" t="s">
        <v>8269</v>
      </c>
      <c r="P3211" t="s">
        <v>8321</v>
      </c>
      <c r="Q3211" t="s">
        <v>8324</v>
      </c>
      <c r="R3211">
        <f t="shared" si="350"/>
        <v>177.09</v>
      </c>
      <c r="S3211" s="9">
        <f t="shared" si="351"/>
        <v>102</v>
      </c>
      <c r="T3211" s="8">
        <f t="shared" si="352"/>
        <v>42602.576712962968</v>
      </c>
      <c r="U3211" s="8">
        <f t="shared" si="353"/>
        <v>42621.15625</v>
      </c>
      <c r="V3211" s="14">
        <f t="shared" si="354"/>
        <v>18.579537037032424</v>
      </c>
      <c r="W3211" s="10">
        <f t="shared" si="355"/>
        <v>1.8249999999999999E-2</v>
      </c>
      <c r="X3211" s="21">
        <f t="shared" si="356"/>
        <v>2016</v>
      </c>
    </row>
    <row r="3212" spans="1:24" ht="45" x14ac:dyDescent="0.25">
      <c r="A3212">
        <v>1351</v>
      </c>
      <c r="B3212" s="1" t="s">
        <v>1352</v>
      </c>
      <c r="C3212" s="1" t="s">
        <v>5461</v>
      </c>
      <c r="D3212" s="3">
        <v>20000</v>
      </c>
      <c r="E3212" s="4">
        <v>20253</v>
      </c>
      <c r="F3212" t="s">
        <v>8218</v>
      </c>
      <c r="G3212" t="s">
        <v>8223</v>
      </c>
      <c r="H3212" t="s">
        <v>8403</v>
      </c>
      <c r="I3212" t="s">
        <v>8245</v>
      </c>
      <c r="J3212">
        <v>1455299144</v>
      </c>
      <c r="K3212">
        <v>1452707144</v>
      </c>
      <c r="L3212" t="b">
        <v>0</v>
      </c>
      <c r="M3212">
        <v>120</v>
      </c>
      <c r="N3212" t="b">
        <v>1</v>
      </c>
      <c r="O3212" t="s">
        <v>8272</v>
      </c>
      <c r="P3212" t="s">
        <v>8309</v>
      </c>
      <c r="Q3212" t="s">
        <v>8331</v>
      </c>
      <c r="R3212">
        <f t="shared" si="350"/>
        <v>168.78</v>
      </c>
      <c r="S3212" s="9">
        <f t="shared" si="351"/>
        <v>101</v>
      </c>
      <c r="T3212" s="8">
        <f t="shared" si="352"/>
        <v>42382.74009259259</v>
      </c>
      <c r="U3212" s="8">
        <f t="shared" si="353"/>
        <v>42412.74009259259</v>
      </c>
      <c r="V3212" s="14">
        <f t="shared" si="354"/>
        <v>30</v>
      </c>
      <c r="W3212" s="10">
        <f t="shared" si="355"/>
        <v>1.265E-2</v>
      </c>
      <c r="X3212" s="21">
        <f t="shared" si="356"/>
        <v>2016</v>
      </c>
    </row>
    <row r="3213" spans="1:24" ht="60" x14ac:dyDescent="0.25">
      <c r="A3213">
        <v>297</v>
      </c>
      <c r="B3213" s="1" t="s">
        <v>298</v>
      </c>
      <c r="C3213" s="1" t="s">
        <v>4407</v>
      </c>
      <c r="D3213" s="3">
        <v>20000</v>
      </c>
      <c r="E3213" s="4">
        <v>20128</v>
      </c>
      <c r="F3213" t="s">
        <v>8218</v>
      </c>
      <c r="G3213" t="s">
        <v>8223</v>
      </c>
      <c r="H3213" t="s">
        <v>8403</v>
      </c>
      <c r="I3213" t="s">
        <v>8245</v>
      </c>
      <c r="J3213">
        <v>1430452740</v>
      </c>
      <c r="K3213">
        <v>1427390901</v>
      </c>
      <c r="L3213" t="b">
        <v>1</v>
      </c>
      <c r="M3213">
        <v>142</v>
      </c>
      <c r="N3213" t="b">
        <v>1</v>
      </c>
      <c r="O3213" t="s">
        <v>8267</v>
      </c>
      <c r="P3213" t="s">
        <v>8319</v>
      </c>
      <c r="Q3213" t="s">
        <v>8320</v>
      </c>
      <c r="R3213">
        <f t="shared" si="350"/>
        <v>141.75</v>
      </c>
      <c r="S3213" s="9">
        <f t="shared" si="351"/>
        <v>101</v>
      </c>
      <c r="T3213" s="8">
        <f t="shared" si="352"/>
        <v>42089.72802083334</v>
      </c>
      <c r="U3213" s="8">
        <f t="shared" si="353"/>
        <v>42125.165972222225</v>
      </c>
      <c r="V3213" s="14">
        <f t="shared" si="354"/>
        <v>35.437951388885267</v>
      </c>
      <c r="W3213" s="10">
        <f t="shared" si="355"/>
        <v>6.4000000000000003E-3</v>
      </c>
      <c r="X3213" s="21">
        <f t="shared" si="356"/>
        <v>2015</v>
      </c>
    </row>
    <row r="3214" spans="1:24" ht="45" x14ac:dyDescent="0.25">
      <c r="A3214">
        <v>391</v>
      </c>
      <c r="B3214" s="1" t="s">
        <v>392</v>
      </c>
      <c r="C3214" s="1" t="s">
        <v>4501</v>
      </c>
      <c r="D3214" s="3">
        <v>20000</v>
      </c>
      <c r="E3214" s="4">
        <v>20122</v>
      </c>
      <c r="F3214" t="s">
        <v>8218</v>
      </c>
      <c r="G3214" t="s">
        <v>8223</v>
      </c>
      <c r="H3214" t="s">
        <v>8403</v>
      </c>
      <c r="I3214" t="s">
        <v>8245</v>
      </c>
      <c r="J3214">
        <v>1324169940</v>
      </c>
      <c r="K3214">
        <v>1321578051</v>
      </c>
      <c r="L3214" t="b">
        <v>0</v>
      </c>
      <c r="M3214">
        <v>193</v>
      </c>
      <c r="N3214" t="b">
        <v>1</v>
      </c>
      <c r="O3214" t="s">
        <v>8267</v>
      </c>
      <c r="P3214" t="s">
        <v>8319</v>
      </c>
      <c r="Q3214" t="s">
        <v>8320</v>
      </c>
      <c r="R3214">
        <f t="shared" si="350"/>
        <v>104.26</v>
      </c>
      <c r="S3214" s="9">
        <f t="shared" si="351"/>
        <v>101</v>
      </c>
      <c r="T3214" s="8">
        <f t="shared" si="352"/>
        <v>40865.042256944449</v>
      </c>
      <c r="U3214" s="8">
        <f t="shared" si="353"/>
        <v>40895.040972222225</v>
      </c>
      <c r="V3214" s="14">
        <f t="shared" si="354"/>
        <v>29.998715277775773</v>
      </c>
      <c r="W3214" s="10">
        <f t="shared" si="355"/>
        <v>6.1000000000000004E-3</v>
      </c>
      <c r="X3214" s="21">
        <f t="shared" si="356"/>
        <v>2011</v>
      </c>
    </row>
    <row r="3215" spans="1:24" ht="60" x14ac:dyDescent="0.25">
      <c r="A3215">
        <v>3236</v>
      </c>
      <c r="B3215" s="1" t="s">
        <v>3236</v>
      </c>
      <c r="C3215" s="1" t="s">
        <v>7346</v>
      </c>
      <c r="D3215" s="3">
        <v>20000</v>
      </c>
      <c r="E3215" s="4">
        <v>20120</v>
      </c>
      <c r="F3215" t="s">
        <v>8218</v>
      </c>
      <c r="G3215" t="s">
        <v>8223</v>
      </c>
      <c r="H3215" t="s">
        <v>8403</v>
      </c>
      <c r="I3215" t="s">
        <v>8245</v>
      </c>
      <c r="J3215">
        <v>1482962433</v>
      </c>
      <c r="K3215">
        <v>1480370433</v>
      </c>
      <c r="L3215" t="b">
        <v>0</v>
      </c>
      <c r="M3215">
        <v>110</v>
      </c>
      <c r="N3215" t="b">
        <v>1</v>
      </c>
      <c r="O3215" t="s">
        <v>8269</v>
      </c>
      <c r="P3215" t="s">
        <v>8321</v>
      </c>
      <c r="Q3215" t="s">
        <v>8324</v>
      </c>
      <c r="R3215">
        <f t="shared" si="350"/>
        <v>182.91</v>
      </c>
      <c r="S3215" s="9">
        <f t="shared" si="351"/>
        <v>101</v>
      </c>
      <c r="T3215" s="8">
        <f t="shared" si="352"/>
        <v>42702.917048611111</v>
      </c>
      <c r="U3215" s="8">
        <f t="shared" si="353"/>
        <v>42732.917048611111</v>
      </c>
      <c r="V3215" s="14">
        <f t="shared" si="354"/>
        <v>30</v>
      </c>
      <c r="W3215" s="10">
        <f t="shared" si="355"/>
        <v>6.0000000000000001E-3</v>
      </c>
      <c r="X3215" s="21">
        <f t="shared" si="356"/>
        <v>2016</v>
      </c>
    </row>
    <row r="3216" spans="1:24" ht="45" x14ac:dyDescent="0.25">
      <c r="A3216">
        <v>725</v>
      </c>
      <c r="B3216" s="1" t="s">
        <v>726</v>
      </c>
      <c r="C3216" s="1" t="s">
        <v>4835</v>
      </c>
      <c r="D3216" s="3">
        <v>20000</v>
      </c>
      <c r="E3216" s="4">
        <v>20070</v>
      </c>
      <c r="F3216" t="s">
        <v>8218</v>
      </c>
      <c r="G3216" t="s">
        <v>8223</v>
      </c>
      <c r="H3216" t="s">
        <v>8403</v>
      </c>
      <c r="I3216" t="s">
        <v>8245</v>
      </c>
      <c r="J3216">
        <v>1450018912</v>
      </c>
      <c r="K3216">
        <v>1447426912</v>
      </c>
      <c r="L3216" t="b">
        <v>0</v>
      </c>
      <c r="M3216">
        <v>140</v>
      </c>
      <c r="N3216" t="b">
        <v>1</v>
      </c>
      <c r="O3216" t="s">
        <v>8272</v>
      </c>
      <c r="P3216" t="s">
        <v>8309</v>
      </c>
      <c r="Q3216" t="s">
        <v>8331</v>
      </c>
      <c r="R3216">
        <f t="shared" si="350"/>
        <v>143.36000000000001</v>
      </c>
      <c r="S3216" s="9">
        <f t="shared" si="351"/>
        <v>100</v>
      </c>
      <c r="T3216" s="8">
        <f t="shared" si="352"/>
        <v>42321.626296296294</v>
      </c>
      <c r="U3216" s="8">
        <f t="shared" si="353"/>
        <v>42351.626296296294</v>
      </c>
      <c r="V3216" s="14">
        <f t="shared" si="354"/>
        <v>30</v>
      </c>
      <c r="W3216" s="10">
        <f t="shared" si="355"/>
        <v>3.5000000000000001E-3</v>
      </c>
      <c r="X3216" s="21">
        <f t="shared" si="356"/>
        <v>2015</v>
      </c>
    </row>
    <row r="3217" spans="1:24" ht="60" x14ac:dyDescent="0.25">
      <c r="A3217">
        <v>1828</v>
      </c>
      <c r="B3217" s="1" t="s">
        <v>1829</v>
      </c>
      <c r="C3217" s="1" t="s">
        <v>5938</v>
      </c>
      <c r="D3217" s="3">
        <v>20000</v>
      </c>
      <c r="E3217" s="4">
        <v>20032</v>
      </c>
      <c r="F3217" t="s">
        <v>8218</v>
      </c>
      <c r="G3217" t="s">
        <v>8223</v>
      </c>
      <c r="H3217" t="s">
        <v>8403</v>
      </c>
      <c r="I3217" t="s">
        <v>8245</v>
      </c>
      <c r="J3217">
        <v>1399672800</v>
      </c>
      <c r="K3217">
        <v>1396906530</v>
      </c>
      <c r="L3217" t="b">
        <v>0</v>
      </c>
      <c r="M3217">
        <v>48</v>
      </c>
      <c r="N3217" t="b">
        <v>1</v>
      </c>
      <c r="O3217" t="s">
        <v>8274</v>
      </c>
      <c r="P3217" t="s">
        <v>8325</v>
      </c>
      <c r="Q3217" t="s">
        <v>8329</v>
      </c>
      <c r="R3217">
        <f t="shared" si="350"/>
        <v>417.33</v>
      </c>
      <c r="S3217" s="9">
        <f t="shared" si="351"/>
        <v>100</v>
      </c>
      <c r="T3217" s="8">
        <f t="shared" si="352"/>
        <v>41736.899652777778</v>
      </c>
      <c r="U3217" s="8">
        <f t="shared" si="353"/>
        <v>41768.916666666664</v>
      </c>
      <c r="V3217" s="14">
        <f t="shared" si="354"/>
        <v>32.01701388888614</v>
      </c>
      <c r="W3217" s="10">
        <f t="shared" si="355"/>
        <v>1.6000000000000001E-3</v>
      </c>
      <c r="X3217" s="21">
        <f t="shared" si="356"/>
        <v>2014</v>
      </c>
    </row>
    <row r="3218" spans="1:24" ht="60" x14ac:dyDescent="0.25">
      <c r="A3218">
        <v>59</v>
      </c>
      <c r="B3218" s="1" t="s">
        <v>61</v>
      </c>
      <c r="C3218" s="1" t="s">
        <v>4170</v>
      </c>
      <c r="D3218" s="3">
        <v>20000</v>
      </c>
      <c r="E3218" s="4">
        <v>20025.14</v>
      </c>
      <c r="F3218" t="s">
        <v>8218</v>
      </c>
      <c r="G3218" t="s">
        <v>8223</v>
      </c>
      <c r="H3218" t="s">
        <v>8403</v>
      </c>
      <c r="I3218" t="s">
        <v>8245</v>
      </c>
      <c r="J3218">
        <v>1442264400</v>
      </c>
      <c r="K3218">
        <v>1439530776</v>
      </c>
      <c r="L3218" t="b">
        <v>0</v>
      </c>
      <c r="M3218">
        <v>33</v>
      </c>
      <c r="N3218" t="b">
        <v>1</v>
      </c>
      <c r="O3218" t="s">
        <v>8263</v>
      </c>
      <c r="P3218" t="s">
        <v>8319</v>
      </c>
      <c r="Q3218" t="s">
        <v>8330</v>
      </c>
      <c r="R3218">
        <f t="shared" si="350"/>
        <v>606.82000000000005</v>
      </c>
      <c r="S3218" s="9">
        <f t="shared" si="351"/>
        <v>100</v>
      </c>
      <c r="T3218" s="8">
        <f t="shared" si="352"/>
        <v>42230.23583333334</v>
      </c>
      <c r="U3218" s="8">
        <f t="shared" si="353"/>
        <v>42261.875</v>
      </c>
      <c r="V3218" s="14">
        <f t="shared" si="354"/>
        <v>31.639166666660458</v>
      </c>
      <c r="W3218" s="10">
        <f t="shared" si="355"/>
        <v>1.2569999999999708E-3</v>
      </c>
      <c r="X3218" s="21">
        <f t="shared" si="356"/>
        <v>2015</v>
      </c>
    </row>
    <row r="3219" spans="1:24" ht="45" x14ac:dyDescent="0.25">
      <c r="A3219">
        <v>3219</v>
      </c>
      <c r="B3219" s="1" t="s">
        <v>3219</v>
      </c>
      <c r="C3219" s="1" t="s">
        <v>7329</v>
      </c>
      <c r="D3219" s="3">
        <v>20000</v>
      </c>
      <c r="E3219" s="4">
        <v>20022</v>
      </c>
      <c r="F3219" t="s">
        <v>8218</v>
      </c>
      <c r="G3219" t="s">
        <v>8223</v>
      </c>
      <c r="H3219" t="s">
        <v>8403</v>
      </c>
      <c r="I3219" t="s">
        <v>8245</v>
      </c>
      <c r="J3219">
        <v>1427063747</v>
      </c>
      <c r="K3219">
        <v>1424043347</v>
      </c>
      <c r="L3219" t="b">
        <v>1</v>
      </c>
      <c r="M3219">
        <v>119</v>
      </c>
      <c r="N3219" t="b">
        <v>1</v>
      </c>
      <c r="O3219" t="s">
        <v>8269</v>
      </c>
      <c r="P3219" t="s">
        <v>8321</v>
      </c>
      <c r="Q3219" t="s">
        <v>8324</v>
      </c>
      <c r="R3219">
        <f t="shared" si="350"/>
        <v>168.25</v>
      </c>
      <c r="S3219" s="9">
        <f t="shared" si="351"/>
        <v>100</v>
      </c>
      <c r="T3219" s="8">
        <f t="shared" si="352"/>
        <v>42050.983182870375</v>
      </c>
      <c r="U3219" s="8">
        <f t="shared" si="353"/>
        <v>42085.941516203704</v>
      </c>
      <c r="V3219" s="14">
        <f t="shared" si="354"/>
        <v>34.958333333328483</v>
      </c>
      <c r="W3219" s="10">
        <f t="shared" si="355"/>
        <v>1.1000000000000001E-3</v>
      </c>
      <c r="X3219" s="21">
        <f t="shared" si="356"/>
        <v>2015</v>
      </c>
    </row>
    <row r="3220" spans="1:24" ht="60" x14ac:dyDescent="0.25">
      <c r="A3220">
        <v>688</v>
      </c>
      <c r="B3220" s="1" t="s">
        <v>689</v>
      </c>
      <c r="C3220" s="1" t="s">
        <v>4798</v>
      </c>
      <c r="D3220" s="3">
        <v>20000</v>
      </c>
      <c r="E3220" s="4">
        <v>14598</v>
      </c>
      <c r="F3220" t="s">
        <v>8220</v>
      </c>
      <c r="G3220" t="s">
        <v>8223</v>
      </c>
      <c r="H3220" t="s">
        <v>8403</v>
      </c>
      <c r="I3220" t="s">
        <v>8245</v>
      </c>
      <c r="J3220">
        <v>1444876253</v>
      </c>
      <c r="K3220">
        <v>1442284253</v>
      </c>
      <c r="L3220" t="b">
        <v>0</v>
      </c>
      <c r="M3220">
        <v>36</v>
      </c>
      <c r="N3220" t="b">
        <v>0</v>
      </c>
      <c r="O3220" t="s">
        <v>8271</v>
      </c>
      <c r="P3220" t="s">
        <v>8306</v>
      </c>
      <c r="Q3220" t="s">
        <v>8308</v>
      </c>
      <c r="R3220">
        <f t="shared" si="350"/>
        <v>405.5</v>
      </c>
      <c r="S3220" s="9">
        <f t="shared" si="351"/>
        <v>73</v>
      </c>
      <c r="T3220" s="8">
        <f t="shared" si="352"/>
        <v>42262.104780092588</v>
      </c>
      <c r="U3220" s="8">
        <f t="shared" si="353"/>
        <v>42292.104780092588</v>
      </c>
      <c r="V3220" s="14">
        <f t="shared" si="354"/>
        <v>30</v>
      </c>
      <c r="W3220" s="10">
        <f t="shared" si="355"/>
        <v>-0.27010000000000001</v>
      </c>
      <c r="X3220" s="21">
        <f t="shared" si="356"/>
        <v>2015</v>
      </c>
    </row>
    <row r="3221" spans="1:24" ht="60" x14ac:dyDescent="0.25">
      <c r="A3221">
        <v>894</v>
      </c>
      <c r="B3221" s="1" t="s">
        <v>895</v>
      </c>
      <c r="C3221" s="1" t="s">
        <v>5004</v>
      </c>
      <c r="D3221" s="3">
        <v>20000</v>
      </c>
      <c r="E3221" s="4">
        <v>7834</v>
      </c>
      <c r="F3221" t="s">
        <v>8220</v>
      </c>
      <c r="G3221" t="s">
        <v>8223</v>
      </c>
      <c r="H3221" t="s">
        <v>8403</v>
      </c>
      <c r="I3221" t="s">
        <v>8245</v>
      </c>
      <c r="J3221">
        <v>1465169610</v>
      </c>
      <c r="K3221">
        <v>1462577610</v>
      </c>
      <c r="L3221" t="b">
        <v>0</v>
      </c>
      <c r="M3221">
        <v>53</v>
      </c>
      <c r="N3221" t="b">
        <v>0</v>
      </c>
      <c r="O3221" t="s">
        <v>8277</v>
      </c>
      <c r="P3221" t="s">
        <v>8325</v>
      </c>
      <c r="Q3221" t="s">
        <v>8326</v>
      </c>
      <c r="R3221">
        <f t="shared" si="350"/>
        <v>147.81</v>
      </c>
      <c r="S3221" s="9">
        <f t="shared" si="351"/>
        <v>39</v>
      </c>
      <c r="T3221" s="8">
        <f t="shared" si="352"/>
        <v>42496.981597222228</v>
      </c>
      <c r="U3221" s="8">
        <f t="shared" si="353"/>
        <v>42526.981597222228</v>
      </c>
      <c r="V3221" s="14">
        <f t="shared" si="354"/>
        <v>30</v>
      </c>
      <c r="W3221" s="10">
        <f t="shared" si="355"/>
        <v>-0.60829999999999995</v>
      </c>
      <c r="X3221" s="21">
        <f t="shared" si="356"/>
        <v>2016</v>
      </c>
    </row>
    <row r="3222" spans="1:24" ht="45" x14ac:dyDescent="0.25">
      <c r="A3222">
        <v>972</v>
      </c>
      <c r="B3222" s="1" t="s">
        <v>973</v>
      </c>
      <c r="C3222" s="1" t="s">
        <v>5082</v>
      </c>
      <c r="D3222" s="3">
        <v>20000</v>
      </c>
      <c r="E3222" s="4">
        <v>6925</v>
      </c>
      <c r="F3222" t="s">
        <v>8220</v>
      </c>
      <c r="G3222" t="s">
        <v>8223</v>
      </c>
      <c r="H3222" t="s">
        <v>8403</v>
      </c>
      <c r="I3222" t="s">
        <v>8245</v>
      </c>
      <c r="J3222">
        <v>1409813940</v>
      </c>
      <c r="K3222">
        <v>1407271598</v>
      </c>
      <c r="L3222" t="b">
        <v>0</v>
      </c>
      <c r="M3222">
        <v>45</v>
      </c>
      <c r="N3222" t="b">
        <v>0</v>
      </c>
      <c r="O3222" t="s">
        <v>8271</v>
      </c>
      <c r="P3222" t="s">
        <v>8306</v>
      </c>
      <c r="Q3222" t="s">
        <v>8308</v>
      </c>
      <c r="R3222">
        <f t="shared" si="350"/>
        <v>153.88999999999999</v>
      </c>
      <c r="S3222" s="9">
        <f t="shared" si="351"/>
        <v>35</v>
      </c>
      <c r="T3222" s="8">
        <f t="shared" si="352"/>
        <v>41856.865717592591</v>
      </c>
      <c r="U3222" s="8">
        <f t="shared" si="353"/>
        <v>41886.290972222225</v>
      </c>
      <c r="V3222" s="14">
        <f t="shared" si="354"/>
        <v>29.425254629633855</v>
      </c>
      <c r="W3222" s="10">
        <f t="shared" si="355"/>
        <v>-0.65375000000000005</v>
      </c>
      <c r="X3222" s="21">
        <f t="shared" si="356"/>
        <v>2014</v>
      </c>
    </row>
    <row r="3223" spans="1:24" ht="45" x14ac:dyDescent="0.25">
      <c r="A3223">
        <v>3111</v>
      </c>
      <c r="B3223" s="1" t="s">
        <v>3111</v>
      </c>
      <c r="C3223" s="1" t="s">
        <v>7221</v>
      </c>
      <c r="D3223" s="3">
        <v>20000</v>
      </c>
      <c r="E3223" s="4">
        <v>5328</v>
      </c>
      <c r="F3223" t="s">
        <v>8220</v>
      </c>
      <c r="G3223" t="s">
        <v>8223</v>
      </c>
      <c r="H3223" t="s">
        <v>8403</v>
      </c>
      <c r="I3223" t="s">
        <v>8245</v>
      </c>
      <c r="J3223">
        <v>1412432220</v>
      </c>
      <c r="K3223">
        <v>1409753820</v>
      </c>
      <c r="L3223" t="b">
        <v>0</v>
      </c>
      <c r="M3223">
        <v>76</v>
      </c>
      <c r="N3223" t="b">
        <v>0</v>
      </c>
      <c r="O3223" t="s">
        <v>8301</v>
      </c>
      <c r="P3223" t="s">
        <v>8321</v>
      </c>
      <c r="Q3223" t="s">
        <v>8322</v>
      </c>
      <c r="R3223">
        <f t="shared" si="350"/>
        <v>70.11</v>
      </c>
      <c r="S3223" s="9">
        <f t="shared" si="351"/>
        <v>27</v>
      </c>
      <c r="T3223" s="8">
        <f t="shared" si="352"/>
        <v>41885.595138888886</v>
      </c>
      <c r="U3223" s="8">
        <f t="shared" si="353"/>
        <v>41916.595138888886</v>
      </c>
      <c r="V3223" s="14">
        <f t="shared" si="354"/>
        <v>31</v>
      </c>
      <c r="W3223" s="10">
        <f t="shared" si="355"/>
        <v>-0.73360000000000003</v>
      </c>
      <c r="X3223" s="21">
        <f t="shared" si="356"/>
        <v>2014</v>
      </c>
    </row>
    <row r="3224" spans="1:24" ht="60" x14ac:dyDescent="0.25">
      <c r="A3224">
        <v>1700</v>
      </c>
      <c r="B3224" s="1" t="s">
        <v>1701</v>
      </c>
      <c r="C3224" s="1" t="s">
        <v>5810</v>
      </c>
      <c r="D3224" s="3">
        <v>20000</v>
      </c>
      <c r="E3224" s="4">
        <v>5212</v>
      </c>
      <c r="F3224" t="s">
        <v>8221</v>
      </c>
      <c r="G3224" t="s">
        <v>8223</v>
      </c>
      <c r="H3224" t="s">
        <v>8403</v>
      </c>
      <c r="I3224" t="s">
        <v>8245</v>
      </c>
      <c r="J3224">
        <v>1491019200</v>
      </c>
      <c r="K3224">
        <v>1488418990</v>
      </c>
      <c r="L3224" t="b">
        <v>0</v>
      </c>
      <c r="M3224">
        <v>79</v>
      </c>
      <c r="N3224" t="b">
        <v>0</v>
      </c>
      <c r="O3224" t="s">
        <v>8291</v>
      </c>
      <c r="P3224" t="s">
        <v>8325</v>
      </c>
      <c r="Q3224" t="s">
        <v>8328</v>
      </c>
      <c r="R3224">
        <f t="shared" si="350"/>
        <v>65.97</v>
      </c>
      <c r="S3224" s="9">
        <f t="shared" si="351"/>
        <v>26</v>
      </c>
      <c r="T3224" s="8">
        <f t="shared" si="352"/>
        <v>42796.071643518517</v>
      </c>
      <c r="U3224" s="8">
        <f t="shared" si="353"/>
        <v>42826.166666666672</v>
      </c>
      <c r="V3224" s="14">
        <f t="shared" si="354"/>
        <v>30.095023148154723</v>
      </c>
      <c r="W3224" s="10">
        <f t="shared" si="355"/>
        <v>-0.73939999999999995</v>
      </c>
      <c r="X3224" s="21">
        <f t="shared" si="356"/>
        <v>2017</v>
      </c>
    </row>
    <row r="3225" spans="1:24" ht="60" x14ac:dyDescent="0.25">
      <c r="A3225">
        <v>467</v>
      </c>
      <c r="B3225" s="1" t="s">
        <v>468</v>
      </c>
      <c r="C3225" s="1" t="s">
        <v>4577</v>
      </c>
      <c r="D3225" s="3">
        <v>20000</v>
      </c>
      <c r="E3225" s="4">
        <v>4315</v>
      </c>
      <c r="F3225" t="s">
        <v>8220</v>
      </c>
      <c r="G3225" t="s">
        <v>8223</v>
      </c>
      <c r="H3225" t="s">
        <v>8403</v>
      </c>
      <c r="I3225" t="s">
        <v>8245</v>
      </c>
      <c r="J3225">
        <v>1348849134</v>
      </c>
      <c r="K3225">
        <v>1344961134</v>
      </c>
      <c r="L3225" t="b">
        <v>0</v>
      </c>
      <c r="M3225">
        <v>39</v>
      </c>
      <c r="N3225" t="b">
        <v>0</v>
      </c>
      <c r="O3225" t="s">
        <v>8268</v>
      </c>
      <c r="P3225" t="s">
        <v>8319</v>
      </c>
      <c r="Q3225" t="s">
        <v>8337</v>
      </c>
      <c r="R3225">
        <f t="shared" si="350"/>
        <v>110.64</v>
      </c>
      <c r="S3225" s="9">
        <f t="shared" si="351"/>
        <v>22</v>
      </c>
      <c r="T3225" s="8">
        <f t="shared" si="352"/>
        <v>41135.679791666669</v>
      </c>
      <c r="U3225" s="8">
        <f t="shared" si="353"/>
        <v>41180.679791666669</v>
      </c>
      <c r="V3225" s="14">
        <f t="shared" si="354"/>
        <v>45</v>
      </c>
      <c r="W3225" s="10">
        <f t="shared" si="355"/>
        <v>-0.78425</v>
      </c>
      <c r="X3225" s="21">
        <f t="shared" si="356"/>
        <v>2012</v>
      </c>
    </row>
    <row r="3226" spans="1:24" ht="45" x14ac:dyDescent="0.25">
      <c r="A3226">
        <v>967</v>
      </c>
      <c r="B3226" s="1" t="s">
        <v>968</v>
      </c>
      <c r="C3226" s="1" t="s">
        <v>5077</v>
      </c>
      <c r="D3226" s="3">
        <v>20000</v>
      </c>
      <c r="E3226" s="4">
        <v>3562</v>
      </c>
      <c r="F3226" t="s">
        <v>8220</v>
      </c>
      <c r="G3226" t="s">
        <v>8223</v>
      </c>
      <c r="H3226" t="s">
        <v>8403</v>
      </c>
      <c r="I3226" t="s">
        <v>8245</v>
      </c>
      <c r="J3226">
        <v>1461301574</v>
      </c>
      <c r="K3226">
        <v>1456121174</v>
      </c>
      <c r="L3226" t="b">
        <v>0</v>
      </c>
      <c r="M3226">
        <v>81</v>
      </c>
      <c r="N3226" t="b">
        <v>0</v>
      </c>
      <c r="O3226" t="s">
        <v>8271</v>
      </c>
      <c r="P3226" t="s">
        <v>8306</v>
      </c>
      <c r="Q3226" t="s">
        <v>8308</v>
      </c>
      <c r="R3226">
        <f t="shared" si="350"/>
        <v>43.98</v>
      </c>
      <c r="S3226" s="9">
        <f t="shared" si="351"/>
        <v>18</v>
      </c>
      <c r="T3226" s="8">
        <f t="shared" si="352"/>
        <v>42422.254328703704</v>
      </c>
      <c r="U3226" s="8">
        <f t="shared" si="353"/>
        <v>42482.21266203704</v>
      </c>
      <c r="V3226" s="14">
        <f t="shared" si="354"/>
        <v>59.958333333335759</v>
      </c>
      <c r="W3226" s="10">
        <f t="shared" si="355"/>
        <v>-0.82189999999999996</v>
      </c>
      <c r="X3226" s="21">
        <f t="shared" si="356"/>
        <v>2016</v>
      </c>
    </row>
    <row r="3227" spans="1:24" ht="45" x14ac:dyDescent="0.25">
      <c r="A3227">
        <v>1003</v>
      </c>
      <c r="B3227" s="1" t="s">
        <v>1004</v>
      </c>
      <c r="C3227" s="1" t="s">
        <v>5113</v>
      </c>
      <c r="D3227" s="3">
        <v>20000</v>
      </c>
      <c r="E3227" s="4">
        <v>3211</v>
      </c>
      <c r="F3227" t="s">
        <v>8219</v>
      </c>
      <c r="G3227" t="s">
        <v>8229</v>
      </c>
      <c r="H3227" t="s">
        <v>8409</v>
      </c>
      <c r="I3227" t="s">
        <v>8248</v>
      </c>
      <c r="J3227">
        <v>1489680061</v>
      </c>
      <c r="K3227">
        <v>1487091661</v>
      </c>
      <c r="L3227" t="b">
        <v>0</v>
      </c>
      <c r="M3227">
        <v>15</v>
      </c>
      <c r="N3227" t="b">
        <v>0</v>
      </c>
      <c r="O3227" t="s">
        <v>8271</v>
      </c>
      <c r="P3227" t="s">
        <v>8306</v>
      </c>
      <c r="Q3227" t="s">
        <v>8308</v>
      </c>
      <c r="R3227">
        <f t="shared" si="350"/>
        <v>214.07</v>
      </c>
      <c r="S3227" s="9">
        <f t="shared" si="351"/>
        <v>16</v>
      </c>
      <c r="T3227" s="8">
        <f t="shared" si="352"/>
        <v>42780.709039351852</v>
      </c>
      <c r="U3227" s="8">
        <f t="shared" si="353"/>
        <v>42810.667372685188</v>
      </c>
      <c r="V3227" s="14">
        <f t="shared" si="354"/>
        <v>29.958333333335759</v>
      </c>
      <c r="W3227" s="10">
        <f t="shared" si="355"/>
        <v>-0.83945000000000003</v>
      </c>
      <c r="X3227" s="21">
        <f t="shared" si="356"/>
        <v>2017</v>
      </c>
    </row>
    <row r="3228" spans="1:24" ht="45" x14ac:dyDescent="0.25">
      <c r="A3228">
        <v>1310</v>
      </c>
      <c r="B3228" s="1" t="s">
        <v>1311</v>
      </c>
      <c r="C3228" s="1" t="s">
        <v>5420</v>
      </c>
      <c r="D3228" s="3">
        <v>20000</v>
      </c>
      <c r="E3228" s="4">
        <v>3100</v>
      </c>
      <c r="F3228" t="s">
        <v>8219</v>
      </c>
      <c r="G3228" t="s">
        <v>8223</v>
      </c>
      <c r="H3228" t="s">
        <v>8403</v>
      </c>
      <c r="I3228" t="s">
        <v>8245</v>
      </c>
      <c r="J3228">
        <v>1471622450</v>
      </c>
      <c r="K3228">
        <v>1467734450</v>
      </c>
      <c r="L3228" t="b">
        <v>0</v>
      </c>
      <c r="M3228">
        <v>24</v>
      </c>
      <c r="N3228" t="b">
        <v>0</v>
      </c>
      <c r="O3228" t="s">
        <v>8271</v>
      </c>
      <c r="P3228" t="s">
        <v>8306</v>
      </c>
      <c r="Q3228" t="s">
        <v>8308</v>
      </c>
      <c r="R3228">
        <f t="shared" si="350"/>
        <v>129.16999999999999</v>
      </c>
      <c r="S3228" s="9">
        <f t="shared" si="351"/>
        <v>16</v>
      </c>
      <c r="T3228" s="8">
        <f t="shared" si="352"/>
        <v>42556.667245370365</v>
      </c>
      <c r="U3228" s="8">
        <f t="shared" si="353"/>
        <v>42601.667245370365</v>
      </c>
      <c r="V3228" s="14">
        <f t="shared" si="354"/>
        <v>45</v>
      </c>
      <c r="W3228" s="10">
        <f t="shared" si="355"/>
        <v>-0.84499999999999997</v>
      </c>
      <c r="X3228" s="21">
        <f t="shared" si="356"/>
        <v>2016</v>
      </c>
    </row>
    <row r="3229" spans="1:24" ht="60" x14ac:dyDescent="0.25">
      <c r="A3229">
        <v>986</v>
      </c>
      <c r="B3229" s="1" t="s">
        <v>987</v>
      </c>
      <c r="C3229" s="1" t="s">
        <v>5096</v>
      </c>
      <c r="D3229" s="3">
        <v>20000</v>
      </c>
      <c r="E3229" s="4">
        <v>2550</v>
      </c>
      <c r="F3229" t="s">
        <v>8220</v>
      </c>
      <c r="G3229" t="s">
        <v>8224</v>
      </c>
      <c r="H3229" t="s">
        <v>8407</v>
      </c>
      <c r="I3229" t="s">
        <v>8246</v>
      </c>
      <c r="J3229">
        <v>1452384000</v>
      </c>
      <c r="K3229">
        <v>1447698300</v>
      </c>
      <c r="L3229" t="b">
        <v>0</v>
      </c>
      <c r="M3229">
        <v>23</v>
      </c>
      <c r="N3229" t="b">
        <v>0</v>
      </c>
      <c r="O3229" t="s">
        <v>8271</v>
      </c>
      <c r="P3229" t="s">
        <v>8306</v>
      </c>
      <c r="Q3229" t="s">
        <v>8308</v>
      </c>
      <c r="R3229">
        <f t="shared" si="350"/>
        <v>110.87</v>
      </c>
      <c r="S3229" s="9">
        <f t="shared" si="351"/>
        <v>13</v>
      </c>
      <c r="T3229" s="8">
        <f t="shared" si="352"/>
        <v>42324.767361111109</v>
      </c>
      <c r="U3229" s="8">
        <f t="shared" si="353"/>
        <v>42379</v>
      </c>
      <c r="V3229" s="14">
        <f t="shared" si="354"/>
        <v>54.232638888890506</v>
      </c>
      <c r="W3229" s="10">
        <f t="shared" si="355"/>
        <v>-0.87250000000000005</v>
      </c>
      <c r="X3229" s="21">
        <f t="shared" si="356"/>
        <v>2015</v>
      </c>
    </row>
    <row r="3230" spans="1:24" ht="30" x14ac:dyDescent="0.25">
      <c r="A3230">
        <v>690</v>
      </c>
      <c r="B3230" s="1" t="s">
        <v>691</v>
      </c>
      <c r="C3230" s="1" t="s">
        <v>4800</v>
      </c>
      <c r="D3230" s="3">
        <v>20000</v>
      </c>
      <c r="E3230" s="4">
        <v>2468</v>
      </c>
      <c r="F3230" t="s">
        <v>8220</v>
      </c>
      <c r="G3230" t="s">
        <v>8223</v>
      </c>
      <c r="H3230" t="s">
        <v>8403</v>
      </c>
      <c r="I3230" t="s">
        <v>8245</v>
      </c>
      <c r="J3230">
        <v>1473400800</v>
      </c>
      <c r="K3230">
        <v>1469718841</v>
      </c>
      <c r="L3230" t="b">
        <v>0</v>
      </c>
      <c r="M3230">
        <v>34</v>
      </c>
      <c r="N3230" t="b">
        <v>0</v>
      </c>
      <c r="O3230" t="s">
        <v>8271</v>
      </c>
      <c r="P3230" t="s">
        <v>8306</v>
      </c>
      <c r="Q3230" t="s">
        <v>8308</v>
      </c>
      <c r="R3230">
        <f t="shared" si="350"/>
        <v>72.59</v>
      </c>
      <c r="S3230" s="9">
        <f t="shared" si="351"/>
        <v>12</v>
      </c>
      <c r="T3230" s="8">
        <f t="shared" si="352"/>
        <v>42579.634733796294</v>
      </c>
      <c r="U3230" s="8">
        <f t="shared" si="353"/>
        <v>42622.25</v>
      </c>
      <c r="V3230" s="14">
        <f t="shared" si="354"/>
        <v>42.615266203705687</v>
      </c>
      <c r="W3230" s="10">
        <f t="shared" si="355"/>
        <v>-0.87660000000000005</v>
      </c>
      <c r="X3230" s="21">
        <f t="shared" si="356"/>
        <v>2016</v>
      </c>
    </row>
    <row r="3231" spans="1:24" ht="60" x14ac:dyDescent="0.25">
      <c r="A3231">
        <v>2645</v>
      </c>
      <c r="B3231" s="1" t="s">
        <v>2645</v>
      </c>
      <c r="C3231" s="1" t="s">
        <v>6755</v>
      </c>
      <c r="D3231" s="3">
        <v>20000</v>
      </c>
      <c r="E3231" s="4">
        <v>2100</v>
      </c>
      <c r="F3231" t="s">
        <v>8219</v>
      </c>
      <c r="G3231" t="s">
        <v>8225</v>
      </c>
      <c r="H3231" t="s">
        <v>8404</v>
      </c>
      <c r="I3231" t="s">
        <v>8247</v>
      </c>
      <c r="J3231">
        <v>1415481203</v>
      </c>
      <c r="K3231">
        <v>1412885603</v>
      </c>
      <c r="L3231" t="b">
        <v>1</v>
      </c>
      <c r="M3231">
        <v>23</v>
      </c>
      <c r="N3231" t="b">
        <v>0</v>
      </c>
      <c r="O3231" t="s">
        <v>8299</v>
      </c>
      <c r="P3231" t="s">
        <v>8306</v>
      </c>
      <c r="Q3231" t="s">
        <v>8313</v>
      </c>
      <c r="R3231">
        <f t="shared" si="350"/>
        <v>91.3</v>
      </c>
      <c r="S3231" s="9">
        <f t="shared" si="351"/>
        <v>11</v>
      </c>
      <c r="T3231" s="8">
        <f t="shared" si="352"/>
        <v>41921.842627314814</v>
      </c>
      <c r="U3231" s="8">
        <f t="shared" si="353"/>
        <v>41951.884293981479</v>
      </c>
      <c r="V3231" s="14">
        <f t="shared" si="354"/>
        <v>30.041666666664241</v>
      </c>
      <c r="W3231" s="10">
        <f t="shared" si="355"/>
        <v>-0.89500000000000002</v>
      </c>
      <c r="X3231" s="21">
        <f t="shared" si="356"/>
        <v>2014</v>
      </c>
    </row>
    <row r="3232" spans="1:24" ht="60" x14ac:dyDescent="0.25">
      <c r="A3232">
        <v>2770</v>
      </c>
      <c r="B3232" s="1" t="s">
        <v>2770</v>
      </c>
      <c r="C3232" s="1" t="s">
        <v>6880</v>
      </c>
      <c r="D3232" s="3">
        <v>20000</v>
      </c>
      <c r="E3232" s="4">
        <v>2082.25</v>
      </c>
      <c r="F3232" t="s">
        <v>8220</v>
      </c>
      <c r="G3232" t="s">
        <v>8223</v>
      </c>
      <c r="H3232" t="s">
        <v>8403</v>
      </c>
      <c r="I3232" t="s">
        <v>8245</v>
      </c>
      <c r="J3232">
        <v>1395158130</v>
      </c>
      <c r="K3232">
        <v>1392569730</v>
      </c>
      <c r="L3232" t="b">
        <v>0</v>
      </c>
      <c r="M3232">
        <v>33</v>
      </c>
      <c r="N3232" t="b">
        <v>0</v>
      </c>
      <c r="O3232" t="s">
        <v>8302</v>
      </c>
      <c r="P3232" t="s">
        <v>8309</v>
      </c>
      <c r="Q3232" t="s">
        <v>8354</v>
      </c>
      <c r="R3232">
        <f t="shared" si="350"/>
        <v>63.1</v>
      </c>
      <c r="S3232" s="9">
        <f t="shared" si="351"/>
        <v>10</v>
      </c>
      <c r="T3232" s="8">
        <f t="shared" si="352"/>
        <v>41686.705208333333</v>
      </c>
      <c r="U3232" s="8">
        <f t="shared" si="353"/>
        <v>41716.663541666669</v>
      </c>
      <c r="V3232" s="14">
        <f t="shared" si="354"/>
        <v>29.958333333335759</v>
      </c>
      <c r="W3232" s="10">
        <f t="shared" si="355"/>
        <v>-0.89588749999999995</v>
      </c>
      <c r="X3232" s="21">
        <f t="shared" si="356"/>
        <v>2014</v>
      </c>
    </row>
    <row r="3233" spans="1:24" ht="60" x14ac:dyDescent="0.25">
      <c r="A3233">
        <v>499</v>
      </c>
      <c r="B3233" s="1" t="s">
        <v>500</v>
      </c>
      <c r="C3233" s="1" t="s">
        <v>4609</v>
      </c>
      <c r="D3233" s="3">
        <v>20000</v>
      </c>
      <c r="E3233" s="4">
        <v>1910</v>
      </c>
      <c r="F3233" t="s">
        <v>8220</v>
      </c>
      <c r="G3233" t="s">
        <v>8223</v>
      </c>
      <c r="H3233" t="s">
        <v>8403</v>
      </c>
      <c r="I3233" t="s">
        <v>8245</v>
      </c>
      <c r="J3233">
        <v>1255381140</v>
      </c>
      <c r="K3233">
        <v>1250630968</v>
      </c>
      <c r="L3233" t="b">
        <v>0</v>
      </c>
      <c r="M3233">
        <v>26</v>
      </c>
      <c r="N3233" t="b">
        <v>0</v>
      </c>
      <c r="O3233" t="s">
        <v>8268</v>
      </c>
      <c r="P3233" t="s">
        <v>8319</v>
      </c>
      <c r="Q3233" t="s">
        <v>8337</v>
      </c>
      <c r="R3233">
        <f t="shared" si="350"/>
        <v>73.459999999999994</v>
      </c>
      <c r="S3233" s="9">
        <f t="shared" si="351"/>
        <v>10</v>
      </c>
      <c r="T3233" s="8">
        <f t="shared" si="352"/>
        <v>40043.895462962959</v>
      </c>
      <c r="U3233" s="8">
        <f t="shared" si="353"/>
        <v>40098.874305555553</v>
      </c>
      <c r="V3233" s="14">
        <f t="shared" si="354"/>
        <v>54.978842592594447</v>
      </c>
      <c r="W3233" s="10">
        <f t="shared" si="355"/>
        <v>-0.90449999999999997</v>
      </c>
      <c r="X3233" s="21">
        <f t="shared" si="356"/>
        <v>2009</v>
      </c>
    </row>
    <row r="3234" spans="1:24" ht="45" x14ac:dyDescent="0.25">
      <c r="A3234">
        <v>438</v>
      </c>
      <c r="B3234" s="1" t="s">
        <v>439</v>
      </c>
      <c r="C3234" s="1" t="s">
        <v>4548</v>
      </c>
      <c r="D3234" s="3">
        <v>20000</v>
      </c>
      <c r="E3234" s="4">
        <v>1876</v>
      </c>
      <c r="F3234" t="s">
        <v>8220</v>
      </c>
      <c r="G3234" t="s">
        <v>8223</v>
      </c>
      <c r="H3234" t="s">
        <v>8403</v>
      </c>
      <c r="I3234" t="s">
        <v>8245</v>
      </c>
      <c r="J3234">
        <v>1447830958</v>
      </c>
      <c r="K3234">
        <v>1445235358</v>
      </c>
      <c r="L3234" t="b">
        <v>0</v>
      </c>
      <c r="M3234">
        <v>11</v>
      </c>
      <c r="N3234" t="b">
        <v>0</v>
      </c>
      <c r="O3234" t="s">
        <v>8268</v>
      </c>
      <c r="P3234" t="s">
        <v>8319</v>
      </c>
      <c r="Q3234" t="s">
        <v>8337</v>
      </c>
      <c r="R3234">
        <f t="shared" si="350"/>
        <v>170.55</v>
      </c>
      <c r="S3234" s="9">
        <f t="shared" si="351"/>
        <v>9</v>
      </c>
      <c r="T3234" s="8">
        <f t="shared" si="352"/>
        <v>42296.261087962965</v>
      </c>
      <c r="U3234" s="8">
        <f t="shared" si="353"/>
        <v>42326.302754629629</v>
      </c>
      <c r="V3234" s="14">
        <f t="shared" si="354"/>
        <v>30.041666666664241</v>
      </c>
      <c r="W3234" s="10">
        <f t="shared" si="355"/>
        <v>-0.90620000000000001</v>
      </c>
      <c r="X3234" s="21">
        <f t="shared" si="356"/>
        <v>2015</v>
      </c>
    </row>
    <row r="3235" spans="1:24" ht="45" x14ac:dyDescent="0.25">
      <c r="A3235">
        <v>3728</v>
      </c>
      <c r="B3235" s="1" t="s">
        <v>3725</v>
      </c>
      <c r="C3235" s="1" t="s">
        <v>7838</v>
      </c>
      <c r="D3235" s="3">
        <v>20000</v>
      </c>
      <c r="E3235" s="4">
        <v>1862</v>
      </c>
      <c r="F3235" t="s">
        <v>8220</v>
      </c>
      <c r="G3235" t="s">
        <v>8223</v>
      </c>
      <c r="H3235" t="s">
        <v>8403</v>
      </c>
      <c r="I3235" t="s">
        <v>8245</v>
      </c>
      <c r="J3235">
        <v>1439957176</v>
      </c>
      <c r="K3235">
        <v>1437365176</v>
      </c>
      <c r="L3235" t="b">
        <v>0</v>
      </c>
      <c r="M3235">
        <v>31</v>
      </c>
      <c r="N3235" t="b">
        <v>0</v>
      </c>
      <c r="O3235" t="s">
        <v>8269</v>
      </c>
      <c r="P3235" t="s">
        <v>8321</v>
      </c>
      <c r="Q3235" t="s">
        <v>8324</v>
      </c>
      <c r="R3235">
        <f t="shared" si="350"/>
        <v>60.06</v>
      </c>
      <c r="S3235" s="9">
        <f t="shared" si="351"/>
        <v>9</v>
      </c>
      <c r="T3235" s="8">
        <f t="shared" si="352"/>
        <v>42205.171018518522</v>
      </c>
      <c r="U3235" s="8">
        <f t="shared" si="353"/>
        <v>42235.171018518522</v>
      </c>
      <c r="V3235" s="14">
        <f t="shared" si="354"/>
        <v>30</v>
      </c>
      <c r="W3235" s="10">
        <f t="shared" si="355"/>
        <v>-0.90690000000000004</v>
      </c>
      <c r="X3235" s="21">
        <f t="shared" si="356"/>
        <v>2015</v>
      </c>
    </row>
    <row r="3236" spans="1:24" ht="45" x14ac:dyDescent="0.25">
      <c r="A3236">
        <v>1080</v>
      </c>
      <c r="B3236" s="1" t="s">
        <v>1081</v>
      </c>
      <c r="C3236" s="1" t="s">
        <v>5190</v>
      </c>
      <c r="D3236" s="3">
        <v>20000</v>
      </c>
      <c r="E3236" s="4">
        <v>1821</v>
      </c>
      <c r="F3236" t="s">
        <v>8220</v>
      </c>
      <c r="G3236" t="s">
        <v>8223</v>
      </c>
      <c r="H3236" t="s">
        <v>8403</v>
      </c>
      <c r="I3236" t="s">
        <v>8245</v>
      </c>
      <c r="J3236">
        <v>1399778333</v>
      </c>
      <c r="K3236">
        <v>1397186333</v>
      </c>
      <c r="L3236" t="b">
        <v>0</v>
      </c>
      <c r="M3236">
        <v>98</v>
      </c>
      <c r="N3236" t="b">
        <v>0</v>
      </c>
      <c r="O3236" t="s">
        <v>8280</v>
      </c>
      <c r="P3236" t="s">
        <v>8314</v>
      </c>
      <c r="Q3236" t="s">
        <v>8332</v>
      </c>
      <c r="R3236">
        <f t="shared" si="350"/>
        <v>18.579999999999998</v>
      </c>
      <c r="S3236" s="9">
        <f t="shared" si="351"/>
        <v>9</v>
      </c>
      <c r="T3236" s="8">
        <f t="shared" si="352"/>
        <v>41740.138113425928</v>
      </c>
      <c r="U3236" s="8">
        <f t="shared" si="353"/>
        <v>41770.138113425928</v>
      </c>
      <c r="V3236" s="14">
        <f t="shared" si="354"/>
        <v>30</v>
      </c>
      <c r="W3236" s="10">
        <f t="shared" si="355"/>
        <v>-0.90895000000000004</v>
      </c>
      <c r="X3236" s="21">
        <f t="shared" si="356"/>
        <v>2014</v>
      </c>
    </row>
    <row r="3237" spans="1:24" ht="60" x14ac:dyDescent="0.25">
      <c r="A3237">
        <v>2952</v>
      </c>
      <c r="B3237" s="1" t="s">
        <v>2952</v>
      </c>
      <c r="C3237" s="1" t="s">
        <v>7062</v>
      </c>
      <c r="D3237" s="3">
        <v>20000</v>
      </c>
      <c r="E3237" s="4">
        <v>1605</v>
      </c>
      <c r="F3237" t="s">
        <v>8219</v>
      </c>
      <c r="G3237" t="s">
        <v>8223</v>
      </c>
      <c r="H3237" t="s">
        <v>8403</v>
      </c>
      <c r="I3237" t="s">
        <v>8245</v>
      </c>
      <c r="J3237">
        <v>1476676800</v>
      </c>
      <c r="K3237">
        <v>1473957239</v>
      </c>
      <c r="L3237" t="b">
        <v>0</v>
      </c>
      <c r="M3237">
        <v>8</v>
      </c>
      <c r="N3237" t="b">
        <v>0</v>
      </c>
      <c r="O3237" t="s">
        <v>8301</v>
      </c>
      <c r="P3237" t="s">
        <v>8321</v>
      </c>
      <c r="Q3237" t="s">
        <v>8322</v>
      </c>
      <c r="R3237">
        <f t="shared" si="350"/>
        <v>200.63</v>
      </c>
      <c r="S3237" s="9">
        <f t="shared" si="351"/>
        <v>8</v>
      </c>
      <c r="T3237" s="8">
        <f t="shared" si="352"/>
        <v>42628.690266203703</v>
      </c>
      <c r="U3237" s="8">
        <f t="shared" si="353"/>
        <v>42660.166666666672</v>
      </c>
      <c r="V3237" s="14">
        <f t="shared" si="354"/>
        <v>31.476400462968741</v>
      </c>
      <c r="W3237" s="10">
        <f t="shared" si="355"/>
        <v>-0.91974999999999996</v>
      </c>
      <c r="X3237" s="21">
        <f t="shared" si="356"/>
        <v>2016</v>
      </c>
    </row>
    <row r="3238" spans="1:24" ht="60" x14ac:dyDescent="0.25">
      <c r="A3238">
        <v>692</v>
      </c>
      <c r="B3238" s="1" t="s">
        <v>693</v>
      </c>
      <c r="C3238" s="1" t="s">
        <v>4802</v>
      </c>
      <c r="D3238" s="3">
        <v>20000</v>
      </c>
      <c r="E3238" s="4">
        <v>1306</v>
      </c>
      <c r="F3238" t="s">
        <v>8220</v>
      </c>
      <c r="G3238" t="s">
        <v>8224</v>
      </c>
      <c r="H3238" t="s">
        <v>8407</v>
      </c>
      <c r="I3238" t="s">
        <v>8246</v>
      </c>
      <c r="J3238">
        <v>1482397263</v>
      </c>
      <c r="K3238">
        <v>1479805263</v>
      </c>
      <c r="L3238" t="b">
        <v>0</v>
      </c>
      <c r="M3238">
        <v>201</v>
      </c>
      <c r="N3238" t="b">
        <v>0</v>
      </c>
      <c r="O3238" t="s">
        <v>8271</v>
      </c>
      <c r="P3238" t="s">
        <v>8306</v>
      </c>
      <c r="Q3238" t="s">
        <v>8308</v>
      </c>
      <c r="R3238">
        <f t="shared" si="350"/>
        <v>6.5</v>
      </c>
      <c r="S3238" s="9">
        <f t="shared" si="351"/>
        <v>7</v>
      </c>
      <c r="T3238" s="8">
        <f t="shared" si="352"/>
        <v>42696.37572916667</v>
      </c>
      <c r="U3238" s="8">
        <f t="shared" si="353"/>
        <v>42726.37572916667</v>
      </c>
      <c r="V3238" s="14">
        <f t="shared" si="354"/>
        <v>30</v>
      </c>
      <c r="W3238" s="10">
        <f t="shared" si="355"/>
        <v>-0.93469999999999998</v>
      </c>
      <c r="X3238" s="21">
        <f t="shared" si="356"/>
        <v>2016</v>
      </c>
    </row>
    <row r="3239" spans="1:24" ht="60" x14ac:dyDescent="0.25">
      <c r="A3239">
        <v>175</v>
      </c>
      <c r="B3239" s="1" t="s">
        <v>177</v>
      </c>
      <c r="C3239" s="1" t="s">
        <v>4285</v>
      </c>
      <c r="D3239" s="3">
        <v>20000</v>
      </c>
      <c r="E3239" s="4">
        <v>1297</v>
      </c>
      <c r="F3239" t="s">
        <v>8220</v>
      </c>
      <c r="G3239" t="s">
        <v>8224</v>
      </c>
      <c r="H3239" t="s">
        <v>8407</v>
      </c>
      <c r="I3239" t="s">
        <v>8246</v>
      </c>
      <c r="J3239">
        <v>1409337611</v>
      </c>
      <c r="K3239">
        <v>1407177611</v>
      </c>
      <c r="L3239" t="b">
        <v>0</v>
      </c>
      <c r="M3239">
        <v>26</v>
      </c>
      <c r="N3239" t="b">
        <v>0</v>
      </c>
      <c r="O3239" t="s">
        <v>8266</v>
      </c>
      <c r="P3239" t="s">
        <v>8319</v>
      </c>
      <c r="Q3239" t="s">
        <v>8323</v>
      </c>
      <c r="R3239">
        <f t="shared" si="350"/>
        <v>49.88</v>
      </c>
      <c r="S3239" s="9">
        <f t="shared" si="351"/>
        <v>6</v>
      </c>
      <c r="T3239" s="8">
        <f t="shared" si="352"/>
        <v>41855.777905092589</v>
      </c>
      <c r="U3239" s="8">
        <f t="shared" si="353"/>
        <v>41880.777905092589</v>
      </c>
      <c r="V3239" s="14">
        <f t="shared" si="354"/>
        <v>25</v>
      </c>
      <c r="W3239" s="10">
        <f t="shared" si="355"/>
        <v>-0.93515000000000004</v>
      </c>
      <c r="X3239" s="21">
        <f t="shared" si="356"/>
        <v>2014</v>
      </c>
    </row>
    <row r="3240" spans="1:24" ht="45" x14ac:dyDescent="0.25">
      <c r="A3240">
        <v>3096</v>
      </c>
      <c r="B3240" s="1" t="s">
        <v>3096</v>
      </c>
      <c r="C3240" s="1" t="s">
        <v>7206</v>
      </c>
      <c r="D3240" s="3">
        <v>20000</v>
      </c>
      <c r="E3240" s="4">
        <v>795</v>
      </c>
      <c r="F3240" t="s">
        <v>8220</v>
      </c>
      <c r="G3240" t="s">
        <v>8223</v>
      </c>
      <c r="H3240" t="s">
        <v>8403</v>
      </c>
      <c r="I3240" t="s">
        <v>8245</v>
      </c>
      <c r="J3240">
        <v>1432151326</v>
      </c>
      <c r="K3240">
        <v>1429559326</v>
      </c>
      <c r="L3240" t="b">
        <v>0</v>
      </c>
      <c r="M3240">
        <v>14</v>
      </c>
      <c r="N3240" t="b">
        <v>0</v>
      </c>
      <c r="O3240" t="s">
        <v>8301</v>
      </c>
      <c r="P3240" t="s">
        <v>8321</v>
      </c>
      <c r="Q3240" t="s">
        <v>8322</v>
      </c>
      <c r="R3240">
        <f t="shared" si="350"/>
        <v>56.79</v>
      </c>
      <c r="S3240" s="9">
        <f t="shared" si="351"/>
        <v>4</v>
      </c>
      <c r="T3240" s="8">
        <f t="shared" si="352"/>
        <v>42114.825532407413</v>
      </c>
      <c r="U3240" s="8">
        <f t="shared" si="353"/>
        <v>42144.825532407413</v>
      </c>
      <c r="V3240" s="14">
        <f t="shared" si="354"/>
        <v>30</v>
      </c>
      <c r="W3240" s="10">
        <f t="shared" si="355"/>
        <v>-0.96025000000000005</v>
      </c>
      <c r="X3240" s="21">
        <f t="shared" si="356"/>
        <v>2015</v>
      </c>
    </row>
    <row r="3241" spans="1:24" ht="60" x14ac:dyDescent="0.25">
      <c r="A3241">
        <v>507</v>
      </c>
      <c r="B3241" s="1" t="s">
        <v>508</v>
      </c>
      <c r="C3241" s="1" t="s">
        <v>4617</v>
      </c>
      <c r="D3241" s="3">
        <v>20000</v>
      </c>
      <c r="E3241" s="4">
        <v>640</v>
      </c>
      <c r="F3241" t="s">
        <v>8220</v>
      </c>
      <c r="G3241" t="s">
        <v>8223</v>
      </c>
      <c r="H3241" t="s">
        <v>8403</v>
      </c>
      <c r="I3241" t="s">
        <v>8245</v>
      </c>
      <c r="J3241">
        <v>1350687657</v>
      </c>
      <c r="K3241">
        <v>1346799657</v>
      </c>
      <c r="L3241" t="b">
        <v>0</v>
      </c>
      <c r="M3241">
        <v>10</v>
      </c>
      <c r="N3241" t="b">
        <v>0</v>
      </c>
      <c r="O3241" t="s">
        <v>8268</v>
      </c>
      <c r="P3241" t="s">
        <v>8319</v>
      </c>
      <c r="Q3241" t="s">
        <v>8337</v>
      </c>
      <c r="R3241">
        <f t="shared" si="350"/>
        <v>64</v>
      </c>
      <c r="S3241" s="9">
        <f t="shared" si="351"/>
        <v>3</v>
      </c>
      <c r="T3241" s="8">
        <f t="shared" si="352"/>
        <v>41156.958993055552</v>
      </c>
      <c r="U3241" s="8">
        <f t="shared" si="353"/>
        <v>41201.958993055552</v>
      </c>
      <c r="V3241" s="14">
        <f t="shared" si="354"/>
        <v>45</v>
      </c>
      <c r="W3241" s="10">
        <f t="shared" si="355"/>
        <v>-0.96799999999999997</v>
      </c>
      <c r="X3241" s="21">
        <f t="shared" si="356"/>
        <v>2012</v>
      </c>
    </row>
    <row r="3242" spans="1:24" ht="45" x14ac:dyDescent="0.25">
      <c r="A3242">
        <v>1018</v>
      </c>
      <c r="B3242" s="1" t="s">
        <v>1019</v>
      </c>
      <c r="C3242" s="1" t="s">
        <v>5128</v>
      </c>
      <c r="D3242" s="3">
        <v>20000</v>
      </c>
      <c r="E3242" s="4">
        <v>621</v>
      </c>
      <c r="F3242" t="s">
        <v>8219</v>
      </c>
      <c r="G3242" t="s">
        <v>8223</v>
      </c>
      <c r="H3242" t="s">
        <v>8403</v>
      </c>
      <c r="I3242" t="s">
        <v>8245</v>
      </c>
      <c r="J3242">
        <v>1468496933</v>
      </c>
      <c r="K3242">
        <v>1465904933</v>
      </c>
      <c r="L3242" t="b">
        <v>0</v>
      </c>
      <c r="M3242">
        <v>7</v>
      </c>
      <c r="N3242" t="b">
        <v>0</v>
      </c>
      <c r="O3242" t="s">
        <v>8271</v>
      </c>
      <c r="P3242" t="s">
        <v>8306</v>
      </c>
      <c r="Q3242" t="s">
        <v>8308</v>
      </c>
      <c r="R3242">
        <f t="shared" si="350"/>
        <v>88.71</v>
      </c>
      <c r="S3242" s="9">
        <f t="shared" si="351"/>
        <v>3</v>
      </c>
      <c r="T3242" s="8">
        <f t="shared" si="352"/>
        <v>42535.492280092592</v>
      </c>
      <c r="U3242" s="8">
        <f t="shared" si="353"/>
        <v>42565.492280092592</v>
      </c>
      <c r="V3242" s="14">
        <f t="shared" si="354"/>
        <v>30</v>
      </c>
      <c r="W3242" s="10">
        <f t="shared" si="355"/>
        <v>-0.96894999999999998</v>
      </c>
      <c r="X3242" s="21">
        <f t="shared" si="356"/>
        <v>2016</v>
      </c>
    </row>
    <row r="3243" spans="1:24" ht="60" x14ac:dyDescent="0.25">
      <c r="A3243">
        <v>1438</v>
      </c>
      <c r="B3243" s="1" t="s">
        <v>1439</v>
      </c>
      <c r="C3243" s="1" t="s">
        <v>5548</v>
      </c>
      <c r="D3243" s="3">
        <v>20000</v>
      </c>
      <c r="E3243" s="4">
        <v>600</v>
      </c>
      <c r="F3243" t="s">
        <v>8220</v>
      </c>
      <c r="G3243" t="s">
        <v>8231</v>
      </c>
      <c r="H3243" t="s">
        <v>8417</v>
      </c>
      <c r="I3243" t="s">
        <v>8252</v>
      </c>
      <c r="J3243">
        <v>1461765300</v>
      </c>
      <c r="K3243">
        <v>1459198499</v>
      </c>
      <c r="L3243" t="b">
        <v>0</v>
      </c>
      <c r="M3243">
        <v>8</v>
      </c>
      <c r="N3243" t="b">
        <v>0</v>
      </c>
      <c r="O3243" t="s">
        <v>8285</v>
      </c>
      <c r="P3243" t="s">
        <v>8309</v>
      </c>
      <c r="Q3243" t="s">
        <v>8346</v>
      </c>
      <c r="R3243">
        <f t="shared" si="350"/>
        <v>75</v>
      </c>
      <c r="S3243" s="9">
        <f t="shared" si="351"/>
        <v>3</v>
      </c>
      <c r="T3243" s="8">
        <f t="shared" si="352"/>
        <v>42457.871516203704</v>
      </c>
      <c r="U3243" s="8">
        <f t="shared" si="353"/>
        <v>42487.579861111109</v>
      </c>
      <c r="V3243" s="14">
        <f t="shared" si="354"/>
        <v>29.708344907405262</v>
      </c>
      <c r="W3243" s="10">
        <f t="shared" si="355"/>
        <v>-0.97</v>
      </c>
      <c r="X3243" s="21">
        <f t="shared" si="356"/>
        <v>2016</v>
      </c>
    </row>
    <row r="3244" spans="1:24" ht="60" x14ac:dyDescent="0.25">
      <c r="A3244">
        <v>1806</v>
      </c>
      <c r="B3244" s="1" t="s">
        <v>1807</v>
      </c>
      <c r="C3244" s="1" t="s">
        <v>5916</v>
      </c>
      <c r="D3244" s="3">
        <v>20000</v>
      </c>
      <c r="E3244" s="4">
        <v>591</v>
      </c>
      <c r="F3244" t="s">
        <v>8220</v>
      </c>
      <c r="G3244" t="s">
        <v>8224</v>
      </c>
      <c r="H3244" t="s">
        <v>8407</v>
      </c>
      <c r="I3244" t="s">
        <v>8246</v>
      </c>
      <c r="J3244">
        <v>1412090349</v>
      </c>
      <c r="K3244">
        <v>1409066349</v>
      </c>
      <c r="L3244" t="b">
        <v>1</v>
      </c>
      <c r="M3244">
        <v>8</v>
      </c>
      <c r="N3244" t="b">
        <v>0</v>
      </c>
      <c r="O3244" t="s">
        <v>8283</v>
      </c>
      <c r="P3244" t="s">
        <v>8311</v>
      </c>
      <c r="Q3244" t="s">
        <v>8312</v>
      </c>
      <c r="R3244">
        <f t="shared" si="350"/>
        <v>73.88</v>
      </c>
      <c r="S3244" s="9">
        <f t="shared" si="351"/>
        <v>3</v>
      </c>
      <c r="T3244" s="8">
        <f t="shared" si="352"/>
        <v>41877.638298611113</v>
      </c>
      <c r="U3244" s="8">
        <f t="shared" si="353"/>
        <v>41912.638298611113</v>
      </c>
      <c r="V3244" s="14">
        <f t="shared" si="354"/>
        <v>35</v>
      </c>
      <c r="W3244" s="10">
        <f t="shared" si="355"/>
        <v>-0.97045000000000003</v>
      </c>
      <c r="X3244" s="21">
        <f t="shared" si="356"/>
        <v>2014</v>
      </c>
    </row>
    <row r="3245" spans="1:24" ht="45" x14ac:dyDescent="0.25">
      <c r="A3245">
        <v>1175</v>
      </c>
      <c r="B3245" s="1" t="s">
        <v>1176</v>
      </c>
      <c r="C3245" s="1" t="s">
        <v>5285</v>
      </c>
      <c r="D3245" s="3">
        <v>20000</v>
      </c>
      <c r="E3245" s="4">
        <v>585</v>
      </c>
      <c r="F3245" t="s">
        <v>8220</v>
      </c>
      <c r="G3245" t="s">
        <v>8223</v>
      </c>
      <c r="H3245" t="s">
        <v>8403</v>
      </c>
      <c r="I3245" t="s">
        <v>8245</v>
      </c>
      <c r="J3245">
        <v>1436981339</v>
      </c>
      <c r="K3245">
        <v>1434389339</v>
      </c>
      <c r="L3245" t="b">
        <v>0</v>
      </c>
      <c r="M3245">
        <v>9</v>
      </c>
      <c r="N3245" t="b">
        <v>0</v>
      </c>
      <c r="O3245" t="s">
        <v>8282</v>
      </c>
      <c r="P3245" t="s">
        <v>8317</v>
      </c>
      <c r="Q3245" t="s">
        <v>8343</v>
      </c>
      <c r="R3245">
        <f t="shared" si="350"/>
        <v>65</v>
      </c>
      <c r="S3245" s="9">
        <f t="shared" si="351"/>
        <v>3</v>
      </c>
      <c r="T3245" s="8">
        <f t="shared" si="352"/>
        <v>42170.728460648148</v>
      </c>
      <c r="U3245" s="8">
        <f t="shared" si="353"/>
        <v>42200.728460648148</v>
      </c>
      <c r="V3245" s="14">
        <f t="shared" si="354"/>
        <v>30</v>
      </c>
      <c r="W3245" s="10">
        <f t="shared" si="355"/>
        <v>-0.97075</v>
      </c>
      <c r="X3245" s="21">
        <f t="shared" si="356"/>
        <v>2015</v>
      </c>
    </row>
    <row r="3246" spans="1:24" ht="60" x14ac:dyDescent="0.25">
      <c r="A3246">
        <v>4062</v>
      </c>
      <c r="B3246" s="1" t="s">
        <v>4058</v>
      </c>
      <c r="C3246" s="1" t="s">
        <v>8166</v>
      </c>
      <c r="D3246" s="3">
        <v>20000</v>
      </c>
      <c r="E3246" s="4">
        <v>490</v>
      </c>
      <c r="F3246" t="s">
        <v>8220</v>
      </c>
      <c r="G3246" t="s">
        <v>8223</v>
      </c>
      <c r="H3246" t="s">
        <v>8403</v>
      </c>
      <c r="I3246" t="s">
        <v>8245</v>
      </c>
      <c r="J3246">
        <v>1467481468</v>
      </c>
      <c r="K3246">
        <v>1464889468</v>
      </c>
      <c r="L3246" t="b">
        <v>0</v>
      </c>
      <c r="M3246">
        <v>3</v>
      </c>
      <c r="N3246" t="b">
        <v>0</v>
      </c>
      <c r="O3246" t="s">
        <v>8269</v>
      </c>
      <c r="P3246" t="s">
        <v>8321</v>
      </c>
      <c r="Q3246" t="s">
        <v>8324</v>
      </c>
      <c r="R3246">
        <f t="shared" si="350"/>
        <v>163.33000000000001</v>
      </c>
      <c r="S3246" s="9">
        <f t="shared" si="351"/>
        <v>2</v>
      </c>
      <c r="T3246" s="8">
        <f t="shared" si="352"/>
        <v>42523.739212962959</v>
      </c>
      <c r="U3246" s="8">
        <f t="shared" si="353"/>
        <v>42553.739212962959</v>
      </c>
      <c r="V3246" s="14">
        <f t="shared" si="354"/>
        <v>30</v>
      </c>
      <c r="W3246" s="10">
        <f t="shared" si="355"/>
        <v>-0.97550000000000003</v>
      </c>
      <c r="X3246" s="21">
        <f t="shared" si="356"/>
        <v>2016</v>
      </c>
    </row>
    <row r="3247" spans="1:24" ht="60" x14ac:dyDescent="0.25">
      <c r="A3247">
        <v>1325</v>
      </c>
      <c r="B3247" s="1" t="s">
        <v>1326</v>
      </c>
      <c r="C3247" s="1" t="s">
        <v>5435</v>
      </c>
      <c r="D3247" s="3">
        <v>20000</v>
      </c>
      <c r="E3247" s="4">
        <v>486</v>
      </c>
      <c r="F3247" t="s">
        <v>8219</v>
      </c>
      <c r="G3247" t="s">
        <v>8223</v>
      </c>
      <c r="H3247" t="s">
        <v>8403</v>
      </c>
      <c r="I3247" t="s">
        <v>8245</v>
      </c>
      <c r="J3247">
        <v>1483063435</v>
      </c>
      <c r="K3247">
        <v>1480471435</v>
      </c>
      <c r="L3247" t="b">
        <v>0</v>
      </c>
      <c r="M3247">
        <v>8</v>
      </c>
      <c r="N3247" t="b">
        <v>0</v>
      </c>
      <c r="O3247" t="s">
        <v>8271</v>
      </c>
      <c r="P3247" t="s">
        <v>8306</v>
      </c>
      <c r="Q3247" t="s">
        <v>8308</v>
      </c>
      <c r="R3247">
        <f t="shared" si="350"/>
        <v>60.75</v>
      </c>
      <c r="S3247" s="9">
        <f t="shared" si="351"/>
        <v>2</v>
      </c>
      <c r="T3247" s="8">
        <f t="shared" si="352"/>
        <v>42704.086053240739</v>
      </c>
      <c r="U3247" s="8">
        <f t="shared" si="353"/>
        <v>42734.086053240739</v>
      </c>
      <c r="V3247" s="14">
        <f t="shared" si="354"/>
        <v>30</v>
      </c>
      <c r="W3247" s="10">
        <f t="shared" si="355"/>
        <v>-0.97570000000000001</v>
      </c>
      <c r="X3247" s="21">
        <f t="shared" si="356"/>
        <v>2016</v>
      </c>
    </row>
    <row r="3248" spans="1:24" ht="60" x14ac:dyDescent="0.25">
      <c r="A3248">
        <v>3929</v>
      </c>
      <c r="B3248" s="1" t="s">
        <v>3926</v>
      </c>
      <c r="C3248" s="1" t="s">
        <v>8037</v>
      </c>
      <c r="D3248" s="3">
        <v>20000</v>
      </c>
      <c r="E3248" s="4">
        <v>453</v>
      </c>
      <c r="F3248" t="s">
        <v>8220</v>
      </c>
      <c r="G3248" t="s">
        <v>8223</v>
      </c>
      <c r="H3248" t="s">
        <v>8403</v>
      </c>
      <c r="I3248" t="s">
        <v>8245</v>
      </c>
      <c r="J3248">
        <v>1474228265</v>
      </c>
      <c r="K3248">
        <v>1471636265</v>
      </c>
      <c r="L3248" t="b">
        <v>0</v>
      </c>
      <c r="M3248">
        <v>14</v>
      </c>
      <c r="N3248" t="b">
        <v>0</v>
      </c>
      <c r="O3248" t="s">
        <v>8269</v>
      </c>
      <c r="P3248" t="s">
        <v>8321</v>
      </c>
      <c r="Q3248" t="s">
        <v>8324</v>
      </c>
      <c r="R3248">
        <f t="shared" si="350"/>
        <v>32.36</v>
      </c>
      <c r="S3248" s="9">
        <f t="shared" si="351"/>
        <v>2</v>
      </c>
      <c r="T3248" s="8">
        <f t="shared" si="352"/>
        <v>42601.827141203699</v>
      </c>
      <c r="U3248" s="8">
        <f t="shared" si="353"/>
        <v>42631.827141203699</v>
      </c>
      <c r="V3248" s="14">
        <f t="shared" si="354"/>
        <v>30</v>
      </c>
      <c r="W3248" s="10">
        <f t="shared" si="355"/>
        <v>-0.97735000000000005</v>
      </c>
      <c r="X3248" s="21">
        <f t="shared" si="356"/>
        <v>2016</v>
      </c>
    </row>
    <row r="3249" spans="1:24" ht="60" x14ac:dyDescent="0.25">
      <c r="A3249">
        <v>973</v>
      </c>
      <c r="B3249" s="1" t="s">
        <v>974</v>
      </c>
      <c r="C3249" s="1" t="s">
        <v>5083</v>
      </c>
      <c r="D3249" s="3">
        <v>20000</v>
      </c>
      <c r="E3249" s="4">
        <v>411</v>
      </c>
      <c r="F3249" t="s">
        <v>8220</v>
      </c>
      <c r="G3249" t="s">
        <v>8223</v>
      </c>
      <c r="H3249" t="s">
        <v>8403</v>
      </c>
      <c r="I3249" t="s">
        <v>8245</v>
      </c>
      <c r="J3249">
        <v>1447032093</v>
      </c>
      <c r="K3249">
        <v>1441844493</v>
      </c>
      <c r="L3249" t="b">
        <v>0</v>
      </c>
      <c r="M3249">
        <v>8</v>
      </c>
      <c r="N3249" t="b">
        <v>0</v>
      </c>
      <c r="O3249" t="s">
        <v>8271</v>
      </c>
      <c r="P3249" t="s">
        <v>8306</v>
      </c>
      <c r="Q3249" t="s">
        <v>8308</v>
      </c>
      <c r="R3249">
        <f t="shared" si="350"/>
        <v>51.38</v>
      </c>
      <c r="S3249" s="9">
        <f t="shared" si="351"/>
        <v>2</v>
      </c>
      <c r="T3249" s="8">
        <f t="shared" si="352"/>
        <v>42257.014965277776</v>
      </c>
      <c r="U3249" s="8">
        <f t="shared" si="353"/>
        <v>42317.056631944448</v>
      </c>
      <c r="V3249" s="14">
        <f t="shared" si="354"/>
        <v>60.041666666671517</v>
      </c>
      <c r="W3249" s="10">
        <f t="shared" si="355"/>
        <v>-0.97945000000000004</v>
      </c>
      <c r="X3249" s="21">
        <f t="shared" si="356"/>
        <v>2015</v>
      </c>
    </row>
    <row r="3250" spans="1:24" ht="45" x14ac:dyDescent="0.25">
      <c r="A3250">
        <v>949</v>
      </c>
      <c r="B3250" s="1" t="s">
        <v>950</v>
      </c>
      <c r="C3250" s="1" t="s">
        <v>5059</v>
      </c>
      <c r="D3250" s="3">
        <v>20000</v>
      </c>
      <c r="E3250" s="4">
        <v>273</v>
      </c>
      <c r="F3250" t="s">
        <v>8220</v>
      </c>
      <c r="G3250" t="s">
        <v>8235</v>
      </c>
      <c r="H3250" t="s">
        <v>8412</v>
      </c>
      <c r="I3250" t="s">
        <v>8248</v>
      </c>
      <c r="J3250">
        <v>1456016576</v>
      </c>
      <c r="K3250">
        <v>1450832576</v>
      </c>
      <c r="L3250" t="b">
        <v>0</v>
      </c>
      <c r="M3250">
        <v>7</v>
      </c>
      <c r="N3250" t="b">
        <v>0</v>
      </c>
      <c r="O3250" t="s">
        <v>8271</v>
      </c>
      <c r="P3250" t="s">
        <v>8306</v>
      </c>
      <c r="Q3250" t="s">
        <v>8308</v>
      </c>
      <c r="R3250">
        <f t="shared" si="350"/>
        <v>39</v>
      </c>
      <c r="S3250" s="9">
        <f t="shared" si="351"/>
        <v>1</v>
      </c>
      <c r="T3250" s="8">
        <f t="shared" si="352"/>
        <v>42361.043703703705</v>
      </c>
      <c r="U3250" s="8">
        <f t="shared" si="353"/>
        <v>42421.043703703705</v>
      </c>
      <c r="V3250" s="14">
        <f t="shared" si="354"/>
        <v>60</v>
      </c>
      <c r="W3250" s="10">
        <f t="shared" si="355"/>
        <v>-0.98634999999999995</v>
      </c>
      <c r="X3250" s="21">
        <f t="shared" si="356"/>
        <v>2015</v>
      </c>
    </row>
    <row r="3251" spans="1:24" ht="60" x14ac:dyDescent="0.25">
      <c r="A3251">
        <v>502</v>
      </c>
      <c r="B3251" s="1" t="s">
        <v>503</v>
      </c>
      <c r="C3251" s="1" t="s">
        <v>4612</v>
      </c>
      <c r="D3251" s="3">
        <v>20000</v>
      </c>
      <c r="E3251" s="4">
        <v>230</v>
      </c>
      <c r="F3251" t="s">
        <v>8220</v>
      </c>
      <c r="G3251" t="s">
        <v>8223</v>
      </c>
      <c r="H3251" t="s">
        <v>8403</v>
      </c>
      <c r="I3251" t="s">
        <v>8245</v>
      </c>
      <c r="J3251">
        <v>1332073025</v>
      </c>
      <c r="K3251">
        <v>1329484625</v>
      </c>
      <c r="L3251" t="b">
        <v>0</v>
      </c>
      <c r="M3251">
        <v>4</v>
      </c>
      <c r="N3251" t="b">
        <v>0</v>
      </c>
      <c r="O3251" t="s">
        <v>8268</v>
      </c>
      <c r="P3251" t="s">
        <v>8319</v>
      </c>
      <c r="Q3251" t="s">
        <v>8337</v>
      </c>
      <c r="R3251">
        <f t="shared" si="350"/>
        <v>57.5</v>
      </c>
      <c r="S3251" s="9">
        <f t="shared" si="351"/>
        <v>1</v>
      </c>
      <c r="T3251" s="8">
        <f t="shared" si="352"/>
        <v>40956.553530092591</v>
      </c>
      <c r="U3251" s="8">
        <f t="shared" si="353"/>
        <v>40986.511863425927</v>
      </c>
      <c r="V3251" s="14">
        <f t="shared" si="354"/>
        <v>29.958333333335759</v>
      </c>
      <c r="W3251" s="10">
        <f t="shared" si="355"/>
        <v>-0.98850000000000005</v>
      </c>
      <c r="X3251" s="21">
        <f t="shared" si="356"/>
        <v>2012</v>
      </c>
    </row>
    <row r="3252" spans="1:24" ht="60" x14ac:dyDescent="0.25">
      <c r="A3252">
        <v>1872</v>
      </c>
      <c r="B3252" s="1" t="s">
        <v>1873</v>
      </c>
      <c r="C3252" s="1" t="s">
        <v>5982</v>
      </c>
      <c r="D3252" s="3">
        <v>20000</v>
      </c>
      <c r="E3252" s="4">
        <v>212</v>
      </c>
      <c r="F3252" t="s">
        <v>8220</v>
      </c>
      <c r="G3252" t="s">
        <v>8223</v>
      </c>
      <c r="H3252" t="s">
        <v>8403</v>
      </c>
      <c r="I3252" t="s">
        <v>8245</v>
      </c>
      <c r="J3252">
        <v>1435633602</v>
      </c>
      <c r="K3252">
        <v>1433041602</v>
      </c>
      <c r="L3252" t="b">
        <v>0</v>
      </c>
      <c r="M3252">
        <v>13</v>
      </c>
      <c r="N3252" t="b">
        <v>0</v>
      </c>
      <c r="O3252" t="s">
        <v>8281</v>
      </c>
      <c r="P3252" t="s">
        <v>8314</v>
      </c>
      <c r="Q3252" t="s">
        <v>8342</v>
      </c>
      <c r="R3252">
        <f t="shared" si="350"/>
        <v>16.309999999999999</v>
      </c>
      <c r="S3252" s="9">
        <f t="shared" si="351"/>
        <v>1</v>
      </c>
      <c r="T3252" s="8">
        <f t="shared" si="352"/>
        <v>42155.129652777774</v>
      </c>
      <c r="U3252" s="8">
        <f t="shared" si="353"/>
        <v>42185.129652777774</v>
      </c>
      <c r="V3252" s="14">
        <f t="shared" si="354"/>
        <v>30</v>
      </c>
      <c r="W3252" s="10">
        <f t="shared" si="355"/>
        <v>-0.98939999999999995</v>
      </c>
      <c r="X3252" s="21">
        <f t="shared" si="356"/>
        <v>2015</v>
      </c>
    </row>
    <row r="3253" spans="1:24" ht="60" x14ac:dyDescent="0.25">
      <c r="A3253">
        <v>2869</v>
      </c>
      <c r="B3253" s="1" t="s">
        <v>2869</v>
      </c>
      <c r="C3253" s="1" t="s">
        <v>6979</v>
      </c>
      <c r="D3253" s="3">
        <v>20000</v>
      </c>
      <c r="E3253" s="4">
        <v>177</v>
      </c>
      <c r="F3253" t="s">
        <v>8220</v>
      </c>
      <c r="G3253" t="s">
        <v>8223</v>
      </c>
      <c r="H3253" t="s">
        <v>8403</v>
      </c>
      <c r="I3253" t="s">
        <v>8245</v>
      </c>
      <c r="J3253">
        <v>1468937681</v>
      </c>
      <c r="K3253">
        <v>1466345681</v>
      </c>
      <c r="L3253" t="b">
        <v>0</v>
      </c>
      <c r="M3253">
        <v>5</v>
      </c>
      <c r="N3253" t="b">
        <v>0</v>
      </c>
      <c r="O3253" t="s">
        <v>8269</v>
      </c>
      <c r="P3253" t="s">
        <v>8321</v>
      </c>
      <c r="Q3253" t="s">
        <v>8324</v>
      </c>
      <c r="R3253">
        <f t="shared" si="350"/>
        <v>35.4</v>
      </c>
      <c r="S3253" s="9">
        <f t="shared" si="351"/>
        <v>1</v>
      </c>
      <c r="T3253" s="8">
        <f t="shared" si="352"/>
        <v>42540.593530092592</v>
      </c>
      <c r="U3253" s="8">
        <f t="shared" si="353"/>
        <v>42570.593530092592</v>
      </c>
      <c r="V3253" s="14">
        <f t="shared" si="354"/>
        <v>30</v>
      </c>
      <c r="W3253" s="10">
        <f t="shared" si="355"/>
        <v>-0.99114999999999998</v>
      </c>
      <c r="X3253" s="21">
        <f t="shared" si="356"/>
        <v>2016</v>
      </c>
    </row>
    <row r="3254" spans="1:24" ht="45" x14ac:dyDescent="0.25">
      <c r="A3254">
        <v>423</v>
      </c>
      <c r="B3254" s="1" t="s">
        <v>424</v>
      </c>
      <c r="C3254" s="1" t="s">
        <v>4533</v>
      </c>
      <c r="D3254" s="3">
        <v>20000</v>
      </c>
      <c r="E3254" s="4">
        <v>153</v>
      </c>
      <c r="F3254" t="s">
        <v>8220</v>
      </c>
      <c r="G3254" t="s">
        <v>8223</v>
      </c>
      <c r="H3254" t="s">
        <v>8403</v>
      </c>
      <c r="I3254" t="s">
        <v>8245</v>
      </c>
      <c r="J3254">
        <v>1370470430</v>
      </c>
      <c r="K3254">
        <v>1367878430</v>
      </c>
      <c r="L3254" t="b">
        <v>0</v>
      </c>
      <c r="M3254">
        <v>13</v>
      </c>
      <c r="N3254" t="b">
        <v>0</v>
      </c>
      <c r="O3254" t="s">
        <v>8268</v>
      </c>
      <c r="P3254" t="s">
        <v>8319</v>
      </c>
      <c r="Q3254" t="s">
        <v>8337</v>
      </c>
      <c r="R3254">
        <f t="shared" si="350"/>
        <v>11.77</v>
      </c>
      <c r="S3254" s="9">
        <f t="shared" si="351"/>
        <v>1</v>
      </c>
      <c r="T3254" s="8">
        <f t="shared" si="352"/>
        <v>41400.92627314815</v>
      </c>
      <c r="U3254" s="8">
        <f t="shared" si="353"/>
        <v>41430.92627314815</v>
      </c>
      <c r="V3254" s="14">
        <f t="shared" si="354"/>
        <v>30</v>
      </c>
      <c r="W3254" s="10">
        <f t="shared" si="355"/>
        <v>-0.99234999999999995</v>
      </c>
      <c r="X3254" s="21">
        <f t="shared" si="356"/>
        <v>2013</v>
      </c>
    </row>
    <row r="3255" spans="1:24" ht="60" x14ac:dyDescent="0.25">
      <c r="A3255">
        <v>3087</v>
      </c>
      <c r="B3255" s="1" t="s">
        <v>3087</v>
      </c>
      <c r="C3255" s="1" t="s">
        <v>7197</v>
      </c>
      <c r="D3255" s="3">
        <v>20000</v>
      </c>
      <c r="E3255" s="4">
        <v>125</v>
      </c>
      <c r="F3255" t="s">
        <v>8220</v>
      </c>
      <c r="G3255" t="s">
        <v>8223</v>
      </c>
      <c r="H3255" t="s">
        <v>8403</v>
      </c>
      <c r="I3255" t="s">
        <v>8245</v>
      </c>
      <c r="J3255">
        <v>1482294990</v>
      </c>
      <c r="K3255">
        <v>1477107390</v>
      </c>
      <c r="L3255" t="b">
        <v>0</v>
      </c>
      <c r="M3255">
        <v>2</v>
      </c>
      <c r="N3255" t="b">
        <v>0</v>
      </c>
      <c r="O3255" t="s">
        <v>8301</v>
      </c>
      <c r="P3255" t="s">
        <v>8321</v>
      </c>
      <c r="Q3255" t="s">
        <v>8322</v>
      </c>
      <c r="R3255">
        <f t="shared" si="350"/>
        <v>62.5</v>
      </c>
      <c r="S3255" s="9">
        <f t="shared" si="351"/>
        <v>1</v>
      </c>
      <c r="T3255" s="8">
        <f t="shared" si="352"/>
        <v>42665.150347222225</v>
      </c>
      <c r="U3255" s="8">
        <f t="shared" si="353"/>
        <v>42725.192013888889</v>
      </c>
      <c r="V3255" s="14">
        <f t="shared" si="354"/>
        <v>60.041666666664241</v>
      </c>
      <c r="W3255" s="10">
        <f t="shared" si="355"/>
        <v>-0.99375000000000002</v>
      </c>
      <c r="X3255" s="21">
        <f t="shared" si="356"/>
        <v>2016</v>
      </c>
    </row>
    <row r="3256" spans="1:24" ht="60" x14ac:dyDescent="0.25">
      <c r="A3256">
        <v>146</v>
      </c>
      <c r="B3256" s="1" t="s">
        <v>148</v>
      </c>
      <c r="C3256" s="1" t="s">
        <v>4256</v>
      </c>
      <c r="D3256" s="3">
        <v>20000</v>
      </c>
      <c r="E3256" s="4">
        <v>115</v>
      </c>
      <c r="F3256" t="s">
        <v>8219</v>
      </c>
      <c r="G3256" t="s">
        <v>8223</v>
      </c>
      <c r="H3256" t="s">
        <v>8403</v>
      </c>
      <c r="I3256" t="s">
        <v>8245</v>
      </c>
      <c r="J3256">
        <v>1484698998</v>
      </c>
      <c r="K3256">
        <v>1479514998</v>
      </c>
      <c r="L3256" t="b">
        <v>0</v>
      </c>
      <c r="M3256">
        <v>3</v>
      </c>
      <c r="N3256" t="b">
        <v>0</v>
      </c>
      <c r="O3256" t="s">
        <v>8265</v>
      </c>
      <c r="P3256" t="s">
        <v>8319</v>
      </c>
      <c r="Q3256" t="s">
        <v>8335</v>
      </c>
      <c r="R3256">
        <f t="shared" si="350"/>
        <v>38.33</v>
      </c>
      <c r="S3256" s="9">
        <f t="shared" si="351"/>
        <v>1</v>
      </c>
      <c r="T3256" s="8">
        <f t="shared" si="352"/>
        <v>42693.016180555554</v>
      </c>
      <c r="U3256" s="8">
        <f t="shared" si="353"/>
        <v>42753.016180555554</v>
      </c>
      <c r="V3256" s="14">
        <f t="shared" si="354"/>
        <v>60</v>
      </c>
      <c r="W3256" s="10">
        <f t="shared" si="355"/>
        <v>-0.99424999999999997</v>
      </c>
      <c r="X3256" s="21">
        <f t="shared" si="356"/>
        <v>2016</v>
      </c>
    </row>
    <row r="3257" spans="1:24" ht="30" x14ac:dyDescent="0.25">
      <c r="A3257">
        <v>1916</v>
      </c>
      <c r="B3257" s="1" t="s">
        <v>1917</v>
      </c>
      <c r="C3257" s="1" t="s">
        <v>6026</v>
      </c>
      <c r="D3257" s="3">
        <v>20000</v>
      </c>
      <c r="E3257" s="4">
        <v>102</v>
      </c>
      <c r="F3257" t="s">
        <v>8220</v>
      </c>
      <c r="G3257" t="s">
        <v>8223</v>
      </c>
      <c r="H3257" t="s">
        <v>8403</v>
      </c>
      <c r="I3257" t="s">
        <v>8245</v>
      </c>
      <c r="J3257">
        <v>1478542375</v>
      </c>
      <c r="K3257">
        <v>1476378775</v>
      </c>
      <c r="L3257" t="b">
        <v>0</v>
      </c>
      <c r="M3257">
        <v>6</v>
      </c>
      <c r="N3257" t="b">
        <v>0</v>
      </c>
      <c r="O3257" t="s">
        <v>8292</v>
      </c>
      <c r="P3257" t="s">
        <v>8306</v>
      </c>
      <c r="Q3257" t="s">
        <v>8316</v>
      </c>
      <c r="R3257">
        <f t="shared" si="350"/>
        <v>17</v>
      </c>
      <c r="S3257" s="9">
        <f t="shared" si="351"/>
        <v>1</v>
      </c>
      <c r="T3257" s="8">
        <f t="shared" si="352"/>
        <v>42656.717303240745</v>
      </c>
      <c r="U3257" s="8">
        <f t="shared" si="353"/>
        <v>42681.758969907409</v>
      </c>
      <c r="V3257" s="14">
        <f t="shared" si="354"/>
        <v>25.041666666664241</v>
      </c>
      <c r="W3257" s="10">
        <f t="shared" si="355"/>
        <v>-0.99490000000000001</v>
      </c>
      <c r="X3257" s="21">
        <f t="shared" si="356"/>
        <v>2016</v>
      </c>
    </row>
    <row r="3258" spans="1:24" x14ac:dyDescent="0.25">
      <c r="A3258">
        <v>919</v>
      </c>
      <c r="B3258" s="1" t="s">
        <v>920</v>
      </c>
      <c r="C3258" s="1" t="s">
        <v>5029</v>
      </c>
      <c r="D3258" s="3">
        <v>20000</v>
      </c>
      <c r="E3258" s="4">
        <v>100</v>
      </c>
      <c r="F3258" t="s">
        <v>8220</v>
      </c>
      <c r="G3258" t="s">
        <v>8223</v>
      </c>
      <c r="H3258" t="s">
        <v>8403</v>
      </c>
      <c r="I3258" t="s">
        <v>8245</v>
      </c>
      <c r="J3258">
        <v>1355930645</v>
      </c>
      <c r="K3258">
        <v>1352906645</v>
      </c>
      <c r="L3258" t="b">
        <v>0</v>
      </c>
      <c r="M3258">
        <v>1</v>
      </c>
      <c r="N3258" t="b">
        <v>0</v>
      </c>
      <c r="O3258" t="s">
        <v>8276</v>
      </c>
      <c r="P3258" t="s">
        <v>8325</v>
      </c>
      <c r="Q3258" t="s">
        <v>8348</v>
      </c>
      <c r="R3258">
        <f t="shared" si="350"/>
        <v>100</v>
      </c>
      <c r="S3258" s="9">
        <f t="shared" si="351"/>
        <v>1</v>
      </c>
      <c r="T3258" s="8">
        <f t="shared" si="352"/>
        <v>41227.641724537039</v>
      </c>
      <c r="U3258" s="8">
        <f t="shared" si="353"/>
        <v>41262.641724537039</v>
      </c>
      <c r="V3258" s="14">
        <f t="shared" si="354"/>
        <v>35</v>
      </c>
      <c r="W3258" s="10">
        <f t="shared" si="355"/>
        <v>-0.995</v>
      </c>
      <c r="X3258" s="21">
        <f t="shared" si="356"/>
        <v>2012</v>
      </c>
    </row>
    <row r="3259" spans="1:24" ht="45" x14ac:dyDescent="0.25">
      <c r="A3259">
        <v>1011</v>
      </c>
      <c r="B3259" s="1" t="s">
        <v>1012</v>
      </c>
      <c r="C3259" s="1" t="s">
        <v>5121</v>
      </c>
      <c r="D3259" s="3">
        <v>20000</v>
      </c>
      <c r="E3259" s="4">
        <v>75</v>
      </c>
      <c r="F3259" t="s">
        <v>8219</v>
      </c>
      <c r="G3259" t="s">
        <v>8223</v>
      </c>
      <c r="H3259" t="s">
        <v>8403</v>
      </c>
      <c r="I3259" t="s">
        <v>8245</v>
      </c>
      <c r="J3259">
        <v>1418938395</v>
      </c>
      <c r="K3259">
        <v>1415050395</v>
      </c>
      <c r="L3259" t="b">
        <v>0</v>
      </c>
      <c r="M3259">
        <v>1</v>
      </c>
      <c r="N3259" t="b">
        <v>0</v>
      </c>
      <c r="O3259" t="s">
        <v>8271</v>
      </c>
      <c r="P3259" t="s">
        <v>8306</v>
      </c>
      <c r="Q3259" t="s">
        <v>8308</v>
      </c>
      <c r="R3259">
        <f t="shared" si="350"/>
        <v>75</v>
      </c>
      <c r="S3259" s="9">
        <f t="shared" si="351"/>
        <v>0</v>
      </c>
      <c r="T3259" s="8">
        <f t="shared" si="352"/>
        <v>41946.898090277777</v>
      </c>
      <c r="U3259" s="8">
        <f t="shared" si="353"/>
        <v>41991.898090277777</v>
      </c>
      <c r="V3259" s="14">
        <f t="shared" si="354"/>
        <v>45</v>
      </c>
      <c r="W3259" s="10">
        <f t="shared" si="355"/>
        <v>-0.99624999999999997</v>
      </c>
      <c r="X3259" s="21">
        <f t="shared" si="356"/>
        <v>2014</v>
      </c>
    </row>
    <row r="3260" spans="1:24" ht="60" x14ac:dyDescent="0.25">
      <c r="A3260">
        <v>870</v>
      </c>
      <c r="B3260" s="1" t="s">
        <v>871</v>
      </c>
      <c r="C3260" s="1" t="s">
        <v>4980</v>
      </c>
      <c r="D3260" s="3">
        <v>20000</v>
      </c>
      <c r="E3260" s="4">
        <v>62</v>
      </c>
      <c r="F3260" t="s">
        <v>8220</v>
      </c>
      <c r="G3260" t="s">
        <v>8224</v>
      </c>
      <c r="H3260" t="s">
        <v>8407</v>
      </c>
      <c r="I3260" t="s">
        <v>8246</v>
      </c>
      <c r="J3260">
        <v>1377995523</v>
      </c>
      <c r="K3260">
        <v>1375403523</v>
      </c>
      <c r="L3260" t="b">
        <v>0</v>
      </c>
      <c r="M3260">
        <v>5</v>
      </c>
      <c r="N3260" t="b">
        <v>0</v>
      </c>
      <c r="O3260" t="s">
        <v>8276</v>
      </c>
      <c r="P3260" t="s">
        <v>8325</v>
      </c>
      <c r="Q3260" t="s">
        <v>8348</v>
      </c>
      <c r="R3260">
        <f t="shared" si="350"/>
        <v>12.4</v>
      </c>
      <c r="S3260" s="9">
        <f t="shared" si="351"/>
        <v>0</v>
      </c>
      <c r="T3260" s="8">
        <f t="shared" si="352"/>
        <v>41488.022256944445</v>
      </c>
      <c r="U3260" s="8">
        <f t="shared" si="353"/>
        <v>41518.022256944445</v>
      </c>
      <c r="V3260" s="14">
        <f t="shared" si="354"/>
        <v>30</v>
      </c>
      <c r="W3260" s="10">
        <f t="shared" si="355"/>
        <v>-0.99690000000000001</v>
      </c>
      <c r="X3260" s="21">
        <f t="shared" si="356"/>
        <v>2013</v>
      </c>
    </row>
    <row r="3261" spans="1:24" ht="75" x14ac:dyDescent="0.25">
      <c r="A3261">
        <v>3083</v>
      </c>
      <c r="B3261" s="1" t="s">
        <v>3083</v>
      </c>
      <c r="C3261" s="1" t="s">
        <v>7193</v>
      </c>
      <c r="D3261" s="3">
        <v>20000</v>
      </c>
      <c r="E3261" s="4">
        <v>56</v>
      </c>
      <c r="F3261" t="s">
        <v>8220</v>
      </c>
      <c r="G3261" t="s">
        <v>8223</v>
      </c>
      <c r="H3261" t="s">
        <v>8403</v>
      </c>
      <c r="I3261" t="s">
        <v>8245</v>
      </c>
      <c r="J3261">
        <v>1409547600</v>
      </c>
      <c r="K3261">
        <v>1406986278</v>
      </c>
      <c r="L3261" t="b">
        <v>0</v>
      </c>
      <c r="M3261">
        <v>3</v>
      </c>
      <c r="N3261" t="b">
        <v>0</v>
      </c>
      <c r="O3261" t="s">
        <v>8301</v>
      </c>
      <c r="P3261" t="s">
        <v>8321</v>
      </c>
      <c r="Q3261" t="s">
        <v>8322</v>
      </c>
      <c r="R3261">
        <f t="shared" si="350"/>
        <v>18.670000000000002</v>
      </c>
      <c r="S3261" s="9">
        <f t="shared" si="351"/>
        <v>0</v>
      </c>
      <c r="T3261" s="8">
        <f t="shared" si="352"/>
        <v>41853.563402777778</v>
      </c>
      <c r="U3261" s="8">
        <f t="shared" si="353"/>
        <v>41883.208333333336</v>
      </c>
      <c r="V3261" s="14">
        <f t="shared" si="354"/>
        <v>29.644930555557949</v>
      </c>
      <c r="W3261" s="10">
        <f t="shared" si="355"/>
        <v>-0.99719999999999998</v>
      </c>
      <c r="X3261" s="21">
        <f t="shared" si="356"/>
        <v>2014</v>
      </c>
    </row>
    <row r="3262" spans="1:24" ht="60" x14ac:dyDescent="0.25">
      <c r="A3262">
        <v>3086</v>
      </c>
      <c r="B3262" s="1" t="s">
        <v>3086</v>
      </c>
      <c r="C3262" s="1" t="s">
        <v>7196</v>
      </c>
      <c r="D3262" s="3">
        <v>20000</v>
      </c>
      <c r="E3262" s="4">
        <v>50</v>
      </c>
      <c r="F3262" t="s">
        <v>8220</v>
      </c>
      <c r="G3262" t="s">
        <v>8236</v>
      </c>
      <c r="H3262" t="s">
        <v>8410</v>
      </c>
      <c r="I3262" t="s">
        <v>8248</v>
      </c>
      <c r="J3262">
        <v>1439827559</v>
      </c>
      <c r="K3262">
        <v>1434643559</v>
      </c>
      <c r="L3262" t="b">
        <v>0</v>
      </c>
      <c r="M3262">
        <v>3</v>
      </c>
      <c r="N3262" t="b">
        <v>0</v>
      </c>
      <c r="O3262" t="s">
        <v>8301</v>
      </c>
      <c r="P3262" t="s">
        <v>8321</v>
      </c>
      <c r="Q3262" t="s">
        <v>8322</v>
      </c>
      <c r="R3262">
        <f t="shared" si="350"/>
        <v>16.670000000000002</v>
      </c>
      <c r="S3262" s="9">
        <f t="shared" si="351"/>
        <v>0</v>
      </c>
      <c r="T3262" s="8">
        <f t="shared" si="352"/>
        <v>42173.67082175926</v>
      </c>
      <c r="U3262" s="8">
        <f t="shared" si="353"/>
        <v>42233.67082175926</v>
      </c>
      <c r="V3262" s="14">
        <f t="shared" si="354"/>
        <v>60</v>
      </c>
      <c r="W3262" s="10">
        <f t="shared" si="355"/>
        <v>-0.99750000000000005</v>
      </c>
      <c r="X3262" s="21">
        <f t="shared" si="356"/>
        <v>2015</v>
      </c>
    </row>
    <row r="3263" spans="1:24" ht="60" x14ac:dyDescent="0.25">
      <c r="A3263">
        <v>1486</v>
      </c>
      <c r="B3263" s="1" t="s">
        <v>1487</v>
      </c>
      <c r="C3263" s="1" t="s">
        <v>5596</v>
      </c>
      <c r="D3263" s="3">
        <v>20000</v>
      </c>
      <c r="E3263" s="4">
        <v>48</v>
      </c>
      <c r="F3263" t="s">
        <v>8220</v>
      </c>
      <c r="G3263" t="s">
        <v>8223</v>
      </c>
      <c r="H3263" t="s">
        <v>8403</v>
      </c>
      <c r="I3263" t="s">
        <v>8245</v>
      </c>
      <c r="J3263">
        <v>1425009761</v>
      </c>
      <c r="K3263">
        <v>1422417761</v>
      </c>
      <c r="L3263" t="b">
        <v>0</v>
      </c>
      <c r="M3263">
        <v>3</v>
      </c>
      <c r="N3263" t="b">
        <v>0</v>
      </c>
      <c r="O3263" t="s">
        <v>8273</v>
      </c>
      <c r="P3263" t="s">
        <v>8309</v>
      </c>
      <c r="Q3263" t="s">
        <v>8350</v>
      </c>
      <c r="R3263">
        <f t="shared" si="350"/>
        <v>16</v>
      </c>
      <c r="S3263" s="9">
        <f t="shared" si="351"/>
        <v>0</v>
      </c>
      <c r="T3263" s="8">
        <f t="shared" si="352"/>
        <v>42032.168530092589</v>
      </c>
      <c r="U3263" s="8">
        <f t="shared" si="353"/>
        <v>42062.168530092589</v>
      </c>
      <c r="V3263" s="14">
        <f t="shared" si="354"/>
        <v>30</v>
      </c>
      <c r="W3263" s="10">
        <f t="shared" si="355"/>
        <v>-0.99760000000000004</v>
      </c>
      <c r="X3263" s="21">
        <f t="shared" si="356"/>
        <v>2015</v>
      </c>
    </row>
    <row r="3264" spans="1:24" ht="60" x14ac:dyDescent="0.25">
      <c r="A3264">
        <v>494</v>
      </c>
      <c r="B3264" s="1" t="s">
        <v>495</v>
      </c>
      <c r="C3264" s="1" t="s">
        <v>4604</v>
      </c>
      <c r="D3264" s="3">
        <v>20000</v>
      </c>
      <c r="E3264" s="4">
        <v>31</v>
      </c>
      <c r="F3264" t="s">
        <v>8220</v>
      </c>
      <c r="G3264" t="s">
        <v>8223</v>
      </c>
      <c r="H3264" t="s">
        <v>8403</v>
      </c>
      <c r="I3264" t="s">
        <v>8245</v>
      </c>
      <c r="J3264">
        <v>1404356400</v>
      </c>
      <c r="K3264">
        <v>1402343765</v>
      </c>
      <c r="L3264" t="b">
        <v>0</v>
      </c>
      <c r="M3264">
        <v>3</v>
      </c>
      <c r="N3264" t="b">
        <v>0</v>
      </c>
      <c r="O3264" t="s">
        <v>8268</v>
      </c>
      <c r="P3264" t="s">
        <v>8319</v>
      </c>
      <c r="Q3264" t="s">
        <v>8337</v>
      </c>
      <c r="R3264">
        <f t="shared" si="350"/>
        <v>10.33</v>
      </c>
      <c r="S3264" s="9">
        <f t="shared" si="351"/>
        <v>0</v>
      </c>
      <c r="T3264" s="8">
        <f t="shared" si="352"/>
        <v>41799.830613425926</v>
      </c>
      <c r="U3264" s="8">
        <f t="shared" si="353"/>
        <v>41823.125</v>
      </c>
      <c r="V3264" s="14">
        <f t="shared" si="354"/>
        <v>23.294386574074451</v>
      </c>
      <c r="W3264" s="10">
        <f t="shared" si="355"/>
        <v>-0.99844999999999995</v>
      </c>
      <c r="X3264" s="21">
        <f t="shared" si="356"/>
        <v>2014</v>
      </c>
    </row>
    <row r="3265" spans="1:24" ht="60" x14ac:dyDescent="0.25">
      <c r="A3265">
        <v>2434</v>
      </c>
      <c r="B3265" s="1" t="s">
        <v>2435</v>
      </c>
      <c r="C3265" s="1" t="s">
        <v>6544</v>
      </c>
      <c r="D3265" s="3">
        <v>20000</v>
      </c>
      <c r="E3265" s="4">
        <v>26</v>
      </c>
      <c r="F3265" t="s">
        <v>8220</v>
      </c>
      <c r="G3265" t="s">
        <v>8223</v>
      </c>
      <c r="H3265" t="s">
        <v>8403</v>
      </c>
      <c r="I3265" t="s">
        <v>8245</v>
      </c>
      <c r="J3265">
        <v>1438662474</v>
      </c>
      <c r="K3265">
        <v>1435206474</v>
      </c>
      <c r="L3265" t="b">
        <v>0</v>
      </c>
      <c r="M3265">
        <v>2</v>
      </c>
      <c r="N3265" t="b">
        <v>0</v>
      </c>
      <c r="O3265" t="s">
        <v>8282</v>
      </c>
      <c r="P3265" t="s">
        <v>8317</v>
      </c>
      <c r="Q3265" t="s">
        <v>8343</v>
      </c>
      <c r="R3265">
        <f t="shared" si="350"/>
        <v>13</v>
      </c>
      <c r="S3265" s="9">
        <f t="shared" si="351"/>
        <v>0</v>
      </c>
      <c r="T3265" s="8">
        <f t="shared" si="352"/>
        <v>42180.18604166666</v>
      </c>
      <c r="U3265" s="8">
        <f t="shared" si="353"/>
        <v>42220.18604166666</v>
      </c>
      <c r="V3265" s="14">
        <f t="shared" si="354"/>
        <v>40</v>
      </c>
      <c r="W3265" s="10">
        <f t="shared" si="355"/>
        <v>-0.99870000000000003</v>
      </c>
      <c r="X3265" s="21">
        <f t="shared" si="356"/>
        <v>2015</v>
      </c>
    </row>
    <row r="3266" spans="1:24" ht="30" x14ac:dyDescent="0.25">
      <c r="A3266">
        <v>2391</v>
      </c>
      <c r="B3266" s="1" t="s">
        <v>2392</v>
      </c>
      <c r="C3266" s="1" t="s">
        <v>6501</v>
      </c>
      <c r="D3266" s="3">
        <v>20000</v>
      </c>
      <c r="E3266" s="4">
        <v>25</v>
      </c>
      <c r="F3266" t="s">
        <v>8219</v>
      </c>
      <c r="G3266" t="s">
        <v>8223</v>
      </c>
      <c r="H3266" t="s">
        <v>8403</v>
      </c>
      <c r="I3266" t="s">
        <v>8245</v>
      </c>
      <c r="J3266">
        <v>1427825044</v>
      </c>
      <c r="K3266">
        <v>1425236644</v>
      </c>
      <c r="L3266" t="b">
        <v>0</v>
      </c>
      <c r="M3266">
        <v>1</v>
      </c>
      <c r="N3266" t="b">
        <v>0</v>
      </c>
      <c r="O3266" t="s">
        <v>8270</v>
      </c>
      <c r="P3266" t="s">
        <v>8306</v>
      </c>
      <c r="Q3266" t="s">
        <v>8340</v>
      </c>
      <c r="R3266">
        <f t="shared" ref="R3266:R3329" si="357">IFERROR(ROUND(E3266/M3266,2),0)</f>
        <v>25</v>
      </c>
      <c r="S3266" s="9">
        <f t="shared" ref="S3266:S3329" si="358">ROUND((E3266/D3266)*100,0)</f>
        <v>0</v>
      </c>
      <c r="T3266" s="8">
        <f t="shared" ref="T3266:T3329" si="359">+(((K3266/60)/60)/24)+DATE(1970,1,1)</f>
        <v>42064.794490740736</v>
      </c>
      <c r="U3266" s="8">
        <f t="shared" ref="U3266:U3329" si="360">+(((J3266/60)/60/24)+DATE(1970,1,1))</f>
        <v>42094.752824074079</v>
      </c>
      <c r="V3266" s="14">
        <f t="shared" ref="V3266:V3329" si="361">+U3266-T3266</f>
        <v>29.958333333343035</v>
      </c>
      <c r="W3266" s="10">
        <f t="shared" ref="W3266:W3329" si="362">+(E3266-D3266)/D3266</f>
        <v>-0.99875000000000003</v>
      </c>
      <c r="X3266" s="21">
        <f t="shared" ref="X3266:X3329" si="363">YEAR(T3266)</f>
        <v>2015</v>
      </c>
    </row>
    <row r="3267" spans="1:24" ht="45" x14ac:dyDescent="0.25">
      <c r="A3267">
        <v>1129</v>
      </c>
      <c r="B3267" s="1" t="s">
        <v>1130</v>
      </c>
      <c r="C3267" s="1" t="s">
        <v>5239</v>
      </c>
      <c r="D3267" s="3">
        <v>20000</v>
      </c>
      <c r="E3267" s="4">
        <v>21</v>
      </c>
      <c r="F3267" t="s">
        <v>8220</v>
      </c>
      <c r="G3267" t="s">
        <v>8223</v>
      </c>
      <c r="H3267" t="s">
        <v>8403</v>
      </c>
      <c r="I3267" t="s">
        <v>8245</v>
      </c>
      <c r="J3267">
        <v>1465107693</v>
      </c>
      <c r="K3267">
        <v>1462515693</v>
      </c>
      <c r="L3267" t="b">
        <v>0</v>
      </c>
      <c r="M3267">
        <v>2</v>
      </c>
      <c r="N3267" t="b">
        <v>0</v>
      </c>
      <c r="O3267" t="s">
        <v>8281</v>
      </c>
      <c r="P3267" t="s">
        <v>8314</v>
      </c>
      <c r="Q3267" t="s">
        <v>8342</v>
      </c>
      <c r="R3267">
        <f t="shared" si="357"/>
        <v>10.5</v>
      </c>
      <c r="S3267" s="9">
        <f t="shared" si="358"/>
        <v>0</v>
      </c>
      <c r="T3267" s="8">
        <f t="shared" si="359"/>
        <v>42496.264965277776</v>
      </c>
      <c r="U3267" s="8">
        <f t="shared" si="360"/>
        <v>42526.264965277776</v>
      </c>
      <c r="V3267" s="14">
        <f t="shared" si="361"/>
        <v>30</v>
      </c>
      <c r="W3267" s="10">
        <f t="shared" si="362"/>
        <v>-0.99895</v>
      </c>
      <c r="X3267" s="21">
        <f t="shared" si="363"/>
        <v>2016</v>
      </c>
    </row>
    <row r="3268" spans="1:24" ht="60" x14ac:dyDescent="0.25">
      <c r="A3268">
        <v>2660</v>
      </c>
      <c r="B3268" s="1" t="s">
        <v>2660</v>
      </c>
      <c r="C3268" s="1" t="s">
        <v>6770</v>
      </c>
      <c r="D3268" s="3">
        <v>20000</v>
      </c>
      <c r="E3268" s="4">
        <v>19</v>
      </c>
      <c r="F3268" t="s">
        <v>8219</v>
      </c>
      <c r="G3268" t="s">
        <v>8223</v>
      </c>
      <c r="H3268" t="s">
        <v>8403</v>
      </c>
      <c r="I3268" t="s">
        <v>8245</v>
      </c>
      <c r="J3268">
        <v>1448388418</v>
      </c>
      <c r="K3268">
        <v>1443200818</v>
      </c>
      <c r="L3268" t="b">
        <v>0</v>
      </c>
      <c r="M3268">
        <v>5</v>
      </c>
      <c r="N3268" t="b">
        <v>0</v>
      </c>
      <c r="O3268" t="s">
        <v>8299</v>
      </c>
      <c r="P3268" t="s">
        <v>8306</v>
      </c>
      <c r="Q3268" t="s">
        <v>8313</v>
      </c>
      <c r="R3268">
        <f t="shared" si="357"/>
        <v>3.8</v>
      </c>
      <c r="S3268" s="9">
        <f t="shared" si="358"/>
        <v>0</v>
      </c>
      <c r="T3268" s="8">
        <f t="shared" si="359"/>
        <v>42272.713171296295</v>
      </c>
      <c r="U3268" s="8">
        <f t="shared" si="360"/>
        <v>42332.754837962959</v>
      </c>
      <c r="V3268" s="14">
        <f t="shared" si="361"/>
        <v>60.041666666664241</v>
      </c>
      <c r="W3268" s="10">
        <f t="shared" si="362"/>
        <v>-0.99904999999999999</v>
      </c>
      <c r="X3268" s="21">
        <f t="shared" si="363"/>
        <v>2015</v>
      </c>
    </row>
    <row r="3269" spans="1:24" ht="60" x14ac:dyDescent="0.25">
      <c r="A3269">
        <v>4049</v>
      </c>
      <c r="B3269" s="1" t="s">
        <v>4045</v>
      </c>
      <c r="C3269" s="1" t="s">
        <v>8153</v>
      </c>
      <c r="D3269" s="3">
        <v>20000</v>
      </c>
      <c r="E3269" s="4">
        <v>16</v>
      </c>
      <c r="F3269" t="s">
        <v>8220</v>
      </c>
      <c r="G3269" t="s">
        <v>8223</v>
      </c>
      <c r="H3269" t="s">
        <v>8403</v>
      </c>
      <c r="I3269" t="s">
        <v>8245</v>
      </c>
      <c r="J3269">
        <v>1436914815</v>
      </c>
      <c r="K3269">
        <v>1434322815</v>
      </c>
      <c r="L3269" t="b">
        <v>0</v>
      </c>
      <c r="M3269">
        <v>1</v>
      </c>
      <c r="N3269" t="b">
        <v>0</v>
      </c>
      <c r="O3269" t="s">
        <v>8269</v>
      </c>
      <c r="P3269" t="s">
        <v>8321</v>
      </c>
      <c r="Q3269" t="s">
        <v>8324</v>
      </c>
      <c r="R3269">
        <f t="shared" si="357"/>
        <v>16</v>
      </c>
      <c r="S3269" s="9">
        <f t="shared" si="358"/>
        <v>0</v>
      </c>
      <c r="T3269" s="8">
        <f t="shared" si="359"/>
        <v>42169.958506944444</v>
      </c>
      <c r="U3269" s="8">
        <f t="shared" si="360"/>
        <v>42199.958506944444</v>
      </c>
      <c r="V3269" s="14">
        <f t="shared" si="361"/>
        <v>30</v>
      </c>
      <c r="W3269" s="10">
        <f t="shared" si="362"/>
        <v>-0.99919999999999998</v>
      </c>
      <c r="X3269" s="21">
        <f t="shared" si="363"/>
        <v>2015</v>
      </c>
    </row>
    <row r="3270" spans="1:24" ht="60" x14ac:dyDescent="0.25">
      <c r="A3270">
        <v>1583</v>
      </c>
      <c r="B3270" s="1" t="s">
        <v>1584</v>
      </c>
      <c r="C3270" s="1" t="s">
        <v>5693</v>
      </c>
      <c r="D3270" s="3">
        <v>20000</v>
      </c>
      <c r="E3270" s="4">
        <v>15</v>
      </c>
      <c r="F3270" t="s">
        <v>8220</v>
      </c>
      <c r="G3270" t="s">
        <v>8224</v>
      </c>
      <c r="H3270" t="s">
        <v>8407</v>
      </c>
      <c r="I3270" t="s">
        <v>8246</v>
      </c>
      <c r="J3270">
        <v>1411681391</v>
      </c>
      <c r="K3270">
        <v>1409089391</v>
      </c>
      <c r="L3270" t="b">
        <v>0</v>
      </c>
      <c r="M3270">
        <v>1</v>
      </c>
      <c r="N3270" t="b">
        <v>0</v>
      </c>
      <c r="O3270" t="s">
        <v>8289</v>
      </c>
      <c r="P3270" t="s">
        <v>8311</v>
      </c>
      <c r="Q3270" t="s">
        <v>8349</v>
      </c>
      <c r="R3270">
        <f t="shared" si="357"/>
        <v>15</v>
      </c>
      <c r="S3270" s="9">
        <f t="shared" si="358"/>
        <v>0</v>
      </c>
      <c r="T3270" s="8">
        <f t="shared" si="359"/>
        <v>41877.904988425929</v>
      </c>
      <c r="U3270" s="8">
        <f t="shared" si="360"/>
        <v>41907.904988425929</v>
      </c>
      <c r="V3270" s="14">
        <f t="shared" si="361"/>
        <v>30</v>
      </c>
      <c r="W3270" s="10">
        <f t="shared" si="362"/>
        <v>-0.99924999999999997</v>
      </c>
      <c r="X3270" s="21">
        <f t="shared" si="363"/>
        <v>2014</v>
      </c>
    </row>
    <row r="3271" spans="1:24" ht="60" x14ac:dyDescent="0.25">
      <c r="A3271">
        <v>1867</v>
      </c>
      <c r="B3271" s="1" t="s">
        <v>1868</v>
      </c>
      <c r="C3271" s="1" t="s">
        <v>5977</v>
      </c>
      <c r="D3271" s="3">
        <v>20000</v>
      </c>
      <c r="E3271" s="4">
        <v>10</v>
      </c>
      <c r="F3271" t="s">
        <v>8220</v>
      </c>
      <c r="G3271" t="s">
        <v>8223</v>
      </c>
      <c r="H3271" t="s">
        <v>8403</v>
      </c>
      <c r="I3271" t="s">
        <v>8245</v>
      </c>
      <c r="J3271">
        <v>1478383912</v>
      </c>
      <c r="K3271">
        <v>1475791912</v>
      </c>
      <c r="L3271" t="b">
        <v>0</v>
      </c>
      <c r="M3271">
        <v>1</v>
      </c>
      <c r="N3271" t="b">
        <v>0</v>
      </c>
      <c r="O3271" t="s">
        <v>8281</v>
      </c>
      <c r="P3271" t="s">
        <v>8314</v>
      </c>
      <c r="Q3271" t="s">
        <v>8342</v>
      </c>
      <c r="R3271">
        <f t="shared" si="357"/>
        <v>10</v>
      </c>
      <c r="S3271" s="9">
        <f t="shared" si="358"/>
        <v>0</v>
      </c>
      <c r="T3271" s="8">
        <f t="shared" si="359"/>
        <v>42649.924907407403</v>
      </c>
      <c r="U3271" s="8">
        <f t="shared" si="360"/>
        <v>42679.924907407403</v>
      </c>
      <c r="V3271" s="14">
        <f t="shared" si="361"/>
        <v>30</v>
      </c>
      <c r="W3271" s="10">
        <f t="shared" si="362"/>
        <v>-0.99950000000000006</v>
      </c>
      <c r="X3271" s="21">
        <f t="shared" si="363"/>
        <v>2016</v>
      </c>
    </row>
    <row r="3272" spans="1:24" ht="45" x14ac:dyDescent="0.25">
      <c r="A3272">
        <v>2126</v>
      </c>
      <c r="B3272" s="1" t="s">
        <v>2127</v>
      </c>
      <c r="C3272" s="1" t="s">
        <v>6236</v>
      </c>
      <c r="D3272" s="3">
        <v>20000</v>
      </c>
      <c r="E3272" s="4">
        <v>10</v>
      </c>
      <c r="F3272" t="s">
        <v>8220</v>
      </c>
      <c r="G3272" t="s">
        <v>8223</v>
      </c>
      <c r="H3272" t="s">
        <v>8403</v>
      </c>
      <c r="I3272" t="s">
        <v>8245</v>
      </c>
      <c r="J3272">
        <v>1418080887</v>
      </c>
      <c r="K3272">
        <v>1415488887</v>
      </c>
      <c r="L3272" t="b">
        <v>0</v>
      </c>
      <c r="M3272">
        <v>2</v>
      </c>
      <c r="N3272" t="b">
        <v>0</v>
      </c>
      <c r="O3272" t="s">
        <v>8280</v>
      </c>
      <c r="P3272" t="s">
        <v>8314</v>
      </c>
      <c r="Q3272" t="s">
        <v>8332</v>
      </c>
      <c r="R3272">
        <f t="shared" si="357"/>
        <v>5</v>
      </c>
      <c r="S3272" s="9">
        <f t="shared" si="358"/>
        <v>0</v>
      </c>
      <c r="T3272" s="8">
        <f t="shared" si="359"/>
        <v>41951.973229166666</v>
      </c>
      <c r="U3272" s="8">
        <f t="shared" si="360"/>
        <v>41981.973229166666</v>
      </c>
      <c r="V3272" s="14">
        <f t="shared" si="361"/>
        <v>30</v>
      </c>
      <c r="W3272" s="10">
        <f t="shared" si="362"/>
        <v>-0.99950000000000006</v>
      </c>
      <c r="X3272" s="21">
        <f t="shared" si="363"/>
        <v>2014</v>
      </c>
    </row>
    <row r="3273" spans="1:24" ht="60" x14ac:dyDescent="0.25">
      <c r="A3273">
        <v>2875</v>
      </c>
      <c r="B3273" s="1" t="s">
        <v>2875</v>
      </c>
      <c r="C3273" s="1" t="s">
        <v>6985</v>
      </c>
      <c r="D3273" s="3">
        <v>20000</v>
      </c>
      <c r="E3273" s="4">
        <v>7</v>
      </c>
      <c r="F3273" t="s">
        <v>8220</v>
      </c>
      <c r="G3273" t="s">
        <v>8223</v>
      </c>
      <c r="H3273" t="s">
        <v>8403</v>
      </c>
      <c r="I3273" t="s">
        <v>8245</v>
      </c>
      <c r="J3273">
        <v>1462417493</v>
      </c>
      <c r="K3273">
        <v>1459825493</v>
      </c>
      <c r="L3273" t="b">
        <v>0</v>
      </c>
      <c r="M3273">
        <v>3</v>
      </c>
      <c r="N3273" t="b">
        <v>0</v>
      </c>
      <c r="O3273" t="s">
        <v>8269</v>
      </c>
      <c r="P3273" t="s">
        <v>8321</v>
      </c>
      <c r="Q3273" t="s">
        <v>8324</v>
      </c>
      <c r="R3273">
        <f t="shared" si="357"/>
        <v>2.33</v>
      </c>
      <c r="S3273" s="9">
        <f t="shared" si="358"/>
        <v>0</v>
      </c>
      <c r="T3273" s="8">
        <f t="shared" si="359"/>
        <v>42465.128391203703</v>
      </c>
      <c r="U3273" s="8">
        <f t="shared" si="360"/>
        <v>42495.128391203703</v>
      </c>
      <c r="V3273" s="14">
        <f t="shared" si="361"/>
        <v>30</v>
      </c>
      <c r="W3273" s="10">
        <f t="shared" si="362"/>
        <v>-0.99965000000000004</v>
      </c>
      <c r="X3273" s="21">
        <f t="shared" si="363"/>
        <v>2016</v>
      </c>
    </row>
    <row r="3274" spans="1:24" ht="45" x14ac:dyDescent="0.25">
      <c r="A3274">
        <v>596</v>
      </c>
      <c r="B3274" s="1" t="s">
        <v>597</v>
      </c>
      <c r="C3274" s="1" t="s">
        <v>4706</v>
      </c>
      <c r="D3274" s="3">
        <v>20000</v>
      </c>
      <c r="E3274" s="4">
        <v>6</v>
      </c>
      <c r="F3274" t="s">
        <v>8220</v>
      </c>
      <c r="G3274" t="s">
        <v>8223</v>
      </c>
      <c r="H3274" t="s">
        <v>8403</v>
      </c>
      <c r="I3274" t="s">
        <v>8245</v>
      </c>
      <c r="J3274">
        <v>1478122292</v>
      </c>
      <c r="K3274">
        <v>1475530292</v>
      </c>
      <c r="L3274" t="b">
        <v>0</v>
      </c>
      <c r="M3274">
        <v>2</v>
      </c>
      <c r="N3274" t="b">
        <v>0</v>
      </c>
      <c r="O3274" t="s">
        <v>8270</v>
      </c>
      <c r="P3274" t="s">
        <v>8306</v>
      </c>
      <c r="Q3274" t="s">
        <v>8340</v>
      </c>
      <c r="R3274">
        <f t="shared" si="357"/>
        <v>3</v>
      </c>
      <c r="S3274" s="9">
        <f t="shared" si="358"/>
        <v>0</v>
      </c>
      <c r="T3274" s="8">
        <f t="shared" si="359"/>
        <v>42646.896898148145</v>
      </c>
      <c r="U3274" s="8">
        <f t="shared" si="360"/>
        <v>42676.896898148145</v>
      </c>
      <c r="V3274" s="14">
        <f t="shared" si="361"/>
        <v>30</v>
      </c>
      <c r="W3274" s="10">
        <f t="shared" si="362"/>
        <v>-0.99970000000000003</v>
      </c>
      <c r="X3274" s="21">
        <f t="shared" si="363"/>
        <v>2016</v>
      </c>
    </row>
    <row r="3275" spans="1:24" ht="60" x14ac:dyDescent="0.25">
      <c r="A3275">
        <v>2416</v>
      </c>
      <c r="B3275" s="1" t="s">
        <v>2417</v>
      </c>
      <c r="C3275" s="1" t="s">
        <v>6526</v>
      </c>
      <c r="D3275" s="3">
        <v>20000</v>
      </c>
      <c r="E3275" s="4">
        <v>5</v>
      </c>
      <c r="F3275" t="s">
        <v>8220</v>
      </c>
      <c r="G3275" t="s">
        <v>8223</v>
      </c>
      <c r="H3275" t="s">
        <v>8403</v>
      </c>
      <c r="I3275" t="s">
        <v>8245</v>
      </c>
      <c r="J3275">
        <v>1426345200</v>
      </c>
      <c r="K3275">
        <v>1421343743</v>
      </c>
      <c r="L3275" t="b">
        <v>0</v>
      </c>
      <c r="M3275">
        <v>1</v>
      </c>
      <c r="N3275" t="b">
        <v>0</v>
      </c>
      <c r="O3275" t="s">
        <v>8282</v>
      </c>
      <c r="P3275" t="s">
        <v>8317</v>
      </c>
      <c r="Q3275" t="s">
        <v>8343</v>
      </c>
      <c r="R3275">
        <f t="shared" si="357"/>
        <v>5</v>
      </c>
      <c r="S3275" s="9">
        <f t="shared" si="358"/>
        <v>0</v>
      </c>
      <c r="T3275" s="8">
        <f t="shared" si="359"/>
        <v>42019.737766203703</v>
      </c>
      <c r="U3275" s="8">
        <f t="shared" si="360"/>
        <v>42077.625</v>
      </c>
      <c r="V3275" s="14">
        <f t="shared" si="361"/>
        <v>57.887233796296641</v>
      </c>
      <c r="W3275" s="10">
        <f t="shared" si="362"/>
        <v>-0.99975000000000003</v>
      </c>
      <c r="X3275" s="21">
        <f t="shared" si="363"/>
        <v>2015</v>
      </c>
    </row>
    <row r="3276" spans="1:24" ht="60" x14ac:dyDescent="0.25">
      <c r="A3276">
        <v>3055</v>
      </c>
      <c r="B3276" s="1" t="s">
        <v>3055</v>
      </c>
      <c r="C3276" s="1" t="s">
        <v>7165</v>
      </c>
      <c r="D3276" s="3">
        <v>20000</v>
      </c>
      <c r="E3276" s="4">
        <v>1</v>
      </c>
      <c r="F3276" t="s">
        <v>8220</v>
      </c>
      <c r="G3276" t="s">
        <v>8223</v>
      </c>
      <c r="H3276" t="s">
        <v>8403</v>
      </c>
      <c r="I3276" t="s">
        <v>8245</v>
      </c>
      <c r="J3276">
        <v>1420844390</v>
      </c>
      <c r="K3276">
        <v>1415660390</v>
      </c>
      <c r="L3276" t="b">
        <v>0</v>
      </c>
      <c r="M3276">
        <v>1</v>
      </c>
      <c r="N3276" t="b">
        <v>0</v>
      </c>
      <c r="O3276" t="s">
        <v>8301</v>
      </c>
      <c r="P3276" t="s">
        <v>8321</v>
      </c>
      <c r="Q3276" t="s">
        <v>8322</v>
      </c>
      <c r="R3276">
        <f t="shared" si="357"/>
        <v>1</v>
      </c>
      <c r="S3276" s="9">
        <f t="shared" si="358"/>
        <v>0</v>
      </c>
      <c r="T3276" s="8">
        <f t="shared" si="359"/>
        <v>41953.95821759259</v>
      </c>
      <c r="U3276" s="8">
        <f t="shared" si="360"/>
        <v>42013.95821759259</v>
      </c>
      <c r="V3276" s="14">
        <f t="shared" si="361"/>
        <v>60</v>
      </c>
      <c r="W3276" s="10">
        <f t="shared" si="362"/>
        <v>-0.99995000000000001</v>
      </c>
      <c r="X3276" s="21">
        <f t="shared" si="363"/>
        <v>2014</v>
      </c>
    </row>
    <row r="3277" spans="1:24" ht="60" x14ac:dyDescent="0.25">
      <c r="A3277">
        <v>129</v>
      </c>
      <c r="B3277" s="1" t="s">
        <v>131</v>
      </c>
      <c r="C3277" s="1" t="s">
        <v>4240</v>
      </c>
      <c r="D3277" s="3">
        <v>20000</v>
      </c>
      <c r="E3277" s="4">
        <v>0</v>
      </c>
      <c r="F3277" t="s">
        <v>8219</v>
      </c>
      <c r="G3277" t="s">
        <v>8223</v>
      </c>
      <c r="H3277" t="s">
        <v>8403</v>
      </c>
      <c r="I3277" t="s">
        <v>8245</v>
      </c>
      <c r="J3277">
        <v>1414708183</v>
      </c>
      <c r="K3277">
        <v>1409524183</v>
      </c>
      <c r="L3277" t="b">
        <v>0</v>
      </c>
      <c r="M3277">
        <v>0</v>
      </c>
      <c r="N3277" t="b">
        <v>0</v>
      </c>
      <c r="O3277" t="s">
        <v>8265</v>
      </c>
      <c r="P3277" t="s">
        <v>8319</v>
      </c>
      <c r="Q3277" t="s">
        <v>8335</v>
      </c>
      <c r="R3277">
        <f t="shared" si="357"/>
        <v>0</v>
      </c>
      <c r="S3277" s="9">
        <f t="shared" si="358"/>
        <v>0</v>
      </c>
      <c r="T3277" s="8">
        <f t="shared" si="359"/>
        <v>41882.937303240738</v>
      </c>
      <c r="U3277" s="8">
        <f t="shared" si="360"/>
        <v>41942.937303240738</v>
      </c>
      <c r="V3277" s="14">
        <f t="shared" si="361"/>
        <v>60</v>
      </c>
      <c r="W3277" s="10">
        <f t="shared" si="362"/>
        <v>-1</v>
      </c>
      <c r="X3277" s="21">
        <f t="shared" si="363"/>
        <v>2014</v>
      </c>
    </row>
    <row r="3278" spans="1:24" ht="60" x14ac:dyDescent="0.25">
      <c r="A3278">
        <v>451</v>
      </c>
      <c r="B3278" s="1" t="s">
        <v>452</v>
      </c>
      <c r="C3278" s="1" t="s">
        <v>4561</v>
      </c>
      <c r="D3278" s="3">
        <v>20000</v>
      </c>
      <c r="E3278" s="4">
        <v>0</v>
      </c>
      <c r="F3278" t="s">
        <v>8220</v>
      </c>
      <c r="G3278" t="s">
        <v>8223</v>
      </c>
      <c r="H3278" t="s">
        <v>8403</v>
      </c>
      <c r="I3278" t="s">
        <v>8245</v>
      </c>
      <c r="J3278">
        <v>1390669791</v>
      </c>
      <c r="K3278">
        <v>1388077791</v>
      </c>
      <c r="L3278" t="b">
        <v>0</v>
      </c>
      <c r="M3278">
        <v>0</v>
      </c>
      <c r="N3278" t="b">
        <v>0</v>
      </c>
      <c r="O3278" t="s">
        <v>8268</v>
      </c>
      <c r="P3278" t="s">
        <v>8319</v>
      </c>
      <c r="Q3278" t="s">
        <v>8337</v>
      </c>
      <c r="R3278">
        <f t="shared" si="357"/>
        <v>0</v>
      </c>
      <c r="S3278" s="9">
        <f t="shared" si="358"/>
        <v>0</v>
      </c>
      <c r="T3278" s="8">
        <f t="shared" si="359"/>
        <v>41634.715173611112</v>
      </c>
      <c r="U3278" s="8">
        <f t="shared" si="360"/>
        <v>41664.715173611112</v>
      </c>
      <c r="V3278" s="14">
        <f t="shared" si="361"/>
        <v>30</v>
      </c>
      <c r="W3278" s="10">
        <f t="shared" si="362"/>
        <v>-1</v>
      </c>
      <c r="X3278" s="21">
        <f t="shared" si="363"/>
        <v>2013</v>
      </c>
    </row>
    <row r="3279" spans="1:24" ht="60" x14ac:dyDescent="0.25">
      <c r="A3279">
        <v>457</v>
      </c>
      <c r="B3279" s="1" t="s">
        <v>458</v>
      </c>
      <c r="C3279" s="1" t="s">
        <v>4567</v>
      </c>
      <c r="D3279" s="3">
        <v>20000</v>
      </c>
      <c r="E3279" s="4">
        <v>0</v>
      </c>
      <c r="F3279" t="s">
        <v>8220</v>
      </c>
      <c r="G3279" t="s">
        <v>8228</v>
      </c>
      <c r="H3279" t="s">
        <v>8408</v>
      </c>
      <c r="I3279" t="s">
        <v>8250</v>
      </c>
      <c r="J3279">
        <v>1408213512</v>
      </c>
      <c r="K3279">
        <v>1405621512</v>
      </c>
      <c r="L3279" t="b">
        <v>0</v>
      </c>
      <c r="M3279">
        <v>0</v>
      </c>
      <c r="N3279" t="b">
        <v>0</v>
      </c>
      <c r="O3279" t="s">
        <v>8268</v>
      </c>
      <c r="P3279" t="s">
        <v>8319</v>
      </c>
      <c r="Q3279" t="s">
        <v>8337</v>
      </c>
      <c r="R3279">
        <f t="shared" si="357"/>
        <v>0</v>
      </c>
      <c r="S3279" s="9">
        <f t="shared" si="358"/>
        <v>0</v>
      </c>
      <c r="T3279" s="8">
        <f t="shared" si="359"/>
        <v>41837.767500000002</v>
      </c>
      <c r="U3279" s="8">
        <f t="shared" si="360"/>
        <v>41867.767500000002</v>
      </c>
      <c r="V3279" s="14">
        <f t="shared" si="361"/>
        <v>30</v>
      </c>
      <c r="W3279" s="10">
        <f t="shared" si="362"/>
        <v>-1</v>
      </c>
      <c r="X3279" s="21">
        <f t="shared" si="363"/>
        <v>2014</v>
      </c>
    </row>
    <row r="3280" spans="1:24" ht="45" x14ac:dyDescent="0.25">
      <c r="A3280">
        <v>632</v>
      </c>
      <c r="B3280" s="1" t="s">
        <v>633</v>
      </c>
      <c r="C3280" s="1" t="s">
        <v>4742</v>
      </c>
      <c r="D3280" s="3">
        <v>20000</v>
      </c>
      <c r="E3280" s="4">
        <v>0</v>
      </c>
      <c r="F3280" t="s">
        <v>8219</v>
      </c>
      <c r="G3280" t="s">
        <v>8232</v>
      </c>
      <c r="H3280" t="s">
        <v>8414</v>
      </c>
      <c r="I3280" t="s">
        <v>8248</v>
      </c>
      <c r="J3280">
        <v>1448470165</v>
      </c>
      <c r="K3280">
        <v>1445874565</v>
      </c>
      <c r="L3280" t="b">
        <v>0</v>
      </c>
      <c r="M3280">
        <v>0</v>
      </c>
      <c r="N3280" t="b">
        <v>0</v>
      </c>
      <c r="O3280" t="s">
        <v>8270</v>
      </c>
      <c r="P3280" t="s">
        <v>8306</v>
      </c>
      <c r="Q3280" t="s">
        <v>8340</v>
      </c>
      <c r="R3280">
        <f t="shared" si="357"/>
        <v>0</v>
      </c>
      <c r="S3280" s="9">
        <f t="shared" si="358"/>
        <v>0</v>
      </c>
      <c r="T3280" s="8">
        <f t="shared" si="359"/>
        <v>42303.659317129626</v>
      </c>
      <c r="U3280" s="8">
        <f t="shared" si="360"/>
        <v>42333.700983796298</v>
      </c>
      <c r="V3280" s="14">
        <f t="shared" si="361"/>
        <v>30.041666666671517</v>
      </c>
      <c r="W3280" s="10">
        <f t="shared" si="362"/>
        <v>-1</v>
      </c>
      <c r="X3280" s="21">
        <f t="shared" si="363"/>
        <v>2015</v>
      </c>
    </row>
    <row r="3281" spans="1:24" ht="30" x14ac:dyDescent="0.25">
      <c r="A3281">
        <v>927</v>
      </c>
      <c r="B3281" s="1" t="s">
        <v>928</v>
      </c>
      <c r="C3281" s="1" t="s">
        <v>5037</v>
      </c>
      <c r="D3281" s="3">
        <v>20000</v>
      </c>
      <c r="E3281" s="4">
        <v>0</v>
      </c>
      <c r="F3281" t="s">
        <v>8220</v>
      </c>
      <c r="G3281" t="s">
        <v>8223</v>
      </c>
      <c r="H3281" t="s">
        <v>8403</v>
      </c>
      <c r="I3281" t="s">
        <v>8245</v>
      </c>
      <c r="J3281">
        <v>1337024695</v>
      </c>
      <c r="K3281">
        <v>1334432695</v>
      </c>
      <c r="L3281" t="b">
        <v>0</v>
      </c>
      <c r="M3281">
        <v>0</v>
      </c>
      <c r="N3281" t="b">
        <v>0</v>
      </c>
      <c r="O3281" t="s">
        <v>8276</v>
      </c>
      <c r="P3281" t="s">
        <v>8325</v>
      </c>
      <c r="Q3281" t="s">
        <v>8348</v>
      </c>
      <c r="R3281">
        <f t="shared" si="357"/>
        <v>0</v>
      </c>
      <c r="S3281" s="9">
        <f t="shared" si="358"/>
        <v>0</v>
      </c>
      <c r="T3281" s="8">
        <f t="shared" si="359"/>
        <v>41013.822858796295</v>
      </c>
      <c r="U3281" s="8">
        <f t="shared" si="360"/>
        <v>41043.822858796295</v>
      </c>
      <c r="V3281" s="14">
        <f t="shared" si="361"/>
        <v>30</v>
      </c>
      <c r="W3281" s="10">
        <f t="shared" si="362"/>
        <v>-1</v>
      </c>
      <c r="X3281" s="21">
        <f t="shared" si="363"/>
        <v>2012</v>
      </c>
    </row>
    <row r="3282" spans="1:24" ht="60" x14ac:dyDescent="0.25">
      <c r="A3282">
        <v>1554</v>
      </c>
      <c r="B3282" s="1" t="s">
        <v>1555</v>
      </c>
      <c r="C3282" s="1" t="s">
        <v>5664</v>
      </c>
      <c r="D3282" s="3">
        <v>20000</v>
      </c>
      <c r="E3282" s="4">
        <v>0</v>
      </c>
      <c r="F3282" t="s">
        <v>8220</v>
      </c>
      <c r="G3282" t="s">
        <v>8225</v>
      </c>
      <c r="H3282" t="s">
        <v>8404</v>
      </c>
      <c r="I3282" t="s">
        <v>8247</v>
      </c>
      <c r="J3282">
        <v>1438495390</v>
      </c>
      <c r="K3282">
        <v>1435903390</v>
      </c>
      <c r="L3282" t="b">
        <v>0</v>
      </c>
      <c r="M3282">
        <v>0</v>
      </c>
      <c r="N3282" t="b">
        <v>0</v>
      </c>
      <c r="O3282" t="s">
        <v>8287</v>
      </c>
      <c r="P3282" t="s">
        <v>8311</v>
      </c>
      <c r="Q3282" t="s">
        <v>8353</v>
      </c>
      <c r="R3282">
        <f t="shared" si="357"/>
        <v>0</v>
      </c>
      <c r="S3282" s="9">
        <f t="shared" si="358"/>
        <v>0</v>
      </c>
      <c r="T3282" s="8">
        <f t="shared" si="359"/>
        <v>42188.252199074079</v>
      </c>
      <c r="U3282" s="8">
        <f t="shared" si="360"/>
        <v>42218.252199074079</v>
      </c>
      <c r="V3282" s="14">
        <f t="shared" si="361"/>
        <v>30</v>
      </c>
      <c r="W3282" s="10">
        <f t="shared" si="362"/>
        <v>-1</v>
      </c>
      <c r="X3282" s="21">
        <f t="shared" si="363"/>
        <v>2015</v>
      </c>
    </row>
    <row r="3283" spans="1:24" ht="45" x14ac:dyDescent="0.25">
      <c r="A3283">
        <v>2426</v>
      </c>
      <c r="B3283" s="1" t="s">
        <v>2427</v>
      </c>
      <c r="C3283" s="1" t="s">
        <v>6536</v>
      </c>
      <c r="D3283" s="3">
        <v>20000</v>
      </c>
      <c r="E3283" s="4">
        <v>0</v>
      </c>
      <c r="F3283" t="s">
        <v>8220</v>
      </c>
      <c r="G3283" t="s">
        <v>8223</v>
      </c>
      <c r="H3283" t="s">
        <v>8403</v>
      </c>
      <c r="I3283" t="s">
        <v>8245</v>
      </c>
      <c r="J3283">
        <v>1439006692</v>
      </c>
      <c r="K3283">
        <v>1433822692</v>
      </c>
      <c r="L3283" t="b">
        <v>0</v>
      </c>
      <c r="M3283">
        <v>0</v>
      </c>
      <c r="N3283" t="b">
        <v>0</v>
      </c>
      <c r="O3283" t="s">
        <v>8282</v>
      </c>
      <c r="P3283" t="s">
        <v>8317</v>
      </c>
      <c r="Q3283" t="s">
        <v>8343</v>
      </c>
      <c r="R3283">
        <f t="shared" si="357"/>
        <v>0</v>
      </c>
      <c r="S3283" s="9">
        <f t="shared" si="358"/>
        <v>0</v>
      </c>
      <c r="T3283" s="8">
        <f t="shared" si="359"/>
        <v>42164.170046296291</v>
      </c>
      <c r="U3283" s="8">
        <f t="shared" si="360"/>
        <v>42224.170046296291</v>
      </c>
      <c r="V3283" s="14">
        <f t="shared" si="361"/>
        <v>60</v>
      </c>
      <c r="W3283" s="10">
        <f t="shared" si="362"/>
        <v>-1</v>
      </c>
      <c r="X3283" s="21">
        <f t="shared" si="363"/>
        <v>2015</v>
      </c>
    </row>
    <row r="3284" spans="1:24" ht="60" x14ac:dyDescent="0.25">
      <c r="A3284">
        <v>2508</v>
      </c>
      <c r="B3284" s="1" t="s">
        <v>2508</v>
      </c>
      <c r="C3284" s="1" t="s">
        <v>6618</v>
      </c>
      <c r="D3284" s="3">
        <v>20000</v>
      </c>
      <c r="E3284" s="4">
        <v>0</v>
      </c>
      <c r="F3284" t="s">
        <v>8220</v>
      </c>
      <c r="G3284" t="s">
        <v>8223</v>
      </c>
      <c r="H3284" t="s">
        <v>8403</v>
      </c>
      <c r="I3284" t="s">
        <v>8245</v>
      </c>
      <c r="J3284">
        <v>1408056634</v>
      </c>
      <c r="K3284">
        <v>1405464634</v>
      </c>
      <c r="L3284" t="b">
        <v>0</v>
      </c>
      <c r="M3284">
        <v>0</v>
      </c>
      <c r="N3284" t="b">
        <v>0</v>
      </c>
      <c r="O3284" t="s">
        <v>8297</v>
      </c>
      <c r="P3284" t="s">
        <v>8317</v>
      </c>
      <c r="Q3284" t="s">
        <v>8355</v>
      </c>
      <c r="R3284">
        <f t="shared" si="357"/>
        <v>0</v>
      </c>
      <c r="S3284" s="9">
        <f t="shared" si="358"/>
        <v>0</v>
      </c>
      <c r="T3284" s="8">
        <f t="shared" si="359"/>
        <v>41835.951782407406</v>
      </c>
      <c r="U3284" s="8">
        <f t="shared" si="360"/>
        <v>41865.951782407406</v>
      </c>
      <c r="V3284" s="14">
        <f t="shared" si="361"/>
        <v>30</v>
      </c>
      <c r="W3284" s="10">
        <f t="shared" si="362"/>
        <v>-1</v>
      </c>
      <c r="X3284" s="21">
        <f t="shared" si="363"/>
        <v>2014</v>
      </c>
    </row>
    <row r="3285" spans="1:24" ht="30" x14ac:dyDescent="0.25">
      <c r="A3285">
        <v>2563</v>
      </c>
      <c r="B3285" s="1" t="s">
        <v>2563</v>
      </c>
      <c r="C3285" s="1" t="s">
        <v>6673</v>
      </c>
      <c r="D3285" s="3">
        <v>20000</v>
      </c>
      <c r="E3285" s="4">
        <v>0</v>
      </c>
      <c r="F3285" t="s">
        <v>8219</v>
      </c>
      <c r="G3285" t="s">
        <v>8223</v>
      </c>
      <c r="H3285" t="s">
        <v>8403</v>
      </c>
      <c r="I3285" t="s">
        <v>8245</v>
      </c>
      <c r="J3285">
        <v>1438226451</v>
      </c>
      <c r="K3285">
        <v>1433042451</v>
      </c>
      <c r="L3285" t="b">
        <v>0</v>
      </c>
      <c r="M3285">
        <v>0</v>
      </c>
      <c r="N3285" t="b">
        <v>0</v>
      </c>
      <c r="O3285" t="s">
        <v>8282</v>
      </c>
      <c r="P3285" t="s">
        <v>8317</v>
      </c>
      <c r="Q3285" t="s">
        <v>8343</v>
      </c>
      <c r="R3285">
        <f t="shared" si="357"/>
        <v>0</v>
      </c>
      <c r="S3285" s="9">
        <f t="shared" si="358"/>
        <v>0</v>
      </c>
      <c r="T3285" s="8">
        <f t="shared" si="359"/>
        <v>42155.139479166668</v>
      </c>
      <c r="U3285" s="8">
        <f t="shared" si="360"/>
        <v>42215.139479166668</v>
      </c>
      <c r="V3285" s="14">
        <f t="shared" si="361"/>
        <v>60</v>
      </c>
      <c r="W3285" s="10">
        <f t="shared" si="362"/>
        <v>-1</v>
      </c>
      <c r="X3285" s="21">
        <f t="shared" si="363"/>
        <v>2015</v>
      </c>
    </row>
    <row r="3286" spans="1:24" ht="45" x14ac:dyDescent="0.25">
      <c r="A3286">
        <v>3741</v>
      </c>
      <c r="B3286" s="1" t="s">
        <v>3738</v>
      </c>
      <c r="C3286" s="1" t="s">
        <v>7851</v>
      </c>
      <c r="D3286" s="3">
        <v>20000</v>
      </c>
      <c r="E3286" s="4">
        <v>0</v>
      </c>
      <c r="F3286" t="s">
        <v>8220</v>
      </c>
      <c r="G3286" t="s">
        <v>8223</v>
      </c>
      <c r="H3286" t="s">
        <v>8403</v>
      </c>
      <c r="I3286" t="s">
        <v>8245</v>
      </c>
      <c r="J3286">
        <v>1450389950</v>
      </c>
      <c r="K3286">
        <v>1447797950</v>
      </c>
      <c r="L3286" t="b">
        <v>0</v>
      </c>
      <c r="M3286">
        <v>0</v>
      </c>
      <c r="N3286" t="b">
        <v>0</v>
      </c>
      <c r="O3286" t="s">
        <v>8269</v>
      </c>
      <c r="P3286" t="s">
        <v>8321</v>
      </c>
      <c r="Q3286" t="s">
        <v>8324</v>
      </c>
      <c r="R3286">
        <f t="shared" si="357"/>
        <v>0</v>
      </c>
      <c r="S3286" s="9">
        <f t="shared" si="358"/>
        <v>0</v>
      </c>
      <c r="T3286" s="8">
        <f t="shared" si="359"/>
        <v>42325.920717592591</v>
      </c>
      <c r="U3286" s="8">
        <f t="shared" si="360"/>
        <v>42355.920717592591</v>
      </c>
      <c r="V3286" s="14">
        <f t="shared" si="361"/>
        <v>30</v>
      </c>
      <c r="W3286" s="10">
        <f t="shared" si="362"/>
        <v>-1</v>
      </c>
      <c r="X3286" s="21">
        <f t="shared" si="363"/>
        <v>2015</v>
      </c>
    </row>
    <row r="3287" spans="1:24" ht="60" x14ac:dyDescent="0.25">
      <c r="A3287">
        <v>3936</v>
      </c>
      <c r="B3287" s="1" t="s">
        <v>3933</v>
      </c>
      <c r="C3287" s="1" t="s">
        <v>8044</v>
      </c>
      <c r="D3287" s="3">
        <v>20000</v>
      </c>
      <c r="E3287" s="4">
        <v>0</v>
      </c>
      <c r="F3287" t="s">
        <v>8220</v>
      </c>
      <c r="G3287" t="s">
        <v>8223</v>
      </c>
      <c r="H3287" t="s">
        <v>8403</v>
      </c>
      <c r="I3287" t="s">
        <v>8245</v>
      </c>
      <c r="J3287">
        <v>1480576720</v>
      </c>
      <c r="K3287">
        <v>1477981120</v>
      </c>
      <c r="L3287" t="b">
        <v>0</v>
      </c>
      <c r="M3287">
        <v>0</v>
      </c>
      <c r="N3287" t="b">
        <v>0</v>
      </c>
      <c r="O3287" t="s">
        <v>8269</v>
      </c>
      <c r="P3287" t="s">
        <v>8321</v>
      </c>
      <c r="Q3287" t="s">
        <v>8324</v>
      </c>
      <c r="R3287">
        <f t="shared" si="357"/>
        <v>0</v>
      </c>
      <c r="S3287" s="9">
        <f t="shared" si="358"/>
        <v>0</v>
      </c>
      <c r="T3287" s="8">
        <f t="shared" si="359"/>
        <v>42675.262962962966</v>
      </c>
      <c r="U3287" s="8">
        <f t="shared" si="360"/>
        <v>42705.304629629631</v>
      </c>
      <c r="V3287" s="14">
        <f t="shared" si="361"/>
        <v>30.041666666664241</v>
      </c>
      <c r="W3287" s="10">
        <f t="shared" si="362"/>
        <v>-1</v>
      </c>
      <c r="X3287" s="21">
        <f t="shared" si="363"/>
        <v>2016</v>
      </c>
    </row>
    <row r="3288" spans="1:24" ht="45" x14ac:dyDescent="0.25">
      <c r="A3288">
        <v>4029</v>
      </c>
      <c r="B3288" s="1" t="s">
        <v>4025</v>
      </c>
      <c r="C3288" s="1" t="s">
        <v>8134</v>
      </c>
      <c r="D3288" s="3">
        <v>20000</v>
      </c>
      <c r="E3288" s="4">
        <v>0</v>
      </c>
      <c r="F3288" t="s">
        <v>8220</v>
      </c>
      <c r="G3288" t="s">
        <v>8223</v>
      </c>
      <c r="H3288" t="s">
        <v>8403</v>
      </c>
      <c r="I3288" t="s">
        <v>8245</v>
      </c>
      <c r="J3288">
        <v>1450053370</v>
      </c>
      <c r="K3288">
        <v>1447461370</v>
      </c>
      <c r="L3288" t="b">
        <v>0</v>
      </c>
      <c r="M3288">
        <v>0</v>
      </c>
      <c r="N3288" t="b">
        <v>0</v>
      </c>
      <c r="O3288" t="s">
        <v>8269</v>
      </c>
      <c r="P3288" t="s">
        <v>8321</v>
      </c>
      <c r="Q3288" t="s">
        <v>8324</v>
      </c>
      <c r="R3288">
        <f t="shared" si="357"/>
        <v>0</v>
      </c>
      <c r="S3288" s="9">
        <f t="shared" si="358"/>
        <v>0</v>
      </c>
      <c r="T3288" s="8">
        <f t="shared" si="359"/>
        <v>42322.025115740747</v>
      </c>
      <c r="U3288" s="8">
        <f t="shared" si="360"/>
        <v>42352.025115740747</v>
      </c>
      <c r="V3288" s="14">
        <f t="shared" si="361"/>
        <v>30</v>
      </c>
      <c r="W3288" s="10">
        <f t="shared" si="362"/>
        <v>-1</v>
      </c>
      <c r="X3288" s="21">
        <f t="shared" si="363"/>
        <v>2015</v>
      </c>
    </row>
    <row r="3289" spans="1:24" ht="60" x14ac:dyDescent="0.25">
      <c r="A3289">
        <v>4071</v>
      </c>
      <c r="B3289" s="1" t="s">
        <v>4067</v>
      </c>
      <c r="C3289" s="1" t="s">
        <v>8174</v>
      </c>
      <c r="D3289" s="3">
        <v>20000</v>
      </c>
      <c r="E3289" s="4">
        <v>0</v>
      </c>
      <c r="F3289" t="s">
        <v>8220</v>
      </c>
      <c r="G3289" t="s">
        <v>8237</v>
      </c>
      <c r="H3289" t="s">
        <v>8419</v>
      </c>
      <c r="I3289" t="s">
        <v>8255</v>
      </c>
      <c r="J3289">
        <v>1482779931</v>
      </c>
      <c r="K3289">
        <v>1480187931</v>
      </c>
      <c r="L3289" t="b">
        <v>0</v>
      </c>
      <c r="M3289">
        <v>0</v>
      </c>
      <c r="N3289" t="b">
        <v>0</v>
      </c>
      <c r="O3289" t="s">
        <v>8269</v>
      </c>
      <c r="P3289" t="s">
        <v>8321</v>
      </c>
      <c r="Q3289" t="s">
        <v>8324</v>
      </c>
      <c r="R3289">
        <f t="shared" si="357"/>
        <v>0</v>
      </c>
      <c r="S3289" s="9">
        <f t="shared" si="358"/>
        <v>0</v>
      </c>
      <c r="T3289" s="8">
        <f t="shared" si="359"/>
        <v>42700.804756944446</v>
      </c>
      <c r="U3289" s="8">
        <f t="shared" si="360"/>
        <v>42730.804756944446</v>
      </c>
      <c r="V3289" s="14">
        <f t="shared" si="361"/>
        <v>30</v>
      </c>
      <c r="W3289" s="10">
        <f t="shared" si="362"/>
        <v>-1</v>
      </c>
      <c r="X3289" s="21">
        <f t="shared" si="363"/>
        <v>2016</v>
      </c>
    </row>
    <row r="3290" spans="1:24" ht="60" x14ac:dyDescent="0.25">
      <c r="A3290">
        <v>2225</v>
      </c>
      <c r="B3290" s="1" t="s">
        <v>2226</v>
      </c>
      <c r="C3290" s="1" t="s">
        <v>6335</v>
      </c>
      <c r="D3290" s="3">
        <v>21000</v>
      </c>
      <c r="E3290" s="4">
        <v>198415.01</v>
      </c>
      <c r="F3290" t="s">
        <v>8218</v>
      </c>
      <c r="G3290" t="s">
        <v>8224</v>
      </c>
      <c r="H3290" t="s">
        <v>8407</v>
      </c>
      <c r="I3290" t="s">
        <v>8246</v>
      </c>
      <c r="J3290">
        <v>1411326015</v>
      </c>
      <c r="K3290">
        <v>1408734015</v>
      </c>
      <c r="L3290" t="b">
        <v>0</v>
      </c>
      <c r="M3290">
        <v>1204</v>
      </c>
      <c r="N3290" t="b">
        <v>1</v>
      </c>
      <c r="O3290" t="s">
        <v>8295</v>
      </c>
      <c r="P3290" t="s">
        <v>8314</v>
      </c>
      <c r="Q3290" t="s">
        <v>8315</v>
      </c>
      <c r="R3290">
        <f t="shared" si="357"/>
        <v>164.8</v>
      </c>
      <c r="S3290" s="9">
        <f t="shared" si="358"/>
        <v>945</v>
      </c>
      <c r="T3290" s="8">
        <f t="shared" si="359"/>
        <v>41873.79184027778</v>
      </c>
      <c r="U3290" s="8">
        <f t="shared" si="360"/>
        <v>41903.79184027778</v>
      </c>
      <c r="V3290" s="14">
        <f t="shared" si="361"/>
        <v>30</v>
      </c>
      <c r="W3290" s="10">
        <f t="shared" si="362"/>
        <v>8.4483338095238096</v>
      </c>
      <c r="X3290" s="21">
        <f t="shared" si="363"/>
        <v>2014</v>
      </c>
    </row>
    <row r="3291" spans="1:24" ht="45" x14ac:dyDescent="0.25">
      <c r="A3291">
        <v>3245</v>
      </c>
      <c r="B3291" s="1" t="s">
        <v>3245</v>
      </c>
      <c r="C3291" s="1" t="s">
        <v>7355</v>
      </c>
      <c r="D3291" s="3">
        <v>21000</v>
      </c>
      <c r="E3291" s="4">
        <v>21904</v>
      </c>
      <c r="F3291" t="s">
        <v>8218</v>
      </c>
      <c r="G3291" t="s">
        <v>8223</v>
      </c>
      <c r="H3291" t="s">
        <v>8403</v>
      </c>
      <c r="I3291" t="s">
        <v>8245</v>
      </c>
      <c r="J3291">
        <v>1434074400</v>
      </c>
      <c r="K3291">
        <v>1431354258</v>
      </c>
      <c r="L3291" t="b">
        <v>0</v>
      </c>
      <c r="M3291">
        <v>270</v>
      </c>
      <c r="N3291" t="b">
        <v>1</v>
      </c>
      <c r="O3291" t="s">
        <v>8269</v>
      </c>
      <c r="P3291" t="s">
        <v>8321</v>
      </c>
      <c r="Q3291" t="s">
        <v>8324</v>
      </c>
      <c r="R3291">
        <f t="shared" si="357"/>
        <v>81.13</v>
      </c>
      <c r="S3291" s="9">
        <f t="shared" si="358"/>
        <v>104</v>
      </c>
      <c r="T3291" s="8">
        <f t="shared" si="359"/>
        <v>42135.60020833333</v>
      </c>
      <c r="U3291" s="8">
        <f t="shared" si="360"/>
        <v>42167.083333333328</v>
      </c>
      <c r="V3291" s="14">
        <f t="shared" si="361"/>
        <v>31.483124999998836</v>
      </c>
      <c r="W3291" s="10">
        <f t="shared" si="362"/>
        <v>4.304761904761905E-2</v>
      </c>
      <c r="X3291" s="21">
        <f t="shared" si="363"/>
        <v>2015</v>
      </c>
    </row>
    <row r="3292" spans="1:24" ht="60" x14ac:dyDescent="0.25">
      <c r="A3292">
        <v>1193</v>
      </c>
      <c r="B3292" s="1" t="s">
        <v>1194</v>
      </c>
      <c r="C3292" s="1" t="s">
        <v>5303</v>
      </c>
      <c r="D3292" s="3">
        <v>21000</v>
      </c>
      <c r="E3292" s="4">
        <v>21831</v>
      </c>
      <c r="F3292" t="s">
        <v>8218</v>
      </c>
      <c r="G3292" t="s">
        <v>8223</v>
      </c>
      <c r="H3292" t="s">
        <v>8403</v>
      </c>
      <c r="I3292" t="s">
        <v>8245</v>
      </c>
      <c r="J3292">
        <v>1460223453</v>
      </c>
      <c r="K3292">
        <v>1455043053</v>
      </c>
      <c r="L3292" t="b">
        <v>0</v>
      </c>
      <c r="M3292">
        <v>273</v>
      </c>
      <c r="N3292" t="b">
        <v>1</v>
      </c>
      <c r="O3292" t="s">
        <v>8283</v>
      </c>
      <c r="P3292" t="s">
        <v>8311</v>
      </c>
      <c r="Q3292" t="s">
        <v>8312</v>
      </c>
      <c r="R3292">
        <f t="shared" si="357"/>
        <v>79.97</v>
      </c>
      <c r="S3292" s="9">
        <f t="shared" si="358"/>
        <v>104</v>
      </c>
      <c r="T3292" s="8">
        <f t="shared" si="359"/>
        <v>42409.776076388895</v>
      </c>
      <c r="U3292" s="8">
        <f t="shared" si="360"/>
        <v>42469.734409722223</v>
      </c>
      <c r="V3292" s="14">
        <f t="shared" si="361"/>
        <v>59.958333333328483</v>
      </c>
      <c r="W3292" s="10">
        <f t="shared" si="362"/>
        <v>3.957142857142857E-2</v>
      </c>
      <c r="X3292" s="21">
        <f t="shared" si="363"/>
        <v>2016</v>
      </c>
    </row>
    <row r="3293" spans="1:24" ht="60" x14ac:dyDescent="0.25">
      <c r="A3293">
        <v>2776</v>
      </c>
      <c r="B3293" s="1" t="s">
        <v>2776</v>
      </c>
      <c r="C3293" s="1" t="s">
        <v>6886</v>
      </c>
      <c r="D3293" s="3">
        <v>21000</v>
      </c>
      <c r="E3293" s="4">
        <v>1655</v>
      </c>
      <c r="F3293" t="s">
        <v>8220</v>
      </c>
      <c r="G3293" t="s">
        <v>8223</v>
      </c>
      <c r="H3293" t="s">
        <v>8403</v>
      </c>
      <c r="I3293" t="s">
        <v>8245</v>
      </c>
      <c r="J3293">
        <v>1434092876</v>
      </c>
      <c r="K3293">
        <v>1431414476</v>
      </c>
      <c r="L3293" t="b">
        <v>0</v>
      </c>
      <c r="M3293">
        <v>36</v>
      </c>
      <c r="N3293" t="b">
        <v>0</v>
      </c>
      <c r="O3293" t="s">
        <v>8302</v>
      </c>
      <c r="P3293" t="s">
        <v>8309</v>
      </c>
      <c r="Q3293" t="s">
        <v>8354</v>
      </c>
      <c r="R3293">
        <f t="shared" si="357"/>
        <v>45.97</v>
      </c>
      <c r="S3293" s="9">
        <f t="shared" si="358"/>
        <v>8</v>
      </c>
      <c r="T3293" s="8">
        <f t="shared" si="359"/>
        <v>42136.297175925924</v>
      </c>
      <c r="U3293" s="8">
        <f t="shared" si="360"/>
        <v>42167.297175925924</v>
      </c>
      <c r="V3293" s="14">
        <f t="shared" si="361"/>
        <v>31</v>
      </c>
      <c r="W3293" s="10">
        <f t="shared" si="362"/>
        <v>-0.92119047619047623</v>
      </c>
      <c r="X3293" s="21">
        <f t="shared" si="363"/>
        <v>2015</v>
      </c>
    </row>
    <row r="3294" spans="1:24" ht="60" x14ac:dyDescent="0.25">
      <c r="A3294">
        <v>37</v>
      </c>
      <c r="B3294" s="1" t="s">
        <v>39</v>
      </c>
      <c r="C3294" s="1" t="s">
        <v>4148</v>
      </c>
      <c r="D3294" s="3">
        <v>22000</v>
      </c>
      <c r="E3294" s="4">
        <v>40357</v>
      </c>
      <c r="F3294" t="s">
        <v>8218</v>
      </c>
      <c r="G3294" t="s">
        <v>8223</v>
      </c>
      <c r="H3294" t="s">
        <v>8403</v>
      </c>
      <c r="I3294" t="s">
        <v>8245</v>
      </c>
      <c r="J3294">
        <v>1425055079</v>
      </c>
      <c r="K3294">
        <v>1422463079</v>
      </c>
      <c r="L3294" t="b">
        <v>0</v>
      </c>
      <c r="M3294">
        <v>253</v>
      </c>
      <c r="N3294" t="b">
        <v>1</v>
      </c>
      <c r="O3294" t="s">
        <v>8263</v>
      </c>
      <c r="P3294" t="s">
        <v>8319</v>
      </c>
      <c r="Q3294" t="s">
        <v>8330</v>
      </c>
      <c r="R3294">
        <f t="shared" si="357"/>
        <v>159.51</v>
      </c>
      <c r="S3294" s="9">
        <f t="shared" si="358"/>
        <v>183</v>
      </c>
      <c r="T3294" s="8">
        <f t="shared" si="359"/>
        <v>42032.693043981482</v>
      </c>
      <c r="U3294" s="8">
        <f t="shared" si="360"/>
        <v>42062.693043981482</v>
      </c>
      <c r="V3294" s="14">
        <f t="shared" si="361"/>
        <v>30</v>
      </c>
      <c r="W3294" s="10">
        <f t="shared" si="362"/>
        <v>0.83440909090909088</v>
      </c>
      <c r="X3294" s="21">
        <f t="shared" si="363"/>
        <v>2015</v>
      </c>
    </row>
    <row r="3295" spans="1:24" x14ac:dyDescent="0.25">
      <c r="A3295">
        <v>307</v>
      </c>
      <c r="B3295" s="1" t="s">
        <v>308</v>
      </c>
      <c r="C3295" s="1" t="s">
        <v>4417</v>
      </c>
      <c r="D3295" s="3">
        <v>22000</v>
      </c>
      <c r="E3295" s="4">
        <v>24490</v>
      </c>
      <c r="F3295" t="s">
        <v>8218</v>
      </c>
      <c r="G3295" t="s">
        <v>8223</v>
      </c>
      <c r="H3295" t="s">
        <v>8403</v>
      </c>
      <c r="I3295" t="s">
        <v>8245</v>
      </c>
      <c r="J3295">
        <v>1360276801</v>
      </c>
      <c r="K3295">
        <v>1357684801</v>
      </c>
      <c r="L3295" t="b">
        <v>1</v>
      </c>
      <c r="M3295">
        <v>576</v>
      </c>
      <c r="N3295" t="b">
        <v>1</v>
      </c>
      <c r="O3295" t="s">
        <v>8267</v>
      </c>
      <c r="P3295" t="s">
        <v>8319</v>
      </c>
      <c r="Q3295" t="s">
        <v>8320</v>
      </c>
      <c r="R3295">
        <f t="shared" si="357"/>
        <v>42.52</v>
      </c>
      <c r="S3295" s="9">
        <f t="shared" si="358"/>
        <v>111</v>
      </c>
      <c r="T3295" s="8">
        <f t="shared" si="359"/>
        <v>41282.944456018515</v>
      </c>
      <c r="U3295" s="8">
        <f t="shared" si="360"/>
        <v>41312.944456018515</v>
      </c>
      <c r="V3295" s="14">
        <f t="shared" si="361"/>
        <v>30</v>
      </c>
      <c r="W3295" s="10">
        <f t="shared" si="362"/>
        <v>0.11318181818181818</v>
      </c>
      <c r="X3295" s="21">
        <f t="shared" si="363"/>
        <v>2013</v>
      </c>
    </row>
    <row r="3296" spans="1:24" ht="60" x14ac:dyDescent="0.25">
      <c r="A3296">
        <v>3017</v>
      </c>
      <c r="B3296" s="1" t="s">
        <v>3017</v>
      </c>
      <c r="C3296" s="1" t="s">
        <v>7127</v>
      </c>
      <c r="D3296" s="3">
        <v>22000</v>
      </c>
      <c r="E3296" s="4">
        <v>23285</v>
      </c>
      <c r="F3296" t="s">
        <v>8218</v>
      </c>
      <c r="G3296" t="s">
        <v>8223</v>
      </c>
      <c r="H3296" t="s">
        <v>8403</v>
      </c>
      <c r="I3296" t="s">
        <v>8245</v>
      </c>
      <c r="J3296">
        <v>1408566243</v>
      </c>
      <c r="K3296">
        <v>1405974243</v>
      </c>
      <c r="L3296" t="b">
        <v>0</v>
      </c>
      <c r="M3296">
        <v>159</v>
      </c>
      <c r="N3296" t="b">
        <v>1</v>
      </c>
      <c r="O3296" t="s">
        <v>8301</v>
      </c>
      <c r="P3296" t="s">
        <v>8321</v>
      </c>
      <c r="Q3296" t="s">
        <v>8322</v>
      </c>
      <c r="R3296">
        <f t="shared" si="357"/>
        <v>146.44999999999999</v>
      </c>
      <c r="S3296" s="9">
        <f t="shared" si="358"/>
        <v>106</v>
      </c>
      <c r="T3296" s="8">
        <f t="shared" si="359"/>
        <v>41841.850034722222</v>
      </c>
      <c r="U3296" s="8">
        <f t="shared" si="360"/>
        <v>41871.850034722222</v>
      </c>
      <c r="V3296" s="14">
        <f t="shared" si="361"/>
        <v>30</v>
      </c>
      <c r="W3296" s="10">
        <f t="shared" si="362"/>
        <v>5.8409090909090911E-2</v>
      </c>
      <c r="X3296" s="21">
        <f t="shared" si="363"/>
        <v>2014</v>
      </c>
    </row>
    <row r="3297" spans="1:24" ht="60" x14ac:dyDescent="0.25">
      <c r="A3297">
        <v>1184</v>
      </c>
      <c r="B3297" s="1" t="s">
        <v>1185</v>
      </c>
      <c r="C3297" s="1" t="s">
        <v>5294</v>
      </c>
      <c r="D3297" s="3">
        <v>22000</v>
      </c>
      <c r="E3297" s="4">
        <v>23086</v>
      </c>
      <c r="F3297" t="s">
        <v>8218</v>
      </c>
      <c r="G3297" t="s">
        <v>8224</v>
      </c>
      <c r="H3297" t="s">
        <v>8407</v>
      </c>
      <c r="I3297" t="s">
        <v>8246</v>
      </c>
      <c r="J3297">
        <v>1486391011</v>
      </c>
      <c r="K3297">
        <v>1483712611</v>
      </c>
      <c r="L3297" t="b">
        <v>0</v>
      </c>
      <c r="M3297">
        <v>375</v>
      </c>
      <c r="N3297" t="b">
        <v>1</v>
      </c>
      <c r="O3297" t="s">
        <v>8283</v>
      </c>
      <c r="P3297" t="s">
        <v>8311</v>
      </c>
      <c r="Q3297" t="s">
        <v>8312</v>
      </c>
      <c r="R3297">
        <f t="shared" si="357"/>
        <v>61.56</v>
      </c>
      <c r="S3297" s="9">
        <f t="shared" si="358"/>
        <v>105</v>
      </c>
      <c r="T3297" s="8">
        <f t="shared" si="359"/>
        <v>42741.599664351852</v>
      </c>
      <c r="U3297" s="8">
        <f t="shared" si="360"/>
        <v>42772.599664351852</v>
      </c>
      <c r="V3297" s="14">
        <f t="shared" si="361"/>
        <v>31</v>
      </c>
      <c r="W3297" s="10">
        <f t="shared" si="362"/>
        <v>4.9363636363636366E-2</v>
      </c>
      <c r="X3297" s="21">
        <f t="shared" si="363"/>
        <v>2017</v>
      </c>
    </row>
    <row r="3298" spans="1:24" ht="60" x14ac:dyDescent="0.25">
      <c r="A3298">
        <v>1267</v>
      </c>
      <c r="B3298" s="1" t="s">
        <v>1268</v>
      </c>
      <c r="C3298" s="1" t="s">
        <v>5377</v>
      </c>
      <c r="D3298" s="3">
        <v>22000</v>
      </c>
      <c r="E3298" s="4">
        <v>22396</v>
      </c>
      <c r="F3298" t="s">
        <v>8218</v>
      </c>
      <c r="G3298" t="s">
        <v>8223</v>
      </c>
      <c r="H3298" t="s">
        <v>8403</v>
      </c>
      <c r="I3298" t="s">
        <v>8245</v>
      </c>
      <c r="J3298">
        <v>1374674558</v>
      </c>
      <c r="K3298">
        <v>1372082558</v>
      </c>
      <c r="L3298" t="b">
        <v>1</v>
      </c>
      <c r="M3298">
        <v>159</v>
      </c>
      <c r="N3298" t="b">
        <v>1</v>
      </c>
      <c r="O3298" t="s">
        <v>8274</v>
      </c>
      <c r="P3298" t="s">
        <v>8325</v>
      </c>
      <c r="Q3298" t="s">
        <v>8329</v>
      </c>
      <c r="R3298">
        <f t="shared" si="357"/>
        <v>140.86000000000001</v>
      </c>
      <c r="S3298" s="9">
        <f t="shared" si="358"/>
        <v>102</v>
      </c>
      <c r="T3298" s="8">
        <f t="shared" si="359"/>
        <v>41449.585162037038</v>
      </c>
      <c r="U3298" s="8">
        <f t="shared" si="360"/>
        <v>41479.585162037038</v>
      </c>
      <c r="V3298" s="14">
        <f t="shared" si="361"/>
        <v>30</v>
      </c>
      <c r="W3298" s="10">
        <f t="shared" si="362"/>
        <v>1.7999999999999999E-2</v>
      </c>
      <c r="X3298" s="21">
        <f t="shared" si="363"/>
        <v>2013</v>
      </c>
    </row>
    <row r="3299" spans="1:24" ht="60" x14ac:dyDescent="0.25">
      <c r="A3299">
        <v>1502</v>
      </c>
      <c r="B3299" s="1" t="s">
        <v>1503</v>
      </c>
      <c r="C3299" s="1" t="s">
        <v>5612</v>
      </c>
      <c r="D3299" s="3">
        <v>22000</v>
      </c>
      <c r="E3299" s="4">
        <v>22318</v>
      </c>
      <c r="F3299" t="s">
        <v>8218</v>
      </c>
      <c r="G3299" t="s">
        <v>8224</v>
      </c>
      <c r="H3299" t="s">
        <v>8407</v>
      </c>
      <c r="I3299" t="s">
        <v>8246</v>
      </c>
      <c r="J3299">
        <v>1458943200</v>
      </c>
      <c r="K3299">
        <v>1456491680</v>
      </c>
      <c r="L3299" t="b">
        <v>1</v>
      </c>
      <c r="M3299">
        <v>329</v>
      </c>
      <c r="N3299" t="b">
        <v>1</v>
      </c>
      <c r="O3299" t="s">
        <v>8283</v>
      </c>
      <c r="P3299" t="s">
        <v>8311</v>
      </c>
      <c r="Q3299" t="s">
        <v>8312</v>
      </c>
      <c r="R3299">
        <f t="shared" si="357"/>
        <v>67.84</v>
      </c>
      <c r="S3299" s="9">
        <f t="shared" si="358"/>
        <v>101</v>
      </c>
      <c r="T3299" s="8">
        <f t="shared" si="359"/>
        <v>42426.542592592596</v>
      </c>
      <c r="U3299" s="8">
        <f t="shared" si="360"/>
        <v>42454.916666666672</v>
      </c>
      <c r="V3299" s="14">
        <f t="shared" si="361"/>
        <v>28.374074074075907</v>
      </c>
      <c r="W3299" s="10">
        <f t="shared" si="362"/>
        <v>1.4454545454545454E-2</v>
      </c>
      <c r="X3299" s="21">
        <f t="shared" si="363"/>
        <v>2016</v>
      </c>
    </row>
    <row r="3300" spans="1:24" ht="60" x14ac:dyDescent="0.25">
      <c r="A3300">
        <v>2407</v>
      </c>
      <c r="B3300" s="1" t="s">
        <v>2408</v>
      </c>
      <c r="C3300" s="1" t="s">
        <v>6517</v>
      </c>
      <c r="D3300" s="3">
        <v>22000</v>
      </c>
      <c r="E3300" s="4">
        <v>5557</v>
      </c>
      <c r="F3300" t="s">
        <v>8220</v>
      </c>
      <c r="G3300" t="s">
        <v>8223</v>
      </c>
      <c r="H3300" t="s">
        <v>8403</v>
      </c>
      <c r="I3300" t="s">
        <v>8245</v>
      </c>
      <c r="J3300">
        <v>1428732000</v>
      </c>
      <c r="K3300">
        <v>1426772928</v>
      </c>
      <c r="L3300" t="b">
        <v>0</v>
      </c>
      <c r="M3300">
        <v>33</v>
      </c>
      <c r="N3300" t="b">
        <v>0</v>
      </c>
      <c r="O3300" t="s">
        <v>8282</v>
      </c>
      <c r="P3300" t="s">
        <v>8317</v>
      </c>
      <c r="Q3300" t="s">
        <v>8343</v>
      </c>
      <c r="R3300">
        <f t="shared" si="357"/>
        <v>168.39</v>
      </c>
      <c r="S3300" s="9">
        <f t="shared" si="358"/>
        <v>25</v>
      </c>
      <c r="T3300" s="8">
        <f t="shared" si="359"/>
        <v>42082.575555555552</v>
      </c>
      <c r="U3300" s="8">
        <f t="shared" si="360"/>
        <v>42105.25</v>
      </c>
      <c r="V3300" s="14">
        <f t="shared" si="361"/>
        <v>22.674444444448454</v>
      </c>
      <c r="W3300" s="10">
        <f t="shared" si="362"/>
        <v>-0.74740909090909091</v>
      </c>
      <c r="X3300" s="21">
        <f t="shared" si="363"/>
        <v>2015</v>
      </c>
    </row>
    <row r="3301" spans="1:24" ht="60" x14ac:dyDescent="0.25">
      <c r="A3301">
        <v>3800</v>
      </c>
      <c r="B3301" s="1" t="s">
        <v>3797</v>
      </c>
      <c r="C3301" s="1" t="s">
        <v>7910</v>
      </c>
      <c r="D3301" s="3">
        <v>22000</v>
      </c>
      <c r="E3301" s="4">
        <v>881</v>
      </c>
      <c r="F3301" t="s">
        <v>8220</v>
      </c>
      <c r="G3301" t="s">
        <v>8223</v>
      </c>
      <c r="H3301" t="s">
        <v>8403</v>
      </c>
      <c r="I3301" t="s">
        <v>8245</v>
      </c>
      <c r="J3301">
        <v>1420952340</v>
      </c>
      <c r="K3301">
        <v>1418146883</v>
      </c>
      <c r="L3301" t="b">
        <v>0</v>
      </c>
      <c r="M3301">
        <v>16</v>
      </c>
      <c r="N3301" t="b">
        <v>0</v>
      </c>
      <c r="O3301" t="s">
        <v>8303</v>
      </c>
      <c r="P3301" t="s">
        <v>8321</v>
      </c>
      <c r="Q3301" t="s">
        <v>8333</v>
      </c>
      <c r="R3301">
        <f t="shared" si="357"/>
        <v>55.06</v>
      </c>
      <c r="S3301" s="9">
        <f t="shared" si="358"/>
        <v>4</v>
      </c>
      <c r="T3301" s="8">
        <f t="shared" si="359"/>
        <v>41982.737071759257</v>
      </c>
      <c r="U3301" s="8">
        <f t="shared" si="360"/>
        <v>42015.207638888889</v>
      </c>
      <c r="V3301" s="14">
        <f t="shared" si="361"/>
        <v>32.4705671296324</v>
      </c>
      <c r="W3301" s="10">
        <f t="shared" si="362"/>
        <v>-0.9599545454545455</v>
      </c>
      <c r="X3301" s="21">
        <f t="shared" si="363"/>
        <v>2014</v>
      </c>
    </row>
    <row r="3302" spans="1:24" ht="60" x14ac:dyDescent="0.25">
      <c r="A3302">
        <v>3077</v>
      </c>
      <c r="B3302" s="1" t="s">
        <v>3077</v>
      </c>
      <c r="C3302" s="1" t="s">
        <v>7187</v>
      </c>
      <c r="D3302" s="3">
        <v>22000</v>
      </c>
      <c r="E3302" s="4">
        <v>105</v>
      </c>
      <c r="F3302" t="s">
        <v>8220</v>
      </c>
      <c r="G3302" t="s">
        <v>8228</v>
      </c>
      <c r="H3302" t="s">
        <v>8408</v>
      </c>
      <c r="I3302" t="s">
        <v>8250</v>
      </c>
      <c r="J3302">
        <v>1488495478</v>
      </c>
      <c r="K3302">
        <v>1485903478</v>
      </c>
      <c r="L3302" t="b">
        <v>0</v>
      </c>
      <c r="M3302">
        <v>2</v>
      </c>
      <c r="N3302" t="b">
        <v>0</v>
      </c>
      <c r="O3302" t="s">
        <v>8301</v>
      </c>
      <c r="P3302" t="s">
        <v>8321</v>
      </c>
      <c r="Q3302" t="s">
        <v>8322</v>
      </c>
      <c r="R3302">
        <f t="shared" si="357"/>
        <v>52.5</v>
      </c>
      <c r="S3302" s="9">
        <f t="shared" si="358"/>
        <v>0</v>
      </c>
      <c r="T3302" s="8">
        <f t="shared" si="359"/>
        <v>42766.956921296296</v>
      </c>
      <c r="U3302" s="8">
        <f t="shared" si="360"/>
        <v>42796.956921296296</v>
      </c>
      <c r="V3302" s="14">
        <f t="shared" si="361"/>
        <v>30</v>
      </c>
      <c r="W3302" s="10">
        <f t="shared" si="362"/>
        <v>-0.99522727272727274</v>
      </c>
      <c r="X3302" s="21">
        <f t="shared" si="363"/>
        <v>2017</v>
      </c>
    </row>
    <row r="3303" spans="1:24" ht="60" x14ac:dyDescent="0.25">
      <c r="A3303">
        <v>543</v>
      </c>
      <c r="B3303" s="1" t="s">
        <v>544</v>
      </c>
      <c r="C3303" s="1" t="s">
        <v>4653</v>
      </c>
      <c r="D3303" s="3">
        <v>22000</v>
      </c>
      <c r="E3303" s="4">
        <v>70</v>
      </c>
      <c r="F3303" t="s">
        <v>8220</v>
      </c>
      <c r="G3303" t="s">
        <v>8225</v>
      </c>
      <c r="H3303" t="s">
        <v>8404</v>
      </c>
      <c r="I3303" t="s">
        <v>8247</v>
      </c>
      <c r="J3303">
        <v>1414807962</v>
      </c>
      <c r="K3303">
        <v>1412215962</v>
      </c>
      <c r="L3303" t="b">
        <v>0</v>
      </c>
      <c r="M3303">
        <v>2</v>
      </c>
      <c r="N3303" t="b">
        <v>0</v>
      </c>
      <c r="O3303" t="s">
        <v>8270</v>
      </c>
      <c r="P3303" t="s">
        <v>8306</v>
      </c>
      <c r="Q3303" t="s">
        <v>8340</v>
      </c>
      <c r="R3303">
        <f t="shared" si="357"/>
        <v>35</v>
      </c>
      <c r="S3303" s="9">
        <f t="shared" si="358"/>
        <v>0</v>
      </c>
      <c r="T3303" s="8">
        <f t="shared" si="359"/>
        <v>41914.092152777775</v>
      </c>
      <c r="U3303" s="8">
        <f t="shared" si="360"/>
        <v>41944.092152777775</v>
      </c>
      <c r="V3303" s="14">
        <f t="shared" si="361"/>
        <v>30</v>
      </c>
      <c r="W3303" s="10">
        <f t="shared" si="362"/>
        <v>-0.99681818181818183</v>
      </c>
      <c r="X3303" s="21">
        <f t="shared" si="363"/>
        <v>2014</v>
      </c>
    </row>
    <row r="3304" spans="1:24" ht="60" x14ac:dyDescent="0.25">
      <c r="A3304">
        <v>2374</v>
      </c>
      <c r="B3304" s="1" t="s">
        <v>2375</v>
      </c>
      <c r="C3304" s="1" t="s">
        <v>6484</v>
      </c>
      <c r="D3304" s="3">
        <v>22000</v>
      </c>
      <c r="E3304" s="4">
        <v>10</v>
      </c>
      <c r="F3304" t="s">
        <v>8219</v>
      </c>
      <c r="G3304" t="s">
        <v>8223</v>
      </c>
      <c r="H3304" t="s">
        <v>8403</v>
      </c>
      <c r="I3304" t="s">
        <v>8245</v>
      </c>
      <c r="J3304">
        <v>1423772060</v>
      </c>
      <c r="K3304">
        <v>1421180060</v>
      </c>
      <c r="L3304" t="b">
        <v>0</v>
      </c>
      <c r="M3304">
        <v>1</v>
      </c>
      <c r="N3304" t="b">
        <v>0</v>
      </c>
      <c r="O3304" t="s">
        <v>8270</v>
      </c>
      <c r="P3304" t="s">
        <v>8306</v>
      </c>
      <c r="Q3304" t="s">
        <v>8340</v>
      </c>
      <c r="R3304">
        <f t="shared" si="357"/>
        <v>10</v>
      </c>
      <c r="S3304" s="9">
        <f t="shared" si="358"/>
        <v>0</v>
      </c>
      <c r="T3304" s="8">
        <f t="shared" si="359"/>
        <v>42017.843287037031</v>
      </c>
      <c r="U3304" s="8">
        <f t="shared" si="360"/>
        <v>42047.843287037031</v>
      </c>
      <c r="V3304" s="14">
        <f t="shared" si="361"/>
        <v>30</v>
      </c>
      <c r="W3304" s="10">
        <f t="shared" si="362"/>
        <v>-0.99954545454545451</v>
      </c>
      <c r="X3304" s="21">
        <f t="shared" si="363"/>
        <v>2015</v>
      </c>
    </row>
    <row r="3305" spans="1:24" ht="45" x14ac:dyDescent="0.25">
      <c r="A3305">
        <v>1593</v>
      </c>
      <c r="B3305" s="1" t="s">
        <v>1594</v>
      </c>
      <c r="C3305" s="1" t="s">
        <v>5703</v>
      </c>
      <c r="D3305" s="3">
        <v>22000</v>
      </c>
      <c r="E3305" s="4">
        <v>3</v>
      </c>
      <c r="F3305" t="s">
        <v>8220</v>
      </c>
      <c r="G3305" t="s">
        <v>8223</v>
      </c>
      <c r="H3305" t="s">
        <v>8403</v>
      </c>
      <c r="I3305" t="s">
        <v>8245</v>
      </c>
      <c r="J3305">
        <v>1425154655</v>
      </c>
      <c r="K3305">
        <v>1422562655</v>
      </c>
      <c r="L3305" t="b">
        <v>0</v>
      </c>
      <c r="M3305">
        <v>3</v>
      </c>
      <c r="N3305" t="b">
        <v>0</v>
      </c>
      <c r="O3305" t="s">
        <v>8289</v>
      </c>
      <c r="P3305" t="s">
        <v>8311</v>
      </c>
      <c r="Q3305" t="s">
        <v>8349</v>
      </c>
      <c r="R3305">
        <f t="shared" si="357"/>
        <v>1</v>
      </c>
      <c r="S3305" s="9">
        <f t="shared" si="358"/>
        <v>0</v>
      </c>
      <c r="T3305" s="8">
        <f t="shared" si="359"/>
        <v>42033.845543981486</v>
      </c>
      <c r="U3305" s="8">
        <f t="shared" si="360"/>
        <v>42063.845543981486</v>
      </c>
      <c r="V3305" s="14">
        <f t="shared" si="361"/>
        <v>30</v>
      </c>
      <c r="W3305" s="10">
        <f t="shared" si="362"/>
        <v>-0.9998636363636364</v>
      </c>
      <c r="X3305" s="21">
        <f t="shared" si="363"/>
        <v>2015</v>
      </c>
    </row>
    <row r="3306" spans="1:24" ht="60" x14ac:dyDescent="0.25">
      <c r="A3306">
        <v>2516</v>
      </c>
      <c r="B3306" s="1" t="s">
        <v>2516</v>
      </c>
      <c r="C3306" s="1" t="s">
        <v>6626</v>
      </c>
      <c r="D3306" s="3">
        <v>22000</v>
      </c>
      <c r="E3306" s="4">
        <v>0</v>
      </c>
      <c r="F3306" t="s">
        <v>8220</v>
      </c>
      <c r="G3306" t="s">
        <v>8223</v>
      </c>
      <c r="H3306" t="s">
        <v>8403</v>
      </c>
      <c r="I3306" t="s">
        <v>8245</v>
      </c>
      <c r="J3306">
        <v>1417279252</v>
      </c>
      <c r="K3306">
        <v>1414683652</v>
      </c>
      <c r="L3306" t="b">
        <v>0</v>
      </c>
      <c r="M3306">
        <v>0</v>
      </c>
      <c r="N3306" t="b">
        <v>0</v>
      </c>
      <c r="O3306" t="s">
        <v>8297</v>
      </c>
      <c r="P3306" t="s">
        <v>8317</v>
      </c>
      <c r="Q3306" t="s">
        <v>8355</v>
      </c>
      <c r="R3306">
        <f t="shared" si="357"/>
        <v>0</v>
      </c>
      <c r="S3306" s="9">
        <f t="shared" si="358"/>
        <v>0</v>
      </c>
      <c r="T3306" s="8">
        <f t="shared" si="359"/>
        <v>41942.653379629628</v>
      </c>
      <c r="U3306" s="8">
        <f t="shared" si="360"/>
        <v>41972.6950462963</v>
      </c>
      <c r="V3306" s="14">
        <f t="shared" si="361"/>
        <v>30.041666666671517</v>
      </c>
      <c r="W3306" s="10">
        <f t="shared" si="362"/>
        <v>-1</v>
      </c>
      <c r="X3306" s="21">
        <f t="shared" si="363"/>
        <v>2014</v>
      </c>
    </row>
    <row r="3307" spans="1:24" ht="60" x14ac:dyDescent="0.25">
      <c r="A3307">
        <v>418</v>
      </c>
      <c r="B3307" s="1" t="s">
        <v>419</v>
      </c>
      <c r="C3307" s="1" t="s">
        <v>4528</v>
      </c>
      <c r="D3307" s="3">
        <v>22400</v>
      </c>
      <c r="E3307" s="4">
        <v>22542</v>
      </c>
      <c r="F3307" t="s">
        <v>8218</v>
      </c>
      <c r="G3307" t="s">
        <v>8223</v>
      </c>
      <c r="H3307" t="s">
        <v>8403</v>
      </c>
      <c r="I3307" t="s">
        <v>8245</v>
      </c>
      <c r="J3307">
        <v>1437633997</v>
      </c>
      <c r="K3307">
        <v>1435041997</v>
      </c>
      <c r="L3307" t="b">
        <v>0</v>
      </c>
      <c r="M3307">
        <v>104</v>
      </c>
      <c r="N3307" t="b">
        <v>1</v>
      </c>
      <c r="O3307" t="s">
        <v>8267</v>
      </c>
      <c r="P3307" t="s">
        <v>8319</v>
      </c>
      <c r="Q3307" t="s">
        <v>8320</v>
      </c>
      <c r="R3307">
        <f t="shared" si="357"/>
        <v>216.75</v>
      </c>
      <c r="S3307" s="9">
        <f t="shared" si="358"/>
        <v>101</v>
      </c>
      <c r="T3307" s="8">
        <f t="shared" si="359"/>
        <v>42178.282372685186</v>
      </c>
      <c r="U3307" s="8">
        <f t="shared" si="360"/>
        <v>42208.282372685186</v>
      </c>
      <c r="V3307" s="14">
        <f t="shared" si="361"/>
        <v>30</v>
      </c>
      <c r="W3307" s="10">
        <f t="shared" si="362"/>
        <v>6.339285714285714E-3</v>
      </c>
      <c r="X3307" s="21">
        <f t="shared" si="363"/>
        <v>2015</v>
      </c>
    </row>
    <row r="3308" spans="1:24" ht="60" x14ac:dyDescent="0.25">
      <c r="A3308">
        <v>1805</v>
      </c>
      <c r="B3308" s="1" t="s">
        <v>1806</v>
      </c>
      <c r="C3308" s="1" t="s">
        <v>5915</v>
      </c>
      <c r="D3308" s="3">
        <v>22500</v>
      </c>
      <c r="E3308" s="4">
        <v>8191</v>
      </c>
      <c r="F3308" t="s">
        <v>8220</v>
      </c>
      <c r="G3308" t="s">
        <v>8235</v>
      </c>
      <c r="H3308" t="s">
        <v>8412</v>
      </c>
      <c r="I3308" t="s">
        <v>8248</v>
      </c>
      <c r="J3308">
        <v>1443808800</v>
      </c>
      <c r="K3308">
        <v>1441048658</v>
      </c>
      <c r="L3308" t="b">
        <v>1</v>
      </c>
      <c r="M3308">
        <v>122</v>
      </c>
      <c r="N3308" t="b">
        <v>0</v>
      </c>
      <c r="O3308" t="s">
        <v>8283</v>
      </c>
      <c r="P3308" t="s">
        <v>8311</v>
      </c>
      <c r="Q3308" t="s">
        <v>8312</v>
      </c>
      <c r="R3308">
        <f t="shared" si="357"/>
        <v>67.14</v>
      </c>
      <c r="S3308" s="9">
        <f t="shared" si="358"/>
        <v>36</v>
      </c>
      <c r="T3308" s="8">
        <f t="shared" si="359"/>
        <v>42247.803912037038</v>
      </c>
      <c r="U3308" s="8">
        <f t="shared" si="360"/>
        <v>42279.75</v>
      </c>
      <c r="V3308" s="14">
        <f t="shared" si="361"/>
        <v>31.946087962962338</v>
      </c>
      <c r="W3308" s="10">
        <f t="shared" si="362"/>
        <v>-0.63595555555555561</v>
      </c>
      <c r="X3308" s="21">
        <f t="shared" si="363"/>
        <v>2015</v>
      </c>
    </row>
    <row r="3309" spans="1:24" ht="60" x14ac:dyDescent="0.25">
      <c r="A3309">
        <v>3796</v>
      </c>
      <c r="B3309" s="1" t="s">
        <v>3793</v>
      </c>
      <c r="C3309" s="1" t="s">
        <v>7906</v>
      </c>
      <c r="D3309" s="3">
        <v>22500</v>
      </c>
      <c r="E3309" s="4">
        <v>1</v>
      </c>
      <c r="F3309" t="s">
        <v>8220</v>
      </c>
      <c r="G3309" t="s">
        <v>8223</v>
      </c>
      <c r="H3309" t="s">
        <v>8403</v>
      </c>
      <c r="I3309" t="s">
        <v>8245</v>
      </c>
      <c r="J3309">
        <v>1484354556</v>
      </c>
      <c r="K3309">
        <v>1479170556</v>
      </c>
      <c r="L3309" t="b">
        <v>0</v>
      </c>
      <c r="M3309">
        <v>1</v>
      </c>
      <c r="N3309" t="b">
        <v>0</v>
      </c>
      <c r="O3309" t="s">
        <v>8303</v>
      </c>
      <c r="P3309" t="s">
        <v>8321</v>
      </c>
      <c r="Q3309" t="s">
        <v>8333</v>
      </c>
      <c r="R3309">
        <f t="shared" si="357"/>
        <v>1</v>
      </c>
      <c r="S3309" s="9">
        <f t="shared" si="358"/>
        <v>0</v>
      </c>
      <c r="T3309" s="8">
        <f t="shared" si="359"/>
        <v>42689.029583333337</v>
      </c>
      <c r="U3309" s="8">
        <f t="shared" si="360"/>
        <v>42749.029583333337</v>
      </c>
      <c r="V3309" s="14">
        <f t="shared" si="361"/>
        <v>60</v>
      </c>
      <c r="W3309" s="10">
        <f t="shared" si="362"/>
        <v>-0.9999555555555556</v>
      </c>
      <c r="X3309" s="21">
        <f t="shared" si="363"/>
        <v>2016</v>
      </c>
    </row>
    <row r="3310" spans="1:24" ht="45" x14ac:dyDescent="0.25">
      <c r="A3310">
        <v>2610</v>
      </c>
      <c r="B3310" s="1" t="s">
        <v>2610</v>
      </c>
      <c r="C3310" s="1" t="s">
        <v>6720</v>
      </c>
      <c r="D3310" s="3">
        <v>22765</v>
      </c>
      <c r="E3310" s="4">
        <v>32172.66</v>
      </c>
      <c r="F3310" t="s">
        <v>8218</v>
      </c>
      <c r="G3310" t="s">
        <v>8223</v>
      </c>
      <c r="H3310" t="s">
        <v>8403</v>
      </c>
      <c r="I3310" t="s">
        <v>8245</v>
      </c>
      <c r="J3310">
        <v>1471849140</v>
      </c>
      <c r="K3310">
        <v>1468444125</v>
      </c>
      <c r="L3310" t="b">
        <v>1</v>
      </c>
      <c r="M3310">
        <v>577</v>
      </c>
      <c r="N3310" t="b">
        <v>1</v>
      </c>
      <c r="O3310" t="s">
        <v>8299</v>
      </c>
      <c r="P3310" t="s">
        <v>8306</v>
      </c>
      <c r="Q3310" t="s">
        <v>8313</v>
      </c>
      <c r="R3310">
        <f t="shared" si="357"/>
        <v>55.76</v>
      </c>
      <c r="S3310" s="9">
        <f t="shared" si="358"/>
        <v>141</v>
      </c>
      <c r="T3310" s="8">
        <f t="shared" si="359"/>
        <v>42564.881076388891</v>
      </c>
      <c r="U3310" s="8">
        <f t="shared" si="360"/>
        <v>42604.290972222225</v>
      </c>
      <c r="V3310" s="14">
        <f t="shared" si="361"/>
        <v>39.409895833334303</v>
      </c>
      <c r="W3310" s="10">
        <f t="shared" si="362"/>
        <v>0.4132510432681748</v>
      </c>
      <c r="X3310" s="21">
        <f t="shared" si="363"/>
        <v>2016</v>
      </c>
    </row>
    <row r="3311" spans="1:24" ht="60" x14ac:dyDescent="0.25">
      <c r="A3311">
        <v>1526</v>
      </c>
      <c r="B3311" s="1" t="s">
        <v>1527</v>
      </c>
      <c r="C3311" s="1" t="s">
        <v>5636</v>
      </c>
      <c r="D3311" s="3">
        <v>23000</v>
      </c>
      <c r="E3311" s="4">
        <v>27675</v>
      </c>
      <c r="F3311" t="s">
        <v>8218</v>
      </c>
      <c r="G3311" t="s">
        <v>8223</v>
      </c>
      <c r="H3311" t="s">
        <v>8403</v>
      </c>
      <c r="I3311" t="s">
        <v>8245</v>
      </c>
      <c r="J3311">
        <v>1453185447</v>
      </c>
      <c r="K3311">
        <v>1448951847</v>
      </c>
      <c r="L3311" t="b">
        <v>1</v>
      </c>
      <c r="M3311">
        <v>280</v>
      </c>
      <c r="N3311" t="b">
        <v>1</v>
      </c>
      <c r="O3311" t="s">
        <v>8283</v>
      </c>
      <c r="P3311" t="s">
        <v>8311</v>
      </c>
      <c r="Q3311" t="s">
        <v>8312</v>
      </c>
      <c r="R3311">
        <f t="shared" si="357"/>
        <v>98.84</v>
      </c>
      <c r="S3311" s="9">
        <f t="shared" si="358"/>
        <v>120</v>
      </c>
      <c r="T3311" s="8">
        <f t="shared" si="359"/>
        <v>42339.276006944448</v>
      </c>
      <c r="U3311" s="8">
        <f t="shared" si="360"/>
        <v>42388.276006944448</v>
      </c>
      <c r="V3311" s="14">
        <f t="shared" si="361"/>
        <v>49</v>
      </c>
      <c r="W3311" s="10">
        <f t="shared" si="362"/>
        <v>0.20326086956521738</v>
      </c>
      <c r="X3311" s="21">
        <f t="shared" si="363"/>
        <v>2015</v>
      </c>
    </row>
    <row r="3312" spans="1:24" ht="60" x14ac:dyDescent="0.25">
      <c r="A3312">
        <v>3211</v>
      </c>
      <c r="B3312" s="1" t="s">
        <v>3211</v>
      </c>
      <c r="C3312" s="1" t="s">
        <v>7321</v>
      </c>
      <c r="D3312" s="3">
        <v>23000</v>
      </c>
      <c r="E3312" s="4">
        <v>27541</v>
      </c>
      <c r="F3312" t="s">
        <v>8218</v>
      </c>
      <c r="G3312" t="s">
        <v>8223</v>
      </c>
      <c r="H3312" t="s">
        <v>8403</v>
      </c>
      <c r="I3312" t="s">
        <v>8245</v>
      </c>
      <c r="J3312">
        <v>1408068000</v>
      </c>
      <c r="K3312">
        <v>1405346680</v>
      </c>
      <c r="L3312" t="b">
        <v>1</v>
      </c>
      <c r="M3312">
        <v>322</v>
      </c>
      <c r="N3312" t="b">
        <v>1</v>
      </c>
      <c r="O3312" t="s">
        <v>8269</v>
      </c>
      <c r="P3312" t="s">
        <v>8321</v>
      </c>
      <c r="Q3312" t="s">
        <v>8324</v>
      </c>
      <c r="R3312">
        <f t="shared" si="357"/>
        <v>85.53</v>
      </c>
      <c r="S3312" s="9">
        <f t="shared" si="358"/>
        <v>120</v>
      </c>
      <c r="T3312" s="8">
        <f t="shared" si="359"/>
        <v>41834.586574074077</v>
      </c>
      <c r="U3312" s="8">
        <f t="shared" si="360"/>
        <v>41866.083333333336</v>
      </c>
      <c r="V3312" s="14">
        <f t="shared" si="361"/>
        <v>31.496759259258397</v>
      </c>
      <c r="W3312" s="10">
        <f t="shared" si="362"/>
        <v>0.19743478260869565</v>
      </c>
      <c r="X3312" s="21">
        <f t="shared" si="363"/>
        <v>2014</v>
      </c>
    </row>
    <row r="3313" spans="1:24" ht="60" x14ac:dyDescent="0.25">
      <c r="A3313">
        <v>3259</v>
      </c>
      <c r="B3313" s="1" t="s">
        <v>3259</v>
      </c>
      <c r="C3313" s="1" t="s">
        <v>7369</v>
      </c>
      <c r="D3313" s="3">
        <v>23000</v>
      </c>
      <c r="E3313" s="4">
        <v>24418.6</v>
      </c>
      <c r="F3313" t="s">
        <v>8218</v>
      </c>
      <c r="G3313" t="s">
        <v>8223</v>
      </c>
      <c r="H3313" t="s">
        <v>8403</v>
      </c>
      <c r="I3313" t="s">
        <v>8245</v>
      </c>
      <c r="J3313">
        <v>1475294340</v>
      </c>
      <c r="K3313">
        <v>1472753745</v>
      </c>
      <c r="L3313" t="b">
        <v>1</v>
      </c>
      <c r="M3313">
        <v>97</v>
      </c>
      <c r="N3313" t="b">
        <v>1</v>
      </c>
      <c r="O3313" t="s">
        <v>8269</v>
      </c>
      <c r="P3313" t="s">
        <v>8321</v>
      </c>
      <c r="Q3313" t="s">
        <v>8324</v>
      </c>
      <c r="R3313">
        <f t="shared" si="357"/>
        <v>251.74</v>
      </c>
      <c r="S3313" s="9">
        <f t="shared" si="358"/>
        <v>106</v>
      </c>
      <c r="T3313" s="8">
        <f t="shared" si="359"/>
        <v>42614.760937500003</v>
      </c>
      <c r="U3313" s="8">
        <f t="shared" si="360"/>
        <v>42644.165972222225</v>
      </c>
      <c r="V3313" s="14">
        <f t="shared" si="361"/>
        <v>29.405034722221899</v>
      </c>
      <c r="W3313" s="10">
        <f t="shared" si="362"/>
        <v>6.1678260869565155E-2</v>
      </c>
      <c r="X3313" s="21">
        <f t="shared" si="363"/>
        <v>2016</v>
      </c>
    </row>
    <row r="3314" spans="1:24" ht="45" x14ac:dyDescent="0.25">
      <c r="A3314">
        <v>2457</v>
      </c>
      <c r="B3314" s="1" t="s">
        <v>2458</v>
      </c>
      <c r="C3314" s="1" t="s">
        <v>6567</v>
      </c>
      <c r="D3314" s="3">
        <v>23000</v>
      </c>
      <c r="E3314" s="4">
        <v>23530</v>
      </c>
      <c r="F3314" t="s">
        <v>8218</v>
      </c>
      <c r="G3314" t="s">
        <v>8223</v>
      </c>
      <c r="H3314" t="s">
        <v>8403</v>
      </c>
      <c r="I3314" t="s">
        <v>8245</v>
      </c>
      <c r="J3314">
        <v>1458826056</v>
      </c>
      <c r="K3314">
        <v>1456237656</v>
      </c>
      <c r="L3314" t="b">
        <v>0</v>
      </c>
      <c r="M3314">
        <v>124</v>
      </c>
      <c r="N3314" t="b">
        <v>1</v>
      </c>
      <c r="O3314" t="s">
        <v>8296</v>
      </c>
      <c r="P3314" t="s">
        <v>8317</v>
      </c>
      <c r="Q3314" t="s">
        <v>8318</v>
      </c>
      <c r="R3314">
        <f t="shared" si="357"/>
        <v>189.76</v>
      </c>
      <c r="S3314" s="9">
        <f t="shared" si="358"/>
        <v>102</v>
      </c>
      <c r="T3314" s="8">
        <f t="shared" si="359"/>
        <v>42423.602500000001</v>
      </c>
      <c r="U3314" s="8">
        <f t="shared" si="360"/>
        <v>42453.560833333337</v>
      </c>
      <c r="V3314" s="14">
        <f t="shared" si="361"/>
        <v>29.958333333335759</v>
      </c>
      <c r="W3314" s="10">
        <f t="shared" si="362"/>
        <v>2.3043478260869565E-2</v>
      </c>
      <c r="X3314" s="21">
        <f t="shared" si="363"/>
        <v>2016</v>
      </c>
    </row>
    <row r="3315" spans="1:24" ht="60" x14ac:dyDescent="0.25">
      <c r="A3315">
        <v>701</v>
      </c>
      <c r="B3315" s="1" t="s">
        <v>702</v>
      </c>
      <c r="C3315" s="1" t="s">
        <v>4811</v>
      </c>
      <c r="D3315" s="3">
        <v>23000</v>
      </c>
      <c r="E3315" s="4">
        <v>6118</v>
      </c>
      <c r="F3315" t="s">
        <v>8220</v>
      </c>
      <c r="G3315" t="s">
        <v>8224</v>
      </c>
      <c r="H3315" t="s">
        <v>8407</v>
      </c>
      <c r="I3315" t="s">
        <v>8246</v>
      </c>
      <c r="J3315">
        <v>1406130880</v>
      </c>
      <c r="K3315">
        <v>1403538880</v>
      </c>
      <c r="L3315" t="b">
        <v>0</v>
      </c>
      <c r="M3315">
        <v>21</v>
      </c>
      <c r="N3315" t="b">
        <v>0</v>
      </c>
      <c r="O3315" t="s">
        <v>8271</v>
      </c>
      <c r="P3315" t="s">
        <v>8306</v>
      </c>
      <c r="Q3315" t="s">
        <v>8308</v>
      </c>
      <c r="R3315">
        <f t="shared" si="357"/>
        <v>291.33</v>
      </c>
      <c r="S3315" s="9">
        <f t="shared" si="358"/>
        <v>27</v>
      </c>
      <c r="T3315" s="8">
        <f t="shared" si="359"/>
        <v>41813.662962962961</v>
      </c>
      <c r="U3315" s="8">
        <f t="shared" si="360"/>
        <v>41843.662962962961</v>
      </c>
      <c r="V3315" s="14">
        <f t="shared" si="361"/>
        <v>30</v>
      </c>
      <c r="W3315" s="10">
        <f t="shared" si="362"/>
        <v>-0.73399999999999999</v>
      </c>
      <c r="X3315" s="21">
        <f t="shared" si="363"/>
        <v>2014</v>
      </c>
    </row>
    <row r="3316" spans="1:24" ht="45" x14ac:dyDescent="0.25">
      <c r="A3316">
        <v>2697</v>
      </c>
      <c r="B3316" s="1" t="s">
        <v>2697</v>
      </c>
      <c r="C3316" s="1" t="s">
        <v>6807</v>
      </c>
      <c r="D3316" s="3">
        <v>23000</v>
      </c>
      <c r="E3316" s="4">
        <v>6061</v>
      </c>
      <c r="F3316" t="s">
        <v>8220</v>
      </c>
      <c r="G3316" t="s">
        <v>8223</v>
      </c>
      <c r="H3316" t="s">
        <v>8403</v>
      </c>
      <c r="I3316" t="s">
        <v>8245</v>
      </c>
      <c r="J3316">
        <v>1438552800</v>
      </c>
      <c r="K3316">
        <v>1435876423</v>
      </c>
      <c r="L3316" t="b">
        <v>0</v>
      </c>
      <c r="M3316">
        <v>52</v>
      </c>
      <c r="N3316" t="b">
        <v>0</v>
      </c>
      <c r="O3316" t="s">
        <v>8282</v>
      </c>
      <c r="P3316" t="s">
        <v>8317</v>
      </c>
      <c r="Q3316" t="s">
        <v>8343</v>
      </c>
      <c r="R3316">
        <f t="shared" si="357"/>
        <v>116.56</v>
      </c>
      <c r="S3316" s="9">
        <f t="shared" si="358"/>
        <v>26</v>
      </c>
      <c r="T3316" s="8">
        <f t="shared" si="359"/>
        <v>42187.940081018518</v>
      </c>
      <c r="U3316" s="8">
        <f t="shared" si="360"/>
        <v>42218.916666666672</v>
      </c>
      <c r="V3316" s="14">
        <f t="shared" si="361"/>
        <v>30.976585648153559</v>
      </c>
      <c r="W3316" s="10">
        <f t="shared" si="362"/>
        <v>-0.73647826086956525</v>
      </c>
      <c r="X3316" s="21">
        <f t="shared" si="363"/>
        <v>2015</v>
      </c>
    </row>
    <row r="3317" spans="1:24" ht="45" x14ac:dyDescent="0.25">
      <c r="A3317">
        <v>4033</v>
      </c>
      <c r="B3317" s="1" t="s">
        <v>4029</v>
      </c>
      <c r="C3317" s="1" t="s">
        <v>8138</v>
      </c>
      <c r="D3317" s="3">
        <v>23900</v>
      </c>
      <c r="E3317" s="4">
        <v>6141.99</v>
      </c>
      <c r="F3317" t="s">
        <v>8220</v>
      </c>
      <c r="G3317" t="s">
        <v>8224</v>
      </c>
      <c r="H3317" t="s">
        <v>8407</v>
      </c>
      <c r="I3317" t="s">
        <v>8246</v>
      </c>
      <c r="J3317">
        <v>1475398800</v>
      </c>
      <c r="K3317">
        <v>1472711224</v>
      </c>
      <c r="L3317" t="b">
        <v>0</v>
      </c>
      <c r="M3317">
        <v>94</v>
      </c>
      <c r="N3317" t="b">
        <v>0</v>
      </c>
      <c r="O3317" t="s">
        <v>8269</v>
      </c>
      <c r="P3317" t="s">
        <v>8321</v>
      </c>
      <c r="Q3317" t="s">
        <v>8324</v>
      </c>
      <c r="R3317">
        <f t="shared" si="357"/>
        <v>65.34</v>
      </c>
      <c r="S3317" s="9">
        <f t="shared" si="358"/>
        <v>26</v>
      </c>
      <c r="T3317" s="8">
        <f t="shared" si="359"/>
        <v>42614.268796296295</v>
      </c>
      <c r="U3317" s="8">
        <f t="shared" si="360"/>
        <v>42645.375</v>
      </c>
      <c r="V3317" s="14">
        <f t="shared" si="361"/>
        <v>31.106203703704523</v>
      </c>
      <c r="W3317" s="10">
        <f t="shared" si="362"/>
        <v>-0.74301297071129713</v>
      </c>
      <c r="X3317" s="21">
        <f t="shared" si="363"/>
        <v>2016</v>
      </c>
    </row>
    <row r="3318" spans="1:24" ht="30" x14ac:dyDescent="0.25">
      <c r="A3318">
        <v>2442</v>
      </c>
      <c r="B3318" s="1" t="s">
        <v>2443</v>
      </c>
      <c r="C3318" s="1" t="s">
        <v>6552</v>
      </c>
      <c r="D3318" s="3">
        <v>24000</v>
      </c>
      <c r="E3318" s="4">
        <v>30226</v>
      </c>
      <c r="F3318" t="s">
        <v>8218</v>
      </c>
      <c r="G3318" t="s">
        <v>8223</v>
      </c>
      <c r="H3318" t="s">
        <v>8403</v>
      </c>
      <c r="I3318" t="s">
        <v>8245</v>
      </c>
      <c r="J3318">
        <v>1426777228</v>
      </c>
      <c r="K3318">
        <v>1424188828</v>
      </c>
      <c r="L3318" t="b">
        <v>0</v>
      </c>
      <c r="M3318">
        <v>372</v>
      </c>
      <c r="N3318" t="b">
        <v>1</v>
      </c>
      <c r="O3318" t="s">
        <v>8296</v>
      </c>
      <c r="P3318" t="s">
        <v>8317</v>
      </c>
      <c r="Q3318" t="s">
        <v>8318</v>
      </c>
      <c r="R3318">
        <f t="shared" si="357"/>
        <v>81.25</v>
      </c>
      <c r="S3318" s="9">
        <f t="shared" si="358"/>
        <v>126</v>
      </c>
      <c r="T3318" s="8">
        <f t="shared" si="359"/>
        <v>42052.666990740734</v>
      </c>
      <c r="U3318" s="8">
        <f t="shared" si="360"/>
        <v>42082.625324074077</v>
      </c>
      <c r="V3318" s="14">
        <f t="shared" si="361"/>
        <v>29.958333333343035</v>
      </c>
      <c r="W3318" s="10">
        <f t="shared" si="362"/>
        <v>0.25941666666666668</v>
      </c>
      <c r="X3318" s="21">
        <f t="shared" si="363"/>
        <v>2015</v>
      </c>
    </row>
    <row r="3319" spans="1:24" ht="45" x14ac:dyDescent="0.25">
      <c r="A3319">
        <v>254</v>
      </c>
      <c r="B3319" s="1" t="s">
        <v>255</v>
      </c>
      <c r="C3319" s="1" t="s">
        <v>4364</v>
      </c>
      <c r="D3319" s="3">
        <v>24000</v>
      </c>
      <c r="E3319" s="4">
        <v>28067.34</v>
      </c>
      <c r="F3319" t="s">
        <v>8218</v>
      </c>
      <c r="G3319" t="s">
        <v>8223</v>
      </c>
      <c r="H3319" t="s">
        <v>8403</v>
      </c>
      <c r="I3319" t="s">
        <v>8245</v>
      </c>
      <c r="J3319">
        <v>1445047200</v>
      </c>
      <c r="K3319">
        <v>1442443910</v>
      </c>
      <c r="L3319" t="b">
        <v>1</v>
      </c>
      <c r="M3319">
        <v>314</v>
      </c>
      <c r="N3319" t="b">
        <v>1</v>
      </c>
      <c r="O3319" t="s">
        <v>8267</v>
      </c>
      <c r="P3319" t="s">
        <v>8319</v>
      </c>
      <c r="Q3319" t="s">
        <v>8320</v>
      </c>
      <c r="R3319">
        <f t="shared" si="357"/>
        <v>89.39</v>
      </c>
      <c r="S3319" s="9">
        <f t="shared" si="358"/>
        <v>117</v>
      </c>
      <c r="T3319" s="8">
        <f t="shared" si="359"/>
        <v>42263.952662037031</v>
      </c>
      <c r="U3319" s="8">
        <f t="shared" si="360"/>
        <v>42294.083333333328</v>
      </c>
      <c r="V3319" s="14">
        <f t="shared" si="361"/>
        <v>30.130671296297805</v>
      </c>
      <c r="W3319" s="10">
        <f t="shared" si="362"/>
        <v>0.1694725</v>
      </c>
      <c r="X3319" s="21">
        <f t="shared" si="363"/>
        <v>2015</v>
      </c>
    </row>
    <row r="3320" spans="1:24" ht="45" x14ac:dyDescent="0.25">
      <c r="A3320">
        <v>1785</v>
      </c>
      <c r="B3320" s="1" t="s">
        <v>1786</v>
      </c>
      <c r="C3320" s="1" t="s">
        <v>5895</v>
      </c>
      <c r="D3320" s="3">
        <v>24000</v>
      </c>
      <c r="E3320" s="4">
        <v>4853</v>
      </c>
      <c r="F3320" t="s">
        <v>8220</v>
      </c>
      <c r="G3320" t="s">
        <v>8223</v>
      </c>
      <c r="H3320" t="s">
        <v>8403</v>
      </c>
      <c r="I3320" t="s">
        <v>8245</v>
      </c>
      <c r="J3320">
        <v>1413417600</v>
      </c>
      <c r="K3320">
        <v>1410750855</v>
      </c>
      <c r="L3320" t="b">
        <v>1</v>
      </c>
      <c r="M3320">
        <v>108</v>
      </c>
      <c r="N3320" t="b">
        <v>0</v>
      </c>
      <c r="O3320" t="s">
        <v>8283</v>
      </c>
      <c r="P3320" t="s">
        <v>8311</v>
      </c>
      <c r="Q3320" t="s">
        <v>8312</v>
      </c>
      <c r="R3320">
        <f t="shared" si="357"/>
        <v>44.94</v>
      </c>
      <c r="S3320" s="9">
        <f t="shared" si="358"/>
        <v>20</v>
      </c>
      <c r="T3320" s="8">
        <f t="shared" si="359"/>
        <v>41897.134895833333</v>
      </c>
      <c r="U3320" s="8">
        <f t="shared" si="360"/>
        <v>41928</v>
      </c>
      <c r="V3320" s="14">
        <f t="shared" si="361"/>
        <v>30.865104166667152</v>
      </c>
      <c r="W3320" s="10">
        <f t="shared" si="362"/>
        <v>-0.79779166666666668</v>
      </c>
      <c r="X3320" s="21">
        <f t="shared" si="363"/>
        <v>2014</v>
      </c>
    </row>
    <row r="3321" spans="1:24" ht="45" x14ac:dyDescent="0.25">
      <c r="A3321">
        <v>359</v>
      </c>
      <c r="B3321" s="1" t="s">
        <v>360</v>
      </c>
      <c r="C3321" s="1" t="s">
        <v>4469</v>
      </c>
      <c r="D3321" s="3">
        <v>24200</v>
      </c>
      <c r="E3321" s="4">
        <v>25375</v>
      </c>
      <c r="F3321" t="s">
        <v>8218</v>
      </c>
      <c r="G3321" t="s">
        <v>8223</v>
      </c>
      <c r="H3321" t="s">
        <v>8403</v>
      </c>
      <c r="I3321" t="s">
        <v>8245</v>
      </c>
      <c r="J3321">
        <v>1415941920</v>
      </c>
      <c r="K3321">
        <v>1414028490</v>
      </c>
      <c r="L3321" t="b">
        <v>1</v>
      </c>
      <c r="M3321">
        <v>302</v>
      </c>
      <c r="N3321" t="b">
        <v>1</v>
      </c>
      <c r="O3321" t="s">
        <v>8267</v>
      </c>
      <c r="P3321" t="s">
        <v>8319</v>
      </c>
      <c r="Q3321" t="s">
        <v>8320</v>
      </c>
      <c r="R3321">
        <f t="shared" si="357"/>
        <v>84.02</v>
      </c>
      <c r="S3321" s="9">
        <f t="shared" si="358"/>
        <v>105</v>
      </c>
      <c r="T3321" s="8">
        <f t="shared" si="359"/>
        <v>41935.070486111108</v>
      </c>
      <c r="U3321" s="8">
        <f t="shared" si="360"/>
        <v>41957.216666666667</v>
      </c>
      <c r="V3321" s="14">
        <f t="shared" si="361"/>
        <v>22.146180555559113</v>
      </c>
      <c r="W3321" s="10">
        <f t="shared" si="362"/>
        <v>4.8553719008264461E-2</v>
      </c>
      <c r="X3321" s="21">
        <f t="shared" si="363"/>
        <v>2014</v>
      </c>
    </row>
    <row r="3322" spans="1:24" ht="60" x14ac:dyDescent="0.25">
      <c r="A3322">
        <v>1770</v>
      </c>
      <c r="B3322" s="1" t="s">
        <v>1771</v>
      </c>
      <c r="C3322" s="1" t="s">
        <v>5880</v>
      </c>
      <c r="D3322" s="3">
        <v>24500</v>
      </c>
      <c r="E3322" s="4">
        <v>13846</v>
      </c>
      <c r="F3322" t="s">
        <v>8220</v>
      </c>
      <c r="G3322" t="s">
        <v>8223</v>
      </c>
      <c r="H3322" t="s">
        <v>8403</v>
      </c>
      <c r="I3322" t="s">
        <v>8245</v>
      </c>
      <c r="J3322">
        <v>1413312194</v>
      </c>
      <c r="K3322">
        <v>1410288194</v>
      </c>
      <c r="L3322" t="b">
        <v>1</v>
      </c>
      <c r="M3322">
        <v>92</v>
      </c>
      <c r="N3322" t="b">
        <v>0</v>
      </c>
      <c r="O3322" t="s">
        <v>8283</v>
      </c>
      <c r="P3322" t="s">
        <v>8311</v>
      </c>
      <c r="Q3322" t="s">
        <v>8312</v>
      </c>
      <c r="R3322">
        <f t="shared" si="357"/>
        <v>150.5</v>
      </c>
      <c r="S3322" s="9">
        <f t="shared" si="358"/>
        <v>57</v>
      </c>
      <c r="T3322" s="8">
        <f t="shared" si="359"/>
        <v>41891.780023148152</v>
      </c>
      <c r="U3322" s="8">
        <f t="shared" si="360"/>
        <v>41926.780023148152</v>
      </c>
      <c r="V3322" s="14">
        <f t="shared" si="361"/>
        <v>35</v>
      </c>
      <c r="W3322" s="10">
        <f t="shared" si="362"/>
        <v>-0.43485714285714283</v>
      </c>
      <c r="X3322" s="21">
        <f t="shared" si="363"/>
        <v>2014</v>
      </c>
    </row>
    <row r="3323" spans="1:24" ht="60" x14ac:dyDescent="0.25">
      <c r="A3323">
        <v>504</v>
      </c>
      <c r="B3323" s="1" t="s">
        <v>505</v>
      </c>
      <c r="C3323" s="1" t="s">
        <v>4614</v>
      </c>
      <c r="D3323" s="3">
        <v>24500</v>
      </c>
      <c r="E3323" s="4">
        <v>335</v>
      </c>
      <c r="F3323" t="s">
        <v>8220</v>
      </c>
      <c r="G3323" t="s">
        <v>8223</v>
      </c>
      <c r="H3323" t="s">
        <v>8403</v>
      </c>
      <c r="I3323" t="s">
        <v>8245</v>
      </c>
      <c r="J3323">
        <v>1334097387</v>
      </c>
      <c r="K3323">
        <v>1328916987</v>
      </c>
      <c r="L3323" t="b">
        <v>0</v>
      </c>
      <c r="M3323">
        <v>5</v>
      </c>
      <c r="N3323" t="b">
        <v>0</v>
      </c>
      <c r="O3323" t="s">
        <v>8268</v>
      </c>
      <c r="P3323" t="s">
        <v>8319</v>
      </c>
      <c r="Q3323" t="s">
        <v>8337</v>
      </c>
      <c r="R3323">
        <f t="shared" si="357"/>
        <v>67</v>
      </c>
      <c r="S3323" s="9">
        <f t="shared" si="358"/>
        <v>1</v>
      </c>
      <c r="T3323" s="8">
        <f t="shared" si="359"/>
        <v>40949.98364583333</v>
      </c>
      <c r="U3323" s="8">
        <f t="shared" si="360"/>
        <v>41009.941979166666</v>
      </c>
      <c r="V3323" s="14">
        <f t="shared" si="361"/>
        <v>59.958333333335759</v>
      </c>
      <c r="W3323" s="10">
        <f t="shared" si="362"/>
        <v>-0.98632653061224485</v>
      </c>
      <c r="X3323" s="21">
        <f t="shared" si="363"/>
        <v>2012</v>
      </c>
    </row>
    <row r="3324" spans="1:24" ht="75" x14ac:dyDescent="0.25">
      <c r="A3324">
        <v>568</v>
      </c>
      <c r="B3324" s="1" t="s">
        <v>569</v>
      </c>
      <c r="C3324" s="1" t="s">
        <v>4678</v>
      </c>
      <c r="D3324" s="3">
        <v>24500</v>
      </c>
      <c r="E3324" s="4">
        <v>245</v>
      </c>
      <c r="F3324" t="s">
        <v>8220</v>
      </c>
      <c r="G3324" t="s">
        <v>8227</v>
      </c>
      <c r="H3324" t="s">
        <v>8415</v>
      </c>
      <c r="I3324" t="s">
        <v>8249</v>
      </c>
      <c r="J3324">
        <v>1452942000</v>
      </c>
      <c r="K3324">
        <v>1449785223</v>
      </c>
      <c r="L3324" t="b">
        <v>0</v>
      </c>
      <c r="M3324">
        <v>5</v>
      </c>
      <c r="N3324" t="b">
        <v>0</v>
      </c>
      <c r="O3324" t="s">
        <v>8270</v>
      </c>
      <c r="P3324" t="s">
        <v>8306</v>
      </c>
      <c r="Q3324" t="s">
        <v>8340</v>
      </c>
      <c r="R3324">
        <f t="shared" si="357"/>
        <v>49</v>
      </c>
      <c r="S3324" s="9">
        <f t="shared" si="358"/>
        <v>1</v>
      </c>
      <c r="T3324" s="8">
        <f t="shared" si="359"/>
        <v>42348.9215625</v>
      </c>
      <c r="U3324" s="8">
        <f t="shared" si="360"/>
        <v>42385.458333333328</v>
      </c>
      <c r="V3324" s="14">
        <f t="shared" si="361"/>
        <v>36.536770833328774</v>
      </c>
      <c r="W3324" s="10">
        <f t="shared" si="362"/>
        <v>-0.99</v>
      </c>
      <c r="X3324" s="21">
        <f t="shared" si="363"/>
        <v>2015</v>
      </c>
    </row>
    <row r="3325" spans="1:24" ht="45" x14ac:dyDescent="0.25">
      <c r="A3325">
        <v>2250</v>
      </c>
      <c r="B3325" s="1" t="s">
        <v>2251</v>
      </c>
      <c r="C3325" s="1" t="s">
        <v>6360</v>
      </c>
      <c r="D3325" s="3">
        <v>25000</v>
      </c>
      <c r="E3325" s="4">
        <v>243778</v>
      </c>
      <c r="F3325" t="s">
        <v>8218</v>
      </c>
      <c r="G3325" t="s">
        <v>8223</v>
      </c>
      <c r="H3325" t="s">
        <v>8403</v>
      </c>
      <c r="I3325" t="s">
        <v>8245</v>
      </c>
      <c r="J3325">
        <v>1480727273</v>
      </c>
      <c r="K3325">
        <v>1478131673</v>
      </c>
      <c r="L3325" t="b">
        <v>0</v>
      </c>
      <c r="M3325">
        <v>571</v>
      </c>
      <c r="N3325" t="b">
        <v>1</v>
      </c>
      <c r="O3325" t="s">
        <v>8295</v>
      </c>
      <c r="P3325" t="s">
        <v>8314</v>
      </c>
      <c r="Q3325" t="s">
        <v>8315</v>
      </c>
      <c r="R3325">
        <f t="shared" si="357"/>
        <v>426.93</v>
      </c>
      <c r="S3325" s="9">
        <f t="shared" si="358"/>
        <v>975</v>
      </c>
      <c r="T3325" s="8">
        <f t="shared" si="359"/>
        <v>42677.005474537036</v>
      </c>
      <c r="U3325" s="8">
        <f t="shared" si="360"/>
        <v>42707.0471412037</v>
      </c>
      <c r="V3325" s="14">
        <f t="shared" si="361"/>
        <v>30.041666666664241</v>
      </c>
      <c r="W3325" s="10">
        <f t="shared" si="362"/>
        <v>8.7511200000000002</v>
      </c>
      <c r="X3325" s="21">
        <f t="shared" si="363"/>
        <v>2016</v>
      </c>
    </row>
    <row r="3326" spans="1:24" ht="45" x14ac:dyDescent="0.25">
      <c r="A3326">
        <v>2270</v>
      </c>
      <c r="B3326" s="1" t="s">
        <v>2271</v>
      </c>
      <c r="C3326" s="1" t="s">
        <v>6380</v>
      </c>
      <c r="D3326" s="3">
        <v>25000</v>
      </c>
      <c r="E3326" s="4">
        <v>180062</v>
      </c>
      <c r="F3326" t="s">
        <v>8218</v>
      </c>
      <c r="G3326" t="s">
        <v>8223</v>
      </c>
      <c r="H3326" t="s">
        <v>8403</v>
      </c>
      <c r="I3326" t="s">
        <v>8245</v>
      </c>
      <c r="J3326">
        <v>1484085540</v>
      </c>
      <c r="K3326">
        <v>1482353513</v>
      </c>
      <c r="L3326" t="b">
        <v>0</v>
      </c>
      <c r="M3326">
        <v>1670</v>
      </c>
      <c r="N3326" t="b">
        <v>1</v>
      </c>
      <c r="O3326" t="s">
        <v>8295</v>
      </c>
      <c r="P3326" t="s">
        <v>8314</v>
      </c>
      <c r="Q3326" t="s">
        <v>8315</v>
      </c>
      <c r="R3326">
        <f t="shared" si="357"/>
        <v>107.82</v>
      </c>
      <c r="S3326" s="9">
        <f t="shared" si="358"/>
        <v>720</v>
      </c>
      <c r="T3326" s="8">
        <f t="shared" si="359"/>
        <v>42725.869363425925</v>
      </c>
      <c r="U3326" s="8">
        <f t="shared" si="360"/>
        <v>42745.915972222225</v>
      </c>
      <c r="V3326" s="14">
        <f t="shared" si="361"/>
        <v>20.046608796299552</v>
      </c>
      <c r="W3326" s="10">
        <f t="shared" si="362"/>
        <v>6.2024800000000004</v>
      </c>
      <c r="X3326" s="21">
        <f t="shared" si="363"/>
        <v>2016</v>
      </c>
    </row>
    <row r="3327" spans="1:24" ht="60" x14ac:dyDescent="0.25">
      <c r="A3327">
        <v>2032</v>
      </c>
      <c r="B3327" s="1" t="s">
        <v>2033</v>
      </c>
      <c r="C3327" s="1" t="s">
        <v>6142</v>
      </c>
      <c r="D3327" s="3">
        <v>25000</v>
      </c>
      <c r="E3327" s="4">
        <v>76047</v>
      </c>
      <c r="F3327" t="s">
        <v>8218</v>
      </c>
      <c r="G3327" t="s">
        <v>8223</v>
      </c>
      <c r="H3327" t="s">
        <v>8403</v>
      </c>
      <c r="I3327" t="s">
        <v>8245</v>
      </c>
      <c r="J3327">
        <v>1481778000</v>
      </c>
      <c r="K3327">
        <v>1479216874</v>
      </c>
      <c r="L3327" t="b">
        <v>1</v>
      </c>
      <c r="M3327">
        <v>531</v>
      </c>
      <c r="N3327" t="b">
        <v>1</v>
      </c>
      <c r="O3327" t="s">
        <v>8293</v>
      </c>
      <c r="P3327" t="s">
        <v>8306</v>
      </c>
      <c r="Q3327" t="s">
        <v>8307</v>
      </c>
      <c r="R3327">
        <f t="shared" si="357"/>
        <v>143.21</v>
      </c>
      <c r="S3327" s="9">
        <f t="shared" si="358"/>
        <v>304</v>
      </c>
      <c r="T3327" s="8">
        <f t="shared" si="359"/>
        <v>42689.565671296295</v>
      </c>
      <c r="U3327" s="8">
        <f t="shared" si="360"/>
        <v>42719.208333333328</v>
      </c>
      <c r="V3327" s="14">
        <f t="shared" si="361"/>
        <v>29.642662037033006</v>
      </c>
      <c r="W3327" s="10">
        <f t="shared" si="362"/>
        <v>2.0418799999999999</v>
      </c>
      <c r="X3327" s="21">
        <f t="shared" si="363"/>
        <v>2016</v>
      </c>
    </row>
    <row r="3328" spans="1:24" ht="60" x14ac:dyDescent="0.25">
      <c r="A3328">
        <v>644</v>
      </c>
      <c r="B3328" s="1" t="s">
        <v>645</v>
      </c>
      <c r="C3328" s="1" t="s">
        <v>4754</v>
      </c>
      <c r="D3328" s="3">
        <v>25000</v>
      </c>
      <c r="E3328" s="4">
        <v>75029.48</v>
      </c>
      <c r="F3328" t="s">
        <v>8218</v>
      </c>
      <c r="G3328" t="s">
        <v>8223</v>
      </c>
      <c r="H3328" t="s">
        <v>8403</v>
      </c>
      <c r="I3328" t="s">
        <v>8245</v>
      </c>
      <c r="J3328">
        <v>1414544400</v>
      </c>
      <c r="K3328">
        <v>1410883139</v>
      </c>
      <c r="L3328" t="b">
        <v>0</v>
      </c>
      <c r="M3328">
        <v>1021</v>
      </c>
      <c r="N3328" t="b">
        <v>1</v>
      </c>
      <c r="O3328" t="s">
        <v>8271</v>
      </c>
      <c r="P3328" t="s">
        <v>8306</v>
      </c>
      <c r="Q3328" t="s">
        <v>8308</v>
      </c>
      <c r="R3328">
        <f t="shared" si="357"/>
        <v>73.489999999999995</v>
      </c>
      <c r="S3328" s="9">
        <f t="shared" si="358"/>
        <v>300</v>
      </c>
      <c r="T3328" s="8">
        <f t="shared" si="359"/>
        <v>41898.665960648148</v>
      </c>
      <c r="U3328" s="8">
        <f t="shared" si="360"/>
        <v>41941.041666666664</v>
      </c>
      <c r="V3328" s="14">
        <f t="shared" si="361"/>
        <v>42.375706018516212</v>
      </c>
      <c r="W3328" s="10">
        <f t="shared" si="362"/>
        <v>2.0011791999999997</v>
      </c>
      <c r="X3328" s="21">
        <f t="shared" si="363"/>
        <v>2014</v>
      </c>
    </row>
    <row r="3329" spans="1:24" ht="60" x14ac:dyDescent="0.25">
      <c r="A3329">
        <v>2339</v>
      </c>
      <c r="B3329" s="1" t="s">
        <v>2340</v>
      </c>
      <c r="C3329" s="1" t="s">
        <v>6449</v>
      </c>
      <c r="D3329" s="3">
        <v>25000</v>
      </c>
      <c r="E3329" s="4">
        <v>73552</v>
      </c>
      <c r="F3329" t="s">
        <v>8218</v>
      </c>
      <c r="G3329" t="s">
        <v>8223</v>
      </c>
      <c r="H3329" t="s">
        <v>8403</v>
      </c>
      <c r="I3329" t="s">
        <v>8245</v>
      </c>
      <c r="J3329">
        <v>1482134340</v>
      </c>
      <c r="K3329">
        <v>1479496309</v>
      </c>
      <c r="L3329" t="b">
        <v>1</v>
      </c>
      <c r="M3329">
        <v>1104</v>
      </c>
      <c r="N3329" t="b">
        <v>1</v>
      </c>
      <c r="O3329" t="s">
        <v>8296</v>
      </c>
      <c r="P3329" t="s">
        <v>8317</v>
      </c>
      <c r="Q3329" t="s">
        <v>8318</v>
      </c>
      <c r="R3329">
        <f t="shared" si="357"/>
        <v>66.62</v>
      </c>
      <c r="S3329" s="9">
        <f t="shared" si="358"/>
        <v>294</v>
      </c>
      <c r="T3329" s="8">
        <f t="shared" si="359"/>
        <v>42692.79987268518</v>
      </c>
      <c r="U3329" s="8">
        <f t="shared" si="360"/>
        <v>42723.332638888889</v>
      </c>
      <c r="V3329" s="14">
        <f t="shared" si="361"/>
        <v>30.532766203708888</v>
      </c>
      <c r="W3329" s="10">
        <f t="shared" si="362"/>
        <v>1.94208</v>
      </c>
      <c r="X3329" s="21">
        <f t="shared" si="363"/>
        <v>2016</v>
      </c>
    </row>
    <row r="3330" spans="1:24" ht="60" x14ac:dyDescent="0.25">
      <c r="A3330">
        <v>1202</v>
      </c>
      <c r="B3330" s="1" t="s">
        <v>1203</v>
      </c>
      <c r="C3330" s="1" t="s">
        <v>5312</v>
      </c>
      <c r="D3330" s="3">
        <v>25000</v>
      </c>
      <c r="E3330" s="4">
        <v>49811</v>
      </c>
      <c r="F3330" t="s">
        <v>8218</v>
      </c>
      <c r="G3330" t="s">
        <v>8225</v>
      </c>
      <c r="H3330" t="s">
        <v>8404</v>
      </c>
      <c r="I3330" t="s">
        <v>8247</v>
      </c>
      <c r="J3330">
        <v>1435388154</v>
      </c>
      <c r="K3330">
        <v>1432796154</v>
      </c>
      <c r="L3330" t="b">
        <v>0</v>
      </c>
      <c r="M3330">
        <v>271</v>
      </c>
      <c r="N3330" t="b">
        <v>1</v>
      </c>
      <c r="O3330" t="s">
        <v>8283</v>
      </c>
      <c r="P3330" t="s">
        <v>8311</v>
      </c>
      <c r="Q3330" t="s">
        <v>8312</v>
      </c>
      <c r="R3330">
        <f t="shared" ref="R3330:R3393" si="364">IFERROR(ROUND(E3330/M3330,2),0)</f>
        <v>183.8</v>
      </c>
      <c r="S3330" s="9">
        <f t="shared" ref="S3330:S3393" si="365">ROUND((E3330/D3330)*100,0)</f>
        <v>199</v>
      </c>
      <c r="T3330" s="8">
        <f t="shared" ref="T3330:T3393" si="366">+(((K3330/60)/60)/24)+DATE(1970,1,1)</f>
        <v>42152.288819444439</v>
      </c>
      <c r="U3330" s="8">
        <f t="shared" ref="U3330:U3393" si="367">+(((J3330/60)/60/24)+DATE(1970,1,1))</f>
        <v>42182.288819444439</v>
      </c>
      <c r="V3330" s="14">
        <f t="shared" ref="V3330:V3393" si="368">+U3330-T3330</f>
        <v>30</v>
      </c>
      <c r="W3330" s="10">
        <f t="shared" ref="W3330:W3393" si="369">+(E3330-D3330)/D3330</f>
        <v>0.99243999999999999</v>
      </c>
      <c r="X3330" s="21">
        <f t="shared" ref="X3330:X3393" si="370">YEAR(T3330)</f>
        <v>2015</v>
      </c>
    </row>
    <row r="3331" spans="1:24" ht="60" x14ac:dyDescent="0.25">
      <c r="A3331">
        <v>2060</v>
      </c>
      <c r="B3331" s="1" t="s">
        <v>2061</v>
      </c>
      <c r="C3331" s="1" t="s">
        <v>6170</v>
      </c>
      <c r="D3331" s="3">
        <v>25000</v>
      </c>
      <c r="E3331" s="4">
        <v>49100</v>
      </c>
      <c r="F3331" t="s">
        <v>8218</v>
      </c>
      <c r="G3331" t="s">
        <v>8223</v>
      </c>
      <c r="H3331" t="s">
        <v>8403</v>
      </c>
      <c r="I3331" t="s">
        <v>8245</v>
      </c>
      <c r="J3331">
        <v>1406129150</v>
      </c>
      <c r="K3331">
        <v>1400945150</v>
      </c>
      <c r="L3331" t="b">
        <v>0</v>
      </c>
      <c r="M3331">
        <v>1364</v>
      </c>
      <c r="N3331" t="b">
        <v>1</v>
      </c>
      <c r="O3331" t="s">
        <v>8293</v>
      </c>
      <c r="P3331" t="s">
        <v>8306</v>
      </c>
      <c r="Q3331" t="s">
        <v>8307</v>
      </c>
      <c r="R3331">
        <f t="shared" si="364"/>
        <v>36</v>
      </c>
      <c r="S3331" s="9">
        <f t="shared" si="365"/>
        <v>196</v>
      </c>
      <c r="T3331" s="8">
        <f t="shared" si="366"/>
        <v>41783.642939814818</v>
      </c>
      <c r="U3331" s="8">
        <f t="shared" si="367"/>
        <v>41843.642939814818</v>
      </c>
      <c r="V3331" s="14">
        <f t="shared" si="368"/>
        <v>60</v>
      </c>
      <c r="W3331" s="10">
        <f t="shared" si="369"/>
        <v>0.96399999999999997</v>
      </c>
      <c r="X3331" s="21">
        <f t="shared" si="370"/>
        <v>2014</v>
      </c>
    </row>
    <row r="3332" spans="1:24" ht="60" x14ac:dyDescent="0.25">
      <c r="A3332">
        <v>2033</v>
      </c>
      <c r="B3332" s="1" t="s">
        <v>2034</v>
      </c>
      <c r="C3332" s="1" t="s">
        <v>6143</v>
      </c>
      <c r="D3332" s="3">
        <v>25000</v>
      </c>
      <c r="E3332" s="4">
        <v>44669</v>
      </c>
      <c r="F3332" t="s">
        <v>8218</v>
      </c>
      <c r="G3332" t="s">
        <v>8223</v>
      </c>
      <c r="H3332" t="s">
        <v>8403</v>
      </c>
      <c r="I3332" t="s">
        <v>8245</v>
      </c>
      <c r="J3332">
        <v>1398477518</v>
      </c>
      <c r="K3332">
        <v>1395885518</v>
      </c>
      <c r="L3332" t="b">
        <v>1</v>
      </c>
      <c r="M3332">
        <v>158</v>
      </c>
      <c r="N3332" t="b">
        <v>1</v>
      </c>
      <c r="O3332" t="s">
        <v>8293</v>
      </c>
      <c r="P3332" t="s">
        <v>8306</v>
      </c>
      <c r="Q3332" t="s">
        <v>8307</v>
      </c>
      <c r="R3332">
        <f t="shared" si="364"/>
        <v>282.72000000000003</v>
      </c>
      <c r="S3332" s="9">
        <f t="shared" si="365"/>
        <v>179</v>
      </c>
      <c r="T3332" s="8">
        <f t="shared" si="366"/>
        <v>41725.082384259258</v>
      </c>
      <c r="U3332" s="8">
        <f t="shared" si="367"/>
        <v>41755.082384259258</v>
      </c>
      <c r="V3332" s="14">
        <f t="shared" si="368"/>
        <v>30</v>
      </c>
      <c r="W3332" s="10">
        <f t="shared" si="369"/>
        <v>0.78676000000000001</v>
      </c>
      <c r="X3332" s="21">
        <f t="shared" si="370"/>
        <v>2014</v>
      </c>
    </row>
    <row r="3333" spans="1:24" ht="45" x14ac:dyDescent="0.25">
      <c r="A3333">
        <v>1274</v>
      </c>
      <c r="B3333" s="1" t="s">
        <v>1275</v>
      </c>
      <c r="C3333" s="1" t="s">
        <v>5384</v>
      </c>
      <c r="D3333" s="3">
        <v>25000</v>
      </c>
      <c r="E3333" s="4">
        <v>38743.839999999997</v>
      </c>
      <c r="F3333" t="s">
        <v>8218</v>
      </c>
      <c r="G3333" t="s">
        <v>8223</v>
      </c>
      <c r="H3333" t="s">
        <v>8403</v>
      </c>
      <c r="I3333" t="s">
        <v>8245</v>
      </c>
      <c r="J3333">
        <v>1346344425</v>
      </c>
      <c r="K3333">
        <v>1343320425</v>
      </c>
      <c r="L3333" t="b">
        <v>1</v>
      </c>
      <c r="M3333">
        <v>467</v>
      </c>
      <c r="N3333" t="b">
        <v>1</v>
      </c>
      <c r="O3333" t="s">
        <v>8274</v>
      </c>
      <c r="P3333" t="s">
        <v>8325</v>
      </c>
      <c r="Q3333" t="s">
        <v>8329</v>
      </c>
      <c r="R3333">
        <f t="shared" si="364"/>
        <v>82.96</v>
      </c>
      <c r="S3333" s="9">
        <f t="shared" si="365"/>
        <v>155</v>
      </c>
      <c r="T3333" s="8">
        <f t="shared" si="366"/>
        <v>41116.690104166664</v>
      </c>
      <c r="U3333" s="8">
        <f t="shared" si="367"/>
        <v>41151.690104166664</v>
      </c>
      <c r="V3333" s="14">
        <f t="shared" si="368"/>
        <v>35</v>
      </c>
      <c r="W3333" s="10">
        <f t="shared" si="369"/>
        <v>0.54975359999999984</v>
      </c>
      <c r="X3333" s="21">
        <f t="shared" si="370"/>
        <v>2012</v>
      </c>
    </row>
    <row r="3334" spans="1:24" ht="60" x14ac:dyDescent="0.25">
      <c r="A3334">
        <v>1472</v>
      </c>
      <c r="B3334" s="1" t="s">
        <v>1473</v>
      </c>
      <c r="C3334" s="1" t="s">
        <v>5582</v>
      </c>
      <c r="D3334" s="3">
        <v>25000</v>
      </c>
      <c r="E3334" s="4">
        <v>34676</v>
      </c>
      <c r="F3334" t="s">
        <v>8218</v>
      </c>
      <c r="G3334" t="s">
        <v>8223</v>
      </c>
      <c r="H3334" t="s">
        <v>8403</v>
      </c>
      <c r="I3334" t="s">
        <v>8245</v>
      </c>
      <c r="J3334">
        <v>1381928503</v>
      </c>
      <c r="K3334">
        <v>1379336503</v>
      </c>
      <c r="L3334" t="b">
        <v>1</v>
      </c>
      <c r="M3334">
        <v>336</v>
      </c>
      <c r="N3334" t="b">
        <v>1</v>
      </c>
      <c r="O3334" t="s">
        <v>8286</v>
      </c>
      <c r="P3334" t="s">
        <v>8309</v>
      </c>
      <c r="Q3334" t="s">
        <v>8310</v>
      </c>
      <c r="R3334">
        <f t="shared" si="364"/>
        <v>103.2</v>
      </c>
      <c r="S3334" s="9">
        <f t="shared" si="365"/>
        <v>139</v>
      </c>
      <c r="T3334" s="8">
        <f t="shared" si="366"/>
        <v>41533.542858796296</v>
      </c>
      <c r="U3334" s="8">
        <f t="shared" si="367"/>
        <v>41563.542858796296</v>
      </c>
      <c r="V3334" s="14">
        <f t="shared" si="368"/>
        <v>30</v>
      </c>
      <c r="W3334" s="10">
        <f t="shared" si="369"/>
        <v>0.38704</v>
      </c>
      <c r="X3334" s="21">
        <f t="shared" si="370"/>
        <v>2013</v>
      </c>
    </row>
    <row r="3335" spans="1:24" ht="45" x14ac:dyDescent="0.25">
      <c r="A3335">
        <v>2178</v>
      </c>
      <c r="B3335" s="1" t="s">
        <v>2179</v>
      </c>
      <c r="C3335" s="1" t="s">
        <v>6288</v>
      </c>
      <c r="D3335" s="3">
        <v>25000</v>
      </c>
      <c r="E3335" s="4">
        <v>34660</v>
      </c>
      <c r="F3335" t="s">
        <v>8218</v>
      </c>
      <c r="G3335" t="s">
        <v>8223</v>
      </c>
      <c r="H3335" t="s">
        <v>8403</v>
      </c>
      <c r="I3335" t="s">
        <v>8245</v>
      </c>
      <c r="J3335">
        <v>1484752597</v>
      </c>
      <c r="K3335">
        <v>1482160597</v>
      </c>
      <c r="L3335" t="b">
        <v>0</v>
      </c>
      <c r="M3335">
        <v>859</v>
      </c>
      <c r="N3335" t="b">
        <v>1</v>
      </c>
      <c r="O3335" t="s">
        <v>8274</v>
      </c>
      <c r="P3335" t="s">
        <v>8325</v>
      </c>
      <c r="Q3335" t="s">
        <v>8329</v>
      </c>
      <c r="R3335">
        <f t="shared" si="364"/>
        <v>40.35</v>
      </c>
      <c r="S3335" s="9">
        <f t="shared" si="365"/>
        <v>139</v>
      </c>
      <c r="T3335" s="8">
        <f t="shared" si="366"/>
        <v>42723.63653935185</v>
      </c>
      <c r="U3335" s="8">
        <f t="shared" si="367"/>
        <v>42753.63653935185</v>
      </c>
      <c r="V3335" s="14">
        <f t="shared" si="368"/>
        <v>30</v>
      </c>
      <c r="W3335" s="10">
        <f t="shared" si="369"/>
        <v>0.38640000000000002</v>
      </c>
      <c r="X3335" s="21">
        <f t="shared" si="370"/>
        <v>2016</v>
      </c>
    </row>
    <row r="3336" spans="1:24" ht="30" x14ac:dyDescent="0.25">
      <c r="A3336">
        <v>2026</v>
      </c>
      <c r="B3336" s="1" t="s">
        <v>2027</v>
      </c>
      <c r="C3336" s="1" t="s">
        <v>6136</v>
      </c>
      <c r="D3336" s="3">
        <v>25000</v>
      </c>
      <c r="E3336" s="4">
        <v>33370.769999999997</v>
      </c>
      <c r="F3336" t="s">
        <v>8218</v>
      </c>
      <c r="G3336" t="s">
        <v>8223</v>
      </c>
      <c r="H3336" t="s">
        <v>8403</v>
      </c>
      <c r="I3336" t="s">
        <v>8245</v>
      </c>
      <c r="J3336">
        <v>1398052740</v>
      </c>
      <c r="K3336">
        <v>1394127585</v>
      </c>
      <c r="L3336" t="b">
        <v>1</v>
      </c>
      <c r="M3336">
        <v>454</v>
      </c>
      <c r="N3336" t="b">
        <v>1</v>
      </c>
      <c r="O3336" t="s">
        <v>8293</v>
      </c>
      <c r="P3336" t="s">
        <v>8306</v>
      </c>
      <c r="Q3336" t="s">
        <v>8307</v>
      </c>
      <c r="R3336">
        <f t="shared" si="364"/>
        <v>73.5</v>
      </c>
      <c r="S3336" s="9">
        <f t="shared" si="365"/>
        <v>133</v>
      </c>
      <c r="T3336" s="8">
        <f t="shared" si="366"/>
        <v>41704.735937500001</v>
      </c>
      <c r="U3336" s="8">
        <f t="shared" si="367"/>
        <v>41750.165972222225</v>
      </c>
      <c r="V3336" s="14">
        <f t="shared" si="368"/>
        <v>45.430034722223354</v>
      </c>
      <c r="W3336" s="10">
        <f t="shared" si="369"/>
        <v>0.33483079999999987</v>
      </c>
      <c r="X3336" s="21">
        <f t="shared" si="370"/>
        <v>2014</v>
      </c>
    </row>
    <row r="3337" spans="1:24" ht="60" x14ac:dyDescent="0.25">
      <c r="A3337">
        <v>722</v>
      </c>
      <c r="B3337" s="1" t="s">
        <v>723</v>
      </c>
      <c r="C3337" s="1" t="s">
        <v>4832</v>
      </c>
      <c r="D3337" s="3">
        <v>25000</v>
      </c>
      <c r="E3337" s="4">
        <v>33006</v>
      </c>
      <c r="F3337" t="s">
        <v>8218</v>
      </c>
      <c r="G3337" t="s">
        <v>8223</v>
      </c>
      <c r="H3337" t="s">
        <v>8403</v>
      </c>
      <c r="I3337" t="s">
        <v>8245</v>
      </c>
      <c r="J3337">
        <v>1333909178</v>
      </c>
      <c r="K3337">
        <v>1331320778</v>
      </c>
      <c r="L3337" t="b">
        <v>0</v>
      </c>
      <c r="M3337">
        <v>153</v>
      </c>
      <c r="N3337" t="b">
        <v>1</v>
      </c>
      <c r="O3337" t="s">
        <v>8272</v>
      </c>
      <c r="P3337" t="s">
        <v>8309</v>
      </c>
      <c r="Q3337" t="s">
        <v>8331</v>
      </c>
      <c r="R3337">
        <f t="shared" si="364"/>
        <v>215.73</v>
      </c>
      <c r="S3337" s="9">
        <f t="shared" si="365"/>
        <v>132</v>
      </c>
      <c r="T3337" s="8">
        <f t="shared" si="366"/>
        <v>40977.805300925924</v>
      </c>
      <c r="U3337" s="8">
        <f t="shared" si="367"/>
        <v>41007.76363425926</v>
      </c>
      <c r="V3337" s="14">
        <f t="shared" si="368"/>
        <v>29.958333333335759</v>
      </c>
      <c r="W3337" s="10">
        <f t="shared" si="369"/>
        <v>0.32024000000000002</v>
      </c>
      <c r="X3337" s="21">
        <f t="shared" si="370"/>
        <v>2012</v>
      </c>
    </row>
    <row r="3338" spans="1:24" ht="60" x14ac:dyDescent="0.25">
      <c r="A3338">
        <v>39</v>
      </c>
      <c r="B3338" s="1" t="s">
        <v>41</v>
      </c>
      <c r="C3338" s="1" t="s">
        <v>4150</v>
      </c>
      <c r="D3338" s="3">
        <v>25000</v>
      </c>
      <c r="E3338" s="4">
        <v>32745</v>
      </c>
      <c r="F3338" t="s">
        <v>8218</v>
      </c>
      <c r="G3338" t="s">
        <v>8224</v>
      </c>
      <c r="H3338" t="s">
        <v>8407</v>
      </c>
      <c r="I3338" t="s">
        <v>8246</v>
      </c>
      <c r="J3338">
        <v>1401058740</v>
      </c>
      <c r="K3338">
        <v>1398388068</v>
      </c>
      <c r="L3338" t="b">
        <v>0</v>
      </c>
      <c r="M3338">
        <v>217</v>
      </c>
      <c r="N3338" t="b">
        <v>1</v>
      </c>
      <c r="O3338" t="s">
        <v>8263</v>
      </c>
      <c r="P3338" t="s">
        <v>8319</v>
      </c>
      <c r="Q3338" t="s">
        <v>8330</v>
      </c>
      <c r="R3338">
        <f t="shared" si="364"/>
        <v>150.9</v>
      </c>
      <c r="S3338" s="9">
        <f t="shared" si="365"/>
        <v>131</v>
      </c>
      <c r="T3338" s="8">
        <f t="shared" si="366"/>
        <v>41754.047083333331</v>
      </c>
      <c r="U3338" s="8">
        <f t="shared" si="367"/>
        <v>41784.957638888889</v>
      </c>
      <c r="V3338" s="14">
        <f t="shared" si="368"/>
        <v>30.910555555557949</v>
      </c>
      <c r="W3338" s="10">
        <f t="shared" si="369"/>
        <v>0.30980000000000002</v>
      </c>
      <c r="X3338" s="21">
        <f t="shared" si="370"/>
        <v>2014</v>
      </c>
    </row>
    <row r="3339" spans="1:24" ht="30" x14ac:dyDescent="0.25">
      <c r="A3339">
        <v>2239</v>
      </c>
      <c r="B3339" s="1" t="s">
        <v>2240</v>
      </c>
      <c r="C3339" s="1" t="s">
        <v>6349</v>
      </c>
      <c r="D3339" s="3">
        <v>25000</v>
      </c>
      <c r="E3339" s="4">
        <v>32006.67</v>
      </c>
      <c r="F3339" t="s">
        <v>8218</v>
      </c>
      <c r="G3339" t="s">
        <v>8223</v>
      </c>
      <c r="H3339" t="s">
        <v>8403</v>
      </c>
      <c r="I3339" t="s">
        <v>8245</v>
      </c>
      <c r="J3339">
        <v>1385870520</v>
      </c>
      <c r="K3339">
        <v>1382742014</v>
      </c>
      <c r="L3339" t="b">
        <v>0</v>
      </c>
      <c r="M3339">
        <v>426</v>
      </c>
      <c r="N3339" t="b">
        <v>1</v>
      </c>
      <c r="O3339" t="s">
        <v>8295</v>
      </c>
      <c r="P3339" t="s">
        <v>8314</v>
      </c>
      <c r="Q3339" t="s">
        <v>8315</v>
      </c>
      <c r="R3339">
        <f t="shared" si="364"/>
        <v>75.13</v>
      </c>
      <c r="S3339" s="9">
        <f t="shared" si="365"/>
        <v>128</v>
      </c>
      <c r="T3339" s="8">
        <f t="shared" si="366"/>
        <v>41572.958495370374</v>
      </c>
      <c r="U3339" s="8">
        <f t="shared" si="367"/>
        <v>41609.168055555558</v>
      </c>
      <c r="V3339" s="14">
        <f t="shared" si="368"/>
        <v>36.209560185183364</v>
      </c>
      <c r="W3339" s="10">
        <f t="shared" si="369"/>
        <v>0.28026679999999993</v>
      </c>
      <c r="X3339" s="21">
        <f t="shared" si="370"/>
        <v>2013</v>
      </c>
    </row>
    <row r="3340" spans="1:24" ht="60" x14ac:dyDescent="0.25">
      <c r="A3340">
        <v>3036</v>
      </c>
      <c r="B3340" s="1" t="s">
        <v>3036</v>
      </c>
      <c r="C3340" s="1" t="s">
        <v>7146</v>
      </c>
      <c r="D3340" s="3">
        <v>25000</v>
      </c>
      <c r="E3340" s="4">
        <v>31683</v>
      </c>
      <c r="F3340" t="s">
        <v>8218</v>
      </c>
      <c r="G3340" t="s">
        <v>8223</v>
      </c>
      <c r="H3340" t="s">
        <v>8403</v>
      </c>
      <c r="I3340" t="s">
        <v>8245</v>
      </c>
      <c r="J3340">
        <v>1376654340</v>
      </c>
      <c r="K3340">
        <v>1373568644</v>
      </c>
      <c r="L3340" t="b">
        <v>0</v>
      </c>
      <c r="M3340">
        <v>329</v>
      </c>
      <c r="N3340" t="b">
        <v>1</v>
      </c>
      <c r="O3340" t="s">
        <v>8301</v>
      </c>
      <c r="P3340" t="s">
        <v>8321</v>
      </c>
      <c r="Q3340" t="s">
        <v>8322</v>
      </c>
      <c r="R3340">
        <f t="shared" si="364"/>
        <v>96.3</v>
      </c>
      <c r="S3340" s="9">
        <f t="shared" si="365"/>
        <v>127</v>
      </c>
      <c r="T3340" s="8">
        <f t="shared" si="366"/>
        <v>41466.785231481481</v>
      </c>
      <c r="U3340" s="8">
        <f t="shared" si="367"/>
        <v>41502.499305555553</v>
      </c>
      <c r="V3340" s="14">
        <f t="shared" si="368"/>
        <v>35.714074074072414</v>
      </c>
      <c r="W3340" s="10">
        <f t="shared" si="369"/>
        <v>0.26732</v>
      </c>
      <c r="X3340" s="21">
        <f t="shared" si="370"/>
        <v>2013</v>
      </c>
    </row>
    <row r="3341" spans="1:24" ht="60" x14ac:dyDescent="0.25">
      <c r="A3341">
        <v>2017</v>
      </c>
      <c r="B3341" s="1" t="s">
        <v>2018</v>
      </c>
      <c r="C3341" s="1" t="s">
        <v>6127</v>
      </c>
      <c r="D3341" s="3">
        <v>25000</v>
      </c>
      <c r="E3341" s="4">
        <v>31275.599999999999</v>
      </c>
      <c r="F3341" t="s">
        <v>8218</v>
      </c>
      <c r="G3341" t="s">
        <v>8223</v>
      </c>
      <c r="H3341" t="s">
        <v>8403</v>
      </c>
      <c r="I3341" t="s">
        <v>8245</v>
      </c>
      <c r="J3341">
        <v>1332561600</v>
      </c>
      <c r="K3341">
        <v>1329873755</v>
      </c>
      <c r="L3341" t="b">
        <v>1</v>
      </c>
      <c r="M3341">
        <v>426</v>
      </c>
      <c r="N3341" t="b">
        <v>1</v>
      </c>
      <c r="O3341" t="s">
        <v>8293</v>
      </c>
      <c r="P3341" t="s">
        <v>8306</v>
      </c>
      <c r="Q3341" t="s">
        <v>8307</v>
      </c>
      <c r="R3341">
        <f t="shared" si="364"/>
        <v>73.42</v>
      </c>
      <c r="S3341" s="9">
        <f t="shared" si="365"/>
        <v>125</v>
      </c>
      <c r="T3341" s="8">
        <f t="shared" si="366"/>
        <v>40961.057349537034</v>
      </c>
      <c r="U3341" s="8">
        <f t="shared" si="367"/>
        <v>40992.166666666664</v>
      </c>
      <c r="V3341" s="14">
        <f t="shared" si="368"/>
        <v>31.109317129630654</v>
      </c>
      <c r="W3341" s="10">
        <f t="shared" si="369"/>
        <v>0.25102399999999997</v>
      </c>
      <c r="X3341" s="21">
        <f t="shared" si="370"/>
        <v>2012</v>
      </c>
    </row>
    <row r="3342" spans="1:24" ht="60" x14ac:dyDescent="0.25">
      <c r="A3342">
        <v>370</v>
      </c>
      <c r="B3342" s="1" t="s">
        <v>371</v>
      </c>
      <c r="C3342" s="1" t="s">
        <v>4480</v>
      </c>
      <c r="D3342" s="3">
        <v>25000</v>
      </c>
      <c r="E3342" s="4">
        <v>30505</v>
      </c>
      <c r="F3342" t="s">
        <v>8218</v>
      </c>
      <c r="G3342" t="s">
        <v>8223</v>
      </c>
      <c r="H3342" t="s">
        <v>8403</v>
      </c>
      <c r="I3342" t="s">
        <v>8245</v>
      </c>
      <c r="J3342">
        <v>1483729500</v>
      </c>
      <c r="K3342">
        <v>1481137500</v>
      </c>
      <c r="L3342" t="b">
        <v>0</v>
      </c>
      <c r="M3342">
        <v>43</v>
      </c>
      <c r="N3342" t="b">
        <v>1</v>
      </c>
      <c r="O3342" t="s">
        <v>8267</v>
      </c>
      <c r="P3342" t="s">
        <v>8319</v>
      </c>
      <c r="Q3342" t="s">
        <v>8320</v>
      </c>
      <c r="R3342">
        <f t="shared" si="364"/>
        <v>709.42</v>
      </c>
      <c r="S3342" s="9">
        <f t="shared" si="365"/>
        <v>122</v>
      </c>
      <c r="T3342" s="8">
        <f t="shared" si="366"/>
        <v>42711.795138888891</v>
      </c>
      <c r="U3342" s="8">
        <f t="shared" si="367"/>
        <v>42741.795138888891</v>
      </c>
      <c r="V3342" s="14">
        <f t="shared" si="368"/>
        <v>30</v>
      </c>
      <c r="W3342" s="10">
        <f t="shared" si="369"/>
        <v>0.22020000000000001</v>
      </c>
      <c r="X3342" s="21">
        <f t="shared" si="370"/>
        <v>2016</v>
      </c>
    </row>
    <row r="3343" spans="1:24" ht="45" x14ac:dyDescent="0.25">
      <c r="A3343">
        <v>2717</v>
      </c>
      <c r="B3343" s="1" t="s">
        <v>2717</v>
      </c>
      <c r="C3343" s="1" t="s">
        <v>6827</v>
      </c>
      <c r="D3343" s="3">
        <v>25000</v>
      </c>
      <c r="E3343" s="4">
        <v>30026</v>
      </c>
      <c r="F3343" t="s">
        <v>8218</v>
      </c>
      <c r="G3343" t="s">
        <v>8223</v>
      </c>
      <c r="H3343" t="s">
        <v>8403</v>
      </c>
      <c r="I3343" t="s">
        <v>8245</v>
      </c>
      <c r="J3343">
        <v>1417906649</v>
      </c>
      <c r="K3343">
        <v>1414015049</v>
      </c>
      <c r="L3343" t="b">
        <v>1</v>
      </c>
      <c r="M3343">
        <v>325</v>
      </c>
      <c r="N3343" t="b">
        <v>1</v>
      </c>
      <c r="O3343" t="s">
        <v>8301</v>
      </c>
      <c r="P3343" t="s">
        <v>8321</v>
      </c>
      <c r="Q3343" t="s">
        <v>8322</v>
      </c>
      <c r="R3343">
        <f t="shared" si="364"/>
        <v>92.39</v>
      </c>
      <c r="S3343" s="9">
        <f t="shared" si="365"/>
        <v>120</v>
      </c>
      <c r="T3343" s="8">
        <f t="shared" si="366"/>
        <v>41934.914918981485</v>
      </c>
      <c r="U3343" s="8">
        <f t="shared" si="367"/>
        <v>41979.956585648149</v>
      </c>
      <c r="V3343" s="14">
        <f t="shared" si="368"/>
        <v>45.041666666664241</v>
      </c>
      <c r="W3343" s="10">
        <f t="shared" si="369"/>
        <v>0.20104</v>
      </c>
      <c r="X3343" s="21">
        <f t="shared" si="370"/>
        <v>2014</v>
      </c>
    </row>
    <row r="3344" spans="1:24" ht="60" x14ac:dyDescent="0.25">
      <c r="A3344">
        <v>3009</v>
      </c>
      <c r="B3344" s="1" t="s">
        <v>3009</v>
      </c>
      <c r="C3344" s="1" t="s">
        <v>7119</v>
      </c>
      <c r="D3344" s="3">
        <v>25000</v>
      </c>
      <c r="E3344" s="4">
        <v>29939</v>
      </c>
      <c r="F3344" t="s">
        <v>8218</v>
      </c>
      <c r="G3344" t="s">
        <v>8223</v>
      </c>
      <c r="H3344" t="s">
        <v>8403</v>
      </c>
      <c r="I3344" t="s">
        <v>8245</v>
      </c>
      <c r="J3344">
        <v>1417012840</v>
      </c>
      <c r="K3344">
        <v>1414417240</v>
      </c>
      <c r="L3344" t="b">
        <v>0</v>
      </c>
      <c r="M3344">
        <v>128</v>
      </c>
      <c r="N3344" t="b">
        <v>1</v>
      </c>
      <c r="O3344" t="s">
        <v>8301</v>
      </c>
      <c r="P3344" t="s">
        <v>8321</v>
      </c>
      <c r="Q3344" t="s">
        <v>8322</v>
      </c>
      <c r="R3344">
        <f t="shared" si="364"/>
        <v>233.9</v>
      </c>
      <c r="S3344" s="9">
        <f t="shared" si="365"/>
        <v>120</v>
      </c>
      <c r="T3344" s="8">
        <f t="shared" si="366"/>
        <v>41939.569907407407</v>
      </c>
      <c r="U3344" s="8">
        <f t="shared" si="367"/>
        <v>41969.611574074079</v>
      </c>
      <c r="V3344" s="14">
        <f t="shared" si="368"/>
        <v>30.041666666671517</v>
      </c>
      <c r="W3344" s="10">
        <f t="shared" si="369"/>
        <v>0.19756000000000001</v>
      </c>
      <c r="X3344" s="21">
        <f t="shared" si="370"/>
        <v>2014</v>
      </c>
    </row>
    <row r="3345" spans="1:24" ht="45" x14ac:dyDescent="0.25">
      <c r="A3345">
        <v>296</v>
      </c>
      <c r="B3345" s="1" t="s">
        <v>297</v>
      </c>
      <c r="C3345" s="1" t="s">
        <v>4406</v>
      </c>
      <c r="D3345" s="3">
        <v>25000</v>
      </c>
      <c r="E3345" s="4">
        <v>29681.55</v>
      </c>
      <c r="F3345" t="s">
        <v>8218</v>
      </c>
      <c r="G3345" t="s">
        <v>8223</v>
      </c>
      <c r="H3345" t="s">
        <v>8403</v>
      </c>
      <c r="I3345" t="s">
        <v>8245</v>
      </c>
      <c r="J3345">
        <v>1347017083</v>
      </c>
      <c r="K3345">
        <v>1344857083</v>
      </c>
      <c r="L3345" t="b">
        <v>1</v>
      </c>
      <c r="M3345">
        <v>129</v>
      </c>
      <c r="N3345" t="b">
        <v>1</v>
      </c>
      <c r="O3345" t="s">
        <v>8267</v>
      </c>
      <c r="P3345" t="s">
        <v>8319</v>
      </c>
      <c r="Q3345" t="s">
        <v>8320</v>
      </c>
      <c r="R3345">
        <f t="shared" si="364"/>
        <v>230.09</v>
      </c>
      <c r="S3345" s="9">
        <f t="shared" si="365"/>
        <v>119</v>
      </c>
      <c r="T3345" s="8">
        <f t="shared" si="366"/>
        <v>41134.475497685184</v>
      </c>
      <c r="U3345" s="8">
        <f t="shared" si="367"/>
        <v>41159.475497685184</v>
      </c>
      <c r="V3345" s="14">
        <f t="shared" si="368"/>
        <v>25</v>
      </c>
      <c r="W3345" s="10">
        <f t="shared" si="369"/>
        <v>0.18726199999999998</v>
      </c>
      <c r="X3345" s="21">
        <f t="shared" si="370"/>
        <v>2012</v>
      </c>
    </row>
    <row r="3346" spans="1:24" ht="45" x14ac:dyDescent="0.25">
      <c r="A3346">
        <v>2720</v>
      </c>
      <c r="B3346" s="1" t="s">
        <v>2720</v>
      </c>
      <c r="C3346" s="1" t="s">
        <v>6830</v>
      </c>
      <c r="D3346" s="3">
        <v>25000</v>
      </c>
      <c r="E3346" s="4">
        <v>29531</v>
      </c>
      <c r="F3346" t="s">
        <v>8218</v>
      </c>
      <c r="G3346" t="s">
        <v>8223</v>
      </c>
      <c r="H3346" t="s">
        <v>8403</v>
      </c>
      <c r="I3346" t="s">
        <v>8245</v>
      </c>
      <c r="J3346">
        <v>1478866253</v>
      </c>
      <c r="K3346">
        <v>1476270653</v>
      </c>
      <c r="L3346" t="b">
        <v>0</v>
      </c>
      <c r="M3346">
        <v>173</v>
      </c>
      <c r="N3346" t="b">
        <v>1</v>
      </c>
      <c r="O3346" t="s">
        <v>8301</v>
      </c>
      <c r="P3346" t="s">
        <v>8321</v>
      </c>
      <c r="Q3346" t="s">
        <v>8322</v>
      </c>
      <c r="R3346">
        <f t="shared" si="364"/>
        <v>170.7</v>
      </c>
      <c r="S3346" s="9">
        <f t="shared" si="365"/>
        <v>118</v>
      </c>
      <c r="T3346" s="8">
        <f t="shared" si="366"/>
        <v>42655.465891203698</v>
      </c>
      <c r="U3346" s="8">
        <f t="shared" si="367"/>
        <v>42685.507557870369</v>
      </c>
      <c r="V3346" s="14">
        <f t="shared" si="368"/>
        <v>30.041666666671517</v>
      </c>
      <c r="W3346" s="10">
        <f t="shared" si="369"/>
        <v>0.18124000000000001</v>
      </c>
      <c r="X3346" s="21">
        <f t="shared" si="370"/>
        <v>2016</v>
      </c>
    </row>
    <row r="3347" spans="1:24" ht="60" x14ac:dyDescent="0.25">
      <c r="A3347">
        <v>263</v>
      </c>
      <c r="B3347" s="1" t="s">
        <v>264</v>
      </c>
      <c r="C3347" s="1" t="s">
        <v>4373</v>
      </c>
      <c r="D3347" s="3">
        <v>25000</v>
      </c>
      <c r="E3347" s="4">
        <v>29520.27</v>
      </c>
      <c r="F3347" t="s">
        <v>8218</v>
      </c>
      <c r="G3347" t="s">
        <v>8223</v>
      </c>
      <c r="H3347" t="s">
        <v>8403</v>
      </c>
      <c r="I3347" t="s">
        <v>8245</v>
      </c>
      <c r="J3347">
        <v>1348786494</v>
      </c>
      <c r="K3347">
        <v>1346194494</v>
      </c>
      <c r="L3347" t="b">
        <v>1</v>
      </c>
      <c r="M3347">
        <v>963</v>
      </c>
      <c r="N3347" t="b">
        <v>1</v>
      </c>
      <c r="O3347" t="s">
        <v>8267</v>
      </c>
      <c r="P3347" t="s">
        <v>8319</v>
      </c>
      <c r="Q3347" t="s">
        <v>8320</v>
      </c>
      <c r="R3347">
        <f t="shared" si="364"/>
        <v>30.65</v>
      </c>
      <c r="S3347" s="9">
        <f t="shared" si="365"/>
        <v>118</v>
      </c>
      <c r="T3347" s="8">
        <f t="shared" si="366"/>
        <v>41149.954791666663</v>
      </c>
      <c r="U3347" s="8">
        <f t="shared" si="367"/>
        <v>41179.954791666663</v>
      </c>
      <c r="V3347" s="14">
        <f t="shared" si="368"/>
        <v>30</v>
      </c>
      <c r="W3347" s="10">
        <f t="shared" si="369"/>
        <v>0.18081080000000002</v>
      </c>
      <c r="X3347" s="21">
        <f t="shared" si="370"/>
        <v>2012</v>
      </c>
    </row>
    <row r="3348" spans="1:24" ht="45" x14ac:dyDescent="0.25">
      <c r="A3348">
        <v>336</v>
      </c>
      <c r="B3348" s="1" t="s">
        <v>337</v>
      </c>
      <c r="C3348" s="1" t="s">
        <v>4446</v>
      </c>
      <c r="D3348" s="3">
        <v>25000</v>
      </c>
      <c r="E3348" s="4">
        <v>29209.78</v>
      </c>
      <c r="F3348" t="s">
        <v>8218</v>
      </c>
      <c r="G3348" t="s">
        <v>8223</v>
      </c>
      <c r="H3348" t="s">
        <v>8403</v>
      </c>
      <c r="I3348" t="s">
        <v>8245</v>
      </c>
      <c r="J3348">
        <v>1447427918</v>
      </c>
      <c r="K3348">
        <v>1444832318</v>
      </c>
      <c r="L3348" t="b">
        <v>1</v>
      </c>
      <c r="M3348">
        <v>493</v>
      </c>
      <c r="N3348" t="b">
        <v>1</v>
      </c>
      <c r="O3348" t="s">
        <v>8267</v>
      </c>
      <c r="P3348" t="s">
        <v>8319</v>
      </c>
      <c r="Q3348" t="s">
        <v>8320</v>
      </c>
      <c r="R3348">
        <f t="shared" si="364"/>
        <v>59.25</v>
      </c>
      <c r="S3348" s="9">
        <f t="shared" si="365"/>
        <v>117</v>
      </c>
      <c r="T3348" s="8">
        <f t="shared" si="366"/>
        <v>42291.596273148149</v>
      </c>
      <c r="U3348" s="8">
        <f t="shared" si="367"/>
        <v>42321.637939814813</v>
      </c>
      <c r="V3348" s="14">
        <f t="shared" si="368"/>
        <v>30.041666666664241</v>
      </c>
      <c r="W3348" s="10">
        <f t="shared" si="369"/>
        <v>0.16839119999999996</v>
      </c>
      <c r="X3348" s="21">
        <f t="shared" si="370"/>
        <v>2015</v>
      </c>
    </row>
    <row r="3349" spans="1:24" ht="45" x14ac:dyDescent="0.25">
      <c r="A3349">
        <v>2714</v>
      </c>
      <c r="B3349" s="1" t="s">
        <v>2714</v>
      </c>
      <c r="C3349" s="1" t="s">
        <v>6824</v>
      </c>
      <c r="D3349" s="3">
        <v>25000</v>
      </c>
      <c r="E3349" s="4">
        <v>29089</v>
      </c>
      <c r="F3349" t="s">
        <v>8218</v>
      </c>
      <c r="G3349" t="s">
        <v>8223</v>
      </c>
      <c r="H3349" t="s">
        <v>8403</v>
      </c>
      <c r="I3349" t="s">
        <v>8245</v>
      </c>
      <c r="J3349">
        <v>1476486000</v>
      </c>
      <c r="K3349">
        <v>1474040596</v>
      </c>
      <c r="L3349" t="b">
        <v>1</v>
      </c>
      <c r="M3349">
        <v>305</v>
      </c>
      <c r="N3349" t="b">
        <v>1</v>
      </c>
      <c r="O3349" t="s">
        <v>8301</v>
      </c>
      <c r="P3349" t="s">
        <v>8321</v>
      </c>
      <c r="Q3349" t="s">
        <v>8322</v>
      </c>
      <c r="R3349">
        <f t="shared" si="364"/>
        <v>95.37</v>
      </c>
      <c r="S3349" s="9">
        <f t="shared" si="365"/>
        <v>116</v>
      </c>
      <c r="T3349" s="8">
        <f t="shared" si="366"/>
        <v>42629.655046296291</v>
      </c>
      <c r="U3349" s="8">
        <f t="shared" si="367"/>
        <v>42657.958333333328</v>
      </c>
      <c r="V3349" s="14">
        <f t="shared" si="368"/>
        <v>28.30328703703708</v>
      </c>
      <c r="W3349" s="10">
        <f t="shared" si="369"/>
        <v>0.16356000000000001</v>
      </c>
      <c r="X3349" s="21">
        <f t="shared" si="370"/>
        <v>2016</v>
      </c>
    </row>
    <row r="3350" spans="1:24" ht="45" x14ac:dyDescent="0.25">
      <c r="A3350">
        <v>350</v>
      </c>
      <c r="B3350" s="1" t="s">
        <v>351</v>
      </c>
      <c r="C3350" s="1" t="s">
        <v>4460</v>
      </c>
      <c r="D3350" s="3">
        <v>25000</v>
      </c>
      <c r="E3350" s="4">
        <v>28690</v>
      </c>
      <c r="F3350" t="s">
        <v>8218</v>
      </c>
      <c r="G3350" t="s">
        <v>8223</v>
      </c>
      <c r="H3350" t="s">
        <v>8403</v>
      </c>
      <c r="I3350" t="s">
        <v>8245</v>
      </c>
      <c r="J3350">
        <v>1473566340</v>
      </c>
      <c r="K3350">
        <v>1470274509</v>
      </c>
      <c r="L3350" t="b">
        <v>1</v>
      </c>
      <c r="M3350">
        <v>221</v>
      </c>
      <c r="N3350" t="b">
        <v>1</v>
      </c>
      <c r="O3350" t="s">
        <v>8267</v>
      </c>
      <c r="P3350" t="s">
        <v>8319</v>
      </c>
      <c r="Q3350" t="s">
        <v>8320</v>
      </c>
      <c r="R3350">
        <f t="shared" si="364"/>
        <v>129.82</v>
      </c>
      <c r="S3350" s="9">
        <f t="shared" si="365"/>
        <v>115</v>
      </c>
      <c r="T3350" s="8">
        <f t="shared" si="366"/>
        <v>42586.066076388888</v>
      </c>
      <c r="U3350" s="8">
        <f t="shared" si="367"/>
        <v>42624.165972222225</v>
      </c>
      <c r="V3350" s="14">
        <f t="shared" si="368"/>
        <v>38.099895833336632</v>
      </c>
      <c r="W3350" s="10">
        <f t="shared" si="369"/>
        <v>0.14760000000000001</v>
      </c>
      <c r="X3350" s="21">
        <f t="shared" si="370"/>
        <v>2016</v>
      </c>
    </row>
    <row r="3351" spans="1:24" ht="45" x14ac:dyDescent="0.25">
      <c r="A3351">
        <v>2616</v>
      </c>
      <c r="B3351" s="1" t="s">
        <v>2616</v>
      </c>
      <c r="C3351" s="1" t="s">
        <v>6726</v>
      </c>
      <c r="D3351" s="3">
        <v>25000</v>
      </c>
      <c r="E3351" s="4">
        <v>28633.5</v>
      </c>
      <c r="F3351" t="s">
        <v>8218</v>
      </c>
      <c r="G3351" t="s">
        <v>8223</v>
      </c>
      <c r="H3351" t="s">
        <v>8403</v>
      </c>
      <c r="I3351" t="s">
        <v>8245</v>
      </c>
      <c r="J3351">
        <v>1440546729</v>
      </c>
      <c r="K3351">
        <v>1437954729</v>
      </c>
      <c r="L3351" t="b">
        <v>1</v>
      </c>
      <c r="M3351">
        <v>238</v>
      </c>
      <c r="N3351" t="b">
        <v>1</v>
      </c>
      <c r="O3351" t="s">
        <v>8299</v>
      </c>
      <c r="P3351" t="s">
        <v>8306</v>
      </c>
      <c r="Q3351" t="s">
        <v>8313</v>
      </c>
      <c r="R3351">
        <f t="shared" si="364"/>
        <v>120.31</v>
      </c>
      <c r="S3351" s="9">
        <f t="shared" si="365"/>
        <v>115</v>
      </c>
      <c r="T3351" s="8">
        <f t="shared" si="366"/>
        <v>42211.99454861111</v>
      </c>
      <c r="U3351" s="8">
        <f t="shared" si="367"/>
        <v>42241.99454861111</v>
      </c>
      <c r="V3351" s="14">
        <f t="shared" si="368"/>
        <v>30</v>
      </c>
      <c r="W3351" s="10">
        <f t="shared" si="369"/>
        <v>0.14534</v>
      </c>
      <c r="X3351" s="21">
        <f t="shared" si="370"/>
        <v>2015</v>
      </c>
    </row>
    <row r="3352" spans="1:24" ht="60" x14ac:dyDescent="0.25">
      <c r="A3352">
        <v>3014</v>
      </c>
      <c r="B3352" s="1" t="s">
        <v>3014</v>
      </c>
      <c r="C3352" s="1" t="s">
        <v>7124</v>
      </c>
      <c r="D3352" s="3">
        <v>25000</v>
      </c>
      <c r="E3352" s="4">
        <v>28276</v>
      </c>
      <c r="F3352" t="s">
        <v>8218</v>
      </c>
      <c r="G3352" t="s">
        <v>8223</v>
      </c>
      <c r="H3352" t="s">
        <v>8403</v>
      </c>
      <c r="I3352" t="s">
        <v>8245</v>
      </c>
      <c r="J3352">
        <v>1415163600</v>
      </c>
      <c r="K3352">
        <v>1412737080</v>
      </c>
      <c r="L3352" t="b">
        <v>0</v>
      </c>
      <c r="M3352">
        <v>557</v>
      </c>
      <c r="N3352" t="b">
        <v>1</v>
      </c>
      <c r="O3352" t="s">
        <v>8301</v>
      </c>
      <c r="P3352" t="s">
        <v>8321</v>
      </c>
      <c r="Q3352" t="s">
        <v>8322</v>
      </c>
      <c r="R3352">
        <f t="shared" si="364"/>
        <v>50.76</v>
      </c>
      <c r="S3352" s="9">
        <f t="shared" si="365"/>
        <v>113</v>
      </c>
      <c r="T3352" s="8">
        <f t="shared" si="366"/>
        <v>41920.123611111114</v>
      </c>
      <c r="U3352" s="8">
        <f t="shared" si="367"/>
        <v>41948.208333333336</v>
      </c>
      <c r="V3352" s="14">
        <f t="shared" si="368"/>
        <v>28.084722222221899</v>
      </c>
      <c r="W3352" s="10">
        <f t="shared" si="369"/>
        <v>0.13103999999999999</v>
      </c>
      <c r="X3352" s="21">
        <f t="shared" si="370"/>
        <v>2014</v>
      </c>
    </row>
    <row r="3353" spans="1:24" ht="60" x14ac:dyDescent="0.25">
      <c r="A3353">
        <v>2987</v>
      </c>
      <c r="B3353" s="1" t="s">
        <v>2987</v>
      </c>
      <c r="C3353" s="1" t="s">
        <v>7097</v>
      </c>
      <c r="D3353" s="3">
        <v>25000</v>
      </c>
      <c r="E3353" s="4">
        <v>27600.2</v>
      </c>
      <c r="F3353" t="s">
        <v>8218</v>
      </c>
      <c r="G3353" t="s">
        <v>8223</v>
      </c>
      <c r="H3353" t="s">
        <v>8403</v>
      </c>
      <c r="I3353" t="s">
        <v>8245</v>
      </c>
      <c r="J3353">
        <v>1476316800</v>
      </c>
      <c r="K3353">
        <v>1473837751</v>
      </c>
      <c r="L3353" t="b">
        <v>0</v>
      </c>
      <c r="M3353">
        <v>265</v>
      </c>
      <c r="N3353" t="b">
        <v>1</v>
      </c>
      <c r="O3353" t="s">
        <v>8301</v>
      </c>
      <c r="P3353" t="s">
        <v>8321</v>
      </c>
      <c r="Q3353" t="s">
        <v>8322</v>
      </c>
      <c r="R3353">
        <f t="shared" si="364"/>
        <v>104.15</v>
      </c>
      <c r="S3353" s="9">
        <f t="shared" si="365"/>
        <v>110</v>
      </c>
      <c r="T3353" s="8">
        <f t="shared" si="366"/>
        <v>42627.307303240741</v>
      </c>
      <c r="U3353" s="8">
        <f t="shared" si="367"/>
        <v>42656</v>
      </c>
      <c r="V3353" s="14">
        <f t="shared" si="368"/>
        <v>28.692696759258979</v>
      </c>
      <c r="W3353" s="10">
        <f t="shared" si="369"/>
        <v>0.10400800000000003</v>
      </c>
      <c r="X3353" s="21">
        <f t="shared" si="370"/>
        <v>2016</v>
      </c>
    </row>
    <row r="3354" spans="1:24" ht="45" x14ac:dyDescent="0.25">
      <c r="A3354">
        <v>3035</v>
      </c>
      <c r="B3354" s="1" t="s">
        <v>3035</v>
      </c>
      <c r="C3354" s="1" t="s">
        <v>7145</v>
      </c>
      <c r="D3354" s="3">
        <v>25000</v>
      </c>
      <c r="E3354" s="4">
        <v>27196.71</v>
      </c>
      <c r="F3354" t="s">
        <v>8218</v>
      </c>
      <c r="G3354" t="s">
        <v>8223</v>
      </c>
      <c r="H3354" t="s">
        <v>8403</v>
      </c>
      <c r="I3354" t="s">
        <v>8245</v>
      </c>
      <c r="J3354">
        <v>1367674009</v>
      </c>
      <c r="K3354">
        <v>1365082009</v>
      </c>
      <c r="L3354" t="b">
        <v>0</v>
      </c>
      <c r="M3354">
        <v>307</v>
      </c>
      <c r="N3354" t="b">
        <v>1</v>
      </c>
      <c r="O3354" t="s">
        <v>8301</v>
      </c>
      <c r="P3354" t="s">
        <v>8321</v>
      </c>
      <c r="Q3354" t="s">
        <v>8322</v>
      </c>
      <c r="R3354">
        <f t="shared" si="364"/>
        <v>88.59</v>
      </c>
      <c r="S3354" s="9">
        <f t="shared" si="365"/>
        <v>109</v>
      </c>
      <c r="T3354" s="8">
        <f t="shared" si="366"/>
        <v>41368.560289351852</v>
      </c>
      <c r="U3354" s="8">
        <f t="shared" si="367"/>
        <v>41398.560289351852</v>
      </c>
      <c r="V3354" s="14">
        <f t="shared" si="368"/>
        <v>30</v>
      </c>
      <c r="W3354" s="10">
        <f t="shared" si="369"/>
        <v>8.7868399999999972E-2</v>
      </c>
      <c r="X3354" s="21">
        <f t="shared" si="370"/>
        <v>2013</v>
      </c>
    </row>
    <row r="3355" spans="1:24" ht="45" x14ac:dyDescent="0.25">
      <c r="A3355">
        <v>322</v>
      </c>
      <c r="B3355" s="1" t="s">
        <v>323</v>
      </c>
      <c r="C3355" s="1" t="s">
        <v>4432</v>
      </c>
      <c r="D3355" s="3">
        <v>25000</v>
      </c>
      <c r="E3355" s="4">
        <v>26978</v>
      </c>
      <c r="F3355" t="s">
        <v>8218</v>
      </c>
      <c r="G3355" t="s">
        <v>8223</v>
      </c>
      <c r="H3355" t="s">
        <v>8403</v>
      </c>
      <c r="I3355" t="s">
        <v>8245</v>
      </c>
      <c r="J3355">
        <v>1463146848</v>
      </c>
      <c r="K3355">
        <v>1460554848</v>
      </c>
      <c r="L3355" t="b">
        <v>1</v>
      </c>
      <c r="M3355">
        <v>186</v>
      </c>
      <c r="N3355" t="b">
        <v>1</v>
      </c>
      <c r="O3355" t="s">
        <v>8267</v>
      </c>
      <c r="P3355" t="s">
        <v>8319</v>
      </c>
      <c r="Q3355" t="s">
        <v>8320</v>
      </c>
      <c r="R3355">
        <f t="shared" si="364"/>
        <v>145.04</v>
      </c>
      <c r="S3355" s="9">
        <f t="shared" si="365"/>
        <v>108</v>
      </c>
      <c r="T3355" s="8">
        <f t="shared" si="366"/>
        <v>42473.57</v>
      </c>
      <c r="U3355" s="8">
        <f t="shared" si="367"/>
        <v>42503.57</v>
      </c>
      <c r="V3355" s="14">
        <f t="shared" si="368"/>
        <v>30</v>
      </c>
      <c r="W3355" s="10">
        <f t="shared" si="369"/>
        <v>7.9119999999999996E-2</v>
      </c>
      <c r="X3355" s="21">
        <f t="shared" si="370"/>
        <v>2016</v>
      </c>
    </row>
    <row r="3356" spans="1:24" ht="45" x14ac:dyDescent="0.25">
      <c r="A3356">
        <v>1514</v>
      </c>
      <c r="B3356" s="1" t="s">
        <v>1515</v>
      </c>
      <c r="C3356" s="1" t="s">
        <v>5624</v>
      </c>
      <c r="D3356" s="3">
        <v>25000</v>
      </c>
      <c r="E3356" s="4">
        <v>26619</v>
      </c>
      <c r="F3356" t="s">
        <v>8218</v>
      </c>
      <c r="G3356" t="s">
        <v>8223</v>
      </c>
      <c r="H3356" t="s">
        <v>8403</v>
      </c>
      <c r="I3356" t="s">
        <v>8245</v>
      </c>
      <c r="J3356">
        <v>1443363640</v>
      </c>
      <c r="K3356">
        <v>1439907640</v>
      </c>
      <c r="L3356" t="b">
        <v>1</v>
      </c>
      <c r="M3356">
        <v>176</v>
      </c>
      <c r="N3356" t="b">
        <v>1</v>
      </c>
      <c r="O3356" t="s">
        <v>8283</v>
      </c>
      <c r="P3356" t="s">
        <v>8311</v>
      </c>
      <c r="Q3356" t="s">
        <v>8312</v>
      </c>
      <c r="R3356">
        <f t="shared" si="364"/>
        <v>151.24</v>
      </c>
      <c r="S3356" s="9">
        <f t="shared" si="365"/>
        <v>106</v>
      </c>
      <c r="T3356" s="8">
        <f t="shared" si="366"/>
        <v>42234.597685185188</v>
      </c>
      <c r="U3356" s="8">
        <f t="shared" si="367"/>
        <v>42274.597685185188</v>
      </c>
      <c r="V3356" s="14">
        <f t="shared" si="368"/>
        <v>40</v>
      </c>
      <c r="W3356" s="10">
        <f t="shared" si="369"/>
        <v>6.4759999999999998E-2</v>
      </c>
      <c r="X3356" s="21">
        <f t="shared" si="370"/>
        <v>2015</v>
      </c>
    </row>
    <row r="3357" spans="1:24" ht="60" x14ac:dyDescent="0.25">
      <c r="A3357">
        <v>2332</v>
      </c>
      <c r="B3357" s="1" t="s">
        <v>2333</v>
      </c>
      <c r="C3357" s="1" t="s">
        <v>6442</v>
      </c>
      <c r="D3357" s="3">
        <v>25000</v>
      </c>
      <c r="E3357" s="4">
        <v>26577</v>
      </c>
      <c r="F3357" t="s">
        <v>8218</v>
      </c>
      <c r="G3357" t="s">
        <v>8223</v>
      </c>
      <c r="H3357" t="s">
        <v>8403</v>
      </c>
      <c r="I3357" t="s">
        <v>8245</v>
      </c>
      <c r="J3357">
        <v>1423235071</v>
      </c>
      <c r="K3357">
        <v>1420643071</v>
      </c>
      <c r="L3357" t="b">
        <v>1</v>
      </c>
      <c r="M3357">
        <v>352</v>
      </c>
      <c r="N3357" t="b">
        <v>1</v>
      </c>
      <c r="O3357" t="s">
        <v>8296</v>
      </c>
      <c r="P3357" t="s">
        <v>8317</v>
      </c>
      <c r="Q3357" t="s">
        <v>8318</v>
      </c>
      <c r="R3357">
        <f t="shared" si="364"/>
        <v>75.5</v>
      </c>
      <c r="S3357" s="9">
        <f t="shared" si="365"/>
        <v>106</v>
      </c>
      <c r="T3357" s="8">
        <f t="shared" si="366"/>
        <v>42011.628136574072</v>
      </c>
      <c r="U3357" s="8">
        <f t="shared" si="367"/>
        <v>42041.628136574072</v>
      </c>
      <c r="V3357" s="14">
        <f t="shared" si="368"/>
        <v>30</v>
      </c>
      <c r="W3357" s="10">
        <f t="shared" si="369"/>
        <v>6.3079999999999997E-2</v>
      </c>
      <c r="X3357" s="21">
        <f t="shared" si="370"/>
        <v>2015</v>
      </c>
    </row>
    <row r="3358" spans="1:24" ht="60" x14ac:dyDescent="0.25">
      <c r="A3358">
        <v>385</v>
      </c>
      <c r="B3358" s="1" t="s">
        <v>386</v>
      </c>
      <c r="C3358" s="1" t="s">
        <v>4495</v>
      </c>
      <c r="D3358" s="3">
        <v>25000</v>
      </c>
      <c r="E3358" s="4">
        <v>26495.5</v>
      </c>
      <c r="F3358" t="s">
        <v>8218</v>
      </c>
      <c r="G3358" t="s">
        <v>8223</v>
      </c>
      <c r="H3358" t="s">
        <v>8403</v>
      </c>
      <c r="I3358" t="s">
        <v>8245</v>
      </c>
      <c r="J3358">
        <v>1416582101</v>
      </c>
      <c r="K3358">
        <v>1413986501</v>
      </c>
      <c r="L3358" t="b">
        <v>0</v>
      </c>
      <c r="M3358">
        <v>237</v>
      </c>
      <c r="N3358" t="b">
        <v>1</v>
      </c>
      <c r="O3358" t="s">
        <v>8267</v>
      </c>
      <c r="P3358" t="s">
        <v>8319</v>
      </c>
      <c r="Q3358" t="s">
        <v>8320</v>
      </c>
      <c r="R3358">
        <f t="shared" si="364"/>
        <v>111.8</v>
      </c>
      <c r="S3358" s="9">
        <f t="shared" si="365"/>
        <v>106</v>
      </c>
      <c r="T3358" s="8">
        <f t="shared" si="366"/>
        <v>41934.584502314814</v>
      </c>
      <c r="U3358" s="8">
        <f t="shared" si="367"/>
        <v>41964.626168981486</v>
      </c>
      <c r="V3358" s="14">
        <f t="shared" si="368"/>
        <v>30.041666666671517</v>
      </c>
      <c r="W3358" s="10">
        <f t="shared" si="369"/>
        <v>5.9819999999999998E-2</v>
      </c>
      <c r="X3358" s="21">
        <f t="shared" si="370"/>
        <v>2014</v>
      </c>
    </row>
    <row r="3359" spans="1:24" ht="45" x14ac:dyDescent="0.25">
      <c r="A3359">
        <v>2329</v>
      </c>
      <c r="B3359" s="1" t="s">
        <v>2330</v>
      </c>
      <c r="C3359" s="1" t="s">
        <v>6439</v>
      </c>
      <c r="D3359" s="3">
        <v>25000</v>
      </c>
      <c r="E3359" s="4">
        <v>26480</v>
      </c>
      <c r="F3359" t="s">
        <v>8218</v>
      </c>
      <c r="G3359" t="s">
        <v>8223</v>
      </c>
      <c r="H3359" t="s">
        <v>8403</v>
      </c>
      <c r="I3359" t="s">
        <v>8245</v>
      </c>
      <c r="J3359">
        <v>1405609146</v>
      </c>
      <c r="K3359">
        <v>1403017146</v>
      </c>
      <c r="L3359" t="b">
        <v>1</v>
      </c>
      <c r="M3359">
        <v>125</v>
      </c>
      <c r="N3359" t="b">
        <v>1</v>
      </c>
      <c r="O3359" t="s">
        <v>8296</v>
      </c>
      <c r="P3359" t="s">
        <v>8317</v>
      </c>
      <c r="Q3359" t="s">
        <v>8318</v>
      </c>
      <c r="R3359">
        <f t="shared" si="364"/>
        <v>211.84</v>
      </c>
      <c r="S3359" s="9">
        <f t="shared" si="365"/>
        <v>106</v>
      </c>
      <c r="T3359" s="8">
        <f t="shared" si="366"/>
        <v>41807.624374999999</v>
      </c>
      <c r="U3359" s="8">
        <f t="shared" si="367"/>
        <v>41837.624374999999</v>
      </c>
      <c r="V3359" s="14">
        <f t="shared" si="368"/>
        <v>30</v>
      </c>
      <c r="W3359" s="10">
        <f t="shared" si="369"/>
        <v>5.9200000000000003E-2</v>
      </c>
      <c r="X3359" s="21">
        <f t="shared" si="370"/>
        <v>2014</v>
      </c>
    </row>
    <row r="3360" spans="1:24" ht="45" x14ac:dyDescent="0.25">
      <c r="A3360">
        <v>643</v>
      </c>
      <c r="B3360" s="1" t="s">
        <v>644</v>
      </c>
      <c r="C3360" s="1" t="s">
        <v>4753</v>
      </c>
      <c r="D3360" s="3">
        <v>25000</v>
      </c>
      <c r="E3360" s="4">
        <v>26452</v>
      </c>
      <c r="F3360" t="s">
        <v>8218</v>
      </c>
      <c r="G3360" t="s">
        <v>8223</v>
      </c>
      <c r="H3360" t="s">
        <v>8403</v>
      </c>
      <c r="I3360" t="s">
        <v>8245</v>
      </c>
      <c r="J3360">
        <v>1433085875</v>
      </c>
      <c r="K3360">
        <v>1428333875</v>
      </c>
      <c r="L3360" t="b">
        <v>0</v>
      </c>
      <c r="M3360">
        <v>152</v>
      </c>
      <c r="N3360" t="b">
        <v>1</v>
      </c>
      <c r="O3360" t="s">
        <v>8271</v>
      </c>
      <c r="P3360" t="s">
        <v>8306</v>
      </c>
      <c r="Q3360" t="s">
        <v>8308</v>
      </c>
      <c r="R3360">
        <f t="shared" si="364"/>
        <v>174.03</v>
      </c>
      <c r="S3360" s="9">
        <f t="shared" si="365"/>
        <v>106</v>
      </c>
      <c r="T3360" s="8">
        <f t="shared" si="366"/>
        <v>42100.642071759255</v>
      </c>
      <c r="U3360" s="8">
        <f t="shared" si="367"/>
        <v>42155.642071759255</v>
      </c>
      <c r="V3360" s="14">
        <f t="shared" si="368"/>
        <v>55</v>
      </c>
      <c r="W3360" s="10">
        <f t="shared" si="369"/>
        <v>5.808E-2</v>
      </c>
      <c r="X3360" s="21">
        <f t="shared" si="370"/>
        <v>2015</v>
      </c>
    </row>
    <row r="3361" spans="1:24" ht="60" x14ac:dyDescent="0.25">
      <c r="A3361">
        <v>2068</v>
      </c>
      <c r="B3361" s="1" t="s">
        <v>2069</v>
      </c>
      <c r="C3361" s="1" t="s">
        <v>6178</v>
      </c>
      <c r="D3361" s="3">
        <v>25000</v>
      </c>
      <c r="E3361" s="4">
        <v>26305.97</v>
      </c>
      <c r="F3361" t="s">
        <v>8218</v>
      </c>
      <c r="G3361" t="s">
        <v>8223</v>
      </c>
      <c r="H3361" t="s">
        <v>8403</v>
      </c>
      <c r="I3361" t="s">
        <v>8245</v>
      </c>
      <c r="J3361">
        <v>1476994315</v>
      </c>
      <c r="K3361">
        <v>1474402315</v>
      </c>
      <c r="L3361" t="b">
        <v>0</v>
      </c>
      <c r="M3361">
        <v>76</v>
      </c>
      <c r="N3361" t="b">
        <v>1</v>
      </c>
      <c r="O3361" t="s">
        <v>8293</v>
      </c>
      <c r="P3361" t="s">
        <v>8306</v>
      </c>
      <c r="Q3361" t="s">
        <v>8307</v>
      </c>
      <c r="R3361">
        <f t="shared" si="364"/>
        <v>346.13</v>
      </c>
      <c r="S3361" s="9">
        <f t="shared" si="365"/>
        <v>105</v>
      </c>
      <c r="T3361" s="8">
        <f t="shared" si="366"/>
        <v>42633.841608796298</v>
      </c>
      <c r="U3361" s="8">
        <f t="shared" si="367"/>
        <v>42663.841608796298</v>
      </c>
      <c r="V3361" s="14">
        <f t="shared" si="368"/>
        <v>30</v>
      </c>
      <c r="W3361" s="10">
        <f t="shared" si="369"/>
        <v>5.2238800000000044E-2</v>
      </c>
      <c r="X3361" s="21">
        <f t="shared" si="370"/>
        <v>2016</v>
      </c>
    </row>
    <row r="3362" spans="1:24" ht="60" x14ac:dyDescent="0.25">
      <c r="A3362">
        <v>1657</v>
      </c>
      <c r="B3362" s="1" t="s">
        <v>1658</v>
      </c>
      <c r="C3362" s="1" t="s">
        <v>5767</v>
      </c>
      <c r="D3362" s="3">
        <v>25000</v>
      </c>
      <c r="E3362" s="4">
        <v>26233.45</v>
      </c>
      <c r="F3362" t="s">
        <v>8218</v>
      </c>
      <c r="G3362" t="s">
        <v>8223</v>
      </c>
      <c r="H3362" t="s">
        <v>8403</v>
      </c>
      <c r="I3362" t="s">
        <v>8245</v>
      </c>
      <c r="J3362">
        <v>1337885168</v>
      </c>
      <c r="K3362">
        <v>1335293168</v>
      </c>
      <c r="L3362" t="b">
        <v>0</v>
      </c>
      <c r="M3362">
        <v>221</v>
      </c>
      <c r="N3362" t="b">
        <v>1</v>
      </c>
      <c r="O3362" t="s">
        <v>8290</v>
      </c>
      <c r="P3362" t="s">
        <v>8325</v>
      </c>
      <c r="Q3362" t="s">
        <v>8336</v>
      </c>
      <c r="R3362">
        <f t="shared" si="364"/>
        <v>118.7</v>
      </c>
      <c r="S3362" s="9">
        <f t="shared" si="365"/>
        <v>105</v>
      </c>
      <c r="T3362" s="8">
        <f t="shared" si="366"/>
        <v>41023.782037037039</v>
      </c>
      <c r="U3362" s="8">
        <f t="shared" si="367"/>
        <v>41053.782037037039</v>
      </c>
      <c r="V3362" s="14">
        <f t="shared" si="368"/>
        <v>30</v>
      </c>
      <c r="W3362" s="10">
        <f t="shared" si="369"/>
        <v>4.9338000000000028E-2</v>
      </c>
      <c r="X3362" s="21">
        <f t="shared" si="370"/>
        <v>2012</v>
      </c>
    </row>
    <row r="3363" spans="1:24" ht="45" x14ac:dyDescent="0.25">
      <c r="A3363">
        <v>381</v>
      </c>
      <c r="B3363" s="1" t="s">
        <v>382</v>
      </c>
      <c r="C3363" s="1" t="s">
        <v>4491</v>
      </c>
      <c r="D3363" s="3">
        <v>25000</v>
      </c>
      <c r="E3363" s="4">
        <v>26182.5</v>
      </c>
      <c r="F3363" t="s">
        <v>8218</v>
      </c>
      <c r="G3363" t="s">
        <v>8223</v>
      </c>
      <c r="H3363" t="s">
        <v>8403</v>
      </c>
      <c r="I3363" t="s">
        <v>8245</v>
      </c>
      <c r="J3363">
        <v>1343624400</v>
      </c>
      <c r="K3363">
        <v>1340642717</v>
      </c>
      <c r="L3363" t="b">
        <v>0</v>
      </c>
      <c r="M3363">
        <v>251</v>
      </c>
      <c r="N3363" t="b">
        <v>1</v>
      </c>
      <c r="O3363" t="s">
        <v>8267</v>
      </c>
      <c r="P3363" t="s">
        <v>8319</v>
      </c>
      <c r="Q3363" t="s">
        <v>8320</v>
      </c>
      <c r="R3363">
        <f t="shared" si="364"/>
        <v>104.31</v>
      </c>
      <c r="S3363" s="9">
        <f t="shared" si="365"/>
        <v>105</v>
      </c>
      <c r="T3363" s="8">
        <f t="shared" si="366"/>
        <v>41085.698113425926</v>
      </c>
      <c r="U3363" s="8">
        <f t="shared" si="367"/>
        <v>41120.208333333336</v>
      </c>
      <c r="V3363" s="14">
        <f t="shared" si="368"/>
        <v>34.510219907409919</v>
      </c>
      <c r="W3363" s="10">
        <f t="shared" si="369"/>
        <v>4.7300000000000002E-2</v>
      </c>
      <c r="X3363" s="21">
        <f t="shared" si="370"/>
        <v>2012</v>
      </c>
    </row>
    <row r="3364" spans="1:24" ht="60" x14ac:dyDescent="0.25">
      <c r="A3364">
        <v>2924</v>
      </c>
      <c r="B3364" s="1" t="s">
        <v>2924</v>
      </c>
      <c r="C3364" s="1" t="s">
        <v>7034</v>
      </c>
      <c r="D3364" s="3">
        <v>25000</v>
      </c>
      <c r="E3364" s="4">
        <v>25800</v>
      </c>
      <c r="F3364" t="s">
        <v>8218</v>
      </c>
      <c r="G3364" t="s">
        <v>8223</v>
      </c>
      <c r="H3364" t="s">
        <v>8403</v>
      </c>
      <c r="I3364" t="s">
        <v>8245</v>
      </c>
      <c r="J3364">
        <v>1431143940</v>
      </c>
      <c r="K3364">
        <v>1428585710</v>
      </c>
      <c r="L3364" t="b">
        <v>0</v>
      </c>
      <c r="M3364">
        <v>147</v>
      </c>
      <c r="N3364" t="b">
        <v>1</v>
      </c>
      <c r="O3364" t="s">
        <v>8303</v>
      </c>
      <c r="P3364" t="s">
        <v>8321</v>
      </c>
      <c r="Q3364" t="s">
        <v>8333</v>
      </c>
      <c r="R3364">
        <f t="shared" si="364"/>
        <v>175.51</v>
      </c>
      <c r="S3364" s="9">
        <f t="shared" si="365"/>
        <v>103</v>
      </c>
      <c r="T3364" s="8">
        <f t="shared" si="366"/>
        <v>42103.556828703702</v>
      </c>
      <c r="U3364" s="8">
        <f t="shared" si="367"/>
        <v>42133.165972222225</v>
      </c>
      <c r="V3364" s="14">
        <f t="shared" si="368"/>
        <v>29.609143518522615</v>
      </c>
      <c r="W3364" s="10">
        <f t="shared" si="369"/>
        <v>3.2000000000000001E-2</v>
      </c>
      <c r="X3364" s="21">
        <f t="shared" si="370"/>
        <v>2015</v>
      </c>
    </row>
    <row r="3365" spans="1:24" ht="45" x14ac:dyDescent="0.25">
      <c r="A3365">
        <v>243</v>
      </c>
      <c r="B3365" s="1" t="s">
        <v>245</v>
      </c>
      <c r="C3365" s="1" t="s">
        <v>4353</v>
      </c>
      <c r="D3365" s="3">
        <v>25000</v>
      </c>
      <c r="E3365" s="4">
        <v>25648</v>
      </c>
      <c r="F3365" t="s">
        <v>8218</v>
      </c>
      <c r="G3365" t="s">
        <v>8223</v>
      </c>
      <c r="H3365" t="s">
        <v>8403</v>
      </c>
      <c r="I3365" t="s">
        <v>8245</v>
      </c>
      <c r="J3365">
        <v>1393031304</v>
      </c>
      <c r="K3365">
        <v>1390439304</v>
      </c>
      <c r="L3365" t="b">
        <v>1</v>
      </c>
      <c r="M3365">
        <v>328</v>
      </c>
      <c r="N3365" t="b">
        <v>1</v>
      </c>
      <c r="O3365" t="s">
        <v>8267</v>
      </c>
      <c r="P3365" t="s">
        <v>8319</v>
      </c>
      <c r="Q3365" t="s">
        <v>8320</v>
      </c>
      <c r="R3365">
        <f t="shared" si="364"/>
        <v>78.2</v>
      </c>
      <c r="S3365" s="9">
        <f t="shared" si="365"/>
        <v>103</v>
      </c>
      <c r="T3365" s="8">
        <f t="shared" si="366"/>
        <v>41662.047500000001</v>
      </c>
      <c r="U3365" s="8">
        <f t="shared" si="367"/>
        <v>41692.047500000001</v>
      </c>
      <c r="V3365" s="14">
        <f t="shared" si="368"/>
        <v>30</v>
      </c>
      <c r="W3365" s="10">
        <f t="shared" si="369"/>
        <v>2.5919999999999999E-2</v>
      </c>
      <c r="X3365" s="21">
        <f t="shared" si="370"/>
        <v>2014</v>
      </c>
    </row>
    <row r="3366" spans="1:24" ht="60" x14ac:dyDescent="0.25">
      <c r="A3366">
        <v>2335</v>
      </c>
      <c r="B3366" s="1" t="s">
        <v>2336</v>
      </c>
      <c r="C3366" s="1" t="s">
        <v>6445</v>
      </c>
      <c r="D3366" s="3">
        <v>25000</v>
      </c>
      <c r="E3366" s="4">
        <v>25568</v>
      </c>
      <c r="F3366" t="s">
        <v>8218</v>
      </c>
      <c r="G3366" t="s">
        <v>8223</v>
      </c>
      <c r="H3366" t="s">
        <v>8403</v>
      </c>
      <c r="I3366" t="s">
        <v>8245</v>
      </c>
      <c r="J3366">
        <v>1402494243</v>
      </c>
      <c r="K3366">
        <v>1399902243</v>
      </c>
      <c r="L3366" t="b">
        <v>1</v>
      </c>
      <c r="M3366">
        <v>221</v>
      </c>
      <c r="N3366" t="b">
        <v>1</v>
      </c>
      <c r="O3366" t="s">
        <v>8296</v>
      </c>
      <c r="P3366" t="s">
        <v>8317</v>
      </c>
      <c r="Q3366" t="s">
        <v>8318</v>
      </c>
      <c r="R3366">
        <f t="shared" si="364"/>
        <v>115.69</v>
      </c>
      <c r="S3366" s="9">
        <f t="shared" si="365"/>
        <v>102</v>
      </c>
      <c r="T3366" s="8">
        <f t="shared" si="366"/>
        <v>41771.572256944448</v>
      </c>
      <c r="U3366" s="8">
        <f t="shared" si="367"/>
        <v>41801.572256944448</v>
      </c>
      <c r="V3366" s="14">
        <f t="shared" si="368"/>
        <v>30</v>
      </c>
      <c r="W3366" s="10">
        <f t="shared" si="369"/>
        <v>2.2720000000000001E-2</v>
      </c>
      <c r="X3366" s="21">
        <f t="shared" si="370"/>
        <v>2014</v>
      </c>
    </row>
    <row r="3367" spans="1:24" ht="60" x14ac:dyDescent="0.25">
      <c r="A3367">
        <v>300</v>
      </c>
      <c r="B3367" s="1" t="s">
        <v>301</v>
      </c>
      <c r="C3367" s="1" t="s">
        <v>4410</v>
      </c>
      <c r="D3367" s="3">
        <v>25000</v>
      </c>
      <c r="E3367" s="4">
        <v>25430.66</v>
      </c>
      <c r="F3367" t="s">
        <v>8218</v>
      </c>
      <c r="G3367" t="s">
        <v>8223</v>
      </c>
      <c r="H3367" t="s">
        <v>8403</v>
      </c>
      <c r="I3367" t="s">
        <v>8245</v>
      </c>
      <c r="J3367">
        <v>1303686138</v>
      </c>
      <c r="K3367">
        <v>1301007738</v>
      </c>
      <c r="L3367" t="b">
        <v>1</v>
      </c>
      <c r="M3367">
        <v>298</v>
      </c>
      <c r="N3367" t="b">
        <v>1</v>
      </c>
      <c r="O3367" t="s">
        <v>8267</v>
      </c>
      <c r="P3367" t="s">
        <v>8319</v>
      </c>
      <c r="Q3367" t="s">
        <v>8320</v>
      </c>
      <c r="R3367">
        <f t="shared" si="364"/>
        <v>85.34</v>
      </c>
      <c r="S3367" s="9">
        <f t="shared" si="365"/>
        <v>102</v>
      </c>
      <c r="T3367" s="8">
        <f t="shared" si="366"/>
        <v>40626.959930555553</v>
      </c>
      <c r="U3367" s="8">
        <f t="shared" si="367"/>
        <v>40657.959930555553</v>
      </c>
      <c r="V3367" s="14">
        <f t="shared" si="368"/>
        <v>31</v>
      </c>
      <c r="W3367" s="10">
        <f t="shared" si="369"/>
        <v>1.7226399999999996E-2</v>
      </c>
      <c r="X3367" s="21">
        <f t="shared" si="370"/>
        <v>2011</v>
      </c>
    </row>
    <row r="3368" spans="1:24" ht="60" x14ac:dyDescent="0.25">
      <c r="A3368">
        <v>3250</v>
      </c>
      <c r="B3368" s="1" t="s">
        <v>3250</v>
      </c>
      <c r="C3368" s="1" t="s">
        <v>7360</v>
      </c>
      <c r="D3368" s="3">
        <v>25000</v>
      </c>
      <c r="E3368" s="4">
        <v>25388</v>
      </c>
      <c r="F3368" t="s">
        <v>8218</v>
      </c>
      <c r="G3368" t="s">
        <v>8223</v>
      </c>
      <c r="H3368" t="s">
        <v>8403</v>
      </c>
      <c r="I3368" t="s">
        <v>8245</v>
      </c>
      <c r="J3368">
        <v>1415213324</v>
      </c>
      <c r="K3368">
        <v>1412617724</v>
      </c>
      <c r="L3368" t="b">
        <v>1</v>
      </c>
      <c r="M3368">
        <v>213</v>
      </c>
      <c r="N3368" t="b">
        <v>1</v>
      </c>
      <c r="O3368" t="s">
        <v>8269</v>
      </c>
      <c r="P3368" t="s">
        <v>8321</v>
      </c>
      <c r="Q3368" t="s">
        <v>8324</v>
      </c>
      <c r="R3368">
        <f t="shared" si="364"/>
        <v>119.19</v>
      </c>
      <c r="S3368" s="9">
        <f t="shared" si="365"/>
        <v>102</v>
      </c>
      <c r="T3368" s="8">
        <f t="shared" si="366"/>
        <v>41918.742175925923</v>
      </c>
      <c r="U3368" s="8">
        <f t="shared" si="367"/>
        <v>41948.783842592595</v>
      </c>
      <c r="V3368" s="14">
        <f t="shared" si="368"/>
        <v>30.041666666671517</v>
      </c>
      <c r="W3368" s="10">
        <f t="shared" si="369"/>
        <v>1.5520000000000001E-2</v>
      </c>
      <c r="X3368" s="21">
        <f t="shared" si="370"/>
        <v>2014</v>
      </c>
    </row>
    <row r="3369" spans="1:24" ht="45" x14ac:dyDescent="0.25">
      <c r="A3369">
        <v>315</v>
      </c>
      <c r="B3369" s="1" t="s">
        <v>316</v>
      </c>
      <c r="C3369" s="1" t="s">
        <v>4425</v>
      </c>
      <c r="D3369" s="3">
        <v>25000</v>
      </c>
      <c r="E3369" s="4">
        <v>25312</v>
      </c>
      <c r="F3369" t="s">
        <v>8218</v>
      </c>
      <c r="G3369" t="s">
        <v>8223</v>
      </c>
      <c r="H3369" t="s">
        <v>8403</v>
      </c>
      <c r="I3369" t="s">
        <v>8245</v>
      </c>
      <c r="J3369">
        <v>1345660334</v>
      </c>
      <c r="K3369">
        <v>1343068334</v>
      </c>
      <c r="L3369" t="b">
        <v>1</v>
      </c>
      <c r="M3369">
        <v>126</v>
      </c>
      <c r="N3369" t="b">
        <v>1</v>
      </c>
      <c r="O3369" t="s">
        <v>8267</v>
      </c>
      <c r="P3369" t="s">
        <v>8319</v>
      </c>
      <c r="Q3369" t="s">
        <v>8320</v>
      </c>
      <c r="R3369">
        <f t="shared" si="364"/>
        <v>200.89</v>
      </c>
      <c r="S3369" s="9">
        <f t="shared" si="365"/>
        <v>101</v>
      </c>
      <c r="T3369" s="8">
        <f t="shared" si="366"/>
        <v>41113.77238425926</v>
      </c>
      <c r="U3369" s="8">
        <f t="shared" si="367"/>
        <v>41143.77238425926</v>
      </c>
      <c r="V3369" s="14">
        <f t="shared" si="368"/>
        <v>30</v>
      </c>
      <c r="W3369" s="10">
        <f t="shared" si="369"/>
        <v>1.248E-2</v>
      </c>
      <c r="X3369" s="21">
        <f t="shared" si="370"/>
        <v>2012</v>
      </c>
    </row>
    <row r="3370" spans="1:24" ht="60" x14ac:dyDescent="0.25">
      <c r="A3370">
        <v>651</v>
      </c>
      <c r="B3370" s="1" t="s">
        <v>652</v>
      </c>
      <c r="C3370" s="1" t="s">
        <v>4761</v>
      </c>
      <c r="D3370" s="3">
        <v>25000</v>
      </c>
      <c r="E3370" s="4">
        <v>25132</v>
      </c>
      <c r="F3370" t="s">
        <v>8218</v>
      </c>
      <c r="G3370" t="s">
        <v>8223</v>
      </c>
      <c r="H3370" t="s">
        <v>8403</v>
      </c>
      <c r="I3370" t="s">
        <v>8245</v>
      </c>
      <c r="J3370">
        <v>1418430311</v>
      </c>
      <c r="K3370">
        <v>1415838311</v>
      </c>
      <c r="L3370" t="b">
        <v>0</v>
      </c>
      <c r="M3370">
        <v>105</v>
      </c>
      <c r="N3370" t="b">
        <v>1</v>
      </c>
      <c r="O3370" t="s">
        <v>8271</v>
      </c>
      <c r="P3370" t="s">
        <v>8306</v>
      </c>
      <c r="Q3370" t="s">
        <v>8308</v>
      </c>
      <c r="R3370">
        <f t="shared" si="364"/>
        <v>239.35</v>
      </c>
      <c r="S3370" s="9">
        <f t="shared" si="365"/>
        <v>101</v>
      </c>
      <c r="T3370" s="8">
        <f t="shared" si="366"/>
        <v>41956.017488425925</v>
      </c>
      <c r="U3370" s="8">
        <f t="shared" si="367"/>
        <v>41986.017488425925</v>
      </c>
      <c r="V3370" s="14">
        <f t="shared" si="368"/>
        <v>30</v>
      </c>
      <c r="W3370" s="10">
        <f t="shared" si="369"/>
        <v>5.28E-3</v>
      </c>
      <c r="X3370" s="21">
        <f t="shared" si="370"/>
        <v>2014</v>
      </c>
    </row>
    <row r="3371" spans="1:24" ht="60" x14ac:dyDescent="0.25">
      <c r="A3371">
        <v>2984</v>
      </c>
      <c r="B3371" s="1" t="s">
        <v>2984</v>
      </c>
      <c r="C3371" s="1" t="s">
        <v>7094</v>
      </c>
      <c r="D3371" s="3">
        <v>25000</v>
      </c>
      <c r="E3371" s="4">
        <v>25088</v>
      </c>
      <c r="F3371" t="s">
        <v>8218</v>
      </c>
      <c r="G3371" t="s">
        <v>8223</v>
      </c>
      <c r="H3371" t="s">
        <v>8403</v>
      </c>
      <c r="I3371" t="s">
        <v>8245</v>
      </c>
      <c r="J3371">
        <v>1472020881</v>
      </c>
      <c r="K3371">
        <v>1469428881</v>
      </c>
      <c r="L3371" t="b">
        <v>1</v>
      </c>
      <c r="M3371">
        <v>218</v>
      </c>
      <c r="N3371" t="b">
        <v>1</v>
      </c>
      <c r="O3371" t="s">
        <v>8301</v>
      </c>
      <c r="P3371" t="s">
        <v>8321</v>
      </c>
      <c r="Q3371" t="s">
        <v>8322</v>
      </c>
      <c r="R3371">
        <f t="shared" si="364"/>
        <v>115.08</v>
      </c>
      <c r="S3371" s="9">
        <f t="shared" si="365"/>
        <v>100</v>
      </c>
      <c r="T3371" s="8">
        <f t="shared" si="366"/>
        <v>42576.278715277775</v>
      </c>
      <c r="U3371" s="8">
        <f t="shared" si="367"/>
        <v>42606.278715277775</v>
      </c>
      <c r="V3371" s="14">
        <f t="shared" si="368"/>
        <v>30</v>
      </c>
      <c r="W3371" s="10">
        <f t="shared" si="369"/>
        <v>3.5200000000000001E-3</v>
      </c>
      <c r="X3371" s="21">
        <f t="shared" si="370"/>
        <v>2016</v>
      </c>
    </row>
    <row r="3372" spans="1:24" ht="45" x14ac:dyDescent="0.25">
      <c r="A3372">
        <v>1004</v>
      </c>
      <c r="B3372" s="1" t="s">
        <v>1005</v>
      </c>
      <c r="C3372" s="1" t="s">
        <v>5114</v>
      </c>
      <c r="D3372" s="3">
        <v>25000</v>
      </c>
      <c r="E3372" s="4">
        <v>20552</v>
      </c>
      <c r="F3372" t="s">
        <v>8219</v>
      </c>
      <c r="G3372" t="s">
        <v>8223</v>
      </c>
      <c r="H3372" t="s">
        <v>8403</v>
      </c>
      <c r="I3372" t="s">
        <v>8245</v>
      </c>
      <c r="J3372">
        <v>1455814827</v>
      </c>
      <c r="K3372">
        <v>1453222827</v>
      </c>
      <c r="L3372" t="b">
        <v>0</v>
      </c>
      <c r="M3372">
        <v>95</v>
      </c>
      <c r="N3372" t="b">
        <v>0</v>
      </c>
      <c r="O3372" t="s">
        <v>8271</v>
      </c>
      <c r="P3372" t="s">
        <v>8306</v>
      </c>
      <c r="Q3372" t="s">
        <v>8308</v>
      </c>
      <c r="R3372">
        <f t="shared" si="364"/>
        <v>216.34</v>
      </c>
      <c r="S3372" s="9">
        <f t="shared" si="365"/>
        <v>82</v>
      </c>
      <c r="T3372" s="8">
        <f t="shared" si="366"/>
        <v>42388.708645833336</v>
      </c>
      <c r="U3372" s="8">
        <f t="shared" si="367"/>
        <v>42418.708645833336</v>
      </c>
      <c r="V3372" s="14">
        <f t="shared" si="368"/>
        <v>30</v>
      </c>
      <c r="W3372" s="10">
        <f t="shared" si="369"/>
        <v>-0.17791999999999999</v>
      </c>
      <c r="X3372" s="21">
        <f t="shared" si="370"/>
        <v>2016</v>
      </c>
    </row>
    <row r="3373" spans="1:24" ht="60" x14ac:dyDescent="0.25">
      <c r="A3373">
        <v>1341</v>
      </c>
      <c r="B3373" s="1" t="s">
        <v>1342</v>
      </c>
      <c r="C3373" s="1" t="s">
        <v>5451</v>
      </c>
      <c r="D3373" s="3">
        <v>25000</v>
      </c>
      <c r="E3373" s="4">
        <v>17590</v>
      </c>
      <c r="F3373" t="s">
        <v>8219</v>
      </c>
      <c r="G3373" t="s">
        <v>8224</v>
      </c>
      <c r="H3373" t="s">
        <v>8407</v>
      </c>
      <c r="I3373" t="s">
        <v>8246</v>
      </c>
      <c r="J3373">
        <v>1475333917</v>
      </c>
      <c r="K3373">
        <v>1472569117</v>
      </c>
      <c r="L3373" t="b">
        <v>0</v>
      </c>
      <c r="M3373">
        <v>46</v>
      </c>
      <c r="N3373" t="b">
        <v>0</v>
      </c>
      <c r="O3373" t="s">
        <v>8271</v>
      </c>
      <c r="P3373" t="s">
        <v>8306</v>
      </c>
      <c r="Q3373" t="s">
        <v>8308</v>
      </c>
      <c r="R3373">
        <f t="shared" si="364"/>
        <v>382.39</v>
      </c>
      <c r="S3373" s="9">
        <f t="shared" si="365"/>
        <v>70</v>
      </c>
      <c r="T3373" s="8">
        <f t="shared" si="366"/>
        <v>42612.624039351853</v>
      </c>
      <c r="U3373" s="8">
        <f t="shared" si="367"/>
        <v>42644.624039351853</v>
      </c>
      <c r="V3373" s="14">
        <f t="shared" si="368"/>
        <v>32</v>
      </c>
      <c r="W3373" s="10">
        <f t="shared" si="369"/>
        <v>-0.2964</v>
      </c>
      <c r="X3373" s="21">
        <f t="shared" si="370"/>
        <v>2016</v>
      </c>
    </row>
    <row r="3374" spans="1:24" ht="45" x14ac:dyDescent="0.25">
      <c r="A3374">
        <v>1792</v>
      </c>
      <c r="B3374" s="1" t="s">
        <v>1793</v>
      </c>
      <c r="C3374" s="1" t="s">
        <v>5902</v>
      </c>
      <c r="D3374" s="3">
        <v>25000</v>
      </c>
      <c r="E3374" s="4">
        <v>15281</v>
      </c>
      <c r="F3374" t="s">
        <v>8220</v>
      </c>
      <c r="G3374" t="s">
        <v>8223</v>
      </c>
      <c r="H3374" t="s">
        <v>8403</v>
      </c>
      <c r="I3374" t="s">
        <v>8245</v>
      </c>
      <c r="J3374">
        <v>1439189940</v>
      </c>
      <c r="K3374">
        <v>1435970682</v>
      </c>
      <c r="L3374" t="b">
        <v>1</v>
      </c>
      <c r="M3374">
        <v>139</v>
      </c>
      <c r="N3374" t="b">
        <v>0</v>
      </c>
      <c r="O3374" t="s">
        <v>8283</v>
      </c>
      <c r="P3374" t="s">
        <v>8311</v>
      </c>
      <c r="Q3374" t="s">
        <v>8312</v>
      </c>
      <c r="R3374">
        <f t="shared" si="364"/>
        <v>109.94</v>
      </c>
      <c r="S3374" s="9">
        <f t="shared" si="365"/>
        <v>61</v>
      </c>
      <c r="T3374" s="8">
        <f t="shared" si="366"/>
        <v>42189.031041666662</v>
      </c>
      <c r="U3374" s="8">
        <f t="shared" si="367"/>
        <v>42226.290972222225</v>
      </c>
      <c r="V3374" s="14">
        <f t="shared" si="368"/>
        <v>37.259930555563187</v>
      </c>
      <c r="W3374" s="10">
        <f t="shared" si="369"/>
        <v>-0.38875999999999999</v>
      </c>
      <c r="X3374" s="21">
        <f t="shared" si="370"/>
        <v>2015</v>
      </c>
    </row>
    <row r="3375" spans="1:24" ht="60" x14ac:dyDescent="0.25">
      <c r="A3375">
        <v>1137</v>
      </c>
      <c r="B3375" s="1" t="s">
        <v>1138</v>
      </c>
      <c r="C3375" s="1" t="s">
        <v>5247</v>
      </c>
      <c r="D3375" s="3">
        <v>25000</v>
      </c>
      <c r="E3375" s="4">
        <v>9875</v>
      </c>
      <c r="F3375" t="s">
        <v>8220</v>
      </c>
      <c r="G3375" t="s">
        <v>8223</v>
      </c>
      <c r="H3375" t="s">
        <v>8403</v>
      </c>
      <c r="I3375" t="s">
        <v>8245</v>
      </c>
      <c r="J3375">
        <v>1461440421</v>
      </c>
      <c r="K3375">
        <v>1458848421</v>
      </c>
      <c r="L3375" t="b">
        <v>0</v>
      </c>
      <c r="M3375">
        <v>39</v>
      </c>
      <c r="N3375" t="b">
        <v>0</v>
      </c>
      <c r="O3375" t="s">
        <v>8281</v>
      </c>
      <c r="P3375" t="s">
        <v>8314</v>
      </c>
      <c r="Q3375" t="s">
        <v>8342</v>
      </c>
      <c r="R3375">
        <f t="shared" si="364"/>
        <v>253.21</v>
      </c>
      <c r="S3375" s="9">
        <f t="shared" si="365"/>
        <v>40</v>
      </c>
      <c r="T3375" s="8">
        <f t="shared" si="366"/>
        <v>42453.819687499999</v>
      </c>
      <c r="U3375" s="8">
        <f t="shared" si="367"/>
        <v>42483.819687499999</v>
      </c>
      <c r="V3375" s="14">
        <f t="shared" si="368"/>
        <v>30</v>
      </c>
      <c r="W3375" s="10">
        <f t="shared" si="369"/>
        <v>-0.60499999999999998</v>
      </c>
      <c r="X3375" s="21">
        <f t="shared" si="370"/>
        <v>2016</v>
      </c>
    </row>
    <row r="3376" spans="1:24" ht="60" x14ac:dyDescent="0.25">
      <c r="A3376">
        <v>1013</v>
      </c>
      <c r="B3376" s="1" t="s">
        <v>1014</v>
      </c>
      <c r="C3376" s="1" t="s">
        <v>5123</v>
      </c>
      <c r="D3376" s="3">
        <v>25000</v>
      </c>
      <c r="E3376" s="4">
        <v>8632</v>
      </c>
      <c r="F3376" t="s">
        <v>8219</v>
      </c>
      <c r="G3376" t="s">
        <v>8223</v>
      </c>
      <c r="H3376" t="s">
        <v>8403</v>
      </c>
      <c r="I3376" t="s">
        <v>8245</v>
      </c>
      <c r="J3376">
        <v>1451419200</v>
      </c>
      <c r="K3376">
        <v>1449000056</v>
      </c>
      <c r="L3376" t="b">
        <v>0</v>
      </c>
      <c r="M3376">
        <v>90</v>
      </c>
      <c r="N3376" t="b">
        <v>0</v>
      </c>
      <c r="O3376" t="s">
        <v>8271</v>
      </c>
      <c r="P3376" t="s">
        <v>8306</v>
      </c>
      <c r="Q3376" t="s">
        <v>8308</v>
      </c>
      <c r="R3376">
        <f t="shared" si="364"/>
        <v>95.91</v>
      </c>
      <c r="S3376" s="9">
        <f t="shared" si="365"/>
        <v>35</v>
      </c>
      <c r="T3376" s="8">
        <f t="shared" si="366"/>
        <v>42339.833981481483</v>
      </c>
      <c r="U3376" s="8">
        <f t="shared" si="367"/>
        <v>42367.833333333328</v>
      </c>
      <c r="V3376" s="14">
        <f t="shared" si="368"/>
        <v>27.999351851845859</v>
      </c>
      <c r="W3376" s="10">
        <f t="shared" si="369"/>
        <v>-0.65471999999999997</v>
      </c>
      <c r="X3376" s="21">
        <f t="shared" si="370"/>
        <v>2015</v>
      </c>
    </row>
    <row r="3377" spans="1:24" ht="45" x14ac:dyDescent="0.25">
      <c r="A3377">
        <v>1077</v>
      </c>
      <c r="B3377" s="1" t="s">
        <v>1078</v>
      </c>
      <c r="C3377" s="1" t="s">
        <v>5187</v>
      </c>
      <c r="D3377" s="3">
        <v>25000</v>
      </c>
      <c r="E3377" s="4">
        <v>7344</v>
      </c>
      <c r="F3377" t="s">
        <v>8220</v>
      </c>
      <c r="G3377" t="s">
        <v>8223</v>
      </c>
      <c r="H3377" t="s">
        <v>8403</v>
      </c>
      <c r="I3377" t="s">
        <v>8245</v>
      </c>
      <c r="J3377">
        <v>1452744011</v>
      </c>
      <c r="K3377">
        <v>1450152011</v>
      </c>
      <c r="L3377" t="b">
        <v>0</v>
      </c>
      <c r="M3377">
        <v>167</v>
      </c>
      <c r="N3377" t="b">
        <v>0</v>
      </c>
      <c r="O3377" t="s">
        <v>8280</v>
      </c>
      <c r="P3377" t="s">
        <v>8314</v>
      </c>
      <c r="Q3377" t="s">
        <v>8332</v>
      </c>
      <c r="R3377">
        <f t="shared" si="364"/>
        <v>43.98</v>
      </c>
      <c r="S3377" s="9">
        <f t="shared" si="365"/>
        <v>29</v>
      </c>
      <c r="T3377" s="8">
        <f t="shared" si="366"/>
        <v>42353.16679398148</v>
      </c>
      <c r="U3377" s="8">
        <f t="shared" si="367"/>
        <v>42383.16679398148</v>
      </c>
      <c r="V3377" s="14">
        <f t="shared" si="368"/>
        <v>30</v>
      </c>
      <c r="W3377" s="10">
        <f t="shared" si="369"/>
        <v>-0.70623999999999998</v>
      </c>
      <c r="X3377" s="21">
        <f t="shared" si="370"/>
        <v>2015</v>
      </c>
    </row>
    <row r="3378" spans="1:24" ht="45" x14ac:dyDescent="0.25">
      <c r="A3378">
        <v>3089</v>
      </c>
      <c r="B3378" s="1" t="s">
        <v>3089</v>
      </c>
      <c r="C3378" s="1" t="s">
        <v>7199</v>
      </c>
      <c r="D3378" s="3">
        <v>25000</v>
      </c>
      <c r="E3378" s="4">
        <v>5854</v>
      </c>
      <c r="F3378" t="s">
        <v>8220</v>
      </c>
      <c r="G3378" t="s">
        <v>8223</v>
      </c>
      <c r="H3378" t="s">
        <v>8403</v>
      </c>
      <c r="I3378" t="s">
        <v>8245</v>
      </c>
      <c r="J3378">
        <v>1468029540</v>
      </c>
      <c r="K3378">
        <v>1465304483</v>
      </c>
      <c r="L3378" t="b">
        <v>0</v>
      </c>
      <c r="M3378">
        <v>45</v>
      </c>
      <c r="N3378" t="b">
        <v>0</v>
      </c>
      <c r="O3378" t="s">
        <v>8301</v>
      </c>
      <c r="P3378" t="s">
        <v>8321</v>
      </c>
      <c r="Q3378" t="s">
        <v>8322</v>
      </c>
      <c r="R3378">
        <f t="shared" si="364"/>
        <v>130.09</v>
      </c>
      <c r="S3378" s="9">
        <f t="shared" si="365"/>
        <v>23</v>
      </c>
      <c r="T3378" s="8">
        <f t="shared" si="366"/>
        <v>42528.542627314819</v>
      </c>
      <c r="U3378" s="8">
        <f t="shared" si="367"/>
        <v>42560.082638888889</v>
      </c>
      <c r="V3378" s="14">
        <f t="shared" si="368"/>
        <v>31.540011574070377</v>
      </c>
      <c r="W3378" s="10">
        <f t="shared" si="369"/>
        <v>-0.76583999999999997</v>
      </c>
      <c r="X3378" s="21">
        <f t="shared" si="370"/>
        <v>2016</v>
      </c>
    </row>
    <row r="3379" spans="1:24" ht="60" x14ac:dyDescent="0.25">
      <c r="A3379">
        <v>1335</v>
      </c>
      <c r="B3379" s="1" t="s">
        <v>1336</v>
      </c>
      <c r="C3379" s="1" t="s">
        <v>5445</v>
      </c>
      <c r="D3379" s="3">
        <v>25000</v>
      </c>
      <c r="E3379" s="4">
        <v>4940</v>
      </c>
      <c r="F3379" t="s">
        <v>8219</v>
      </c>
      <c r="G3379" t="s">
        <v>8223</v>
      </c>
      <c r="H3379" t="s">
        <v>8403</v>
      </c>
      <c r="I3379" t="s">
        <v>8245</v>
      </c>
      <c r="J3379">
        <v>1449354502</v>
      </c>
      <c r="K3379">
        <v>1446762502</v>
      </c>
      <c r="L3379" t="b">
        <v>0</v>
      </c>
      <c r="M3379">
        <v>16</v>
      </c>
      <c r="N3379" t="b">
        <v>0</v>
      </c>
      <c r="O3379" t="s">
        <v>8271</v>
      </c>
      <c r="P3379" t="s">
        <v>8306</v>
      </c>
      <c r="Q3379" t="s">
        <v>8308</v>
      </c>
      <c r="R3379">
        <f t="shared" si="364"/>
        <v>308.75</v>
      </c>
      <c r="S3379" s="9">
        <f t="shared" si="365"/>
        <v>20</v>
      </c>
      <c r="T3379" s="8">
        <f t="shared" si="366"/>
        <v>42313.936365740738</v>
      </c>
      <c r="U3379" s="8">
        <f t="shared" si="367"/>
        <v>42343.936365740738</v>
      </c>
      <c r="V3379" s="14">
        <f t="shared" si="368"/>
        <v>30</v>
      </c>
      <c r="W3379" s="10">
        <f t="shared" si="369"/>
        <v>-0.8024</v>
      </c>
      <c r="X3379" s="21">
        <f t="shared" si="370"/>
        <v>2015</v>
      </c>
    </row>
    <row r="3380" spans="1:24" ht="60" x14ac:dyDescent="0.25">
      <c r="A3380">
        <v>626</v>
      </c>
      <c r="B3380" s="1" t="s">
        <v>627</v>
      </c>
      <c r="C3380" s="1" t="s">
        <v>4736</v>
      </c>
      <c r="D3380" s="3">
        <v>25000</v>
      </c>
      <c r="E3380" s="4">
        <v>4345</v>
      </c>
      <c r="F3380" t="s">
        <v>8219</v>
      </c>
      <c r="G3380" t="s">
        <v>8223</v>
      </c>
      <c r="H3380" t="s">
        <v>8403</v>
      </c>
      <c r="I3380" t="s">
        <v>8245</v>
      </c>
      <c r="J3380">
        <v>1439644920</v>
      </c>
      <c r="K3380">
        <v>1436793939</v>
      </c>
      <c r="L3380" t="b">
        <v>0</v>
      </c>
      <c r="M3380">
        <v>39</v>
      </c>
      <c r="N3380" t="b">
        <v>0</v>
      </c>
      <c r="O3380" t="s">
        <v>8270</v>
      </c>
      <c r="P3380" t="s">
        <v>8306</v>
      </c>
      <c r="Q3380" t="s">
        <v>8340</v>
      </c>
      <c r="R3380">
        <f t="shared" si="364"/>
        <v>111.41</v>
      </c>
      <c r="S3380" s="9">
        <f t="shared" si="365"/>
        <v>17</v>
      </c>
      <c r="T3380" s="8">
        <f t="shared" si="366"/>
        <v>42198.559479166666</v>
      </c>
      <c r="U3380" s="8">
        <f t="shared" si="367"/>
        <v>42231.556944444441</v>
      </c>
      <c r="V3380" s="14">
        <f t="shared" si="368"/>
        <v>32.997465277774609</v>
      </c>
      <c r="W3380" s="10">
        <f t="shared" si="369"/>
        <v>-0.82620000000000005</v>
      </c>
      <c r="X3380" s="21">
        <f t="shared" si="370"/>
        <v>2015</v>
      </c>
    </row>
    <row r="3381" spans="1:24" ht="45" x14ac:dyDescent="0.25">
      <c r="A3381">
        <v>1568</v>
      </c>
      <c r="B3381" s="1" t="s">
        <v>1569</v>
      </c>
      <c r="C3381" s="1" t="s">
        <v>5678</v>
      </c>
      <c r="D3381" s="3">
        <v>25000</v>
      </c>
      <c r="E3381" s="4">
        <v>3410</v>
      </c>
      <c r="F3381" t="s">
        <v>8219</v>
      </c>
      <c r="G3381" t="s">
        <v>8223</v>
      </c>
      <c r="H3381" t="s">
        <v>8403</v>
      </c>
      <c r="I3381" t="s">
        <v>8245</v>
      </c>
      <c r="J3381">
        <v>1419384585</v>
      </c>
      <c r="K3381">
        <v>1416360585</v>
      </c>
      <c r="L3381" t="b">
        <v>0</v>
      </c>
      <c r="M3381">
        <v>22</v>
      </c>
      <c r="N3381" t="b">
        <v>0</v>
      </c>
      <c r="O3381" t="s">
        <v>8288</v>
      </c>
      <c r="P3381" t="s">
        <v>8309</v>
      </c>
      <c r="Q3381" t="s">
        <v>8347</v>
      </c>
      <c r="R3381">
        <f t="shared" si="364"/>
        <v>155</v>
      </c>
      <c r="S3381" s="9">
        <f t="shared" si="365"/>
        <v>14</v>
      </c>
      <c r="T3381" s="8">
        <f t="shared" si="366"/>
        <v>41962.062326388885</v>
      </c>
      <c r="U3381" s="8">
        <f t="shared" si="367"/>
        <v>41997.062326388885</v>
      </c>
      <c r="V3381" s="14">
        <f t="shared" si="368"/>
        <v>35</v>
      </c>
      <c r="W3381" s="10">
        <f t="shared" si="369"/>
        <v>-0.86360000000000003</v>
      </c>
      <c r="X3381" s="21">
        <f t="shared" si="370"/>
        <v>2014</v>
      </c>
    </row>
    <row r="3382" spans="1:24" ht="45" x14ac:dyDescent="0.25">
      <c r="A3382">
        <v>2671</v>
      </c>
      <c r="B3382" s="1" t="s">
        <v>2671</v>
      </c>
      <c r="C3382" s="1" t="s">
        <v>6781</v>
      </c>
      <c r="D3382" s="3">
        <v>25000</v>
      </c>
      <c r="E3382" s="4">
        <v>2836</v>
      </c>
      <c r="F3382" t="s">
        <v>8220</v>
      </c>
      <c r="G3382" t="s">
        <v>8223</v>
      </c>
      <c r="H3382" t="s">
        <v>8403</v>
      </c>
      <c r="I3382" t="s">
        <v>8245</v>
      </c>
      <c r="J3382">
        <v>1419017880</v>
      </c>
      <c r="K3382">
        <v>1416419916</v>
      </c>
      <c r="L3382" t="b">
        <v>1</v>
      </c>
      <c r="M3382">
        <v>84</v>
      </c>
      <c r="N3382" t="b">
        <v>0</v>
      </c>
      <c r="O3382" t="s">
        <v>8300</v>
      </c>
      <c r="P3382" t="s">
        <v>8306</v>
      </c>
      <c r="Q3382" t="s">
        <v>8338</v>
      </c>
      <c r="R3382">
        <f t="shared" si="364"/>
        <v>33.76</v>
      </c>
      <c r="S3382" s="9">
        <f t="shared" si="365"/>
        <v>11</v>
      </c>
      <c r="T3382" s="8">
        <f t="shared" si="366"/>
        <v>41962.749027777783</v>
      </c>
      <c r="U3382" s="8">
        <f t="shared" si="367"/>
        <v>41992.818055555559</v>
      </c>
      <c r="V3382" s="14">
        <f t="shared" si="368"/>
        <v>30.069027777775773</v>
      </c>
      <c r="W3382" s="10">
        <f t="shared" si="369"/>
        <v>-0.88656000000000001</v>
      </c>
      <c r="X3382" s="21">
        <f t="shared" si="370"/>
        <v>2014</v>
      </c>
    </row>
    <row r="3383" spans="1:24" ht="45" x14ac:dyDescent="0.25">
      <c r="A3383">
        <v>2366</v>
      </c>
      <c r="B3383" s="1" t="s">
        <v>2367</v>
      </c>
      <c r="C3383" s="1" t="s">
        <v>6476</v>
      </c>
      <c r="D3383" s="3">
        <v>25000</v>
      </c>
      <c r="E3383" s="4">
        <v>2630</v>
      </c>
      <c r="F3383" t="s">
        <v>8219</v>
      </c>
      <c r="G3383" t="s">
        <v>8224</v>
      </c>
      <c r="H3383" t="s">
        <v>8407</v>
      </c>
      <c r="I3383" t="s">
        <v>8246</v>
      </c>
      <c r="J3383">
        <v>1445431533</v>
      </c>
      <c r="K3383">
        <v>1442839533</v>
      </c>
      <c r="L3383" t="b">
        <v>0</v>
      </c>
      <c r="M3383">
        <v>27</v>
      </c>
      <c r="N3383" t="b">
        <v>0</v>
      </c>
      <c r="O3383" t="s">
        <v>8270</v>
      </c>
      <c r="P3383" t="s">
        <v>8306</v>
      </c>
      <c r="Q3383" t="s">
        <v>8340</v>
      </c>
      <c r="R3383">
        <f t="shared" si="364"/>
        <v>97.41</v>
      </c>
      <c r="S3383" s="9">
        <f t="shared" si="365"/>
        <v>11</v>
      </c>
      <c r="T3383" s="8">
        <f t="shared" si="366"/>
        <v>42268.531631944439</v>
      </c>
      <c r="U3383" s="8">
        <f t="shared" si="367"/>
        <v>42298.531631944439</v>
      </c>
      <c r="V3383" s="14">
        <f t="shared" si="368"/>
        <v>30</v>
      </c>
      <c r="W3383" s="10">
        <f t="shared" si="369"/>
        <v>-0.89480000000000004</v>
      </c>
      <c r="X3383" s="21">
        <f t="shared" si="370"/>
        <v>2015</v>
      </c>
    </row>
    <row r="3384" spans="1:24" ht="45" x14ac:dyDescent="0.25">
      <c r="A3384">
        <v>889</v>
      </c>
      <c r="B3384" s="1" t="s">
        <v>890</v>
      </c>
      <c r="C3384" s="1" t="s">
        <v>4999</v>
      </c>
      <c r="D3384" s="3">
        <v>25000</v>
      </c>
      <c r="E3384" s="4">
        <v>2360.3200000000002</v>
      </c>
      <c r="F3384" t="s">
        <v>8220</v>
      </c>
      <c r="G3384" t="s">
        <v>8223</v>
      </c>
      <c r="H3384" t="s">
        <v>8403</v>
      </c>
      <c r="I3384" t="s">
        <v>8245</v>
      </c>
      <c r="J3384">
        <v>1412534943</v>
      </c>
      <c r="K3384">
        <v>1409942943</v>
      </c>
      <c r="L3384" t="b">
        <v>0</v>
      </c>
      <c r="M3384">
        <v>32</v>
      </c>
      <c r="N3384" t="b">
        <v>0</v>
      </c>
      <c r="O3384" t="s">
        <v>8277</v>
      </c>
      <c r="P3384" t="s">
        <v>8325</v>
      </c>
      <c r="Q3384" t="s">
        <v>8326</v>
      </c>
      <c r="R3384">
        <f t="shared" si="364"/>
        <v>73.760000000000005</v>
      </c>
      <c r="S3384" s="9">
        <f t="shared" si="365"/>
        <v>9</v>
      </c>
      <c r="T3384" s="8">
        <f t="shared" si="366"/>
        <v>41887.784062500003</v>
      </c>
      <c r="U3384" s="8">
        <f t="shared" si="367"/>
        <v>41917.784062500003</v>
      </c>
      <c r="V3384" s="14">
        <f t="shared" si="368"/>
        <v>30</v>
      </c>
      <c r="W3384" s="10">
        <f t="shared" si="369"/>
        <v>-0.90558720000000004</v>
      </c>
      <c r="X3384" s="21">
        <f t="shared" si="370"/>
        <v>2014</v>
      </c>
    </row>
    <row r="3385" spans="1:24" ht="60" x14ac:dyDescent="0.25">
      <c r="A3385">
        <v>1714</v>
      </c>
      <c r="B3385" s="1" t="s">
        <v>1715</v>
      </c>
      <c r="C3385" s="1" t="s">
        <v>5824</v>
      </c>
      <c r="D3385" s="3">
        <v>25000</v>
      </c>
      <c r="E3385" s="4">
        <v>1967</v>
      </c>
      <c r="F3385" t="s">
        <v>8220</v>
      </c>
      <c r="G3385" t="s">
        <v>8223</v>
      </c>
      <c r="H3385" t="s">
        <v>8403</v>
      </c>
      <c r="I3385" t="s">
        <v>8245</v>
      </c>
      <c r="J3385">
        <v>1430517761</v>
      </c>
      <c r="K3385">
        <v>1427925761</v>
      </c>
      <c r="L3385" t="b">
        <v>0</v>
      </c>
      <c r="M3385">
        <v>17</v>
      </c>
      <c r="N3385" t="b">
        <v>0</v>
      </c>
      <c r="O3385" t="s">
        <v>8291</v>
      </c>
      <c r="P3385" t="s">
        <v>8325</v>
      </c>
      <c r="Q3385" t="s">
        <v>8328</v>
      </c>
      <c r="R3385">
        <f t="shared" si="364"/>
        <v>115.71</v>
      </c>
      <c r="S3385" s="9">
        <f t="shared" si="365"/>
        <v>8</v>
      </c>
      <c r="T3385" s="8">
        <f t="shared" si="366"/>
        <v>42095.918530092589</v>
      </c>
      <c r="U3385" s="8">
        <f t="shared" si="367"/>
        <v>42125.918530092589</v>
      </c>
      <c r="V3385" s="14">
        <f t="shared" si="368"/>
        <v>30</v>
      </c>
      <c r="W3385" s="10">
        <f t="shared" si="369"/>
        <v>-0.92132000000000003</v>
      </c>
      <c r="X3385" s="21">
        <f t="shared" si="370"/>
        <v>2015</v>
      </c>
    </row>
    <row r="3386" spans="1:24" ht="60" x14ac:dyDescent="0.25">
      <c r="A3386">
        <v>2675</v>
      </c>
      <c r="B3386" s="1" t="s">
        <v>2675</v>
      </c>
      <c r="C3386" s="1" t="s">
        <v>6785</v>
      </c>
      <c r="D3386" s="3">
        <v>25000</v>
      </c>
      <c r="E3386" s="4">
        <v>1897</v>
      </c>
      <c r="F3386" t="s">
        <v>8220</v>
      </c>
      <c r="G3386" t="s">
        <v>8223</v>
      </c>
      <c r="H3386" t="s">
        <v>8403</v>
      </c>
      <c r="I3386" t="s">
        <v>8245</v>
      </c>
      <c r="J3386">
        <v>1415655289</v>
      </c>
      <c r="K3386">
        <v>1413059689</v>
      </c>
      <c r="L3386" t="b">
        <v>1</v>
      </c>
      <c r="M3386">
        <v>29</v>
      </c>
      <c r="N3386" t="b">
        <v>0</v>
      </c>
      <c r="O3386" t="s">
        <v>8300</v>
      </c>
      <c r="P3386" t="s">
        <v>8306</v>
      </c>
      <c r="Q3386" t="s">
        <v>8338</v>
      </c>
      <c r="R3386">
        <f t="shared" si="364"/>
        <v>65.41</v>
      </c>
      <c r="S3386" s="9">
        <f t="shared" si="365"/>
        <v>8</v>
      </c>
      <c r="T3386" s="8">
        <f t="shared" si="366"/>
        <v>41923.857511574075</v>
      </c>
      <c r="U3386" s="8">
        <f t="shared" si="367"/>
        <v>41953.899178240739</v>
      </c>
      <c r="V3386" s="14">
        <f t="shared" si="368"/>
        <v>30.041666666664241</v>
      </c>
      <c r="W3386" s="10">
        <f t="shared" si="369"/>
        <v>-0.92412000000000005</v>
      </c>
      <c r="X3386" s="21">
        <f t="shared" si="370"/>
        <v>2014</v>
      </c>
    </row>
    <row r="3387" spans="1:24" ht="30" x14ac:dyDescent="0.25">
      <c r="A3387">
        <v>1098</v>
      </c>
      <c r="B3387" s="1" t="s">
        <v>1099</v>
      </c>
      <c r="C3387" s="1" t="s">
        <v>5208</v>
      </c>
      <c r="D3387" s="3">
        <v>25000</v>
      </c>
      <c r="E3387" s="4">
        <v>1803</v>
      </c>
      <c r="F3387" t="s">
        <v>8220</v>
      </c>
      <c r="G3387" t="s">
        <v>8223</v>
      </c>
      <c r="H3387" t="s">
        <v>8403</v>
      </c>
      <c r="I3387" t="s">
        <v>8245</v>
      </c>
      <c r="J3387">
        <v>1397413095</v>
      </c>
      <c r="K3387">
        <v>1394821095</v>
      </c>
      <c r="L3387" t="b">
        <v>0</v>
      </c>
      <c r="M3387">
        <v>22</v>
      </c>
      <c r="N3387" t="b">
        <v>0</v>
      </c>
      <c r="O3387" t="s">
        <v>8280</v>
      </c>
      <c r="P3387" t="s">
        <v>8314</v>
      </c>
      <c r="Q3387" t="s">
        <v>8332</v>
      </c>
      <c r="R3387">
        <f t="shared" si="364"/>
        <v>81.95</v>
      </c>
      <c r="S3387" s="9">
        <f t="shared" si="365"/>
        <v>7</v>
      </c>
      <c r="T3387" s="8">
        <f t="shared" si="366"/>
        <v>41712.762673611112</v>
      </c>
      <c r="U3387" s="8">
        <f t="shared" si="367"/>
        <v>41742.762673611112</v>
      </c>
      <c r="V3387" s="14">
        <f t="shared" si="368"/>
        <v>30</v>
      </c>
      <c r="W3387" s="10">
        <f t="shared" si="369"/>
        <v>-0.92788000000000004</v>
      </c>
      <c r="X3387" s="21">
        <f t="shared" si="370"/>
        <v>2014</v>
      </c>
    </row>
    <row r="3388" spans="1:24" ht="60" x14ac:dyDescent="0.25">
      <c r="A3388">
        <v>126</v>
      </c>
      <c r="B3388" s="1" t="s">
        <v>128</v>
      </c>
      <c r="C3388" s="1" t="s">
        <v>4237</v>
      </c>
      <c r="D3388" s="3">
        <v>25000</v>
      </c>
      <c r="E3388" s="4">
        <v>1387</v>
      </c>
      <c r="F3388" t="s">
        <v>8219</v>
      </c>
      <c r="G3388" t="s">
        <v>8223</v>
      </c>
      <c r="H3388" t="s">
        <v>8403</v>
      </c>
      <c r="I3388" t="s">
        <v>8245</v>
      </c>
      <c r="J3388">
        <v>1433988000</v>
      </c>
      <c r="K3388">
        <v>1431353337</v>
      </c>
      <c r="L3388" t="b">
        <v>0</v>
      </c>
      <c r="M3388">
        <v>13</v>
      </c>
      <c r="N3388" t="b">
        <v>0</v>
      </c>
      <c r="O3388" t="s">
        <v>8265</v>
      </c>
      <c r="P3388" t="s">
        <v>8319</v>
      </c>
      <c r="Q3388" t="s">
        <v>8335</v>
      </c>
      <c r="R3388">
        <f t="shared" si="364"/>
        <v>106.69</v>
      </c>
      <c r="S3388" s="9">
        <f t="shared" si="365"/>
        <v>6</v>
      </c>
      <c r="T3388" s="8">
        <f t="shared" si="366"/>
        <v>42135.589548611111</v>
      </c>
      <c r="U3388" s="8">
        <f t="shared" si="367"/>
        <v>42166.083333333328</v>
      </c>
      <c r="V3388" s="14">
        <f t="shared" si="368"/>
        <v>30.493784722217242</v>
      </c>
      <c r="W3388" s="10">
        <f t="shared" si="369"/>
        <v>-0.94452000000000003</v>
      </c>
      <c r="X3388" s="21">
        <f t="shared" si="370"/>
        <v>2015</v>
      </c>
    </row>
    <row r="3389" spans="1:24" ht="60" x14ac:dyDescent="0.25">
      <c r="A3389">
        <v>3877</v>
      </c>
      <c r="B3389" s="1" t="s">
        <v>3874</v>
      </c>
      <c r="C3389" s="1" t="s">
        <v>7986</v>
      </c>
      <c r="D3389" s="3">
        <v>25000</v>
      </c>
      <c r="E3389" s="4">
        <v>1241</v>
      </c>
      <c r="F3389" t="s">
        <v>8219</v>
      </c>
      <c r="G3389" t="s">
        <v>8223</v>
      </c>
      <c r="H3389" t="s">
        <v>8403</v>
      </c>
      <c r="I3389" t="s">
        <v>8245</v>
      </c>
      <c r="J3389">
        <v>1481213752</v>
      </c>
      <c r="K3389">
        <v>1478621752</v>
      </c>
      <c r="L3389" t="b">
        <v>0</v>
      </c>
      <c r="M3389">
        <v>14</v>
      </c>
      <c r="N3389" t="b">
        <v>0</v>
      </c>
      <c r="O3389" t="s">
        <v>8303</v>
      </c>
      <c r="P3389" t="s">
        <v>8321</v>
      </c>
      <c r="Q3389" t="s">
        <v>8333</v>
      </c>
      <c r="R3389">
        <f t="shared" si="364"/>
        <v>88.64</v>
      </c>
      <c r="S3389" s="9">
        <f t="shared" si="365"/>
        <v>5</v>
      </c>
      <c r="T3389" s="8">
        <f t="shared" si="366"/>
        <v>42682.67768518519</v>
      </c>
      <c r="U3389" s="8">
        <f t="shared" si="367"/>
        <v>42712.67768518519</v>
      </c>
      <c r="V3389" s="14">
        <f t="shared" si="368"/>
        <v>30</v>
      </c>
      <c r="W3389" s="10">
        <f t="shared" si="369"/>
        <v>-0.95035999999999998</v>
      </c>
      <c r="X3389" s="21">
        <f t="shared" si="370"/>
        <v>2016</v>
      </c>
    </row>
    <row r="3390" spans="1:24" ht="60" x14ac:dyDescent="0.25">
      <c r="A3390">
        <v>1868</v>
      </c>
      <c r="B3390" s="1" t="s">
        <v>1869</v>
      </c>
      <c r="C3390" s="1" t="s">
        <v>5978</v>
      </c>
      <c r="D3390" s="3">
        <v>25000</v>
      </c>
      <c r="E3390" s="4">
        <v>1217</v>
      </c>
      <c r="F3390" t="s">
        <v>8220</v>
      </c>
      <c r="G3390" t="s">
        <v>8223</v>
      </c>
      <c r="H3390" t="s">
        <v>8403</v>
      </c>
      <c r="I3390" t="s">
        <v>8245</v>
      </c>
      <c r="J3390">
        <v>1450166340</v>
      </c>
      <c r="K3390">
        <v>1448044925</v>
      </c>
      <c r="L3390" t="b">
        <v>0</v>
      </c>
      <c r="M3390">
        <v>17</v>
      </c>
      <c r="N3390" t="b">
        <v>0</v>
      </c>
      <c r="O3390" t="s">
        <v>8281</v>
      </c>
      <c r="P3390" t="s">
        <v>8314</v>
      </c>
      <c r="Q3390" t="s">
        <v>8342</v>
      </c>
      <c r="R3390">
        <f t="shared" si="364"/>
        <v>71.59</v>
      </c>
      <c r="S3390" s="9">
        <f t="shared" si="365"/>
        <v>5</v>
      </c>
      <c r="T3390" s="8">
        <f t="shared" si="366"/>
        <v>42328.779224537036</v>
      </c>
      <c r="U3390" s="8">
        <f t="shared" si="367"/>
        <v>42353.332638888889</v>
      </c>
      <c r="V3390" s="14">
        <f t="shared" si="368"/>
        <v>24.553414351852552</v>
      </c>
      <c r="W3390" s="10">
        <f t="shared" si="369"/>
        <v>-0.95132000000000005</v>
      </c>
      <c r="X3390" s="21">
        <f t="shared" si="370"/>
        <v>2015</v>
      </c>
    </row>
    <row r="3391" spans="1:24" ht="60" x14ac:dyDescent="0.25">
      <c r="A3391">
        <v>2947</v>
      </c>
      <c r="B3391" s="1" t="s">
        <v>2947</v>
      </c>
      <c r="C3391" s="1" t="s">
        <v>7057</v>
      </c>
      <c r="D3391" s="3">
        <v>25000</v>
      </c>
      <c r="E3391" s="4">
        <v>1072</v>
      </c>
      <c r="F3391" t="s">
        <v>8220</v>
      </c>
      <c r="G3391" t="s">
        <v>8223</v>
      </c>
      <c r="H3391" t="s">
        <v>8403</v>
      </c>
      <c r="I3391" t="s">
        <v>8245</v>
      </c>
      <c r="J3391">
        <v>1480007460</v>
      </c>
      <c r="K3391">
        <v>1475760567</v>
      </c>
      <c r="L3391" t="b">
        <v>0</v>
      </c>
      <c r="M3391">
        <v>13</v>
      </c>
      <c r="N3391" t="b">
        <v>0</v>
      </c>
      <c r="O3391" t="s">
        <v>8301</v>
      </c>
      <c r="P3391" t="s">
        <v>8321</v>
      </c>
      <c r="Q3391" t="s">
        <v>8322</v>
      </c>
      <c r="R3391">
        <f t="shared" si="364"/>
        <v>82.46</v>
      </c>
      <c r="S3391" s="9">
        <f t="shared" si="365"/>
        <v>4</v>
      </c>
      <c r="T3391" s="8">
        <f t="shared" si="366"/>
        <v>42649.562118055561</v>
      </c>
      <c r="U3391" s="8">
        <f t="shared" si="367"/>
        <v>42698.715972222228</v>
      </c>
      <c r="V3391" s="14">
        <f t="shared" si="368"/>
        <v>49.153854166666861</v>
      </c>
      <c r="W3391" s="10">
        <f t="shared" si="369"/>
        <v>-0.95711999999999997</v>
      </c>
      <c r="X3391" s="21">
        <f t="shared" si="370"/>
        <v>2016</v>
      </c>
    </row>
    <row r="3392" spans="1:24" ht="90" x14ac:dyDescent="0.25">
      <c r="A3392">
        <v>3126</v>
      </c>
      <c r="B3392" s="1" t="s">
        <v>3126</v>
      </c>
      <c r="C3392" s="1" t="s">
        <v>7236</v>
      </c>
      <c r="D3392" s="3">
        <v>25000</v>
      </c>
      <c r="E3392" s="4">
        <v>1040</v>
      </c>
      <c r="F3392" t="s">
        <v>8219</v>
      </c>
      <c r="G3392" t="s">
        <v>8223</v>
      </c>
      <c r="H3392" t="s">
        <v>8403</v>
      </c>
      <c r="I3392" t="s">
        <v>8245</v>
      </c>
      <c r="J3392">
        <v>1459121162</v>
      </c>
      <c r="K3392">
        <v>1456532762</v>
      </c>
      <c r="L3392" t="b">
        <v>0</v>
      </c>
      <c r="M3392">
        <v>17</v>
      </c>
      <c r="N3392" t="b">
        <v>0</v>
      </c>
      <c r="O3392" t="s">
        <v>8301</v>
      </c>
      <c r="P3392" t="s">
        <v>8321</v>
      </c>
      <c r="Q3392" t="s">
        <v>8322</v>
      </c>
      <c r="R3392">
        <f t="shared" si="364"/>
        <v>61.18</v>
      </c>
      <c r="S3392" s="9">
        <f t="shared" si="365"/>
        <v>4</v>
      </c>
      <c r="T3392" s="8">
        <f t="shared" si="366"/>
        <v>42427.01807870371</v>
      </c>
      <c r="U3392" s="8">
        <f t="shared" si="367"/>
        <v>42456.976412037038</v>
      </c>
      <c r="V3392" s="14">
        <f t="shared" si="368"/>
        <v>29.958333333328483</v>
      </c>
      <c r="W3392" s="10">
        <f t="shared" si="369"/>
        <v>-0.95840000000000003</v>
      </c>
      <c r="X3392" s="21">
        <f t="shared" si="370"/>
        <v>2016</v>
      </c>
    </row>
    <row r="3393" spans="1:24" ht="60" x14ac:dyDescent="0.25">
      <c r="A3393">
        <v>1108</v>
      </c>
      <c r="B3393" s="1" t="s">
        <v>1109</v>
      </c>
      <c r="C3393" s="1" t="s">
        <v>5218</v>
      </c>
      <c r="D3393" s="3">
        <v>25000</v>
      </c>
      <c r="E3393" s="4">
        <v>732.5</v>
      </c>
      <c r="F3393" t="s">
        <v>8220</v>
      </c>
      <c r="G3393" t="s">
        <v>8223</v>
      </c>
      <c r="H3393" t="s">
        <v>8403</v>
      </c>
      <c r="I3393" t="s">
        <v>8245</v>
      </c>
      <c r="J3393">
        <v>1334326635</v>
      </c>
      <c r="K3393">
        <v>1329146235</v>
      </c>
      <c r="L3393" t="b">
        <v>0</v>
      </c>
      <c r="M3393">
        <v>21</v>
      </c>
      <c r="N3393" t="b">
        <v>0</v>
      </c>
      <c r="O3393" t="s">
        <v>8280</v>
      </c>
      <c r="P3393" t="s">
        <v>8314</v>
      </c>
      <c r="Q3393" t="s">
        <v>8332</v>
      </c>
      <c r="R3393">
        <f t="shared" si="364"/>
        <v>34.880000000000003</v>
      </c>
      <c r="S3393" s="9">
        <f t="shared" si="365"/>
        <v>3</v>
      </c>
      <c r="T3393" s="8">
        <f t="shared" si="366"/>
        <v>40952.636979166666</v>
      </c>
      <c r="U3393" s="8">
        <f t="shared" si="367"/>
        <v>41012.595312500001</v>
      </c>
      <c r="V3393" s="14">
        <f t="shared" si="368"/>
        <v>59.958333333335759</v>
      </c>
      <c r="W3393" s="10">
        <f t="shared" si="369"/>
        <v>-0.97070000000000001</v>
      </c>
      <c r="X3393" s="21">
        <f t="shared" si="370"/>
        <v>2012</v>
      </c>
    </row>
    <row r="3394" spans="1:24" ht="60" x14ac:dyDescent="0.25">
      <c r="A3394">
        <v>3085</v>
      </c>
      <c r="B3394" s="1" t="s">
        <v>3085</v>
      </c>
      <c r="C3394" s="1" t="s">
        <v>7195</v>
      </c>
      <c r="D3394" s="3">
        <v>25000</v>
      </c>
      <c r="E3394" s="4">
        <v>610</v>
      </c>
      <c r="F3394" t="s">
        <v>8220</v>
      </c>
      <c r="G3394" t="s">
        <v>8223</v>
      </c>
      <c r="H3394" t="s">
        <v>8403</v>
      </c>
      <c r="I3394" t="s">
        <v>8245</v>
      </c>
      <c r="J3394">
        <v>1443561159</v>
      </c>
      <c r="K3394">
        <v>1440969159</v>
      </c>
      <c r="L3394" t="b">
        <v>0</v>
      </c>
      <c r="M3394">
        <v>9</v>
      </c>
      <c r="N3394" t="b">
        <v>0</v>
      </c>
      <c r="O3394" t="s">
        <v>8301</v>
      </c>
      <c r="P3394" t="s">
        <v>8321</v>
      </c>
      <c r="Q3394" t="s">
        <v>8322</v>
      </c>
      <c r="R3394">
        <f t="shared" ref="R3394:R3457" si="371">IFERROR(ROUND(E3394/M3394,2),0)</f>
        <v>67.78</v>
      </c>
      <c r="S3394" s="9">
        <f t="shared" ref="S3394:S3457" si="372">ROUND((E3394/D3394)*100,0)</f>
        <v>2</v>
      </c>
      <c r="T3394" s="8">
        <f t="shared" ref="T3394:T3457" si="373">+(((K3394/60)/60)/24)+DATE(1970,1,1)</f>
        <v>42246.883784722217</v>
      </c>
      <c r="U3394" s="8">
        <f t="shared" ref="U3394:U3457" si="374">+(((J3394/60)/60/24)+DATE(1970,1,1))</f>
        <v>42276.883784722217</v>
      </c>
      <c r="V3394" s="14">
        <f t="shared" ref="V3394:V3457" si="375">+U3394-T3394</f>
        <v>30</v>
      </c>
      <c r="W3394" s="10">
        <f t="shared" ref="W3394:W3457" si="376">+(E3394-D3394)/D3394</f>
        <v>-0.97560000000000002</v>
      </c>
      <c r="X3394" s="21">
        <f t="shared" ref="X3394:X3457" si="377">YEAR(T3394)</f>
        <v>2015</v>
      </c>
    </row>
    <row r="3395" spans="1:24" ht="45" x14ac:dyDescent="0.25">
      <c r="A3395">
        <v>1816</v>
      </c>
      <c r="B3395" s="1" t="s">
        <v>1817</v>
      </c>
      <c r="C3395" s="1" t="s">
        <v>5926</v>
      </c>
      <c r="D3395" s="3">
        <v>25000</v>
      </c>
      <c r="E3395" s="4">
        <v>509</v>
      </c>
      <c r="F3395" t="s">
        <v>8220</v>
      </c>
      <c r="G3395" t="s">
        <v>8239</v>
      </c>
      <c r="H3395" t="s">
        <v>8421</v>
      </c>
      <c r="I3395" t="s">
        <v>8256</v>
      </c>
      <c r="J3395">
        <v>1469473200</v>
      </c>
      <c r="K3395">
        <v>1467061303</v>
      </c>
      <c r="L3395" t="b">
        <v>0</v>
      </c>
      <c r="M3395">
        <v>6</v>
      </c>
      <c r="N3395" t="b">
        <v>0</v>
      </c>
      <c r="O3395" t="s">
        <v>8283</v>
      </c>
      <c r="P3395" t="s">
        <v>8311</v>
      </c>
      <c r="Q3395" t="s">
        <v>8312</v>
      </c>
      <c r="R3395">
        <f t="shared" si="371"/>
        <v>84.83</v>
      </c>
      <c r="S3395" s="9">
        <f t="shared" si="372"/>
        <v>2</v>
      </c>
      <c r="T3395" s="8">
        <f t="shared" si="373"/>
        <v>42548.876192129625</v>
      </c>
      <c r="U3395" s="8">
        <f t="shared" si="374"/>
        <v>42576.791666666672</v>
      </c>
      <c r="V3395" s="14">
        <f t="shared" si="375"/>
        <v>27.915474537046975</v>
      </c>
      <c r="W3395" s="10">
        <f t="shared" si="376"/>
        <v>-0.97963999999999996</v>
      </c>
      <c r="X3395" s="21">
        <f t="shared" si="377"/>
        <v>2016</v>
      </c>
    </row>
    <row r="3396" spans="1:24" ht="45" x14ac:dyDescent="0.25">
      <c r="A3396">
        <v>2409</v>
      </c>
      <c r="B3396" s="1" t="s">
        <v>2410</v>
      </c>
      <c r="C3396" s="1" t="s">
        <v>6519</v>
      </c>
      <c r="D3396" s="3">
        <v>25000</v>
      </c>
      <c r="E3396" s="4">
        <v>460</v>
      </c>
      <c r="F3396" t="s">
        <v>8220</v>
      </c>
      <c r="G3396" t="s">
        <v>8223</v>
      </c>
      <c r="H3396" t="s">
        <v>8403</v>
      </c>
      <c r="I3396" t="s">
        <v>8245</v>
      </c>
      <c r="J3396">
        <v>1439931675</v>
      </c>
      <c r="K3396">
        <v>1437339675</v>
      </c>
      <c r="L3396" t="b">
        <v>0</v>
      </c>
      <c r="M3396">
        <v>6</v>
      </c>
      <c r="N3396" t="b">
        <v>0</v>
      </c>
      <c r="O3396" t="s">
        <v>8282</v>
      </c>
      <c r="P3396" t="s">
        <v>8317</v>
      </c>
      <c r="Q3396" t="s">
        <v>8343</v>
      </c>
      <c r="R3396">
        <f t="shared" si="371"/>
        <v>76.67</v>
      </c>
      <c r="S3396" s="9">
        <f t="shared" si="372"/>
        <v>2</v>
      </c>
      <c r="T3396" s="8">
        <f t="shared" si="373"/>
        <v>42204.875868055555</v>
      </c>
      <c r="U3396" s="8">
        <f t="shared" si="374"/>
        <v>42234.875868055555</v>
      </c>
      <c r="V3396" s="14">
        <f t="shared" si="375"/>
        <v>30</v>
      </c>
      <c r="W3396" s="10">
        <f t="shared" si="376"/>
        <v>-0.98160000000000003</v>
      </c>
      <c r="X3396" s="21">
        <f t="shared" si="377"/>
        <v>2015</v>
      </c>
    </row>
    <row r="3397" spans="1:24" ht="60" x14ac:dyDescent="0.25">
      <c r="A3397">
        <v>1908</v>
      </c>
      <c r="B3397" s="1" t="s">
        <v>1909</v>
      </c>
      <c r="C3397" s="1" t="s">
        <v>6018</v>
      </c>
      <c r="D3397" s="3">
        <v>25000</v>
      </c>
      <c r="E3397" s="4">
        <v>433</v>
      </c>
      <c r="F3397" t="s">
        <v>8220</v>
      </c>
      <c r="G3397" t="s">
        <v>8223</v>
      </c>
      <c r="H3397" t="s">
        <v>8403</v>
      </c>
      <c r="I3397" t="s">
        <v>8245</v>
      </c>
      <c r="J3397">
        <v>1483048900</v>
      </c>
      <c r="K3397">
        <v>1480456900</v>
      </c>
      <c r="L3397" t="b">
        <v>0</v>
      </c>
      <c r="M3397">
        <v>4</v>
      </c>
      <c r="N3397" t="b">
        <v>0</v>
      </c>
      <c r="O3397" t="s">
        <v>8292</v>
      </c>
      <c r="P3397" t="s">
        <v>8306</v>
      </c>
      <c r="Q3397" t="s">
        <v>8316</v>
      </c>
      <c r="R3397">
        <f t="shared" si="371"/>
        <v>108.25</v>
      </c>
      <c r="S3397" s="9">
        <f t="shared" si="372"/>
        <v>2</v>
      </c>
      <c r="T3397" s="8">
        <f t="shared" si="373"/>
        <v>42703.917824074073</v>
      </c>
      <c r="U3397" s="8">
        <f t="shared" si="374"/>
        <v>42733.917824074073</v>
      </c>
      <c r="V3397" s="14">
        <f t="shared" si="375"/>
        <v>30</v>
      </c>
      <c r="W3397" s="10">
        <f t="shared" si="376"/>
        <v>-0.98268</v>
      </c>
      <c r="X3397" s="21">
        <f t="shared" si="377"/>
        <v>2016</v>
      </c>
    </row>
    <row r="3398" spans="1:24" ht="30" x14ac:dyDescent="0.25">
      <c r="A3398">
        <v>2424</v>
      </c>
      <c r="B3398" s="1" t="s">
        <v>2425</v>
      </c>
      <c r="C3398" s="1" t="s">
        <v>6534</v>
      </c>
      <c r="D3398" s="3">
        <v>25000</v>
      </c>
      <c r="E3398" s="4">
        <v>310</v>
      </c>
      <c r="F3398" t="s">
        <v>8220</v>
      </c>
      <c r="G3398" t="s">
        <v>8223</v>
      </c>
      <c r="H3398" t="s">
        <v>8403</v>
      </c>
      <c r="I3398" t="s">
        <v>8245</v>
      </c>
      <c r="J3398">
        <v>1414445108</v>
      </c>
      <c r="K3398">
        <v>1411853108</v>
      </c>
      <c r="L3398" t="b">
        <v>0</v>
      </c>
      <c r="M3398">
        <v>9</v>
      </c>
      <c r="N3398" t="b">
        <v>0</v>
      </c>
      <c r="O3398" t="s">
        <v>8282</v>
      </c>
      <c r="P3398" t="s">
        <v>8317</v>
      </c>
      <c r="Q3398" t="s">
        <v>8343</v>
      </c>
      <c r="R3398">
        <f t="shared" si="371"/>
        <v>34.44</v>
      </c>
      <c r="S3398" s="9">
        <f t="shared" si="372"/>
        <v>1</v>
      </c>
      <c r="T3398" s="8">
        <f t="shared" si="373"/>
        <v>41909.892453703702</v>
      </c>
      <c r="U3398" s="8">
        <f t="shared" si="374"/>
        <v>41939.892453703702</v>
      </c>
      <c r="V3398" s="14">
        <f t="shared" si="375"/>
        <v>30</v>
      </c>
      <c r="W3398" s="10">
        <f t="shared" si="376"/>
        <v>-0.98760000000000003</v>
      </c>
      <c r="X3398" s="21">
        <f t="shared" si="377"/>
        <v>2014</v>
      </c>
    </row>
    <row r="3399" spans="1:24" ht="60" x14ac:dyDescent="0.25">
      <c r="A3399">
        <v>965</v>
      </c>
      <c r="B3399" s="1" t="s">
        <v>966</v>
      </c>
      <c r="C3399" s="1" t="s">
        <v>5075</v>
      </c>
      <c r="D3399" s="3">
        <v>25000</v>
      </c>
      <c r="E3399" s="4">
        <v>298</v>
      </c>
      <c r="F3399" t="s">
        <v>8220</v>
      </c>
      <c r="G3399" t="s">
        <v>8223</v>
      </c>
      <c r="H3399" t="s">
        <v>8403</v>
      </c>
      <c r="I3399" t="s">
        <v>8245</v>
      </c>
      <c r="J3399">
        <v>1477454340</v>
      </c>
      <c r="K3399">
        <v>1474676646</v>
      </c>
      <c r="L3399" t="b">
        <v>0</v>
      </c>
      <c r="M3399">
        <v>6</v>
      </c>
      <c r="N3399" t="b">
        <v>0</v>
      </c>
      <c r="O3399" t="s">
        <v>8271</v>
      </c>
      <c r="P3399" t="s">
        <v>8306</v>
      </c>
      <c r="Q3399" t="s">
        <v>8308</v>
      </c>
      <c r="R3399">
        <f t="shared" si="371"/>
        <v>49.67</v>
      </c>
      <c r="S3399" s="9">
        <f t="shared" si="372"/>
        <v>1</v>
      </c>
      <c r="T3399" s="8">
        <f t="shared" si="373"/>
        <v>42637.016736111109</v>
      </c>
      <c r="U3399" s="8">
        <f t="shared" si="374"/>
        <v>42669.165972222225</v>
      </c>
      <c r="V3399" s="14">
        <f t="shared" si="375"/>
        <v>32.149236111115897</v>
      </c>
      <c r="W3399" s="10">
        <f t="shared" si="376"/>
        <v>-0.98807999999999996</v>
      </c>
      <c r="X3399" s="21">
        <f t="shared" si="377"/>
        <v>2016</v>
      </c>
    </row>
    <row r="3400" spans="1:24" ht="60" x14ac:dyDescent="0.25">
      <c r="A3400">
        <v>198</v>
      </c>
      <c r="B3400" s="1" t="s">
        <v>200</v>
      </c>
      <c r="C3400" s="1" t="s">
        <v>4308</v>
      </c>
      <c r="D3400" s="3">
        <v>25000</v>
      </c>
      <c r="E3400" s="4">
        <v>279</v>
      </c>
      <c r="F3400" t="s">
        <v>8220</v>
      </c>
      <c r="G3400" t="s">
        <v>8223</v>
      </c>
      <c r="H3400" t="s">
        <v>8403</v>
      </c>
      <c r="I3400" t="s">
        <v>8245</v>
      </c>
      <c r="J3400">
        <v>1412500322</v>
      </c>
      <c r="K3400">
        <v>1409908322</v>
      </c>
      <c r="L3400" t="b">
        <v>0</v>
      </c>
      <c r="M3400">
        <v>6</v>
      </c>
      <c r="N3400" t="b">
        <v>0</v>
      </c>
      <c r="O3400" t="s">
        <v>8266</v>
      </c>
      <c r="P3400" t="s">
        <v>8319</v>
      </c>
      <c r="Q3400" t="s">
        <v>8323</v>
      </c>
      <c r="R3400">
        <f t="shared" si="371"/>
        <v>46.5</v>
      </c>
      <c r="S3400" s="9">
        <f t="shared" si="372"/>
        <v>1</v>
      </c>
      <c r="T3400" s="8">
        <f t="shared" si="373"/>
        <v>41887.383356481485</v>
      </c>
      <c r="U3400" s="8">
        <f t="shared" si="374"/>
        <v>41917.383356481485</v>
      </c>
      <c r="V3400" s="14">
        <f t="shared" si="375"/>
        <v>30</v>
      </c>
      <c r="W3400" s="10">
        <f t="shared" si="376"/>
        <v>-0.98884000000000005</v>
      </c>
      <c r="X3400" s="21">
        <f t="shared" si="377"/>
        <v>2014</v>
      </c>
    </row>
    <row r="3401" spans="1:24" ht="60" x14ac:dyDescent="0.25">
      <c r="A3401">
        <v>621</v>
      </c>
      <c r="B3401" s="1" t="s">
        <v>622</v>
      </c>
      <c r="C3401" s="1" t="s">
        <v>4731</v>
      </c>
      <c r="D3401" s="3">
        <v>25000</v>
      </c>
      <c r="E3401" s="4">
        <v>261</v>
      </c>
      <c r="F3401" t="s">
        <v>8219</v>
      </c>
      <c r="G3401" t="s">
        <v>8223</v>
      </c>
      <c r="H3401" t="s">
        <v>8403</v>
      </c>
      <c r="I3401" t="s">
        <v>8245</v>
      </c>
      <c r="J3401">
        <v>1467934937</v>
      </c>
      <c r="K3401">
        <v>1465342937</v>
      </c>
      <c r="L3401" t="b">
        <v>0</v>
      </c>
      <c r="M3401">
        <v>3</v>
      </c>
      <c r="N3401" t="b">
        <v>0</v>
      </c>
      <c r="O3401" t="s">
        <v>8270</v>
      </c>
      <c r="P3401" t="s">
        <v>8306</v>
      </c>
      <c r="Q3401" t="s">
        <v>8340</v>
      </c>
      <c r="R3401">
        <f t="shared" si="371"/>
        <v>87</v>
      </c>
      <c r="S3401" s="9">
        <f t="shared" si="372"/>
        <v>1</v>
      </c>
      <c r="T3401" s="8">
        <f t="shared" si="373"/>
        <v>42528.987696759257</v>
      </c>
      <c r="U3401" s="8">
        <f t="shared" si="374"/>
        <v>42558.987696759257</v>
      </c>
      <c r="V3401" s="14">
        <f t="shared" si="375"/>
        <v>30</v>
      </c>
      <c r="W3401" s="10">
        <f t="shared" si="376"/>
        <v>-0.98956</v>
      </c>
      <c r="X3401" s="21">
        <f t="shared" si="377"/>
        <v>2016</v>
      </c>
    </row>
    <row r="3402" spans="1:24" ht="45" x14ac:dyDescent="0.25">
      <c r="A3402">
        <v>1918</v>
      </c>
      <c r="B3402" s="1" t="s">
        <v>1919</v>
      </c>
      <c r="C3402" s="1" t="s">
        <v>6028</v>
      </c>
      <c r="D3402" s="3">
        <v>25000</v>
      </c>
      <c r="E3402" s="4">
        <v>260</v>
      </c>
      <c r="F3402" t="s">
        <v>8220</v>
      </c>
      <c r="G3402" t="s">
        <v>8223</v>
      </c>
      <c r="H3402" t="s">
        <v>8403</v>
      </c>
      <c r="I3402" t="s">
        <v>8245</v>
      </c>
      <c r="J3402">
        <v>1407869851</v>
      </c>
      <c r="K3402">
        <v>1404845851</v>
      </c>
      <c r="L3402" t="b">
        <v>0</v>
      </c>
      <c r="M3402">
        <v>9</v>
      </c>
      <c r="N3402" t="b">
        <v>0</v>
      </c>
      <c r="O3402" t="s">
        <v>8292</v>
      </c>
      <c r="P3402" t="s">
        <v>8306</v>
      </c>
      <c r="Q3402" t="s">
        <v>8316</v>
      </c>
      <c r="R3402">
        <f t="shared" si="371"/>
        <v>28.89</v>
      </c>
      <c r="S3402" s="9">
        <f t="shared" si="372"/>
        <v>1</v>
      </c>
      <c r="T3402" s="8">
        <f t="shared" si="373"/>
        <v>41828.789942129632</v>
      </c>
      <c r="U3402" s="8">
        <f t="shared" si="374"/>
        <v>41863.789942129632</v>
      </c>
      <c r="V3402" s="14">
        <f t="shared" si="375"/>
        <v>35</v>
      </c>
      <c r="W3402" s="10">
        <f t="shared" si="376"/>
        <v>-0.98960000000000004</v>
      </c>
      <c r="X3402" s="21">
        <f t="shared" si="377"/>
        <v>2014</v>
      </c>
    </row>
    <row r="3403" spans="1:24" ht="60" x14ac:dyDescent="0.25">
      <c r="A3403">
        <v>713</v>
      </c>
      <c r="B3403" s="1" t="s">
        <v>714</v>
      </c>
      <c r="C3403" s="1" t="s">
        <v>4823</v>
      </c>
      <c r="D3403" s="3">
        <v>25000</v>
      </c>
      <c r="E3403" s="4">
        <v>199</v>
      </c>
      <c r="F3403" t="s">
        <v>8220</v>
      </c>
      <c r="G3403" t="s">
        <v>8236</v>
      </c>
      <c r="H3403" t="s">
        <v>8410</v>
      </c>
      <c r="I3403" t="s">
        <v>8248</v>
      </c>
      <c r="J3403">
        <v>1465130532</v>
      </c>
      <c r="K3403">
        <v>1462538532</v>
      </c>
      <c r="L3403" t="b">
        <v>0</v>
      </c>
      <c r="M3403">
        <v>1</v>
      </c>
      <c r="N3403" t="b">
        <v>0</v>
      </c>
      <c r="O3403" t="s">
        <v>8271</v>
      </c>
      <c r="P3403" t="s">
        <v>8306</v>
      </c>
      <c r="Q3403" t="s">
        <v>8308</v>
      </c>
      <c r="R3403">
        <f t="shared" si="371"/>
        <v>199</v>
      </c>
      <c r="S3403" s="9">
        <f t="shared" si="372"/>
        <v>1</v>
      </c>
      <c r="T3403" s="8">
        <f t="shared" si="373"/>
        <v>42496.529305555552</v>
      </c>
      <c r="U3403" s="8">
        <f t="shared" si="374"/>
        <v>42526.529305555552</v>
      </c>
      <c r="V3403" s="14">
        <f t="shared" si="375"/>
        <v>30</v>
      </c>
      <c r="W3403" s="10">
        <f t="shared" si="376"/>
        <v>-0.99204000000000003</v>
      </c>
      <c r="X3403" s="21">
        <f t="shared" si="377"/>
        <v>2016</v>
      </c>
    </row>
    <row r="3404" spans="1:24" ht="60" x14ac:dyDescent="0.25">
      <c r="A3404">
        <v>1155</v>
      </c>
      <c r="B3404" s="1" t="s">
        <v>1156</v>
      </c>
      <c r="C3404" s="1" t="s">
        <v>5265</v>
      </c>
      <c r="D3404" s="3">
        <v>25000</v>
      </c>
      <c r="E3404" s="4">
        <v>188</v>
      </c>
      <c r="F3404" t="s">
        <v>8220</v>
      </c>
      <c r="G3404" t="s">
        <v>8223</v>
      </c>
      <c r="H3404" t="s">
        <v>8403</v>
      </c>
      <c r="I3404" t="s">
        <v>8245</v>
      </c>
      <c r="J3404">
        <v>1408040408</v>
      </c>
      <c r="K3404">
        <v>1405448408</v>
      </c>
      <c r="L3404" t="b">
        <v>0</v>
      </c>
      <c r="M3404">
        <v>8</v>
      </c>
      <c r="N3404" t="b">
        <v>0</v>
      </c>
      <c r="O3404" t="s">
        <v>8282</v>
      </c>
      <c r="P3404" t="s">
        <v>8317</v>
      </c>
      <c r="Q3404" t="s">
        <v>8343</v>
      </c>
      <c r="R3404">
        <f t="shared" si="371"/>
        <v>23.5</v>
      </c>
      <c r="S3404" s="9">
        <f t="shared" si="372"/>
        <v>1</v>
      </c>
      <c r="T3404" s="8">
        <f t="shared" si="373"/>
        <v>41835.763981481483</v>
      </c>
      <c r="U3404" s="8">
        <f t="shared" si="374"/>
        <v>41865.763981481483</v>
      </c>
      <c r="V3404" s="14">
        <f t="shared" si="375"/>
        <v>30</v>
      </c>
      <c r="W3404" s="10">
        <f t="shared" si="376"/>
        <v>-0.99248000000000003</v>
      </c>
      <c r="X3404" s="21">
        <f t="shared" si="377"/>
        <v>2014</v>
      </c>
    </row>
    <row r="3405" spans="1:24" ht="60" x14ac:dyDescent="0.25">
      <c r="A3405">
        <v>2411</v>
      </c>
      <c r="B3405" s="1" t="s">
        <v>2412</v>
      </c>
      <c r="C3405" s="1" t="s">
        <v>6521</v>
      </c>
      <c r="D3405" s="3">
        <v>25000</v>
      </c>
      <c r="E3405" s="4">
        <v>151</v>
      </c>
      <c r="F3405" t="s">
        <v>8220</v>
      </c>
      <c r="G3405" t="s">
        <v>8223</v>
      </c>
      <c r="H3405" t="s">
        <v>8403</v>
      </c>
      <c r="I3405" t="s">
        <v>8245</v>
      </c>
      <c r="J3405">
        <v>1440524082</v>
      </c>
      <c r="K3405">
        <v>1437932082</v>
      </c>
      <c r="L3405" t="b">
        <v>0</v>
      </c>
      <c r="M3405">
        <v>3</v>
      </c>
      <c r="N3405" t="b">
        <v>0</v>
      </c>
      <c r="O3405" t="s">
        <v>8282</v>
      </c>
      <c r="P3405" t="s">
        <v>8317</v>
      </c>
      <c r="Q3405" t="s">
        <v>8343</v>
      </c>
      <c r="R3405">
        <f t="shared" si="371"/>
        <v>50.33</v>
      </c>
      <c r="S3405" s="9">
        <f t="shared" si="372"/>
        <v>1</v>
      </c>
      <c r="T3405" s="8">
        <f t="shared" si="373"/>
        <v>42211.732430555552</v>
      </c>
      <c r="U3405" s="8">
        <f t="shared" si="374"/>
        <v>42241.732430555552</v>
      </c>
      <c r="V3405" s="14">
        <f t="shared" si="375"/>
        <v>30</v>
      </c>
      <c r="W3405" s="10">
        <f t="shared" si="376"/>
        <v>-0.99395999999999995</v>
      </c>
      <c r="X3405" s="21">
        <f t="shared" si="377"/>
        <v>2015</v>
      </c>
    </row>
    <row r="3406" spans="1:24" ht="60" x14ac:dyDescent="0.25">
      <c r="A3406">
        <v>1866</v>
      </c>
      <c r="B3406" s="1" t="s">
        <v>1867</v>
      </c>
      <c r="C3406" s="1" t="s">
        <v>5976</v>
      </c>
      <c r="D3406" s="3">
        <v>25000</v>
      </c>
      <c r="E3406" s="4">
        <v>125</v>
      </c>
      <c r="F3406" t="s">
        <v>8220</v>
      </c>
      <c r="G3406" t="s">
        <v>8223</v>
      </c>
      <c r="H3406" t="s">
        <v>8403</v>
      </c>
      <c r="I3406" t="s">
        <v>8245</v>
      </c>
      <c r="J3406">
        <v>1488340800</v>
      </c>
      <c r="K3406">
        <v>1483768497</v>
      </c>
      <c r="L3406" t="b">
        <v>0</v>
      </c>
      <c r="M3406">
        <v>2</v>
      </c>
      <c r="N3406" t="b">
        <v>0</v>
      </c>
      <c r="O3406" t="s">
        <v>8281</v>
      </c>
      <c r="P3406" t="s">
        <v>8314</v>
      </c>
      <c r="Q3406" t="s">
        <v>8342</v>
      </c>
      <c r="R3406">
        <f t="shared" si="371"/>
        <v>62.5</v>
      </c>
      <c r="S3406" s="9">
        <f t="shared" si="372"/>
        <v>1</v>
      </c>
      <c r="T3406" s="8">
        <f t="shared" si="373"/>
        <v>42742.246493055558</v>
      </c>
      <c r="U3406" s="8">
        <f t="shared" si="374"/>
        <v>42795.166666666672</v>
      </c>
      <c r="V3406" s="14">
        <f t="shared" si="375"/>
        <v>52.920173611113569</v>
      </c>
      <c r="W3406" s="10">
        <f t="shared" si="376"/>
        <v>-0.995</v>
      </c>
      <c r="X3406" s="21">
        <f t="shared" si="377"/>
        <v>2017</v>
      </c>
    </row>
    <row r="3407" spans="1:24" ht="45" x14ac:dyDescent="0.25">
      <c r="A3407">
        <v>553</v>
      </c>
      <c r="B3407" s="1" t="s">
        <v>554</v>
      </c>
      <c r="C3407" s="1" t="s">
        <v>4663</v>
      </c>
      <c r="D3407" s="3">
        <v>25000</v>
      </c>
      <c r="E3407" s="4">
        <v>123</v>
      </c>
      <c r="F3407" t="s">
        <v>8220</v>
      </c>
      <c r="G3407" t="s">
        <v>8223</v>
      </c>
      <c r="H3407" t="s">
        <v>8403</v>
      </c>
      <c r="I3407" t="s">
        <v>8245</v>
      </c>
      <c r="J3407">
        <v>1415988991</v>
      </c>
      <c r="K3407">
        <v>1413393391</v>
      </c>
      <c r="L3407" t="b">
        <v>0</v>
      </c>
      <c r="M3407">
        <v>6</v>
      </c>
      <c r="N3407" t="b">
        <v>0</v>
      </c>
      <c r="O3407" t="s">
        <v>8270</v>
      </c>
      <c r="P3407" t="s">
        <v>8306</v>
      </c>
      <c r="Q3407" t="s">
        <v>8340</v>
      </c>
      <c r="R3407">
        <f t="shared" si="371"/>
        <v>20.5</v>
      </c>
      <c r="S3407" s="9">
        <f t="shared" si="372"/>
        <v>0</v>
      </c>
      <c r="T3407" s="8">
        <f t="shared" si="373"/>
        <v>41927.71980324074</v>
      </c>
      <c r="U3407" s="8">
        <f t="shared" si="374"/>
        <v>41957.761469907404</v>
      </c>
      <c r="V3407" s="14">
        <f t="shared" si="375"/>
        <v>30.041666666664241</v>
      </c>
      <c r="W3407" s="10">
        <f t="shared" si="376"/>
        <v>-0.99507999999999996</v>
      </c>
      <c r="X3407" s="21">
        <f t="shared" si="377"/>
        <v>2014</v>
      </c>
    </row>
    <row r="3408" spans="1:24" ht="60" x14ac:dyDescent="0.25">
      <c r="A3408">
        <v>571</v>
      </c>
      <c r="B3408" s="1" t="s">
        <v>572</v>
      </c>
      <c r="C3408" s="1" t="s">
        <v>4681</v>
      </c>
      <c r="D3408" s="3">
        <v>25000</v>
      </c>
      <c r="E3408" s="4">
        <v>106</v>
      </c>
      <c r="F3408" t="s">
        <v>8220</v>
      </c>
      <c r="G3408" t="s">
        <v>8223</v>
      </c>
      <c r="H3408" t="s">
        <v>8403</v>
      </c>
      <c r="I3408" t="s">
        <v>8245</v>
      </c>
      <c r="J3408">
        <v>1437969540</v>
      </c>
      <c r="K3408">
        <v>1436297723</v>
      </c>
      <c r="L3408" t="b">
        <v>0</v>
      </c>
      <c r="M3408">
        <v>2</v>
      </c>
      <c r="N3408" t="b">
        <v>0</v>
      </c>
      <c r="O3408" t="s">
        <v>8270</v>
      </c>
      <c r="P3408" t="s">
        <v>8306</v>
      </c>
      <c r="Q3408" t="s">
        <v>8340</v>
      </c>
      <c r="R3408">
        <f t="shared" si="371"/>
        <v>53</v>
      </c>
      <c r="S3408" s="9">
        <f t="shared" si="372"/>
        <v>0</v>
      </c>
      <c r="T3408" s="8">
        <f t="shared" si="373"/>
        <v>42192.816238425927</v>
      </c>
      <c r="U3408" s="8">
        <f t="shared" si="374"/>
        <v>42212.165972222225</v>
      </c>
      <c r="V3408" s="14">
        <f t="shared" si="375"/>
        <v>19.349733796298096</v>
      </c>
      <c r="W3408" s="10">
        <f t="shared" si="376"/>
        <v>-0.99575999999999998</v>
      </c>
      <c r="X3408" s="21">
        <f t="shared" si="377"/>
        <v>2015</v>
      </c>
    </row>
    <row r="3409" spans="1:24" ht="30" x14ac:dyDescent="0.25">
      <c r="A3409">
        <v>1405</v>
      </c>
      <c r="B3409" s="1" t="s">
        <v>1406</v>
      </c>
      <c r="C3409" s="1" t="s">
        <v>5515</v>
      </c>
      <c r="D3409" s="3">
        <v>25000</v>
      </c>
      <c r="E3409" s="4">
        <v>105</v>
      </c>
      <c r="F3409" t="s">
        <v>8220</v>
      </c>
      <c r="G3409" t="s">
        <v>8223</v>
      </c>
      <c r="H3409" t="s">
        <v>8403</v>
      </c>
      <c r="I3409" t="s">
        <v>8245</v>
      </c>
      <c r="J3409">
        <v>1417195201</v>
      </c>
      <c r="K3409">
        <v>1414599601</v>
      </c>
      <c r="L3409" t="b">
        <v>1</v>
      </c>
      <c r="M3409">
        <v>17</v>
      </c>
      <c r="N3409" t="b">
        <v>0</v>
      </c>
      <c r="O3409" t="s">
        <v>8285</v>
      </c>
      <c r="P3409" t="s">
        <v>8309</v>
      </c>
      <c r="Q3409" t="s">
        <v>8346</v>
      </c>
      <c r="R3409">
        <f t="shared" si="371"/>
        <v>6.18</v>
      </c>
      <c r="S3409" s="9">
        <f t="shared" si="372"/>
        <v>0</v>
      </c>
      <c r="T3409" s="8">
        <f t="shared" si="373"/>
        <v>41941.680567129632</v>
      </c>
      <c r="U3409" s="8">
        <f t="shared" si="374"/>
        <v>41971.722233796296</v>
      </c>
      <c r="V3409" s="14">
        <f t="shared" si="375"/>
        <v>30.041666666664241</v>
      </c>
      <c r="W3409" s="10">
        <f t="shared" si="376"/>
        <v>-0.99580000000000002</v>
      </c>
      <c r="X3409" s="21">
        <f t="shared" si="377"/>
        <v>2014</v>
      </c>
    </row>
    <row r="3410" spans="1:24" ht="45" x14ac:dyDescent="0.25">
      <c r="A3410">
        <v>1170</v>
      </c>
      <c r="B3410" s="1" t="s">
        <v>1171</v>
      </c>
      <c r="C3410" s="1" t="s">
        <v>5280</v>
      </c>
      <c r="D3410" s="3">
        <v>25000</v>
      </c>
      <c r="E3410" s="4">
        <v>100</v>
      </c>
      <c r="F3410" t="s">
        <v>8220</v>
      </c>
      <c r="G3410" t="s">
        <v>8224</v>
      </c>
      <c r="H3410" t="s">
        <v>8407</v>
      </c>
      <c r="I3410" t="s">
        <v>8246</v>
      </c>
      <c r="J3410">
        <v>1433021171</v>
      </c>
      <c r="K3410">
        <v>1430429171</v>
      </c>
      <c r="L3410" t="b">
        <v>0</v>
      </c>
      <c r="M3410">
        <v>2</v>
      </c>
      <c r="N3410" t="b">
        <v>0</v>
      </c>
      <c r="O3410" t="s">
        <v>8282</v>
      </c>
      <c r="P3410" t="s">
        <v>8317</v>
      </c>
      <c r="Q3410" t="s">
        <v>8343</v>
      </c>
      <c r="R3410">
        <f t="shared" si="371"/>
        <v>50</v>
      </c>
      <c r="S3410" s="9">
        <f t="shared" si="372"/>
        <v>0</v>
      </c>
      <c r="T3410" s="8">
        <f t="shared" si="373"/>
        <v>42124.893182870372</v>
      </c>
      <c r="U3410" s="8">
        <f t="shared" si="374"/>
        <v>42154.893182870372</v>
      </c>
      <c r="V3410" s="14">
        <f t="shared" si="375"/>
        <v>30</v>
      </c>
      <c r="W3410" s="10">
        <f t="shared" si="376"/>
        <v>-0.996</v>
      </c>
      <c r="X3410" s="21">
        <f t="shared" si="377"/>
        <v>2015</v>
      </c>
    </row>
    <row r="3411" spans="1:24" ht="60" x14ac:dyDescent="0.25">
      <c r="A3411">
        <v>2370</v>
      </c>
      <c r="B3411" s="1" t="s">
        <v>2371</v>
      </c>
      <c r="C3411" s="1" t="s">
        <v>6480</v>
      </c>
      <c r="D3411" s="3">
        <v>25000</v>
      </c>
      <c r="E3411" s="4">
        <v>82</v>
      </c>
      <c r="F3411" t="s">
        <v>8219</v>
      </c>
      <c r="G3411" t="s">
        <v>8223</v>
      </c>
      <c r="H3411" t="s">
        <v>8403</v>
      </c>
      <c r="I3411" t="s">
        <v>8245</v>
      </c>
      <c r="J3411">
        <v>1418877141</v>
      </c>
      <c r="K3411">
        <v>1416285141</v>
      </c>
      <c r="L3411" t="b">
        <v>0</v>
      </c>
      <c r="M3411">
        <v>4</v>
      </c>
      <c r="N3411" t="b">
        <v>0</v>
      </c>
      <c r="O3411" t="s">
        <v>8270</v>
      </c>
      <c r="P3411" t="s">
        <v>8306</v>
      </c>
      <c r="Q3411" t="s">
        <v>8340</v>
      </c>
      <c r="R3411">
        <f t="shared" si="371"/>
        <v>20.5</v>
      </c>
      <c r="S3411" s="9">
        <f t="shared" si="372"/>
        <v>0</v>
      </c>
      <c r="T3411" s="8">
        <f t="shared" si="373"/>
        <v>41961.18913194444</v>
      </c>
      <c r="U3411" s="8">
        <f t="shared" si="374"/>
        <v>41991.18913194444</v>
      </c>
      <c r="V3411" s="14">
        <f t="shared" si="375"/>
        <v>30</v>
      </c>
      <c r="W3411" s="10">
        <f t="shared" si="376"/>
        <v>-0.99672000000000005</v>
      </c>
      <c r="X3411" s="21">
        <f t="shared" si="377"/>
        <v>2014</v>
      </c>
    </row>
    <row r="3412" spans="1:24" ht="60" x14ac:dyDescent="0.25">
      <c r="A3412">
        <v>1905</v>
      </c>
      <c r="B3412" s="1" t="s">
        <v>1906</v>
      </c>
      <c r="C3412" s="1" t="s">
        <v>6015</v>
      </c>
      <c r="D3412" s="3">
        <v>25000</v>
      </c>
      <c r="E3412" s="4">
        <v>42</v>
      </c>
      <c r="F3412" t="s">
        <v>8220</v>
      </c>
      <c r="G3412" t="s">
        <v>8223</v>
      </c>
      <c r="H3412" t="s">
        <v>8403</v>
      </c>
      <c r="I3412" t="s">
        <v>8245</v>
      </c>
      <c r="J3412">
        <v>1410127994</v>
      </c>
      <c r="K3412">
        <v>1407535994</v>
      </c>
      <c r="L3412" t="b">
        <v>0</v>
      </c>
      <c r="M3412">
        <v>4</v>
      </c>
      <c r="N3412" t="b">
        <v>0</v>
      </c>
      <c r="O3412" t="s">
        <v>8292</v>
      </c>
      <c r="P3412" t="s">
        <v>8306</v>
      </c>
      <c r="Q3412" t="s">
        <v>8316</v>
      </c>
      <c r="R3412">
        <f t="shared" si="371"/>
        <v>10.5</v>
      </c>
      <c r="S3412" s="9">
        <f t="shared" si="372"/>
        <v>0</v>
      </c>
      <c r="T3412" s="8">
        <f t="shared" si="373"/>
        <v>41859.925856481481</v>
      </c>
      <c r="U3412" s="8">
        <f t="shared" si="374"/>
        <v>41889.925856481481</v>
      </c>
      <c r="V3412" s="14">
        <f t="shared" si="375"/>
        <v>30</v>
      </c>
      <c r="W3412" s="10">
        <f t="shared" si="376"/>
        <v>-0.99831999999999999</v>
      </c>
      <c r="X3412" s="21">
        <f t="shared" si="377"/>
        <v>2014</v>
      </c>
    </row>
    <row r="3413" spans="1:24" ht="30" x14ac:dyDescent="0.25">
      <c r="A3413">
        <v>594</v>
      </c>
      <c r="B3413" s="1" t="s">
        <v>595</v>
      </c>
      <c r="C3413" s="1" t="s">
        <v>4704</v>
      </c>
      <c r="D3413" s="3">
        <v>25000</v>
      </c>
      <c r="E3413" s="4">
        <v>26</v>
      </c>
      <c r="F3413" t="s">
        <v>8220</v>
      </c>
      <c r="G3413" t="s">
        <v>8223</v>
      </c>
      <c r="H3413" t="s">
        <v>8403</v>
      </c>
      <c r="I3413" t="s">
        <v>8245</v>
      </c>
      <c r="J3413">
        <v>1460832206</v>
      </c>
      <c r="K3413">
        <v>1458240206</v>
      </c>
      <c r="L3413" t="b">
        <v>0</v>
      </c>
      <c r="M3413">
        <v>2</v>
      </c>
      <c r="N3413" t="b">
        <v>0</v>
      </c>
      <c r="O3413" t="s">
        <v>8270</v>
      </c>
      <c r="P3413" t="s">
        <v>8306</v>
      </c>
      <c r="Q3413" t="s">
        <v>8340</v>
      </c>
      <c r="R3413">
        <f t="shared" si="371"/>
        <v>13</v>
      </c>
      <c r="S3413" s="9">
        <f t="shared" si="372"/>
        <v>0</v>
      </c>
      <c r="T3413" s="8">
        <f t="shared" si="373"/>
        <v>42446.780162037037</v>
      </c>
      <c r="U3413" s="8">
        <f t="shared" si="374"/>
        <v>42476.780162037037</v>
      </c>
      <c r="V3413" s="14">
        <f t="shared" si="375"/>
        <v>30</v>
      </c>
      <c r="W3413" s="10">
        <f t="shared" si="376"/>
        <v>-0.99895999999999996</v>
      </c>
      <c r="X3413" s="21">
        <f t="shared" si="377"/>
        <v>2016</v>
      </c>
    </row>
    <row r="3414" spans="1:24" ht="60" x14ac:dyDescent="0.25">
      <c r="A3414">
        <v>990</v>
      </c>
      <c r="B3414" s="1" t="s">
        <v>991</v>
      </c>
      <c r="C3414" s="1" t="s">
        <v>5100</v>
      </c>
      <c r="D3414" s="3">
        <v>25000</v>
      </c>
      <c r="E3414" s="4">
        <v>26</v>
      </c>
      <c r="F3414" t="s">
        <v>8220</v>
      </c>
      <c r="G3414" t="s">
        <v>8223</v>
      </c>
      <c r="H3414" t="s">
        <v>8403</v>
      </c>
      <c r="I3414" t="s">
        <v>8245</v>
      </c>
      <c r="J3414">
        <v>1409770164</v>
      </c>
      <c r="K3414">
        <v>1407178164</v>
      </c>
      <c r="L3414" t="b">
        <v>0</v>
      </c>
      <c r="M3414">
        <v>2</v>
      </c>
      <c r="N3414" t="b">
        <v>0</v>
      </c>
      <c r="O3414" t="s">
        <v>8271</v>
      </c>
      <c r="P3414" t="s">
        <v>8306</v>
      </c>
      <c r="Q3414" t="s">
        <v>8308</v>
      </c>
      <c r="R3414">
        <f t="shared" si="371"/>
        <v>13</v>
      </c>
      <c r="S3414" s="9">
        <f t="shared" si="372"/>
        <v>0</v>
      </c>
      <c r="T3414" s="8">
        <f t="shared" si="373"/>
        <v>41855.784305555557</v>
      </c>
      <c r="U3414" s="8">
        <f t="shared" si="374"/>
        <v>41885.784305555557</v>
      </c>
      <c r="V3414" s="14">
        <f t="shared" si="375"/>
        <v>30</v>
      </c>
      <c r="W3414" s="10">
        <f t="shared" si="376"/>
        <v>-0.99895999999999996</v>
      </c>
      <c r="X3414" s="21">
        <f t="shared" si="377"/>
        <v>2014</v>
      </c>
    </row>
    <row r="3415" spans="1:24" ht="60" x14ac:dyDescent="0.25">
      <c r="A3415">
        <v>1422</v>
      </c>
      <c r="B3415" s="1" t="s">
        <v>1423</v>
      </c>
      <c r="C3415" s="1" t="s">
        <v>5532</v>
      </c>
      <c r="D3415" s="3">
        <v>25000</v>
      </c>
      <c r="E3415" s="4">
        <v>26</v>
      </c>
      <c r="F3415" t="s">
        <v>8220</v>
      </c>
      <c r="G3415" t="s">
        <v>8227</v>
      </c>
      <c r="H3415" t="s">
        <v>8415</v>
      </c>
      <c r="I3415" t="s">
        <v>8249</v>
      </c>
      <c r="J3415">
        <v>1474436704</v>
      </c>
      <c r="K3415">
        <v>1471844704</v>
      </c>
      <c r="L3415" t="b">
        <v>0</v>
      </c>
      <c r="M3415">
        <v>2</v>
      </c>
      <c r="N3415" t="b">
        <v>0</v>
      </c>
      <c r="O3415" t="s">
        <v>8285</v>
      </c>
      <c r="P3415" t="s">
        <v>8309</v>
      </c>
      <c r="Q3415" t="s">
        <v>8346</v>
      </c>
      <c r="R3415">
        <f t="shared" si="371"/>
        <v>13</v>
      </c>
      <c r="S3415" s="9">
        <f t="shared" si="372"/>
        <v>0</v>
      </c>
      <c r="T3415" s="8">
        <f t="shared" si="373"/>
        <v>42604.239629629628</v>
      </c>
      <c r="U3415" s="8">
        <f t="shared" si="374"/>
        <v>42634.239629629628</v>
      </c>
      <c r="V3415" s="14">
        <f t="shared" si="375"/>
        <v>30</v>
      </c>
      <c r="W3415" s="10">
        <f t="shared" si="376"/>
        <v>-0.99895999999999996</v>
      </c>
      <c r="X3415" s="21">
        <f t="shared" si="377"/>
        <v>2016</v>
      </c>
    </row>
    <row r="3416" spans="1:24" ht="45" x14ac:dyDescent="0.25">
      <c r="A3416">
        <v>1171</v>
      </c>
      <c r="B3416" s="1" t="s">
        <v>1172</v>
      </c>
      <c r="C3416" s="1" t="s">
        <v>5281</v>
      </c>
      <c r="D3416" s="3">
        <v>25000</v>
      </c>
      <c r="E3416" s="4">
        <v>25</v>
      </c>
      <c r="F3416" t="s">
        <v>8220</v>
      </c>
      <c r="G3416" t="s">
        <v>8223</v>
      </c>
      <c r="H3416" t="s">
        <v>8403</v>
      </c>
      <c r="I3416" t="s">
        <v>8245</v>
      </c>
      <c r="J3416">
        <v>1415909927</v>
      </c>
      <c r="K3416">
        <v>1414351127</v>
      </c>
      <c r="L3416" t="b">
        <v>0</v>
      </c>
      <c r="M3416">
        <v>1</v>
      </c>
      <c r="N3416" t="b">
        <v>0</v>
      </c>
      <c r="O3416" t="s">
        <v>8282</v>
      </c>
      <c r="P3416" t="s">
        <v>8317</v>
      </c>
      <c r="Q3416" t="s">
        <v>8343</v>
      </c>
      <c r="R3416">
        <f t="shared" si="371"/>
        <v>25</v>
      </c>
      <c r="S3416" s="9">
        <f t="shared" si="372"/>
        <v>0</v>
      </c>
      <c r="T3416" s="8">
        <f t="shared" si="373"/>
        <v>41938.804710648146</v>
      </c>
      <c r="U3416" s="8">
        <f t="shared" si="374"/>
        <v>41956.846377314811</v>
      </c>
      <c r="V3416" s="14">
        <f t="shared" si="375"/>
        <v>18.041666666664241</v>
      </c>
      <c r="W3416" s="10">
        <f t="shared" si="376"/>
        <v>-0.999</v>
      </c>
      <c r="X3416" s="21">
        <f t="shared" si="377"/>
        <v>2014</v>
      </c>
    </row>
    <row r="3417" spans="1:24" ht="75" x14ac:dyDescent="0.25">
      <c r="A3417">
        <v>3074</v>
      </c>
      <c r="B3417" s="1" t="s">
        <v>3074</v>
      </c>
      <c r="C3417" s="1" t="s">
        <v>7184</v>
      </c>
      <c r="D3417" s="3">
        <v>25000</v>
      </c>
      <c r="E3417" s="4">
        <v>22</v>
      </c>
      <c r="F3417" t="s">
        <v>8220</v>
      </c>
      <c r="G3417" t="s">
        <v>8229</v>
      </c>
      <c r="H3417" t="s">
        <v>8409</v>
      </c>
      <c r="I3417" t="s">
        <v>8248</v>
      </c>
      <c r="J3417">
        <v>1457617359</v>
      </c>
      <c r="K3417">
        <v>1455025359</v>
      </c>
      <c r="L3417" t="b">
        <v>0</v>
      </c>
      <c r="M3417">
        <v>3</v>
      </c>
      <c r="N3417" t="b">
        <v>0</v>
      </c>
      <c r="O3417" t="s">
        <v>8301</v>
      </c>
      <c r="P3417" t="s">
        <v>8321</v>
      </c>
      <c r="Q3417" t="s">
        <v>8322</v>
      </c>
      <c r="R3417">
        <f t="shared" si="371"/>
        <v>7.33</v>
      </c>
      <c r="S3417" s="9">
        <f t="shared" si="372"/>
        <v>0</v>
      </c>
      <c r="T3417" s="8">
        <f t="shared" si="373"/>
        <v>42409.571284722217</v>
      </c>
      <c r="U3417" s="8">
        <f t="shared" si="374"/>
        <v>42439.571284722217</v>
      </c>
      <c r="V3417" s="14">
        <f t="shared" si="375"/>
        <v>30</v>
      </c>
      <c r="W3417" s="10">
        <f t="shared" si="376"/>
        <v>-0.99912000000000001</v>
      </c>
      <c r="X3417" s="21">
        <f t="shared" si="377"/>
        <v>2016</v>
      </c>
    </row>
    <row r="3418" spans="1:24" ht="60" x14ac:dyDescent="0.25">
      <c r="A3418">
        <v>3065</v>
      </c>
      <c r="B3418" s="1" t="s">
        <v>3065</v>
      </c>
      <c r="C3418" s="1" t="s">
        <v>7175</v>
      </c>
      <c r="D3418" s="3">
        <v>25000</v>
      </c>
      <c r="E3418" s="4">
        <v>10</v>
      </c>
      <c r="F3418" t="s">
        <v>8220</v>
      </c>
      <c r="G3418" t="s">
        <v>8223</v>
      </c>
      <c r="H3418" t="s">
        <v>8403</v>
      </c>
      <c r="I3418" t="s">
        <v>8245</v>
      </c>
      <c r="J3418">
        <v>1406683172</v>
      </c>
      <c r="K3418">
        <v>1404523172</v>
      </c>
      <c r="L3418" t="b">
        <v>0</v>
      </c>
      <c r="M3418">
        <v>2</v>
      </c>
      <c r="N3418" t="b">
        <v>0</v>
      </c>
      <c r="O3418" t="s">
        <v>8301</v>
      </c>
      <c r="P3418" t="s">
        <v>8321</v>
      </c>
      <c r="Q3418" t="s">
        <v>8322</v>
      </c>
      <c r="R3418">
        <f t="shared" si="371"/>
        <v>5</v>
      </c>
      <c r="S3418" s="9">
        <f t="shared" si="372"/>
        <v>0</v>
      </c>
      <c r="T3418" s="8">
        <f t="shared" si="373"/>
        <v>41825.055231481485</v>
      </c>
      <c r="U3418" s="8">
        <f t="shared" si="374"/>
        <v>41850.055231481485</v>
      </c>
      <c r="V3418" s="14">
        <f t="shared" si="375"/>
        <v>25</v>
      </c>
      <c r="W3418" s="10">
        <f t="shared" si="376"/>
        <v>-0.99960000000000004</v>
      </c>
      <c r="X3418" s="21">
        <f t="shared" si="377"/>
        <v>2014</v>
      </c>
    </row>
    <row r="3419" spans="1:24" ht="45" x14ac:dyDescent="0.25">
      <c r="A3419">
        <v>3110</v>
      </c>
      <c r="B3419" s="1" t="s">
        <v>3110</v>
      </c>
      <c r="C3419" s="1" t="s">
        <v>7220</v>
      </c>
      <c r="D3419" s="3">
        <v>25000</v>
      </c>
      <c r="E3419" s="4">
        <v>10</v>
      </c>
      <c r="F3419" t="s">
        <v>8220</v>
      </c>
      <c r="G3419" t="s">
        <v>8223</v>
      </c>
      <c r="H3419" t="s">
        <v>8403</v>
      </c>
      <c r="I3419" t="s">
        <v>8245</v>
      </c>
      <c r="J3419">
        <v>1487465119</v>
      </c>
      <c r="K3419">
        <v>1484009119</v>
      </c>
      <c r="L3419" t="b">
        <v>0</v>
      </c>
      <c r="M3419">
        <v>1</v>
      </c>
      <c r="N3419" t="b">
        <v>0</v>
      </c>
      <c r="O3419" t="s">
        <v>8301</v>
      </c>
      <c r="P3419" t="s">
        <v>8321</v>
      </c>
      <c r="Q3419" t="s">
        <v>8322</v>
      </c>
      <c r="R3419">
        <f t="shared" si="371"/>
        <v>10</v>
      </c>
      <c r="S3419" s="9">
        <f t="shared" si="372"/>
        <v>0</v>
      </c>
      <c r="T3419" s="8">
        <f t="shared" si="373"/>
        <v>42745.031469907408</v>
      </c>
      <c r="U3419" s="8">
        <f t="shared" si="374"/>
        <v>42785.031469907408</v>
      </c>
      <c r="V3419" s="14">
        <f t="shared" si="375"/>
        <v>40</v>
      </c>
      <c r="W3419" s="10">
        <f t="shared" si="376"/>
        <v>-0.99960000000000004</v>
      </c>
      <c r="X3419" s="21">
        <f t="shared" si="377"/>
        <v>2017</v>
      </c>
    </row>
    <row r="3420" spans="1:24" x14ac:dyDescent="0.25">
      <c r="A3420">
        <v>2418</v>
      </c>
      <c r="B3420" s="1" t="s">
        <v>2419</v>
      </c>
      <c r="C3420" s="1" t="s">
        <v>6528</v>
      </c>
      <c r="D3420" s="3">
        <v>25000</v>
      </c>
      <c r="E3420" s="4">
        <v>5</v>
      </c>
      <c r="F3420" t="s">
        <v>8220</v>
      </c>
      <c r="G3420" t="s">
        <v>8223</v>
      </c>
      <c r="H3420" t="s">
        <v>8403</v>
      </c>
      <c r="I3420" t="s">
        <v>8245</v>
      </c>
      <c r="J3420">
        <v>1427225644</v>
      </c>
      <c r="K3420">
        <v>1422045244</v>
      </c>
      <c r="L3420" t="b">
        <v>0</v>
      </c>
      <c r="M3420">
        <v>5</v>
      </c>
      <c r="N3420" t="b">
        <v>0</v>
      </c>
      <c r="O3420" t="s">
        <v>8282</v>
      </c>
      <c r="P3420" t="s">
        <v>8317</v>
      </c>
      <c r="Q3420" t="s">
        <v>8343</v>
      </c>
      <c r="R3420">
        <f t="shared" si="371"/>
        <v>1</v>
      </c>
      <c r="S3420" s="9">
        <f t="shared" si="372"/>
        <v>0</v>
      </c>
      <c r="T3420" s="8">
        <f t="shared" si="373"/>
        <v>42027.856990740736</v>
      </c>
      <c r="U3420" s="8">
        <f t="shared" si="374"/>
        <v>42087.815324074079</v>
      </c>
      <c r="V3420" s="14">
        <f t="shared" si="375"/>
        <v>59.958333333343035</v>
      </c>
      <c r="W3420" s="10">
        <f t="shared" si="376"/>
        <v>-0.99980000000000002</v>
      </c>
      <c r="X3420" s="21">
        <f t="shared" si="377"/>
        <v>2015</v>
      </c>
    </row>
    <row r="3421" spans="1:24" ht="30" x14ac:dyDescent="0.25">
      <c r="A3421">
        <v>635</v>
      </c>
      <c r="B3421" s="1" t="s">
        <v>636</v>
      </c>
      <c r="C3421" s="1" t="s">
        <v>4745</v>
      </c>
      <c r="D3421" s="3">
        <v>25000</v>
      </c>
      <c r="E3421" s="4">
        <v>2</v>
      </c>
      <c r="F3421" t="s">
        <v>8219</v>
      </c>
      <c r="G3421" t="s">
        <v>8223</v>
      </c>
      <c r="H3421" t="s">
        <v>8403</v>
      </c>
      <c r="I3421" t="s">
        <v>8245</v>
      </c>
      <c r="J3421">
        <v>1428804762</v>
      </c>
      <c r="K3421">
        <v>1426212762</v>
      </c>
      <c r="L3421" t="b">
        <v>0</v>
      </c>
      <c r="M3421">
        <v>1</v>
      </c>
      <c r="N3421" t="b">
        <v>0</v>
      </c>
      <c r="O3421" t="s">
        <v>8270</v>
      </c>
      <c r="P3421" t="s">
        <v>8306</v>
      </c>
      <c r="Q3421" t="s">
        <v>8340</v>
      </c>
      <c r="R3421">
        <f t="shared" si="371"/>
        <v>2</v>
      </c>
      <c r="S3421" s="9">
        <f t="shared" si="372"/>
        <v>0</v>
      </c>
      <c r="T3421" s="8">
        <f t="shared" si="373"/>
        <v>42076.092152777783</v>
      </c>
      <c r="U3421" s="8">
        <f t="shared" si="374"/>
        <v>42106.092152777783</v>
      </c>
      <c r="V3421" s="14">
        <f t="shared" si="375"/>
        <v>30</v>
      </c>
      <c r="W3421" s="10">
        <f t="shared" si="376"/>
        <v>-0.99992000000000003</v>
      </c>
      <c r="X3421" s="21">
        <f t="shared" si="377"/>
        <v>2015</v>
      </c>
    </row>
    <row r="3422" spans="1:24" ht="45" x14ac:dyDescent="0.25">
      <c r="A3422">
        <v>1134</v>
      </c>
      <c r="B3422" s="1" t="s">
        <v>1135</v>
      </c>
      <c r="C3422" s="1" t="s">
        <v>5244</v>
      </c>
      <c r="D3422" s="3">
        <v>25000</v>
      </c>
      <c r="E3422" s="4">
        <v>1</v>
      </c>
      <c r="F3422" t="s">
        <v>8220</v>
      </c>
      <c r="G3422" t="s">
        <v>8225</v>
      </c>
      <c r="H3422" t="s">
        <v>8404</v>
      </c>
      <c r="I3422" t="s">
        <v>8247</v>
      </c>
      <c r="J3422">
        <v>1417235580</v>
      </c>
      <c r="K3422">
        <v>1416034228</v>
      </c>
      <c r="L3422" t="b">
        <v>0</v>
      </c>
      <c r="M3422">
        <v>1</v>
      </c>
      <c r="N3422" t="b">
        <v>0</v>
      </c>
      <c r="O3422" t="s">
        <v>8281</v>
      </c>
      <c r="P3422" t="s">
        <v>8314</v>
      </c>
      <c r="Q3422" t="s">
        <v>8342</v>
      </c>
      <c r="R3422">
        <f t="shared" si="371"/>
        <v>1</v>
      </c>
      <c r="S3422" s="9">
        <f t="shared" si="372"/>
        <v>0</v>
      </c>
      <c r="T3422" s="8">
        <f t="shared" si="373"/>
        <v>41958.285046296296</v>
      </c>
      <c r="U3422" s="8">
        <f t="shared" si="374"/>
        <v>41972.189583333333</v>
      </c>
      <c r="V3422" s="14">
        <f t="shared" si="375"/>
        <v>13.904537037036789</v>
      </c>
      <c r="W3422" s="10">
        <f t="shared" si="376"/>
        <v>-0.99995999999999996</v>
      </c>
      <c r="X3422" s="21">
        <f t="shared" si="377"/>
        <v>2014</v>
      </c>
    </row>
    <row r="3423" spans="1:24" ht="30" x14ac:dyDescent="0.25">
      <c r="A3423">
        <v>2914</v>
      </c>
      <c r="B3423" s="1" t="s">
        <v>2914</v>
      </c>
      <c r="C3423" s="1" t="s">
        <v>7024</v>
      </c>
      <c r="D3423" s="3">
        <v>25000</v>
      </c>
      <c r="E3423" s="4">
        <v>1</v>
      </c>
      <c r="F3423" t="s">
        <v>8220</v>
      </c>
      <c r="G3423" t="s">
        <v>8224</v>
      </c>
      <c r="H3423" t="s">
        <v>8407</v>
      </c>
      <c r="I3423" t="s">
        <v>8246</v>
      </c>
      <c r="J3423">
        <v>1426365994</v>
      </c>
      <c r="K3423">
        <v>1421185594</v>
      </c>
      <c r="L3423" t="b">
        <v>0</v>
      </c>
      <c r="M3423">
        <v>1</v>
      </c>
      <c r="N3423" t="b">
        <v>0</v>
      </c>
      <c r="O3423" t="s">
        <v>8269</v>
      </c>
      <c r="P3423" t="s">
        <v>8321</v>
      </c>
      <c r="Q3423" t="s">
        <v>8324</v>
      </c>
      <c r="R3423">
        <f t="shared" si="371"/>
        <v>1</v>
      </c>
      <c r="S3423" s="9">
        <f t="shared" si="372"/>
        <v>0</v>
      </c>
      <c r="T3423" s="8">
        <f t="shared" si="373"/>
        <v>42017.907337962963</v>
      </c>
      <c r="U3423" s="8">
        <f t="shared" si="374"/>
        <v>42077.865671296298</v>
      </c>
      <c r="V3423" s="14">
        <f t="shared" si="375"/>
        <v>59.958333333335759</v>
      </c>
      <c r="W3423" s="10">
        <f t="shared" si="376"/>
        <v>-0.99995999999999996</v>
      </c>
      <c r="X3423" s="21">
        <f t="shared" si="377"/>
        <v>2015</v>
      </c>
    </row>
    <row r="3424" spans="1:24" ht="60" x14ac:dyDescent="0.25">
      <c r="A3424">
        <v>2941</v>
      </c>
      <c r="B3424" s="1" t="s">
        <v>2941</v>
      </c>
      <c r="C3424" s="1" t="s">
        <v>7051</v>
      </c>
      <c r="D3424" s="3">
        <v>25000</v>
      </c>
      <c r="E3424" s="4">
        <v>1</v>
      </c>
      <c r="F3424" t="s">
        <v>8220</v>
      </c>
      <c r="G3424" t="s">
        <v>8223</v>
      </c>
      <c r="H3424" t="s">
        <v>8403</v>
      </c>
      <c r="I3424" t="s">
        <v>8245</v>
      </c>
      <c r="J3424">
        <v>1425250955</v>
      </c>
      <c r="K3424">
        <v>1422658955</v>
      </c>
      <c r="L3424" t="b">
        <v>0</v>
      </c>
      <c r="M3424">
        <v>1</v>
      </c>
      <c r="N3424" t="b">
        <v>0</v>
      </c>
      <c r="O3424" t="s">
        <v>8301</v>
      </c>
      <c r="P3424" t="s">
        <v>8321</v>
      </c>
      <c r="Q3424" t="s">
        <v>8322</v>
      </c>
      <c r="R3424">
        <f t="shared" si="371"/>
        <v>1</v>
      </c>
      <c r="S3424" s="9">
        <f t="shared" si="372"/>
        <v>0</v>
      </c>
      <c r="T3424" s="8">
        <f t="shared" si="373"/>
        <v>42034.960127314815</v>
      </c>
      <c r="U3424" s="8">
        <f t="shared" si="374"/>
        <v>42064.960127314815</v>
      </c>
      <c r="V3424" s="14">
        <f t="shared" si="375"/>
        <v>30</v>
      </c>
      <c r="W3424" s="10">
        <f t="shared" si="376"/>
        <v>-0.99995999999999996</v>
      </c>
      <c r="X3424" s="21">
        <f t="shared" si="377"/>
        <v>2015</v>
      </c>
    </row>
    <row r="3425" spans="1:24" ht="60" x14ac:dyDescent="0.25">
      <c r="A3425">
        <v>3639</v>
      </c>
      <c r="B3425" s="1" t="s">
        <v>3637</v>
      </c>
      <c r="C3425" s="1" t="s">
        <v>7749</v>
      </c>
      <c r="D3425" s="3">
        <v>25000</v>
      </c>
      <c r="E3425" s="4">
        <v>1</v>
      </c>
      <c r="F3425" t="s">
        <v>8220</v>
      </c>
      <c r="G3425" t="s">
        <v>8223</v>
      </c>
      <c r="H3425" t="s">
        <v>8403</v>
      </c>
      <c r="I3425" t="s">
        <v>8245</v>
      </c>
      <c r="J3425">
        <v>1475853060</v>
      </c>
      <c r="K3425">
        <v>1470672906</v>
      </c>
      <c r="L3425" t="b">
        <v>0</v>
      </c>
      <c r="M3425">
        <v>1</v>
      </c>
      <c r="N3425" t="b">
        <v>0</v>
      </c>
      <c r="O3425" t="s">
        <v>8303</v>
      </c>
      <c r="P3425" t="s">
        <v>8321</v>
      </c>
      <c r="Q3425" t="s">
        <v>8333</v>
      </c>
      <c r="R3425">
        <f t="shared" si="371"/>
        <v>1</v>
      </c>
      <c r="S3425" s="9">
        <f t="shared" si="372"/>
        <v>0</v>
      </c>
      <c r="T3425" s="8">
        <f t="shared" si="373"/>
        <v>42590.677152777775</v>
      </c>
      <c r="U3425" s="8">
        <f t="shared" si="374"/>
        <v>42650.632638888885</v>
      </c>
      <c r="V3425" s="14">
        <f t="shared" si="375"/>
        <v>59.955486111110076</v>
      </c>
      <c r="W3425" s="10">
        <f t="shared" si="376"/>
        <v>-0.99995999999999996</v>
      </c>
      <c r="X3425" s="21">
        <f t="shared" si="377"/>
        <v>2016</v>
      </c>
    </row>
    <row r="3426" spans="1:24" ht="60" x14ac:dyDescent="0.25">
      <c r="A3426">
        <v>209</v>
      </c>
      <c r="B3426" s="1" t="s">
        <v>211</v>
      </c>
      <c r="C3426" s="1" t="s">
        <v>4319</v>
      </c>
      <c r="D3426" s="3">
        <v>25000</v>
      </c>
      <c r="E3426" s="4">
        <v>0</v>
      </c>
      <c r="F3426" t="s">
        <v>8220</v>
      </c>
      <c r="G3426" t="s">
        <v>8223</v>
      </c>
      <c r="H3426" t="s">
        <v>8403</v>
      </c>
      <c r="I3426" t="s">
        <v>8245</v>
      </c>
      <c r="J3426">
        <v>1436566135</v>
      </c>
      <c r="K3426">
        <v>1433974135</v>
      </c>
      <c r="L3426" t="b">
        <v>0</v>
      </c>
      <c r="M3426">
        <v>0</v>
      </c>
      <c r="N3426" t="b">
        <v>0</v>
      </c>
      <c r="O3426" t="s">
        <v>8266</v>
      </c>
      <c r="P3426" t="s">
        <v>8319</v>
      </c>
      <c r="Q3426" t="s">
        <v>8323</v>
      </c>
      <c r="R3426">
        <f t="shared" si="371"/>
        <v>0</v>
      </c>
      <c r="S3426" s="9">
        <f t="shared" si="372"/>
        <v>0</v>
      </c>
      <c r="T3426" s="8">
        <f t="shared" si="373"/>
        <v>42165.922858796301</v>
      </c>
      <c r="U3426" s="8">
        <f t="shared" si="374"/>
        <v>42195.922858796301</v>
      </c>
      <c r="V3426" s="14">
        <f t="shared" si="375"/>
        <v>30</v>
      </c>
      <c r="W3426" s="10">
        <f t="shared" si="376"/>
        <v>-1</v>
      </c>
      <c r="X3426" s="21">
        <f t="shared" si="377"/>
        <v>2015</v>
      </c>
    </row>
    <row r="3427" spans="1:24" ht="60" x14ac:dyDescent="0.25">
      <c r="A3427">
        <v>565</v>
      </c>
      <c r="B3427" s="1" t="s">
        <v>566</v>
      </c>
      <c r="C3427" s="1" t="s">
        <v>4675</v>
      </c>
      <c r="D3427" s="3">
        <v>25000</v>
      </c>
      <c r="E3427" s="4">
        <v>0</v>
      </c>
      <c r="F3427" t="s">
        <v>8220</v>
      </c>
      <c r="G3427" t="s">
        <v>8224</v>
      </c>
      <c r="H3427" t="s">
        <v>8407</v>
      </c>
      <c r="I3427" t="s">
        <v>8246</v>
      </c>
      <c r="J3427">
        <v>1436554249</v>
      </c>
      <c r="K3427">
        <v>1433962249</v>
      </c>
      <c r="L3427" t="b">
        <v>0</v>
      </c>
      <c r="M3427">
        <v>0</v>
      </c>
      <c r="N3427" t="b">
        <v>0</v>
      </c>
      <c r="O3427" t="s">
        <v>8270</v>
      </c>
      <c r="P3427" t="s">
        <v>8306</v>
      </c>
      <c r="Q3427" t="s">
        <v>8340</v>
      </c>
      <c r="R3427">
        <f t="shared" si="371"/>
        <v>0</v>
      </c>
      <c r="S3427" s="9">
        <f t="shared" si="372"/>
        <v>0</v>
      </c>
      <c r="T3427" s="8">
        <f t="shared" si="373"/>
        <v>42165.785289351858</v>
      </c>
      <c r="U3427" s="8">
        <f t="shared" si="374"/>
        <v>42195.785289351858</v>
      </c>
      <c r="V3427" s="14">
        <f t="shared" si="375"/>
        <v>30</v>
      </c>
      <c r="W3427" s="10">
        <f t="shared" si="376"/>
        <v>-1</v>
      </c>
      <c r="X3427" s="21">
        <f t="shared" si="377"/>
        <v>2015</v>
      </c>
    </row>
    <row r="3428" spans="1:24" ht="60" x14ac:dyDescent="0.25">
      <c r="A3428">
        <v>625</v>
      </c>
      <c r="B3428" s="1" t="s">
        <v>626</v>
      </c>
      <c r="C3428" s="1" t="s">
        <v>4735</v>
      </c>
      <c r="D3428" s="3">
        <v>25000</v>
      </c>
      <c r="E3428" s="4">
        <v>0</v>
      </c>
      <c r="F3428" t="s">
        <v>8219</v>
      </c>
      <c r="G3428" t="s">
        <v>8228</v>
      </c>
      <c r="H3428" t="s">
        <v>8408</v>
      </c>
      <c r="I3428" t="s">
        <v>8250</v>
      </c>
      <c r="J3428">
        <v>1490560177</v>
      </c>
      <c r="K3428">
        <v>1487971777</v>
      </c>
      <c r="L3428" t="b">
        <v>0</v>
      </c>
      <c r="M3428">
        <v>0</v>
      </c>
      <c r="N3428" t="b">
        <v>0</v>
      </c>
      <c r="O3428" t="s">
        <v>8270</v>
      </c>
      <c r="P3428" t="s">
        <v>8306</v>
      </c>
      <c r="Q3428" t="s">
        <v>8340</v>
      </c>
      <c r="R3428">
        <f t="shared" si="371"/>
        <v>0</v>
      </c>
      <c r="S3428" s="9">
        <f t="shared" si="372"/>
        <v>0</v>
      </c>
      <c r="T3428" s="8">
        <f t="shared" si="373"/>
        <v>42790.895567129628</v>
      </c>
      <c r="U3428" s="8">
        <f t="shared" si="374"/>
        <v>42820.853900462964</v>
      </c>
      <c r="V3428" s="14">
        <f t="shared" si="375"/>
        <v>29.958333333335759</v>
      </c>
      <c r="W3428" s="10">
        <f t="shared" si="376"/>
        <v>-1</v>
      </c>
      <c r="X3428" s="21">
        <f t="shared" si="377"/>
        <v>2017</v>
      </c>
    </row>
    <row r="3429" spans="1:24" ht="45" x14ac:dyDescent="0.25">
      <c r="A3429">
        <v>1120</v>
      </c>
      <c r="B3429" s="1" t="s">
        <v>1121</v>
      </c>
      <c r="C3429" s="1" t="s">
        <v>5230</v>
      </c>
      <c r="D3429" s="3">
        <v>25000</v>
      </c>
      <c r="E3429" s="4">
        <v>0</v>
      </c>
      <c r="F3429" t="s">
        <v>8220</v>
      </c>
      <c r="G3429" t="s">
        <v>8223</v>
      </c>
      <c r="H3429" t="s">
        <v>8403</v>
      </c>
      <c r="I3429" t="s">
        <v>8245</v>
      </c>
      <c r="J3429">
        <v>1319835400</v>
      </c>
      <c r="K3429">
        <v>1315947400</v>
      </c>
      <c r="L3429" t="b">
        <v>0</v>
      </c>
      <c r="M3429">
        <v>0</v>
      </c>
      <c r="N3429" t="b">
        <v>0</v>
      </c>
      <c r="O3429" t="s">
        <v>8280</v>
      </c>
      <c r="P3429" t="s">
        <v>8314</v>
      </c>
      <c r="Q3429" t="s">
        <v>8332</v>
      </c>
      <c r="R3429">
        <f t="shared" si="371"/>
        <v>0</v>
      </c>
      <c r="S3429" s="9">
        <f t="shared" si="372"/>
        <v>0</v>
      </c>
      <c r="T3429" s="8">
        <f t="shared" si="373"/>
        <v>40799.872685185182</v>
      </c>
      <c r="U3429" s="8">
        <f t="shared" si="374"/>
        <v>40844.872685185182</v>
      </c>
      <c r="V3429" s="14">
        <f t="shared" si="375"/>
        <v>45</v>
      </c>
      <c r="W3429" s="10">
        <f t="shared" si="376"/>
        <v>-1</v>
      </c>
      <c r="X3429" s="21">
        <f t="shared" si="377"/>
        <v>2011</v>
      </c>
    </row>
    <row r="3430" spans="1:24" ht="60" x14ac:dyDescent="0.25">
      <c r="A3430">
        <v>1147</v>
      </c>
      <c r="B3430" s="1" t="s">
        <v>1148</v>
      </c>
      <c r="C3430" s="1" t="s">
        <v>5257</v>
      </c>
      <c r="D3430" s="3">
        <v>25000</v>
      </c>
      <c r="E3430" s="4">
        <v>0</v>
      </c>
      <c r="F3430" t="s">
        <v>8220</v>
      </c>
      <c r="G3430" t="s">
        <v>8228</v>
      </c>
      <c r="H3430" t="s">
        <v>8408</v>
      </c>
      <c r="I3430" t="s">
        <v>8250</v>
      </c>
      <c r="J3430">
        <v>1413760783</v>
      </c>
      <c r="K3430">
        <v>1408576783</v>
      </c>
      <c r="L3430" t="b">
        <v>0</v>
      </c>
      <c r="M3430">
        <v>0</v>
      </c>
      <c r="N3430" t="b">
        <v>0</v>
      </c>
      <c r="O3430" t="s">
        <v>8282</v>
      </c>
      <c r="P3430" t="s">
        <v>8317</v>
      </c>
      <c r="Q3430" t="s">
        <v>8343</v>
      </c>
      <c r="R3430">
        <f t="shared" si="371"/>
        <v>0</v>
      </c>
      <c r="S3430" s="9">
        <f t="shared" si="372"/>
        <v>0</v>
      </c>
      <c r="T3430" s="8">
        <f t="shared" si="373"/>
        <v>41871.972025462965</v>
      </c>
      <c r="U3430" s="8">
        <f t="shared" si="374"/>
        <v>41931.972025462965</v>
      </c>
      <c r="V3430" s="14">
        <f t="shared" si="375"/>
        <v>60</v>
      </c>
      <c r="W3430" s="10">
        <f t="shared" si="376"/>
        <v>-1</v>
      </c>
      <c r="X3430" s="21">
        <f t="shared" si="377"/>
        <v>2014</v>
      </c>
    </row>
    <row r="3431" spans="1:24" ht="60" x14ac:dyDescent="0.25">
      <c r="A3431">
        <v>1151</v>
      </c>
      <c r="B3431" s="1" t="s">
        <v>1152</v>
      </c>
      <c r="C3431" s="1" t="s">
        <v>5261</v>
      </c>
      <c r="D3431" s="3">
        <v>25000</v>
      </c>
      <c r="E3431" s="4">
        <v>0</v>
      </c>
      <c r="F3431" t="s">
        <v>8220</v>
      </c>
      <c r="G3431" t="s">
        <v>8223</v>
      </c>
      <c r="H3431" t="s">
        <v>8403</v>
      </c>
      <c r="I3431" t="s">
        <v>8245</v>
      </c>
      <c r="J3431">
        <v>1441592863</v>
      </c>
      <c r="K3431">
        <v>1439000863</v>
      </c>
      <c r="L3431" t="b">
        <v>0</v>
      </c>
      <c r="M3431">
        <v>0</v>
      </c>
      <c r="N3431" t="b">
        <v>0</v>
      </c>
      <c r="O3431" t="s">
        <v>8282</v>
      </c>
      <c r="P3431" t="s">
        <v>8317</v>
      </c>
      <c r="Q3431" t="s">
        <v>8343</v>
      </c>
      <c r="R3431">
        <f t="shared" si="371"/>
        <v>0</v>
      </c>
      <c r="S3431" s="9">
        <f t="shared" si="372"/>
        <v>0</v>
      </c>
      <c r="T3431" s="8">
        <f t="shared" si="373"/>
        <v>42224.102581018517</v>
      </c>
      <c r="U3431" s="8">
        <f t="shared" si="374"/>
        <v>42254.102581018517</v>
      </c>
      <c r="V3431" s="14">
        <f t="shared" si="375"/>
        <v>30</v>
      </c>
      <c r="W3431" s="10">
        <f t="shared" si="376"/>
        <v>-1</v>
      </c>
      <c r="X3431" s="21">
        <f t="shared" si="377"/>
        <v>2015</v>
      </c>
    </row>
    <row r="3432" spans="1:24" ht="60" x14ac:dyDescent="0.25">
      <c r="A3432">
        <v>1237</v>
      </c>
      <c r="B3432" s="1" t="s">
        <v>1238</v>
      </c>
      <c r="C3432" s="1" t="s">
        <v>5347</v>
      </c>
      <c r="D3432" s="3">
        <v>25000</v>
      </c>
      <c r="E3432" s="4">
        <v>0</v>
      </c>
      <c r="F3432" t="s">
        <v>8219</v>
      </c>
      <c r="G3432" t="s">
        <v>8223</v>
      </c>
      <c r="H3432" t="s">
        <v>8403</v>
      </c>
      <c r="I3432" t="s">
        <v>8245</v>
      </c>
      <c r="J3432">
        <v>1345790865</v>
      </c>
      <c r="K3432">
        <v>1344062865</v>
      </c>
      <c r="L3432" t="b">
        <v>0</v>
      </c>
      <c r="M3432">
        <v>0</v>
      </c>
      <c r="N3432" t="b">
        <v>0</v>
      </c>
      <c r="O3432" t="s">
        <v>8284</v>
      </c>
      <c r="P3432" t="s">
        <v>8325</v>
      </c>
      <c r="Q3432" t="s">
        <v>8352</v>
      </c>
      <c r="R3432">
        <f t="shared" si="371"/>
        <v>0</v>
      </c>
      <c r="S3432" s="9">
        <f t="shared" si="372"/>
        <v>0</v>
      </c>
      <c r="T3432" s="8">
        <f t="shared" si="373"/>
        <v>41125.283159722225</v>
      </c>
      <c r="U3432" s="8">
        <f t="shared" si="374"/>
        <v>41145.283159722225</v>
      </c>
      <c r="V3432" s="14">
        <f t="shared" si="375"/>
        <v>20</v>
      </c>
      <c r="W3432" s="10">
        <f t="shared" si="376"/>
        <v>-1</v>
      </c>
      <c r="X3432" s="21">
        <f t="shared" si="377"/>
        <v>2012</v>
      </c>
    </row>
    <row r="3433" spans="1:24" ht="60" x14ac:dyDescent="0.25">
      <c r="A3433">
        <v>1453</v>
      </c>
      <c r="B3433" s="1" t="s">
        <v>1454</v>
      </c>
      <c r="C3433" s="1" t="s">
        <v>5563</v>
      </c>
      <c r="D3433" s="3">
        <v>25000</v>
      </c>
      <c r="E3433" s="4">
        <v>0</v>
      </c>
      <c r="F3433" t="s">
        <v>8219</v>
      </c>
      <c r="G3433" t="s">
        <v>8229</v>
      </c>
      <c r="H3433" t="s">
        <v>8409</v>
      </c>
      <c r="I3433" t="s">
        <v>8248</v>
      </c>
      <c r="J3433">
        <v>1492270947</v>
      </c>
      <c r="K3433">
        <v>1488386547</v>
      </c>
      <c r="L3433" t="b">
        <v>0</v>
      </c>
      <c r="M3433">
        <v>0</v>
      </c>
      <c r="N3433" t="b">
        <v>0</v>
      </c>
      <c r="O3433" t="s">
        <v>8285</v>
      </c>
      <c r="P3433" t="s">
        <v>8309</v>
      </c>
      <c r="Q3433" t="s">
        <v>8346</v>
      </c>
      <c r="R3433">
        <f t="shared" si="371"/>
        <v>0</v>
      </c>
      <c r="S3433" s="9">
        <f t="shared" si="372"/>
        <v>0</v>
      </c>
      <c r="T3433" s="8">
        <f t="shared" si="373"/>
        <v>42795.696145833332</v>
      </c>
      <c r="U3433" s="8">
        <f t="shared" si="374"/>
        <v>42840.654479166667</v>
      </c>
      <c r="V3433" s="14">
        <f t="shared" si="375"/>
        <v>44.958333333335759</v>
      </c>
      <c r="W3433" s="10">
        <f t="shared" si="376"/>
        <v>-1</v>
      </c>
      <c r="X3433" s="21">
        <f t="shared" si="377"/>
        <v>2017</v>
      </c>
    </row>
    <row r="3434" spans="1:24" ht="60" x14ac:dyDescent="0.25">
      <c r="A3434">
        <v>2369</v>
      </c>
      <c r="B3434" s="1" t="s">
        <v>2370</v>
      </c>
      <c r="C3434" s="1" t="s">
        <v>6479</v>
      </c>
      <c r="D3434" s="3">
        <v>25000</v>
      </c>
      <c r="E3434" s="4">
        <v>0</v>
      </c>
      <c r="F3434" t="s">
        <v>8219</v>
      </c>
      <c r="G3434" t="s">
        <v>8223</v>
      </c>
      <c r="H3434" t="s">
        <v>8403</v>
      </c>
      <c r="I3434" t="s">
        <v>8245</v>
      </c>
      <c r="J3434">
        <v>1455132611</v>
      </c>
      <c r="K3434">
        <v>1452540611</v>
      </c>
      <c r="L3434" t="b">
        <v>0</v>
      </c>
      <c r="M3434">
        <v>0</v>
      </c>
      <c r="N3434" t="b">
        <v>0</v>
      </c>
      <c r="O3434" t="s">
        <v>8270</v>
      </c>
      <c r="P3434" t="s">
        <v>8306</v>
      </c>
      <c r="Q3434" t="s">
        <v>8340</v>
      </c>
      <c r="R3434">
        <f t="shared" si="371"/>
        <v>0</v>
      </c>
      <c r="S3434" s="9">
        <f t="shared" si="372"/>
        <v>0</v>
      </c>
      <c r="T3434" s="8">
        <f t="shared" si="373"/>
        <v>42380.812627314815</v>
      </c>
      <c r="U3434" s="8">
        <f t="shared" si="374"/>
        <v>42410.812627314815</v>
      </c>
      <c r="V3434" s="14">
        <f t="shared" si="375"/>
        <v>30</v>
      </c>
      <c r="W3434" s="10">
        <f t="shared" si="376"/>
        <v>-1</v>
      </c>
      <c r="X3434" s="21">
        <f t="shared" si="377"/>
        <v>2016</v>
      </c>
    </row>
    <row r="3435" spans="1:24" ht="60" x14ac:dyDescent="0.25">
      <c r="A3435">
        <v>3056</v>
      </c>
      <c r="B3435" s="1" t="s">
        <v>3056</v>
      </c>
      <c r="C3435" s="1" t="s">
        <v>7166</v>
      </c>
      <c r="D3435" s="3">
        <v>25000</v>
      </c>
      <c r="E3435" s="4">
        <v>0</v>
      </c>
      <c r="F3435" t="s">
        <v>8220</v>
      </c>
      <c r="G3435" t="s">
        <v>8223</v>
      </c>
      <c r="H3435" t="s">
        <v>8403</v>
      </c>
      <c r="I3435" t="s">
        <v>8245</v>
      </c>
      <c r="J3435">
        <v>1412003784</v>
      </c>
      <c r="K3435">
        <v>1406819784</v>
      </c>
      <c r="L3435" t="b">
        <v>0</v>
      </c>
      <c r="M3435">
        <v>0</v>
      </c>
      <c r="N3435" t="b">
        <v>0</v>
      </c>
      <c r="O3435" t="s">
        <v>8301</v>
      </c>
      <c r="P3435" t="s">
        <v>8321</v>
      </c>
      <c r="Q3435" t="s">
        <v>8322</v>
      </c>
      <c r="R3435">
        <f t="shared" si="371"/>
        <v>0</v>
      </c>
      <c r="S3435" s="9">
        <f t="shared" si="372"/>
        <v>0</v>
      </c>
      <c r="T3435" s="8">
        <f t="shared" si="373"/>
        <v>41851.636388888888</v>
      </c>
      <c r="U3435" s="8">
        <f t="shared" si="374"/>
        <v>41911.636388888888</v>
      </c>
      <c r="V3435" s="14">
        <f t="shared" si="375"/>
        <v>60</v>
      </c>
      <c r="W3435" s="10">
        <f t="shared" si="376"/>
        <v>-1</v>
      </c>
      <c r="X3435" s="21">
        <f t="shared" si="377"/>
        <v>2014</v>
      </c>
    </row>
    <row r="3436" spans="1:24" ht="45" x14ac:dyDescent="0.25">
      <c r="A3436">
        <v>3145</v>
      </c>
      <c r="B3436" s="1" t="s">
        <v>3145</v>
      </c>
      <c r="C3436" s="1" t="s">
        <v>7255</v>
      </c>
      <c r="D3436" s="3">
        <v>25000</v>
      </c>
      <c r="E3436" s="4">
        <v>0</v>
      </c>
      <c r="F3436" t="s">
        <v>8221</v>
      </c>
      <c r="G3436" t="s">
        <v>8223</v>
      </c>
      <c r="H3436" t="s">
        <v>8403</v>
      </c>
      <c r="I3436" t="s">
        <v>8245</v>
      </c>
      <c r="J3436">
        <v>1490659134</v>
      </c>
      <c r="K3436">
        <v>1485478734</v>
      </c>
      <c r="L3436" t="b">
        <v>0</v>
      </c>
      <c r="M3436">
        <v>0</v>
      </c>
      <c r="N3436" t="b">
        <v>0</v>
      </c>
      <c r="O3436" t="s">
        <v>8269</v>
      </c>
      <c r="P3436" t="s">
        <v>8321</v>
      </c>
      <c r="Q3436" t="s">
        <v>8324</v>
      </c>
      <c r="R3436">
        <f t="shared" si="371"/>
        <v>0</v>
      </c>
      <c r="S3436" s="9">
        <f t="shared" si="372"/>
        <v>0</v>
      </c>
      <c r="T3436" s="8">
        <f t="shared" si="373"/>
        <v>42762.040902777779</v>
      </c>
      <c r="U3436" s="8">
        <f t="shared" si="374"/>
        <v>42821.999236111107</v>
      </c>
      <c r="V3436" s="14">
        <f t="shared" si="375"/>
        <v>59.958333333328483</v>
      </c>
      <c r="W3436" s="10">
        <f t="shared" si="376"/>
        <v>-1</v>
      </c>
      <c r="X3436" s="21">
        <f t="shared" si="377"/>
        <v>2017</v>
      </c>
    </row>
    <row r="3437" spans="1:24" ht="45" x14ac:dyDescent="0.25">
      <c r="A3437">
        <v>3643</v>
      </c>
      <c r="B3437" s="1" t="s">
        <v>3641</v>
      </c>
      <c r="C3437" s="1" t="s">
        <v>7753</v>
      </c>
      <c r="D3437" s="3">
        <v>25000</v>
      </c>
      <c r="E3437" s="4">
        <v>0</v>
      </c>
      <c r="F3437" t="s">
        <v>8220</v>
      </c>
      <c r="G3437" t="s">
        <v>8223</v>
      </c>
      <c r="H3437" t="s">
        <v>8403</v>
      </c>
      <c r="I3437" t="s">
        <v>8245</v>
      </c>
      <c r="J3437">
        <v>1447734439</v>
      </c>
      <c r="K3437">
        <v>1444274839</v>
      </c>
      <c r="L3437" t="b">
        <v>0</v>
      </c>
      <c r="M3437">
        <v>0</v>
      </c>
      <c r="N3437" t="b">
        <v>0</v>
      </c>
      <c r="O3437" t="s">
        <v>8303</v>
      </c>
      <c r="P3437" t="s">
        <v>8321</v>
      </c>
      <c r="Q3437" t="s">
        <v>8333</v>
      </c>
      <c r="R3437">
        <f t="shared" si="371"/>
        <v>0</v>
      </c>
      <c r="S3437" s="9">
        <f t="shared" si="372"/>
        <v>0</v>
      </c>
      <c r="T3437" s="8">
        <f t="shared" si="373"/>
        <v>42285.143969907411</v>
      </c>
      <c r="U3437" s="8">
        <f t="shared" si="374"/>
        <v>42325.185636574075</v>
      </c>
      <c r="V3437" s="14">
        <f t="shared" si="375"/>
        <v>40.041666666664241</v>
      </c>
      <c r="W3437" s="10">
        <f t="shared" si="376"/>
        <v>-1</v>
      </c>
      <c r="X3437" s="21">
        <f t="shared" si="377"/>
        <v>2015</v>
      </c>
    </row>
    <row r="3438" spans="1:24" ht="60" x14ac:dyDescent="0.25">
      <c r="A3438">
        <v>3954</v>
      </c>
      <c r="B3438" s="1" t="s">
        <v>3951</v>
      </c>
      <c r="C3438" s="1" t="s">
        <v>8061</v>
      </c>
      <c r="D3438" s="3">
        <v>25000</v>
      </c>
      <c r="E3438" s="4">
        <v>0</v>
      </c>
      <c r="F3438" t="s">
        <v>8220</v>
      </c>
      <c r="G3438" t="s">
        <v>8228</v>
      </c>
      <c r="H3438" t="s">
        <v>8408</v>
      </c>
      <c r="I3438" t="s">
        <v>8250</v>
      </c>
      <c r="J3438">
        <v>1405352264</v>
      </c>
      <c r="K3438">
        <v>1400168264</v>
      </c>
      <c r="L3438" t="b">
        <v>0</v>
      </c>
      <c r="M3438">
        <v>0</v>
      </c>
      <c r="N3438" t="b">
        <v>0</v>
      </c>
      <c r="O3438" t="s">
        <v>8269</v>
      </c>
      <c r="P3438" t="s">
        <v>8321</v>
      </c>
      <c r="Q3438" t="s">
        <v>8324</v>
      </c>
      <c r="R3438">
        <f t="shared" si="371"/>
        <v>0</v>
      </c>
      <c r="S3438" s="9">
        <f t="shared" si="372"/>
        <v>0</v>
      </c>
      <c r="T3438" s="8">
        <f t="shared" si="373"/>
        <v>41774.651203703703</v>
      </c>
      <c r="U3438" s="8">
        <f t="shared" si="374"/>
        <v>41834.651203703703</v>
      </c>
      <c r="V3438" s="14">
        <f t="shared" si="375"/>
        <v>60</v>
      </c>
      <c r="W3438" s="10">
        <f t="shared" si="376"/>
        <v>-1</v>
      </c>
      <c r="X3438" s="21">
        <f t="shared" si="377"/>
        <v>2014</v>
      </c>
    </row>
    <row r="3439" spans="1:24" ht="60" x14ac:dyDescent="0.25">
      <c r="A3439">
        <v>293</v>
      </c>
      <c r="B3439" s="1" t="s">
        <v>294</v>
      </c>
      <c r="C3439" s="1" t="s">
        <v>4403</v>
      </c>
      <c r="D3439" s="3">
        <v>26000</v>
      </c>
      <c r="E3439" s="4">
        <v>26360</v>
      </c>
      <c r="F3439" t="s">
        <v>8218</v>
      </c>
      <c r="G3439" t="s">
        <v>8223</v>
      </c>
      <c r="H3439" t="s">
        <v>8403</v>
      </c>
      <c r="I3439" t="s">
        <v>8245</v>
      </c>
      <c r="J3439">
        <v>1398009714</v>
      </c>
      <c r="K3439">
        <v>1395417714</v>
      </c>
      <c r="L3439" t="b">
        <v>1</v>
      </c>
      <c r="M3439">
        <v>131</v>
      </c>
      <c r="N3439" t="b">
        <v>1</v>
      </c>
      <c r="O3439" t="s">
        <v>8267</v>
      </c>
      <c r="P3439" t="s">
        <v>8319</v>
      </c>
      <c r="Q3439" t="s">
        <v>8320</v>
      </c>
      <c r="R3439">
        <f t="shared" si="371"/>
        <v>201.22</v>
      </c>
      <c r="S3439" s="9">
        <f t="shared" si="372"/>
        <v>101</v>
      </c>
      <c r="T3439" s="8">
        <f t="shared" si="373"/>
        <v>41719.667986111112</v>
      </c>
      <c r="U3439" s="8">
        <f t="shared" si="374"/>
        <v>41749.667986111112</v>
      </c>
      <c r="V3439" s="14">
        <f t="shared" si="375"/>
        <v>30</v>
      </c>
      <c r="W3439" s="10">
        <f t="shared" si="376"/>
        <v>1.3846153846153847E-2</v>
      </c>
      <c r="X3439" s="21">
        <f t="shared" si="377"/>
        <v>2014</v>
      </c>
    </row>
    <row r="3440" spans="1:24" ht="60" x14ac:dyDescent="0.25">
      <c r="A3440">
        <v>1820</v>
      </c>
      <c r="B3440" s="1" t="s">
        <v>1821</v>
      </c>
      <c r="C3440" s="1" t="s">
        <v>5930</v>
      </c>
      <c r="D3440" s="3">
        <v>26000</v>
      </c>
      <c r="E3440" s="4">
        <v>1707</v>
      </c>
      <c r="F3440" t="s">
        <v>8220</v>
      </c>
      <c r="G3440" t="s">
        <v>8223</v>
      </c>
      <c r="H3440" t="s">
        <v>8403</v>
      </c>
      <c r="I3440" t="s">
        <v>8245</v>
      </c>
      <c r="J3440">
        <v>1427850090</v>
      </c>
      <c r="K3440">
        <v>1425261690</v>
      </c>
      <c r="L3440" t="b">
        <v>0</v>
      </c>
      <c r="M3440">
        <v>8</v>
      </c>
      <c r="N3440" t="b">
        <v>0</v>
      </c>
      <c r="O3440" t="s">
        <v>8283</v>
      </c>
      <c r="P3440" t="s">
        <v>8311</v>
      </c>
      <c r="Q3440" t="s">
        <v>8312</v>
      </c>
      <c r="R3440">
        <f t="shared" si="371"/>
        <v>213.38</v>
      </c>
      <c r="S3440" s="9">
        <f t="shared" si="372"/>
        <v>7</v>
      </c>
      <c r="T3440" s="8">
        <f t="shared" si="373"/>
        <v>42065.084375000006</v>
      </c>
      <c r="U3440" s="8">
        <f t="shared" si="374"/>
        <v>42095.042708333334</v>
      </c>
      <c r="V3440" s="14">
        <f t="shared" si="375"/>
        <v>29.958333333328483</v>
      </c>
      <c r="W3440" s="10">
        <f t="shared" si="376"/>
        <v>-0.93434615384615383</v>
      </c>
      <c r="X3440" s="21">
        <f t="shared" si="377"/>
        <v>2015</v>
      </c>
    </row>
    <row r="3441" spans="1:24" ht="60" x14ac:dyDescent="0.25">
      <c r="A3441">
        <v>1079</v>
      </c>
      <c r="B3441" s="1" t="s">
        <v>1080</v>
      </c>
      <c r="C3441" s="1" t="s">
        <v>5189</v>
      </c>
      <c r="D3441" s="3">
        <v>26000</v>
      </c>
      <c r="E3441" s="4">
        <v>678</v>
      </c>
      <c r="F3441" t="s">
        <v>8220</v>
      </c>
      <c r="G3441" t="s">
        <v>8235</v>
      </c>
      <c r="H3441" t="s">
        <v>8412</v>
      </c>
      <c r="I3441" t="s">
        <v>8248</v>
      </c>
      <c r="J3441">
        <v>1463232936</v>
      </c>
      <c r="K3441">
        <v>1461072936</v>
      </c>
      <c r="L3441" t="b">
        <v>0</v>
      </c>
      <c r="M3441">
        <v>18</v>
      </c>
      <c r="N3441" t="b">
        <v>0</v>
      </c>
      <c r="O3441" t="s">
        <v>8280</v>
      </c>
      <c r="P3441" t="s">
        <v>8314</v>
      </c>
      <c r="Q3441" t="s">
        <v>8332</v>
      </c>
      <c r="R3441">
        <f t="shared" si="371"/>
        <v>37.67</v>
      </c>
      <c r="S3441" s="9">
        <f t="shared" si="372"/>
        <v>3</v>
      </c>
      <c r="T3441" s="8">
        <f t="shared" si="373"/>
        <v>42479.566388888896</v>
      </c>
      <c r="U3441" s="8">
        <f t="shared" si="374"/>
        <v>42504.566388888896</v>
      </c>
      <c r="V3441" s="14">
        <f t="shared" si="375"/>
        <v>25</v>
      </c>
      <c r="W3441" s="10">
        <f t="shared" si="376"/>
        <v>-0.97392307692307689</v>
      </c>
      <c r="X3441" s="21">
        <f t="shared" si="377"/>
        <v>2016</v>
      </c>
    </row>
    <row r="3442" spans="1:24" ht="60" x14ac:dyDescent="0.25">
      <c r="A3442">
        <v>3952</v>
      </c>
      <c r="B3442" s="1" t="s">
        <v>3949</v>
      </c>
      <c r="C3442" s="1" t="s">
        <v>8059</v>
      </c>
      <c r="D3442" s="3">
        <v>26000</v>
      </c>
      <c r="E3442" s="4">
        <v>25</v>
      </c>
      <c r="F3442" t="s">
        <v>8220</v>
      </c>
      <c r="G3442" t="s">
        <v>8223</v>
      </c>
      <c r="H3442" t="s">
        <v>8403</v>
      </c>
      <c r="I3442" t="s">
        <v>8245</v>
      </c>
      <c r="J3442">
        <v>1445885890</v>
      </c>
      <c r="K3442">
        <v>1440701890</v>
      </c>
      <c r="L3442" t="b">
        <v>0</v>
      </c>
      <c r="M3442">
        <v>1</v>
      </c>
      <c r="N3442" t="b">
        <v>0</v>
      </c>
      <c r="O3442" t="s">
        <v>8269</v>
      </c>
      <c r="P3442" t="s">
        <v>8321</v>
      </c>
      <c r="Q3442" t="s">
        <v>8324</v>
      </c>
      <c r="R3442">
        <f t="shared" si="371"/>
        <v>25</v>
      </c>
      <c r="S3442" s="9">
        <f t="shared" si="372"/>
        <v>0</v>
      </c>
      <c r="T3442" s="8">
        <f t="shared" si="373"/>
        <v>42243.790393518517</v>
      </c>
      <c r="U3442" s="8">
        <f t="shared" si="374"/>
        <v>42303.790393518517</v>
      </c>
      <c r="V3442" s="14">
        <f t="shared" si="375"/>
        <v>60</v>
      </c>
      <c r="W3442" s="10">
        <f t="shared" si="376"/>
        <v>-0.99903846153846154</v>
      </c>
      <c r="X3442" s="21">
        <f t="shared" si="377"/>
        <v>2015</v>
      </c>
    </row>
    <row r="3443" spans="1:24" ht="60" x14ac:dyDescent="0.25">
      <c r="A3443">
        <v>238</v>
      </c>
      <c r="B3443" s="1" t="s">
        <v>240</v>
      </c>
      <c r="C3443" s="1" t="s">
        <v>4348</v>
      </c>
      <c r="D3443" s="3">
        <v>26000</v>
      </c>
      <c r="E3443" s="4">
        <v>0</v>
      </c>
      <c r="F3443" t="s">
        <v>8220</v>
      </c>
      <c r="G3443" t="s">
        <v>8223</v>
      </c>
      <c r="H3443" t="s">
        <v>8403</v>
      </c>
      <c r="I3443" t="s">
        <v>8245</v>
      </c>
      <c r="J3443">
        <v>1483088400</v>
      </c>
      <c r="K3443">
        <v>1481324760</v>
      </c>
      <c r="L3443" t="b">
        <v>0</v>
      </c>
      <c r="M3443">
        <v>0</v>
      </c>
      <c r="N3443" t="b">
        <v>0</v>
      </c>
      <c r="O3443" t="s">
        <v>8266</v>
      </c>
      <c r="P3443" t="s">
        <v>8319</v>
      </c>
      <c r="Q3443" t="s">
        <v>8323</v>
      </c>
      <c r="R3443">
        <f t="shared" si="371"/>
        <v>0</v>
      </c>
      <c r="S3443" s="9">
        <f t="shared" si="372"/>
        <v>0</v>
      </c>
      <c r="T3443" s="8">
        <f t="shared" si="373"/>
        <v>42713.962499999994</v>
      </c>
      <c r="U3443" s="8">
        <f t="shared" si="374"/>
        <v>42734.375</v>
      </c>
      <c r="V3443" s="14">
        <f t="shared" si="375"/>
        <v>20.412500000005821</v>
      </c>
      <c r="W3443" s="10">
        <f t="shared" si="376"/>
        <v>-1</v>
      </c>
      <c r="X3443" s="21">
        <f t="shared" si="377"/>
        <v>2016</v>
      </c>
    </row>
    <row r="3444" spans="1:24" ht="45" x14ac:dyDescent="0.25">
      <c r="A3444">
        <v>1217</v>
      </c>
      <c r="B3444" s="1" t="s">
        <v>1218</v>
      </c>
      <c r="C3444" s="1" t="s">
        <v>5327</v>
      </c>
      <c r="D3444" s="3">
        <v>26500</v>
      </c>
      <c r="E3444" s="4">
        <v>27189</v>
      </c>
      <c r="F3444" t="s">
        <v>8218</v>
      </c>
      <c r="G3444" t="s">
        <v>8223</v>
      </c>
      <c r="H3444" t="s">
        <v>8403</v>
      </c>
      <c r="I3444" t="s">
        <v>8245</v>
      </c>
      <c r="J3444">
        <v>1468524340</v>
      </c>
      <c r="K3444">
        <v>1465932340</v>
      </c>
      <c r="L3444" t="b">
        <v>0</v>
      </c>
      <c r="M3444">
        <v>183</v>
      </c>
      <c r="N3444" t="b">
        <v>1</v>
      </c>
      <c r="O3444" t="s">
        <v>8283</v>
      </c>
      <c r="P3444" t="s">
        <v>8311</v>
      </c>
      <c r="Q3444" t="s">
        <v>8312</v>
      </c>
      <c r="R3444">
        <f t="shared" si="371"/>
        <v>148.57</v>
      </c>
      <c r="S3444" s="9">
        <f t="shared" si="372"/>
        <v>103</v>
      </c>
      <c r="T3444" s="8">
        <f t="shared" si="373"/>
        <v>42535.809490740736</v>
      </c>
      <c r="U3444" s="8">
        <f t="shared" si="374"/>
        <v>42565.809490740736</v>
      </c>
      <c r="V3444" s="14">
        <f t="shared" si="375"/>
        <v>30</v>
      </c>
      <c r="W3444" s="10">
        <f t="shared" si="376"/>
        <v>2.5999999999999999E-2</v>
      </c>
      <c r="X3444" s="21">
        <f t="shared" si="377"/>
        <v>2016</v>
      </c>
    </row>
    <row r="3445" spans="1:24" ht="60" x14ac:dyDescent="0.25">
      <c r="A3445">
        <v>3109</v>
      </c>
      <c r="B3445" s="1" t="s">
        <v>3109</v>
      </c>
      <c r="C3445" s="1" t="s">
        <v>7219</v>
      </c>
      <c r="D3445" s="3">
        <v>26500</v>
      </c>
      <c r="E3445" s="4">
        <v>6633</v>
      </c>
      <c r="F3445" t="s">
        <v>8220</v>
      </c>
      <c r="G3445" t="s">
        <v>8223</v>
      </c>
      <c r="H3445" t="s">
        <v>8403</v>
      </c>
      <c r="I3445" t="s">
        <v>8245</v>
      </c>
      <c r="J3445">
        <v>1409194810</v>
      </c>
      <c r="K3445">
        <v>1406170810</v>
      </c>
      <c r="L3445" t="b">
        <v>0</v>
      </c>
      <c r="M3445">
        <v>114</v>
      </c>
      <c r="N3445" t="b">
        <v>0</v>
      </c>
      <c r="O3445" t="s">
        <v>8301</v>
      </c>
      <c r="P3445" t="s">
        <v>8321</v>
      </c>
      <c r="Q3445" t="s">
        <v>8322</v>
      </c>
      <c r="R3445">
        <f t="shared" si="371"/>
        <v>58.18</v>
      </c>
      <c r="S3445" s="9">
        <f t="shared" si="372"/>
        <v>25</v>
      </c>
      <c r="T3445" s="8">
        <f t="shared" si="373"/>
        <v>41844.125115740739</v>
      </c>
      <c r="U3445" s="8">
        <f t="shared" si="374"/>
        <v>41879.125115740739</v>
      </c>
      <c r="V3445" s="14">
        <f t="shared" si="375"/>
        <v>35</v>
      </c>
      <c r="W3445" s="10">
        <f t="shared" si="376"/>
        <v>-0.7496981132075472</v>
      </c>
      <c r="X3445" s="21">
        <f t="shared" si="377"/>
        <v>2014</v>
      </c>
    </row>
    <row r="3446" spans="1:24" ht="45" x14ac:dyDescent="0.25">
      <c r="A3446">
        <v>2730</v>
      </c>
      <c r="B3446" s="1" t="s">
        <v>2730</v>
      </c>
      <c r="C3446" s="1" t="s">
        <v>6840</v>
      </c>
      <c r="D3446" s="3">
        <v>27000</v>
      </c>
      <c r="E3446" s="4">
        <v>45979.01</v>
      </c>
      <c r="F3446" t="s">
        <v>8218</v>
      </c>
      <c r="G3446" t="s">
        <v>8223</v>
      </c>
      <c r="H3446" t="s">
        <v>8403</v>
      </c>
      <c r="I3446" t="s">
        <v>8245</v>
      </c>
      <c r="J3446">
        <v>1366635575</v>
      </c>
      <c r="K3446">
        <v>1363611575</v>
      </c>
      <c r="L3446" t="b">
        <v>0</v>
      </c>
      <c r="M3446">
        <v>682</v>
      </c>
      <c r="N3446" t="b">
        <v>1</v>
      </c>
      <c r="O3446" t="s">
        <v>8293</v>
      </c>
      <c r="P3446" t="s">
        <v>8306</v>
      </c>
      <c r="Q3446" t="s">
        <v>8307</v>
      </c>
      <c r="R3446">
        <f t="shared" si="371"/>
        <v>67.42</v>
      </c>
      <c r="S3446" s="9">
        <f t="shared" si="372"/>
        <v>170</v>
      </c>
      <c r="T3446" s="8">
        <f t="shared" si="373"/>
        <v>41351.541377314818</v>
      </c>
      <c r="U3446" s="8">
        <f t="shared" si="374"/>
        <v>41386.541377314818</v>
      </c>
      <c r="V3446" s="14">
        <f t="shared" si="375"/>
        <v>35</v>
      </c>
      <c r="W3446" s="10">
        <f t="shared" si="376"/>
        <v>0.70292629629629633</v>
      </c>
      <c r="X3446" s="21">
        <f t="shared" si="377"/>
        <v>2013</v>
      </c>
    </row>
    <row r="3447" spans="1:24" ht="45" x14ac:dyDescent="0.25">
      <c r="A3447">
        <v>278</v>
      </c>
      <c r="B3447" s="1" t="s">
        <v>279</v>
      </c>
      <c r="C3447" s="1" t="s">
        <v>4388</v>
      </c>
      <c r="D3447" s="3">
        <v>27000</v>
      </c>
      <c r="E3447" s="4">
        <v>40594</v>
      </c>
      <c r="F3447" t="s">
        <v>8218</v>
      </c>
      <c r="G3447" t="s">
        <v>8223</v>
      </c>
      <c r="H3447" t="s">
        <v>8403</v>
      </c>
      <c r="I3447" t="s">
        <v>8245</v>
      </c>
      <c r="J3447">
        <v>1350003539</v>
      </c>
      <c r="K3447">
        <v>1347411539</v>
      </c>
      <c r="L3447" t="b">
        <v>1</v>
      </c>
      <c r="M3447">
        <v>415</v>
      </c>
      <c r="N3447" t="b">
        <v>1</v>
      </c>
      <c r="O3447" t="s">
        <v>8267</v>
      </c>
      <c r="P3447" t="s">
        <v>8319</v>
      </c>
      <c r="Q3447" t="s">
        <v>8320</v>
      </c>
      <c r="R3447">
        <f t="shared" si="371"/>
        <v>97.82</v>
      </c>
      <c r="S3447" s="9">
        <f t="shared" si="372"/>
        <v>150</v>
      </c>
      <c r="T3447" s="8">
        <f t="shared" si="373"/>
        <v>41164.040960648148</v>
      </c>
      <c r="U3447" s="8">
        <f t="shared" si="374"/>
        <v>41194.040960648148</v>
      </c>
      <c r="V3447" s="14">
        <f t="shared" si="375"/>
        <v>30</v>
      </c>
      <c r="W3447" s="10">
        <f t="shared" si="376"/>
        <v>0.50348148148148153</v>
      </c>
      <c r="X3447" s="21">
        <f t="shared" si="377"/>
        <v>2012</v>
      </c>
    </row>
    <row r="3448" spans="1:24" ht="45" x14ac:dyDescent="0.25">
      <c r="A3448">
        <v>922</v>
      </c>
      <c r="B3448" s="1" t="s">
        <v>923</v>
      </c>
      <c r="C3448" s="1" t="s">
        <v>5032</v>
      </c>
      <c r="D3448" s="3">
        <v>27000</v>
      </c>
      <c r="E3448" s="4">
        <v>5680</v>
      </c>
      <c r="F3448" t="s">
        <v>8220</v>
      </c>
      <c r="G3448" t="s">
        <v>8223</v>
      </c>
      <c r="H3448" t="s">
        <v>8403</v>
      </c>
      <c r="I3448" t="s">
        <v>8245</v>
      </c>
      <c r="J3448">
        <v>1412167393</v>
      </c>
      <c r="K3448">
        <v>1409143393</v>
      </c>
      <c r="L3448" t="b">
        <v>0</v>
      </c>
      <c r="M3448">
        <v>30</v>
      </c>
      <c r="N3448" t="b">
        <v>0</v>
      </c>
      <c r="O3448" t="s">
        <v>8276</v>
      </c>
      <c r="P3448" t="s">
        <v>8325</v>
      </c>
      <c r="Q3448" t="s">
        <v>8348</v>
      </c>
      <c r="R3448">
        <f t="shared" si="371"/>
        <v>189.33</v>
      </c>
      <c r="S3448" s="9">
        <f t="shared" si="372"/>
        <v>21</v>
      </c>
      <c r="T3448" s="8">
        <f t="shared" si="373"/>
        <v>41878.530011574076</v>
      </c>
      <c r="U3448" s="8">
        <f t="shared" si="374"/>
        <v>41913.530011574076</v>
      </c>
      <c r="V3448" s="14">
        <f t="shared" si="375"/>
        <v>35</v>
      </c>
      <c r="W3448" s="10">
        <f t="shared" si="376"/>
        <v>-0.78962962962962968</v>
      </c>
      <c r="X3448" s="21">
        <f t="shared" si="377"/>
        <v>2014</v>
      </c>
    </row>
    <row r="3449" spans="1:24" ht="45" x14ac:dyDescent="0.25">
      <c r="A3449">
        <v>2357</v>
      </c>
      <c r="B3449" s="1" t="s">
        <v>2358</v>
      </c>
      <c r="C3449" s="1" t="s">
        <v>6467</v>
      </c>
      <c r="D3449" s="3">
        <v>27000</v>
      </c>
      <c r="E3449" s="4">
        <v>0</v>
      </c>
      <c r="F3449" t="s">
        <v>8219</v>
      </c>
      <c r="G3449" t="s">
        <v>8224</v>
      </c>
      <c r="H3449" t="s">
        <v>8407</v>
      </c>
      <c r="I3449" t="s">
        <v>8246</v>
      </c>
      <c r="J3449">
        <v>1445093578</v>
      </c>
      <c r="K3449">
        <v>1442501578</v>
      </c>
      <c r="L3449" t="b">
        <v>0</v>
      </c>
      <c r="M3449">
        <v>0</v>
      </c>
      <c r="N3449" t="b">
        <v>0</v>
      </c>
      <c r="O3449" t="s">
        <v>8270</v>
      </c>
      <c r="P3449" t="s">
        <v>8306</v>
      </c>
      <c r="Q3449" t="s">
        <v>8340</v>
      </c>
      <c r="R3449">
        <f t="shared" si="371"/>
        <v>0</v>
      </c>
      <c r="S3449" s="9">
        <f t="shared" si="372"/>
        <v>0</v>
      </c>
      <c r="T3449" s="8">
        <f t="shared" si="373"/>
        <v>42264.620115740734</v>
      </c>
      <c r="U3449" s="8">
        <f t="shared" si="374"/>
        <v>42294.620115740734</v>
      </c>
      <c r="V3449" s="14">
        <f t="shared" si="375"/>
        <v>30</v>
      </c>
      <c r="W3449" s="10">
        <f t="shared" si="376"/>
        <v>-1</v>
      </c>
      <c r="X3449" s="21">
        <f t="shared" si="377"/>
        <v>2015</v>
      </c>
    </row>
    <row r="3450" spans="1:24" ht="60" x14ac:dyDescent="0.25">
      <c r="A3450">
        <v>715</v>
      </c>
      <c r="B3450" s="1" t="s">
        <v>716</v>
      </c>
      <c r="C3450" s="1" t="s">
        <v>4825</v>
      </c>
      <c r="D3450" s="3">
        <v>27500</v>
      </c>
      <c r="E3450" s="4">
        <v>1389</v>
      </c>
      <c r="F3450" t="s">
        <v>8220</v>
      </c>
      <c r="G3450" t="s">
        <v>8223</v>
      </c>
      <c r="H3450" t="s">
        <v>8403</v>
      </c>
      <c r="I3450" t="s">
        <v>8245</v>
      </c>
      <c r="J3450">
        <v>1446693040</v>
      </c>
      <c r="K3450">
        <v>1443233440</v>
      </c>
      <c r="L3450" t="b">
        <v>0</v>
      </c>
      <c r="M3450">
        <v>12</v>
      </c>
      <c r="N3450" t="b">
        <v>0</v>
      </c>
      <c r="O3450" t="s">
        <v>8271</v>
      </c>
      <c r="P3450" t="s">
        <v>8306</v>
      </c>
      <c r="Q3450" t="s">
        <v>8308</v>
      </c>
      <c r="R3450">
        <f t="shared" si="371"/>
        <v>115.75</v>
      </c>
      <c r="S3450" s="9">
        <f t="shared" si="372"/>
        <v>5</v>
      </c>
      <c r="T3450" s="8">
        <f t="shared" si="373"/>
        <v>42273.090740740736</v>
      </c>
      <c r="U3450" s="8">
        <f t="shared" si="374"/>
        <v>42313.132407407407</v>
      </c>
      <c r="V3450" s="14">
        <f t="shared" si="375"/>
        <v>40.041666666671517</v>
      </c>
      <c r="W3450" s="10">
        <f t="shared" si="376"/>
        <v>-0.94949090909090905</v>
      </c>
      <c r="X3450" s="21">
        <f t="shared" si="377"/>
        <v>2015</v>
      </c>
    </row>
    <row r="3451" spans="1:24" ht="45" x14ac:dyDescent="0.25">
      <c r="A3451">
        <v>854</v>
      </c>
      <c r="B3451" s="1" t="s">
        <v>855</v>
      </c>
      <c r="C3451" s="1" t="s">
        <v>4964</v>
      </c>
      <c r="D3451" s="3">
        <v>27800</v>
      </c>
      <c r="E3451" s="4">
        <v>32865.300000000003</v>
      </c>
      <c r="F3451" t="s">
        <v>8218</v>
      </c>
      <c r="G3451" t="s">
        <v>8223</v>
      </c>
      <c r="H3451" t="s">
        <v>8403</v>
      </c>
      <c r="I3451" t="s">
        <v>8245</v>
      </c>
      <c r="J3451">
        <v>1482901546</v>
      </c>
      <c r="K3451">
        <v>1480309546</v>
      </c>
      <c r="L3451" t="b">
        <v>0</v>
      </c>
      <c r="M3451">
        <v>499</v>
      </c>
      <c r="N3451" t="b">
        <v>1</v>
      </c>
      <c r="O3451" t="s">
        <v>8275</v>
      </c>
      <c r="P3451" t="s">
        <v>8325</v>
      </c>
      <c r="Q3451" t="s">
        <v>8334</v>
      </c>
      <c r="R3451">
        <f t="shared" si="371"/>
        <v>65.86</v>
      </c>
      <c r="S3451" s="9">
        <f t="shared" si="372"/>
        <v>118</v>
      </c>
      <c r="T3451" s="8">
        <f t="shared" si="373"/>
        <v>42702.212337962963</v>
      </c>
      <c r="U3451" s="8">
        <f t="shared" si="374"/>
        <v>42732.212337962963</v>
      </c>
      <c r="V3451" s="14">
        <f t="shared" si="375"/>
        <v>30</v>
      </c>
      <c r="W3451" s="10">
        <f t="shared" si="376"/>
        <v>0.18220503597122312</v>
      </c>
      <c r="X3451" s="21">
        <f t="shared" si="377"/>
        <v>2016</v>
      </c>
    </row>
    <row r="3452" spans="1:24" ht="60" x14ac:dyDescent="0.25">
      <c r="A3452">
        <v>2268</v>
      </c>
      <c r="B3452" s="1" t="s">
        <v>2269</v>
      </c>
      <c r="C3452" s="1" t="s">
        <v>6378</v>
      </c>
      <c r="D3452" s="3">
        <v>28000</v>
      </c>
      <c r="E3452" s="4">
        <v>28728</v>
      </c>
      <c r="F3452" t="s">
        <v>8218</v>
      </c>
      <c r="G3452" t="s">
        <v>8223</v>
      </c>
      <c r="H3452" t="s">
        <v>8403</v>
      </c>
      <c r="I3452" t="s">
        <v>8245</v>
      </c>
      <c r="J3452">
        <v>1489283915</v>
      </c>
      <c r="K3452">
        <v>1486691915</v>
      </c>
      <c r="L3452" t="b">
        <v>0</v>
      </c>
      <c r="M3452">
        <v>194</v>
      </c>
      <c r="N3452" t="b">
        <v>1</v>
      </c>
      <c r="O3452" t="s">
        <v>8295</v>
      </c>
      <c r="P3452" t="s">
        <v>8314</v>
      </c>
      <c r="Q3452" t="s">
        <v>8315</v>
      </c>
      <c r="R3452">
        <f t="shared" si="371"/>
        <v>148.08000000000001</v>
      </c>
      <c r="S3452" s="9">
        <f t="shared" si="372"/>
        <v>103</v>
      </c>
      <c r="T3452" s="8">
        <f t="shared" si="373"/>
        <v>42776.082349537035</v>
      </c>
      <c r="U3452" s="8">
        <f t="shared" si="374"/>
        <v>42806.082349537035</v>
      </c>
      <c r="V3452" s="14">
        <f t="shared" si="375"/>
        <v>30</v>
      </c>
      <c r="W3452" s="10">
        <f t="shared" si="376"/>
        <v>2.5999999999999999E-2</v>
      </c>
      <c r="X3452" s="21">
        <f t="shared" si="377"/>
        <v>2017</v>
      </c>
    </row>
    <row r="3453" spans="1:24" ht="60" x14ac:dyDescent="0.25">
      <c r="A3453">
        <v>1808</v>
      </c>
      <c r="B3453" s="1" t="s">
        <v>1809</v>
      </c>
      <c r="C3453" s="1" t="s">
        <v>5918</v>
      </c>
      <c r="D3453" s="3">
        <v>28000</v>
      </c>
      <c r="E3453" s="4">
        <v>11594</v>
      </c>
      <c r="F3453" t="s">
        <v>8220</v>
      </c>
      <c r="G3453" t="s">
        <v>8223</v>
      </c>
      <c r="H3453" t="s">
        <v>8403</v>
      </c>
      <c r="I3453" t="s">
        <v>8245</v>
      </c>
      <c r="J3453">
        <v>1486830030</v>
      </c>
      <c r="K3453">
        <v>1483806030</v>
      </c>
      <c r="L3453" t="b">
        <v>1</v>
      </c>
      <c r="M3453">
        <v>96</v>
      </c>
      <c r="N3453" t="b">
        <v>0</v>
      </c>
      <c r="O3453" t="s">
        <v>8283</v>
      </c>
      <c r="P3453" t="s">
        <v>8311</v>
      </c>
      <c r="Q3453" t="s">
        <v>8312</v>
      </c>
      <c r="R3453">
        <f t="shared" si="371"/>
        <v>120.77</v>
      </c>
      <c r="S3453" s="9">
        <f t="shared" si="372"/>
        <v>41</v>
      </c>
      <c r="T3453" s="8">
        <f t="shared" si="373"/>
        <v>42742.680902777778</v>
      </c>
      <c r="U3453" s="8">
        <f t="shared" si="374"/>
        <v>42777.680902777778</v>
      </c>
      <c r="V3453" s="14">
        <f t="shared" si="375"/>
        <v>35</v>
      </c>
      <c r="W3453" s="10">
        <f t="shared" si="376"/>
        <v>-0.58592857142857147</v>
      </c>
      <c r="X3453" s="21">
        <f t="shared" si="377"/>
        <v>2017</v>
      </c>
    </row>
    <row r="3454" spans="1:24" ht="45" x14ac:dyDescent="0.25">
      <c r="A3454">
        <v>1795</v>
      </c>
      <c r="B3454" s="1" t="s">
        <v>1796</v>
      </c>
      <c r="C3454" s="1" t="s">
        <v>5905</v>
      </c>
      <c r="D3454" s="3">
        <v>28000</v>
      </c>
      <c r="E3454" s="4">
        <v>10846</v>
      </c>
      <c r="F3454" t="s">
        <v>8220</v>
      </c>
      <c r="G3454" t="s">
        <v>8235</v>
      </c>
      <c r="H3454" t="s">
        <v>8412</v>
      </c>
      <c r="I3454" t="s">
        <v>8248</v>
      </c>
      <c r="J3454">
        <v>1476460800</v>
      </c>
      <c r="K3454">
        <v>1473922541</v>
      </c>
      <c r="L3454" t="b">
        <v>1</v>
      </c>
      <c r="M3454">
        <v>81</v>
      </c>
      <c r="N3454" t="b">
        <v>0</v>
      </c>
      <c r="O3454" t="s">
        <v>8283</v>
      </c>
      <c r="P3454" t="s">
        <v>8311</v>
      </c>
      <c r="Q3454" t="s">
        <v>8312</v>
      </c>
      <c r="R3454">
        <f t="shared" si="371"/>
        <v>133.9</v>
      </c>
      <c r="S3454" s="9">
        <f t="shared" si="372"/>
        <v>39</v>
      </c>
      <c r="T3454" s="8">
        <f t="shared" si="373"/>
        <v>42628.288668981477</v>
      </c>
      <c r="U3454" s="8">
        <f t="shared" si="374"/>
        <v>42657.666666666672</v>
      </c>
      <c r="V3454" s="14">
        <f t="shared" si="375"/>
        <v>29.377997685194714</v>
      </c>
      <c r="W3454" s="10">
        <f t="shared" si="376"/>
        <v>-0.61264285714285716</v>
      </c>
      <c r="X3454" s="21">
        <f t="shared" si="377"/>
        <v>2016</v>
      </c>
    </row>
    <row r="3455" spans="1:24" ht="30" x14ac:dyDescent="0.25">
      <c r="A3455">
        <v>2127</v>
      </c>
      <c r="B3455" s="1" t="s">
        <v>2128</v>
      </c>
      <c r="C3455" s="1" t="s">
        <v>6237</v>
      </c>
      <c r="D3455" s="3">
        <v>28000</v>
      </c>
      <c r="E3455" s="4">
        <v>8076</v>
      </c>
      <c r="F3455" t="s">
        <v>8220</v>
      </c>
      <c r="G3455" t="s">
        <v>8224</v>
      </c>
      <c r="H3455" t="s">
        <v>8407</v>
      </c>
      <c r="I3455" t="s">
        <v>8246</v>
      </c>
      <c r="J3455">
        <v>1426158463</v>
      </c>
      <c r="K3455">
        <v>1423570063</v>
      </c>
      <c r="L3455" t="b">
        <v>0</v>
      </c>
      <c r="M3455">
        <v>236</v>
      </c>
      <c r="N3455" t="b">
        <v>0</v>
      </c>
      <c r="O3455" t="s">
        <v>8280</v>
      </c>
      <c r="P3455" t="s">
        <v>8314</v>
      </c>
      <c r="Q3455" t="s">
        <v>8332</v>
      </c>
      <c r="R3455">
        <f t="shared" si="371"/>
        <v>34.22</v>
      </c>
      <c r="S3455" s="9">
        <f t="shared" si="372"/>
        <v>29</v>
      </c>
      <c r="T3455" s="8">
        <f t="shared" si="373"/>
        <v>42045.50535879629</v>
      </c>
      <c r="U3455" s="8">
        <f t="shared" si="374"/>
        <v>42075.463692129633</v>
      </c>
      <c r="V3455" s="14">
        <f t="shared" si="375"/>
        <v>29.958333333343035</v>
      </c>
      <c r="W3455" s="10">
        <f t="shared" si="376"/>
        <v>-0.71157142857142852</v>
      </c>
      <c r="X3455" s="21">
        <f t="shared" si="377"/>
        <v>2015</v>
      </c>
    </row>
    <row r="3456" spans="1:24" ht="60" x14ac:dyDescent="0.25">
      <c r="A3456">
        <v>2401</v>
      </c>
      <c r="B3456" s="1" t="s">
        <v>2402</v>
      </c>
      <c r="C3456" s="1" t="s">
        <v>6511</v>
      </c>
      <c r="D3456" s="3">
        <v>28000</v>
      </c>
      <c r="E3456" s="4">
        <v>201</v>
      </c>
      <c r="F3456" t="s">
        <v>8220</v>
      </c>
      <c r="G3456" t="s">
        <v>8223</v>
      </c>
      <c r="H3456" t="s">
        <v>8403</v>
      </c>
      <c r="I3456" t="s">
        <v>8245</v>
      </c>
      <c r="J3456">
        <v>1457207096</v>
      </c>
      <c r="K3456">
        <v>1452023096</v>
      </c>
      <c r="L3456" t="b">
        <v>0</v>
      </c>
      <c r="M3456">
        <v>9</v>
      </c>
      <c r="N3456" t="b">
        <v>0</v>
      </c>
      <c r="O3456" t="s">
        <v>8282</v>
      </c>
      <c r="P3456" t="s">
        <v>8317</v>
      </c>
      <c r="Q3456" t="s">
        <v>8343</v>
      </c>
      <c r="R3456">
        <f t="shared" si="371"/>
        <v>22.33</v>
      </c>
      <c r="S3456" s="9">
        <f t="shared" si="372"/>
        <v>1</v>
      </c>
      <c r="T3456" s="8">
        <f t="shared" si="373"/>
        <v>42374.822870370372</v>
      </c>
      <c r="U3456" s="8">
        <f t="shared" si="374"/>
        <v>42434.822870370372</v>
      </c>
      <c r="V3456" s="14">
        <f t="shared" si="375"/>
        <v>60</v>
      </c>
      <c r="W3456" s="10">
        <f t="shared" si="376"/>
        <v>-0.99282142857142852</v>
      </c>
      <c r="X3456" s="21">
        <f t="shared" si="377"/>
        <v>2016</v>
      </c>
    </row>
    <row r="3457" spans="1:24" ht="45" x14ac:dyDescent="0.25">
      <c r="A3457">
        <v>3957</v>
      </c>
      <c r="B3457" s="1" t="s">
        <v>3954</v>
      </c>
      <c r="C3457" s="1" t="s">
        <v>8064</v>
      </c>
      <c r="D3457" s="3">
        <v>28000</v>
      </c>
      <c r="E3457" s="4">
        <v>7</v>
      </c>
      <c r="F3457" t="s">
        <v>8220</v>
      </c>
      <c r="G3457" t="s">
        <v>8223</v>
      </c>
      <c r="H3457" t="s">
        <v>8403</v>
      </c>
      <c r="I3457" t="s">
        <v>8245</v>
      </c>
      <c r="J3457">
        <v>1468020354</v>
      </c>
      <c r="K3457">
        <v>1464045954</v>
      </c>
      <c r="L3457" t="b">
        <v>0</v>
      </c>
      <c r="M3457">
        <v>1</v>
      </c>
      <c r="N3457" t="b">
        <v>0</v>
      </c>
      <c r="O3457" t="s">
        <v>8269</v>
      </c>
      <c r="P3457" t="s">
        <v>8321</v>
      </c>
      <c r="Q3457" t="s">
        <v>8324</v>
      </c>
      <c r="R3457">
        <f t="shared" si="371"/>
        <v>7</v>
      </c>
      <c r="S3457" s="9">
        <f t="shared" si="372"/>
        <v>0</v>
      </c>
      <c r="T3457" s="8">
        <f t="shared" si="373"/>
        <v>42513.976319444439</v>
      </c>
      <c r="U3457" s="8">
        <f t="shared" si="374"/>
        <v>42559.976319444439</v>
      </c>
      <c r="V3457" s="14">
        <f t="shared" si="375"/>
        <v>46</v>
      </c>
      <c r="W3457" s="10">
        <f t="shared" si="376"/>
        <v>-0.99975000000000003</v>
      </c>
      <c r="X3457" s="21">
        <f t="shared" si="377"/>
        <v>2016</v>
      </c>
    </row>
    <row r="3458" spans="1:24" ht="45" x14ac:dyDescent="0.25">
      <c r="A3458">
        <v>227</v>
      </c>
      <c r="B3458" s="1" t="s">
        <v>229</v>
      </c>
      <c r="C3458" s="1" t="s">
        <v>4337</v>
      </c>
      <c r="D3458" s="3">
        <v>28000</v>
      </c>
      <c r="E3458" s="4">
        <v>0</v>
      </c>
      <c r="F3458" t="s">
        <v>8220</v>
      </c>
      <c r="G3458" t="s">
        <v>8223</v>
      </c>
      <c r="H3458" t="s">
        <v>8403</v>
      </c>
      <c r="I3458" t="s">
        <v>8245</v>
      </c>
      <c r="J3458">
        <v>1436477241</v>
      </c>
      <c r="K3458">
        <v>1433885241</v>
      </c>
      <c r="L3458" t="b">
        <v>0</v>
      </c>
      <c r="M3458">
        <v>0</v>
      </c>
      <c r="N3458" t="b">
        <v>0</v>
      </c>
      <c r="O3458" t="s">
        <v>8266</v>
      </c>
      <c r="P3458" t="s">
        <v>8319</v>
      </c>
      <c r="Q3458" t="s">
        <v>8323</v>
      </c>
      <c r="R3458">
        <f t="shared" ref="R3458:R3521" si="378">IFERROR(ROUND(E3458/M3458,2),0)</f>
        <v>0</v>
      </c>
      <c r="S3458" s="9">
        <f t="shared" ref="S3458:S3521" si="379">ROUND((E3458/D3458)*100,0)</f>
        <v>0</v>
      </c>
      <c r="T3458" s="8">
        <f t="shared" ref="T3458:T3521" si="380">+(((K3458/60)/60)/24)+DATE(1970,1,1)</f>
        <v>42164.893993055557</v>
      </c>
      <c r="U3458" s="8">
        <f t="shared" ref="U3458:U3521" si="381">+(((J3458/60)/60/24)+DATE(1970,1,1))</f>
        <v>42194.893993055557</v>
      </c>
      <c r="V3458" s="14">
        <f t="shared" ref="V3458:V3521" si="382">+U3458-T3458</f>
        <v>30</v>
      </c>
      <c r="W3458" s="10">
        <f t="shared" ref="W3458:W3521" si="383">+(E3458-D3458)/D3458</f>
        <v>-1</v>
      </c>
      <c r="X3458" s="21">
        <f t="shared" ref="X3458:X3521" si="384">YEAR(T3458)</f>
        <v>2015</v>
      </c>
    </row>
    <row r="3459" spans="1:24" ht="60" x14ac:dyDescent="0.25">
      <c r="A3459">
        <v>32</v>
      </c>
      <c r="B3459" s="1" t="s">
        <v>34</v>
      </c>
      <c r="C3459" s="1" t="s">
        <v>4143</v>
      </c>
      <c r="D3459" s="3">
        <v>28450</v>
      </c>
      <c r="E3459" s="4">
        <v>28520</v>
      </c>
      <c r="F3459" t="s">
        <v>8218</v>
      </c>
      <c r="G3459" t="s">
        <v>8223</v>
      </c>
      <c r="H3459" t="s">
        <v>8403</v>
      </c>
      <c r="I3459" t="s">
        <v>8245</v>
      </c>
      <c r="J3459">
        <v>1463111940</v>
      </c>
      <c r="K3459">
        <v>1459523017</v>
      </c>
      <c r="L3459" t="b">
        <v>0</v>
      </c>
      <c r="M3459">
        <v>89</v>
      </c>
      <c r="N3459" t="b">
        <v>1</v>
      </c>
      <c r="O3459" t="s">
        <v>8263</v>
      </c>
      <c r="P3459" t="s">
        <v>8319</v>
      </c>
      <c r="Q3459" t="s">
        <v>8330</v>
      </c>
      <c r="R3459">
        <f t="shared" si="378"/>
        <v>320.45</v>
      </c>
      <c r="S3459" s="9">
        <f t="shared" si="379"/>
        <v>100</v>
      </c>
      <c r="T3459" s="8">
        <f t="shared" si="380"/>
        <v>42461.627511574072</v>
      </c>
      <c r="U3459" s="8">
        <f t="shared" si="381"/>
        <v>42503.165972222225</v>
      </c>
      <c r="V3459" s="14">
        <f t="shared" si="382"/>
        <v>41.538460648152977</v>
      </c>
      <c r="W3459" s="10">
        <f t="shared" si="383"/>
        <v>2.4604569420035149E-3</v>
      </c>
      <c r="X3459" s="21">
        <f t="shared" si="384"/>
        <v>2016</v>
      </c>
    </row>
    <row r="3460" spans="1:24" ht="60" x14ac:dyDescent="0.25">
      <c r="A3460">
        <v>658</v>
      </c>
      <c r="B3460" s="1" t="s">
        <v>659</v>
      </c>
      <c r="C3460" s="1" t="s">
        <v>4768</v>
      </c>
      <c r="D3460" s="3">
        <v>28888</v>
      </c>
      <c r="E3460" s="4">
        <v>30177</v>
      </c>
      <c r="F3460" t="s">
        <v>8218</v>
      </c>
      <c r="G3460" t="s">
        <v>8223</v>
      </c>
      <c r="H3460" t="s">
        <v>8403</v>
      </c>
      <c r="I3460" t="s">
        <v>8245</v>
      </c>
      <c r="J3460">
        <v>1437933600</v>
      </c>
      <c r="K3460">
        <v>1435117889</v>
      </c>
      <c r="L3460" t="b">
        <v>0</v>
      </c>
      <c r="M3460">
        <v>276</v>
      </c>
      <c r="N3460" t="b">
        <v>1</v>
      </c>
      <c r="O3460" t="s">
        <v>8271</v>
      </c>
      <c r="P3460" t="s">
        <v>8306</v>
      </c>
      <c r="Q3460" t="s">
        <v>8308</v>
      </c>
      <c r="R3460">
        <f t="shared" si="378"/>
        <v>109.34</v>
      </c>
      <c r="S3460" s="9">
        <f t="shared" si="379"/>
        <v>104</v>
      </c>
      <c r="T3460" s="8">
        <f t="shared" si="380"/>
        <v>42179.160752314812</v>
      </c>
      <c r="U3460" s="8">
        <f t="shared" si="381"/>
        <v>42211.75</v>
      </c>
      <c r="V3460" s="14">
        <f t="shared" si="382"/>
        <v>32.589247685187729</v>
      </c>
      <c r="W3460" s="10">
        <f t="shared" si="383"/>
        <v>4.4620603710883409E-2</v>
      </c>
      <c r="X3460" s="21">
        <f t="shared" si="384"/>
        <v>2015</v>
      </c>
    </row>
    <row r="3461" spans="1:24" ht="60" x14ac:dyDescent="0.25">
      <c r="A3461">
        <v>678</v>
      </c>
      <c r="B3461" s="1" t="s">
        <v>679</v>
      </c>
      <c r="C3461" s="1" t="s">
        <v>4788</v>
      </c>
      <c r="D3461" s="3">
        <v>29000</v>
      </c>
      <c r="E3461" s="4">
        <v>1108</v>
      </c>
      <c r="F3461" t="s">
        <v>8220</v>
      </c>
      <c r="G3461" t="s">
        <v>8223</v>
      </c>
      <c r="H3461" t="s">
        <v>8403</v>
      </c>
      <c r="I3461" t="s">
        <v>8245</v>
      </c>
      <c r="J3461">
        <v>1463821338</v>
      </c>
      <c r="K3461">
        <v>1461229338</v>
      </c>
      <c r="L3461" t="b">
        <v>0</v>
      </c>
      <c r="M3461">
        <v>17</v>
      </c>
      <c r="N3461" t="b">
        <v>0</v>
      </c>
      <c r="O3461" t="s">
        <v>8271</v>
      </c>
      <c r="P3461" t="s">
        <v>8306</v>
      </c>
      <c r="Q3461" t="s">
        <v>8308</v>
      </c>
      <c r="R3461">
        <f t="shared" si="378"/>
        <v>65.180000000000007</v>
      </c>
      <c r="S3461" s="9">
        <f t="shared" si="379"/>
        <v>4</v>
      </c>
      <c r="T3461" s="8">
        <f t="shared" si="380"/>
        <v>42481.376597222217</v>
      </c>
      <c r="U3461" s="8">
        <f t="shared" si="381"/>
        <v>42511.376597222217</v>
      </c>
      <c r="V3461" s="14">
        <f t="shared" si="382"/>
        <v>30</v>
      </c>
      <c r="W3461" s="10">
        <f t="shared" si="383"/>
        <v>-0.96179310344827584</v>
      </c>
      <c r="X3461" s="21">
        <f t="shared" si="384"/>
        <v>2016</v>
      </c>
    </row>
    <row r="3462" spans="1:24" ht="45" x14ac:dyDescent="0.25">
      <c r="A3462">
        <v>226</v>
      </c>
      <c r="B3462" s="1" t="s">
        <v>228</v>
      </c>
      <c r="C3462" s="1" t="s">
        <v>4336</v>
      </c>
      <c r="D3462" s="3">
        <v>29000</v>
      </c>
      <c r="E3462" s="4">
        <v>250</v>
      </c>
      <c r="F3462" t="s">
        <v>8220</v>
      </c>
      <c r="G3462" t="s">
        <v>8224</v>
      </c>
      <c r="H3462" t="s">
        <v>8407</v>
      </c>
      <c r="I3462" t="s">
        <v>8246</v>
      </c>
      <c r="J3462">
        <v>1433064540</v>
      </c>
      <c r="K3462">
        <v>1428854344</v>
      </c>
      <c r="L3462" t="b">
        <v>0</v>
      </c>
      <c r="M3462">
        <v>2</v>
      </c>
      <c r="N3462" t="b">
        <v>0</v>
      </c>
      <c r="O3462" t="s">
        <v>8266</v>
      </c>
      <c r="P3462" t="s">
        <v>8319</v>
      </c>
      <c r="Q3462" t="s">
        <v>8323</v>
      </c>
      <c r="R3462">
        <f t="shared" si="378"/>
        <v>125</v>
      </c>
      <c r="S3462" s="9">
        <f t="shared" si="379"/>
        <v>1</v>
      </c>
      <c r="T3462" s="8">
        <f t="shared" si="380"/>
        <v>42106.666018518517</v>
      </c>
      <c r="U3462" s="8">
        <f t="shared" si="381"/>
        <v>42155.395138888889</v>
      </c>
      <c r="V3462" s="14">
        <f t="shared" si="382"/>
        <v>48.729120370371675</v>
      </c>
      <c r="W3462" s="10">
        <f t="shared" si="383"/>
        <v>-0.99137931034482762</v>
      </c>
      <c r="X3462" s="21">
        <f t="shared" si="384"/>
        <v>2015</v>
      </c>
    </row>
    <row r="3463" spans="1:24" ht="45" x14ac:dyDescent="0.25">
      <c r="A3463">
        <v>2014</v>
      </c>
      <c r="B3463" s="1" t="s">
        <v>2015</v>
      </c>
      <c r="C3463" s="1" t="s">
        <v>6124</v>
      </c>
      <c r="D3463" s="3">
        <v>30000</v>
      </c>
      <c r="E3463" s="4">
        <v>2344134.67</v>
      </c>
      <c r="F3463" t="s">
        <v>8218</v>
      </c>
      <c r="G3463" t="s">
        <v>8223</v>
      </c>
      <c r="H3463" t="s">
        <v>8403</v>
      </c>
      <c r="I3463" t="s">
        <v>8245</v>
      </c>
      <c r="J3463">
        <v>1364184539</v>
      </c>
      <c r="K3463">
        <v>1361250539</v>
      </c>
      <c r="L3463" t="b">
        <v>1</v>
      </c>
      <c r="M3463">
        <v>26457</v>
      </c>
      <c r="N3463" t="b">
        <v>1</v>
      </c>
      <c r="O3463" t="s">
        <v>8293</v>
      </c>
      <c r="P3463" t="s">
        <v>8306</v>
      </c>
      <c r="Q3463" t="s">
        <v>8307</v>
      </c>
      <c r="R3463">
        <f t="shared" si="378"/>
        <v>88.6</v>
      </c>
      <c r="S3463" s="9">
        <f t="shared" si="379"/>
        <v>7814</v>
      </c>
      <c r="T3463" s="8">
        <f t="shared" si="380"/>
        <v>41324.214571759258</v>
      </c>
      <c r="U3463" s="8">
        <f t="shared" si="381"/>
        <v>41358.172905092593</v>
      </c>
      <c r="V3463" s="14">
        <f t="shared" si="382"/>
        <v>33.958333333335759</v>
      </c>
      <c r="W3463" s="10">
        <f t="shared" si="383"/>
        <v>77.137822333333332</v>
      </c>
      <c r="X3463" s="21">
        <f t="shared" si="384"/>
        <v>2013</v>
      </c>
    </row>
    <row r="3464" spans="1:24" ht="45" x14ac:dyDescent="0.25">
      <c r="A3464">
        <v>2197</v>
      </c>
      <c r="B3464" s="1" t="s">
        <v>2198</v>
      </c>
      <c r="C3464" s="1" t="s">
        <v>6307</v>
      </c>
      <c r="D3464" s="3">
        <v>30000</v>
      </c>
      <c r="E3464" s="4">
        <v>285309.33</v>
      </c>
      <c r="F3464" t="s">
        <v>8218</v>
      </c>
      <c r="G3464" t="s">
        <v>8223</v>
      </c>
      <c r="H3464" t="s">
        <v>8403</v>
      </c>
      <c r="I3464" t="s">
        <v>8245</v>
      </c>
      <c r="J3464">
        <v>1425132059</v>
      </c>
      <c r="K3464">
        <v>1422540059</v>
      </c>
      <c r="L3464" t="b">
        <v>0</v>
      </c>
      <c r="M3464">
        <v>4330</v>
      </c>
      <c r="N3464" t="b">
        <v>1</v>
      </c>
      <c r="O3464" t="s">
        <v>8295</v>
      </c>
      <c r="P3464" t="s">
        <v>8314</v>
      </c>
      <c r="Q3464" t="s">
        <v>8315</v>
      </c>
      <c r="R3464">
        <f t="shared" si="378"/>
        <v>65.89</v>
      </c>
      <c r="S3464" s="9">
        <f t="shared" si="379"/>
        <v>951</v>
      </c>
      <c r="T3464" s="8">
        <f t="shared" si="380"/>
        <v>42033.584016203706</v>
      </c>
      <c r="U3464" s="8">
        <f t="shared" si="381"/>
        <v>42063.584016203706</v>
      </c>
      <c r="V3464" s="14">
        <f t="shared" si="382"/>
        <v>30</v>
      </c>
      <c r="W3464" s="10">
        <f t="shared" si="383"/>
        <v>8.5103109999999997</v>
      </c>
      <c r="X3464" s="21">
        <f t="shared" si="384"/>
        <v>2015</v>
      </c>
    </row>
    <row r="3465" spans="1:24" ht="60" x14ac:dyDescent="0.25">
      <c r="A3465">
        <v>1465</v>
      </c>
      <c r="B3465" s="1" t="s">
        <v>1466</v>
      </c>
      <c r="C3465" s="1" t="s">
        <v>5575</v>
      </c>
      <c r="D3465" s="3">
        <v>30000</v>
      </c>
      <c r="E3465" s="4">
        <v>136924.35</v>
      </c>
      <c r="F3465" t="s">
        <v>8218</v>
      </c>
      <c r="G3465" t="s">
        <v>8223</v>
      </c>
      <c r="H3465" t="s">
        <v>8403</v>
      </c>
      <c r="I3465" t="s">
        <v>8245</v>
      </c>
      <c r="J3465">
        <v>1332385200</v>
      </c>
      <c r="K3465">
        <v>1329759452</v>
      </c>
      <c r="L3465" t="b">
        <v>1</v>
      </c>
      <c r="M3465">
        <v>2602</v>
      </c>
      <c r="N3465" t="b">
        <v>1</v>
      </c>
      <c r="O3465" t="s">
        <v>8286</v>
      </c>
      <c r="P3465" t="s">
        <v>8309</v>
      </c>
      <c r="Q3465" t="s">
        <v>8310</v>
      </c>
      <c r="R3465">
        <f t="shared" si="378"/>
        <v>52.62</v>
      </c>
      <c r="S3465" s="9">
        <f t="shared" si="379"/>
        <v>456</v>
      </c>
      <c r="T3465" s="8">
        <f t="shared" si="380"/>
        <v>40959.734398148146</v>
      </c>
      <c r="U3465" s="8">
        <f t="shared" si="381"/>
        <v>40990.125</v>
      </c>
      <c r="V3465" s="14">
        <f t="shared" si="382"/>
        <v>30.390601851853717</v>
      </c>
      <c r="W3465" s="10">
        <f t="shared" si="383"/>
        <v>3.5641450000000003</v>
      </c>
      <c r="X3465" s="21">
        <f t="shared" si="384"/>
        <v>2012</v>
      </c>
    </row>
    <row r="3466" spans="1:24" ht="30" x14ac:dyDescent="0.25">
      <c r="A3466">
        <v>2010</v>
      </c>
      <c r="B3466" s="1" t="s">
        <v>2011</v>
      </c>
      <c r="C3466" s="1" t="s">
        <v>6120</v>
      </c>
      <c r="D3466" s="3">
        <v>30000</v>
      </c>
      <c r="E3466" s="4">
        <v>96015.9</v>
      </c>
      <c r="F3466" t="s">
        <v>8218</v>
      </c>
      <c r="G3466" t="s">
        <v>8223</v>
      </c>
      <c r="H3466" t="s">
        <v>8403</v>
      </c>
      <c r="I3466" t="s">
        <v>8245</v>
      </c>
      <c r="J3466">
        <v>1471564491</v>
      </c>
      <c r="K3466">
        <v>1468972491</v>
      </c>
      <c r="L3466" t="b">
        <v>1</v>
      </c>
      <c r="M3466">
        <v>1737</v>
      </c>
      <c r="N3466" t="b">
        <v>1</v>
      </c>
      <c r="O3466" t="s">
        <v>8293</v>
      </c>
      <c r="P3466" t="s">
        <v>8306</v>
      </c>
      <c r="Q3466" t="s">
        <v>8307</v>
      </c>
      <c r="R3466">
        <f t="shared" si="378"/>
        <v>55.28</v>
      </c>
      <c r="S3466" s="9">
        <f t="shared" si="379"/>
        <v>320</v>
      </c>
      <c r="T3466" s="8">
        <f t="shared" si="380"/>
        <v>42570.996423611112</v>
      </c>
      <c r="U3466" s="8">
        <f t="shared" si="381"/>
        <v>42600.996423611112</v>
      </c>
      <c r="V3466" s="14">
        <f t="shared" si="382"/>
        <v>30</v>
      </c>
      <c r="W3466" s="10">
        <f t="shared" si="383"/>
        <v>2.2005299999999997</v>
      </c>
      <c r="X3466" s="21">
        <f t="shared" si="384"/>
        <v>2016</v>
      </c>
    </row>
    <row r="3467" spans="1:24" ht="60" x14ac:dyDescent="0.25">
      <c r="A3467">
        <v>2737</v>
      </c>
      <c r="B3467" s="1" t="s">
        <v>2737</v>
      </c>
      <c r="C3467" s="1" t="s">
        <v>6847</v>
      </c>
      <c r="D3467" s="3">
        <v>30000</v>
      </c>
      <c r="E3467" s="4">
        <v>73818.240000000005</v>
      </c>
      <c r="F3467" t="s">
        <v>8218</v>
      </c>
      <c r="G3467" t="s">
        <v>8223</v>
      </c>
      <c r="H3467" t="s">
        <v>8403</v>
      </c>
      <c r="I3467" t="s">
        <v>8245</v>
      </c>
      <c r="J3467">
        <v>1389812400</v>
      </c>
      <c r="K3467">
        <v>1386108087</v>
      </c>
      <c r="L3467" t="b">
        <v>0</v>
      </c>
      <c r="M3467">
        <v>456</v>
      </c>
      <c r="N3467" t="b">
        <v>1</v>
      </c>
      <c r="O3467" t="s">
        <v>8293</v>
      </c>
      <c r="P3467" t="s">
        <v>8306</v>
      </c>
      <c r="Q3467" t="s">
        <v>8307</v>
      </c>
      <c r="R3467">
        <f t="shared" si="378"/>
        <v>161.88</v>
      </c>
      <c r="S3467" s="9">
        <f t="shared" si="379"/>
        <v>246</v>
      </c>
      <c r="T3467" s="8">
        <f t="shared" si="380"/>
        <v>41611.917673611111</v>
      </c>
      <c r="U3467" s="8">
        <f t="shared" si="381"/>
        <v>41654.791666666664</v>
      </c>
      <c r="V3467" s="14">
        <f t="shared" si="382"/>
        <v>42.873993055553001</v>
      </c>
      <c r="W3467" s="10">
        <f t="shared" si="383"/>
        <v>1.4606080000000001</v>
      </c>
      <c r="X3467" s="21">
        <f t="shared" si="384"/>
        <v>2013</v>
      </c>
    </row>
    <row r="3468" spans="1:24" ht="60" x14ac:dyDescent="0.25">
      <c r="A3468">
        <v>1250</v>
      </c>
      <c r="B3468" s="1" t="s">
        <v>1251</v>
      </c>
      <c r="C3468" s="1" t="s">
        <v>5360</v>
      </c>
      <c r="D3468" s="3">
        <v>30000</v>
      </c>
      <c r="E3468" s="4">
        <v>60046</v>
      </c>
      <c r="F3468" t="s">
        <v>8218</v>
      </c>
      <c r="G3468" t="s">
        <v>8223</v>
      </c>
      <c r="H3468" t="s">
        <v>8403</v>
      </c>
      <c r="I3468" t="s">
        <v>8245</v>
      </c>
      <c r="J3468">
        <v>1410017131</v>
      </c>
      <c r="K3468">
        <v>1406129131</v>
      </c>
      <c r="L3468" t="b">
        <v>1</v>
      </c>
      <c r="M3468">
        <v>508</v>
      </c>
      <c r="N3468" t="b">
        <v>1</v>
      </c>
      <c r="O3468" t="s">
        <v>8274</v>
      </c>
      <c r="P3468" t="s">
        <v>8325</v>
      </c>
      <c r="Q3468" t="s">
        <v>8329</v>
      </c>
      <c r="R3468">
        <f t="shared" si="378"/>
        <v>118.2</v>
      </c>
      <c r="S3468" s="9">
        <f t="shared" si="379"/>
        <v>200</v>
      </c>
      <c r="T3468" s="8">
        <f t="shared" si="380"/>
        <v>41843.64271990741</v>
      </c>
      <c r="U3468" s="8">
        <f t="shared" si="381"/>
        <v>41888.64271990741</v>
      </c>
      <c r="V3468" s="14">
        <f t="shared" si="382"/>
        <v>45</v>
      </c>
      <c r="W3468" s="10">
        <f t="shared" si="383"/>
        <v>1.0015333333333334</v>
      </c>
      <c r="X3468" s="21">
        <f t="shared" si="384"/>
        <v>2014</v>
      </c>
    </row>
    <row r="3469" spans="1:24" ht="60" x14ac:dyDescent="0.25">
      <c r="A3469">
        <v>258</v>
      </c>
      <c r="B3469" s="1" t="s">
        <v>259</v>
      </c>
      <c r="C3469" s="1" t="s">
        <v>4368</v>
      </c>
      <c r="D3469" s="3">
        <v>30000</v>
      </c>
      <c r="E3469" s="4">
        <v>57342</v>
      </c>
      <c r="F3469" t="s">
        <v>8218</v>
      </c>
      <c r="G3469" t="s">
        <v>8223</v>
      </c>
      <c r="H3469" t="s">
        <v>8403</v>
      </c>
      <c r="I3469" t="s">
        <v>8245</v>
      </c>
      <c r="J3469">
        <v>1308359666</v>
      </c>
      <c r="K3469">
        <v>1305767666</v>
      </c>
      <c r="L3469" t="b">
        <v>1</v>
      </c>
      <c r="M3469">
        <v>688</v>
      </c>
      <c r="N3469" t="b">
        <v>1</v>
      </c>
      <c r="O3469" t="s">
        <v>8267</v>
      </c>
      <c r="P3469" t="s">
        <v>8319</v>
      </c>
      <c r="Q3469" t="s">
        <v>8320</v>
      </c>
      <c r="R3469">
        <f t="shared" si="378"/>
        <v>83.35</v>
      </c>
      <c r="S3469" s="9">
        <f t="shared" si="379"/>
        <v>191</v>
      </c>
      <c r="T3469" s="8">
        <f t="shared" si="380"/>
        <v>40682.051689814813</v>
      </c>
      <c r="U3469" s="8">
        <f t="shared" si="381"/>
        <v>40712.051689814813</v>
      </c>
      <c r="V3469" s="14">
        <f t="shared" si="382"/>
        <v>30</v>
      </c>
      <c r="W3469" s="10">
        <f t="shared" si="383"/>
        <v>0.91139999999999999</v>
      </c>
      <c r="X3469" s="21">
        <f t="shared" si="384"/>
        <v>2011</v>
      </c>
    </row>
    <row r="3470" spans="1:24" ht="30" x14ac:dyDescent="0.25">
      <c r="A3470">
        <v>1957</v>
      </c>
      <c r="B3470" s="1" t="s">
        <v>1958</v>
      </c>
      <c r="C3470" s="1" t="s">
        <v>6067</v>
      </c>
      <c r="D3470" s="3">
        <v>30000</v>
      </c>
      <c r="E3470" s="4">
        <v>50251.41</v>
      </c>
      <c r="F3470" t="s">
        <v>8218</v>
      </c>
      <c r="G3470" t="s">
        <v>8223</v>
      </c>
      <c r="H3470" t="s">
        <v>8403</v>
      </c>
      <c r="I3470" t="s">
        <v>8245</v>
      </c>
      <c r="J3470">
        <v>1351304513</v>
      </c>
      <c r="K3470">
        <v>1348712513</v>
      </c>
      <c r="L3470" t="b">
        <v>1</v>
      </c>
      <c r="M3470">
        <v>660</v>
      </c>
      <c r="N3470" t="b">
        <v>1</v>
      </c>
      <c r="O3470" t="s">
        <v>8293</v>
      </c>
      <c r="P3470" t="s">
        <v>8306</v>
      </c>
      <c r="Q3470" t="s">
        <v>8307</v>
      </c>
      <c r="R3470">
        <f t="shared" si="378"/>
        <v>76.14</v>
      </c>
      <c r="S3470" s="9">
        <f t="shared" si="379"/>
        <v>168</v>
      </c>
      <c r="T3470" s="8">
        <f t="shared" si="380"/>
        <v>41179.098530092589</v>
      </c>
      <c r="U3470" s="8">
        <f t="shared" si="381"/>
        <v>41209.098530092589</v>
      </c>
      <c r="V3470" s="14">
        <f t="shared" si="382"/>
        <v>30</v>
      </c>
      <c r="W3470" s="10">
        <f t="shared" si="383"/>
        <v>0.67504700000000006</v>
      </c>
      <c r="X3470" s="21">
        <f t="shared" si="384"/>
        <v>2012</v>
      </c>
    </row>
    <row r="3471" spans="1:24" ht="60" x14ac:dyDescent="0.25">
      <c r="A3471">
        <v>12</v>
      </c>
      <c r="B3471" s="1" t="s">
        <v>14</v>
      </c>
      <c r="C3471" s="1" t="s">
        <v>4123</v>
      </c>
      <c r="D3471" s="3">
        <v>30000</v>
      </c>
      <c r="E3471" s="4">
        <v>49588</v>
      </c>
      <c r="F3471" t="s">
        <v>8218</v>
      </c>
      <c r="G3471" t="s">
        <v>8223</v>
      </c>
      <c r="H3471" t="s">
        <v>8403</v>
      </c>
      <c r="I3471" t="s">
        <v>8245</v>
      </c>
      <c r="J3471">
        <v>1405479600</v>
      </c>
      <c r="K3471">
        <v>1401642425</v>
      </c>
      <c r="L3471" t="b">
        <v>0</v>
      </c>
      <c r="M3471">
        <v>827</v>
      </c>
      <c r="N3471" t="b">
        <v>1</v>
      </c>
      <c r="O3471" t="s">
        <v>8263</v>
      </c>
      <c r="P3471" t="s">
        <v>8319</v>
      </c>
      <c r="Q3471" t="s">
        <v>8330</v>
      </c>
      <c r="R3471">
        <f t="shared" si="378"/>
        <v>59.96</v>
      </c>
      <c r="S3471" s="9">
        <f t="shared" si="379"/>
        <v>165</v>
      </c>
      <c r="T3471" s="8">
        <f t="shared" si="380"/>
        <v>41791.713252314818</v>
      </c>
      <c r="U3471" s="8">
        <f t="shared" si="381"/>
        <v>41836.125</v>
      </c>
      <c r="V3471" s="14">
        <f t="shared" si="382"/>
        <v>44.41174768518249</v>
      </c>
      <c r="W3471" s="10">
        <f t="shared" si="383"/>
        <v>0.65293333333333337</v>
      </c>
      <c r="X3471" s="21">
        <f t="shared" si="384"/>
        <v>2014</v>
      </c>
    </row>
    <row r="3472" spans="1:24" ht="60" x14ac:dyDescent="0.25">
      <c r="A3472">
        <v>2059</v>
      </c>
      <c r="B3472" s="1" t="s">
        <v>2060</v>
      </c>
      <c r="C3472" s="1" t="s">
        <v>6169</v>
      </c>
      <c r="D3472" s="3">
        <v>30000</v>
      </c>
      <c r="E3472" s="4">
        <v>43037</v>
      </c>
      <c r="F3472" t="s">
        <v>8218</v>
      </c>
      <c r="G3472" t="s">
        <v>8223</v>
      </c>
      <c r="H3472" t="s">
        <v>8403</v>
      </c>
      <c r="I3472" t="s">
        <v>8245</v>
      </c>
      <c r="J3472">
        <v>1454277540</v>
      </c>
      <c r="K3472">
        <v>1450880854</v>
      </c>
      <c r="L3472" t="b">
        <v>0</v>
      </c>
      <c r="M3472">
        <v>375</v>
      </c>
      <c r="N3472" t="b">
        <v>1</v>
      </c>
      <c r="O3472" t="s">
        <v>8293</v>
      </c>
      <c r="P3472" t="s">
        <v>8306</v>
      </c>
      <c r="Q3472" t="s">
        <v>8307</v>
      </c>
      <c r="R3472">
        <f t="shared" si="378"/>
        <v>114.77</v>
      </c>
      <c r="S3472" s="9">
        <f t="shared" si="379"/>
        <v>143</v>
      </c>
      <c r="T3472" s="8">
        <f t="shared" si="380"/>
        <v>42361.602476851855</v>
      </c>
      <c r="U3472" s="8">
        <f t="shared" si="381"/>
        <v>42400.915972222225</v>
      </c>
      <c r="V3472" s="14">
        <f t="shared" si="382"/>
        <v>39.313495370370219</v>
      </c>
      <c r="W3472" s="10">
        <f t="shared" si="383"/>
        <v>0.43456666666666666</v>
      </c>
      <c r="X3472" s="21">
        <f t="shared" si="384"/>
        <v>2015</v>
      </c>
    </row>
    <row r="3473" spans="1:24" ht="60" x14ac:dyDescent="0.25">
      <c r="A3473">
        <v>2036</v>
      </c>
      <c r="B3473" s="1" t="s">
        <v>2037</v>
      </c>
      <c r="C3473" s="1" t="s">
        <v>6146</v>
      </c>
      <c r="D3473" s="3">
        <v>30000</v>
      </c>
      <c r="E3473" s="4">
        <v>39500.5</v>
      </c>
      <c r="F3473" t="s">
        <v>8218</v>
      </c>
      <c r="G3473" t="s">
        <v>8223</v>
      </c>
      <c r="H3473" t="s">
        <v>8403</v>
      </c>
      <c r="I3473" t="s">
        <v>8245</v>
      </c>
      <c r="J3473">
        <v>1399668319</v>
      </c>
      <c r="K3473">
        <v>1397076319</v>
      </c>
      <c r="L3473" t="b">
        <v>1</v>
      </c>
      <c r="M3473">
        <v>848</v>
      </c>
      <c r="N3473" t="b">
        <v>1</v>
      </c>
      <c r="O3473" t="s">
        <v>8293</v>
      </c>
      <c r="P3473" t="s">
        <v>8306</v>
      </c>
      <c r="Q3473" t="s">
        <v>8307</v>
      </c>
      <c r="R3473">
        <f t="shared" si="378"/>
        <v>46.58</v>
      </c>
      <c r="S3473" s="9">
        <f t="shared" si="379"/>
        <v>132</v>
      </c>
      <c r="T3473" s="8">
        <f t="shared" si="380"/>
        <v>41738.864803240744</v>
      </c>
      <c r="U3473" s="8">
        <f t="shared" si="381"/>
        <v>41768.864803240744</v>
      </c>
      <c r="V3473" s="14">
        <f t="shared" si="382"/>
        <v>30</v>
      </c>
      <c r="W3473" s="10">
        <f t="shared" si="383"/>
        <v>0.31668333333333332</v>
      </c>
      <c r="X3473" s="21">
        <f t="shared" si="384"/>
        <v>2014</v>
      </c>
    </row>
    <row r="3474" spans="1:24" ht="60" x14ac:dyDescent="0.25">
      <c r="A3474">
        <v>2005</v>
      </c>
      <c r="B3474" s="1" t="s">
        <v>2006</v>
      </c>
      <c r="C3474" s="1" t="s">
        <v>6115</v>
      </c>
      <c r="D3474" s="3">
        <v>30000</v>
      </c>
      <c r="E3474" s="4">
        <v>37104.03</v>
      </c>
      <c r="F3474" t="s">
        <v>8218</v>
      </c>
      <c r="G3474" t="s">
        <v>8223</v>
      </c>
      <c r="H3474" t="s">
        <v>8403</v>
      </c>
      <c r="I3474" t="s">
        <v>8245</v>
      </c>
      <c r="J3474">
        <v>1381895940</v>
      </c>
      <c r="K3474">
        <v>1379532618</v>
      </c>
      <c r="L3474" t="b">
        <v>1</v>
      </c>
      <c r="M3474">
        <v>191</v>
      </c>
      <c r="N3474" t="b">
        <v>1</v>
      </c>
      <c r="O3474" t="s">
        <v>8293</v>
      </c>
      <c r="P3474" t="s">
        <v>8306</v>
      </c>
      <c r="Q3474" t="s">
        <v>8307</v>
      </c>
      <c r="R3474">
        <f t="shared" si="378"/>
        <v>194.26</v>
      </c>
      <c r="S3474" s="9">
        <f t="shared" si="379"/>
        <v>124</v>
      </c>
      <c r="T3474" s="8">
        <f t="shared" si="380"/>
        <v>41535.812708333331</v>
      </c>
      <c r="U3474" s="8">
        <f t="shared" si="381"/>
        <v>41563.165972222225</v>
      </c>
      <c r="V3474" s="14">
        <f t="shared" si="382"/>
        <v>27.353263888893707</v>
      </c>
      <c r="W3474" s="10">
        <f t="shared" si="383"/>
        <v>0.23680099999999996</v>
      </c>
      <c r="X3474" s="21">
        <f t="shared" si="384"/>
        <v>2013</v>
      </c>
    </row>
    <row r="3475" spans="1:24" ht="60" x14ac:dyDescent="0.25">
      <c r="A3475">
        <v>1256</v>
      </c>
      <c r="B3475" s="1" t="s">
        <v>1257</v>
      </c>
      <c r="C3475" s="1" t="s">
        <v>5366</v>
      </c>
      <c r="D3475" s="3">
        <v>30000</v>
      </c>
      <c r="E3475" s="4">
        <v>35389.129999999997</v>
      </c>
      <c r="F3475" t="s">
        <v>8218</v>
      </c>
      <c r="G3475" t="s">
        <v>8223</v>
      </c>
      <c r="H3475" t="s">
        <v>8403</v>
      </c>
      <c r="I3475" t="s">
        <v>8245</v>
      </c>
      <c r="J3475">
        <v>1329084231</v>
      </c>
      <c r="K3475">
        <v>1326492231</v>
      </c>
      <c r="L3475" t="b">
        <v>1</v>
      </c>
      <c r="M3475">
        <v>361</v>
      </c>
      <c r="N3475" t="b">
        <v>1</v>
      </c>
      <c r="O3475" t="s">
        <v>8274</v>
      </c>
      <c r="P3475" t="s">
        <v>8325</v>
      </c>
      <c r="Q3475" t="s">
        <v>8329</v>
      </c>
      <c r="R3475">
        <f t="shared" si="378"/>
        <v>98.03</v>
      </c>
      <c r="S3475" s="9">
        <f t="shared" si="379"/>
        <v>118</v>
      </c>
      <c r="T3475" s="8">
        <f t="shared" si="380"/>
        <v>40921.919340277782</v>
      </c>
      <c r="U3475" s="8">
        <f t="shared" si="381"/>
        <v>40951.919340277782</v>
      </c>
      <c r="V3475" s="14">
        <f t="shared" si="382"/>
        <v>30</v>
      </c>
      <c r="W3475" s="10">
        <f t="shared" si="383"/>
        <v>0.17963766666666658</v>
      </c>
      <c r="X3475" s="21">
        <f t="shared" si="384"/>
        <v>2012</v>
      </c>
    </row>
    <row r="3476" spans="1:24" ht="60" x14ac:dyDescent="0.25">
      <c r="A3476">
        <v>1477</v>
      </c>
      <c r="B3476" s="1" t="s">
        <v>1478</v>
      </c>
      <c r="C3476" s="1" t="s">
        <v>5587</v>
      </c>
      <c r="D3476" s="3">
        <v>30000</v>
      </c>
      <c r="E3476" s="4">
        <v>33393</v>
      </c>
      <c r="F3476" t="s">
        <v>8218</v>
      </c>
      <c r="G3476" t="s">
        <v>8223</v>
      </c>
      <c r="H3476" t="s">
        <v>8403</v>
      </c>
      <c r="I3476" t="s">
        <v>8245</v>
      </c>
      <c r="J3476">
        <v>1324609200</v>
      </c>
      <c r="K3476">
        <v>1319467604</v>
      </c>
      <c r="L3476" t="b">
        <v>1</v>
      </c>
      <c r="M3476">
        <v>369</v>
      </c>
      <c r="N3476" t="b">
        <v>1</v>
      </c>
      <c r="O3476" t="s">
        <v>8286</v>
      </c>
      <c r="P3476" t="s">
        <v>8309</v>
      </c>
      <c r="Q3476" t="s">
        <v>8310</v>
      </c>
      <c r="R3476">
        <f t="shared" si="378"/>
        <v>90.5</v>
      </c>
      <c r="S3476" s="9">
        <f t="shared" si="379"/>
        <v>111</v>
      </c>
      <c r="T3476" s="8">
        <f t="shared" si="380"/>
        <v>40840.615787037037</v>
      </c>
      <c r="U3476" s="8">
        <f t="shared" si="381"/>
        <v>40900.125</v>
      </c>
      <c r="V3476" s="14">
        <f t="shared" si="382"/>
        <v>59.50921296296292</v>
      </c>
      <c r="W3476" s="10">
        <f t="shared" si="383"/>
        <v>0.11310000000000001</v>
      </c>
      <c r="X3476" s="21">
        <f t="shared" si="384"/>
        <v>2011</v>
      </c>
    </row>
    <row r="3477" spans="1:24" ht="60" x14ac:dyDescent="0.25">
      <c r="A3477">
        <v>3029</v>
      </c>
      <c r="B3477" s="1" t="s">
        <v>3029</v>
      </c>
      <c r="C3477" s="1" t="s">
        <v>7139</v>
      </c>
      <c r="D3477" s="3">
        <v>30000</v>
      </c>
      <c r="E3477" s="4">
        <v>32903</v>
      </c>
      <c r="F3477" t="s">
        <v>8218</v>
      </c>
      <c r="G3477" t="s">
        <v>8223</v>
      </c>
      <c r="H3477" t="s">
        <v>8403</v>
      </c>
      <c r="I3477" t="s">
        <v>8245</v>
      </c>
      <c r="J3477">
        <v>1416285300</v>
      </c>
      <c r="K3477">
        <v>1413824447</v>
      </c>
      <c r="L3477" t="b">
        <v>0</v>
      </c>
      <c r="M3477">
        <v>348</v>
      </c>
      <c r="N3477" t="b">
        <v>1</v>
      </c>
      <c r="O3477" t="s">
        <v>8301</v>
      </c>
      <c r="P3477" t="s">
        <v>8321</v>
      </c>
      <c r="Q3477" t="s">
        <v>8322</v>
      </c>
      <c r="R3477">
        <f t="shared" si="378"/>
        <v>94.55</v>
      </c>
      <c r="S3477" s="9">
        <f t="shared" si="379"/>
        <v>110</v>
      </c>
      <c r="T3477" s="8">
        <f t="shared" si="380"/>
        <v>41932.708877314813</v>
      </c>
      <c r="U3477" s="8">
        <f t="shared" si="381"/>
        <v>41961.190972222219</v>
      </c>
      <c r="V3477" s="14">
        <f t="shared" si="382"/>
        <v>28.482094907405553</v>
      </c>
      <c r="W3477" s="10">
        <f t="shared" si="383"/>
        <v>9.6766666666666667E-2</v>
      </c>
      <c r="X3477" s="21">
        <f t="shared" si="384"/>
        <v>2014</v>
      </c>
    </row>
    <row r="3478" spans="1:24" ht="45" x14ac:dyDescent="0.25">
      <c r="A3478">
        <v>18</v>
      </c>
      <c r="B3478" s="1" t="s">
        <v>20</v>
      </c>
      <c r="C3478" s="1" t="s">
        <v>4129</v>
      </c>
      <c r="D3478" s="3">
        <v>30000</v>
      </c>
      <c r="E3478" s="4">
        <v>31896.33</v>
      </c>
      <c r="F3478" t="s">
        <v>8218</v>
      </c>
      <c r="G3478" t="s">
        <v>8223</v>
      </c>
      <c r="H3478" t="s">
        <v>8403</v>
      </c>
      <c r="I3478" t="s">
        <v>8245</v>
      </c>
      <c r="J3478">
        <v>1410958856</v>
      </c>
      <c r="K3478">
        <v>1408366856</v>
      </c>
      <c r="L3478" t="b">
        <v>0</v>
      </c>
      <c r="M3478">
        <v>342</v>
      </c>
      <c r="N3478" t="b">
        <v>1</v>
      </c>
      <c r="O3478" t="s">
        <v>8263</v>
      </c>
      <c r="P3478" t="s">
        <v>8319</v>
      </c>
      <c r="Q3478" t="s">
        <v>8330</v>
      </c>
      <c r="R3478">
        <f t="shared" si="378"/>
        <v>93.26</v>
      </c>
      <c r="S3478" s="9">
        <f t="shared" si="379"/>
        <v>106</v>
      </c>
      <c r="T3478" s="8">
        <f t="shared" si="380"/>
        <v>41869.542314814818</v>
      </c>
      <c r="U3478" s="8">
        <f t="shared" si="381"/>
        <v>41899.542314814818</v>
      </c>
      <c r="V3478" s="14">
        <f t="shared" si="382"/>
        <v>30</v>
      </c>
      <c r="W3478" s="10">
        <f t="shared" si="383"/>
        <v>6.3211000000000059E-2</v>
      </c>
      <c r="X3478" s="21">
        <f t="shared" si="384"/>
        <v>2014</v>
      </c>
    </row>
    <row r="3479" spans="1:24" ht="60" x14ac:dyDescent="0.25">
      <c r="A3479">
        <v>250</v>
      </c>
      <c r="B3479" s="1" t="s">
        <v>251</v>
      </c>
      <c r="C3479" s="1" t="s">
        <v>4360</v>
      </c>
      <c r="D3479" s="3">
        <v>30000</v>
      </c>
      <c r="E3479" s="4">
        <v>31675</v>
      </c>
      <c r="F3479" t="s">
        <v>8218</v>
      </c>
      <c r="G3479" t="s">
        <v>8223</v>
      </c>
      <c r="H3479" t="s">
        <v>8403</v>
      </c>
      <c r="I3479" t="s">
        <v>8245</v>
      </c>
      <c r="J3479">
        <v>1370525691</v>
      </c>
      <c r="K3479">
        <v>1367933691</v>
      </c>
      <c r="L3479" t="b">
        <v>1</v>
      </c>
      <c r="M3479">
        <v>437</v>
      </c>
      <c r="N3479" t="b">
        <v>1</v>
      </c>
      <c r="O3479" t="s">
        <v>8267</v>
      </c>
      <c r="P3479" t="s">
        <v>8319</v>
      </c>
      <c r="Q3479" t="s">
        <v>8320</v>
      </c>
      <c r="R3479">
        <f t="shared" si="378"/>
        <v>72.48</v>
      </c>
      <c r="S3479" s="9">
        <f t="shared" si="379"/>
        <v>106</v>
      </c>
      <c r="T3479" s="8">
        <f t="shared" si="380"/>
        <v>41401.565868055557</v>
      </c>
      <c r="U3479" s="8">
        <f t="shared" si="381"/>
        <v>41431.565868055557</v>
      </c>
      <c r="V3479" s="14">
        <f t="shared" si="382"/>
        <v>30</v>
      </c>
      <c r="W3479" s="10">
        <f t="shared" si="383"/>
        <v>5.5833333333333332E-2</v>
      </c>
      <c r="X3479" s="21">
        <f t="shared" si="384"/>
        <v>2013</v>
      </c>
    </row>
    <row r="3480" spans="1:24" ht="45" x14ac:dyDescent="0.25">
      <c r="A3480">
        <v>2298</v>
      </c>
      <c r="B3480" s="1" t="s">
        <v>2299</v>
      </c>
      <c r="C3480" s="1" t="s">
        <v>6408</v>
      </c>
      <c r="D3480" s="3">
        <v>30000</v>
      </c>
      <c r="E3480" s="4">
        <v>31522</v>
      </c>
      <c r="F3480" t="s">
        <v>8218</v>
      </c>
      <c r="G3480" t="s">
        <v>8223</v>
      </c>
      <c r="H3480" t="s">
        <v>8403</v>
      </c>
      <c r="I3480" t="s">
        <v>8245</v>
      </c>
      <c r="J3480">
        <v>1395861033</v>
      </c>
      <c r="K3480">
        <v>1393272633</v>
      </c>
      <c r="L3480" t="b">
        <v>0</v>
      </c>
      <c r="M3480">
        <v>288</v>
      </c>
      <c r="N3480" t="b">
        <v>1</v>
      </c>
      <c r="O3480" t="s">
        <v>8274</v>
      </c>
      <c r="P3480" t="s">
        <v>8325</v>
      </c>
      <c r="Q3480" t="s">
        <v>8329</v>
      </c>
      <c r="R3480">
        <f t="shared" si="378"/>
        <v>109.45</v>
      </c>
      <c r="S3480" s="9">
        <f t="shared" si="379"/>
        <v>105</v>
      </c>
      <c r="T3480" s="8">
        <f t="shared" si="380"/>
        <v>41694.84065972222</v>
      </c>
      <c r="U3480" s="8">
        <f t="shared" si="381"/>
        <v>41724.798993055556</v>
      </c>
      <c r="V3480" s="14">
        <f t="shared" si="382"/>
        <v>29.958333333335759</v>
      </c>
      <c r="W3480" s="10">
        <f t="shared" si="383"/>
        <v>5.0733333333333332E-2</v>
      </c>
      <c r="X3480" s="21">
        <f t="shared" si="384"/>
        <v>2014</v>
      </c>
    </row>
    <row r="3481" spans="1:24" ht="60" x14ac:dyDescent="0.25">
      <c r="A3481">
        <v>271</v>
      </c>
      <c r="B3481" s="1" t="s">
        <v>272</v>
      </c>
      <c r="C3481" s="1" t="s">
        <v>4381</v>
      </c>
      <c r="D3481" s="3">
        <v>30000</v>
      </c>
      <c r="E3481" s="4">
        <v>31404</v>
      </c>
      <c r="F3481" t="s">
        <v>8218</v>
      </c>
      <c r="G3481" t="s">
        <v>8223</v>
      </c>
      <c r="H3481" t="s">
        <v>8403</v>
      </c>
      <c r="I3481" t="s">
        <v>8245</v>
      </c>
      <c r="J3481">
        <v>1388649600</v>
      </c>
      <c r="K3481">
        <v>1386123861</v>
      </c>
      <c r="L3481" t="b">
        <v>1</v>
      </c>
      <c r="M3481">
        <v>287</v>
      </c>
      <c r="N3481" t="b">
        <v>1</v>
      </c>
      <c r="O3481" t="s">
        <v>8267</v>
      </c>
      <c r="P3481" t="s">
        <v>8319</v>
      </c>
      <c r="Q3481" t="s">
        <v>8320</v>
      </c>
      <c r="R3481">
        <f t="shared" si="378"/>
        <v>109.42</v>
      </c>
      <c r="S3481" s="9">
        <f t="shared" si="379"/>
        <v>105</v>
      </c>
      <c r="T3481" s="8">
        <f t="shared" si="380"/>
        <v>41612.10024305556</v>
      </c>
      <c r="U3481" s="8">
        <f t="shared" si="381"/>
        <v>41641.333333333336</v>
      </c>
      <c r="V3481" s="14">
        <f t="shared" si="382"/>
        <v>29.233090277775773</v>
      </c>
      <c r="W3481" s="10">
        <f t="shared" si="383"/>
        <v>4.6800000000000001E-2</v>
      </c>
      <c r="X3481" s="21">
        <f t="shared" si="384"/>
        <v>2013</v>
      </c>
    </row>
    <row r="3482" spans="1:24" ht="60" x14ac:dyDescent="0.25">
      <c r="A3482">
        <v>2731</v>
      </c>
      <c r="B3482" s="1" t="s">
        <v>2731</v>
      </c>
      <c r="C3482" s="1" t="s">
        <v>6841</v>
      </c>
      <c r="D3482" s="3">
        <v>30000</v>
      </c>
      <c r="E3482" s="4">
        <v>31291</v>
      </c>
      <c r="F3482" t="s">
        <v>8218</v>
      </c>
      <c r="G3482" t="s">
        <v>8223</v>
      </c>
      <c r="H3482" t="s">
        <v>8403</v>
      </c>
      <c r="I3482" t="s">
        <v>8245</v>
      </c>
      <c r="J3482">
        <v>1413604800</v>
      </c>
      <c r="K3482">
        <v>1408624622</v>
      </c>
      <c r="L3482" t="b">
        <v>0</v>
      </c>
      <c r="M3482">
        <v>37</v>
      </c>
      <c r="N3482" t="b">
        <v>1</v>
      </c>
      <c r="O3482" t="s">
        <v>8293</v>
      </c>
      <c r="P3482" t="s">
        <v>8306</v>
      </c>
      <c r="Q3482" t="s">
        <v>8307</v>
      </c>
      <c r="R3482">
        <f t="shared" si="378"/>
        <v>845.7</v>
      </c>
      <c r="S3482" s="9">
        <f t="shared" si="379"/>
        <v>104</v>
      </c>
      <c r="T3482" s="8">
        <f t="shared" si="380"/>
        <v>41872.525717592594</v>
      </c>
      <c r="U3482" s="8">
        <f t="shared" si="381"/>
        <v>41930.166666666664</v>
      </c>
      <c r="V3482" s="14">
        <f t="shared" si="382"/>
        <v>57.640949074069795</v>
      </c>
      <c r="W3482" s="10">
        <f t="shared" si="383"/>
        <v>4.3033333333333333E-2</v>
      </c>
      <c r="X3482" s="21">
        <f t="shared" si="384"/>
        <v>2014</v>
      </c>
    </row>
    <row r="3483" spans="1:24" ht="60" x14ac:dyDescent="0.25">
      <c r="A3483">
        <v>3425</v>
      </c>
      <c r="B3483" s="1" t="s">
        <v>3424</v>
      </c>
      <c r="C3483" s="1" t="s">
        <v>7535</v>
      </c>
      <c r="D3483" s="3">
        <v>30000</v>
      </c>
      <c r="E3483" s="4">
        <v>30891.1</v>
      </c>
      <c r="F3483" t="s">
        <v>8218</v>
      </c>
      <c r="G3483" t="s">
        <v>8223</v>
      </c>
      <c r="H3483" t="s">
        <v>8403</v>
      </c>
      <c r="I3483" t="s">
        <v>8245</v>
      </c>
      <c r="J3483">
        <v>1412434136</v>
      </c>
      <c r="K3483">
        <v>1409669336</v>
      </c>
      <c r="L3483" t="b">
        <v>0</v>
      </c>
      <c r="M3483">
        <v>104</v>
      </c>
      <c r="N3483" t="b">
        <v>1</v>
      </c>
      <c r="O3483" t="s">
        <v>8269</v>
      </c>
      <c r="P3483" t="s">
        <v>8321</v>
      </c>
      <c r="Q3483" t="s">
        <v>8324</v>
      </c>
      <c r="R3483">
        <f t="shared" si="378"/>
        <v>297.02999999999997</v>
      </c>
      <c r="S3483" s="9">
        <f t="shared" si="379"/>
        <v>103</v>
      </c>
      <c r="T3483" s="8">
        <f t="shared" si="380"/>
        <v>41884.617314814815</v>
      </c>
      <c r="U3483" s="8">
        <f t="shared" si="381"/>
        <v>41916.617314814815</v>
      </c>
      <c r="V3483" s="14">
        <f t="shared" si="382"/>
        <v>32</v>
      </c>
      <c r="W3483" s="10">
        <f t="shared" si="383"/>
        <v>2.9703333333333286E-2</v>
      </c>
      <c r="X3483" s="21">
        <f t="shared" si="384"/>
        <v>2014</v>
      </c>
    </row>
    <row r="3484" spans="1:24" ht="60" x14ac:dyDescent="0.25">
      <c r="A3484">
        <v>2459</v>
      </c>
      <c r="B3484" s="1" t="s">
        <v>2460</v>
      </c>
      <c r="C3484" s="1" t="s">
        <v>6569</v>
      </c>
      <c r="D3484" s="3">
        <v>30000</v>
      </c>
      <c r="E3484" s="4">
        <v>30675</v>
      </c>
      <c r="F3484" t="s">
        <v>8218</v>
      </c>
      <c r="G3484" t="s">
        <v>8223</v>
      </c>
      <c r="H3484" t="s">
        <v>8403</v>
      </c>
      <c r="I3484" t="s">
        <v>8245</v>
      </c>
      <c r="J3484">
        <v>1458742685</v>
      </c>
      <c r="K3484">
        <v>1454858285</v>
      </c>
      <c r="L3484" t="b">
        <v>0</v>
      </c>
      <c r="M3484">
        <v>282</v>
      </c>
      <c r="N3484" t="b">
        <v>1</v>
      </c>
      <c r="O3484" t="s">
        <v>8296</v>
      </c>
      <c r="P3484" t="s">
        <v>8317</v>
      </c>
      <c r="Q3484" t="s">
        <v>8318</v>
      </c>
      <c r="R3484">
        <f t="shared" si="378"/>
        <v>108.78</v>
      </c>
      <c r="S3484" s="9">
        <f t="shared" si="379"/>
        <v>102</v>
      </c>
      <c r="T3484" s="8">
        <f t="shared" si="380"/>
        <v>42407.637557870374</v>
      </c>
      <c r="U3484" s="8">
        <f t="shared" si="381"/>
        <v>42452.595891203702</v>
      </c>
      <c r="V3484" s="14">
        <f t="shared" si="382"/>
        <v>44.958333333328483</v>
      </c>
      <c r="W3484" s="10">
        <f t="shared" si="383"/>
        <v>2.2499999999999999E-2</v>
      </c>
      <c r="X3484" s="21">
        <f t="shared" si="384"/>
        <v>2016</v>
      </c>
    </row>
    <row r="3485" spans="1:24" ht="60" x14ac:dyDescent="0.25">
      <c r="A3485">
        <v>3224</v>
      </c>
      <c r="B3485" s="1" t="s">
        <v>3224</v>
      </c>
      <c r="C3485" s="1" t="s">
        <v>7334</v>
      </c>
      <c r="D3485" s="3">
        <v>30000</v>
      </c>
      <c r="E3485" s="4">
        <v>30610</v>
      </c>
      <c r="F3485" t="s">
        <v>8218</v>
      </c>
      <c r="G3485" t="s">
        <v>8223</v>
      </c>
      <c r="H3485" t="s">
        <v>8403</v>
      </c>
      <c r="I3485" t="s">
        <v>8245</v>
      </c>
      <c r="J3485">
        <v>1484024400</v>
      </c>
      <c r="K3485">
        <v>1479932713</v>
      </c>
      <c r="L3485" t="b">
        <v>1</v>
      </c>
      <c r="M3485">
        <v>216</v>
      </c>
      <c r="N3485" t="b">
        <v>1</v>
      </c>
      <c r="O3485" t="s">
        <v>8269</v>
      </c>
      <c r="P3485" t="s">
        <v>8321</v>
      </c>
      <c r="Q3485" t="s">
        <v>8324</v>
      </c>
      <c r="R3485">
        <f t="shared" si="378"/>
        <v>141.71</v>
      </c>
      <c r="S3485" s="9">
        <f t="shared" si="379"/>
        <v>102</v>
      </c>
      <c r="T3485" s="8">
        <f t="shared" si="380"/>
        <v>42697.850844907407</v>
      </c>
      <c r="U3485" s="8">
        <f t="shared" si="381"/>
        <v>42745.208333333328</v>
      </c>
      <c r="V3485" s="14">
        <f t="shared" si="382"/>
        <v>47.357488425921474</v>
      </c>
      <c r="W3485" s="10">
        <f t="shared" si="383"/>
        <v>2.0333333333333332E-2</v>
      </c>
      <c r="X3485" s="21">
        <f t="shared" si="384"/>
        <v>2016</v>
      </c>
    </row>
    <row r="3486" spans="1:24" ht="60" x14ac:dyDescent="0.25">
      <c r="A3486">
        <v>343</v>
      </c>
      <c r="B3486" s="1" t="s">
        <v>344</v>
      </c>
      <c r="C3486" s="1" t="s">
        <v>4453</v>
      </c>
      <c r="D3486" s="3">
        <v>30000</v>
      </c>
      <c r="E3486" s="4">
        <v>30608.59</v>
      </c>
      <c r="F3486" t="s">
        <v>8218</v>
      </c>
      <c r="G3486" t="s">
        <v>8223</v>
      </c>
      <c r="H3486" t="s">
        <v>8403</v>
      </c>
      <c r="I3486" t="s">
        <v>8245</v>
      </c>
      <c r="J3486">
        <v>1415934000</v>
      </c>
      <c r="K3486">
        <v>1413308545</v>
      </c>
      <c r="L3486" t="b">
        <v>1</v>
      </c>
      <c r="M3486">
        <v>524</v>
      </c>
      <c r="N3486" t="b">
        <v>1</v>
      </c>
      <c r="O3486" t="s">
        <v>8267</v>
      </c>
      <c r="P3486" t="s">
        <v>8319</v>
      </c>
      <c r="Q3486" t="s">
        <v>8320</v>
      </c>
      <c r="R3486">
        <f t="shared" si="378"/>
        <v>58.41</v>
      </c>
      <c r="S3486" s="9">
        <f t="shared" si="379"/>
        <v>102</v>
      </c>
      <c r="T3486" s="8">
        <f t="shared" si="380"/>
        <v>41926.73778935185</v>
      </c>
      <c r="U3486" s="8">
        <f t="shared" si="381"/>
        <v>41957.125</v>
      </c>
      <c r="V3486" s="14">
        <f t="shared" si="382"/>
        <v>30.387210648150358</v>
      </c>
      <c r="W3486" s="10">
        <f t="shared" si="383"/>
        <v>2.0286333333333337E-2</v>
      </c>
      <c r="X3486" s="21">
        <f t="shared" si="384"/>
        <v>2014</v>
      </c>
    </row>
    <row r="3487" spans="1:24" ht="60" x14ac:dyDescent="0.25">
      <c r="A3487">
        <v>411</v>
      </c>
      <c r="B3487" s="1" t="s">
        <v>412</v>
      </c>
      <c r="C3487" s="1" t="s">
        <v>4521</v>
      </c>
      <c r="D3487" s="3">
        <v>30000</v>
      </c>
      <c r="E3487" s="4">
        <v>30315</v>
      </c>
      <c r="F3487" t="s">
        <v>8218</v>
      </c>
      <c r="G3487" t="s">
        <v>8223</v>
      </c>
      <c r="H3487" t="s">
        <v>8403</v>
      </c>
      <c r="I3487" t="s">
        <v>8245</v>
      </c>
      <c r="J3487">
        <v>1387688400</v>
      </c>
      <c r="K3487">
        <v>1384920804</v>
      </c>
      <c r="L3487" t="b">
        <v>0</v>
      </c>
      <c r="M3487">
        <v>241</v>
      </c>
      <c r="N3487" t="b">
        <v>1</v>
      </c>
      <c r="O3487" t="s">
        <v>8267</v>
      </c>
      <c r="P3487" t="s">
        <v>8319</v>
      </c>
      <c r="Q3487" t="s">
        <v>8320</v>
      </c>
      <c r="R3487">
        <f t="shared" si="378"/>
        <v>125.79</v>
      </c>
      <c r="S3487" s="9">
        <f t="shared" si="379"/>
        <v>101</v>
      </c>
      <c r="T3487" s="8">
        <f t="shared" si="380"/>
        <v>41598.17597222222</v>
      </c>
      <c r="U3487" s="8">
        <f t="shared" si="381"/>
        <v>41630.208333333336</v>
      </c>
      <c r="V3487" s="14">
        <f t="shared" si="382"/>
        <v>32.032361111116188</v>
      </c>
      <c r="W3487" s="10">
        <f t="shared" si="383"/>
        <v>1.0500000000000001E-2</v>
      </c>
      <c r="X3487" s="21">
        <f t="shared" si="384"/>
        <v>2013</v>
      </c>
    </row>
    <row r="3488" spans="1:24" ht="45" x14ac:dyDescent="0.25">
      <c r="A3488">
        <v>317</v>
      </c>
      <c r="B3488" s="1" t="s">
        <v>318</v>
      </c>
      <c r="C3488" s="1" t="s">
        <v>4427</v>
      </c>
      <c r="D3488" s="3">
        <v>30000</v>
      </c>
      <c r="E3488" s="4">
        <v>30241</v>
      </c>
      <c r="F3488" t="s">
        <v>8218</v>
      </c>
      <c r="G3488" t="s">
        <v>8223</v>
      </c>
      <c r="H3488" t="s">
        <v>8403</v>
      </c>
      <c r="I3488" t="s">
        <v>8245</v>
      </c>
      <c r="J3488">
        <v>1386778483</v>
      </c>
      <c r="K3488">
        <v>1384186483</v>
      </c>
      <c r="L3488" t="b">
        <v>1</v>
      </c>
      <c r="M3488">
        <v>316</v>
      </c>
      <c r="N3488" t="b">
        <v>1</v>
      </c>
      <c r="O3488" t="s">
        <v>8267</v>
      </c>
      <c r="P3488" t="s">
        <v>8319</v>
      </c>
      <c r="Q3488" t="s">
        <v>8320</v>
      </c>
      <c r="R3488">
        <f t="shared" si="378"/>
        <v>95.7</v>
      </c>
      <c r="S3488" s="9">
        <f t="shared" si="379"/>
        <v>101</v>
      </c>
      <c r="T3488" s="8">
        <f t="shared" si="380"/>
        <v>41589.676886574074</v>
      </c>
      <c r="U3488" s="8">
        <f t="shared" si="381"/>
        <v>41619.676886574074</v>
      </c>
      <c r="V3488" s="14">
        <f t="shared" si="382"/>
        <v>30</v>
      </c>
      <c r="W3488" s="10">
        <f t="shared" si="383"/>
        <v>8.0333333333333333E-3</v>
      </c>
      <c r="X3488" s="21">
        <f t="shared" si="384"/>
        <v>2013</v>
      </c>
    </row>
    <row r="3489" spans="1:24" ht="30" x14ac:dyDescent="0.25">
      <c r="A3489">
        <v>969</v>
      </c>
      <c r="B3489" s="1" t="s">
        <v>970</v>
      </c>
      <c r="C3489" s="1" t="s">
        <v>5079</v>
      </c>
      <c r="D3489" s="3">
        <v>30000</v>
      </c>
      <c r="E3489" s="4">
        <v>14000</v>
      </c>
      <c r="F3489" t="s">
        <v>8220</v>
      </c>
      <c r="G3489" t="s">
        <v>8237</v>
      </c>
      <c r="H3489" t="s">
        <v>8419</v>
      </c>
      <c r="I3489" t="s">
        <v>8255</v>
      </c>
      <c r="J3489">
        <v>1486624607</v>
      </c>
      <c r="K3489">
        <v>1483773407</v>
      </c>
      <c r="L3489" t="b">
        <v>0</v>
      </c>
      <c r="M3489">
        <v>11</v>
      </c>
      <c r="N3489" t="b">
        <v>0</v>
      </c>
      <c r="O3489" t="s">
        <v>8271</v>
      </c>
      <c r="P3489" t="s">
        <v>8306</v>
      </c>
      <c r="Q3489" t="s">
        <v>8308</v>
      </c>
      <c r="R3489">
        <f t="shared" si="378"/>
        <v>1272.73</v>
      </c>
      <c r="S3489" s="9">
        <f t="shared" si="379"/>
        <v>47</v>
      </c>
      <c r="T3489" s="8">
        <f t="shared" si="380"/>
        <v>42742.30332175926</v>
      </c>
      <c r="U3489" s="8">
        <f t="shared" si="381"/>
        <v>42775.30332175926</v>
      </c>
      <c r="V3489" s="14">
        <f t="shared" si="382"/>
        <v>33</v>
      </c>
      <c r="W3489" s="10">
        <f t="shared" si="383"/>
        <v>-0.53333333333333333</v>
      </c>
      <c r="X3489" s="21">
        <f t="shared" si="384"/>
        <v>2017</v>
      </c>
    </row>
    <row r="3490" spans="1:24" ht="45" x14ac:dyDescent="0.25">
      <c r="A3490">
        <v>1007</v>
      </c>
      <c r="B3490" s="1" t="s">
        <v>1008</v>
      </c>
      <c r="C3490" s="1" t="s">
        <v>5117</v>
      </c>
      <c r="D3490" s="3">
        <v>30000</v>
      </c>
      <c r="E3490" s="4">
        <v>13296</v>
      </c>
      <c r="F3490" t="s">
        <v>8219</v>
      </c>
      <c r="G3490" t="s">
        <v>8223</v>
      </c>
      <c r="H3490" t="s">
        <v>8403</v>
      </c>
      <c r="I3490" t="s">
        <v>8245</v>
      </c>
      <c r="J3490">
        <v>1481727623</v>
      </c>
      <c r="K3490">
        <v>1478095223</v>
      </c>
      <c r="L3490" t="b">
        <v>0</v>
      </c>
      <c r="M3490">
        <v>76</v>
      </c>
      <c r="N3490" t="b">
        <v>0</v>
      </c>
      <c r="O3490" t="s">
        <v>8271</v>
      </c>
      <c r="P3490" t="s">
        <v>8306</v>
      </c>
      <c r="Q3490" t="s">
        <v>8308</v>
      </c>
      <c r="R3490">
        <f t="shared" si="378"/>
        <v>174.95</v>
      </c>
      <c r="S3490" s="9">
        <f t="shared" si="379"/>
        <v>44</v>
      </c>
      <c r="T3490" s="8">
        <f t="shared" si="380"/>
        <v>42676.583599537036</v>
      </c>
      <c r="U3490" s="8">
        <f t="shared" si="381"/>
        <v>42718.6252662037</v>
      </c>
      <c r="V3490" s="14">
        <f t="shared" si="382"/>
        <v>42.041666666664241</v>
      </c>
      <c r="W3490" s="10">
        <f t="shared" si="383"/>
        <v>-0.55679999999999996</v>
      </c>
      <c r="X3490" s="21">
        <f t="shared" si="384"/>
        <v>2016</v>
      </c>
    </row>
    <row r="3491" spans="1:24" ht="60" x14ac:dyDescent="0.25">
      <c r="A3491">
        <v>1780</v>
      </c>
      <c r="B3491" s="1" t="s">
        <v>1781</v>
      </c>
      <c r="C3491" s="1" t="s">
        <v>5890</v>
      </c>
      <c r="D3491" s="3">
        <v>30000</v>
      </c>
      <c r="E3491" s="4">
        <v>11923</v>
      </c>
      <c r="F3491" t="s">
        <v>8220</v>
      </c>
      <c r="G3491" t="s">
        <v>8223</v>
      </c>
      <c r="H3491" t="s">
        <v>8403</v>
      </c>
      <c r="I3491" t="s">
        <v>8245</v>
      </c>
      <c r="J3491">
        <v>1467469510</v>
      </c>
      <c r="K3491">
        <v>1462285510</v>
      </c>
      <c r="L3491" t="b">
        <v>1</v>
      </c>
      <c r="M3491">
        <v>152</v>
      </c>
      <c r="N3491" t="b">
        <v>0</v>
      </c>
      <c r="O3491" t="s">
        <v>8283</v>
      </c>
      <c r="P3491" t="s">
        <v>8311</v>
      </c>
      <c r="Q3491" t="s">
        <v>8312</v>
      </c>
      <c r="R3491">
        <f t="shared" si="378"/>
        <v>78.44</v>
      </c>
      <c r="S3491" s="9">
        <f t="shared" si="379"/>
        <v>40</v>
      </c>
      <c r="T3491" s="8">
        <f t="shared" si="380"/>
        <v>42493.600810185191</v>
      </c>
      <c r="U3491" s="8">
        <f t="shared" si="381"/>
        <v>42553.600810185191</v>
      </c>
      <c r="V3491" s="14">
        <f t="shared" si="382"/>
        <v>60</v>
      </c>
      <c r="W3491" s="10">
        <f t="shared" si="383"/>
        <v>-0.60256666666666669</v>
      </c>
      <c r="X3491" s="21">
        <f t="shared" si="384"/>
        <v>2016</v>
      </c>
    </row>
    <row r="3492" spans="1:24" ht="60" x14ac:dyDescent="0.25">
      <c r="A3492">
        <v>671</v>
      </c>
      <c r="B3492" s="1" t="s">
        <v>672</v>
      </c>
      <c r="C3492" s="1" t="s">
        <v>4781</v>
      </c>
      <c r="D3492" s="3">
        <v>30000</v>
      </c>
      <c r="E3492" s="4">
        <v>11828</v>
      </c>
      <c r="F3492" t="s">
        <v>8220</v>
      </c>
      <c r="G3492" t="s">
        <v>8223</v>
      </c>
      <c r="H3492" t="s">
        <v>8403</v>
      </c>
      <c r="I3492" t="s">
        <v>8245</v>
      </c>
      <c r="J3492">
        <v>1421208000</v>
      </c>
      <c r="K3492">
        <v>1418315852</v>
      </c>
      <c r="L3492" t="b">
        <v>0</v>
      </c>
      <c r="M3492">
        <v>15</v>
      </c>
      <c r="N3492" t="b">
        <v>0</v>
      </c>
      <c r="O3492" t="s">
        <v>8271</v>
      </c>
      <c r="P3492" t="s">
        <v>8306</v>
      </c>
      <c r="Q3492" t="s">
        <v>8308</v>
      </c>
      <c r="R3492">
        <f t="shared" si="378"/>
        <v>788.53</v>
      </c>
      <c r="S3492" s="9">
        <f t="shared" si="379"/>
        <v>39</v>
      </c>
      <c r="T3492" s="8">
        <f t="shared" si="380"/>
        <v>41984.692731481482</v>
      </c>
      <c r="U3492" s="8">
        <f t="shared" si="381"/>
        <v>42018.166666666672</v>
      </c>
      <c r="V3492" s="14">
        <f t="shared" si="382"/>
        <v>33.473935185189475</v>
      </c>
      <c r="W3492" s="10">
        <f t="shared" si="383"/>
        <v>-0.60573333333333335</v>
      </c>
      <c r="X3492" s="21">
        <f t="shared" si="384"/>
        <v>2014</v>
      </c>
    </row>
    <row r="3493" spans="1:24" ht="60" x14ac:dyDescent="0.25">
      <c r="A3493">
        <v>1691</v>
      </c>
      <c r="B3493" s="1" t="s">
        <v>1692</v>
      </c>
      <c r="C3493" s="1" t="s">
        <v>5801</v>
      </c>
      <c r="D3493" s="3">
        <v>30000</v>
      </c>
      <c r="E3493" s="4">
        <v>10042</v>
      </c>
      <c r="F3493" t="s">
        <v>8221</v>
      </c>
      <c r="G3493" t="s">
        <v>8223</v>
      </c>
      <c r="H3493" t="s">
        <v>8403</v>
      </c>
      <c r="I3493" t="s">
        <v>8245</v>
      </c>
      <c r="J3493">
        <v>1491181200</v>
      </c>
      <c r="K3493">
        <v>1488387008</v>
      </c>
      <c r="L3493" t="b">
        <v>0</v>
      </c>
      <c r="M3493">
        <v>38</v>
      </c>
      <c r="N3493" t="b">
        <v>0</v>
      </c>
      <c r="O3493" t="s">
        <v>8291</v>
      </c>
      <c r="P3493" t="s">
        <v>8325</v>
      </c>
      <c r="Q3493" t="s">
        <v>8328</v>
      </c>
      <c r="R3493">
        <f t="shared" si="378"/>
        <v>264.26</v>
      </c>
      <c r="S3493" s="9">
        <f t="shared" si="379"/>
        <v>33</v>
      </c>
      <c r="T3493" s="8">
        <f t="shared" si="380"/>
        <v>42795.701481481476</v>
      </c>
      <c r="U3493" s="8">
        <f t="shared" si="381"/>
        <v>42828.041666666672</v>
      </c>
      <c r="V3493" s="14">
        <f t="shared" si="382"/>
        <v>32.340185185195878</v>
      </c>
      <c r="W3493" s="10">
        <f t="shared" si="383"/>
        <v>-0.66526666666666667</v>
      </c>
      <c r="X3493" s="21">
        <f t="shared" si="384"/>
        <v>2017</v>
      </c>
    </row>
    <row r="3494" spans="1:24" ht="60" x14ac:dyDescent="0.25">
      <c r="A3494">
        <v>1305</v>
      </c>
      <c r="B3494" s="1" t="s">
        <v>1306</v>
      </c>
      <c r="C3494" s="1" t="s">
        <v>5415</v>
      </c>
      <c r="D3494" s="3">
        <v>30000</v>
      </c>
      <c r="E3494" s="4">
        <v>7793</v>
      </c>
      <c r="F3494" t="s">
        <v>8219</v>
      </c>
      <c r="G3494" t="s">
        <v>8223</v>
      </c>
      <c r="H3494" t="s">
        <v>8403</v>
      </c>
      <c r="I3494" t="s">
        <v>8245</v>
      </c>
      <c r="J3494">
        <v>1469122200</v>
      </c>
      <c r="K3494">
        <v>1466611108</v>
      </c>
      <c r="L3494" t="b">
        <v>0</v>
      </c>
      <c r="M3494">
        <v>86</v>
      </c>
      <c r="N3494" t="b">
        <v>0</v>
      </c>
      <c r="O3494" t="s">
        <v>8271</v>
      </c>
      <c r="P3494" t="s">
        <v>8306</v>
      </c>
      <c r="Q3494" t="s">
        <v>8308</v>
      </c>
      <c r="R3494">
        <f t="shared" si="378"/>
        <v>90.62</v>
      </c>
      <c r="S3494" s="9">
        <f t="shared" si="379"/>
        <v>26</v>
      </c>
      <c r="T3494" s="8">
        <f t="shared" si="380"/>
        <v>42543.665601851855</v>
      </c>
      <c r="U3494" s="8">
        <f t="shared" si="381"/>
        <v>42572.729166666672</v>
      </c>
      <c r="V3494" s="14">
        <f t="shared" si="382"/>
        <v>29.063564814816345</v>
      </c>
      <c r="W3494" s="10">
        <f t="shared" si="383"/>
        <v>-0.7402333333333333</v>
      </c>
      <c r="X3494" s="21">
        <f t="shared" si="384"/>
        <v>2016</v>
      </c>
    </row>
    <row r="3495" spans="1:24" ht="45" x14ac:dyDescent="0.25">
      <c r="A3495">
        <v>1566</v>
      </c>
      <c r="B3495" s="1" t="s">
        <v>1567</v>
      </c>
      <c r="C3495" s="1" t="s">
        <v>5676</v>
      </c>
      <c r="D3495" s="3">
        <v>30000</v>
      </c>
      <c r="E3495" s="4">
        <v>6375</v>
      </c>
      <c r="F3495" t="s">
        <v>8219</v>
      </c>
      <c r="G3495" t="s">
        <v>8223</v>
      </c>
      <c r="H3495" t="s">
        <v>8403</v>
      </c>
      <c r="I3495" t="s">
        <v>8245</v>
      </c>
      <c r="J3495">
        <v>1469656800</v>
      </c>
      <c r="K3495">
        <v>1467151204</v>
      </c>
      <c r="L3495" t="b">
        <v>0</v>
      </c>
      <c r="M3495">
        <v>59</v>
      </c>
      <c r="N3495" t="b">
        <v>0</v>
      </c>
      <c r="O3495" t="s">
        <v>8288</v>
      </c>
      <c r="P3495" t="s">
        <v>8309</v>
      </c>
      <c r="Q3495" t="s">
        <v>8347</v>
      </c>
      <c r="R3495">
        <f t="shared" si="378"/>
        <v>108.05</v>
      </c>
      <c r="S3495" s="9">
        <f t="shared" si="379"/>
        <v>21</v>
      </c>
      <c r="T3495" s="8">
        <f t="shared" si="380"/>
        <v>42549.916712962964</v>
      </c>
      <c r="U3495" s="8">
        <f t="shared" si="381"/>
        <v>42578.916666666672</v>
      </c>
      <c r="V3495" s="14">
        <f t="shared" si="382"/>
        <v>28.999953703707433</v>
      </c>
      <c r="W3495" s="10">
        <f t="shared" si="383"/>
        <v>-0.78749999999999998</v>
      </c>
      <c r="X3495" s="21">
        <f t="shared" si="384"/>
        <v>2016</v>
      </c>
    </row>
    <row r="3496" spans="1:24" ht="60" x14ac:dyDescent="0.25">
      <c r="A3496">
        <v>2657</v>
      </c>
      <c r="B3496" s="1" t="s">
        <v>2657</v>
      </c>
      <c r="C3496" s="1" t="s">
        <v>6767</v>
      </c>
      <c r="D3496" s="3">
        <v>30000</v>
      </c>
      <c r="E3496" s="4">
        <v>5621.38</v>
      </c>
      <c r="F3496" t="s">
        <v>8219</v>
      </c>
      <c r="G3496" t="s">
        <v>8223</v>
      </c>
      <c r="H3496" t="s">
        <v>8403</v>
      </c>
      <c r="I3496" t="s">
        <v>8245</v>
      </c>
      <c r="J3496">
        <v>1470187800</v>
      </c>
      <c r="K3496">
        <v>1467325053</v>
      </c>
      <c r="L3496" t="b">
        <v>0</v>
      </c>
      <c r="M3496">
        <v>59</v>
      </c>
      <c r="N3496" t="b">
        <v>0</v>
      </c>
      <c r="O3496" t="s">
        <v>8299</v>
      </c>
      <c r="P3496" t="s">
        <v>8306</v>
      </c>
      <c r="Q3496" t="s">
        <v>8313</v>
      </c>
      <c r="R3496">
        <f t="shared" si="378"/>
        <v>95.28</v>
      </c>
      <c r="S3496" s="9">
        <f t="shared" si="379"/>
        <v>19</v>
      </c>
      <c r="T3496" s="8">
        <f t="shared" si="380"/>
        <v>42551.928854166668</v>
      </c>
      <c r="U3496" s="8">
        <f t="shared" si="381"/>
        <v>42585.0625</v>
      </c>
      <c r="V3496" s="14">
        <f t="shared" si="382"/>
        <v>33.133645833331684</v>
      </c>
      <c r="W3496" s="10">
        <f t="shared" si="383"/>
        <v>-0.81262066666666666</v>
      </c>
      <c r="X3496" s="21">
        <f t="shared" si="384"/>
        <v>2016</v>
      </c>
    </row>
    <row r="3497" spans="1:24" ht="75" x14ac:dyDescent="0.25">
      <c r="A3497">
        <v>587</v>
      </c>
      <c r="B3497" s="1" t="s">
        <v>588</v>
      </c>
      <c r="C3497" s="1" t="s">
        <v>4697</v>
      </c>
      <c r="D3497" s="3">
        <v>30000</v>
      </c>
      <c r="E3497" s="4">
        <v>2725</v>
      </c>
      <c r="F3497" t="s">
        <v>8220</v>
      </c>
      <c r="G3497" t="s">
        <v>8228</v>
      </c>
      <c r="H3497" t="s">
        <v>8408</v>
      </c>
      <c r="I3497" t="s">
        <v>8250</v>
      </c>
      <c r="J3497">
        <v>1429207833</v>
      </c>
      <c r="K3497">
        <v>1426615833</v>
      </c>
      <c r="L3497" t="b">
        <v>0</v>
      </c>
      <c r="M3497">
        <v>7</v>
      </c>
      <c r="N3497" t="b">
        <v>0</v>
      </c>
      <c r="O3497" t="s">
        <v>8270</v>
      </c>
      <c r="P3497" t="s">
        <v>8306</v>
      </c>
      <c r="Q3497" t="s">
        <v>8340</v>
      </c>
      <c r="R3497">
        <f t="shared" si="378"/>
        <v>389.29</v>
      </c>
      <c r="S3497" s="9">
        <f t="shared" si="379"/>
        <v>9</v>
      </c>
      <c r="T3497" s="8">
        <f t="shared" si="380"/>
        <v>42080.757326388892</v>
      </c>
      <c r="U3497" s="8">
        <f t="shared" si="381"/>
        <v>42110.757326388892</v>
      </c>
      <c r="V3497" s="14">
        <f t="shared" si="382"/>
        <v>30</v>
      </c>
      <c r="W3497" s="10">
        <f t="shared" si="383"/>
        <v>-0.90916666666666668</v>
      </c>
      <c r="X3497" s="21">
        <f t="shared" si="384"/>
        <v>2015</v>
      </c>
    </row>
    <row r="3498" spans="1:24" ht="75" x14ac:dyDescent="0.25">
      <c r="A3498">
        <v>3849</v>
      </c>
      <c r="B3498" s="1" t="s">
        <v>3846</v>
      </c>
      <c r="C3498" s="1" t="s">
        <v>7958</v>
      </c>
      <c r="D3498" s="3">
        <v>30000</v>
      </c>
      <c r="E3498" s="4">
        <v>2113</v>
      </c>
      <c r="F3498" t="s">
        <v>8220</v>
      </c>
      <c r="G3498" t="s">
        <v>8235</v>
      </c>
      <c r="H3498" t="s">
        <v>8412</v>
      </c>
      <c r="I3498" t="s">
        <v>8248</v>
      </c>
      <c r="J3498">
        <v>1434047084</v>
      </c>
      <c r="K3498">
        <v>1431455084</v>
      </c>
      <c r="L3498" t="b">
        <v>1</v>
      </c>
      <c r="M3498">
        <v>28</v>
      </c>
      <c r="N3498" t="b">
        <v>0</v>
      </c>
      <c r="O3498" t="s">
        <v>8269</v>
      </c>
      <c r="P3498" t="s">
        <v>8321</v>
      </c>
      <c r="Q3498" t="s">
        <v>8324</v>
      </c>
      <c r="R3498">
        <f t="shared" si="378"/>
        <v>75.459999999999994</v>
      </c>
      <c r="S3498" s="9">
        <f t="shared" si="379"/>
        <v>7</v>
      </c>
      <c r="T3498" s="8">
        <f t="shared" si="380"/>
        <v>42136.767175925925</v>
      </c>
      <c r="U3498" s="8">
        <f t="shared" si="381"/>
        <v>42166.767175925925</v>
      </c>
      <c r="V3498" s="14">
        <f t="shared" si="382"/>
        <v>30</v>
      </c>
      <c r="W3498" s="10">
        <f t="shared" si="383"/>
        <v>-0.92956666666666665</v>
      </c>
      <c r="X3498" s="21">
        <f t="shared" si="384"/>
        <v>2015</v>
      </c>
    </row>
    <row r="3499" spans="1:24" ht="60" x14ac:dyDescent="0.25">
      <c r="A3499">
        <v>913</v>
      </c>
      <c r="B3499" s="1" t="s">
        <v>914</v>
      </c>
      <c r="C3499" s="1" t="s">
        <v>5023</v>
      </c>
      <c r="D3499" s="3">
        <v>30000</v>
      </c>
      <c r="E3499" s="4">
        <v>1982</v>
      </c>
      <c r="F3499" t="s">
        <v>8220</v>
      </c>
      <c r="G3499" t="s">
        <v>8223</v>
      </c>
      <c r="H3499" t="s">
        <v>8403</v>
      </c>
      <c r="I3499" t="s">
        <v>8245</v>
      </c>
      <c r="J3499">
        <v>1336188019</v>
      </c>
      <c r="K3499">
        <v>1333596019</v>
      </c>
      <c r="L3499" t="b">
        <v>0</v>
      </c>
      <c r="M3499">
        <v>24</v>
      </c>
      <c r="N3499" t="b">
        <v>0</v>
      </c>
      <c r="O3499" t="s">
        <v>8276</v>
      </c>
      <c r="P3499" t="s">
        <v>8325</v>
      </c>
      <c r="Q3499" t="s">
        <v>8348</v>
      </c>
      <c r="R3499">
        <f t="shared" si="378"/>
        <v>82.58</v>
      </c>
      <c r="S3499" s="9">
        <f t="shared" si="379"/>
        <v>7</v>
      </c>
      <c r="T3499" s="8">
        <f t="shared" si="380"/>
        <v>41004.139108796298</v>
      </c>
      <c r="U3499" s="8">
        <f t="shared" si="381"/>
        <v>41034.139108796298</v>
      </c>
      <c r="V3499" s="14">
        <f t="shared" si="382"/>
        <v>30</v>
      </c>
      <c r="W3499" s="10">
        <f t="shared" si="383"/>
        <v>-0.93393333333333328</v>
      </c>
      <c r="X3499" s="21">
        <f t="shared" si="384"/>
        <v>2012</v>
      </c>
    </row>
    <row r="3500" spans="1:24" ht="60" x14ac:dyDescent="0.25">
      <c r="A3500">
        <v>985</v>
      </c>
      <c r="B3500" s="1" t="s">
        <v>986</v>
      </c>
      <c r="C3500" s="1" t="s">
        <v>5095</v>
      </c>
      <c r="D3500" s="3">
        <v>30000</v>
      </c>
      <c r="E3500" s="4">
        <v>1888</v>
      </c>
      <c r="F3500" t="s">
        <v>8220</v>
      </c>
      <c r="G3500" t="s">
        <v>8235</v>
      </c>
      <c r="H3500" t="s">
        <v>8412</v>
      </c>
      <c r="I3500" t="s">
        <v>8248</v>
      </c>
      <c r="J3500">
        <v>1451602800</v>
      </c>
      <c r="K3500">
        <v>1449011610</v>
      </c>
      <c r="L3500" t="b">
        <v>0</v>
      </c>
      <c r="M3500">
        <v>23</v>
      </c>
      <c r="N3500" t="b">
        <v>0</v>
      </c>
      <c r="O3500" t="s">
        <v>8271</v>
      </c>
      <c r="P3500" t="s">
        <v>8306</v>
      </c>
      <c r="Q3500" t="s">
        <v>8308</v>
      </c>
      <c r="R3500">
        <f t="shared" si="378"/>
        <v>82.09</v>
      </c>
      <c r="S3500" s="9">
        <f t="shared" si="379"/>
        <v>6</v>
      </c>
      <c r="T3500" s="8">
        <f t="shared" si="380"/>
        <v>42339.967708333337</v>
      </c>
      <c r="U3500" s="8">
        <f t="shared" si="381"/>
        <v>42369.958333333328</v>
      </c>
      <c r="V3500" s="14">
        <f t="shared" si="382"/>
        <v>29.990624999991269</v>
      </c>
      <c r="W3500" s="10">
        <f t="shared" si="383"/>
        <v>-0.93706666666666671</v>
      </c>
      <c r="X3500" s="21">
        <f t="shared" si="384"/>
        <v>2015</v>
      </c>
    </row>
    <row r="3501" spans="1:24" ht="60" x14ac:dyDescent="0.25">
      <c r="A3501">
        <v>1773</v>
      </c>
      <c r="B3501" s="1" t="s">
        <v>1774</v>
      </c>
      <c r="C3501" s="1" t="s">
        <v>5883</v>
      </c>
      <c r="D3501" s="3">
        <v>30000</v>
      </c>
      <c r="E3501" s="4">
        <v>1877</v>
      </c>
      <c r="F3501" t="s">
        <v>8220</v>
      </c>
      <c r="G3501" t="s">
        <v>8223</v>
      </c>
      <c r="H3501" t="s">
        <v>8403</v>
      </c>
      <c r="I3501" t="s">
        <v>8245</v>
      </c>
      <c r="J3501">
        <v>1421691298</v>
      </c>
      <c r="K3501">
        <v>1417803298</v>
      </c>
      <c r="L3501" t="b">
        <v>1</v>
      </c>
      <c r="M3501">
        <v>19</v>
      </c>
      <c r="N3501" t="b">
        <v>0</v>
      </c>
      <c r="O3501" t="s">
        <v>8283</v>
      </c>
      <c r="P3501" t="s">
        <v>8311</v>
      </c>
      <c r="Q3501" t="s">
        <v>8312</v>
      </c>
      <c r="R3501">
        <f t="shared" si="378"/>
        <v>98.79</v>
      </c>
      <c r="S3501" s="9">
        <f t="shared" si="379"/>
        <v>6</v>
      </c>
      <c r="T3501" s="8">
        <f t="shared" si="380"/>
        <v>41978.760393518518</v>
      </c>
      <c r="U3501" s="8">
        <f t="shared" si="381"/>
        <v>42023.760393518518</v>
      </c>
      <c r="V3501" s="14">
        <f t="shared" si="382"/>
        <v>45</v>
      </c>
      <c r="W3501" s="10">
        <f t="shared" si="383"/>
        <v>-0.93743333333333334</v>
      </c>
      <c r="X3501" s="21">
        <f t="shared" si="384"/>
        <v>2014</v>
      </c>
    </row>
    <row r="3502" spans="1:24" ht="60" x14ac:dyDescent="0.25">
      <c r="A3502">
        <v>481</v>
      </c>
      <c r="B3502" s="1" t="s">
        <v>482</v>
      </c>
      <c r="C3502" s="1" t="s">
        <v>4591</v>
      </c>
      <c r="D3502" s="3">
        <v>30000</v>
      </c>
      <c r="E3502" s="4">
        <v>1830</v>
      </c>
      <c r="F3502" t="s">
        <v>8220</v>
      </c>
      <c r="G3502" t="s">
        <v>8223</v>
      </c>
      <c r="H3502" t="s">
        <v>8403</v>
      </c>
      <c r="I3502" t="s">
        <v>8245</v>
      </c>
      <c r="J3502">
        <v>1349885289</v>
      </c>
      <c r="K3502">
        <v>1347293289</v>
      </c>
      <c r="L3502" t="b">
        <v>0</v>
      </c>
      <c r="M3502">
        <v>21</v>
      </c>
      <c r="N3502" t="b">
        <v>0</v>
      </c>
      <c r="O3502" t="s">
        <v>8268</v>
      </c>
      <c r="P3502" t="s">
        <v>8319</v>
      </c>
      <c r="Q3502" t="s">
        <v>8337</v>
      </c>
      <c r="R3502">
        <f t="shared" si="378"/>
        <v>87.14</v>
      </c>
      <c r="S3502" s="9">
        <f t="shared" si="379"/>
        <v>6</v>
      </c>
      <c r="T3502" s="8">
        <f t="shared" si="380"/>
        <v>41162.672326388885</v>
      </c>
      <c r="U3502" s="8">
        <f t="shared" si="381"/>
        <v>41192.672326388885</v>
      </c>
      <c r="V3502" s="14">
        <f t="shared" si="382"/>
        <v>30</v>
      </c>
      <c r="W3502" s="10">
        <f t="shared" si="383"/>
        <v>-0.93899999999999995</v>
      </c>
      <c r="X3502" s="21">
        <f t="shared" si="384"/>
        <v>2012</v>
      </c>
    </row>
    <row r="3503" spans="1:24" ht="60" x14ac:dyDescent="0.25">
      <c r="A3503">
        <v>2139</v>
      </c>
      <c r="B3503" s="1" t="s">
        <v>2140</v>
      </c>
      <c r="C3503" s="1" t="s">
        <v>6249</v>
      </c>
      <c r="D3503" s="3">
        <v>30000</v>
      </c>
      <c r="E3503" s="4">
        <v>1626</v>
      </c>
      <c r="F3503" t="s">
        <v>8220</v>
      </c>
      <c r="G3503" t="s">
        <v>8223</v>
      </c>
      <c r="H3503" t="s">
        <v>8403</v>
      </c>
      <c r="I3503" t="s">
        <v>8245</v>
      </c>
      <c r="J3503">
        <v>1478196008</v>
      </c>
      <c r="K3503">
        <v>1475604008</v>
      </c>
      <c r="L3503" t="b">
        <v>0</v>
      </c>
      <c r="M3503">
        <v>56</v>
      </c>
      <c r="N3503" t="b">
        <v>0</v>
      </c>
      <c r="O3503" t="s">
        <v>8280</v>
      </c>
      <c r="P3503" t="s">
        <v>8314</v>
      </c>
      <c r="Q3503" t="s">
        <v>8332</v>
      </c>
      <c r="R3503">
        <f t="shared" si="378"/>
        <v>29.04</v>
      </c>
      <c r="S3503" s="9">
        <f t="shared" si="379"/>
        <v>5</v>
      </c>
      <c r="T3503" s="8">
        <f t="shared" si="380"/>
        <v>42647.750092592592</v>
      </c>
      <c r="U3503" s="8">
        <f t="shared" si="381"/>
        <v>42677.750092592592</v>
      </c>
      <c r="V3503" s="14">
        <f t="shared" si="382"/>
        <v>30</v>
      </c>
      <c r="W3503" s="10">
        <f t="shared" si="383"/>
        <v>-0.94579999999999997</v>
      </c>
      <c r="X3503" s="21">
        <f t="shared" si="384"/>
        <v>2016</v>
      </c>
    </row>
    <row r="3504" spans="1:24" ht="45" x14ac:dyDescent="0.25">
      <c r="A3504">
        <v>3981</v>
      </c>
      <c r="B3504" s="1" t="s">
        <v>3358</v>
      </c>
      <c r="C3504" s="1" t="s">
        <v>7469</v>
      </c>
      <c r="D3504" s="3">
        <v>30000</v>
      </c>
      <c r="E3504" s="4">
        <v>1225</v>
      </c>
      <c r="F3504" t="s">
        <v>8220</v>
      </c>
      <c r="G3504" t="s">
        <v>8223</v>
      </c>
      <c r="H3504" t="s">
        <v>8403</v>
      </c>
      <c r="I3504" t="s">
        <v>8245</v>
      </c>
      <c r="J3504">
        <v>1468729149</v>
      </c>
      <c r="K3504">
        <v>1463545149</v>
      </c>
      <c r="L3504" t="b">
        <v>0</v>
      </c>
      <c r="M3504">
        <v>7</v>
      </c>
      <c r="N3504" t="b">
        <v>0</v>
      </c>
      <c r="O3504" t="s">
        <v>8269</v>
      </c>
      <c r="P3504" t="s">
        <v>8321</v>
      </c>
      <c r="Q3504" t="s">
        <v>8324</v>
      </c>
      <c r="R3504">
        <f t="shared" si="378"/>
        <v>175</v>
      </c>
      <c r="S3504" s="9">
        <f t="shared" si="379"/>
        <v>4</v>
      </c>
      <c r="T3504" s="8">
        <f t="shared" si="380"/>
        <v>42508.179965277777</v>
      </c>
      <c r="U3504" s="8">
        <f t="shared" si="381"/>
        <v>42568.179965277777</v>
      </c>
      <c r="V3504" s="14">
        <f t="shared" si="382"/>
        <v>60</v>
      </c>
      <c r="W3504" s="10">
        <f t="shared" si="383"/>
        <v>-0.95916666666666661</v>
      </c>
      <c r="X3504" s="21">
        <f t="shared" si="384"/>
        <v>2016</v>
      </c>
    </row>
    <row r="3505" spans="1:24" ht="45" x14ac:dyDescent="0.25">
      <c r="A3505">
        <v>1160</v>
      </c>
      <c r="B3505" s="1" t="s">
        <v>1161</v>
      </c>
      <c r="C3505" s="1" t="s">
        <v>5270</v>
      </c>
      <c r="D3505" s="3">
        <v>30000</v>
      </c>
      <c r="E3505" s="4">
        <v>1155</v>
      </c>
      <c r="F3505" t="s">
        <v>8220</v>
      </c>
      <c r="G3505" t="s">
        <v>8223</v>
      </c>
      <c r="H3505" t="s">
        <v>8403</v>
      </c>
      <c r="I3505" t="s">
        <v>8245</v>
      </c>
      <c r="J3505">
        <v>1427510586</v>
      </c>
      <c r="K3505">
        <v>1424922186</v>
      </c>
      <c r="L3505" t="b">
        <v>0</v>
      </c>
      <c r="M3505">
        <v>19</v>
      </c>
      <c r="N3505" t="b">
        <v>0</v>
      </c>
      <c r="O3505" t="s">
        <v>8282</v>
      </c>
      <c r="P3505" t="s">
        <v>8317</v>
      </c>
      <c r="Q3505" t="s">
        <v>8343</v>
      </c>
      <c r="R3505">
        <f t="shared" si="378"/>
        <v>60.79</v>
      </c>
      <c r="S3505" s="9">
        <f t="shared" si="379"/>
        <v>4</v>
      </c>
      <c r="T3505" s="8">
        <f t="shared" si="380"/>
        <v>42061.154930555553</v>
      </c>
      <c r="U3505" s="8">
        <f t="shared" si="381"/>
        <v>42091.113263888896</v>
      </c>
      <c r="V3505" s="14">
        <f t="shared" si="382"/>
        <v>29.958333333343035</v>
      </c>
      <c r="W3505" s="10">
        <f t="shared" si="383"/>
        <v>-0.96150000000000002</v>
      </c>
      <c r="X3505" s="21">
        <f t="shared" si="384"/>
        <v>2015</v>
      </c>
    </row>
    <row r="3506" spans="1:24" ht="45" x14ac:dyDescent="0.25">
      <c r="A3506">
        <v>1085</v>
      </c>
      <c r="B3506" s="1" t="s">
        <v>1086</v>
      </c>
      <c r="C3506" s="1" t="s">
        <v>5195</v>
      </c>
      <c r="D3506" s="3">
        <v>30000</v>
      </c>
      <c r="E3506" s="4">
        <v>1026</v>
      </c>
      <c r="F3506" t="s">
        <v>8220</v>
      </c>
      <c r="G3506" t="s">
        <v>8228</v>
      </c>
      <c r="H3506" t="s">
        <v>8408</v>
      </c>
      <c r="I3506" t="s">
        <v>8250</v>
      </c>
      <c r="J3506">
        <v>1457967975</v>
      </c>
      <c r="K3506">
        <v>1455379575</v>
      </c>
      <c r="L3506" t="b">
        <v>0</v>
      </c>
      <c r="M3506">
        <v>9</v>
      </c>
      <c r="N3506" t="b">
        <v>0</v>
      </c>
      <c r="O3506" t="s">
        <v>8280</v>
      </c>
      <c r="P3506" t="s">
        <v>8314</v>
      </c>
      <c r="Q3506" t="s">
        <v>8332</v>
      </c>
      <c r="R3506">
        <f t="shared" si="378"/>
        <v>114</v>
      </c>
      <c r="S3506" s="9">
        <f t="shared" si="379"/>
        <v>3</v>
      </c>
      <c r="T3506" s="8">
        <f t="shared" si="380"/>
        <v>42413.671006944445</v>
      </c>
      <c r="U3506" s="8">
        <f t="shared" si="381"/>
        <v>42443.629340277781</v>
      </c>
      <c r="V3506" s="14">
        <f t="shared" si="382"/>
        <v>29.958333333335759</v>
      </c>
      <c r="W3506" s="10">
        <f t="shared" si="383"/>
        <v>-0.96579999999999999</v>
      </c>
      <c r="X3506" s="21">
        <f t="shared" si="384"/>
        <v>2016</v>
      </c>
    </row>
    <row r="3507" spans="1:24" ht="60" x14ac:dyDescent="0.25">
      <c r="A3507">
        <v>1338</v>
      </c>
      <c r="B3507" s="1" t="s">
        <v>1339</v>
      </c>
      <c r="C3507" s="1" t="s">
        <v>5448</v>
      </c>
      <c r="D3507" s="3">
        <v>30000</v>
      </c>
      <c r="E3507" s="4">
        <v>991</v>
      </c>
      <c r="F3507" t="s">
        <v>8219</v>
      </c>
      <c r="G3507" t="s">
        <v>8223</v>
      </c>
      <c r="H3507" t="s">
        <v>8403</v>
      </c>
      <c r="I3507" t="s">
        <v>8245</v>
      </c>
      <c r="J3507">
        <v>1438543033</v>
      </c>
      <c r="K3507">
        <v>1435951033</v>
      </c>
      <c r="L3507" t="b">
        <v>0</v>
      </c>
      <c r="M3507">
        <v>15</v>
      </c>
      <c r="N3507" t="b">
        <v>0</v>
      </c>
      <c r="O3507" t="s">
        <v>8271</v>
      </c>
      <c r="P3507" t="s">
        <v>8306</v>
      </c>
      <c r="Q3507" t="s">
        <v>8308</v>
      </c>
      <c r="R3507">
        <f t="shared" si="378"/>
        <v>66.069999999999993</v>
      </c>
      <c r="S3507" s="9">
        <f t="shared" si="379"/>
        <v>3</v>
      </c>
      <c r="T3507" s="8">
        <f t="shared" si="380"/>
        <v>42188.803622685184</v>
      </c>
      <c r="U3507" s="8">
        <f t="shared" si="381"/>
        <v>42218.803622685184</v>
      </c>
      <c r="V3507" s="14">
        <f t="shared" si="382"/>
        <v>30</v>
      </c>
      <c r="W3507" s="10">
        <f t="shared" si="383"/>
        <v>-0.96696666666666664</v>
      </c>
      <c r="X3507" s="21">
        <f t="shared" si="384"/>
        <v>2015</v>
      </c>
    </row>
    <row r="3508" spans="1:24" ht="45" x14ac:dyDescent="0.25">
      <c r="A3508">
        <v>473</v>
      </c>
      <c r="B3508" s="1" t="s">
        <v>474</v>
      </c>
      <c r="C3508" s="1" t="s">
        <v>4583</v>
      </c>
      <c r="D3508" s="3">
        <v>30000</v>
      </c>
      <c r="E3508" s="4">
        <v>861</v>
      </c>
      <c r="F3508" t="s">
        <v>8220</v>
      </c>
      <c r="G3508" t="s">
        <v>8223</v>
      </c>
      <c r="H3508" t="s">
        <v>8403</v>
      </c>
      <c r="I3508" t="s">
        <v>8245</v>
      </c>
      <c r="J3508">
        <v>1410972319</v>
      </c>
      <c r="K3508">
        <v>1408380319</v>
      </c>
      <c r="L3508" t="b">
        <v>0</v>
      </c>
      <c r="M3508">
        <v>14</v>
      </c>
      <c r="N3508" t="b">
        <v>0</v>
      </c>
      <c r="O3508" t="s">
        <v>8268</v>
      </c>
      <c r="P3508" t="s">
        <v>8319</v>
      </c>
      <c r="Q3508" t="s">
        <v>8337</v>
      </c>
      <c r="R3508">
        <f t="shared" si="378"/>
        <v>61.5</v>
      </c>
      <c r="S3508" s="9">
        <f t="shared" si="379"/>
        <v>3</v>
      </c>
      <c r="T3508" s="8">
        <f t="shared" si="380"/>
        <v>41869.698136574072</v>
      </c>
      <c r="U3508" s="8">
        <f t="shared" si="381"/>
        <v>41899.698136574072</v>
      </c>
      <c r="V3508" s="14">
        <f t="shared" si="382"/>
        <v>30</v>
      </c>
      <c r="W3508" s="10">
        <f t="shared" si="383"/>
        <v>-0.97130000000000005</v>
      </c>
      <c r="X3508" s="21">
        <f t="shared" si="384"/>
        <v>2014</v>
      </c>
    </row>
    <row r="3509" spans="1:24" ht="45" x14ac:dyDescent="0.25">
      <c r="A3509">
        <v>4095</v>
      </c>
      <c r="B3509" s="1" t="s">
        <v>4091</v>
      </c>
      <c r="C3509" s="1" t="s">
        <v>8198</v>
      </c>
      <c r="D3509" s="3">
        <v>30000</v>
      </c>
      <c r="E3509" s="4">
        <v>800</v>
      </c>
      <c r="F3509" t="s">
        <v>8220</v>
      </c>
      <c r="G3509" t="s">
        <v>8237</v>
      </c>
      <c r="H3509" t="s">
        <v>8419</v>
      </c>
      <c r="I3509" t="s">
        <v>8255</v>
      </c>
      <c r="J3509">
        <v>1482108350</v>
      </c>
      <c r="K3509">
        <v>1479516350</v>
      </c>
      <c r="L3509" t="b">
        <v>0</v>
      </c>
      <c r="M3509">
        <v>1</v>
      </c>
      <c r="N3509" t="b">
        <v>0</v>
      </c>
      <c r="O3509" t="s">
        <v>8269</v>
      </c>
      <c r="P3509" t="s">
        <v>8321</v>
      </c>
      <c r="Q3509" t="s">
        <v>8324</v>
      </c>
      <c r="R3509">
        <f t="shared" si="378"/>
        <v>800</v>
      </c>
      <c r="S3509" s="9">
        <f t="shared" si="379"/>
        <v>3</v>
      </c>
      <c r="T3509" s="8">
        <f t="shared" si="380"/>
        <v>42693.031828703708</v>
      </c>
      <c r="U3509" s="8">
        <f t="shared" si="381"/>
        <v>42723.031828703708</v>
      </c>
      <c r="V3509" s="14">
        <f t="shared" si="382"/>
        <v>30</v>
      </c>
      <c r="W3509" s="10">
        <f t="shared" si="383"/>
        <v>-0.97333333333333338</v>
      </c>
      <c r="X3509" s="21">
        <f t="shared" si="384"/>
        <v>2016</v>
      </c>
    </row>
    <row r="3510" spans="1:24" ht="45" x14ac:dyDescent="0.25">
      <c r="A3510">
        <v>620</v>
      </c>
      <c r="B3510" s="1" t="s">
        <v>621</v>
      </c>
      <c r="C3510" s="1" t="s">
        <v>4730</v>
      </c>
      <c r="D3510" s="3">
        <v>30000</v>
      </c>
      <c r="E3510" s="4">
        <v>300</v>
      </c>
      <c r="F3510" t="s">
        <v>8219</v>
      </c>
      <c r="G3510" t="s">
        <v>8228</v>
      </c>
      <c r="H3510" t="s">
        <v>8408</v>
      </c>
      <c r="I3510" t="s">
        <v>8250</v>
      </c>
      <c r="J3510">
        <v>1408986738</v>
      </c>
      <c r="K3510">
        <v>1405098738</v>
      </c>
      <c r="L3510" t="b">
        <v>0</v>
      </c>
      <c r="M3510">
        <v>1</v>
      </c>
      <c r="N3510" t="b">
        <v>0</v>
      </c>
      <c r="O3510" t="s">
        <v>8270</v>
      </c>
      <c r="P3510" t="s">
        <v>8306</v>
      </c>
      <c r="Q3510" t="s">
        <v>8340</v>
      </c>
      <c r="R3510">
        <f t="shared" si="378"/>
        <v>300</v>
      </c>
      <c r="S3510" s="9">
        <f t="shared" si="379"/>
        <v>1</v>
      </c>
      <c r="T3510" s="8">
        <f t="shared" si="380"/>
        <v>41831.716874999998</v>
      </c>
      <c r="U3510" s="8">
        <f t="shared" si="381"/>
        <v>41876.716874999998</v>
      </c>
      <c r="V3510" s="14">
        <f t="shared" si="382"/>
        <v>45</v>
      </c>
      <c r="W3510" s="10">
        <f t="shared" si="383"/>
        <v>-0.99</v>
      </c>
      <c r="X3510" s="21">
        <f t="shared" si="384"/>
        <v>2014</v>
      </c>
    </row>
    <row r="3511" spans="1:24" ht="60" x14ac:dyDescent="0.25">
      <c r="A3511">
        <v>3198</v>
      </c>
      <c r="B3511" s="1" t="s">
        <v>3198</v>
      </c>
      <c r="C3511" s="1" t="s">
        <v>7308</v>
      </c>
      <c r="D3511" s="3">
        <v>30000</v>
      </c>
      <c r="E3511" s="4">
        <v>110</v>
      </c>
      <c r="F3511" t="s">
        <v>8220</v>
      </c>
      <c r="G3511" t="s">
        <v>8231</v>
      </c>
      <c r="H3511" t="s">
        <v>8417</v>
      </c>
      <c r="I3511" t="s">
        <v>8252</v>
      </c>
      <c r="J3511">
        <v>1424081477</v>
      </c>
      <c r="K3511">
        <v>1420798277</v>
      </c>
      <c r="L3511" t="b">
        <v>0</v>
      </c>
      <c r="M3511">
        <v>3</v>
      </c>
      <c r="N3511" t="b">
        <v>0</v>
      </c>
      <c r="O3511" t="s">
        <v>8303</v>
      </c>
      <c r="P3511" t="s">
        <v>8321</v>
      </c>
      <c r="Q3511" t="s">
        <v>8333</v>
      </c>
      <c r="R3511">
        <f t="shared" si="378"/>
        <v>36.67</v>
      </c>
      <c r="S3511" s="9">
        <f t="shared" si="379"/>
        <v>0</v>
      </c>
      <c r="T3511" s="8">
        <f t="shared" si="380"/>
        <v>42013.424502314811</v>
      </c>
      <c r="U3511" s="8">
        <f t="shared" si="381"/>
        <v>42051.424502314811</v>
      </c>
      <c r="V3511" s="14">
        <f t="shared" si="382"/>
        <v>38</v>
      </c>
      <c r="W3511" s="10">
        <f t="shared" si="383"/>
        <v>-0.99633333333333329</v>
      </c>
      <c r="X3511" s="21">
        <f t="shared" si="384"/>
        <v>2015</v>
      </c>
    </row>
    <row r="3512" spans="1:24" ht="60" x14ac:dyDescent="0.25">
      <c r="A3512">
        <v>1423</v>
      </c>
      <c r="B3512" s="1" t="s">
        <v>1424</v>
      </c>
      <c r="C3512" s="1" t="s">
        <v>5533</v>
      </c>
      <c r="D3512" s="3">
        <v>30000</v>
      </c>
      <c r="E3512" s="4">
        <v>100</v>
      </c>
      <c r="F3512" t="s">
        <v>8220</v>
      </c>
      <c r="G3512" t="s">
        <v>8225</v>
      </c>
      <c r="H3512" t="s">
        <v>8404</v>
      </c>
      <c r="I3512" t="s">
        <v>8247</v>
      </c>
      <c r="J3512">
        <v>1451637531</v>
      </c>
      <c r="K3512">
        <v>1449045531</v>
      </c>
      <c r="L3512" t="b">
        <v>0</v>
      </c>
      <c r="M3512">
        <v>1</v>
      </c>
      <c r="N3512" t="b">
        <v>0</v>
      </c>
      <c r="O3512" t="s">
        <v>8285</v>
      </c>
      <c r="P3512" t="s">
        <v>8309</v>
      </c>
      <c r="Q3512" t="s">
        <v>8346</v>
      </c>
      <c r="R3512">
        <f t="shared" si="378"/>
        <v>100</v>
      </c>
      <c r="S3512" s="9">
        <f t="shared" si="379"/>
        <v>0</v>
      </c>
      <c r="T3512" s="8">
        <f t="shared" si="380"/>
        <v>42340.360312500001</v>
      </c>
      <c r="U3512" s="8">
        <f t="shared" si="381"/>
        <v>42370.360312500001</v>
      </c>
      <c r="V3512" s="14">
        <f t="shared" si="382"/>
        <v>30</v>
      </c>
      <c r="W3512" s="10">
        <f t="shared" si="383"/>
        <v>-0.9966666666666667</v>
      </c>
      <c r="X3512" s="21">
        <f t="shared" si="384"/>
        <v>2015</v>
      </c>
    </row>
    <row r="3513" spans="1:24" ht="60" x14ac:dyDescent="0.25">
      <c r="A3513">
        <v>902</v>
      </c>
      <c r="B3513" s="1" t="s">
        <v>903</v>
      </c>
      <c r="C3513" s="1" t="s">
        <v>5012</v>
      </c>
      <c r="D3513" s="3">
        <v>30000</v>
      </c>
      <c r="E3513" s="4">
        <v>90</v>
      </c>
      <c r="F3513" t="s">
        <v>8220</v>
      </c>
      <c r="G3513" t="s">
        <v>8223</v>
      </c>
      <c r="H3513" t="s">
        <v>8403</v>
      </c>
      <c r="I3513" t="s">
        <v>8245</v>
      </c>
      <c r="J3513">
        <v>1409412600</v>
      </c>
      <c r="K3513">
        <v>1404947422</v>
      </c>
      <c r="L3513" t="b">
        <v>0</v>
      </c>
      <c r="M3513">
        <v>3</v>
      </c>
      <c r="N3513" t="b">
        <v>0</v>
      </c>
      <c r="O3513" t="s">
        <v>8276</v>
      </c>
      <c r="P3513" t="s">
        <v>8325</v>
      </c>
      <c r="Q3513" t="s">
        <v>8348</v>
      </c>
      <c r="R3513">
        <f t="shared" si="378"/>
        <v>30</v>
      </c>
      <c r="S3513" s="9">
        <f t="shared" si="379"/>
        <v>0</v>
      </c>
      <c r="T3513" s="8">
        <f t="shared" si="380"/>
        <v>41829.965532407405</v>
      </c>
      <c r="U3513" s="8">
        <f t="shared" si="381"/>
        <v>41881.645833333336</v>
      </c>
      <c r="V3513" s="14">
        <f t="shared" si="382"/>
        <v>51.680300925931078</v>
      </c>
      <c r="W3513" s="10">
        <f t="shared" si="383"/>
        <v>-0.997</v>
      </c>
      <c r="X3513" s="21">
        <f t="shared" si="384"/>
        <v>2014</v>
      </c>
    </row>
    <row r="3514" spans="1:24" ht="45" x14ac:dyDescent="0.25">
      <c r="A3514">
        <v>1907</v>
      </c>
      <c r="B3514" s="1" t="s">
        <v>1908</v>
      </c>
      <c r="C3514" s="1" t="s">
        <v>6017</v>
      </c>
      <c r="D3514" s="3">
        <v>30000</v>
      </c>
      <c r="E3514" s="4">
        <v>85</v>
      </c>
      <c r="F3514" t="s">
        <v>8220</v>
      </c>
      <c r="G3514" t="s">
        <v>8223</v>
      </c>
      <c r="H3514" t="s">
        <v>8403</v>
      </c>
      <c r="I3514" t="s">
        <v>8245</v>
      </c>
      <c r="J3514">
        <v>1400853925</v>
      </c>
      <c r="K3514">
        <v>1399557925</v>
      </c>
      <c r="L3514" t="b">
        <v>0</v>
      </c>
      <c r="M3514">
        <v>4</v>
      </c>
      <c r="N3514" t="b">
        <v>0</v>
      </c>
      <c r="O3514" t="s">
        <v>8292</v>
      </c>
      <c r="P3514" t="s">
        <v>8306</v>
      </c>
      <c r="Q3514" t="s">
        <v>8316</v>
      </c>
      <c r="R3514">
        <f t="shared" si="378"/>
        <v>21.25</v>
      </c>
      <c r="S3514" s="9">
        <f t="shared" si="379"/>
        <v>0</v>
      </c>
      <c r="T3514" s="8">
        <f t="shared" si="380"/>
        <v>41767.587094907409</v>
      </c>
      <c r="U3514" s="8">
        <f t="shared" si="381"/>
        <v>41782.587094907409</v>
      </c>
      <c r="V3514" s="14">
        <f t="shared" si="382"/>
        <v>15</v>
      </c>
      <c r="W3514" s="10">
        <f t="shared" si="383"/>
        <v>-0.99716666666666665</v>
      </c>
      <c r="X3514" s="21">
        <f t="shared" si="384"/>
        <v>2014</v>
      </c>
    </row>
    <row r="3515" spans="1:24" ht="60" x14ac:dyDescent="0.25">
      <c r="A3515">
        <v>2152</v>
      </c>
      <c r="B3515" s="1" t="s">
        <v>2153</v>
      </c>
      <c r="C3515" s="1" t="s">
        <v>6262</v>
      </c>
      <c r="D3515" s="3">
        <v>30000</v>
      </c>
      <c r="E3515" s="4">
        <v>50</v>
      </c>
      <c r="F3515" t="s">
        <v>8220</v>
      </c>
      <c r="G3515" t="s">
        <v>8223</v>
      </c>
      <c r="H3515" t="s">
        <v>8403</v>
      </c>
      <c r="I3515" t="s">
        <v>8245</v>
      </c>
      <c r="J3515">
        <v>1394909909</v>
      </c>
      <c r="K3515">
        <v>1392321509</v>
      </c>
      <c r="L3515" t="b">
        <v>0</v>
      </c>
      <c r="M3515">
        <v>4</v>
      </c>
      <c r="N3515" t="b">
        <v>0</v>
      </c>
      <c r="O3515" t="s">
        <v>8280</v>
      </c>
      <c r="P3515" t="s">
        <v>8314</v>
      </c>
      <c r="Q3515" t="s">
        <v>8332</v>
      </c>
      <c r="R3515">
        <f t="shared" si="378"/>
        <v>12.5</v>
      </c>
      <c r="S3515" s="9">
        <f t="shared" si="379"/>
        <v>0</v>
      </c>
      <c r="T3515" s="8">
        <f t="shared" si="380"/>
        <v>41683.832280092596</v>
      </c>
      <c r="U3515" s="8">
        <f t="shared" si="381"/>
        <v>41713.790613425925</v>
      </c>
      <c r="V3515" s="14">
        <f t="shared" si="382"/>
        <v>29.958333333328483</v>
      </c>
      <c r="W3515" s="10">
        <f t="shared" si="383"/>
        <v>-0.99833333333333329</v>
      </c>
      <c r="X3515" s="21">
        <f t="shared" si="384"/>
        <v>2014</v>
      </c>
    </row>
    <row r="3516" spans="1:24" ht="45" x14ac:dyDescent="0.25">
      <c r="A3516">
        <v>2585</v>
      </c>
      <c r="B3516" s="1" t="s">
        <v>2585</v>
      </c>
      <c r="C3516" s="1" t="s">
        <v>6695</v>
      </c>
      <c r="D3516" s="3">
        <v>30000</v>
      </c>
      <c r="E3516" s="4">
        <v>50</v>
      </c>
      <c r="F3516" t="s">
        <v>8220</v>
      </c>
      <c r="G3516" t="s">
        <v>8223</v>
      </c>
      <c r="H3516" t="s">
        <v>8403</v>
      </c>
      <c r="I3516" t="s">
        <v>8245</v>
      </c>
      <c r="J3516">
        <v>1404601632</v>
      </c>
      <c r="K3516">
        <v>1402009632</v>
      </c>
      <c r="L3516" t="b">
        <v>0</v>
      </c>
      <c r="M3516">
        <v>1</v>
      </c>
      <c r="N3516" t="b">
        <v>0</v>
      </c>
      <c r="O3516" t="s">
        <v>8282</v>
      </c>
      <c r="P3516" t="s">
        <v>8317</v>
      </c>
      <c r="Q3516" t="s">
        <v>8343</v>
      </c>
      <c r="R3516">
        <f t="shared" si="378"/>
        <v>50</v>
      </c>
      <c r="S3516" s="9">
        <f t="shared" si="379"/>
        <v>0</v>
      </c>
      <c r="T3516" s="8">
        <f t="shared" si="380"/>
        <v>41795.963333333333</v>
      </c>
      <c r="U3516" s="8">
        <f t="shared" si="381"/>
        <v>41825.963333333333</v>
      </c>
      <c r="V3516" s="14">
        <f t="shared" si="382"/>
        <v>30</v>
      </c>
      <c r="W3516" s="10">
        <f t="shared" si="383"/>
        <v>-0.99833333333333329</v>
      </c>
      <c r="X3516" s="21">
        <f t="shared" si="384"/>
        <v>2014</v>
      </c>
    </row>
    <row r="3517" spans="1:24" ht="60" x14ac:dyDescent="0.25">
      <c r="A3517">
        <v>2592</v>
      </c>
      <c r="B3517" s="1" t="s">
        <v>2592</v>
      </c>
      <c r="C3517" s="1" t="s">
        <v>6702</v>
      </c>
      <c r="D3517" s="3">
        <v>30000</v>
      </c>
      <c r="E3517" s="4">
        <v>50</v>
      </c>
      <c r="F3517" t="s">
        <v>8220</v>
      </c>
      <c r="G3517" t="s">
        <v>8223</v>
      </c>
      <c r="H3517" t="s">
        <v>8403</v>
      </c>
      <c r="I3517" t="s">
        <v>8245</v>
      </c>
      <c r="J3517">
        <v>1412536421</v>
      </c>
      <c r="K3517">
        <v>1409944421</v>
      </c>
      <c r="L3517" t="b">
        <v>0</v>
      </c>
      <c r="M3517">
        <v>1</v>
      </c>
      <c r="N3517" t="b">
        <v>0</v>
      </c>
      <c r="O3517" t="s">
        <v>8282</v>
      </c>
      <c r="P3517" t="s">
        <v>8317</v>
      </c>
      <c r="Q3517" t="s">
        <v>8343</v>
      </c>
      <c r="R3517">
        <f t="shared" si="378"/>
        <v>50</v>
      </c>
      <c r="S3517" s="9">
        <f t="shared" si="379"/>
        <v>0</v>
      </c>
      <c r="T3517" s="8">
        <f t="shared" si="380"/>
        <v>41887.801168981481</v>
      </c>
      <c r="U3517" s="8">
        <f t="shared" si="381"/>
        <v>41917.801168981481</v>
      </c>
      <c r="V3517" s="14">
        <f t="shared" si="382"/>
        <v>30</v>
      </c>
      <c r="W3517" s="10">
        <f t="shared" si="383"/>
        <v>-0.99833333333333329</v>
      </c>
      <c r="X3517" s="21">
        <f t="shared" si="384"/>
        <v>2014</v>
      </c>
    </row>
    <row r="3518" spans="1:24" ht="60" x14ac:dyDescent="0.25">
      <c r="A3518">
        <v>1068</v>
      </c>
      <c r="B3518" s="1" t="s">
        <v>1069</v>
      </c>
      <c r="C3518" s="1" t="s">
        <v>5178</v>
      </c>
      <c r="D3518" s="3">
        <v>30000</v>
      </c>
      <c r="E3518" s="4">
        <v>45</v>
      </c>
      <c r="F3518" t="s">
        <v>8220</v>
      </c>
      <c r="G3518" t="s">
        <v>8223</v>
      </c>
      <c r="H3518" t="s">
        <v>8403</v>
      </c>
      <c r="I3518" t="s">
        <v>8245</v>
      </c>
      <c r="J3518">
        <v>1460274864</v>
      </c>
      <c r="K3518">
        <v>1457686464</v>
      </c>
      <c r="L3518" t="b">
        <v>0</v>
      </c>
      <c r="M3518">
        <v>4</v>
      </c>
      <c r="N3518" t="b">
        <v>0</v>
      </c>
      <c r="O3518" t="s">
        <v>8280</v>
      </c>
      <c r="P3518" t="s">
        <v>8314</v>
      </c>
      <c r="Q3518" t="s">
        <v>8332</v>
      </c>
      <c r="R3518">
        <f t="shared" si="378"/>
        <v>11.25</v>
      </c>
      <c r="S3518" s="9">
        <f t="shared" si="379"/>
        <v>0</v>
      </c>
      <c r="T3518" s="8">
        <f t="shared" si="380"/>
        <v>42440.371111111104</v>
      </c>
      <c r="U3518" s="8">
        <f t="shared" si="381"/>
        <v>42470.329444444447</v>
      </c>
      <c r="V3518" s="14">
        <f t="shared" si="382"/>
        <v>29.958333333343035</v>
      </c>
      <c r="W3518" s="10">
        <f t="shared" si="383"/>
        <v>-0.99850000000000005</v>
      </c>
      <c r="X3518" s="21">
        <f t="shared" si="384"/>
        <v>2016</v>
      </c>
    </row>
    <row r="3519" spans="1:24" ht="30" x14ac:dyDescent="0.25">
      <c r="A3519">
        <v>3132</v>
      </c>
      <c r="B3519" s="1" t="s">
        <v>3132</v>
      </c>
      <c r="C3519" s="1" t="s">
        <v>7242</v>
      </c>
      <c r="D3519" s="3">
        <v>30000</v>
      </c>
      <c r="E3519" s="4">
        <v>10</v>
      </c>
      <c r="F3519" t="s">
        <v>8221</v>
      </c>
      <c r="G3519" t="s">
        <v>8223</v>
      </c>
      <c r="H3519" t="s">
        <v>8403</v>
      </c>
      <c r="I3519" t="s">
        <v>8245</v>
      </c>
      <c r="J3519">
        <v>1492759460</v>
      </c>
      <c r="K3519">
        <v>1487579060</v>
      </c>
      <c r="L3519" t="b">
        <v>0</v>
      </c>
      <c r="M3519">
        <v>1</v>
      </c>
      <c r="N3519" t="b">
        <v>0</v>
      </c>
      <c r="O3519" t="s">
        <v>8269</v>
      </c>
      <c r="P3519" t="s">
        <v>8321</v>
      </c>
      <c r="Q3519" t="s">
        <v>8324</v>
      </c>
      <c r="R3519">
        <f t="shared" si="378"/>
        <v>10</v>
      </c>
      <c r="S3519" s="9">
        <f t="shared" si="379"/>
        <v>0</v>
      </c>
      <c r="T3519" s="8">
        <f t="shared" si="380"/>
        <v>42786.350231481483</v>
      </c>
      <c r="U3519" s="8">
        <f t="shared" si="381"/>
        <v>42846.308564814812</v>
      </c>
      <c r="V3519" s="14">
        <f t="shared" si="382"/>
        <v>59.958333333328483</v>
      </c>
      <c r="W3519" s="10">
        <f t="shared" si="383"/>
        <v>-0.9996666666666667</v>
      </c>
      <c r="X3519" s="21">
        <f t="shared" si="384"/>
        <v>2017</v>
      </c>
    </row>
    <row r="3520" spans="1:24" ht="60" x14ac:dyDescent="0.25">
      <c r="A3520">
        <v>447</v>
      </c>
      <c r="B3520" s="1" t="s">
        <v>448</v>
      </c>
      <c r="C3520" s="1" t="s">
        <v>4557</v>
      </c>
      <c r="D3520" s="3">
        <v>30000</v>
      </c>
      <c r="E3520" s="4">
        <v>5</v>
      </c>
      <c r="F3520" t="s">
        <v>8220</v>
      </c>
      <c r="G3520" t="s">
        <v>8224</v>
      </c>
      <c r="H3520" t="s">
        <v>8407</v>
      </c>
      <c r="I3520" t="s">
        <v>8246</v>
      </c>
      <c r="J3520">
        <v>1364041163</v>
      </c>
      <c r="K3520">
        <v>1361884763</v>
      </c>
      <c r="L3520" t="b">
        <v>0</v>
      </c>
      <c r="M3520">
        <v>1</v>
      </c>
      <c r="N3520" t="b">
        <v>0</v>
      </c>
      <c r="O3520" t="s">
        <v>8268</v>
      </c>
      <c r="P3520" t="s">
        <v>8319</v>
      </c>
      <c r="Q3520" t="s">
        <v>8337</v>
      </c>
      <c r="R3520">
        <f t="shared" si="378"/>
        <v>5</v>
      </c>
      <c r="S3520" s="9">
        <f t="shared" si="379"/>
        <v>0</v>
      </c>
      <c r="T3520" s="8">
        <f t="shared" si="380"/>
        <v>41331.555127314816</v>
      </c>
      <c r="U3520" s="8">
        <f t="shared" si="381"/>
        <v>41356.513460648144</v>
      </c>
      <c r="V3520" s="14">
        <f t="shared" si="382"/>
        <v>24.958333333328483</v>
      </c>
      <c r="W3520" s="10">
        <f t="shared" si="383"/>
        <v>-0.99983333333333335</v>
      </c>
      <c r="X3520" s="21">
        <f t="shared" si="384"/>
        <v>2013</v>
      </c>
    </row>
    <row r="3521" spans="1:24" ht="60" x14ac:dyDescent="0.25">
      <c r="A3521">
        <v>4006</v>
      </c>
      <c r="B3521" s="1" t="s">
        <v>4002</v>
      </c>
      <c r="C3521" s="1" t="s">
        <v>8111</v>
      </c>
      <c r="D3521" s="3">
        <v>30000</v>
      </c>
      <c r="E3521" s="4">
        <v>2</v>
      </c>
      <c r="F3521" t="s">
        <v>8220</v>
      </c>
      <c r="G3521" t="s">
        <v>8223</v>
      </c>
      <c r="H3521" t="s">
        <v>8403</v>
      </c>
      <c r="I3521" t="s">
        <v>8245</v>
      </c>
      <c r="J3521">
        <v>1455647587</v>
      </c>
      <c r="K3521">
        <v>1453487587</v>
      </c>
      <c r="L3521" t="b">
        <v>0</v>
      </c>
      <c r="M3521">
        <v>1</v>
      </c>
      <c r="N3521" t="b">
        <v>0</v>
      </c>
      <c r="O3521" t="s">
        <v>8269</v>
      </c>
      <c r="P3521" t="s">
        <v>8321</v>
      </c>
      <c r="Q3521" t="s">
        <v>8324</v>
      </c>
      <c r="R3521">
        <f t="shared" si="378"/>
        <v>2</v>
      </c>
      <c r="S3521" s="9">
        <f t="shared" si="379"/>
        <v>0</v>
      </c>
      <c r="T3521" s="8">
        <f t="shared" si="380"/>
        <v>42391.772997685184</v>
      </c>
      <c r="U3521" s="8">
        <f t="shared" si="381"/>
        <v>42416.772997685184</v>
      </c>
      <c r="V3521" s="14">
        <f t="shared" si="382"/>
        <v>25</v>
      </c>
      <c r="W3521" s="10">
        <f t="shared" si="383"/>
        <v>-0.99993333333333334</v>
      </c>
      <c r="X3521" s="21">
        <f t="shared" si="384"/>
        <v>2016</v>
      </c>
    </row>
    <row r="3522" spans="1:24" ht="60" x14ac:dyDescent="0.25">
      <c r="A3522">
        <v>2694</v>
      </c>
      <c r="B3522" s="1" t="s">
        <v>2694</v>
      </c>
      <c r="C3522" s="1" t="s">
        <v>6804</v>
      </c>
      <c r="D3522" s="3">
        <v>30000</v>
      </c>
      <c r="E3522" s="4">
        <v>1</v>
      </c>
      <c r="F3522" t="s">
        <v>8220</v>
      </c>
      <c r="G3522" t="s">
        <v>8223</v>
      </c>
      <c r="H3522" t="s">
        <v>8403</v>
      </c>
      <c r="I3522" t="s">
        <v>8245</v>
      </c>
      <c r="J3522">
        <v>1411701739</v>
      </c>
      <c r="K3522">
        <v>1409109739</v>
      </c>
      <c r="L3522" t="b">
        <v>0</v>
      </c>
      <c r="M3522">
        <v>1</v>
      </c>
      <c r="N3522" t="b">
        <v>0</v>
      </c>
      <c r="O3522" t="s">
        <v>8282</v>
      </c>
      <c r="P3522" t="s">
        <v>8317</v>
      </c>
      <c r="Q3522" t="s">
        <v>8343</v>
      </c>
      <c r="R3522">
        <f t="shared" ref="R3522:R3585" si="385">IFERROR(ROUND(E3522/M3522,2),0)</f>
        <v>1</v>
      </c>
      <c r="S3522" s="9">
        <f t="shared" ref="S3522:S3585" si="386">ROUND((E3522/D3522)*100,0)</f>
        <v>0</v>
      </c>
      <c r="T3522" s="8">
        <f t="shared" ref="T3522:T3585" si="387">+(((K3522/60)/60)/24)+DATE(1970,1,1)</f>
        <v>41878.140497685185</v>
      </c>
      <c r="U3522" s="8">
        <f t="shared" ref="U3522:U3585" si="388">+(((J3522/60)/60/24)+DATE(1970,1,1))</f>
        <v>41908.140497685185</v>
      </c>
      <c r="V3522" s="14">
        <f t="shared" ref="V3522:V3585" si="389">+U3522-T3522</f>
        <v>30</v>
      </c>
      <c r="W3522" s="10">
        <f t="shared" ref="W3522:W3585" si="390">+(E3522-D3522)/D3522</f>
        <v>-0.99996666666666667</v>
      </c>
      <c r="X3522" s="21">
        <f t="shared" ref="X3522:X3585" si="391">YEAR(T3522)</f>
        <v>2014</v>
      </c>
    </row>
    <row r="3523" spans="1:24" ht="45" x14ac:dyDescent="0.25">
      <c r="A3523">
        <v>2910</v>
      </c>
      <c r="B3523" s="1" t="s">
        <v>2910</v>
      </c>
      <c r="C3523" s="1" t="s">
        <v>7020</v>
      </c>
      <c r="D3523" s="3">
        <v>30000</v>
      </c>
      <c r="E3523" s="4">
        <v>1</v>
      </c>
      <c r="F3523" t="s">
        <v>8220</v>
      </c>
      <c r="G3523" t="s">
        <v>8224</v>
      </c>
      <c r="H3523" t="s">
        <v>8407</v>
      </c>
      <c r="I3523" t="s">
        <v>8246</v>
      </c>
      <c r="J3523">
        <v>1434139887</v>
      </c>
      <c r="K3523">
        <v>1428955887</v>
      </c>
      <c r="L3523" t="b">
        <v>0</v>
      </c>
      <c r="M3523">
        <v>1</v>
      </c>
      <c r="N3523" t="b">
        <v>0</v>
      </c>
      <c r="O3523" t="s">
        <v>8269</v>
      </c>
      <c r="P3523" t="s">
        <v>8321</v>
      </c>
      <c r="Q3523" t="s">
        <v>8324</v>
      </c>
      <c r="R3523">
        <f t="shared" si="385"/>
        <v>1</v>
      </c>
      <c r="S3523" s="9">
        <f t="shared" si="386"/>
        <v>0</v>
      </c>
      <c r="T3523" s="8">
        <f t="shared" si="387"/>
        <v>42107.841284722221</v>
      </c>
      <c r="U3523" s="8">
        <f t="shared" si="388"/>
        <v>42167.841284722221</v>
      </c>
      <c r="V3523" s="14">
        <f t="shared" si="389"/>
        <v>60</v>
      </c>
      <c r="W3523" s="10">
        <f t="shared" si="390"/>
        <v>-0.99996666666666667</v>
      </c>
      <c r="X3523" s="21">
        <f t="shared" si="391"/>
        <v>2015</v>
      </c>
    </row>
    <row r="3524" spans="1:24" ht="45" x14ac:dyDescent="0.25">
      <c r="A3524">
        <v>493</v>
      </c>
      <c r="B3524" s="1" t="s">
        <v>494</v>
      </c>
      <c r="C3524" s="1" t="s">
        <v>4603</v>
      </c>
      <c r="D3524" s="3">
        <v>30000</v>
      </c>
      <c r="E3524" s="4">
        <v>0</v>
      </c>
      <c r="F3524" t="s">
        <v>8220</v>
      </c>
      <c r="G3524" t="s">
        <v>8224</v>
      </c>
      <c r="H3524" t="s">
        <v>8407</v>
      </c>
      <c r="I3524" t="s">
        <v>8246</v>
      </c>
      <c r="J3524">
        <v>1432142738</v>
      </c>
      <c r="K3524">
        <v>1429550738</v>
      </c>
      <c r="L3524" t="b">
        <v>0</v>
      </c>
      <c r="M3524">
        <v>0</v>
      </c>
      <c r="N3524" t="b">
        <v>0</v>
      </c>
      <c r="O3524" t="s">
        <v>8268</v>
      </c>
      <c r="P3524" t="s">
        <v>8319</v>
      </c>
      <c r="Q3524" t="s">
        <v>8337</v>
      </c>
      <c r="R3524">
        <f t="shared" si="385"/>
        <v>0</v>
      </c>
      <c r="S3524" s="9">
        <f t="shared" si="386"/>
        <v>0</v>
      </c>
      <c r="T3524" s="8">
        <f t="shared" si="387"/>
        <v>42114.726134259254</v>
      </c>
      <c r="U3524" s="8">
        <f t="shared" si="388"/>
        <v>42144.726134259254</v>
      </c>
      <c r="V3524" s="14">
        <f t="shared" si="389"/>
        <v>30</v>
      </c>
      <c r="W3524" s="10">
        <f t="shared" si="390"/>
        <v>-1</v>
      </c>
      <c r="X3524" s="21">
        <f t="shared" si="391"/>
        <v>2015</v>
      </c>
    </row>
    <row r="3525" spans="1:24" x14ac:dyDescent="0.25">
      <c r="A3525">
        <v>1569</v>
      </c>
      <c r="B3525" s="1" t="s">
        <v>1570</v>
      </c>
      <c r="C3525" s="1" t="s">
        <v>5679</v>
      </c>
      <c r="D3525" s="3">
        <v>30000</v>
      </c>
      <c r="E3525" s="4">
        <v>0</v>
      </c>
      <c r="F3525" t="s">
        <v>8219</v>
      </c>
      <c r="G3525" t="s">
        <v>8223</v>
      </c>
      <c r="H3525" t="s">
        <v>8403</v>
      </c>
      <c r="I3525" t="s">
        <v>8245</v>
      </c>
      <c r="J3525">
        <v>1369498714</v>
      </c>
      <c r="K3525">
        <v>1366906714</v>
      </c>
      <c r="L3525" t="b">
        <v>0</v>
      </c>
      <c r="M3525">
        <v>0</v>
      </c>
      <c r="N3525" t="b">
        <v>0</v>
      </c>
      <c r="O3525" t="s">
        <v>8288</v>
      </c>
      <c r="P3525" t="s">
        <v>8309</v>
      </c>
      <c r="Q3525" t="s">
        <v>8347</v>
      </c>
      <c r="R3525">
        <f t="shared" si="385"/>
        <v>0</v>
      </c>
      <c r="S3525" s="9">
        <f t="shared" si="386"/>
        <v>0</v>
      </c>
      <c r="T3525" s="8">
        <f t="shared" si="387"/>
        <v>41389.679560185185</v>
      </c>
      <c r="U3525" s="8">
        <f t="shared" si="388"/>
        <v>41419.679560185185</v>
      </c>
      <c r="V3525" s="14">
        <f t="shared" si="389"/>
        <v>30</v>
      </c>
      <c r="W3525" s="10">
        <f t="shared" si="390"/>
        <v>-1</v>
      </c>
      <c r="X3525" s="21">
        <f t="shared" si="391"/>
        <v>2013</v>
      </c>
    </row>
    <row r="3526" spans="1:24" ht="45" x14ac:dyDescent="0.25">
      <c r="A3526">
        <v>2379</v>
      </c>
      <c r="B3526" s="1" t="s">
        <v>2380</v>
      </c>
      <c r="C3526" s="1" t="s">
        <v>6489</v>
      </c>
      <c r="D3526" s="3">
        <v>30000</v>
      </c>
      <c r="E3526" s="4">
        <v>0</v>
      </c>
      <c r="F3526" t="s">
        <v>8219</v>
      </c>
      <c r="G3526" t="s">
        <v>8223</v>
      </c>
      <c r="H3526" t="s">
        <v>8403</v>
      </c>
      <c r="I3526" t="s">
        <v>8245</v>
      </c>
      <c r="J3526">
        <v>1444004616</v>
      </c>
      <c r="K3526">
        <v>1440116616</v>
      </c>
      <c r="L3526" t="b">
        <v>0</v>
      </c>
      <c r="M3526">
        <v>0</v>
      </c>
      <c r="N3526" t="b">
        <v>0</v>
      </c>
      <c r="O3526" t="s">
        <v>8270</v>
      </c>
      <c r="P3526" t="s">
        <v>8306</v>
      </c>
      <c r="Q3526" t="s">
        <v>8340</v>
      </c>
      <c r="R3526">
        <f t="shared" si="385"/>
        <v>0</v>
      </c>
      <c r="S3526" s="9">
        <f t="shared" si="386"/>
        <v>0</v>
      </c>
      <c r="T3526" s="8">
        <f t="shared" si="387"/>
        <v>42237.016388888893</v>
      </c>
      <c r="U3526" s="8">
        <f t="shared" si="388"/>
        <v>42282.016388888893</v>
      </c>
      <c r="V3526" s="14">
        <f t="shared" si="389"/>
        <v>45</v>
      </c>
      <c r="W3526" s="10">
        <f t="shared" si="390"/>
        <v>-1</v>
      </c>
      <c r="X3526" s="21">
        <f t="shared" si="391"/>
        <v>2015</v>
      </c>
    </row>
    <row r="3527" spans="1:24" ht="45" x14ac:dyDescent="0.25">
      <c r="A3527">
        <v>2386</v>
      </c>
      <c r="B3527" s="1" t="s">
        <v>2387</v>
      </c>
      <c r="C3527" s="1" t="s">
        <v>6496</v>
      </c>
      <c r="D3527" s="3">
        <v>30000</v>
      </c>
      <c r="E3527" s="4">
        <v>0</v>
      </c>
      <c r="F3527" t="s">
        <v>8219</v>
      </c>
      <c r="G3527" t="s">
        <v>8228</v>
      </c>
      <c r="H3527" t="s">
        <v>8408</v>
      </c>
      <c r="I3527" t="s">
        <v>8250</v>
      </c>
      <c r="J3527">
        <v>1420920424</v>
      </c>
      <c r="K3527">
        <v>1415736424</v>
      </c>
      <c r="L3527" t="b">
        <v>0</v>
      </c>
      <c r="M3527">
        <v>0</v>
      </c>
      <c r="N3527" t="b">
        <v>0</v>
      </c>
      <c r="O3527" t="s">
        <v>8270</v>
      </c>
      <c r="P3527" t="s">
        <v>8306</v>
      </c>
      <c r="Q3527" t="s">
        <v>8340</v>
      </c>
      <c r="R3527">
        <f t="shared" si="385"/>
        <v>0</v>
      </c>
      <c r="S3527" s="9">
        <f t="shared" si="386"/>
        <v>0</v>
      </c>
      <c r="T3527" s="8">
        <f t="shared" si="387"/>
        <v>41954.838240740741</v>
      </c>
      <c r="U3527" s="8">
        <f t="shared" si="388"/>
        <v>42014.838240740741</v>
      </c>
      <c r="V3527" s="14">
        <f t="shared" si="389"/>
        <v>60</v>
      </c>
      <c r="W3527" s="10">
        <f t="shared" si="390"/>
        <v>-1</v>
      </c>
      <c r="X3527" s="21">
        <f t="shared" si="391"/>
        <v>2014</v>
      </c>
    </row>
    <row r="3528" spans="1:24" ht="45" x14ac:dyDescent="0.25">
      <c r="A3528">
        <v>2572</v>
      </c>
      <c r="B3528" s="1" t="s">
        <v>2572</v>
      </c>
      <c r="C3528" s="1" t="s">
        <v>6682</v>
      </c>
      <c r="D3528" s="3">
        <v>30000</v>
      </c>
      <c r="E3528" s="4">
        <v>0</v>
      </c>
      <c r="F3528" t="s">
        <v>8219</v>
      </c>
      <c r="G3528" t="s">
        <v>8223</v>
      </c>
      <c r="H3528" t="s">
        <v>8403</v>
      </c>
      <c r="I3528" t="s">
        <v>8245</v>
      </c>
      <c r="J3528">
        <v>1428893517</v>
      </c>
      <c r="K3528">
        <v>1426301517</v>
      </c>
      <c r="L3528" t="b">
        <v>0</v>
      </c>
      <c r="M3528">
        <v>0</v>
      </c>
      <c r="N3528" t="b">
        <v>0</v>
      </c>
      <c r="O3528" t="s">
        <v>8282</v>
      </c>
      <c r="P3528" t="s">
        <v>8317</v>
      </c>
      <c r="Q3528" t="s">
        <v>8343</v>
      </c>
      <c r="R3528">
        <f t="shared" si="385"/>
        <v>0</v>
      </c>
      <c r="S3528" s="9">
        <f t="shared" si="386"/>
        <v>0</v>
      </c>
      <c r="T3528" s="8">
        <f t="shared" si="387"/>
        <v>42077.119409722218</v>
      </c>
      <c r="U3528" s="8">
        <f t="shared" si="388"/>
        <v>42107.119409722218</v>
      </c>
      <c r="V3528" s="14">
        <f t="shared" si="389"/>
        <v>30</v>
      </c>
      <c r="W3528" s="10">
        <f t="shared" si="390"/>
        <v>-1</v>
      </c>
      <c r="X3528" s="21">
        <f t="shared" si="391"/>
        <v>2015</v>
      </c>
    </row>
    <row r="3529" spans="1:24" ht="60" x14ac:dyDescent="0.25">
      <c r="A3529">
        <v>2686</v>
      </c>
      <c r="B3529" s="1" t="s">
        <v>2686</v>
      </c>
      <c r="C3529" s="1" t="s">
        <v>6796</v>
      </c>
      <c r="D3529" s="3">
        <v>30000</v>
      </c>
      <c r="E3529" s="4">
        <v>0</v>
      </c>
      <c r="F3529" t="s">
        <v>8220</v>
      </c>
      <c r="G3529" t="s">
        <v>8223</v>
      </c>
      <c r="H3529" t="s">
        <v>8403</v>
      </c>
      <c r="I3529" t="s">
        <v>8245</v>
      </c>
      <c r="J3529">
        <v>1412119423</v>
      </c>
      <c r="K3529">
        <v>1410391423</v>
      </c>
      <c r="L3529" t="b">
        <v>0</v>
      </c>
      <c r="M3529">
        <v>0</v>
      </c>
      <c r="N3529" t="b">
        <v>0</v>
      </c>
      <c r="O3529" t="s">
        <v>8282</v>
      </c>
      <c r="P3529" t="s">
        <v>8317</v>
      </c>
      <c r="Q3529" t="s">
        <v>8343</v>
      </c>
      <c r="R3529">
        <f t="shared" si="385"/>
        <v>0</v>
      </c>
      <c r="S3529" s="9">
        <f t="shared" si="386"/>
        <v>0</v>
      </c>
      <c r="T3529" s="8">
        <f t="shared" si="387"/>
        <v>41892.974803240737</v>
      </c>
      <c r="U3529" s="8">
        <f t="shared" si="388"/>
        <v>41912.974803240737</v>
      </c>
      <c r="V3529" s="14">
        <f t="shared" si="389"/>
        <v>20</v>
      </c>
      <c r="W3529" s="10">
        <f t="shared" si="390"/>
        <v>-1</v>
      </c>
      <c r="X3529" s="21">
        <f t="shared" si="391"/>
        <v>2014</v>
      </c>
    </row>
    <row r="3530" spans="1:24" ht="60" x14ac:dyDescent="0.25">
      <c r="A3530">
        <v>2888</v>
      </c>
      <c r="B3530" s="1" t="s">
        <v>2888</v>
      </c>
      <c r="C3530" s="1" t="s">
        <v>6998</v>
      </c>
      <c r="D3530" s="3">
        <v>30000</v>
      </c>
      <c r="E3530" s="4">
        <v>0</v>
      </c>
      <c r="F3530" t="s">
        <v>8220</v>
      </c>
      <c r="G3530" t="s">
        <v>8223</v>
      </c>
      <c r="H3530" t="s">
        <v>8403</v>
      </c>
      <c r="I3530" t="s">
        <v>8245</v>
      </c>
      <c r="J3530">
        <v>1413608340</v>
      </c>
      <c r="K3530">
        <v>1412945440</v>
      </c>
      <c r="L3530" t="b">
        <v>0</v>
      </c>
      <c r="M3530">
        <v>0</v>
      </c>
      <c r="N3530" t="b">
        <v>0</v>
      </c>
      <c r="O3530" t="s">
        <v>8269</v>
      </c>
      <c r="P3530" t="s">
        <v>8321</v>
      </c>
      <c r="Q3530" t="s">
        <v>8324</v>
      </c>
      <c r="R3530">
        <f t="shared" si="385"/>
        <v>0</v>
      </c>
      <c r="S3530" s="9">
        <f t="shared" si="386"/>
        <v>0</v>
      </c>
      <c r="T3530" s="8">
        <f t="shared" si="387"/>
        <v>41922.535185185188</v>
      </c>
      <c r="U3530" s="8">
        <f t="shared" si="388"/>
        <v>41930.207638888889</v>
      </c>
      <c r="V3530" s="14">
        <f t="shared" si="389"/>
        <v>7.6724537037007394</v>
      </c>
      <c r="W3530" s="10">
        <f t="shared" si="390"/>
        <v>-1</v>
      </c>
      <c r="X3530" s="21">
        <f t="shared" si="391"/>
        <v>2014</v>
      </c>
    </row>
    <row r="3531" spans="1:24" ht="45" x14ac:dyDescent="0.25">
      <c r="A3531">
        <v>3875</v>
      </c>
      <c r="B3531" s="1" t="s">
        <v>3872</v>
      </c>
      <c r="C3531" s="1" t="s">
        <v>7984</v>
      </c>
      <c r="D3531" s="3">
        <v>30000</v>
      </c>
      <c r="E3531" s="4">
        <v>0</v>
      </c>
      <c r="F3531" t="s">
        <v>8219</v>
      </c>
      <c r="G3531" t="s">
        <v>8231</v>
      </c>
      <c r="H3531" t="s">
        <v>8417</v>
      </c>
      <c r="I3531" t="s">
        <v>8252</v>
      </c>
      <c r="J3531">
        <v>1472896800</v>
      </c>
      <c r="K3531">
        <v>1472804365</v>
      </c>
      <c r="L3531" t="b">
        <v>0</v>
      </c>
      <c r="M3531">
        <v>0</v>
      </c>
      <c r="N3531" t="b">
        <v>0</v>
      </c>
      <c r="O3531" t="s">
        <v>8303</v>
      </c>
      <c r="P3531" t="s">
        <v>8321</v>
      </c>
      <c r="Q3531" t="s">
        <v>8333</v>
      </c>
      <c r="R3531">
        <f t="shared" si="385"/>
        <v>0</v>
      </c>
      <c r="S3531" s="9">
        <f t="shared" si="386"/>
        <v>0</v>
      </c>
      <c r="T3531" s="8">
        <f t="shared" si="387"/>
        <v>42615.346817129626</v>
      </c>
      <c r="U3531" s="8">
        <f t="shared" si="388"/>
        <v>42616.416666666672</v>
      </c>
      <c r="V3531" s="14">
        <f t="shared" si="389"/>
        <v>1.0698495370452292</v>
      </c>
      <c r="W3531" s="10">
        <f t="shared" si="390"/>
        <v>-1</v>
      </c>
      <c r="X3531" s="21">
        <f t="shared" si="391"/>
        <v>2016</v>
      </c>
    </row>
    <row r="3532" spans="1:24" ht="60" x14ac:dyDescent="0.25">
      <c r="A3532">
        <v>3882</v>
      </c>
      <c r="B3532" s="1" t="s">
        <v>3879</v>
      </c>
      <c r="C3532" s="1" t="s">
        <v>7991</v>
      </c>
      <c r="D3532" s="3">
        <v>30000</v>
      </c>
      <c r="E3532" s="4">
        <v>0</v>
      </c>
      <c r="F3532" t="s">
        <v>8219</v>
      </c>
      <c r="G3532" t="s">
        <v>8225</v>
      </c>
      <c r="H3532" t="s">
        <v>8404</v>
      </c>
      <c r="I3532" t="s">
        <v>8247</v>
      </c>
      <c r="J3532">
        <v>1454281380</v>
      </c>
      <c r="K3532">
        <v>1451950570</v>
      </c>
      <c r="L3532" t="b">
        <v>0</v>
      </c>
      <c r="M3532">
        <v>0</v>
      </c>
      <c r="N3532" t="b">
        <v>0</v>
      </c>
      <c r="O3532" t="s">
        <v>8303</v>
      </c>
      <c r="P3532" t="s">
        <v>8321</v>
      </c>
      <c r="Q3532" t="s">
        <v>8333</v>
      </c>
      <c r="R3532">
        <f t="shared" si="385"/>
        <v>0</v>
      </c>
      <c r="S3532" s="9">
        <f t="shared" si="386"/>
        <v>0</v>
      </c>
      <c r="T3532" s="8">
        <f t="shared" si="387"/>
        <v>42373.983449074076</v>
      </c>
      <c r="U3532" s="8">
        <f t="shared" si="388"/>
        <v>42400.960416666669</v>
      </c>
      <c r="V3532" s="14">
        <f t="shared" si="389"/>
        <v>26.9769675925927</v>
      </c>
      <c r="W3532" s="10">
        <f t="shared" si="390"/>
        <v>-1</v>
      </c>
      <c r="X3532" s="21">
        <f t="shared" si="391"/>
        <v>2016</v>
      </c>
    </row>
    <row r="3533" spans="1:24" ht="60" x14ac:dyDescent="0.25">
      <c r="A3533">
        <v>3948</v>
      </c>
      <c r="B3533" s="1" t="s">
        <v>3945</v>
      </c>
      <c r="C3533" s="1" t="s">
        <v>8056</v>
      </c>
      <c r="D3533" s="3">
        <v>30000</v>
      </c>
      <c r="E3533" s="4">
        <v>0</v>
      </c>
      <c r="F3533" t="s">
        <v>8220</v>
      </c>
      <c r="G3533" t="s">
        <v>8225</v>
      </c>
      <c r="H3533" t="s">
        <v>8404</v>
      </c>
      <c r="I3533" t="s">
        <v>8247</v>
      </c>
      <c r="J3533">
        <v>1410076123</v>
      </c>
      <c r="K3533">
        <v>1404892123</v>
      </c>
      <c r="L3533" t="b">
        <v>0</v>
      </c>
      <c r="M3533">
        <v>0</v>
      </c>
      <c r="N3533" t="b">
        <v>0</v>
      </c>
      <c r="O3533" t="s">
        <v>8269</v>
      </c>
      <c r="P3533" t="s">
        <v>8321</v>
      </c>
      <c r="Q3533" t="s">
        <v>8324</v>
      </c>
      <c r="R3533">
        <f t="shared" si="385"/>
        <v>0</v>
      </c>
      <c r="S3533" s="9">
        <f t="shared" si="386"/>
        <v>0</v>
      </c>
      <c r="T3533" s="8">
        <f t="shared" si="387"/>
        <v>41829.325497685182</v>
      </c>
      <c r="U3533" s="8">
        <f t="shared" si="388"/>
        <v>41889.325497685182</v>
      </c>
      <c r="V3533" s="14">
        <f t="shared" si="389"/>
        <v>60</v>
      </c>
      <c r="W3533" s="10">
        <f t="shared" si="390"/>
        <v>-1</v>
      </c>
      <c r="X3533" s="21">
        <f t="shared" si="391"/>
        <v>2014</v>
      </c>
    </row>
    <row r="3534" spans="1:24" ht="60" x14ac:dyDescent="0.25">
      <c r="A3534">
        <v>3282</v>
      </c>
      <c r="B3534" s="1" t="s">
        <v>3282</v>
      </c>
      <c r="C3534" s="1" t="s">
        <v>7392</v>
      </c>
      <c r="D3534" s="3">
        <v>31000</v>
      </c>
      <c r="E3534" s="4">
        <v>31820.5</v>
      </c>
      <c r="F3534" t="s">
        <v>8218</v>
      </c>
      <c r="G3534" t="s">
        <v>8223</v>
      </c>
      <c r="H3534" t="s">
        <v>8403</v>
      </c>
      <c r="I3534" t="s">
        <v>8245</v>
      </c>
      <c r="J3534">
        <v>1461904788</v>
      </c>
      <c r="K3534">
        <v>1458103188</v>
      </c>
      <c r="L3534" t="b">
        <v>0</v>
      </c>
      <c r="M3534">
        <v>237</v>
      </c>
      <c r="N3534" t="b">
        <v>1</v>
      </c>
      <c r="O3534" t="s">
        <v>8269</v>
      </c>
      <c r="P3534" t="s">
        <v>8321</v>
      </c>
      <c r="Q3534" t="s">
        <v>8324</v>
      </c>
      <c r="R3534">
        <f t="shared" si="385"/>
        <v>134.26</v>
      </c>
      <c r="S3534" s="9">
        <f t="shared" si="386"/>
        <v>103</v>
      </c>
      <c r="T3534" s="8">
        <f t="shared" si="387"/>
        <v>42445.19430555556</v>
      </c>
      <c r="U3534" s="8">
        <f t="shared" si="388"/>
        <v>42489.19430555556</v>
      </c>
      <c r="V3534" s="14">
        <f t="shared" si="389"/>
        <v>44</v>
      </c>
      <c r="W3534" s="10">
        <f t="shared" si="390"/>
        <v>2.646774193548387E-2</v>
      </c>
      <c r="X3534" s="21">
        <f t="shared" si="391"/>
        <v>2016</v>
      </c>
    </row>
    <row r="3535" spans="1:24" ht="45" x14ac:dyDescent="0.25">
      <c r="A3535">
        <v>1999</v>
      </c>
      <c r="B3535" s="1" t="s">
        <v>2000</v>
      </c>
      <c r="C3535" s="1" t="s">
        <v>6109</v>
      </c>
      <c r="D3535" s="3">
        <v>31000</v>
      </c>
      <c r="E3535" s="4">
        <v>236</v>
      </c>
      <c r="F3535" t="s">
        <v>8220</v>
      </c>
      <c r="G3535" t="s">
        <v>8224</v>
      </c>
      <c r="H3535" t="s">
        <v>8407</v>
      </c>
      <c r="I3535" t="s">
        <v>8246</v>
      </c>
      <c r="J3535">
        <v>1415882108</v>
      </c>
      <c r="K3535">
        <v>1413286508</v>
      </c>
      <c r="L3535" t="b">
        <v>0</v>
      </c>
      <c r="M3535">
        <v>7</v>
      </c>
      <c r="N3535" t="b">
        <v>0</v>
      </c>
      <c r="O3535" t="s">
        <v>8294</v>
      </c>
      <c r="P3535" t="s">
        <v>8311</v>
      </c>
      <c r="Q3535" t="s">
        <v>8351</v>
      </c>
      <c r="R3535">
        <f t="shared" si="385"/>
        <v>33.71</v>
      </c>
      <c r="S3535" s="9">
        <f t="shared" si="386"/>
        <v>1</v>
      </c>
      <c r="T3535" s="8">
        <f t="shared" si="387"/>
        <v>41926.482731481483</v>
      </c>
      <c r="U3535" s="8">
        <f t="shared" si="388"/>
        <v>41956.524398148147</v>
      </c>
      <c r="V3535" s="14">
        <f t="shared" si="389"/>
        <v>30.041666666664241</v>
      </c>
      <c r="W3535" s="10">
        <f t="shared" si="390"/>
        <v>-0.99238709677419357</v>
      </c>
      <c r="X3535" s="21">
        <f t="shared" si="391"/>
        <v>2014</v>
      </c>
    </row>
    <row r="3536" spans="1:24" ht="60" x14ac:dyDescent="0.25">
      <c r="A3536">
        <v>1471</v>
      </c>
      <c r="B3536" s="1" t="s">
        <v>1472</v>
      </c>
      <c r="C3536" s="1" t="s">
        <v>5581</v>
      </c>
      <c r="D3536" s="3">
        <v>32000</v>
      </c>
      <c r="E3536" s="4">
        <v>33229</v>
      </c>
      <c r="F3536" t="s">
        <v>8218</v>
      </c>
      <c r="G3536" t="s">
        <v>8223</v>
      </c>
      <c r="H3536" t="s">
        <v>8403</v>
      </c>
      <c r="I3536" t="s">
        <v>8245</v>
      </c>
      <c r="J3536">
        <v>1428620334</v>
      </c>
      <c r="K3536">
        <v>1426028334</v>
      </c>
      <c r="L3536" t="b">
        <v>1</v>
      </c>
      <c r="M3536">
        <v>343</v>
      </c>
      <c r="N3536" t="b">
        <v>1</v>
      </c>
      <c r="O3536" t="s">
        <v>8286</v>
      </c>
      <c r="P3536" t="s">
        <v>8309</v>
      </c>
      <c r="Q3536" t="s">
        <v>8310</v>
      </c>
      <c r="R3536">
        <f t="shared" si="385"/>
        <v>96.88</v>
      </c>
      <c r="S3536" s="9">
        <f t="shared" si="386"/>
        <v>104</v>
      </c>
      <c r="T3536" s="8">
        <f t="shared" si="387"/>
        <v>42073.957569444443</v>
      </c>
      <c r="U3536" s="8">
        <f t="shared" si="388"/>
        <v>42103.957569444443</v>
      </c>
      <c r="V3536" s="14">
        <f t="shared" si="389"/>
        <v>30</v>
      </c>
      <c r="W3536" s="10">
        <f t="shared" si="390"/>
        <v>3.8406250000000003E-2</v>
      </c>
      <c r="X3536" s="21">
        <f t="shared" si="391"/>
        <v>2015</v>
      </c>
    </row>
    <row r="3537" spans="1:24" x14ac:dyDescent="0.25">
      <c r="A3537">
        <v>2680</v>
      </c>
      <c r="B3537" s="1" t="s">
        <v>2680</v>
      </c>
      <c r="C3537" s="1" t="s">
        <v>6790</v>
      </c>
      <c r="D3537" s="3">
        <v>32000</v>
      </c>
      <c r="E3537" s="4">
        <v>276</v>
      </c>
      <c r="F3537" t="s">
        <v>8220</v>
      </c>
      <c r="G3537" t="s">
        <v>8226</v>
      </c>
      <c r="H3537" t="s">
        <v>8405</v>
      </c>
      <c r="I3537" t="s">
        <v>8248</v>
      </c>
      <c r="J3537">
        <v>1459915491</v>
      </c>
      <c r="K3537">
        <v>1457327091</v>
      </c>
      <c r="L3537" t="b">
        <v>0</v>
      </c>
      <c r="M3537">
        <v>4</v>
      </c>
      <c r="N3537" t="b">
        <v>0</v>
      </c>
      <c r="O3537" t="s">
        <v>8300</v>
      </c>
      <c r="P3537" t="s">
        <v>8306</v>
      </c>
      <c r="Q3537" t="s">
        <v>8338</v>
      </c>
      <c r="R3537">
        <f t="shared" si="385"/>
        <v>69</v>
      </c>
      <c r="S3537" s="9">
        <f t="shared" si="386"/>
        <v>1</v>
      </c>
      <c r="T3537" s="8">
        <f t="shared" si="387"/>
        <v>42436.211701388893</v>
      </c>
      <c r="U3537" s="8">
        <f t="shared" si="388"/>
        <v>42466.170034722221</v>
      </c>
      <c r="V3537" s="14">
        <f t="shared" si="389"/>
        <v>29.958333333328483</v>
      </c>
      <c r="W3537" s="10">
        <f t="shared" si="390"/>
        <v>-0.99137500000000001</v>
      </c>
      <c r="X3537" s="21">
        <f t="shared" si="391"/>
        <v>2016</v>
      </c>
    </row>
    <row r="3538" spans="1:24" ht="60" x14ac:dyDescent="0.25">
      <c r="A3538">
        <v>1369</v>
      </c>
      <c r="B3538" s="1" t="s">
        <v>1370</v>
      </c>
      <c r="C3538" s="1" t="s">
        <v>5479</v>
      </c>
      <c r="D3538" s="3">
        <v>32360</v>
      </c>
      <c r="E3538" s="4">
        <v>34090.629999999997</v>
      </c>
      <c r="F3538" t="s">
        <v>8218</v>
      </c>
      <c r="G3538" t="s">
        <v>8223</v>
      </c>
      <c r="H3538" t="s">
        <v>8403</v>
      </c>
      <c r="I3538" t="s">
        <v>8245</v>
      </c>
      <c r="J3538">
        <v>1397225746</v>
      </c>
      <c r="K3538">
        <v>1394633746</v>
      </c>
      <c r="L3538" t="b">
        <v>0</v>
      </c>
      <c r="M3538">
        <v>406</v>
      </c>
      <c r="N3538" t="b">
        <v>1</v>
      </c>
      <c r="O3538" t="s">
        <v>8274</v>
      </c>
      <c r="P3538" t="s">
        <v>8325</v>
      </c>
      <c r="Q3538" t="s">
        <v>8329</v>
      </c>
      <c r="R3538">
        <f t="shared" si="385"/>
        <v>83.97</v>
      </c>
      <c r="S3538" s="9">
        <f t="shared" si="386"/>
        <v>105</v>
      </c>
      <c r="T3538" s="8">
        <f t="shared" si="387"/>
        <v>41710.594282407408</v>
      </c>
      <c r="U3538" s="8">
        <f t="shared" si="388"/>
        <v>41740.594282407408</v>
      </c>
      <c r="V3538" s="14">
        <f t="shared" si="389"/>
        <v>30</v>
      </c>
      <c r="W3538" s="10">
        <f t="shared" si="390"/>
        <v>5.3480531520395468E-2</v>
      </c>
      <c r="X3538" s="21">
        <f t="shared" si="391"/>
        <v>2014</v>
      </c>
    </row>
    <row r="3539" spans="1:24" ht="45" x14ac:dyDescent="0.25">
      <c r="A3539">
        <v>1775</v>
      </c>
      <c r="B3539" s="1" t="s">
        <v>1776</v>
      </c>
      <c r="C3539" s="1" t="s">
        <v>5885</v>
      </c>
      <c r="D3539" s="3">
        <v>32500</v>
      </c>
      <c r="E3539" s="4">
        <v>21158</v>
      </c>
      <c r="F3539" t="s">
        <v>8220</v>
      </c>
      <c r="G3539" t="s">
        <v>8223</v>
      </c>
      <c r="H3539" t="s">
        <v>8403</v>
      </c>
      <c r="I3539" t="s">
        <v>8245</v>
      </c>
      <c r="J3539">
        <v>1414193160</v>
      </c>
      <c r="K3539">
        <v>1410305160</v>
      </c>
      <c r="L3539" t="b">
        <v>1</v>
      </c>
      <c r="M3539">
        <v>124</v>
      </c>
      <c r="N3539" t="b">
        <v>0</v>
      </c>
      <c r="O3539" t="s">
        <v>8283</v>
      </c>
      <c r="P3539" t="s">
        <v>8311</v>
      </c>
      <c r="Q3539" t="s">
        <v>8312</v>
      </c>
      <c r="R3539">
        <f t="shared" si="385"/>
        <v>170.63</v>
      </c>
      <c r="S3539" s="9">
        <f t="shared" si="386"/>
        <v>65</v>
      </c>
      <c r="T3539" s="8">
        <f t="shared" si="387"/>
        <v>41891.976388888892</v>
      </c>
      <c r="U3539" s="8">
        <f t="shared" si="388"/>
        <v>41936.976388888892</v>
      </c>
      <c r="V3539" s="14">
        <f t="shared" si="389"/>
        <v>45</v>
      </c>
      <c r="W3539" s="10">
        <f t="shared" si="390"/>
        <v>-0.34898461538461539</v>
      </c>
      <c r="X3539" s="21">
        <f t="shared" si="391"/>
        <v>2014</v>
      </c>
    </row>
    <row r="3540" spans="1:24" ht="45" x14ac:dyDescent="0.25">
      <c r="A3540">
        <v>2030</v>
      </c>
      <c r="B3540" s="1" t="s">
        <v>2031</v>
      </c>
      <c r="C3540" s="1" t="s">
        <v>6140</v>
      </c>
      <c r="D3540" s="3">
        <v>32768</v>
      </c>
      <c r="E3540" s="4">
        <v>74134</v>
      </c>
      <c r="F3540" t="s">
        <v>8218</v>
      </c>
      <c r="G3540" t="s">
        <v>8224</v>
      </c>
      <c r="H3540" t="s">
        <v>8407</v>
      </c>
      <c r="I3540" t="s">
        <v>8246</v>
      </c>
      <c r="J3540">
        <v>1354233296</v>
      </c>
      <c r="K3540">
        <v>1351641296</v>
      </c>
      <c r="L3540" t="b">
        <v>1</v>
      </c>
      <c r="M3540">
        <v>625</v>
      </c>
      <c r="N3540" t="b">
        <v>1</v>
      </c>
      <c r="O3540" t="s">
        <v>8293</v>
      </c>
      <c r="P3540" t="s">
        <v>8306</v>
      </c>
      <c r="Q3540" t="s">
        <v>8307</v>
      </c>
      <c r="R3540">
        <f t="shared" si="385"/>
        <v>118.61</v>
      </c>
      <c r="S3540" s="9">
        <f t="shared" si="386"/>
        <v>226</v>
      </c>
      <c r="T3540" s="8">
        <f t="shared" si="387"/>
        <v>41212.996481481481</v>
      </c>
      <c r="U3540" s="8">
        <f t="shared" si="388"/>
        <v>41242.996481481481</v>
      </c>
      <c r="V3540" s="14">
        <f t="shared" si="389"/>
        <v>30</v>
      </c>
      <c r="W3540" s="10">
        <f t="shared" si="390"/>
        <v>1.26239013671875</v>
      </c>
      <c r="X3540" s="21">
        <f t="shared" si="391"/>
        <v>2012</v>
      </c>
    </row>
    <row r="3541" spans="1:24" ht="60" x14ac:dyDescent="0.25">
      <c r="A3541">
        <v>4105</v>
      </c>
      <c r="B3541" s="1" t="s">
        <v>4101</v>
      </c>
      <c r="C3541" s="1" t="s">
        <v>8208</v>
      </c>
      <c r="D3541" s="3">
        <v>33000</v>
      </c>
      <c r="E3541" s="4">
        <v>2300</v>
      </c>
      <c r="F3541" t="s">
        <v>8220</v>
      </c>
      <c r="G3541" t="s">
        <v>8237</v>
      </c>
      <c r="H3541" t="s">
        <v>8419</v>
      </c>
      <c r="I3541" t="s">
        <v>8255</v>
      </c>
      <c r="J3541">
        <v>1482711309</v>
      </c>
      <c r="K3541">
        <v>1479860109</v>
      </c>
      <c r="L3541" t="b">
        <v>0</v>
      </c>
      <c r="M3541">
        <v>6</v>
      </c>
      <c r="N3541" t="b">
        <v>0</v>
      </c>
      <c r="O3541" t="s">
        <v>8269</v>
      </c>
      <c r="P3541" t="s">
        <v>8321</v>
      </c>
      <c r="Q3541" t="s">
        <v>8324</v>
      </c>
      <c r="R3541">
        <f t="shared" si="385"/>
        <v>383.33</v>
      </c>
      <c r="S3541" s="9">
        <f t="shared" si="386"/>
        <v>7</v>
      </c>
      <c r="T3541" s="8">
        <f t="shared" si="387"/>
        <v>42697.010520833333</v>
      </c>
      <c r="U3541" s="8">
        <f t="shared" si="388"/>
        <v>42730.010520833333</v>
      </c>
      <c r="V3541" s="14">
        <f t="shared" si="389"/>
        <v>33</v>
      </c>
      <c r="W3541" s="10">
        <f t="shared" si="390"/>
        <v>-0.9303030303030303</v>
      </c>
      <c r="X3541" s="21">
        <f t="shared" si="391"/>
        <v>2016</v>
      </c>
    </row>
    <row r="3542" spans="1:24" ht="45" x14ac:dyDescent="0.25">
      <c r="A3542">
        <v>1790</v>
      </c>
      <c r="B3542" s="1" t="s">
        <v>1791</v>
      </c>
      <c r="C3542" s="1" t="s">
        <v>5900</v>
      </c>
      <c r="D3542" s="3">
        <v>33000</v>
      </c>
      <c r="E3542" s="4">
        <v>1636</v>
      </c>
      <c r="F3542" t="s">
        <v>8220</v>
      </c>
      <c r="G3542" t="s">
        <v>8223</v>
      </c>
      <c r="H3542" t="s">
        <v>8403</v>
      </c>
      <c r="I3542" t="s">
        <v>8245</v>
      </c>
      <c r="J3542">
        <v>1423152678</v>
      </c>
      <c r="K3542">
        <v>1420560678</v>
      </c>
      <c r="L3542" t="b">
        <v>1</v>
      </c>
      <c r="M3542">
        <v>15</v>
      </c>
      <c r="N3542" t="b">
        <v>0</v>
      </c>
      <c r="O3542" t="s">
        <v>8283</v>
      </c>
      <c r="P3542" t="s">
        <v>8311</v>
      </c>
      <c r="Q3542" t="s">
        <v>8312</v>
      </c>
      <c r="R3542">
        <f t="shared" si="385"/>
        <v>109.07</v>
      </c>
      <c r="S3542" s="9">
        <f t="shared" si="386"/>
        <v>5</v>
      </c>
      <c r="T3542" s="8">
        <f t="shared" si="387"/>
        <v>42010.674513888895</v>
      </c>
      <c r="U3542" s="8">
        <f t="shared" si="388"/>
        <v>42040.674513888895</v>
      </c>
      <c r="V3542" s="14">
        <f t="shared" si="389"/>
        <v>30</v>
      </c>
      <c r="W3542" s="10">
        <f t="shared" si="390"/>
        <v>-0.95042424242424239</v>
      </c>
      <c r="X3542" s="21">
        <f t="shared" si="391"/>
        <v>2015</v>
      </c>
    </row>
    <row r="3543" spans="1:24" ht="60" x14ac:dyDescent="0.25">
      <c r="A3543">
        <v>1983</v>
      </c>
      <c r="B3543" s="1" t="s">
        <v>1984</v>
      </c>
      <c r="C3543" s="1" t="s">
        <v>6093</v>
      </c>
      <c r="D3543" s="3">
        <v>33000</v>
      </c>
      <c r="E3543" s="4">
        <v>1419</v>
      </c>
      <c r="F3543" t="s">
        <v>8220</v>
      </c>
      <c r="G3543" t="s">
        <v>8223</v>
      </c>
      <c r="H3543" t="s">
        <v>8403</v>
      </c>
      <c r="I3543" t="s">
        <v>8245</v>
      </c>
      <c r="J3543">
        <v>1472799600</v>
      </c>
      <c r="K3543">
        <v>1470874618</v>
      </c>
      <c r="L3543" t="b">
        <v>0</v>
      </c>
      <c r="M3543">
        <v>16</v>
      </c>
      <c r="N3543" t="b">
        <v>0</v>
      </c>
      <c r="O3543" t="s">
        <v>8294</v>
      </c>
      <c r="P3543" t="s">
        <v>8311</v>
      </c>
      <c r="Q3543" t="s">
        <v>8351</v>
      </c>
      <c r="R3543">
        <f t="shared" si="385"/>
        <v>88.69</v>
      </c>
      <c r="S3543" s="9">
        <f t="shared" si="386"/>
        <v>4</v>
      </c>
      <c r="T3543" s="8">
        <f t="shared" si="387"/>
        <v>42593.011782407411</v>
      </c>
      <c r="U3543" s="8">
        <f t="shared" si="388"/>
        <v>42615.291666666672</v>
      </c>
      <c r="V3543" s="14">
        <f t="shared" si="389"/>
        <v>22.279884259260143</v>
      </c>
      <c r="W3543" s="10">
        <f t="shared" si="390"/>
        <v>-0.95699999999999996</v>
      </c>
      <c r="X3543" s="21">
        <f t="shared" si="391"/>
        <v>2016</v>
      </c>
    </row>
    <row r="3544" spans="1:24" ht="45" x14ac:dyDescent="0.25">
      <c r="A3544">
        <v>2395</v>
      </c>
      <c r="B3544" s="1" t="s">
        <v>2396</v>
      </c>
      <c r="C3544" s="1" t="s">
        <v>6505</v>
      </c>
      <c r="D3544" s="3">
        <v>33000</v>
      </c>
      <c r="E3544" s="4">
        <v>0</v>
      </c>
      <c r="F3544" t="s">
        <v>8219</v>
      </c>
      <c r="G3544" t="s">
        <v>8223</v>
      </c>
      <c r="H3544" t="s">
        <v>8403</v>
      </c>
      <c r="I3544" t="s">
        <v>8245</v>
      </c>
      <c r="J3544">
        <v>1484038620</v>
      </c>
      <c r="K3544">
        <v>1481597687</v>
      </c>
      <c r="L3544" t="b">
        <v>0</v>
      </c>
      <c r="M3544">
        <v>0</v>
      </c>
      <c r="N3544" t="b">
        <v>0</v>
      </c>
      <c r="O3544" t="s">
        <v>8270</v>
      </c>
      <c r="P3544" t="s">
        <v>8306</v>
      </c>
      <c r="Q3544" t="s">
        <v>8340</v>
      </c>
      <c r="R3544">
        <f t="shared" si="385"/>
        <v>0</v>
      </c>
      <c r="S3544" s="9">
        <f t="shared" si="386"/>
        <v>0</v>
      </c>
      <c r="T3544" s="8">
        <f t="shared" si="387"/>
        <v>42717.121377314819</v>
      </c>
      <c r="U3544" s="8">
        <f t="shared" si="388"/>
        <v>42745.372916666667</v>
      </c>
      <c r="V3544" s="14">
        <f t="shared" si="389"/>
        <v>28.251539351847896</v>
      </c>
      <c r="W3544" s="10">
        <f t="shared" si="390"/>
        <v>-1</v>
      </c>
      <c r="X3544" s="21">
        <f t="shared" si="391"/>
        <v>2016</v>
      </c>
    </row>
    <row r="3545" spans="1:24" ht="60" x14ac:dyDescent="0.25">
      <c r="A3545">
        <v>344</v>
      </c>
      <c r="B3545" s="1" t="s">
        <v>345</v>
      </c>
      <c r="C3545" s="1" t="s">
        <v>4454</v>
      </c>
      <c r="D3545" s="3">
        <v>33500</v>
      </c>
      <c r="E3545" s="4">
        <v>34198</v>
      </c>
      <c r="F3545" t="s">
        <v>8218</v>
      </c>
      <c r="G3545" t="s">
        <v>8223</v>
      </c>
      <c r="H3545" t="s">
        <v>8403</v>
      </c>
      <c r="I3545" t="s">
        <v>8245</v>
      </c>
      <c r="J3545">
        <v>1433125200</v>
      </c>
      <c r="K3545">
        <v>1429312694</v>
      </c>
      <c r="L3545" t="b">
        <v>1</v>
      </c>
      <c r="M3545">
        <v>285</v>
      </c>
      <c r="N3545" t="b">
        <v>1</v>
      </c>
      <c r="O3545" t="s">
        <v>8267</v>
      </c>
      <c r="P3545" t="s">
        <v>8319</v>
      </c>
      <c r="Q3545" t="s">
        <v>8320</v>
      </c>
      <c r="R3545">
        <f t="shared" si="385"/>
        <v>119.99</v>
      </c>
      <c r="S3545" s="9">
        <f t="shared" si="386"/>
        <v>102</v>
      </c>
      <c r="T3545" s="8">
        <f t="shared" si="387"/>
        <v>42111.970995370371</v>
      </c>
      <c r="U3545" s="8">
        <f t="shared" si="388"/>
        <v>42156.097222222219</v>
      </c>
      <c r="V3545" s="14">
        <f t="shared" si="389"/>
        <v>44.126226851847605</v>
      </c>
      <c r="W3545" s="10">
        <f t="shared" si="390"/>
        <v>2.0835820895522387E-2</v>
      </c>
      <c r="X3545" s="21">
        <f t="shared" si="391"/>
        <v>2015</v>
      </c>
    </row>
    <row r="3546" spans="1:24" ht="60" x14ac:dyDescent="0.25">
      <c r="A3546">
        <v>351</v>
      </c>
      <c r="B3546" s="1" t="s">
        <v>352</v>
      </c>
      <c r="C3546" s="1" t="s">
        <v>4461</v>
      </c>
      <c r="D3546" s="3">
        <v>34000</v>
      </c>
      <c r="E3546" s="4">
        <v>43296</v>
      </c>
      <c r="F3546" t="s">
        <v>8218</v>
      </c>
      <c r="G3546" t="s">
        <v>8226</v>
      </c>
      <c r="H3546" t="s">
        <v>8405</v>
      </c>
      <c r="I3546" t="s">
        <v>8248</v>
      </c>
      <c r="J3546">
        <v>1460066954</v>
      </c>
      <c r="K3546">
        <v>1456614554</v>
      </c>
      <c r="L3546" t="b">
        <v>1</v>
      </c>
      <c r="M3546">
        <v>964</v>
      </c>
      <c r="N3546" t="b">
        <v>1</v>
      </c>
      <c r="O3546" t="s">
        <v>8267</v>
      </c>
      <c r="P3546" t="s">
        <v>8319</v>
      </c>
      <c r="Q3546" t="s">
        <v>8320</v>
      </c>
      <c r="R3546">
        <f t="shared" si="385"/>
        <v>44.91</v>
      </c>
      <c r="S3546" s="9">
        <f t="shared" si="386"/>
        <v>127</v>
      </c>
      <c r="T3546" s="8">
        <f t="shared" si="387"/>
        <v>42427.964745370366</v>
      </c>
      <c r="U3546" s="8">
        <f t="shared" si="388"/>
        <v>42467.923078703709</v>
      </c>
      <c r="V3546" s="14">
        <f t="shared" si="389"/>
        <v>39.958333333343035</v>
      </c>
      <c r="W3546" s="10">
        <f t="shared" si="390"/>
        <v>0.27341176470588235</v>
      </c>
      <c r="X3546" s="21">
        <f t="shared" si="391"/>
        <v>2016</v>
      </c>
    </row>
    <row r="3547" spans="1:24" ht="45" x14ac:dyDescent="0.25">
      <c r="A3547">
        <v>2327</v>
      </c>
      <c r="B3547" s="1" t="s">
        <v>2328</v>
      </c>
      <c r="C3547" s="1" t="s">
        <v>6437</v>
      </c>
      <c r="D3547" s="3">
        <v>35000</v>
      </c>
      <c r="E3547" s="4">
        <v>184133.01</v>
      </c>
      <c r="F3547" t="s">
        <v>8218</v>
      </c>
      <c r="G3547" t="s">
        <v>8223</v>
      </c>
      <c r="H3547" t="s">
        <v>8403</v>
      </c>
      <c r="I3547" t="s">
        <v>8245</v>
      </c>
      <c r="J3547">
        <v>1409090440</v>
      </c>
      <c r="K3547">
        <v>1406066440</v>
      </c>
      <c r="L3547" t="b">
        <v>1</v>
      </c>
      <c r="M3547">
        <v>3355</v>
      </c>
      <c r="N3547" t="b">
        <v>1</v>
      </c>
      <c r="O3547" t="s">
        <v>8296</v>
      </c>
      <c r="P3547" t="s">
        <v>8317</v>
      </c>
      <c r="Q3547" t="s">
        <v>8318</v>
      </c>
      <c r="R3547">
        <f t="shared" si="385"/>
        <v>54.88</v>
      </c>
      <c r="S3547" s="9">
        <f t="shared" si="386"/>
        <v>526</v>
      </c>
      <c r="T3547" s="8">
        <f t="shared" si="387"/>
        <v>41842.917129629634</v>
      </c>
      <c r="U3547" s="8">
        <f t="shared" si="388"/>
        <v>41877.917129629634</v>
      </c>
      <c r="V3547" s="14">
        <f t="shared" si="389"/>
        <v>35</v>
      </c>
      <c r="W3547" s="10">
        <f t="shared" si="390"/>
        <v>4.2609431428571432</v>
      </c>
      <c r="X3547" s="21">
        <f t="shared" si="391"/>
        <v>2014</v>
      </c>
    </row>
    <row r="3548" spans="1:24" ht="60" x14ac:dyDescent="0.25">
      <c r="A3548">
        <v>2609</v>
      </c>
      <c r="B3548" s="1" t="s">
        <v>2609</v>
      </c>
      <c r="C3548" s="1" t="s">
        <v>6719</v>
      </c>
      <c r="D3548" s="3">
        <v>35000</v>
      </c>
      <c r="E3548" s="4">
        <v>106330.39</v>
      </c>
      <c r="F3548" t="s">
        <v>8218</v>
      </c>
      <c r="G3548" t="s">
        <v>8223</v>
      </c>
      <c r="H3548" t="s">
        <v>8403</v>
      </c>
      <c r="I3548" t="s">
        <v>8245</v>
      </c>
      <c r="J3548">
        <v>1342330951</v>
      </c>
      <c r="K3548">
        <v>1339738951</v>
      </c>
      <c r="L3548" t="b">
        <v>1</v>
      </c>
      <c r="M3548">
        <v>676</v>
      </c>
      <c r="N3548" t="b">
        <v>1</v>
      </c>
      <c r="O3548" t="s">
        <v>8299</v>
      </c>
      <c r="P3548" t="s">
        <v>8306</v>
      </c>
      <c r="Q3548" t="s">
        <v>8313</v>
      </c>
      <c r="R3548">
        <f t="shared" si="385"/>
        <v>157.29</v>
      </c>
      <c r="S3548" s="9">
        <f t="shared" si="386"/>
        <v>304</v>
      </c>
      <c r="T3548" s="8">
        <f t="shared" si="387"/>
        <v>41075.237858796296</v>
      </c>
      <c r="U3548" s="8">
        <f t="shared" si="388"/>
        <v>41105.237858796296</v>
      </c>
      <c r="V3548" s="14">
        <f t="shared" si="389"/>
        <v>30</v>
      </c>
      <c r="W3548" s="10">
        <f t="shared" si="390"/>
        <v>2.038011142857143</v>
      </c>
      <c r="X3548" s="21">
        <f t="shared" si="391"/>
        <v>2012</v>
      </c>
    </row>
    <row r="3549" spans="1:24" ht="60" x14ac:dyDescent="0.25">
      <c r="A3549">
        <v>1952</v>
      </c>
      <c r="B3549" s="1" t="s">
        <v>1953</v>
      </c>
      <c r="C3549" s="1" t="s">
        <v>6062</v>
      </c>
      <c r="D3549" s="3">
        <v>35000</v>
      </c>
      <c r="E3549" s="4">
        <v>69465.33</v>
      </c>
      <c r="F3549" t="s">
        <v>8218</v>
      </c>
      <c r="G3549" t="s">
        <v>8228</v>
      </c>
      <c r="H3549" t="s">
        <v>8408</v>
      </c>
      <c r="I3549" t="s">
        <v>8250</v>
      </c>
      <c r="J3549">
        <v>1381934015</v>
      </c>
      <c r="K3549">
        <v>1378737215</v>
      </c>
      <c r="L3549" t="b">
        <v>1</v>
      </c>
      <c r="M3549">
        <v>682</v>
      </c>
      <c r="N3549" t="b">
        <v>1</v>
      </c>
      <c r="O3549" t="s">
        <v>8293</v>
      </c>
      <c r="P3549" t="s">
        <v>8306</v>
      </c>
      <c r="Q3549" t="s">
        <v>8307</v>
      </c>
      <c r="R3549">
        <f t="shared" si="385"/>
        <v>101.86</v>
      </c>
      <c r="S3549" s="9">
        <f t="shared" si="386"/>
        <v>198</v>
      </c>
      <c r="T3549" s="8">
        <f t="shared" si="387"/>
        <v>41526.60665509259</v>
      </c>
      <c r="U3549" s="8">
        <f t="shared" si="388"/>
        <v>41563.60665509259</v>
      </c>
      <c r="V3549" s="14">
        <f t="shared" si="389"/>
        <v>37</v>
      </c>
      <c r="W3549" s="10">
        <f t="shared" si="390"/>
        <v>0.98472371428571437</v>
      </c>
      <c r="X3549" s="21">
        <f t="shared" si="391"/>
        <v>2013</v>
      </c>
    </row>
    <row r="3550" spans="1:24" ht="45" x14ac:dyDescent="0.25">
      <c r="A3550">
        <v>2996</v>
      </c>
      <c r="B3550" s="1" t="s">
        <v>2996</v>
      </c>
      <c r="C3550" s="1" t="s">
        <v>7106</v>
      </c>
      <c r="D3550" s="3">
        <v>35000</v>
      </c>
      <c r="E3550" s="4">
        <v>60180</v>
      </c>
      <c r="F3550" t="s">
        <v>8218</v>
      </c>
      <c r="G3550" t="s">
        <v>8223</v>
      </c>
      <c r="H3550" t="s">
        <v>8403</v>
      </c>
      <c r="I3550" t="s">
        <v>8245</v>
      </c>
      <c r="J3550">
        <v>1432677240</v>
      </c>
      <c r="K3550">
        <v>1427493240</v>
      </c>
      <c r="L3550" t="b">
        <v>0</v>
      </c>
      <c r="M3550">
        <v>392</v>
      </c>
      <c r="N3550" t="b">
        <v>1</v>
      </c>
      <c r="O3550" t="s">
        <v>8301</v>
      </c>
      <c r="P3550" t="s">
        <v>8321</v>
      </c>
      <c r="Q3550" t="s">
        <v>8322</v>
      </c>
      <c r="R3550">
        <f t="shared" si="385"/>
        <v>153.52000000000001</v>
      </c>
      <c r="S3550" s="9">
        <f t="shared" si="386"/>
        <v>172</v>
      </c>
      <c r="T3550" s="8">
        <f t="shared" si="387"/>
        <v>42090.912500000006</v>
      </c>
      <c r="U3550" s="8">
        <f t="shared" si="388"/>
        <v>42150.912500000006</v>
      </c>
      <c r="V3550" s="14">
        <f t="shared" si="389"/>
        <v>60</v>
      </c>
      <c r="W3550" s="10">
        <f t="shared" si="390"/>
        <v>0.71942857142857142</v>
      </c>
      <c r="X3550" s="21">
        <f t="shared" si="391"/>
        <v>2015</v>
      </c>
    </row>
    <row r="3551" spans="1:24" ht="60" x14ac:dyDescent="0.25">
      <c r="A3551">
        <v>3166</v>
      </c>
      <c r="B3551" s="1" t="s">
        <v>3166</v>
      </c>
      <c r="C3551" s="1" t="s">
        <v>7276</v>
      </c>
      <c r="D3551" s="3">
        <v>35000</v>
      </c>
      <c r="E3551" s="4">
        <v>56079.83</v>
      </c>
      <c r="F3551" t="s">
        <v>8218</v>
      </c>
      <c r="G3551" t="s">
        <v>8223</v>
      </c>
      <c r="H3551" t="s">
        <v>8403</v>
      </c>
      <c r="I3551" t="s">
        <v>8245</v>
      </c>
      <c r="J3551">
        <v>1416988740</v>
      </c>
      <c r="K3551">
        <v>1414514153</v>
      </c>
      <c r="L3551" t="b">
        <v>1</v>
      </c>
      <c r="M3551">
        <v>930</v>
      </c>
      <c r="N3551" t="b">
        <v>1</v>
      </c>
      <c r="O3551" t="s">
        <v>8269</v>
      </c>
      <c r="P3551" t="s">
        <v>8321</v>
      </c>
      <c r="Q3551" t="s">
        <v>8324</v>
      </c>
      <c r="R3551">
        <f t="shared" si="385"/>
        <v>60.3</v>
      </c>
      <c r="S3551" s="9">
        <f t="shared" si="386"/>
        <v>160</v>
      </c>
      <c r="T3551" s="8">
        <f t="shared" si="387"/>
        <v>41940.69158564815</v>
      </c>
      <c r="U3551" s="8">
        <f t="shared" si="388"/>
        <v>41969.332638888889</v>
      </c>
      <c r="V3551" s="14">
        <f t="shared" si="389"/>
        <v>28.641053240738984</v>
      </c>
      <c r="W3551" s="10">
        <f t="shared" si="390"/>
        <v>0.60228085714285717</v>
      </c>
      <c r="X3551" s="21">
        <f t="shared" si="391"/>
        <v>2014</v>
      </c>
    </row>
    <row r="3552" spans="1:24" ht="60" x14ac:dyDescent="0.25">
      <c r="A3552">
        <v>1530</v>
      </c>
      <c r="B3552" s="1" t="s">
        <v>1531</v>
      </c>
      <c r="C3552" s="1" t="s">
        <v>5640</v>
      </c>
      <c r="D3552" s="3">
        <v>35000</v>
      </c>
      <c r="E3552" s="4">
        <v>47189</v>
      </c>
      <c r="F3552" t="s">
        <v>8218</v>
      </c>
      <c r="G3552" t="s">
        <v>8223</v>
      </c>
      <c r="H3552" t="s">
        <v>8403</v>
      </c>
      <c r="I3552" t="s">
        <v>8245</v>
      </c>
      <c r="J3552">
        <v>1445624695</v>
      </c>
      <c r="K3552">
        <v>1443464695</v>
      </c>
      <c r="L3552" t="b">
        <v>1</v>
      </c>
      <c r="M3552">
        <v>874</v>
      </c>
      <c r="N3552" t="b">
        <v>1</v>
      </c>
      <c r="O3552" t="s">
        <v>8283</v>
      </c>
      <c r="P3552" t="s">
        <v>8311</v>
      </c>
      <c r="Q3552" t="s">
        <v>8312</v>
      </c>
      <c r="R3552">
        <f t="shared" si="385"/>
        <v>53.99</v>
      </c>
      <c r="S3552" s="9">
        <f t="shared" si="386"/>
        <v>135</v>
      </c>
      <c r="T3552" s="8">
        <f t="shared" si="387"/>
        <v>42275.767303240747</v>
      </c>
      <c r="U3552" s="8">
        <f t="shared" si="388"/>
        <v>42300.767303240747</v>
      </c>
      <c r="V3552" s="14">
        <f t="shared" si="389"/>
        <v>25</v>
      </c>
      <c r="W3552" s="10">
        <f t="shared" si="390"/>
        <v>0.34825714285714288</v>
      </c>
      <c r="X3552" s="21">
        <f t="shared" si="391"/>
        <v>2015</v>
      </c>
    </row>
    <row r="3553" spans="1:24" ht="30" x14ac:dyDescent="0.25">
      <c r="A3553">
        <v>648</v>
      </c>
      <c r="B3553" s="1" t="s">
        <v>649</v>
      </c>
      <c r="C3553" s="1" t="s">
        <v>4758</v>
      </c>
      <c r="D3553" s="3">
        <v>35000</v>
      </c>
      <c r="E3553" s="4">
        <v>44388</v>
      </c>
      <c r="F3553" t="s">
        <v>8218</v>
      </c>
      <c r="G3553" t="s">
        <v>8223</v>
      </c>
      <c r="H3553" t="s">
        <v>8403</v>
      </c>
      <c r="I3553" t="s">
        <v>8245</v>
      </c>
      <c r="J3553">
        <v>1413304708</v>
      </c>
      <c r="K3553">
        <v>1410280708</v>
      </c>
      <c r="L3553" t="b">
        <v>0</v>
      </c>
      <c r="M3553">
        <v>27</v>
      </c>
      <c r="N3553" t="b">
        <v>1</v>
      </c>
      <c r="O3553" t="s">
        <v>8271</v>
      </c>
      <c r="P3553" t="s">
        <v>8306</v>
      </c>
      <c r="Q3553" t="s">
        <v>8308</v>
      </c>
      <c r="R3553">
        <f t="shared" si="385"/>
        <v>1644</v>
      </c>
      <c r="S3553" s="9">
        <f t="shared" si="386"/>
        <v>127</v>
      </c>
      <c r="T3553" s="8">
        <f t="shared" si="387"/>
        <v>41891.693379629629</v>
      </c>
      <c r="U3553" s="8">
        <f t="shared" si="388"/>
        <v>41926.693379629629</v>
      </c>
      <c r="V3553" s="14">
        <f t="shared" si="389"/>
        <v>35</v>
      </c>
      <c r="W3553" s="10">
        <f t="shared" si="390"/>
        <v>0.26822857142857143</v>
      </c>
      <c r="X3553" s="21">
        <f t="shared" si="391"/>
        <v>2014</v>
      </c>
    </row>
    <row r="3554" spans="1:24" ht="45" x14ac:dyDescent="0.25">
      <c r="A3554">
        <v>340</v>
      </c>
      <c r="B3554" s="1" t="s">
        <v>341</v>
      </c>
      <c r="C3554" s="1" t="s">
        <v>4450</v>
      </c>
      <c r="D3554" s="3">
        <v>35000</v>
      </c>
      <c r="E3554" s="4">
        <v>43758</v>
      </c>
      <c r="F3554" t="s">
        <v>8218</v>
      </c>
      <c r="G3554" t="s">
        <v>8223</v>
      </c>
      <c r="H3554" t="s">
        <v>8403</v>
      </c>
      <c r="I3554" t="s">
        <v>8245</v>
      </c>
      <c r="J3554">
        <v>1489006800</v>
      </c>
      <c r="K3554">
        <v>1486397007</v>
      </c>
      <c r="L3554" t="b">
        <v>1</v>
      </c>
      <c r="M3554">
        <v>299</v>
      </c>
      <c r="N3554" t="b">
        <v>1</v>
      </c>
      <c r="O3554" t="s">
        <v>8267</v>
      </c>
      <c r="P3554" t="s">
        <v>8319</v>
      </c>
      <c r="Q3554" t="s">
        <v>8320</v>
      </c>
      <c r="R3554">
        <f t="shared" si="385"/>
        <v>146.35</v>
      </c>
      <c r="S3554" s="9">
        <f t="shared" si="386"/>
        <v>125</v>
      </c>
      <c r="T3554" s="8">
        <f t="shared" si="387"/>
        <v>42772.669062500005</v>
      </c>
      <c r="U3554" s="8">
        <f t="shared" si="388"/>
        <v>42802.875</v>
      </c>
      <c r="V3554" s="14">
        <f t="shared" si="389"/>
        <v>30.205937499995343</v>
      </c>
      <c r="W3554" s="10">
        <f t="shared" si="390"/>
        <v>0.25022857142857141</v>
      </c>
      <c r="X3554" s="21">
        <f t="shared" si="391"/>
        <v>2017</v>
      </c>
    </row>
    <row r="3555" spans="1:24" ht="45" x14ac:dyDescent="0.25">
      <c r="A3555">
        <v>355</v>
      </c>
      <c r="B3555" s="1" t="s">
        <v>356</v>
      </c>
      <c r="C3555" s="1" t="s">
        <v>4465</v>
      </c>
      <c r="D3555" s="3">
        <v>35000</v>
      </c>
      <c r="E3555" s="4">
        <v>40690</v>
      </c>
      <c r="F3555" t="s">
        <v>8218</v>
      </c>
      <c r="G3555" t="s">
        <v>8223</v>
      </c>
      <c r="H3555" t="s">
        <v>8403</v>
      </c>
      <c r="I3555" t="s">
        <v>8245</v>
      </c>
      <c r="J3555">
        <v>1417420994</v>
      </c>
      <c r="K3555">
        <v>1414738994</v>
      </c>
      <c r="L3555" t="b">
        <v>1</v>
      </c>
      <c r="M3555">
        <v>165</v>
      </c>
      <c r="N3555" t="b">
        <v>1</v>
      </c>
      <c r="O3555" t="s">
        <v>8267</v>
      </c>
      <c r="P3555" t="s">
        <v>8319</v>
      </c>
      <c r="Q3555" t="s">
        <v>8320</v>
      </c>
      <c r="R3555">
        <f t="shared" si="385"/>
        <v>246.61</v>
      </c>
      <c r="S3555" s="9">
        <f t="shared" si="386"/>
        <v>116</v>
      </c>
      <c r="T3555" s="8">
        <f t="shared" si="387"/>
        <v>41943.293912037036</v>
      </c>
      <c r="U3555" s="8">
        <f t="shared" si="388"/>
        <v>41974.3355787037</v>
      </c>
      <c r="V3555" s="14">
        <f t="shared" si="389"/>
        <v>31.041666666664241</v>
      </c>
      <c r="W3555" s="10">
        <f t="shared" si="390"/>
        <v>0.16257142857142856</v>
      </c>
      <c r="X3555" s="21">
        <f t="shared" si="391"/>
        <v>2014</v>
      </c>
    </row>
    <row r="3556" spans="1:24" ht="45" x14ac:dyDescent="0.25">
      <c r="A3556">
        <v>3547</v>
      </c>
      <c r="B3556" s="1" t="s">
        <v>3546</v>
      </c>
      <c r="C3556" s="1" t="s">
        <v>7657</v>
      </c>
      <c r="D3556" s="3">
        <v>35000</v>
      </c>
      <c r="E3556" s="4">
        <v>40043.25</v>
      </c>
      <c r="F3556" t="s">
        <v>8218</v>
      </c>
      <c r="G3556" t="s">
        <v>8223</v>
      </c>
      <c r="H3556" t="s">
        <v>8403</v>
      </c>
      <c r="I3556" t="s">
        <v>8245</v>
      </c>
      <c r="J3556">
        <v>1463198340</v>
      </c>
      <c r="K3556">
        <v>1461117201</v>
      </c>
      <c r="L3556" t="b">
        <v>0</v>
      </c>
      <c r="M3556">
        <v>336</v>
      </c>
      <c r="N3556" t="b">
        <v>1</v>
      </c>
      <c r="O3556" t="s">
        <v>8269</v>
      </c>
      <c r="P3556" t="s">
        <v>8321</v>
      </c>
      <c r="Q3556" t="s">
        <v>8324</v>
      </c>
      <c r="R3556">
        <f t="shared" si="385"/>
        <v>119.18</v>
      </c>
      <c r="S3556" s="9">
        <f t="shared" si="386"/>
        <v>114</v>
      </c>
      <c r="T3556" s="8">
        <f t="shared" si="387"/>
        <v>42480.078715277778</v>
      </c>
      <c r="U3556" s="8">
        <f t="shared" si="388"/>
        <v>42504.165972222225</v>
      </c>
      <c r="V3556" s="14">
        <f t="shared" si="389"/>
        <v>24.08725694444729</v>
      </c>
      <c r="W3556" s="10">
        <f t="shared" si="390"/>
        <v>0.14409285714285713</v>
      </c>
      <c r="X3556" s="21">
        <f t="shared" si="391"/>
        <v>2016</v>
      </c>
    </row>
    <row r="3557" spans="1:24" ht="60" x14ac:dyDescent="0.25">
      <c r="A3557">
        <v>2054</v>
      </c>
      <c r="B3557" s="1" t="s">
        <v>2055</v>
      </c>
      <c r="C3557" s="1" t="s">
        <v>6164</v>
      </c>
      <c r="D3557" s="3">
        <v>35000</v>
      </c>
      <c r="E3557" s="4">
        <v>39757</v>
      </c>
      <c r="F3557" t="s">
        <v>8218</v>
      </c>
      <c r="G3557" t="s">
        <v>8224</v>
      </c>
      <c r="H3557" t="s">
        <v>8407</v>
      </c>
      <c r="I3557" t="s">
        <v>8246</v>
      </c>
      <c r="J3557">
        <v>1399033810</v>
      </c>
      <c r="K3557">
        <v>1396441810</v>
      </c>
      <c r="L3557" t="b">
        <v>0</v>
      </c>
      <c r="M3557">
        <v>621</v>
      </c>
      <c r="N3557" t="b">
        <v>1</v>
      </c>
      <c r="O3557" t="s">
        <v>8293</v>
      </c>
      <c r="P3557" t="s">
        <v>8306</v>
      </c>
      <c r="Q3557" t="s">
        <v>8307</v>
      </c>
      <c r="R3557">
        <f t="shared" si="385"/>
        <v>64.02</v>
      </c>
      <c r="S3557" s="9">
        <f t="shared" si="386"/>
        <v>114</v>
      </c>
      <c r="T3557" s="8">
        <f t="shared" si="387"/>
        <v>41731.520949074074</v>
      </c>
      <c r="U3557" s="8">
        <f t="shared" si="388"/>
        <v>41761.520949074074</v>
      </c>
      <c r="V3557" s="14">
        <f t="shared" si="389"/>
        <v>30</v>
      </c>
      <c r="W3557" s="10">
        <f t="shared" si="390"/>
        <v>0.13591428571428571</v>
      </c>
      <c r="X3557" s="21">
        <f t="shared" si="391"/>
        <v>2014</v>
      </c>
    </row>
    <row r="3558" spans="1:24" ht="45" x14ac:dyDescent="0.25">
      <c r="A3558">
        <v>2706</v>
      </c>
      <c r="B3558" s="1" t="s">
        <v>2706</v>
      </c>
      <c r="C3558" s="1" t="s">
        <v>6816</v>
      </c>
      <c r="D3558" s="3">
        <v>35000</v>
      </c>
      <c r="E3558" s="4">
        <v>39304</v>
      </c>
      <c r="F3558" t="s">
        <v>8218</v>
      </c>
      <c r="G3558" t="s">
        <v>8223</v>
      </c>
      <c r="H3558" t="s">
        <v>8403</v>
      </c>
      <c r="I3558" t="s">
        <v>8245</v>
      </c>
      <c r="J3558">
        <v>1413442740</v>
      </c>
      <c r="K3558">
        <v>1410937483</v>
      </c>
      <c r="L3558" t="b">
        <v>1</v>
      </c>
      <c r="M3558">
        <v>263</v>
      </c>
      <c r="N3558" t="b">
        <v>1</v>
      </c>
      <c r="O3558" t="s">
        <v>8301</v>
      </c>
      <c r="P3558" t="s">
        <v>8321</v>
      </c>
      <c r="Q3558" t="s">
        <v>8322</v>
      </c>
      <c r="R3558">
        <f t="shared" si="385"/>
        <v>149.44</v>
      </c>
      <c r="S3558" s="9">
        <f t="shared" si="386"/>
        <v>112</v>
      </c>
      <c r="T3558" s="8">
        <f t="shared" si="387"/>
        <v>41899.294942129629</v>
      </c>
      <c r="U3558" s="8">
        <f t="shared" si="388"/>
        <v>41928.290972222225</v>
      </c>
      <c r="V3558" s="14">
        <f t="shared" si="389"/>
        <v>28.996030092595902</v>
      </c>
      <c r="W3558" s="10">
        <f t="shared" si="390"/>
        <v>0.12297142857142856</v>
      </c>
      <c r="X3558" s="21">
        <f t="shared" si="391"/>
        <v>2014</v>
      </c>
    </row>
    <row r="3559" spans="1:24" ht="60" x14ac:dyDescent="0.25">
      <c r="A3559">
        <v>361</v>
      </c>
      <c r="B3559" s="1" t="s">
        <v>362</v>
      </c>
      <c r="C3559" s="1" t="s">
        <v>4471</v>
      </c>
      <c r="D3559" s="3">
        <v>35000</v>
      </c>
      <c r="E3559" s="4">
        <v>38876.949999999997</v>
      </c>
      <c r="F3559" t="s">
        <v>8218</v>
      </c>
      <c r="G3559" t="s">
        <v>8223</v>
      </c>
      <c r="H3559" t="s">
        <v>8403</v>
      </c>
      <c r="I3559" t="s">
        <v>8245</v>
      </c>
      <c r="J3559">
        <v>1416704506</v>
      </c>
      <c r="K3559">
        <v>1414108906</v>
      </c>
      <c r="L3559" t="b">
        <v>0</v>
      </c>
      <c r="M3559">
        <v>354</v>
      </c>
      <c r="N3559" t="b">
        <v>1</v>
      </c>
      <c r="O3559" t="s">
        <v>8267</v>
      </c>
      <c r="P3559" t="s">
        <v>8319</v>
      </c>
      <c r="Q3559" t="s">
        <v>8320</v>
      </c>
      <c r="R3559">
        <f t="shared" si="385"/>
        <v>109.82</v>
      </c>
      <c r="S3559" s="9">
        <f t="shared" si="386"/>
        <v>111</v>
      </c>
      <c r="T3559" s="8">
        <f t="shared" si="387"/>
        <v>41936.001226851848</v>
      </c>
      <c r="U3559" s="8">
        <f t="shared" si="388"/>
        <v>41966.042893518519</v>
      </c>
      <c r="V3559" s="14">
        <f t="shared" si="389"/>
        <v>30.041666666671517</v>
      </c>
      <c r="W3559" s="10">
        <f t="shared" si="390"/>
        <v>0.11076999999999991</v>
      </c>
      <c r="X3559" s="21">
        <f t="shared" si="391"/>
        <v>2014</v>
      </c>
    </row>
    <row r="3560" spans="1:24" ht="30" x14ac:dyDescent="0.25">
      <c r="A3560">
        <v>24</v>
      </c>
      <c r="B3560" s="1" t="s">
        <v>26</v>
      </c>
      <c r="C3560" s="1" t="s">
        <v>4135</v>
      </c>
      <c r="D3560" s="3">
        <v>35000</v>
      </c>
      <c r="E3560" s="4">
        <v>38082.69</v>
      </c>
      <c r="F3560" t="s">
        <v>8218</v>
      </c>
      <c r="G3560" t="s">
        <v>8223</v>
      </c>
      <c r="H3560" t="s">
        <v>8403</v>
      </c>
      <c r="I3560" t="s">
        <v>8245</v>
      </c>
      <c r="J3560">
        <v>1442345940</v>
      </c>
      <c r="K3560">
        <v>1439494863</v>
      </c>
      <c r="L3560" t="b">
        <v>0</v>
      </c>
      <c r="M3560">
        <v>574</v>
      </c>
      <c r="N3560" t="b">
        <v>1</v>
      </c>
      <c r="O3560" t="s">
        <v>8263</v>
      </c>
      <c r="P3560" t="s">
        <v>8319</v>
      </c>
      <c r="Q3560" t="s">
        <v>8330</v>
      </c>
      <c r="R3560">
        <f t="shared" si="385"/>
        <v>66.349999999999994</v>
      </c>
      <c r="S3560" s="9">
        <f t="shared" si="386"/>
        <v>109</v>
      </c>
      <c r="T3560" s="8">
        <f t="shared" si="387"/>
        <v>42229.820173611108</v>
      </c>
      <c r="U3560" s="8">
        <f t="shared" si="388"/>
        <v>42262.818750000006</v>
      </c>
      <c r="V3560" s="14">
        <f t="shared" si="389"/>
        <v>32.998576388898073</v>
      </c>
      <c r="W3560" s="10">
        <f t="shared" si="390"/>
        <v>8.8076857142857207E-2</v>
      </c>
      <c r="X3560" s="21">
        <f t="shared" si="391"/>
        <v>2015</v>
      </c>
    </row>
    <row r="3561" spans="1:24" ht="60" x14ac:dyDescent="0.25">
      <c r="A3561">
        <v>257</v>
      </c>
      <c r="B3561" s="1" t="s">
        <v>258</v>
      </c>
      <c r="C3561" s="1" t="s">
        <v>4367</v>
      </c>
      <c r="D3561" s="3">
        <v>35000</v>
      </c>
      <c r="E3561" s="4">
        <v>37354.269999999997</v>
      </c>
      <c r="F3561" t="s">
        <v>8218</v>
      </c>
      <c r="G3561" t="s">
        <v>8223</v>
      </c>
      <c r="H3561" t="s">
        <v>8403</v>
      </c>
      <c r="I3561" t="s">
        <v>8245</v>
      </c>
      <c r="J3561">
        <v>1463670162</v>
      </c>
      <c r="K3561">
        <v>1461078162</v>
      </c>
      <c r="L3561" t="b">
        <v>1</v>
      </c>
      <c r="M3561">
        <v>560</v>
      </c>
      <c r="N3561" t="b">
        <v>1</v>
      </c>
      <c r="O3561" t="s">
        <v>8267</v>
      </c>
      <c r="P3561" t="s">
        <v>8319</v>
      </c>
      <c r="Q3561" t="s">
        <v>8320</v>
      </c>
      <c r="R3561">
        <f t="shared" si="385"/>
        <v>66.7</v>
      </c>
      <c r="S3561" s="9">
        <f t="shared" si="386"/>
        <v>107</v>
      </c>
      <c r="T3561" s="8">
        <f t="shared" si="387"/>
        <v>42479.626875000002</v>
      </c>
      <c r="U3561" s="8">
        <f t="shared" si="388"/>
        <v>42509.626875000002</v>
      </c>
      <c r="V3561" s="14">
        <f t="shared" si="389"/>
        <v>30</v>
      </c>
      <c r="W3561" s="10">
        <f t="shared" si="390"/>
        <v>6.7264857142857057E-2</v>
      </c>
      <c r="X3561" s="21">
        <f t="shared" si="391"/>
        <v>2016</v>
      </c>
    </row>
    <row r="3562" spans="1:24" ht="45" x14ac:dyDescent="0.25">
      <c r="A3562">
        <v>404</v>
      </c>
      <c r="B3562" s="1" t="s">
        <v>405</v>
      </c>
      <c r="C3562" s="1" t="s">
        <v>4514</v>
      </c>
      <c r="D3562" s="3">
        <v>35000</v>
      </c>
      <c r="E3562" s="4">
        <v>36082</v>
      </c>
      <c r="F3562" t="s">
        <v>8218</v>
      </c>
      <c r="G3562" t="s">
        <v>8223</v>
      </c>
      <c r="H3562" t="s">
        <v>8403</v>
      </c>
      <c r="I3562" t="s">
        <v>8245</v>
      </c>
      <c r="J3562">
        <v>1391641440</v>
      </c>
      <c r="K3562">
        <v>1389107062</v>
      </c>
      <c r="L3562" t="b">
        <v>0</v>
      </c>
      <c r="M3562">
        <v>271</v>
      </c>
      <c r="N3562" t="b">
        <v>1</v>
      </c>
      <c r="O3562" t="s">
        <v>8267</v>
      </c>
      <c r="P3562" t="s">
        <v>8319</v>
      </c>
      <c r="Q3562" t="s">
        <v>8320</v>
      </c>
      <c r="R3562">
        <f t="shared" si="385"/>
        <v>133.13999999999999</v>
      </c>
      <c r="S3562" s="9">
        <f t="shared" si="386"/>
        <v>103</v>
      </c>
      <c r="T3562" s="8">
        <f t="shared" si="387"/>
        <v>41646.628032407411</v>
      </c>
      <c r="U3562" s="8">
        <f t="shared" si="388"/>
        <v>41675.961111111108</v>
      </c>
      <c r="V3562" s="14">
        <f t="shared" si="389"/>
        <v>29.333078703697538</v>
      </c>
      <c r="W3562" s="10">
        <f t="shared" si="390"/>
        <v>3.0914285714285714E-2</v>
      </c>
      <c r="X3562" s="21">
        <f t="shared" si="391"/>
        <v>2014</v>
      </c>
    </row>
    <row r="3563" spans="1:24" ht="45" x14ac:dyDescent="0.25">
      <c r="A3563">
        <v>321</v>
      </c>
      <c r="B3563" s="1" t="s">
        <v>322</v>
      </c>
      <c r="C3563" s="1" t="s">
        <v>4431</v>
      </c>
      <c r="D3563" s="3">
        <v>35000</v>
      </c>
      <c r="E3563" s="4">
        <v>35932</v>
      </c>
      <c r="F3563" t="s">
        <v>8218</v>
      </c>
      <c r="G3563" t="s">
        <v>8235</v>
      </c>
      <c r="H3563" t="s">
        <v>8412</v>
      </c>
      <c r="I3563" t="s">
        <v>8248</v>
      </c>
      <c r="J3563">
        <v>1478605386</v>
      </c>
      <c r="K3563">
        <v>1475577786</v>
      </c>
      <c r="L3563" t="b">
        <v>1</v>
      </c>
      <c r="M3563">
        <v>337</v>
      </c>
      <c r="N3563" t="b">
        <v>1</v>
      </c>
      <c r="O3563" t="s">
        <v>8267</v>
      </c>
      <c r="P3563" t="s">
        <v>8319</v>
      </c>
      <c r="Q3563" t="s">
        <v>8320</v>
      </c>
      <c r="R3563">
        <f t="shared" si="385"/>
        <v>106.62</v>
      </c>
      <c r="S3563" s="9">
        <f t="shared" si="386"/>
        <v>103</v>
      </c>
      <c r="T3563" s="8">
        <f t="shared" si="387"/>
        <v>42647.446597222224</v>
      </c>
      <c r="U3563" s="8">
        <f t="shared" si="388"/>
        <v>42682.488263888896</v>
      </c>
      <c r="V3563" s="14">
        <f t="shared" si="389"/>
        <v>35.041666666671517</v>
      </c>
      <c r="W3563" s="10">
        <f t="shared" si="390"/>
        <v>2.6628571428571429E-2</v>
      </c>
      <c r="X3563" s="21">
        <f t="shared" si="391"/>
        <v>2016</v>
      </c>
    </row>
    <row r="3564" spans="1:24" ht="60" x14ac:dyDescent="0.25">
      <c r="A3564">
        <v>2330</v>
      </c>
      <c r="B3564" s="1" t="s">
        <v>2331</v>
      </c>
      <c r="C3564" s="1" t="s">
        <v>6440</v>
      </c>
      <c r="D3564" s="3">
        <v>35000</v>
      </c>
      <c r="E3564" s="4">
        <v>35848</v>
      </c>
      <c r="F3564" t="s">
        <v>8218</v>
      </c>
      <c r="G3564" t="s">
        <v>8223</v>
      </c>
      <c r="H3564" t="s">
        <v>8403</v>
      </c>
      <c r="I3564" t="s">
        <v>8245</v>
      </c>
      <c r="J3564">
        <v>1451001600</v>
      </c>
      <c r="K3564">
        <v>1448400943</v>
      </c>
      <c r="L3564" t="b">
        <v>1</v>
      </c>
      <c r="M3564">
        <v>163</v>
      </c>
      <c r="N3564" t="b">
        <v>1</v>
      </c>
      <c r="O3564" t="s">
        <v>8296</v>
      </c>
      <c r="P3564" t="s">
        <v>8317</v>
      </c>
      <c r="Q3564" t="s">
        <v>8318</v>
      </c>
      <c r="R3564">
        <f t="shared" si="385"/>
        <v>219.93</v>
      </c>
      <c r="S3564" s="9">
        <f t="shared" si="386"/>
        <v>102</v>
      </c>
      <c r="T3564" s="8">
        <f t="shared" si="387"/>
        <v>42332.89980324074</v>
      </c>
      <c r="U3564" s="8">
        <f t="shared" si="388"/>
        <v>42363</v>
      </c>
      <c r="V3564" s="14">
        <f t="shared" si="389"/>
        <v>30.100196759260143</v>
      </c>
      <c r="W3564" s="10">
        <f t="shared" si="390"/>
        <v>2.4228571428571429E-2</v>
      </c>
      <c r="X3564" s="21">
        <f t="shared" si="391"/>
        <v>2015</v>
      </c>
    </row>
    <row r="3565" spans="1:24" ht="60" x14ac:dyDescent="0.25">
      <c r="A3565">
        <v>330</v>
      </c>
      <c r="B3565" s="1" t="s">
        <v>331</v>
      </c>
      <c r="C3565" s="1" t="s">
        <v>4440</v>
      </c>
      <c r="D3565" s="3">
        <v>35000</v>
      </c>
      <c r="E3565" s="4">
        <v>35640</v>
      </c>
      <c r="F3565" t="s">
        <v>8218</v>
      </c>
      <c r="G3565" t="s">
        <v>8223</v>
      </c>
      <c r="H3565" t="s">
        <v>8403</v>
      </c>
      <c r="I3565" t="s">
        <v>8245</v>
      </c>
      <c r="J3565">
        <v>1368763140</v>
      </c>
      <c r="K3565">
        <v>1366028563</v>
      </c>
      <c r="L3565" t="b">
        <v>1</v>
      </c>
      <c r="M3565">
        <v>340</v>
      </c>
      <c r="N3565" t="b">
        <v>1</v>
      </c>
      <c r="O3565" t="s">
        <v>8267</v>
      </c>
      <c r="P3565" t="s">
        <v>8319</v>
      </c>
      <c r="Q3565" t="s">
        <v>8320</v>
      </c>
      <c r="R3565">
        <f t="shared" si="385"/>
        <v>104.82</v>
      </c>
      <c r="S3565" s="9">
        <f t="shared" si="386"/>
        <v>102</v>
      </c>
      <c r="T3565" s="8">
        <f t="shared" si="387"/>
        <v>41379.515775462962</v>
      </c>
      <c r="U3565" s="8">
        <f t="shared" si="388"/>
        <v>41411.165972222225</v>
      </c>
      <c r="V3565" s="14">
        <f t="shared" si="389"/>
        <v>31.650196759263054</v>
      </c>
      <c r="W3565" s="10">
        <f t="shared" si="390"/>
        <v>1.8285714285714287E-2</v>
      </c>
      <c r="X3565" s="21">
        <f t="shared" si="391"/>
        <v>2013</v>
      </c>
    </row>
    <row r="3566" spans="1:24" ht="45" x14ac:dyDescent="0.25">
      <c r="A3566">
        <v>2454</v>
      </c>
      <c r="B3566" s="1" t="s">
        <v>2455</v>
      </c>
      <c r="C3566" s="1" t="s">
        <v>6564</v>
      </c>
      <c r="D3566" s="3">
        <v>35000</v>
      </c>
      <c r="E3566" s="4">
        <v>35296</v>
      </c>
      <c r="F3566" t="s">
        <v>8218</v>
      </c>
      <c r="G3566" t="s">
        <v>8223</v>
      </c>
      <c r="H3566" t="s">
        <v>8403</v>
      </c>
      <c r="I3566" t="s">
        <v>8245</v>
      </c>
      <c r="J3566">
        <v>1489207808</v>
      </c>
      <c r="K3566">
        <v>1486183808</v>
      </c>
      <c r="L3566" t="b">
        <v>0</v>
      </c>
      <c r="M3566">
        <v>130</v>
      </c>
      <c r="N3566" t="b">
        <v>1</v>
      </c>
      <c r="O3566" t="s">
        <v>8296</v>
      </c>
      <c r="P3566" t="s">
        <v>8317</v>
      </c>
      <c r="Q3566" t="s">
        <v>8318</v>
      </c>
      <c r="R3566">
        <f t="shared" si="385"/>
        <v>271.51</v>
      </c>
      <c r="S3566" s="9">
        <f t="shared" si="386"/>
        <v>101</v>
      </c>
      <c r="T3566" s="8">
        <f t="shared" si="387"/>
        <v>42770.201481481476</v>
      </c>
      <c r="U3566" s="8">
        <f t="shared" si="388"/>
        <v>42805.201481481476</v>
      </c>
      <c r="V3566" s="14">
        <f t="shared" si="389"/>
        <v>35</v>
      </c>
      <c r="W3566" s="10">
        <f t="shared" si="390"/>
        <v>8.4571428571428575E-3</v>
      </c>
      <c r="X3566" s="21">
        <f t="shared" si="391"/>
        <v>2017</v>
      </c>
    </row>
    <row r="3567" spans="1:24" ht="30" x14ac:dyDescent="0.25">
      <c r="A3567">
        <v>3237</v>
      </c>
      <c r="B3567" s="1" t="s">
        <v>3237</v>
      </c>
      <c r="C3567" s="1" t="s">
        <v>7347</v>
      </c>
      <c r="D3567" s="3">
        <v>35000</v>
      </c>
      <c r="E3567" s="4">
        <v>35275.64</v>
      </c>
      <c r="F3567" t="s">
        <v>8218</v>
      </c>
      <c r="G3567" t="s">
        <v>8223</v>
      </c>
      <c r="H3567" t="s">
        <v>8403</v>
      </c>
      <c r="I3567" t="s">
        <v>8245</v>
      </c>
      <c r="J3567">
        <v>1443499140</v>
      </c>
      <c r="K3567">
        <v>1441452184</v>
      </c>
      <c r="L3567" t="b">
        <v>1</v>
      </c>
      <c r="M3567">
        <v>269</v>
      </c>
      <c r="N3567" t="b">
        <v>1</v>
      </c>
      <c r="O3567" t="s">
        <v>8269</v>
      </c>
      <c r="P3567" t="s">
        <v>8321</v>
      </c>
      <c r="Q3567" t="s">
        <v>8324</v>
      </c>
      <c r="R3567">
        <f t="shared" si="385"/>
        <v>131.13999999999999</v>
      </c>
      <c r="S3567" s="9">
        <f t="shared" si="386"/>
        <v>101</v>
      </c>
      <c r="T3567" s="8">
        <f t="shared" si="387"/>
        <v>42252.474351851852</v>
      </c>
      <c r="U3567" s="8">
        <f t="shared" si="388"/>
        <v>42276.165972222225</v>
      </c>
      <c r="V3567" s="14">
        <f t="shared" si="389"/>
        <v>23.69162037037313</v>
      </c>
      <c r="W3567" s="10">
        <f t="shared" si="390"/>
        <v>7.8754285714285541E-3</v>
      </c>
      <c r="X3567" s="21">
        <f t="shared" si="391"/>
        <v>2015</v>
      </c>
    </row>
    <row r="3568" spans="1:24" ht="60" x14ac:dyDescent="0.25">
      <c r="A3568">
        <v>3215</v>
      </c>
      <c r="B3568" s="1" t="s">
        <v>3215</v>
      </c>
      <c r="C3568" s="1" t="s">
        <v>7325</v>
      </c>
      <c r="D3568" s="3">
        <v>35000</v>
      </c>
      <c r="E3568" s="4">
        <v>35123</v>
      </c>
      <c r="F3568" t="s">
        <v>8218</v>
      </c>
      <c r="G3568" t="s">
        <v>8223</v>
      </c>
      <c r="H3568" t="s">
        <v>8403</v>
      </c>
      <c r="I3568" t="s">
        <v>8245</v>
      </c>
      <c r="J3568">
        <v>1441857540</v>
      </c>
      <c r="K3568">
        <v>1438617471</v>
      </c>
      <c r="L3568" t="b">
        <v>1</v>
      </c>
      <c r="M3568">
        <v>134</v>
      </c>
      <c r="N3568" t="b">
        <v>1</v>
      </c>
      <c r="O3568" t="s">
        <v>8269</v>
      </c>
      <c r="P3568" t="s">
        <v>8321</v>
      </c>
      <c r="Q3568" t="s">
        <v>8324</v>
      </c>
      <c r="R3568">
        <f t="shared" si="385"/>
        <v>262.11</v>
      </c>
      <c r="S3568" s="9">
        <f t="shared" si="386"/>
        <v>100</v>
      </c>
      <c r="T3568" s="8">
        <f t="shared" si="387"/>
        <v>42219.665173611109</v>
      </c>
      <c r="U3568" s="8">
        <f t="shared" si="388"/>
        <v>42257.165972222225</v>
      </c>
      <c r="V3568" s="14">
        <f t="shared" si="389"/>
        <v>37.500798611115897</v>
      </c>
      <c r="W3568" s="10">
        <f t="shared" si="390"/>
        <v>3.5142857142857141E-3</v>
      </c>
      <c r="X3568" s="21">
        <f t="shared" si="391"/>
        <v>2015</v>
      </c>
    </row>
    <row r="3569" spans="1:24" ht="60" x14ac:dyDescent="0.25">
      <c r="A3569">
        <v>979</v>
      </c>
      <c r="B3569" s="1" t="s">
        <v>980</v>
      </c>
      <c r="C3569" s="1" t="s">
        <v>5089</v>
      </c>
      <c r="D3569" s="3">
        <v>35000</v>
      </c>
      <c r="E3569" s="4">
        <v>28986.16</v>
      </c>
      <c r="F3569" t="s">
        <v>8220</v>
      </c>
      <c r="G3569" t="s">
        <v>8223</v>
      </c>
      <c r="H3569" t="s">
        <v>8403</v>
      </c>
      <c r="I3569" t="s">
        <v>8245</v>
      </c>
      <c r="J3569">
        <v>1466449140</v>
      </c>
      <c r="K3569">
        <v>1463392828</v>
      </c>
      <c r="L3569" t="b">
        <v>0</v>
      </c>
      <c r="M3569">
        <v>96</v>
      </c>
      <c r="N3569" t="b">
        <v>0</v>
      </c>
      <c r="O3569" t="s">
        <v>8271</v>
      </c>
      <c r="P3569" t="s">
        <v>8306</v>
      </c>
      <c r="Q3569" t="s">
        <v>8308</v>
      </c>
      <c r="R3569">
        <f t="shared" si="385"/>
        <v>301.94</v>
      </c>
      <c r="S3569" s="9">
        <f t="shared" si="386"/>
        <v>83</v>
      </c>
      <c r="T3569" s="8">
        <f t="shared" si="387"/>
        <v>42506.416990740734</v>
      </c>
      <c r="U3569" s="8">
        <f t="shared" si="388"/>
        <v>42541.790972222225</v>
      </c>
      <c r="V3569" s="14">
        <f t="shared" si="389"/>
        <v>35.373981481490773</v>
      </c>
      <c r="W3569" s="10">
        <f t="shared" si="390"/>
        <v>-0.171824</v>
      </c>
      <c r="X3569" s="21">
        <f t="shared" si="391"/>
        <v>2016</v>
      </c>
    </row>
    <row r="3570" spans="1:24" ht="60" x14ac:dyDescent="0.25">
      <c r="A3570">
        <v>2674</v>
      </c>
      <c r="B3570" s="1" t="s">
        <v>2674</v>
      </c>
      <c r="C3570" s="1" t="s">
        <v>6784</v>
      </c>
      <c r="D3570" s="3">
        <v>35000</v>
      </c>
      <c r="E3570" s="4">
        <v>21994</v>
      </c>
      <c r="F3570" t="s">
        <v>8220</v>
      </c>
      <c r="G3570" t="s">
        <v>8223</v>
      </c>
      <c r="H3570" t="s">
        <v>8403</v>
      </c>
      <c r="I3570" t="s">
        <v>8245</v>
      </c>
      <c r="J3570">
        <v>1467694740</v>
      </c>
      <c r="K3570">
        <v>1465398670</v>
      </c>
      <c r="L3570" t="b">
        <v>1</v>
      </c>
      <c r="M3570">
        <v>171</v>
      </c>
      <c r="N3570" t="b">
        <v>0</v>
      </c>
      <c r="O3570" t="s">
        <v>8300</v>
      </c>
      <c r="P3570" t="s">
        <v>8306</v>
      </c>
      <c r="Q3570" t="s">
        <v>8338</v>
      </c>
      <c r="R3570">
        <f t="shared" si="385"/>
        <v>128.62</v>
      </c>
      <c r="S3570" s="9">
        <f t="shared" si="386"/>
        <v>63</v>
      </c>
      <c r="T3570" s="8">
        <f t="shared" si="387"/>
        <v>42529.632754629631</v>
      </c>
      <c r="U3570" s="8">
        <f t="shared" si="388"/>
        <v>42556.207638888889</v>
      </c>
      <c r="V3570" s="14">
        <f t="shared" si="389"/>
        <v>26.574884259258397</v>
      </c>
      <c r="W3570" s="10">
        <f t="shared" si="390"/>
        <v>-0.37159999999999999</v>
      </c>
      <c r="X3570" s="21">
        <f t="shared" si="391"/>
        <v>2016</v>
      </c>
    </row>
    <row r="3571" spans="1:24" ht="60" x14ac:dyDescent="0.25">
      <c r="A3571">
        <v>2596</v>
      </c>
      <c r="B3571" s="1" t="s">
        <v>2596</v>
      </c>
      <c r="C3571" s="1" t="s">
        <v>6706</v>
      </c>
      <c r="D3571" s="3">
        <v>35000</v>
      </c>
      <c r="E3571" s="4">
        <v>8256</v>
      </c>
      <c r="F3571" t="s">
        <v>8220</v>
      </c>
      <c r="G3571" t="s">
        <v>8228</v>
      </c>
      <c r="H3571" t="s">
        <v>8408</v>
      </c>
      <c r="I3571" t="s">
        <v>8250</v>
      </c>
      <c r="J3571">
        <v>1407427009</v>
      </c>
      <c r="K3571">
        <v>1404835009</v>
      </c>
      <c r="L3571" t="b">
        <v>0</v>
      </c>
      <c r="M3571">
        <v>27</v>
      </c>
      <c r="N3571" t="b">
        <v>0</v>
      </c>
      <c r="O3571" t="s">
        <v>8282</v>
      </c>
      <c r="P3571" t="s">
        <v>8317</v>
      </c>
      <c r="Q3571" t="s">
        <v>8343</v>
      </c>
      <c r="R3571">
        <f t="shared" si="385"/>
        <v>305.77999999999997</v>
      </c>
      <c r="S3571" s="9">
        <f t="shared" si="386"/>
        <v>24</v>
      </c>
      <c r="T3571" s="8">
        <f t="shared" si="387"/>
        <v>41828.664456018516</v>
      </c>
      <c r="U3571" s="8">
        <f t="shared" si="388"/>
        <v>41858.664456018516</v>
      </c>
      <c r="V3571" s="14">
        <f t="shared" si="389"/>
        <v>30</v>
      </c>
      <c r="W3571" s="10">
        <f t="shared" si="390"/>
        <v>-0.76411428571428575</v>
      </c>
      <c r="X3571" s="21">
        <f t="shared" si="391"/>
        <v>2014</v>
      </c>
    </row>
    <row r="3572" spans="1:24" ht="45" x14ac:dyDescent="0.25">
      <c r="A3572">
        <v>1330</v>
      </c>
      <c r="B3572" s="1" t="s">
        <v>1331</v>
      </c>
      <c r="C3572" s="1" t="s">
        <v>5440</v>
      </c>
      <c r="D3572" s="3">
        <v>35000</v>
      </c>
      <c r="E3572" s="4">
        <v>7873</v>
      </c>
      <c r="F3572" t="s">
        <v>8219</v>
      </c>
      <c r="G3572" t="s">
        <v>8223</v>
      </c>
      <c r="H3572" t="s">
        <v>8403</v>
      </c>
      <c r="I3572" t="s">
        <v>8245</v>
      </c>
      <c r="J3572">
        <v>1467432000</v>
      </c>
      <c r="K3572">
        <v>1464763109</v>
      </c>
      <c r="L3572" t="b">
        <v>0</v>
      </c>
      <c r="M3572">
        <v>50</v>
      </c>
      <c r="N3572" t="b">
        <v>0</v>
      </c>
      <c r="O3572" t="s">
        <v>8271</v>
      </c>
      <c r="P3572" t="s">
        <v>8306</v>
      </c>
      <c r="Q3572" t="s">
        <v>8308</v>
      </c>
      <c r="R3572">
        <f t="shared" si="385"/>
        <v>157.46</v>
      </c>
      <c r="S3572" s="9">
        <f t="shared" si="386"/>
        <v>22</v>
      </c>
      <c r="T3572" s="8">
        <f t="shared" si="387"/>
        <v>42522.276724537034</v>
      </c>
      <c r="U3572" s="8">
        <f t="shared" si="388"/>
        <v>42553.166666666672</v>
      </c>
      <c r="V3572" s="14">
        <f t="shared" si="389"/>
        <v>30.889942129637348</v>
      </c>
      <c r="W3572" s="10">
        <f t="shared" si="390"/>
        <v>-0.77505714285714289</v>
      </c>
      <c r="X3572" s="21">
        <f t="shared" si="391"/>
        <v>2016</v>
      </c>
    </row>
    <row r="3573" spans="1:24" ht="60" x14ac:dyDescent="0.25">
      <c r="A3573">
        <v>1782</v>
      </c>
      <c r="B3573" s="1" t="s">
        <v>1783</v>
      </c>
      <c r="C3573" s="1" t="s">
        <v>5892</v>
      </c>
      <c r="D3573" s="3">
        <v>35000</v>
      </c>
      <c r="E3573" s="4">
        <v>5422</v>
      </c>
      <c r="F3573" t="s">
        <v>8220</v>
      </c>
      <c r="G3573" t="s">
        <v>8223</v>
      </c>
      <c r="H3573" t="s">
        <v>8403</v>
      </c>
      <c r="I3573" t="s">
        <v>8245</v>
      </c>
      <c r="J3573">
        <v>1456062489</v>
      </c>
      <c r="K3573">
        <v>1453211289</v>
      </c>
      <c r="L3573" t="b">
        <v>1</v>
      </c>
      <c r="M3573">
        <v>76</v>
      </c>
      <c r="N3573" t="b">
        <v>0</v>
      </c>
      <c r="O3573" t="s">
        <v>8283</v>
      </c>
      <c r="P3573" t="s">
        <v>8311</v>
      </c>
      <c r="Q3573" t="s">
        <v>8312</v>
      </c>
      <c r="R3573">
        <f t="shared" si="385"/>
        <v>71.34</v>
      </c>
      <c r="S3573" s="9">
        <f t="shared" si="386"/>
        <v>15</v>
      </c>
      <c r="T3573" s="8">
        <f t="shared" si="387"/>
        <v>42388.575104166666</v>
      </c>
      <c r="U3573" s="8">
        <f t="shared" si="388"/>
        <v>42421.575104166666</v>
      </c>
      <c r="V3573" s="14">
        <f t="shared" si="389"/>
        <v>33</v>
      </c>
      <c r="W3573" s="10">
        <f t="shared" si="390"/>
        <v>-0.84508571428571433</v>
      </c>
      <c r="X3573" s="21">
        <f t="shared" si="391"/>
        <v>2016</v>
      </c>
    </row>
    <row r="3574" spans="1:24" ht="60" x14ac:dyDescent="0.25">
      <c r="A3574">
        <v>1909</v>
      </c>
      <c r="B3574" s="1" t="s">
        <v>1910</v>
      </c>
      <c r="C3574" s="1" t="s">
        <v>6019</v>
      </c>
      <c r="D3574" s="3">
        <v>35000</v>
      </c>
      <c r="E3574" s="4">
        <v>4939</v>
      </c>
      <c r="F3574" t="s">
        <v>8220</v>
      </c>
      <c r="G3574" t="s">
        <v>8223</v>
      </c>
      <c r="H3574" t="s">
        <v>8403</v>
      </c>
      <c r="I3574" t="s">
        <v>8245</v>
      </c>
      <c r="J3574">
        <v>1414059479</v>
      </c>
      <c r="K3574">
        <v>1411467479</v>
      </c>
      <c r="L3574" t="b">
        <v>0</v>
      </c>
      <c r="M3574">
        <v>38</v>
      </c>
      <c r="N3574" t="b">
        <v>0</v>
      </c>
      <c r="O3574" t="s">
        <v>8292</v>
      </c>
      <c r="P3574" t="s">
        <v>8306</v>
      </c>
      <c r="Q3574" t="s">
        <v>8316</v>
      </c>
      <c r="R3574">
        <f t="shared" si="385"/>
        <v>129.97</v>
      </c>
      <c r="S3574" s="9">
        <f t="shared" si="386"/>
        <v>14</v>
      </c>
      <c r="T3574" s="8">
        <f t="shared" si="387"/>
        <v>41905.429155092592</v>
      </c>
      <c r="U3574" s="8">
        <f t="shared" si="388"/>
        <v>41935.429155092592</v>
      </c>
      <c r="V3574" s="14">
        <f t="shared" si="389"/>
        <v>30</v>
      </c>
      <c r="W3574" s="10">
        <f t="shared" si="390"/>
        <v>-0.85888571428571425</v>
      </c>
      <c r="X3574" s="21">
        <f t="shared" si="391"/>
        <v>2014</v>
      </c>
    </row>
    <row r="3575" spans="1:24" ht="60" x14ac:dyDescent="0.25">
      <c r="A3575">
        <v>156</v>
      </c>
      <c r="B3575" s="1" t="s">
        <v>158</v>
      </c>
      <c r="C3575" s="1" t="s">
        <v>4266</v>
      </c>
      <c r="D3575" s="3">
        <v>35000</v>
      </c>
      <c r="E3575" s="4">
        <v>1785</v>
      </c>
      <c r="F3575" t="s">
        <v>8219</v>
      </c>
      <c r="G3575" t="s">
        <v>8228</v>
      </c>
      <c r="H3575" t="s">
        <v>8408</v>
      </c>
      <c r="I3575" t="s">
        <v>8250</v>
      </c>
      <c r="J3575">
        <v>1407034796</v>
      </c>
      <c r="K3575">
        <v>1401850796</v>
      </c>
      <c r="L3575" t="b">
        <v>0</v>
      </c>
      <c r="M3575">
        <v>15</v>
      </c>
      <c r="N3575" t="b">
        <v>0</v>
      </c>
      <c r="O3575" t="s">
        <v>8265</v>
      </c>
      <c r="P3575" t="s">
        <v>8319</v>
      </c>
      <c r="Q3575" t="s">
        <v>8335</v>
      </c>
      <c r="R3575">
        <f t="shared" si="385"/>
        <v>119</v>
      </c>
      <c r="S3575" s="9">
        <f t="shared" si="386"/>
        <v>5</v>
      </c>
      <c r="T3575" s="8">
        <f t="shared" si="387"/>
        <v>41794.124953703707</v>
      </c>
      <c r="U3575" s="8">
        <f t="shared" si="388"/>
        <v>41854.124953703707</v>
      </c>
      <c r="V3575" s="14">
        <f t="shared" si="389"/>
        <v>60</v>
      </c>
      <c r="W3575" s="10">
        <f t="shared" si="390"/>
        <v>-0.94899999999999995</v>
      </c>
      <c r="X3575" s="21">
        <f t="shared" si="391"/>
        <v>2014</v>
      </c>
    </row>
    <row r="3576" spans="1:24" ht="60" x14ac:dyDescent="0.25">
      <c r="A3576">
        <v>1127</v>
      </c>
      <c r="B3576" s="1" t="s">
        <v>1128</v>
      </c>
      <c r="C3576" s="1" t="s">
        <v>5237</v>
      </c>
      <c r="D3576" s="3">
        <v>35000</v>
      </c>
      <c r="E3576" s="4">
        <v>585</v>
      </c>
      <c r="F3576" t="s">
        <v>8220</v>
      </c>
      <c r="G3576" t="s">
        <v>8223</v>
      </c>
      <c r="H3576" t="s">
        <v>8403</v>
      </c>
      <c r="I3576" t="s">
        <v>8245</v>
      </c>
      <c r="J3576">
        <v>1416000600</v>
      </c>
      <c r="K3576">
        <v>1413318600</v>
      </c>
      <c r="L3576" t="b">
        <v>0</v>
      </c>
      <c r="M3576">
        <v>23</v>
      </c>
      <c r="N3576" t="b">
        <v>0</v>
      </c>
      <c r="O3576" t="s">
        <v>8281</v>
      </c>
      <c r="P3576" t="s">
        <v>8314</v>
      </c>
      <c r="Q3576" t="s">
        <v>8342</v>
      </c>
      <c r="R3576">
        <f t="shared" si="385"/>
        <v>25.43</v>
      </c>
      <c r="S3576" s="9">
        <f t="shared" si="386"/>
        <v>2</v>
      </c>
      <c r="T3576" s="8">
        <f t="shared" si="387"/>
        <v>41926.854166666664</v>
      </c>
      <c r="U3576" s="8">
        <f t="shared" si="388"/>
        <v>41957.895833333328</v>
      </c>
      <c r="V3576" s="14">
        <f t="shared" si="389"/>
        <v>31.041666666664241</v>
      </c>
      <c r="W3576" s="10">
        <f t="shared" si="390"/>
        <v>-0.98328571428571432</v>
      </c>
      <c r="X3576" s="21">
        <f t="shared" si="391"/>
        <v>2014</v>
      </c>
    </row>
    <row r="3577" spans="1:24" ht="30" x14ac:dyDescent="0.25">
      <c r="A3577">
        <v>963</v>
      </c>
      <c r="B3577" s="1" t="s">
        <v>964</v>
      </c>
      <c r="C3577" s="1" t="s">
        <v>5073</v>
      </c>
      <c r="D3577" s="3">
        <v>35000</v>
      </c>
      <c r="E3577" s="4">
        <v>377</v>
      </c>
      <c r="F3577" t="s">
        <v>8220</v>
      </c>
      <c r="G3577" t="s">
        <v>8223</v>
      </c>
      <c r="H3577" t="s">
        <v>8403</v>
      </c>
      <c r="I3577" t="s">
        <v>8245</v>
      </c>
      <c r="J3577">
        <v>1476717319</v>
      </c>
      <c r="K3577">
        <v>1473693319</v>
      </c>
      <c r="L3577" t="b">
        <v>0</v>
      </c>
      <c r="M3577">
        <v>9</v>
      </c>
      <c r="N3577" t="b">
        <v>0</v>
      </c>
      <c r="O3577" t="s">
        <v>8271</v>
      </c>
      <c r="P3577" t="s">
        <v>8306</v>
      </c>
      <c r="Q3577" t="s">
        <v>8308</v>
      </c>
      <c r="R3577">
        <f t="shared" si="385"/>
        <v>41.89</v>
      </c>
      <c r="S3577" s="9">
        <f t="shared" si="386"/>
        <v>1</v>
      </c>
      <c r="T3577" s="8">
        <f t="shared" si="387"/>
        <v>42625.635636574079</v>
      </c>
      <c r="U3577" s="8">
        <f t="shared" si="388"/>
        <v>42660.635636574079</v>
      </c>
      <c r="V3577" s="14">
        <f t="shared" si="389"/>
        <v>35</v>
      </c>
      <c r="W3577" s="10">
        <f t="shared" si="390"/>
        <v>-0.98922857142857146</v>
      </c>
      <c r="X3577" s="21">
        <f t="shared" si="391"/>
        <v>2016</v>
      </c>
    </row>
    <row r="3578" spans="1:24" ht="60" x14ac:dyDescent="0.25">
      <c r="A3578">
        <v>683</v>
      </c>
      <c r="B3578" s="1" t="s">
        <v>684</v>
      </c>
      <c r="C3578" s="1" t="s">
        <v>4793</v>
      </c>
      <c r="D3578" s="3">
        <v>35000</v>
      </c>
      <c r="E3578" s="4">
        <v>298</v>
      </c>
      <c r="F3578" t="s">
        <v>8220</v>
      </c>
      <c r="G3578" t="s">
        <v>8223</v>
      </c>
      <c r="H3578" t="s">
        <v>8403</v>
      </c>
      <c r="I3578" t="s">
        <v>8245</v>
      </c>
      <c r="J3578">
        <v>1477949764</v>
      </c>
      <c r="K3578">
        <v>1474493764</v>
      </c>
      <c r="L3578" t="b">
        <v>0</v>
      </c>
      <c r="M3578">
        <v>3</v>
      </c>
      <c r="N3578" t="b">
        <v>0</v>
      </c>
      <c r="O3578" t="s">
        <v>8271</v>
      </c>
      <c r="P3578" t="s">
        <v>8306</v>
      </c>
      <c r="Q3578" t="s">
        <v>8308</v>
      </c>
      <c r="R3578">
        <f t="shared" si="385"/>
        <v>99.33</v>
      </c>
      <c r="S3578" s="9">
        <f t="shared" si="386"/>
        <v>1</v>
      </c>
      <c r="T3578" s="8">
        <f t="shared" si="387"/>
        <v>42634.900046296301</v>
      </c>
      <c r="U3578" s="8">
        <f t="shared" si="388"/>
        <v>42674.900046296301</v>
      </c>
      <c r="V3578" s="14">
        <f t="shared" si="389"/>
        <v>40</v>
      </c>
      <c r="W3578" s="10">
        <f t="shared" si="390"/>
        <v>-0.9914857142857143</v>
      </c>
      <c r="X3578" s="21">
        <f t="shared" si="391"/>
        <v>2016</v>
      </c>
    </row>
    <row r="3579" spans="1:24" ht="60" x14ac:dyDescent="0.25">
      <c r="A3579">
        <v>1138</v>
      </c>
      <c r="B3579" s="1" t="s">
        <v>1139</v>
      </c>
      <c r="C3579" s="1" t="s">
        <v>5248</v>
      </c>
      <c r="D3579" s="3">
        <v>35000</v>
      </c>
      <c r="E3579" s="4">
        <v>125</v>
      </c>
      <c r="F3579" t="s">
        <v>8220</v>
      </c>
      <c r="G3579" t="s">
        <v>8223</v>
      </c>
      <c r="H3579" t="s">
        <v>8403</v>
      </c>
      <c r="I3579" t="s">
        <v>8245</v>
      </c>
      <c r="J3579">
        <v>1485035131</v>
      </c>
      <c r="K3579">
        <v>1483307131</v>
      </c>
      <c r="L3579" t="b">
        <v>0</v>
      </c>
      <c r="M3579">
        <v>4</v>
      </c>
      <c r="N3579" t="b">
        <v>0</v>
      </c>
      <c r="O3579" t="s">
        <v>8281</v>
      </c>
      <c r="P3579" t="s">
        <v>8314</v>
      </c>
      <c r="Q3579" t="s">
        <v>8342</v>
      </c>
      <c r="R3579">
        <f t="shared" si="385"/>
        <v>31.25</v>
      </c>
      <c r="S3579" s="9">
        <f t="shared" si="386"/>
        <v>0</v>
      </c>
      <c r="T3579" s="8">
        <f t="shared" si="387"/>
        <v>42736.9066087963</v>
      </c>
      <c r="U3579" s="8">
        <f t="shared" si="388"/>
        <v>42756.9066087963</v>
      </c>
      <c r="V3579" s="14">
        <f t="shared" si="389"/>
        <v>20</v>
      </c>
      <c r="W3579" s="10">
        <f t="shared" si="390"/>
        <v>-0.99642857142857144</v>
      </c>
      <c r="X3579" s="21">
        <f t="shared" si="391"/>
        <v>2017</v>
      </c>
    </row>
    <row r="3580" spans="1:24" ht="60" x14ac:dyDescent="0.25">
      <c r="A3580">
        <v>1322</v>
      </c>
      <c r="B3580" s="1" t="s">
        <v>1323</v>
      </c>
      <c r="C3580" s="1" t="s">
        <v>5432</v>
      </c>
      <c r="D3580" s="3">
        <v>35000</v>
      </c>
      <c r="E3580" s="4">
        <v>106</v>
      </c>
      <c r="F3580" t="s">
        <v>8219</v>
      </c>
      <c r="G3580" t="s">
        <v>8224</v>
      </c>
      <c r="H3580" t="s">
        <v>8407</v>
      </c>
      <c r="I3580" t="s">
        <v>8246</v>
      </c>
      <c r="J3580">
        <v>1432223125</v>
      </c>
      <c r="K3580">
        <v>1429631125</v>
      </c>
      <c r="L3580" t="b">
        <v>0</v>
      </c>
      <c r="M3580">
        <v>4</v>
      </c>
      <c r="N3580" t="b">
        <v>0</v>
      </c>
      <c r="O3580" t="s">
        <v>8271</v>
      </c>
      <c r="P3580" t="s">
        <v>8306</v>
      </c>
      <c r="Q3580" t="s">
        <v>8308</v>
      </c>
      <c r="R3580">
        <f t="shared" si="385"/>
        <v>26.5</v>
      </c>
      <c r="S3580" s="9">
        <f t="shared" si="386"/>
        <v>0</v>
      </c>
      <c r="T3580" s="8">
        <f t="shared" si="387"/>
        <v>42115.656539351854</v>
      </c>
      <c r="U3580" s="8">
        <f t="shared" si="388"/>
        <v>42145.656539351854</v>
      </c>
      <c r="V3580" s="14">
        <f t="shared" si="389"/>
        <v>30</v>
      </c>
      <c r="W3580" s="10">
        <f t="shared" si="390"/>
        <v>-0.99697142857142862</v>
      </c>
      <c r="X3580" s="21">
        <f t="shared" si="391"/>
        <v>2015</v>
      </c>
    </row>
    <row r="3581" spans="1:24" x14ac:dyDescent="0.25">
      <c r="A3581">
        <v>1718</v>
      </c>
      <c r="B3581" s="1" t="s">
        <v>1719</v>
      </c>
      <c r="C3581" s="1" t="s">
        <v>5828</v>
      </c>
      <c r="D3581" s="3">
        <v>35000</v>
      </c>
      <c r="E3581" s="4">
        <v>75</v>
      </c>
      <c r="F3581" t="s">
        <v>8220</v>
      </c>
      <c r="G3581" t="s">
        <v>8223</v>
      </c>
      <c r="H3581" t="s">
        <v>8403</v>
      </c>
      <c r="I3581" t="s">
        <v>8245</v>
      </c>
      <c r="J3581">
        <v>1463201940</v>
      </c>
      <c r="K3581">
        <v>1459435149</v>
      </c>
      <c r="L3581" t="b">
        <v>0</v>
      </c>
      <c r="M3581">
        <v>2</v>
      </c>
      <c r="N3581" t="b">
        <v>0</v>
      </c>
      <c r="O3581" t="s">
        <v>8291</v>
      </c>
      <c r="P3581" t="s">
        <v>8325</v>
      </c>
      <c r="Q3581" t="s">
        <v>8328</v>
      </c>
      <c r="R3581">
        <f t="shared" si="385"/>
        <v>37.5</v>
      </c>
      <c r="S3581" s="9">
        <f t="shared" si="386"/>
        <v>0</v>
      </c>
      <c r="T3581" s="8">
        <f t="shared" si="387"/>
        <v>42460.610520833332</v>
      </c>
      <c r="U3581" s="8">
        <f t="shared" si="388"/>
        <v>42504.207638888889</v>
      </c>
      <c r="V3581" s="14">
        <f t="shared" si="389"/>
        <v>43.597118055557075</v>
      </c>
      <c r="W3581" s="10">
        <f t="shared" si="390"/>
        <v>-0.99785714285714289</v>
      </c>
      <c r="X3581" s="21">
        <f t="shared" si="391"/>
        <v>2016</v>
      </c>
    </row>
    <row r="3582" spans="1:24" ht="60" x14ac:dyDescent="0.25">
      <c r="A3582">
        <v>2848</v>
      </c>
      <c r="B3582" s="1" t="s">
        <v>2848</v>
      </c>
      <c r="C3582" s="1" t="s">
        <v>6958</v>
      </c>
      <c r="D3582" s="3">
        <v>35000</v>
      </c>
      <c r="E3582" s="4">
        <v>70</v>
      </c>
      <c r="F3582" t="s">
        <v>8220</v>
      </c>
      <c r="G3582" t="s">
        <v>8223</v>
      </c>
      <c r="H3582" t="s">
        <v>8403</v>
      </c>
      <c r="I3582" t="s">
        <v>8245</v>
      </c>
      <c r="J3582">
        <v>1432913659</v>
      </c>
      <c r="K3582">
        <v>1430321659</v>
      </c>
      <c r="L3582" t="b">
        <v>0</v>
      </c>
      <c r="M3582">
        <v>3</v>
      </c>
      <c r="N3582" t="b">
        <v>0</v>
      </c>
      <c r="O3582" t="s">
        <v>8269</v>
      </c>
      <c r="P3582" t="s">
        <v>8321</v>
      </c>
      <c r="Q3582" t="s">
        <v>8324</v>
      </c>
      <c r="R3582">
        <f t="shared" si="385"/>
        <v>23.33</v>
      </c>
      <c r="S3582" s="9">
        <f t="shared" si="386"/>
        <v>0</v>
      </c>
      <c r="T3582" s="8">
        <f t="shared" si="387"/>
        <v>42123.648831018523</v>
      </c>
      <c r="U3582" s="8">
        <f t="shared" si="388"/>
        <v>42153.648831018523</v>
      </c>
      <c r="V3582" s="14">
        <f t="shared" si="389"/>
        <v>30</v>
      </c>
      <c r="W3582" s="10">
        <f t="shared" si="390"/>
        <v>-0.998</v>
      </c>
      <c r="X3582" s="21">
        <f t="shared" si="391"/>
        <v>2015</v>
      </c>
    </row>
    <row r="3583" spans="1:24" ht="45" x14ac:dyDescent="0.25">
      <c r="A3583">
        <v>2354</v>
      </c>
      <c r="B3583" s="1" t="s">
        <v>2355</v>
      </c>
      <c r="C3583" s="1" t="s">
        <v>6464</v>
      </c>
      <c r="D3583" s="3">
        <v>35000</v>
      </c>
      <c r="E3583" s="4">
        <v>25</v>
      </c>
      <c r="F3583" t="s">
        <v>8219</v>
      </c>
      <c r="G3583" t="s">
        <v>8223</v>
      </c>
      <c r="H3583" t="s">
        <v>8403</v>
      </c>
      <c r="I3583" t="s">
        <v>8245</v>
      </c>
      <c r="J3583">
        <v>1420910460</v>
      </c>
      <c r="K3583">
        <v>1415726460</v>
      </c>
      <c r="L3583" t="b">
        <v>0</v>
      </c>
      <c r="M3583">
        <v>1</v>
      </c>
      <c r="N3583" t="b">
        <v>0</v>
      </c>
      <c r="O3583" t="s">
        <v>8270</v>
      </c>
      <c r="P3583" t="s">
        <v>8306</v>
      </c>
      <c r="Q3583" t="s">
        <v>8340</v>
      </c>
      <c r="R3583">
        <f t="shared" si="385"/>
        <v>25</v>
      </c>
      <c r="S3583" s="9">
        <f t="shared" si="386"/>
        <v>0</v>
      </c>
      <c r="T3583" s="8">
        <f t="shared" si="387"/>
        <v>41954.722916666666</v>
      </c>
      <c r="U3583" s="8">
        <f t="shared" si="388"/>
        <v>42014.722916666666</v>
      </c>
      <c r="V3583" s="14">
        <f t="shared" si="389"/>
        <v>60</v>
      </c>
      <c r="W3583" s="10">
        <f t="shared" si="390"/>
        <v>-0.99928571428571433</v>
      </c>
      <c r="X3583" s="21">
        <f t="shared" si="391"/>
        <v>2014</v>
      </c>
    </row>
    <row r="3584" spans="1:24" ht="45" x14ac:dyDescent="0.25">
      <c r="A3584">
        <v>2428</v>
      </c>
      <c r="B3584" s="1" t="s">
        <v>2429</v>
      </c>
      <c r="C3584" s="1" t="s">
        <v>6538</v>
      </c>
      <c r="D3584" s="3">
        <v>35000</v>
      </c>
      <c r="E3584" s="4">
        <v>1</v>
      </c>
      <c r="F3584" t="s">
        <v>8220</v>
      </c>
      <c r="G3584" t="s">
        <v>8223</v>
      </c>
      <c r="H3584" t="s">
        <v>8403</v>
      </c>
      <c r="I3584" t="s">
        <v>8245</v>
      </c>
      <c r="J3584">
        <v>1426182551</v>
      </c>
      <c r="K3584">
        <v>1423594151</v>
      </c>
      <c r="L3584" t="b">
        <v>0</v>
      </c>
      <c r="M3584">
        <v>1</v>
      </c>
      <c r="N3584" t="b">
        <v>0</v>
      </c>
      <c r="O3584" t="s">
        <v>8282</v>
      </c>
      <c r="P3584" t="s">
        <v>8317</v>
      </c>
      <c r="Q3584" t="s">
        <v>8343</v>
      </c>
      <c r="R3584">
        <f t="shared" si="385"/>
        <v>1</v>
      </c>
      <c r="S3584" s="9">
        <f t="shared" si="386"/>
        <v>0</v>
      </c>
      <c r="T3584" s="8">
        <f t="shared" si="387"/>
        <v>42045.784155092595</v>
      </c>
      <c r="U3584" s="8">
        <f t="shared" si="388"/>
        <v>42075.742488425924</v>
      </c>
      <c r="V3584" s="14">
        <f t="shared" si="389"/>
        <v>29.958333333328483</v>
      </c>
      <c r="W3584" s="10">
        <f t="shared" si="390"/>
        <v>-0.99997142857142862</v>
      </c>
      <c r="X3584" s="21">
        <f t="shared" si="391"/>
        <v>2015</v>
      </c>
    </row>
    <row r="3585" spans="1:24" ht="60" x14ac:dyDescent="0.25">
      <c r="A3585">
        <v>2689</v>
      </c>
      <c r="B3585" s="1" t="s">
        <v>2689</v>
      </c>
      <c r="C3585" s="1" t="s">
        <v>6799</v>
      </c>
      <c r="D3585" s="3">
        <v>35000</v>
      </c>
      <c r="E3585" s="4">
        <v>1</v>
      </c>
      <c r="F3585" t="s">
        <v>8220</v>
      </c>
      <c r="G3585" t="s">
        <v>8223</v>
      </c>
      <c r="H3585" t="s">
        <v>8403</v>
      </c>
      <c r="I3585" t="s">
        <v>8245</v>
      </c>
      <c r="J3585">
        <v>1469919890</v>
      </c>
      <c r="K3585">
        <v>1467327890</v>
      </c>
      <c r="L3585" t="b">
        <v>0</v>
      </c>
      <c r="M3585">
        <v>1</v>
      </c>
      <c r="N3585" t="b">
        <v>0</v>
      </c>
      <c r="O3585" t="s">
        <v>8282</v>
      </c>
      <c r="P3585" t="s">
        <v>8317</v>
      </c>
      <c r="Q3585" t="s">
        <v>8343</v>
      </c>
      <c r="R3585">
        <f t="shared" si="385"/>
        <v>1</v>
      </c>
      <c r="S3585" s="9">
        <f t="shared" si="386"/>
        <v>0</v>
      </c>
      <c r="T3585" s="8">
        <f t="shared" si="387"/>
        <v>42551.961689814809</v>
      </c>
      <c r="U3585" s="8">
        <f t="shared" si="388"/>
        <v>42581.961689814809</v>
      </c>
      <c r="V3585" s="14">
        <f t="shared" si="389"/>
        <v>30</v>
      </c>
      <c r="W3585" s="10">
        <f t="shared" si="390"/>
        <v>-0.99997142857142862</v>
      </c>
      <c r="X3585" s="21">
        <f t="shared" si="391"/>
        <v>2016</v>
      </c>
    </row>
    <row r="3586" spans="1:24" ht="45" x14ac:dyDescent="0.25">
      <c r="A3586">
        <v>2504</v>
      </c>
      <c r="B3586" s="1" t="s">
        <v>2504</v>
      </c>
      <c r="C3586" s="1" t="s">
        <v>6614</v>
      </c>
      <c r="D3586" s="3">
        <v>35000</v>
      </c>
      <c r="E3586" s="4">
        <v>0</v>
      </c>
      <c r="F3586" t="s">
        <v>8220</v>
      </c>
      <c r="G3586" t="s">
        <v>8223</v>
      </c>
      <c r="H3586" t="s">
        <v>8403</v>
      </c>
      <c r="I3586" t="s">
        <v>8245</v>
      </c>
      <c r="J3586">
        <v>1416014534</v>
      </c>
      <c r="K3586">
        <v>1413418934</v>
      </c>
      <c r="L3586" t="b">
        <v>0</v>
      </c>
      <c r="M3586">
        <v>0</v>
      </c>
      <c r="N3586" t="b">
        <v>0</v>
      </c>
      <c r="O3586" t="s">
        <v>8297</v>
      </c>
      <c r="P3586" t="s">
        <v>8317</v>
      </c>
      <c r="Q3586" t="s">
        <v>8355</v>
      </c>
      <c r="R3586">
        <f t="shared" ref="R3586:R3649" si="392">IFERROR(ROUND(E3586/M3586,2),0)</f>
        <v>0</v>
      </c>
      <c r="S3586" s="9">
        <f t="shared" ref="S3586:S3649" si="393">ROUND((E3586/D3586)*100,0)</f>
        <v>0</v>
      </c>
      <c r="T3586" s="8">
        <f t="shared" ref="T3586:T3649" si="394">+(((K3586/60)/60)/24)+DATE(1970,1,1)</f>
        <v>41928.015439814815</v>
      </c>
      <c r="U3586" s="8">
        <f t="shared" ref="U3586:U3649" si="395">+(((J3586/60)/60/24)+DATE(1970,1,1))</f>
        <v>41958.057106481487</v>
      </c>
      <c r="V3586" s="14">
        <f t="shared" ref="V3586:V3649" si="396">+U3586-T3586</f>
        <v>30.041666666671517</v>
      </c>
      <c r="W3586" s="10">
        <f t="shared" ref="W3586:W3649" si="397">+(E3586-D3586)/D3586</f>
        <v>-1</v>
      </c>
      <c r="X3586" s="21">
        <f t="shared" ref="X3586:X3649" si="398">YEAR(T3586)</f>
        <v>2014</v>
      </c>
    </row>
    <row r="3587" spans="1:24" ht="45" x14ac:dyDescent="0.25">
      <c r="A3587">
        <v>2566</v>
      </c>
      <c r="B3587" s="1" t="s">
        <v>2566</v>
      </c>
      <c r="C3587" s="1" t="s">
        <v>6676</v>
      </c>
      <c r="D3587" s="3">
        <v>35000</v>
      </c>
      <c r="E3587" s="4">
        <v>0</v>
      </c>
      <c r="F3587" t="s">
        <v>8219</v>
      </c>
      <c r="G3587" t="s">
        <v>8223</v>
      </c>
      <c r="H3587" t="s">
        <v>8403</v>
      </c>
      <c r="I3587" t="s">
        <v>8245</v>
      </c>
      <c r="J3587">
        <v>1408663948</v>
      </c>
      <c r="K3587">
        <v>1406071948</v>
      </c>
      <c r="L3587" t="b">
        <v>0</v>
      </c>
      <c r="M3587">
        <v>0</v>
      </c>
      <c r="N3587" t="b">
        <v>0</v>
      </c>
      <c r="O3587" t="s">
        <v>8282</v>
      </c>
      <c r="P3587" t="s">
        <v>8317</v>
      </c>
      <c r="Q3587" t="s">
        <v>8343</v>
      </c>
      <c r="R3587">
        <f t="shared" si="392"/>
        <v>0</v>
      </c>
      <c r="S3587" s="9">
        <f t="shared" si="393"/>
        <v>0</v>
      </c>
      <c r="T3587" s="8">
        <f t="shared" si="394"/>
        <v>41842.980879629627</v>
      </c>
      <c r="U3587" s="8">
        <f t="shared" si="395"/>
        <v>41872.980879629627</v>
      </c>
      <c r="V3587" s="14">
        <f t="shared" si="396"/>
        <v>30</v>
      </c>
      <c r="W3587" s="10">
        <f t="shared" si="397"/>
        <v>-1</v>
      </c>
      <c r="X3587" s="21">
        <f t="shared" si="398"/>
        <v>2014</v>
      </c>
    </row>
    <row r="3588" spans="1:24" ht="45" x14ac:dyDescent="0.25">
      <c r="A3588">
        <v>2144</v>
      </c>
      <c r="B3588" s="1" t="s">
        <v>2145</v>
      </c>
      <c r="C3588" s="1" t="s">
        <v>6254</v>
      </c>
      <c r="D3588" s="3">
        <v>35500</v>
      </c>
      <c r="E3588" s="4">
        <v>607</v>
      </c>
      <c r="F3588" t="s">
        <v>8220</v>
      </c>
      <c r="G3588" t="s">
        <v>8223</v>
      </c>
      <c r="H3588" t="s">
        <v>8403</v>
      </c>
      <c r="I3588" t="s">
        <v>8245</v>
      </c>
      <c r="J3588">
        <v>1379164040</v>
      </c>
      <c r="K3588">
        <v>1376399240</v>
      </c>
      <c r="L3588" t="b">
        <v>0</v>
      </c>
      <c r="M3588">
        <v>24</v>
      </c>
      <c r="N3588" t="b">
        <v>0</v>
      </c>
      <c r="O3588" t="s">
        <v>8280</v>
      </c>
      <c r="P3588" t="s">
        <v>8314</v>
      </c>
      <c r="Q3588" t="s">
        <v>8332</v>
      </c>
      <c r="R3588">
        <f t="shared" si="392"/>
        <v>25.29</v>
      </c>
      <c r="S3588" s="9">
        <f t="shared" si="393"/>
        <v>2</v>
      </c>
      <c r="T3588" s="8">
        <f t="shared" si="394"/>
        <v>41499.546759259261</v>
      </c>
      <c r="U3588" s="8">
        <f t="shared" si="395"/>
        <v>41531.546759259261</v>
      </c>
      <c r="V3588" s="14">
        <f t="shared" si="396"/>
        <v>32</v>
      </c>
      <c r="W3588" s="10">
        <f t="shared" si="397"/>
        <v>-0.98290140845070417</v>
      </c>
      <c r="X3588" s="21">
        <f t="shared" si="398"/>
        <v>2013</v>
      </c>
    </row>
    <row r="3589" spans="1:24" ht="60" x14ac:dyDescent="0.25">
      <c r="A3589">
        <v>241</v>
      </c>
      <c r="B3589" s="1" t="s">
        <v>243</v>
      </c>
      <c r="C3589" s="1" t="s">
        <v>4351</v>
      </c>
      <c r="D3589" s="3">
        <v>36400</v>
      </c>
      <c r="E3589" s="4">
        <v>41000</v>
      </c>
      <c r="F3589" t="s">
        <v>8218</v>
      </c>
      <c r="G3589" t="s">
        <v>8223</v>
      </c>
      <c r="H3589" t="s">
        <v>8403</v>
      </c>
      <c r="I3589" t="s">
        <v>8245</v>
      </c>
      <c r="J3589">
        <v>1419180304</v>
      </c>
      <c r="K3589">
        <v>1415292304</v>
      </c>
      <c r="L3589" t="b">
        <v>1</v>
      </c>
      <c r="M3589">
        <v>376</v>
      </c>
      <c r="N3589" t="b">
        <v>1</v>
      </c>
      <c r="O3589" t="s">
        <v>8267</v>
      </c>
      <c r="P3589" t="s">
        <v>8319</v>
      </c>
      <c r="Q3589" t="s">
        <v>8320</v>
      </c>
      <c r="R3589">
        <f t="shared" si="392"/>
        <v>109.04</v>
      </c>
      <c r="S3589" s="9">
        <f t="shared" si="393"/>
        <v>113</v>
      </c>
      <c r="T3589" s="8">
        <f t="shared" si="394"/>
        <v>41949.697962962964</v>
      </c>
      <c r="U3589" s="8">
        <f t="shared" si="395"/>
        <v>41994.697962962964</v>
      </c>
      <c r="V3589" s="14">
        <f t="shared" si="396"/>
        <v>45</v>
      </c>
      <c r="W3589" s="10">
        <f t="shared" si="397"/>
        <v>0.12637362637362637</v>
      </c>
      <c r="X3589" s="21">
        <f t="shared" si="398"/>
        <v>2014</v>
      </c>
    </row>
    <row r="3590" spans="1:24" ht="60" x14ac:dyDescent="0.25">
      <c r="A3590">
        <v>2388</v>
      </c>
      <c r="B3590" s="1" t="s">
        <v>2389</v>
      </c>
      <c r="C3590" s="1" t="s">
        <v>6498</v>
      </c>
      <c r="D3590" s="3">
        <v>37000</v>
      </c>
      <c r="E3590" s="4">
        <v>463</v>
      </c>
      <c r="F3590" t="s">
        <v>8219</v>
      </c>
      <c r="G3590" t="s">
        <v>8223</v>
      </c>
      <c r="H3590" t="s">
        <v>8403</v>
      </c>
      <c r="I3590" t="s">
        <v>8245</v>
      </c>
      <c r="J3590">
        <v>1421350140</v>
      </c>
      <c r="K3590">
        <v>1418761759</v>
      </c>
      <c r="L3590" t="b">
        <v>0</v>
      </c>
      <c r="M3590">
        <v>8</v>
      </c>
      <c r="N3590" t="b">
        <v>0</v>
      </c>
      <c r="O3590" t="s">
        <v>8270</v>
      </c>
      <c r="P3590" t="s">
        <v>8306</v>
      </c>
      <c r="Q3590" t="s">
        <v>8340</v>
      </c>
      <c r="R3590">
        <f t="shared" si="392"/>
        <v>57.88</v>
      </c>
      <c r="S3590" s="9">
        <f t="shared" si="393"/>
        <v>1</v>
      </c>
      <c r="T3590" s="8">
        <f t="shared" si="394"/>
        <v>41989.853692129633</v>
      </c>
      <c r="U3590" s="8">
        <f t="shared" si="395"/>
        <v>42019.811805555553</v>
      </c>
      <c r="V3590" s="14">
        <f t="shared" si="396"/>
        <v>29.958113425920601</v>
      </c>
      <c r="W3590" s="10">
        <f t="shared" si="397"/>
        <v>-0.98748648648648651</v>
      </c>
      <c r="X3590" s="21">
        <f t="shared" si="398"/>
        <v>2014</v>
      </c>
    </row>
    <row r="3591" spans="1:24" ht="45" x14ac:dyDescent="0.25">
      <c r="A3591">
        <v>1459</v>
      </c>
      <c r="B3591" s="1" t="s">
        <v>1460</v>
      </c>
      <c r="C3591" s="1" t="s">
        <v>5569</v>
      </c>
      <c r="D3591" s="3">
        <v>37000</v>
      </c>
      <c r="E3591" s="4">
        <v>0</v>
      </c>
      <c r="F3591" t="s">
        <v>8219</v>
      </c>
      <c r="G3591" t="s">
        <v>8231</v>
      </c>
      <c r="H3591" t="s">
        <v>8417</v>
      </c>
      <c r="I3591" t="s">
        <v>8252</v>
      </c>
      <c r="J3591">
        <v>1449077100</v>
      </c>
      <c r="K3591">
        <v>1446612896</v>
      </c>
      <c r="L3591" t="b">
        <v>0</v>
      </c>
      <c r="M3591">
        <v>0</v>
      </c>
      <c r="N3591" t="b">
        <v>0</v>
      </c>
      <c r="O3591" t="s">
        <v>8285</v>
      </c>
      <c r="P3591" t="s">
        <v>8309</v>
      </c>
      <c r="Q3591" t="s">
        <v>8346</v>
      </c>
      <c r="R3591">
        <f t="shared" si="392"/>
        <v>0</v>
      </c>
      <c r="S3591" s="9">
        <f t="shared" si="393"/>
        <v>0</v>
      </c>
      <c r="T3591" s="8">
        <f t="shared" si="394"/>
        <v>42312.204814814817</v>
      </c>
      <c r="U3591" s="8">
        <f t="shared" si="395"/>
        <v>42340.725694444445</v>
      </c>
      <c r="V3591" s="14">
        <f t="shared" si="396"/>
        <v>28.520879629628325</v>
      </c>
      <c r="W3591" s="10">
        <f t="shared" si="397"/>
        <v>-1</v>
      </c>
      <c r="X3591" s="21">
        <f t="shared" si="398"/>
        <v>2015</v>
      </c>
    </row>
    <row r="3592" spans="1:24" ht="45" x14ac:dyDescent="0.25">
      <c r="A3592">
        <v>1521</v>
      </c>
      <c r="B3592" s="1" t="s">
        <v>1522</v>
      </c>
      <c r="C3592" s="1" t="s">
        <v>5631</v>
      </c>
      <c r="D3592" s="3">
        <v>37500</v>
      </c>
      <c r="E3592" s="4">
        <v>40055</v>
      </c>
      <c r="F3592" t="s">
        <v>8218</v>
      </c>
      <c r="G3592" t="s">
        <v>8223</v>
      </c>
      <c r="H3592" t="s">
        <v>8403</v>
      </c>
      <c r="I3592" t="s">
        <v>8245</v>
      </c>
      <c r="J3592">
        <v>1465272091</v>
      </c>
      <c r="K3592">
        <v>1462248091</v>
      </c>
      <c r="L3592" t="b">
        <v>1</v>
      </c>
      <c r="M3592">
        <v>235</v>
      </c>
      <c r="N3592" t="b">
        <v>1</v>
      </c>
      <c r="O3592" t="s">
        <v>8283</v>
      </c>
      <c r="P3592" t="s">
        <v>8311</v>
      </c>
      <c r="Q3592" t="s">
        <v>8312</v>
      </c>
      <c r="R3592">
        <f t="shared" si="392"/>
        <v>170.45</v>
      </c>
      <c r="S3592" s="9">
        <f t="shared" si="393"/>
        <v>107</v>
      </c>
      <c r="T3592" s="8">
        <f t="shared" si="394"/>
        <v>42493.167719907404</v>
      </c>
      <c r="U3592" s="8">
        <f t="shared" si="395"/>
        <v>42528.167719907404</v>
      </c>
      <c r="V3592" s="14">
        <f t="shared" si="396"/>
        <v>35</v>
      </c>
      <c r="W3592" s="10">
        <f t="shared" si="397"/>
        <v>6.8133333333333337E-2</v>
      </c>
      <c r="X3592" s="21">
        <f t="shared" si="398"/>
        <v>2016</v>
      </c>
    </row>
    <row r="3593" spans="1:24" ht="45" x14ac:dyDescent="0.25">
      <c r="A3593">
        <v>485</v>
      </c>
      <c r="B3593" s="1" t="s">
        <v>486</v>
      </c>
      <c r="C3593" s="1" t="s">
        <v>4595</v>
      </c>
      <c r="D3593" s="3">
        <v>37956</v>
      </c>
      <c r="E3593" s="4">
        <v>8315.01</v>
      </c>
      <c r="F3593" t="s">
        <v>8220</v>
      </c>
      <c r="G3593" t="s">
        <v>8224</v>
      </c>
      <c r="H3593" t="s">
        <v>8407</v>
      </c>
      <c r="I3593" t="s">
        <v>8246</v>
      </c>
      <c r="J3593">
        <v>1368792499</v>
      </c>
      <c r="K3593">
        <v>1366200499</v>
      </c>
      <c r="L3593" t="b">
        <v>0</v>
      </c>
      <c r="M3593">
        <v>125</v>
      </c>
      <c r="N3593" t="b">
        <v>0</v>
      </c>
      <c r="O3593" t="s">
        <v>8268</v>
      </c>
      <c r="P3593" t="s">
        <v>8319</v>
      </c>
      <c r="Q3593" t="s">
        <v>8337</v>
      </c>
      <c r="R3593">
        <f t="shared" si="392"/>
        <v>66.52</v>
      </c>
      <c r="S3593" s="9">
        <f t="shared" si="393"/>
        <v>22</v>
      </c>
      <c r="T3593" s="8">
        <f t="shared" si="394"/>
        <v>41381.50577546296</v>
      </c>
      <c r="U3593" s="8">
        <f t="shared" si="395"/>
        <v>41411.50577546296</v>
      </c>
      <c r="V3593" s="14">
        <f t="shared" si="396"/>
        <v>30</v>
      </c>
      <c r="W3593" s="10">
        <f t="shared" si="397"/>
        <v>-0.78093028770154915</v>
      </c>
      <c r="X3593" s="21">
        <f t="shared" si="398"/>
        <v>2013</v>
      </c>
    </row>
    <row r="3594" spans="1:24" ht="60" x14ac:dyDescent="0.25">
      <c r="A3594">
        <v>387</v>
      </c>
      <c r="B3594" s="1" t="s">
        <v>388</v>
      </c>
      <c r="C3594" s="1" t="s">
        <v>4497</v>
      </c>
      <c r="D3594" s="3">
        <v>38000</v>
      </c>
      <c r="E3594" s="4">
        <v>81316</v>
      </c>
      <c r="F3594" t="s">
        <v>8218</v>
      </c>
      <c r="G3594" t="s">
        <v>8223</v>
      </c>
      <c r="H3594" t="s">
        <v>8403</v>
      </c>
      <c r="I3594" t="s">
        <v>8245</v>
      </c>
      <c r="J3594">
        <v>1439618400</v>
      </c>
      <c r="K3594">
        <v>1436976858</v>
      </c>
      <c r="L3594" t="b">
        <v>0</v>
      </c>
      <c r="M3594">
        <v>562</v>
      </c>
      <c r="N3594" t="b">
        <v>1</v>
      </c>
      <c r="O3594" t="s">
        <v>8267</v>
      </c>
      <c r="P3594" t="s">
        <v>8319</v>
      </c>
      <c r="Q3594" t="s">
        <v>8320</v>
      </c>
      <c r="R3594">
        <f t="shared" si="392"/>
        <v>144.69</v>
      </c>
      <c r="S3594" s="9">
        <f t="shared" si="393"/>
        <v>214</v>
      </c>
      <c r="T3594" s="8">
        <f t="shared" si="394"/>
        <v>42200.67659722222</v>
      </c>
      <c r="U3594" s="8">
        <f t="shared" si="395"/>
        <v>42231.25</v>
      </c>
      <c r="V3594" s="14">
        <f t="shared" si="396"/>
        <v>30.573402777779847</v>
      </c>
      <c r="W3594" s="10">
        <f t="shared" si="397"/>
        <v>1.1398947368421053</v>
      </c>
      <c r="X3594" s="21">
        <f t="shared" si="398"/>
        <v>2015</v>
      </c>
    </row>
    <row r="3595" spans="1:24" ht="45" x14ac:dyDescent="0.25">
      <c r="A3595">
        <v>366</v>
      </c>
      <c r="B3595" s="1" t="s">
        <v>367</v>
      </c>
      <c r="C3595" s="1" t="s">
        <v>4476</v>
      </c>
      <c r="D3595" s="3">
        <v>38000</v>
      </c>
      <c r="E3595" s="4">
        <v>38500</v>
      </c>
      <c r="F3595" t="s">
        <v>8218</v>
      </c>
      <c r="G3595" t="s">
        <v>8223</v>
      </c>
      <c r="H3595" t="s">
        <v>8403</v>
      </c>
      <c r="I3595" t="s">
        <v>8245</v>
      </c>
      <c r="J3595">
        <v>1337540518</v>
      </c>
      <c r="K3595">
        <v>1334948518</v>
      </c>
      <c r="L3595" t="b">
        <v>0</v>
      </c>
      <c r="M3595">
        <v>134</v>
      </c>
      <c r="N3595" t="b">
        <v>1</v>
      </c>
      <c r="O3595" t="s">
        <v>8267</v>
      </c>
      <c r="P3595" t="s">
        <v>8319</v>
      </c>
      <c r="Q3595" t="s">
        <v>8320</v>
      </c>
      <c r="R3595">
        <f t="shared" si="392"/>
        <v>287.31</v>
      </c>
      <c r="S3595" s="9">
        <f t="shared" si="393"/>
        <v>101</v>
      </c>
      <c r="T3595" s="8">
        <f t="shared" si="394"/>
        <v>41019.793032407404</v>
      </c>
      <c r="U3595" s="8">
        <f t="shared" si="395"/>
        <v>41049.793032407404</v>
      </c>
      <c r="V3595" s="14">
        <f t="shared" si="396"/>
        <v>30</v>
      </c>
      <c r="W3595" s="10">
        <f t="shared" si="397"/>
        <v>1.3157894736842105E-2</v>
      </c>
      <c r="X3595" s="21">
        <f t="shared" si="398"/>
        <v>2012</v>
      </c>
    </row>
    <row r="3596" spans="1:24" ht="60" x14ac:dyDescent="0.25">
      <c r="A3596">
        <v>2857</v>
      </c>
      <c r="B3596" s="1" t="s">
        <v>2857</v>
      </c>
      <c r="C3596" s="1" t="s">
        <v>6967</v>
      </c>
      <c r="D3596" s="3">
        <v>38000</v>
      </c>
      <c r="E3596" s="4">
        <v>7500</v>
      </c>
      <c r="F3596" t="s">
        <v>8220</v>
      </c>
      <c r="G3596" t="s">
        <v>8237</v>
      </c>
      <c r="H3596" t="s">
        <v>8419</v>
      </c>
      <c r="I3596" t="s">
        <v>8255</v>
      </c>
      <c r="J3596">
        <v>1487613600</v>
      </c>
      <c r="K3596">
        <v>1482444295</v>
      </c>
      <c r="L3596" t="b">
        <v>0</v>
      </c>
      <c r="M3596">
        <v>15</v>
      </c>
      <c r="N3596" t="b">
        <v>0</v>
      </c>
      <c r="O3596" t="s">
        <v>8269</v>
      </c>
      <c r="P3596" t="s">
        <v>8321</v>
      </c>
      <c r="Q3596" t="s">
        <v>8324</v>
      </c>
      <c r="R3596">
        <f t="shared" si="392"/>
        <v>500</v>
      </c>
      <c r="S3596" s="9">
        <f t="shared" si="393"/>
        <v>20</v>
      </c>
      <c r="T3596" s="8">
        <f t="shared" si="394"/>
        <v>42726.920081018514</v>
      </c>
      <c r="U3596" s="8">
        <f t="shared" si="395"/>
        <v>42786.75</v>
      </c>
      <c r="V3596" s="14">
        <f t="shared" si="396"/>
        <v>59.829918981486117</v>
      </c>
      <c r="W3596" s="10">
        <f t="shared" si="397"/>
        <v>-0.80263157894736847</v>
      </c>
      <c r="X3596" s="21">
        <f t="shared" si="398"/>
        <v>2016</v>
      </c>
    </row>
    <row r="3597" spans="1:24" ht="45" x14ac:dyDescent="0.25">
      <c r="A3597">
        <v>771</v>
      </c>
      <c r="B3597" s="1" t="s">
        <v>772</v>
      </c>
      <c r="C3597" s="1" t="s">
        <v>4881</v>
      </c>
      <c r="D3597" s="3">
        <v>38000</v>
      </c>
      <c r="E3597" s="4">
        <v>10</v>
      </c>
      <c r="F3597" t="s">
        <v>8220</v>
      </c>
      <c r="G3597" t="s">
        <v>8223</v>
      </c>
      <c r="H3597" t="s">
        <v>8403</v>
      </c>
      <c r="I3597" t="s">
        <v>8245</v>
      </c>
      <c r="J3597">
        <v>1454183202</v>
      </c>
      <c r="K3597">
        <v>1449863202</v>
      </c>
      <c r="L3597" t="b">
        <v>0</v>
      </c>
      <c r="M3597">
        <v>1</v>
      </c>
      <c r="N3597" t="b">
        <v>0</v>
      </c>
      <c r="O3597" t="s">
        <v>8273</v>
      </c>
      <c r="P3597" t="s">
        <v>8309</v>
      </c>
      <c r="Q3597" t="s">
        <v>8350</v>
      </c>
      <c r="R3597">
        <f t="shared" si="392"/>
        <v>10</v>
      </c>
      <c r="S3597" s="9">
        <f t="shared" si="393"/>
        <v>0</v>
      </c>
      <c r="T3597" s="8">
        <f t="shared" si="394"/>
        <v>42349.824097222227</v>
      </c>
      <c r="U3597" s="8">
        <f t="shared" si="395"/>
        <v>42399.824097222227</v>
      </c>
      <c r="V3597" s="14">
        <f t="shared" si="396"/>
        <v>50</v>
      </c>
      <c r="W3597" s="10">
        <f t="shared" si="397"/>
        <v>-0.99973684210526315</v>
      </c>
      <c r="X3597" s="21">
        <f t="shared" si="398"/>
        <v>2015</v>
      </c>
    </row>
    <row r="3598" spans="1:24" ht="60" x14ac:dyDescent="0.25">
      <c r="A3598">
        <v>2670</v>
      </c>
      <c r="B3598" s="1" t="s">
        <v>2670</v>
      </c>
      <c r="C3598" s="1" t="s">
        <v>6780</v>
      </c>
      <c r="D3598" s="3">
        <v>38888</v>
      </c>
      <c r="E3598" s="4">
        <v>2495</v>
      </c>
      <c r="F3598" t="s">
        <v>8220</v>
      </c>
      <c r="G3598" t="s">
        <v>8225</v>
      </c>
      <c r="H3598" t="s">
        <v>8404</v>
      </c>
      <c r="I3598" t="s">
        <v>8247</v>
      </c>
      <c r="J3598">
        <v>1406593780</v>
      </c>
      <c r="K3598">
        <v>1404174580</v>
      </c>
      <c r="L3598" t="b">
        <v>1</v>
      </c>
      <c r="M3598">
        <v>60</v>
      </c>
      <c r="N3598" t="b">
        <v>0</v>
      </c>
      <c r="O3598" t="s">
        <v>8300</v>
      </c>
      <c r="P3598" t="s">
        <v>8306</v>
      </c>
      <c r="Q3598" t="s">
        <v>8338</v>
      </c>
      <c r="R3598">
        <f t="shared" si="392"/>
        <v>41.58</v>
      </c>
      <c r="S3598" s="9">
        <f t="shared" si="393"/>
        <v>6</v>
      </c>
      <c r="T3598" s="8">
        <f t="shared" si="394"/>
        <v>41821.020601851851</v>
      </c>
      <c r="U3598" s="8">
        <f t="shared" si="395"/>
        <v>41849.020601851851</v>
      </c>
      <c r="V3598" s="14">
        <f t="shared" si="396"/>
        <v>28</v>
      </c>
      <c r="W3598" s="10">
        <f t="shared" si="397"/>
        <v>-0.93584139066035799</v>
      </c>
      <c r="X3598" s="21">
        <f t="shared" si="398"/>
        <v>2014</v>
      </c>
    </row>
    <row r="3599" spans="1:24" ht="45" x14ac:dyDescent="0.25">
      <c r="A3599">
        <v>662</v>
      </c>
      <c r="B3599" s="1" t="s">
        <v>663</v>
      </c>
      <c r="C3599" s="1" t="s">
        <v>4772</v>
      </c>
      <c r="D3599" s="3">
        <v>39000</v>
      </c>
      <c r="E3599" s="4">
        <v>156</v>
      </c>
      <c r="F3599" t="s">
        <v>8220</v>
      </c>
      <c r="G3599" t="s">
        <v>8223</v>
      </c>
      <c r="H3599" t="s">
        <v>8403</v>
      </c>
      <c r="I3599" t="s">
        <v>8245</v>
      </c>
      <c r="J3599">
        <v>1421404247</v>
      </c>
      <c r="K3599">
        <v>1418812247</v>
      </c>
      <c r="L3599" t="b">
        <v>0</v>
      </c>
      <c r="M3599">
        <v>4</v>
      </c>
      <c r="N3599" t="b">
        <v>0</v>
      </c>
      <c r="O3599" t="s">
        <v>8271</v>
      </c>
      <c r="P3599" t="s">
        <v>8306</v>
      </c>
      <c r="Q3599" t="s">
        <v>8308</v>
      </c>
      <c r="R3599">
        <f t="shared" si="392"/>
        <v>39</v>
      </c>
      <c r="S3599" s="9">
        <f t="shared" si="393"/>
        <v>0</v>
      </c>
      <c r="T3599" s="8">
        <f t="shared" si="394"/>
        <v>41990.438043981485</v>
      </c>
      <c r="U3599" s="8">
        <f t="shared" si="395"/>
        <v>42020.438043981485</v>
      </c>
      <c r="V3599" s="14">
        <f t="shared" si="396"/>
        <v>30</v>
      </c>
      <c r="W3599" s="10">
        <f t="shared" si="397"/>
        <v>-0.996</v>
      </c>
      <c r="X3599" s="21">
        <f t="shared" si="398"/>
        <v>2014</v>
      </c>
    </row>
    <row r="3600" spans="1:24" ht="60" x14ac:dyDescent="0.25">
      <c r="A3600">
        <v>459</v>
      </c>
      <c r="B3600" s="1" t="s">
        <v>460</v>
      </c>
      <c r="C3600" s="1" t="s">
        <v>4569</v>
      </c>
      <c r="D3600" s="3">
        <v>39000</v>
      </c>
      <c r="E3600" s="4">
        <v>25</v>
      </c>
      <c r="F3600" t="s">
        <v>8220</v>
      </c>
      <c r="G3600" t="s">
        <v>8223</v>
      </c>
      <c r="H3600" t="s">
        <v>8403</v>
      </c>
      <c r="I3600" t="s">
        <v>8245</v>
      </c>
      <c r="J3600">
        <v>1321201327</v>
      </c>
      <c r="K3600">
        <v>1316013727</v>
      </c>
      <c r="L3600" t="b">
        <v>0</v>
      </c>
      <c r="M3600">
        <v>1</v>
      </c>
      <c r="N3600" t="b">
        <v>0</v>
      </c>
      <c r="O3600" t="s">
        <v>8268</v>
      </c>
      <c r="P3600" t="s">
        <v>8319</v>
      </c>
      <c r="Q3600" t="s">
        <v>8337</v>
      </c>
      <c r="R3600">
        <f t="shared" si="392"/>
        <v>25</v>
      </c>
      <c r="S3600" s="9">
        <f t="shared" si="393"/>
        <v>0</v>
      </c>
      <c r="T3600" s="8">
        <f t="shared" si="394"/>
        <v>40800.6403587963</v>
      </c>
      <c r="U3600" s="8">
        <f t="shared" si="395"/>
        <v>40860.682025462964</v>
      </c>
      <c r="V3600" s="14">
        <f t="shared" si="396"/>
        <v>60.041666666664241</v>
      </c>
      <c r="W3600" s="10">
        <f t="shared" si="397"/>
        <v>-0.99935897435897436</v>
      </c>
      <c r="X3600" s="21">
        <f t="shared" si="398"/>
        <v>2011</v>
      </c>
    </row>
    <row r="3601" spans="1:24" ht="30" x14ac:dyDescent="0.25">
      <c r="A3601">
        <v>2763</v>
      </c>
      <c r="B3601" s="1" t="s">
        <v>2763</v>
      </c>
      <c r="C3601" s="1" t="s">
        <v>6873</v>
      </c>
      <c r="D3601" s="3">
        <v>39400</v>
      </c>
      <c r="E3601" s="4">
        <v>90</v>
      </c>
      <c r="F3601" t="s">
        <v>8220</v>
      </c>
      <c r="G3601" t="s">
        <v>8223</v>
      </c>
      <c r="H3601" t="s">
        <v>8403</v>
      </c>
      <c r="I3601" t="s">
        <v>8245</v>
      </c>
      <c r="J3601">
        <v>1369403684</v>
      </c>
      <c r="K3601">
        <v>1365515684</v>
      </c>
      <c r="L3601" t="b">
        <v>0</v>
      </c>
      <c r="M3601">
        <v>3</v>
      </c>
      <c r="N3601" t="b">
        <v>0</v>
      </c>
      <c r="O3601" t="s">
        <v>8302</v>
      </c>
      <c r="P3601" t="s">
        <v>8309</v>
      </c>
      <c r="Q3601" t="s">
        <v>8354</v>
      </c>
      <c r="R3601">
        <f t="shared" si="392"/>
        <v>30</v>
      </c>
      <c r="S3601" s="9">
        <f t="shared" si="393"/>
        <v>0</v>
      </c>
      <c r="T3601" s="8">
        <f t="shared" si="394"/>
        <v>41373.579675925925</v>
      </c>
      <c r="U3601" s="8">
        <f t="shared" si="395"/>
        <v>41418.579675925925</v>
      </c>
      <c r="V3601" s="14">
        <f t="shared" si="396"/>
        <v>45</v>
      </c>
      <c r="W3601" s="10">
        <f t="shared" si="397"/>
        <v>-0.99771573604060915</v>
      </c>
      <c r="X3601" s="21">
        <f t="shared" si="398"/>
        <v>2013</v>
      </c>
    </row>
    <row r="3602" spans="1:24" ht="60" x14ac:dyDescent="0.25">
      <c r="A3602">
        <v>1944</v>
      </c>
      <c r="B3602" s="1" t="s">
        <v>1945</v>
      </c>
      <c r="C3602" s="1" t="s">
        <v>6054</v>
      </c>
      <c r="D3602" s="3">
        <v>40000</v>
      </c>
      <c r="E3602" s="4">
        <v>315222.2</v>
      </c>
      <c r="F3602" t="s">
        <v>8218</v>
      </c>
      <c r="G3602" t="s">
        <v>8223</v>
      </c>
      <c r="H3602" t="s">
        <v>8403</v>
      </c>
      <c r="I3602" t="s">
        <v>8245</v>
      </c>
      <c r="J3602">
        <v>1398952890</v>
      </c>
      <c r="K3602">
        <v>1396360890</v>
      </c>
      <c r="L3602" t="b">
        <v>1</v>
      </c>
      <c r="M3602">
        <v>1789</v>
      </c>
      <c r="N3602" t="b">
        <v>1</v>
      </c>
      <c r="O3602" t="s">
        <v>8293</v>
      </c>
      <c r="P3602" t="s">
        <v>8306</v>
      </c>
      <c r="Q3602" t="s">
        <v>8307</v>
      </c>
      <c r="R3602">
        <f t="shared" si="392"/>
        <v>176.2</v>
      </c>
      <c r="S3602" s="9">
        <f t="shared" si="393"/>
        <v>788</v>
      </c>
      <c r="T3602" s="8">
        <f t="shared" si="394"/>
        <v>41730.584374999999</v>
      </c>
      <c r="U3602" s="8">
        <f t="shared" si="395"/>
        <v>41760.584374999999</v>
      </c>
      <c r="V3602" s="14">
        <f t="shared" si="396"/>
        <v>30</v>
      </c>
      <c r="W3602" s="10">
        <f t="shared" si="397"/>
        <v>6.8805550000000002</v>
      </c>
      <c r="X3602" s="21">
        <f t="shared" si="398"/>
        <v>2014</v>
      </c>
    </row>
    <row r="3603" spans="1:24" ht="60" x14ac:dyDescent="0.25">
      <c r="A3603">
        <v>2019</v>
      </c>
      <c r="B3603" s="1" t="s">
        <v>2020</v>
      </c>
      <c r="C3603" s="1" t="s">
        <v>6129</v>
      </c>
      <c r="D3603" s="3">
        <v>40000</v>
      </c>
      <c r="E3603" s="4">
        <v>193963.9</v>
      </c>
      <c r="F3603" t="s">
        <v>8218</v>
      </c>
      <c r="G3603" t="s">
        <v>8223</v>
      </c>
      <c r="H3603" t="s">
        <v>8403</v>
      </c>
      <c r="I3603" t="s">
        <v>8245</v>
      </c>
      <c r="J3603">
        <v>1474563621</v>
      </c>
      <c r="K3603">
        <v>1471971621</v>
      </c>
      <c r="L3603" t="b">
        <v>1</v>
      </c>
      <c r="M3603">
        <v>1780</v>
      </c>
      <c r="N3603" t="b">
        <v>1</v>
      </c>
      <c r="O3603" t="s">
        <v>8293</v>
      </c>
      <c r="P3603" t="s">
        <v>8306</v>
      </c>
      <c r="Q3603" t="s">
        <v>8307</v>
      </c>
      <c r="R3603">
        <f t="shared" si="392"/>
        <v>108.97</v>
      </c>
      <c r="S3603" s="9">
        <f t="shared" si="393"/>
        <v>485</v>
      </c>
      <c r="T3603" s="8">
        <f t="shared" si="394"/>
        <v>42605.70857638889</v>
      </c>
      <c r="U3603" s="8">
        <f t="shared" si="395"/>
        <v>42635.70857638889</v>
      </c>
      <c r="V3603" s="14">
        <f t="shared" si="396"/>
        <v>30</v>
      </c>
      <c r="W3603" s="10">
        <f t="shared" si="397"/>
        <v>3.8490975000000001</v>
      </c>
      <c r="X3603" s="21">
        <f t="shared" si="398"/>
        <v>2016</v>
      </c>
    </row>
    <row r="3604" spans="1:24" ht="60" x14ac:dyDescent="0.25">
      <c r="A3604">
        <v>2065</v>
      </c>
      <c r="B3604" s="1" t="s">
        <v>2066</v>
      </c>
      <c r="C3604" s="1" t="s">
        <v>6175</v>
      </c>
      <c r="D3604" s="3">
        <v>40000</v>
      </c>
      <c r="E3604" s="4">
        <v>79686.05</v>
      </c>
      <c r="F3604" t="s">
        <v>8218</v>
      </c>
      <c r="G3604" t="s">
        <v>8224</v>
      </c>
      <c r="H3604" t="s">
        <v>8407</v>
      </c>
      <c r="I3604" t="s">
        <v>8246</v>
      </c>
      <c r="J3604">
        <v>1387958429</v>
      </c>
      <c r="K3604">
        <v>1385366429</v>
      </c>
      <c r="L3604" t="b">
        <v>0</v>
      </c>
      <c r="M3604">
        <v>1556</v>
      </c>
      <c r="N3604" t="b">
        <v>1</v>
      </c>
      <c r="O3604" t="s">
        <v>8293</v>
      </c>
      <c r="P3604" t="s">
        <v>8306</v>
      </c>
      <c r="Q3604" t="s">
        <v>8307</v>
      </c>
      <c r="R3604">
        <f t="shared" si="392"/>
        <v>51.21</v>
      </c>
      <c r="S3604" s="9">
        <f t="shared" si="393"/>
        <v>199</v>
      </c>
      <c r="T3604" s="8">
        <f t="shared" si="394"/>
        <v>41603.333668981482</v>
      </c>
      <c r="U3604" s="8">
        <f t="shared" si="395"/>
        <v>41633.333668981482</v>
      </c>
      <c r="V3604" s="14">
        <f t="shared" si="396"/>
        <v>30</v>
      </c>
      <c r="W3604" s="10">
        <f t="shared" si="397"/>
        <v>0.99215125000000004</v>
      </c>
      <c r="X3604" s="21">
        <f t="shared" si="398"/>
        <v>2013</v>
      </c>
    </row>
    <row r="3605" spans="1:24" ht="45" x14ac:dyDescent="0.25">
      <c r="A3605">
        <v>2725</v>
      </c>
      <c r="B3605" s="1" t="s">
        <v>2725</v>
      </c>
      <c r="C3605" s="1" t="s">
        <v>6835</v>
      </c>
      <c r="D3605" s="3">
        <v>40000</v>
      </c>
      <c r="E3605" s="4">
        <v>57817</v>
      </c>
      <c r="F3605" t="s">
        <v>8218</v>
      </c>
      <c r="G3605" t="s">
        <v>8228</v>
      </c>
      <c r="H3605" t="s">
        <v>8408</v>
      </c>
      <c r="I3605" t="s">
        <v>8250</v>
      </c>
      <c r="J3605">
        <v>1488390735</v>
      </c>
      <c r="K3605">
        <v>1484070735</v>
      </c>
      <c r="L3605" t="b">
        <v>0</v>
      </c>
      <c r="M3605">
        <v>113</v>
      </c>
      <c r="N3605" t="b">
        <v>1</v>
      </c>
      <c r="O3605" t="s">
        <v>8293</v>
      </c>
      <c r="P3605" t="s">
        <v>8306</v>
      </c>
      <c r="Q3605" t="s">
        <v>8307</v>
      </c>
      <c r="R3605">
        <f t="shared" si="392"/>
        <v>511.65</v>
      </c>
      <c r="S3605" s="9">
        <f t="shared" si="393"/>
        <v>145</v>
      </c>
      <c r="T3605" s="8">
        <f t="shared" si="394"/>
        <v>42745.744618055556</v>
      </c>
      <c r="U3605" s="8">
        <f t="shared" si="395"/>
        <v>42795.744618055556</v>
      </c>
      <c r="V3605" s="14">
        <f t="shared" si="396"/>
        <v>50</v>
      </c>
      <c r="W3605" s="10">
        <f t="shared" si="397"/>
        <v>0.44542500000000002</v>
      </c>
      <c r="X3605" s="21">
        <f t="shared" si="398"/>
        <v>2017</v>
      </c>
    </row>
    <row r="3606" spans="1:24" ht="60" x14ac:dyDescent="0.25">
      <c r="A3606">
        <v>2198</v>
      </c>
      <c r="B3606" s="1" t="s">
        <v>2199</v>
      </c>
      <c r="C3606" s="1" t="s">
        <v>6308</v>
      </c>
      <c r="D3606" s="3">
        <v>40000</v>
      </c>
      <c r="E3606" s="4">
        <v>53157</v>
      </c>
      <c r="F3606" t="s">
        <v>8218</v>
      </c>
      <c r="G3606" t="s">
        <v>8223</v>
      </c>
      <c r="H3606" t="s">
        <v>8403</v>
      </c>
      <c r="I3606" t="s">
        <v>8245</v>
      </c>
      <c r="J3606">
        <v>1447507200</v>
      </c>
      <c r="K3606">
        <v>1444911600</v>
      </c>
      <c r="L3606" t="b">
        <v>0</v>
      </c>
      <c r="M3606">
        <v>651</v>
      </c>
      <c r="N3606" t="b">
        <v>1</v>
      </c>
      <c r="O3606" t="s">
        <v>8295</v>
      </c>
      <c r="P3606" t="s">
        <v>8314</v>
      </c>
      <c r="Q3606" t="s">
        <v>8315</v>
      </c>
      <c r="R3606">
        <f t="shared" si="392"/>
        <v>81.650000000000006</v>
      </c>
      <c r="S3606" s="9">
        <f t="shared" si="393"/>
        <v>133</v>
      </c>
      <c r="T3606" s="8">
        <f t="shared" si="394"/>
        <v>42292.513888888891</v>
      </c>
      <c r="U3606" s="8">
        <f t="shared" si="395"/>
        <v>42322.555555555555</v>
      </c>
      <c r="V3606" s="14">
        <f t="shared" si="396"/>
        <v>30.041666666664241</v>
      </c>
      <c r="W3606" s="10">
        <f t="shared" si="397"/>
        <v>0.32892500000000002</v>
      </c>
      <c r="X3606" s="21">
        <f t="shared" si="398"/>
        <v>2015</v>
      </c>
    </row>
    <row r="3607" spans="1:24" ht="45" x14ac:dyDescent="0.25">
      <c r="A3607">
        <v>3027</v>
      </c>
      <c r="B3607" s="1" t="s">
        <v>3027</v>
      </c>
      <c r="C3607" s="1" t="s">
        <v>7137</v>
      </c>
      <c r="D3607" s="3">
        <v>40000</v>
      </c>
      <c r="E3607" s="4">
        <v>52576</v>
      </c>
      <c r="F3607" t="s">
        <v>8218</v>
      </c>
      <c r="G3607" t="s">
        <v>8223</v>
      </c>
      <c r="H3607" t="s">
        <v>8403</v>
      </c>
      <c r="I3607" t="s">
        <v>8245</v>
      </c>
      <c r="J3607">
        <v>1426866851</v>
      </c>
      <c r="K3607">
        <v>1424278451</v>
      </c>
      <c r="L3607" t="b">
        <v>0</v>
      </c>
      <c r="M3607">
        <v>320</v>
      </c>
      <c r="N3607" t="b">
        <v>1</v>
      </c>
      <c r="O3607" t="s">
        <v>8301</v>
      </c>
      <c r="P3607" t="s">
        <v>8321</v>
      </c>
      <c r="Q3607" t="s">
        <v>8322</v>
      </c>
      <c r="R3607">
        <f t="shared" si="392"/>
        <v>164.3</v>
      </c>
      <c r="S3607" s="9">
        <f t="shared" si="393"/>
        <v>131</v>
      </c>
      <c r="T3607" s="8">
        <f t="shared" si="394"/>
        <v>42053.704293981486</v>
      </c>
      <c r="U3607" s="8">
        <f t="shared" si="395"/>
        <v>42083.662627314814</v>
      </c>
      <c r="V3607" s="14">
        <f t="shared" si="396"/>
        <v>29.958333333328483</v>
      </c>
      <c r="W3607" s="10">
        <f t="shared" si="397"/>
        <v>0.31440000000000001</v>
      </c>
      <c r="X3607" s="21">
        <f t="shared" si="398"/>
        <v>2015</v>
      </c>
    </row>
    <row r="3608" spans="1:24" ht="30" x14ac:dyDescent="0.25">
      <c r="A3608">
        <v>3691</v>
      </c>
      <c r="B3608" s="1" t="s">
        <v>3688</v>
      </c>
      <c r="C3608" s="1" t="s">
        <v>7801</v>
      </c>
      <c r="D3608" s="3">
        <v>40000</v>
      </c>
      <c r="E3608" s="4">
        <v>51184</v>
      </c>
      <c r="F3608" t="s">
        <v>8218</v>
      </c>
      <c r="G3608" t="s">
        <v>8223</v>
      </c>
      <c r="H3608" t="s">
        <v>8403</v>
      </c>
      <c r="I3608" t="s">
        <v>8245</v>
      </c>
      <c r="J3608">
        <v>1425272340</v>
      </c>
      <c r="K3608">
        <v>1421426929</v>
      </c>
      <c r="L3608" t="b">
        <v>0</v>
      </c>
      <c r="M3608">
        <v>274</v>
      </c>
      <c r="N3608" t="b">
        <v>1</v>
      </c>
      <c r="O3608" t="s">
        <v>8269</v>
      </c>
      <c r="P3608" t="s">
        <v>8321</v>
      </c>
      <c r="Q3608" t="s">
        <v>8324</v>
      </c>
      <c r="R3608">
        <f t="shared" si="392"/>
        <v>186.8</v>
      </c>
      <c r="S3608" s="9">
        <f t="shared" si="393"/>
        <v>128</v>
      </c>
      <c r="T3608" s="8">
        <f t="shared" si="394"/>
        <v>42020.700567129628</v>
      </c>
      <c r="U3608" s="8">
        <f t="shared" si="395"/>
        <v>42065.207638888889</v>
      </c>
      <c r="V3608" s="14">
        <f t="shared" si="396"/>
        <v>44.507071759260725</v>
      </c>
      <c r="W3608" s="10">
        <f t="shared" si="397"/>
        <v>0.27960000000000002</v>
      </c>
      <c r="X3608" s="21">
        <f t="shared" si="398"/>
        <v>2015</v>
      </c>
    </row>
    <row r="3609" spans="1:24" ht="60" x14ac:dyDescent="0.25">
      <c r="A3609">
        <v>333</v>
      </c>
      <c r="B3609" s="1" t="s">
        <v>334</v>
      </c>
      <c r="C3609" s="1" t="s">
        <v>4443</v>
      </c>
      <c r="D3609" s="3">
        <v>40000</v>
      </c>
      <c r="E3609" s="4">
        <v>50091</v>
      </c>
      <c r="F3609" t="s">
        <v>8218</v>
      </c>
      <c r="G3609" t="s">
        <v>8223</v>
      </c>
      <c r="H3609" t="s">
        <v>8403</v>
      </c>
      <c r="I3609" t="s">
        <v>8245</v>
      </c>
      <c r="J3609">
        <v>1460038591</v>
      </c>
      <c r="K3609">
        <v>1457450191</v>
      </c>
      <c r="L3609" t="b">
        <v>1</v>
      </c>
      <c r="M3609">
        <v>266</v>
      </c>
      <c r="N3609" t="b">
        <v>1</v>
      </c>
      <c r="O3609" t="s">
        <v>8267</v>
      </c>
      <c r="P3609" t="s">
        <v>8319</v>
      </c>
      <c r="Q3609" t="s">
        <v>8320</v>
      </c>
      <c r="R3609">
        <f t="shared" si="392"/>
        <v>188.31</v>
      </c>
      <c r="S3609" s="9">
        <f t="shared" si="393"/>
        <v>125</v>
      </c>
      <c r="T3609" s="8">
        <f t="shared" si="394"/>
        <v>42437.636469907404</v>
      </c>
      <c r="U3609" s="8">
        <f t="shared" si="395"/>
        <v>42467.59480324074</v>
      </c>
      <c r="V3609" s="14">
        <f t="shared" si="396"/>
        <v>29.958333333335759</v>
      </c>
      <c r="W3609" s="10">
        <f t="shared" si="397"/>
        <v>0.25227500000000003</v>
      </c>
      <c r="X3609" s="21">
        <f t="shared" si="398"/>
        <v>2016</v>
      </c>
    </row>
    <row r="3610" spans="1:24" ht="60" x14ac:dyDescent="0.25">
      <c r="A3610">
        <v>641</v>
      </c>
      <c r="B3610" s="1" t="s">
        <v>642</v>
      </c>
      <c r="C3610" s="1" t="s">
        <v>4751</v>
      </c>
      <c r="D3610" s="3">
        <v>40000</v>
      </c>
      <c r="E3610" s="4">
        <v>47665</v>
      </c>
      <c r="F3610" t="s">
        <v>8218</v>
      </c>
      <c r="G3610" t="s">
        <v>8223</v>
      </c>
      <c r="H3610" t="s">
        <v>8403</v>
      </c>
      <c r="I3610" t="s">
        <v>8245</v>
      </c>
      <c r="J3610">
        <v>1439473248</v>
      </c>
      <c r="K3610">
        <v>1436881248</v>
      </c>
      <c r="L3610" t="b">
        <v>0</v>
      </c>
      <c r="M3610">
        <v>315</v>
      </c>
      <c r="N3610" t="b">
        <v>1</v>
      </c>
      <c r="O3610" t="s">
        <v>8271</v>
      </c>
      <c r="P3610" t="s">
        <v>8306</v>
      </c>
      <c r="Q3610" t="s">
        <v>8308</v>
      </c>
      <c r="R3610">
        <f t="shared" si="392"/>
        <v>151.32</v>
      </c>
      <c r="S3610" s="9">
        <f t="shared" si="393"/>
        <v>119</v>
      </c>
      <c r="T3610" s="8">
        <f t="shared" si="394"/>
        <v>42199.57</v>
      </c>
      <c r="U3610" s="8">
        <f t="shared" si="395"/>
        <v>42229.57</v>
      </c>
      <c r="V3610" s="14">
        <f t="shared" si="396"/>
        <v>30</v>
      </c>
      <c r="W3610" s="10">
        <f t="shared" si="397"/>
        <v>0.19162499999999999</v>
      </c>
      <c r="X3610" s="21">
        <f t="shared" si="398"/>
        <v>2015</v>
      </c>
    </row>
    <row r="3611" spans="1:24" ht="30" x14ac:dyDescent="0.25">
      <c r="A3611">
        <v>1467</v>
      </c>
      <c r="B3611" s="1" t="s">
        <v>1468</v>
      </c>
      <c r="C3611" s="1" t="s">
        <v>5577</v>
      </c>
      <c r="D3611" s="3">
        <v>40000</v>
      </c>
      <c r="E3611" s="4">
        <v>46032</v>
      </c>
      <c r="F3611" t="s">
        <v>8218</v>
      </c>
      <c r="G3611" t="s">
        <v>8223</v>
      </c>
      <c r="H3611" t="s">
        <v>8403</v>
      </c>
      <c r="I3611" t="s">
        <v>8245</v>
      </c>
      <c r="J3611">
        <v>1332699285</v>
      </c>
      <c r="K3611">
        <v>1327518885</v>
      </c>
      <c r="L3611" t="b">
        <v>1</v>
      </c>
      <c r="M3611">
        <v>600</v>
      </c>
      <c r="N3611" t="b">
        <v>1</v>
      </c>
      <c r="O3611" t="s">
        <v>8286</v>
      </c>
      <c r="P3611" t="s">
        <v>8309</v>
      </c>
      <c r="Q3611" t="s">
        <v>8310</v>
      </c>
      <c r="R3611">
        <f t="shared" si="392"/>
        <v>76.72</v>
      </c>
      <c r="S3611" s="9">
        <f t="shared" si="393"/>
        <v>115</v>
      </c>
      <c r="T3611" s="8">
        <f t="shared" si="394"/>
        <v>40933.80190972222</v>
      </c>
      <c r="U3611" s="8">
        <f t="shared" si="395"/>
        <v>40993.760243055556</v>
      </c>
      <c r="V3611" s="14">
        <f t="shared" si="396"/>
        <v>59.958333333335759</v>
      </c>
      <c r="W3611" s="10">
        <f t="shared" si="397"/>
        <v>0.15079999999999999</v>
      </c>
      <c r="X3611" s="21">
        <f t="shared" si="398"/>
        <v>2012</v>
      </c>
    </row>
    <row r="3612" spans="1:24" ht="60" x14ac:dyDescent="0.25">
      <c r="A3612">
        <v>3004</v>
      </c>
      <c r="B3612" s="1" t="s">
        <v>3004</v>
      </c>
      <c r="C3612" s="1" t="s">
        <v>7114</v>
      </c>
      <c r="D3612" s="3">
        <v>40000</v>
      </c>
      <c r="E3612" s="4">
        <v>45126</v>
      </c>
      <c r="F3612" t="s">
        <v>8218</v>
      </c>
      <c r="G3612" t="s">
        <v>8223</v>
      </c>
      <c r="H3612" t="s">
        <v>8403</v>
      </c>
      <c r="I3612" t="s">
        <v>8245</v>
      </c>
      <c r="J3612">
        <v>1416089324</v>
      </c>
      <c r="K3612">
        <v>1413493724</v>
      </c>
      <c r="L3612" t="b">
        <v>0</v>
      </c>
      <c r="M3612">
        <v>277</v>
      </c>
      <c r="N3612" t="b">
        <v>1</v>
      </c>
      <c r="O3612" t="s">
        <v>8301</v>
      </c>
      <c r="P3612" t="s">
        <v>8321</v>
      </c>
      <c r="Q3612" t="s">
        <v>8322</v>
      </c>
      <c r="R3612">
        <f t="shared" si="392"/>
        <v>162.91</v>
      </c>
      <c r="S3612" s="9">
        <f t="shared" si="393"/>
        <v>113</v>
      </c>
      <c r="T3612" s="8">
        <f t="shared" si="394"/>
        <v>41928.881064814814</v>
      </c>
      <c r="U3612" s="8">
        <f t="shared" si="395"/>
        <v>41958.922731481478</v>
      </c>
      <c r="V3612" s="14">
        <f t="shared" si="396"/>
        <v>30.041666666664241</v>
      </c>
      <c r="W3612" s="10">
        <f t="shared" si="397"/>
        <v>0.12814999999999999</v>
      </c>
      <c r="X3612" s="21">
        <f t="shared" si="398"/>
        <v>2014</v>
      </c>
    </row>
    <row r="3613" spans="1:24" ht="60" x14ac:dyDescent="0.25">
      <c r="A3613">
        <v>347</v>
      </c>
      <c r="B3613" s="1" t="s">
        <v>348</v>
      </c>
      <c r="C3613" s="1" t="s">
        <v>4457</v>
      </c>
      <c r="D3613" s="3">
        <v>40000</v>
      </c>
      <c r="E3613" s="4">
        <v>44636.2</v>
      </c>
      <c r="F3613" t="s">
        <v>8218</v>
      </c>
      <c r="G3613" t="s">
        <v>8223</v>
      </c>
      <c r="H3613" t="s">
        <v>8403</v>
      </c>
      <c r="I3613" t="s">
        <v>8245</v>
      </c>
      <c r="J3613">
        <v>1447505609</v>
      </c>
      <c r="K3613">
        <v>1444910009</v>
      </c>
      <c r="L3613" t="b">
        <v>1</v>
      </c>
      <c r="M3613">
        <v>379</v>
      </c>
      <c r="N3613" t="b">
        <v>1</v>
      </c>
      <c r="O3613" t="s">
        <v>8267</v>
      </c>
      <c r="P3613" t="s">
        <v>8319</v>
      </c>
      <c r="Q3613" t="s">
        <v>8320</v>
      </c>
      <c r="R3613">
        <f t="shared" si="392"/>
        <v>117.77</v>
      </c>
      <c r="S3613" s="9">
        <f t="shared" si="393"/>
        <v>112</v>
      </c>
      <c r="T3613" s="8">
        <f t="shared" si="394"/>
        <v>42292.495474537034</v>
      </c>
      <c r="U3613" s="8">
        <f t="shared" si="395"/>
        <v>42322.537141203706</v>
      </c>
      <c r="V3613" s="14">
        <f t="shared" si="396"/>
        <v>30.041666666671517</v>
      </c>
      <c r="W3613" s="10">
        <f t="shared" si="397"/>
        <v>0.11590499999999992</v>
      </c>
      <c r="X3613" s="21">
        <f t="shared" si="398"/>
        <v>2015</v>
      </c>
    </row>
    <row r="3614" spans="1:24" ht="45" x14ac:dyDescent="0.25">
      <c r="A3614">
        <v>331</v>
      </c>
      <c r="B3614" s="1" t="s">
        <v>332</v>
      </c>
      <c r="C3614" s="1" t="s">
        <v>4441</v>
      </c>
      <c r="D3614" s="3">
        <v>40000</v>
      </c>
      <c r="E3614" s="4">
        <v>42642</v>
      </c>
      <c r="F3614" t="s">
        <v>8218</v>
      </c>
      <c r="G3614" t="s">
        <v>8223</v>
      </c>
      <c r="H3614" t="s">
        <v>8403</v>
      </c>
      <c r="I3614" t="s">
        <v>8245</v>
      </c>
      <c r="J3614">
        <v>1466171834</v>
      </c>
      <c r="K3614">
        <v>1463493434</v>
      </c>
      <c r="L3614" t="b">
        <v>1</v>
      </c>
      <c r="M3614">
        <v>438</v>
      </c>
      <c r="N3614" t="b">
        <v>1</v>
      </c>
      <c r="O3614" t="s">
        <v>8267</v>
      </c>
      <c r="P3614" t="s">
        <v>8319</v>
      </c>
      <c r="Q3614" t="s">
        <v>8320</v>
      </c>
      <c r="R3614">
        <f t="shared" si="392"/>
        <v>97.36</v>
      </c>
      <c r="S3614" s="9">
        <f t="shared" si="393"/>
        <v>107</v>
      </c>
      <c r="T3614" s="8">
        <f t="shared" si="394"/>
        <v>42507.581412037034</v>
      </c>
      <c r="U3614" s="8">
        <f t="shared" si="395"/>
        <v>42538.581412037034</v>
      </c>
      <c r="V3614" s="14">
        <f t="shared" si="396"/>
        <v>31</v>
      </c>
      <c r="W3614" s="10">
        <f t="shared" si="397"/>
        <v>6.6049999999999998E-2</v>
      </c>
      <c r="X3614" s="21">
        <f t="shared" si="398"/>
        <v>2016</v>
      </c>
    </row>
    <row r="3615" spans="1:24" ht="45" x14ac:dyDescent="0.25">
      <c r="A3615">
        <v>2340</v>
      </c>
      <c r="B3615" s="1" t="s">
        <v>2341</v>
      </c>
      <c r="C3615" s="1" t="s">
        <v>6450</v>
      </c>
      <c r="D3615" s="3">
        <v>40000</v>
      </c>
      <c r="E3615" s="4">
        <v>42311</v>
      </c>
      <c r="F3615" t="s">
        <v>8218</v>
      </c>
      <c r="G3615" t="s">
        <v>8223</v>
      </c>
      <c r="H3615" t="s">
        <v>8403</v>
      </c>
      <c r="I3615" t="s">
        <v>8245</v>
      </c>
      <c r="J3615">
        <v>1477841138</v>
      </c>
      <c r="K3615">
        <v>1475249138</v>
      </c>
      <c r="L3615" t="b">
        <v>1</v>
      </c>
      <c r="M3615">
        <v>403</v>
      </c>
      <c r="N3615" t="b">
        <v>1</v>
      </c>
      <c r="O3615" t="s">
        <v>8296</v>
      </c>
      <c r="P3615" t="s">
        <v>8317</v>
      </c>
      <c r="Q3615" t="s">
        <v>8318</v>
      </c>
      <c r="R3615">
        <f t="shared" si="392"/>
        <v>104.99</v>
      </c>
      <c r="S3615" s="9">
        <f t="shared" si="393"/>
        <v>106</v>
      </c>
      <c r="T3615" s="8">
        <f t="shared" si="394"/>
        <v>42643.642800925925</v>
      </c>
      <c r="U3615" s="8">
        <f t="shared" si="395"/>
        <v>42673.642800925925</v>
      </c>
      <c r="V3615" s="14">
        <f t="shared" si="396"/>
        <v>30</v>
      </c>
      <c r="W3615" s="10">
        <f t="shared" si="397"/>
        <v>5.7775E-2</v>
      </c>
      <c r="X3615" s="21">
        <f t="shared" si="398"/>
        <v>2016</v>
      </c>
    </row>
    <row r="3616" spans="1:24" ht="60" x14ac:dyDescent="0.25">
      <c r="A3616">
        <v>284</v>
      </c>
      <c r="B3616" s="1" t="s">
        <v>285</v>
      </c>
      <c r="C3616" s="1" t="s">
        <v>4394</v>
      </c>
      <c r="D3616" s="3">
        <v>40000</v>
      </c>
      <c r="E3616" s="4">
        <v>41850.46</v>
      </c>
      <c r="F3616" t="s">
        <v>8218</v>
      </c>
      <c r="G3616" t="s">
        <v>8223</v>
      </c>
      <c r="H3616" t="s">
        <v>8403</v>
      </c>
      <c r="I3616" t="s">
        <v>8245</v>
      </c>
      <c r="J3616">
        <v>1327167780</v>
      </c>
      <c r="K3616">
        <v>1325007780</v>
      </c>
      <c r="L3616" t="b">
        <v>1</v>
      </c>
      <c r="M3616">
        <v>760</v>
      </c>
      <c r="N3616" t="b">
        <v>1</v>
      </c>
      <c r="O3616" t="s">
        <v>8267</v>
      </c>
      <c r="P3616" t="s">
        <v>8319</v>
      </c>
      <c r="Q3616" t="s">
        <v>8320</v>
      </c>
      <c r="R3616">
        <f t="shared" si="392"/>
        <v>55.07</v>
      </c>
      <c r="S3616" s="9">
        <f t="shared" si="393"/>
        <v>105</v>
      </c>
      <c r="T3616" s="8">
        <f t="shared" si="394"/>
        <v>40904.738194444442</v>
      </c>
      <c r="U3616" s="8">
        <f t="shared" si="395"/>
        <v>40929.738194444442</v>
      </c>
      <c r="V3616" s="14">
        <f t="shared" si="396"/>
        <v>25</v>
      </c>
      <c r="W3616" s="10">
        <f t="shared" si="397"/>
        <v>4.6261499999999976E-2</v>
      </c>
      <c r="X3616" s="21">
        <f t="shared" si="398"/>
        <v>2011</v>
      </c>
    </row>
    <row r="3617" spans="1:24" ht="45" x14ac:dyDescent="0.25">
      <c r="A3617">
        <v>2703</v>
      </c>
      <c r="B3617" s="1" t="s">
        <v>2703</v>
      </c>
      <c r="C3617" s="1" t="s">
        <v>6813</v>
      </c>
      <c r="D3617" s="3">
        <v>40000</v>
      </c>
      <c r="E3617" s="4">
        <v>41500</v>
      </c>
      <c r="F3617" t="s">
        <v>8221</v>
      </c>
      <c r="G3617" t="s">
        <v>8237</v>
      </c>
      <c r="H3617" t="s">
        <v>8419</v>
      </c>
      <c r="I3617" t="s">
        <v>8255</v>
      </c>
      <c r="J3617">
        <v>1490196830</v>
      </c>
      <c r="K3617">
        <v>1485016430</v>
      </c>
      <c r="L3617" t="b">
        <v>0</v>
      </c>
      <c r="M3617">
        <v>45</v>
      </c>
      <c r="N3617" t="b">
        <v>0</v>
      </c>
      <c r="O3617" t="s">
        <v>8301</v>
      </c>
      <c r="P3617" t="s">
        <v>8321</v>
      </c>
      <c r="Q3617" t="s">
        <v>8322</v>
      </c>
      <c r="R3617">
        <f t="shared" si="392"/>
        <v>922.22</v>
      </c>
      <c r="S3617" s="9">
        <f t="shared" si="393"/>
        <v>104</v>
      </c>
      <c r="T3617" s="8">
        <f t="shared" si="394"/>
        <v>42756.690162037034</v>
      </c>
      <c r="U3617" s="8">
        <f t="shared" si="395"/>
        <v>42816.648495370369</v>
      </c>
      <c r="V3617" s="14">
        <f t="shared" si="396"/>
        <v>59.958333333335759</v>
      </c>
      <c r="W3617" s="10">
        <f t="shared" si="397"/>
        <v>3.7499999999999999E-2</v>
      </c>
      <c r="X3617" s="21">
        <f t="shared" si="398"/>
        <v>2017</v>
      </c>
    </row>
    <row r="3618" spans="1:24" ht="30" x14ac:dyDescent="0.25">
      <c r="A3618">
        <v>3648</v>
      </c>
      <c r="B3618" s="1" t="s">
        <v>3646</v>
      </c>
      <c r="C3618" s="1" t="s">
        <v>7758</v>
      </c>
      <c r="D3618" s="3">
        <v>40000</v>
      </c>
      <c r="E3618" s="4">
        <v>40153</v>
      </c>
      <c r="F3618" t="s">
        <v>8218</v>
      </c>
      <c r="G3618" t="s">
        <v>8223</v>
      </c>
      <c r="H3618" t="s">
        <v>8403</v>
      </c>
      <c r="I3618" t="s">
        <v>8245</v>
      </c>
      <c r="J3618">
        <v>1412492445</v>
      </c>
      <c r="K3618">
        <v>1409900445</v>
      </c>
      <c r="L3618" t="b">
        <v>0</v>
      </c>
      <c r="M3618">
        <v>73</v>
      </c>
      <c r="N3618" t="b">
        <v>1</v>
      </c>
      <c r="O3618" t="s">
        <v>8269</v>
      </c>
      <c r="P3618" t="s">
        <v>8321</v>
      </c>
      <c r="Q3618" t="s">
        <v>8324</v>
      </c>
      <c r="R3618">
        <f t="shared" si="392"/>
        <v>550.04</v>
      </c>
      <c r="S3618" s="9">
        <f t="shared" si="393"/>
        <v>100</v>
      </c>
      <c r="T3618" s="8">
        <f t="shared" si="394"/>
        <v>41887.292187500003</v>
      </c>
      <c r="U3618" s="8">
        <f t="shared" si="395"/>
        <v>41917.292187500003</v>
      </c>
      <c r="V3618" s="14">
        <f t="shared" si="396"/>
        <v>30</v>
      </c>
      <c r="W3618" s="10">
        <f t="shared" si="397"/>
        <v>3.8249999999999998E-3</v>
      </c>
      <c r="X3618" s="21">
        <f t="shared" si="398"/>
        <v>2014</v>
      </c>
    </row>
    <row r="3619" spans="1:24" ht="45" x14ac:dyDescent="0.25">
      <c r="A3619">
        <v>1304</v>
      </c>
      <c r="B3619" s="1" t="s">
        <v>1305</v>
      </c>
      <c r="C3619" s="1" t="s">
        <v>5414</v>
      </c>
      <c r="D3619" s="3">
        <v>40000</v>
      </c>
      <c r="E3619" s="4">
        <v>15851</v>
      </c>
      <c r="F3619" t="s">
        <v>8219</v>
      </c>
      <c r="G3619" t="s">
        <v>8224</v>
      </c>
      <c r="H3619" t="s">
        <v>8407</v>
      </c>
      <c r="I3619" t="s">
        <v>8246</v>
      </c>
      <c r="J3619">
        <v>1489376405</v>
      </c>
      <c r="K3619">
        <v>1484196005</v>
      </c>
      <c r="L3619" t="b">
        <v>0</v>
      </c>
      <c r="M3619">
        <v>104</v>
      </c>
      <c r="N3619" t="b">
        <v>0</v>
      </c>
      <c r="O3619" t="s">
        <v>8271</v>
      </c>
      <c r="P3619" t="s">
        <v>8306</v>
      </c>
      <c r="Q3619" t="s">
        <v>8308</v>
      </c>
      <c r="R3619">
        <f t="shared" si="392"/>
        <v>152.41</v>
      </c>
      <c r="S3619" s="9">
        <f t="shared" si="393"/>
        <v>40</v>
      </c>
      <c r="T3619" s="8">
        <f t="shared" si="394"/>
        <v>42747.194502314815</v>
      </c>
      <c r="U3619" s="8">
        <f t="shared" si="395"/>
        <v>42807.152835648143</v>
      </c>
      <c r="V3619" s="14">
        <f t="shared" si="396"/>
        <v>59.958333333328483</v>
      </c>
      <c r="W3619" s="10">
        <f t="shared" si="397"/>
        <v>-0.60372499999999996</v>
      </c>
      <c r="X3619" s="21">
        <f t="shared" si="398"/>
        <v>2017</v>
      </c>
    </row>
    <row r="3620" spans="1:24" ht="60" x14ac:dyDescent="0.25">
      <c r="A3620">
        <v>1313</v>
      </c>
      <c r="B3620" s="1" t="s">
        <v>1314</v>
      </c>
      <c r="C3620" s="1" t="s">
        <v>5423</v>
      </c>
      <c r="D3620" s="3">
        <v>40000</v>
      </c>
      <c r="E3620" s="4">
        <v>12446</v>
      </c>
      <c r="F3620" t="s">
        <v>8219</v>
      </c>
      <c r="G3620" t="s">
        <v>8223</v>
      </c>
      <c r="H3620" t="s">
        <v>8403</v>
      </c>
      <c r="I3620" t="s">
        <v>8245</v>
      </c>
      <c r="J3620">
        <v>1457024514</v>
      </c>
      <c r="K3620">
        <v>1454432514</v>
      </c>
      <c r="L3620" t="b">
        <v>0</v>
      </c>
      <c r="M3620">
        <v>122</v>
      </c>
      <c r="N3620" t="b">
        <v>0</v>
      </c>
      <c r="O3620" t="s">
        <v>8271</v>
      </c>
      <c r="P3620" t="s">
        <v>8306</v>
      </c>
      <c r="Q3620" t="s">
        <v>8308</v>
      </c>
      <c r="R3620">
        <f t="shared" si="392"/>
        <v>102.02</v>
      </c>
      <c r="S3620" s="9">
        <f t="shared" si="393"/>
        <v>31</v>
      </c>
      <c r="T3620" s="8">
        <f t="shared" si="394"/>
        <v>42402.709652777776</v>
      </c>
      <c r="U3620" s="8">
        <f t="shared" si="395"/>
        <v>42432.709652777776</v>
      </c>
      <c r="V3620" s="14">
        <f t="shared" si="396"/>
        <v>30</v>
      </c>
      <c r="W3620" s="10">
        <f t="shared" si="397"/>
        <v>-0.68884999999999996</v>
      </c>
      <c r="X3620" s="21">
        <f t="shared" si="398"/>
        <v>2016</v>
      </c>
    </row>
    <row r="3621" spans="1:24" ht="60" x14ac:dyDescent="0.25">
      <c r="A3621">
        <v>2673</v>
      </c>
      <c r="B3621" s="1" t="s">
        <v>2673</v>
      </c>
      <c r="C3621" s="1" t="s">
        <v>6783</v>
      </c>
      <c r="D3621" s="3">
        <v>40000</v>
      </c>
      <c r="E3621" s="4">
        <v>11032</v>
      </c>
      <c r="F3621" t="s">
        <v>8220</v>
      </c>
      <c r="G3621" t="s">
        <v>8223</v>
      </c>
      <c r="H3621" t="s">
        <v>8403</v>
      </c>
      <c r="I3621" t="s">
        <v>8245</v>
      </c>
      <c r="J3621">
        <v>1414622700</v>
      </c>
      <c r="K3621">
        <v>1412081999</v>
      </c>
      <c r="L3621" t="b">
        <v>1</v>
      </c>
      <c r="M3621">
        <v>66</v>
      </c>
      <c r="N3621" t="b">
        <v>0</v>
      </c>
      <c r="O3621" t="s">
        <v>8300</v>
      </c>
      <c r="P3621" t="s">
        <v>8306</v>
      </c>
      <c r="Q3621" t="s">
        <v>8338</v>
      </c>
      <c r="R3621">
        <f t="shared" si="392"/>
        <v>167.15</v>
      </c>
      <c r="S3621" s="9">
        <f t="shared" si="393"/>
        <v>28</v>
      </c>
      <c r="T3621" s="8">
        <f t="shared" si="394"/>
        <v>41912.541655092595</v>
      </c>
      <c r="U3621" s="8">
        <f t="shared" si="395"/>
        <v>41941.947916666664</v>
      </c>
      <c r="V3621" s="14">
        <f t="shared" si="396"/>
        <v>29.406261574069504</v>
      </c>
      <c r="W3621" s="10">
        <f t="shared" si="397"/>
        <v>-0.72419999999999995</v>
      </c>
      <c r="X3621" s="21">
        <f t="shared" si="398"/>
        <v>2014</v>
      </c>
    </row>
    <row r="3622" spans="1:24" ht="60" x14ac:dyDescent="0.25">
      <c r="A3622">
        <v>1783</v>
      </c>
      <c r="B3622" s="1" t="s">
        <v>1784</v>
      </c>
      <c r="C3622" s="1" t="s">
        <v>5893</v>
      </c>
      <c r="D3622" s="3">
        <v>40000</v>
      </c>
      <c r="E3622" s="4">
        <v>9477</v>
      </c>
      <c r="F3622" t="s">
        <v>8220</v>
      </c>
      <c r="G3622" t="s">
        <v>8223</v>
      </c>
      <c r="H3622" t="s">
        <v>8403</v>
      </c>
      <c r="I3622" t="s">
        <v>8245</v>
      </c>
      <c r="J3622">
        <v>1432248478</v>
      </c>
      <c r="K3622">
        <v>1429656478</v>
      </c>
      <c r="L3622" t="b">
        <v>1</v>
      </c>
      <c r="M3622">
        <v>185</v>
      </c>
      <c r="N3622" t="b">
        <v>0</v>
      </c>
      <c r="O3622" t="s">
        <v>8283</v>
      </c>
      <c r="P3622" t="s">
        <v>8311</v>
      </c>
      <c r="Q3622" t="s">
        <v>8312</v>
      </c>
      <c r="R3622">
        <f t="shared" si="392"/>
        <v>51.23</v>
      </c>
      <c r="S3622" s="9">
        <f t="shared" si="393"/>
        <v>24</v>
      </c>
      <c r="T3622" s="8">
        <f t="shared" si="394"/>
        <v>42115.949976851851</v>
      </c>
      <c r="U3622" s="8">
        <f t="shared" si="395"/>
        <v>42145.949976851851</v>
      </c>
      <c r="V3622" s="14">
        <f t="shared" si="396"/>
        <v>30</v>
      </c>
      <c r="W3622" s="10">
        <f t="shared" si="397"/>
        <v>-0.76307499999999995</v>
      </c>
      <c r="X3622" s="21">
        <f t="shared" si="398"/>
        <v>2015</v>
      </c>
    </row>
    <row r="3623" spans="1:24" ht="60" x14ac:dyDescent="0.25">
      <c r="A3623">
        <v>708</v>
      </c>
      <c r="B3623" s="1" t="s">
        <v>709</v>
      </c>
      <c r="C3623" s="1" t="s">
        <v>4818</v>
      </c>
      <c r="D3623" s="3">
        <v>40000</v>
      </c>
      <c r="E3623" s="4">
        <v>8837</v>
      </c>
      <c r="F3623" t="s">
        <v>8220</v>
      </c>
      <c r="G3623" t="s">
        <v>8224</v>
      </c>
      <c r="H3623" t="s">
        <v>8407</v>
      </c>
      <c r="I3623" t="s">
        <v>8246</v>
      </c>
      <c r="J3623">
        <v>1410616600</v>
      </c>
      <c r="K3623">
        <v>1405432600</v>
      </c>
      <c r="L3623" t="b">
        <v>0</v>
      </c>
      <c r="M3623">
        <v>369</v>
      </c>
      <c r="N3623" t="b">
        <v>0</v>
      </c>
      <c r="O3623" t="s">
        <v>8271</v>
      </c>
      <c r="P3623" t="s">
        <v>8306</v>
      </c>
      <c r="Q3623" t="s">
        <v>8308</v>
      </c>
      <c r="R3623">
        <f t="shared" si="392"/>
        <v>23.95</v>
      </c>
      <c r="S3623" s="9">
        <f t="shared" si="393"/>
        <v>22</v>
      </c>
      <c r="T3623" s="8">
        <f t="shared" si="394"/>
        <v>41835.581018518518</v>
      </c>
      <c r="U3623" s="8">
        <f t="shared" si="395"/>
        <v>41895.581018518518</v>
      </c>
      <c r="V3623" s="14">
        <f t="shared" si="396"/>
        <v>60</v>
      </c>
      <c r="W3623" s="10">
        <f t="shared" si="397"/>
        <v>-0.77907499999999996</v>
      </c>
      <c r="X3623" s="21">
        <f t="shared" si="398"/>
        <v>2014</v>
      </c>
    </row>
    <row r="3624" spans="1:24" ht="60" x14ac:dyDescent="0.25">
      <c r="A3624">
        <v>3107</v>
      </c>
      <c r="B3624" s="1" t="s">
        <v>3107</v>
      </c>
      <c r="C3624" s="1" t="s">
        <v>7217</v>
      </c>
      <c r="D3624" s="3">
        <v>40000</v>
      </c>
      <c r="E3624" s="4">
        <v>7905</v>
      </c>
      <c r="F3624" t="s">
        <v>8220</v>
      </c>
      <c r="G3624" t="s">
        <v>8223</v>
      </c>
      <c r="H3624" t="s">
        <v>8403</v>
      </c>
      <c r="I3624" t="s">
        <v>8245</v>
      </c>
      <c r="J3624">
        <v>1431372751</v>
      </c>
      <c r="K3624">
        <v>1430767951</v>
      </c>
      <c r="L3624" t="b">
        <v>0</v>
      </c>
      <c r="M3624">
        <v>29</v>
      </c>
      <c r="N3624" t="b">
        <v>0</v>
      </c>
      <c r="O3624" t="s">
        <v>8301</v>
      </c>
      <c r="P3624" t="s">
        <v>8321</v>
      </c>
      <c r="Q3624" t="s">
        <v>8322</v>
      </c>
      <c r="R3624">
        <f t="shared" si="392"/>
        <v>272.58999999999997</v>
      </c>
      <c r="S3624" s="9">
        <f t="shared" si="393"/>
        <v>20</v>
      </c>
      <c r="T3624" s="8">
        <f t="shared" si="394"/>
        <v>42128.814247685179</v>
      </c>
      <c r="U3624" s="8">
        <f t="shared" si="395"/>
        <v>42135.814247685179</v>
      </c>
      <c r="V3624" s="14">
        <f t="shared" si="396"/>
        <v>7</v>
      </c>
      <c r="W3624" s="10">
        <f t="shared" si="397"/>
        <v>-0.80237499999999995</v>
      </c>
      <c r="X3624" s="21">
        <f t="shared" si="398"/>
        <v>2015</v>
      </c>
    </row>
    <row r="3625" spans="1:24" ht="60" x14ac:dyDescent="0.25">
      <c r="A3625">
        <v>480</v>
      </c>
      <c r="B3625" s="1" t="s">
        <v>481</v>
      </c>
      <c r="C3625" s="1" t="s">
        <v>4590</v>
      </c>
      <c r="D3625" s="3">
        <v>40000</v>
      </c>
      <c r="E3625" s="4">
        <v>7764</v>
      </c>
      <c r="F3625" t="s">
        <v>8220</v>
      </c>
      <c r="G3625" t="s">
        <v>8223</v>
      </c>
      <c r="H3625" t="s">
        <v>8403</v>
      </c>
      <c r="I3625" t="s">
        <v>8245</v>
      </c>
      <c r="J3625">
        <v>1376049615</v>
      </c>
      <c r="K3625">
        <v>1373457615</v>
      </c>
      <c r="L3625" t="b">
        <v>0</v>
      </c>
      <c r="M3625">
        <v>140</v>
      </c>
      <c r="N3625" t="b">
        <v>0</v>
      </c>
      <c r="O3625" t="s">
        <v>8268</v>
      </c>
      <c r="P3625" t="s">
        <v>8319</v>
      </c>
      <c r="Q3625" t="s">
        <v>8337</v>
      </c>
      <c r="R3625">
        <f t="shared" si="392"/>
        <v>55.46</v>
      </c>
      <c r="S3625" s="9">
        <f t="shared" si="393"/>
        <v>19</v>
      </c>
      <c r="T3625" s="8">
        <f t="shared" si="394"/>
        <v>41465.500173611108</v>
      </c>
      <c r="U3625" s="8">
        <f t="shared" si="395"/>
        <v>41495.500173611108</v>
      </c>
      <c r="V3625" s="14">
        <f t="shared" si="396"/>
        <v>30</v>
      </c>
      <c r="W3625" s="10">
        <f t="shared" si="397"/>
        <v>-0.80589999999999995</v>
      </c>
      <c r="X3625" s="21">
        <f t="shared" si="398"/>
        <v>2013</v>
      </c>
    </row>
    <row r="3626" spans="1:24" ht="45" x14ac:dyDescent="0.25">
      <c r="A3626">
        <v>1318</v>
      </c>
      <c r="B3626" s="1" t="s">
        <v>1319</v>
      </c>
      <c r="C3626" s="1" t="s">
        <v>5428</v>
      </c>
      <c r="D3626" s="3">
        <v>40000</v>
      </c>
      <c r="E3626" s="4">
        <v>6130</v>
      </c>
      <c r="F3626" t="s">
        <v>8219</v>
      </c>
      <c r="G3626" t="s">
        <v>8223</v>
      </c>
      <c r="H3626" t="s">
        <v>8403</v>
      </c>
      <c r="I3626" t="s">
        <v>8245</v>
      </c>
      <c r="J3626">
        <v>1420938172</v>
      </c>
      <c r="K3626">
        <v>1418346172</v>
      </c>
      <c r="L3626" t="b">
        <v>0</v>
      </c>
      <c r="M3626">
        <v>135</v>
      </c>
      <c r="N3626" t="b">
        <v>0</v>
      </c>
      <c r="O3626" t="s">
        <v>8271</v>
      </c>
      <c r="P3626" t="s">
        <v>8306</v>
      </c>
      <c r="Q3626" t="s">
        <v>8308</v>
      </c>
      <c r="R3626">
        <f t="shared" si="392"/>
        <v>45.41</v>
      </c>
      <c r="S3626" s="9">
        <f t="shared" si="393"/>
        <v>15</v>
      </c>
      <c r="T3626" s="8">
        <f t="shared" si="394"/>
        <v>41985.043657407412</v>
      </c>
      <c r="U3626" s="8">
        <f t="shared" si="395"/>
        <v>42015.043657407412</v>
      </c>
      <c r="V3626" s="14">
        <f t="shared" si="396"/>
        <v>30</v>
      </c>
      <c r="W3626" s="10">
        <f t="shared" si="397"/>
        <v>-0.84675</v>
      </c>
      <c r="X3626" s="21">
        <f t="shared" si="398"/>
        <v>2014</v>
      </c>
    </row>
    <row r="3627" spans="1:24" x14ac:dyDescent="0.25">
      <c r="A3627">
        <v>185</v>
      </c>
      <c r="B3627" s="1" t="s">
        <v>187</v>
      </c>
      <c r="C3627" s="1" t="s">
        <v>4295</v>
      </c>
      <c r="D3627" s="3">
        <v>40000</v>
      </c>
      <c r="E3627" s="4">
        <v>2200</v>
      </c>
      <c r="F3627" t="s">
        <v>8220</v>
      </c>
      <c r="G3627" t="s">
        <v>8233</v>
      </c>
      <c r="H3627" t="s">
        <v>8411</v>
      </c>
      <c r="I3627" t="s">
        <v>8253</v>
      </c>
      <c r="J3627">
        <v>1471557139</v>
      </c>
      <c r="K3627">
        <v>1468965139</v>
      </c>
      <c r="L3627" t="b">
        <v>0</v>
      </c>
      <c r="M3627">
        <v>10</v>
      </c>
      <c r="N3627" t="b">
        <v>0</v>
      </c>
      <c r="O3627" t="s">
        <v>8266</v>
      </c>
      <c r="P3627" t="s">
        <v>8319</v>
      </c>
      <c r="Q3627" t="s">
        <v>8323</v>
      </c>
      <c r="R3627">
        <f t="shared" si="392"/>
        <v>220</v>
      </c>
      <c r="S3627" s="9">
        <f t="shared" si="393"/>
        <v>6</v>
      </c>
      <c r="T3627" s="8">
        <f t="shared" si="394"/>
        <v>42570.91133101852</v>
      </c>
      <c r="U3627" s="8">
        <f t="shared" si="395"/>
        <v>42600.91133101852</v>
      </c>
      <c r="V3627" s="14">
        <f t="shared" si="396"/>
        <v>30</v>
      </c>
      <c r="W3627" s="10">
        <f t="shared" si="397"/>
        <v>-0.94499999999999995</v>
      </c>
      <c r="X3627" s="21">
        <f t="shared" si="398"/>
        <v>2016</v>
      </c>
    </row>
    <row r="3628" spans="1:24" ht="45" x14ac:dyDescent="0.25">
      <c r="A3628">
        <v>1769</v>
      </c>
      <c r="B3628" s="1" t="s">
        <v>1770</v>
      </c>
      <c r="C3628" s="1" t="s">
        <v>5879</v>
      </c>
      <c r="D3628" s="3">
        <v>40000</v>
      </c>
      <c r="E3628" s="4">
        <v>1081</v>
      </c>
      <c r="F3628" t="s">
        <v>8220</v>
      </c>
      <c r="G3628" t="s">
        <v>8223</v>
      </c>
      <c r="H3628" t="s">
        <v>8403</v>
      </c>
      <c r="I3628" t="s">
        <v>8245</v>
      </c>
      <c r="J3628">
        <v>1421177959</v>
      </c>
      <c r="K3628">
        <v>1418585959</v>
      </c>
      <c r="L3628" t="b">
        <v>1</v>
      </c>
      <c r="M3628">
        <v>22</v>
      </c>
      <c r="N3628" t="b">
        <v>0</v>
      </c>
      <c r="O3628" t="s">
        <v>8283</v>
      </c>
      <c r="P3628" t="s">
        <v>8311</v>
      </c>
      <c r="Q3628" t="s">
        <v>8312</v>
      </c>
      <c r="R3628">
        <f t="shared" si="392"/>
        <v>49.14</v>
      </c>
      <c r="S3628" s="9">
        <f t="shared" si="393"/>
        <v>3</v>
      </c>
      <c r="T3628" s="8">
        <f t="shared" si="394"/>
        <v>41987.818969907406</v>
      </c>
      <c r="U3628" s="8">
        <f t="shared" si="395"/>
        <v>42017.818969907406</v>
      </c>
      <c r="V3628" s="14">
        <f t="shared" si="396"/>
        <v>30</v>
      </c>
      <c r="W3628" s="10">
        <f t="shared" si="397"/>
        <v>-0.97297500000000003</v>
      </c>
      <c r="X3628" s="21">
        <f t="shared" si="398"/>
        <v>2014</v>
      </c>
    </row>
    <row r="3629" spans="1:24" ht="60" x14ac:dyDescent="0.25">
      <c r="A3629">
        <v>3845</v>
      </c>
      <c r="B3629" s="1" t="s">
        <v>3842</v>
      </c>
      <c r="C3629" s="1" t="s">
        <v>7954</v>
      </c>
      <c r="D3629" s="3">
        <v>40000</v>
      </c>
      <c r="E3629" s="4">
        <v>842</v>
      </c>
      <c r="F3629" t="s">
        <v>8220</v>
      </c>
      <c r="G3629" t="s">
        <v>8223</v>
      </c>
      <c r="H3629" t="s">
        <v>8403</v>
      </c>
      <c r="I3629" t="s">
        <v>8245</v>
      </c>
      <c r="J3629">
        <v>1443711774</v>
      </c>
      <c r="K3629">
        <v>1441119774</v>
      </c>
      <c r="L3629" t="b">
        <v>1</v>
      </c>
      <c r="M3629">
        <v>12</v>
      </c>
      <c r="N3629" t="b">
        <v>0</v>
      </c>
      <c r="O3629" t="s">
        <v>8269</v>
      </c>
      <c r="P3629" t="s">
        <v>8321</v>
      </c>
      <c r="Q3629" t="s">
        <v>8324</v>
      </c>
      <c r="R3629">
        <f t="shared" si="392"/>
        <v>70.17</v>
      </c>
      <c r="S3629" s="9">
        <f t="shared" si="393"/>
        <v>2</v>
      </c>
      <c r="T3629" s="8">
        <f t="shared" si="394"/>
        <v>42248.627013888887</v>
      </c>
      <c r="U3629" s="8">
        <f t="shared" si="395"/>
        <v>42278.627013888887</v>
      </c>
      <c r="V3629" s="14">
        <f t="shared" si="396"/>
        <v>30</v>
      </c>
      <c r="W3629" s="10">
        <f t="shared" si="397"/>
        <v>-0.97894999999999999</v>
      </c>
      <c r="X3629" s="21">
        <f t="shared" si="398"/>
        <v>2015</v>
      </c>
    </row>
    <row r="3630" spans="1:24" ht="60" x14ac:dyDescent="0.25">
      <c r="A3630">
        <v>422</v>
      </c>
      <c r="B3630" s="1" t="s">
        <v>423</v>
      </c>
      <c r="C3630" s="1" t="s">
        <v>4532</v>
      </c>
      <c r="D3630" s="3">
        <v>40000</v>
      </c>
      <c r="E3630" s="4">
        <v>430</v>
      </c>
      <c r="F3630" t="s">
        <v>8220</v>
      </c>
      <c r="G3630" t="s">
        <v>8223</v>
      </c>
      <c r="H3630" t="s">
        <v>8403</v>
      </c>
      <c r="I3630" t="s">
        <v>8245</v>
      </c>
      <c r="J3630">
        <v>1410416097</v>
      </c>
      <c r="K3630">
        <v>1407824097</v>
      </c>
      <c r="L3630" t="b">
        <v>0</v>
      </c>
      <c r="M3630">
        <v>12</v>
      </c>
      <c r="N3630" t="b">
        <v>0</v>
      </c>
      <c r="O3630" t="s">
        <v>8268</v>
      </c>
      <c r="P3630" t="s">
        <v>8319</v>
      </c>
      <c r="Q3630" t="s">
        <v>8337</v>
      </c>
      <c r="R3630">
        <f t="shared" si="392"/>
        <v>35.83</v>
      </c>
      <c r="S3630" s="9">
        <f t="shared" si="393"/>
        <v>1</v>
      </c>
      <c r="T3630" s="8">
        <f t="shared" si="394"/>
        <v>41863.260381944441</v>
      </c>
      <c r="U3630" s="8">
        <f t="shared" si="395"/>
        <v>41893.260381944441</v>
      </c>
      <c r="V3630" s="14">
        <f t="shared" si="396"/>
        <v>30</v>
      </c>
      <c r="W3630" s="10">
        <f t="shared" si="397"/>
        <v>-0.98924999999999996</v>
      </c>
      <c r="X3630" s="21">
        <f t="shared" si="398"/>
        <v>2014</v>
      </c>
    </row>
    <row r="3631" spans="1:24" ht="60" x14ac:dyDescent="0.25">
      <c r="A3631">
        <v>2679</v>
      </c>
      <c r="B3631" s="1" t="s">
        <v>2679</v>
      </c>
      <c r="C3631" s="1" t="s">
        <v>6789</v>
      </c>
      <c r="D3631" s="3">
        <v>40000</v>
      </c>
      <c r="E3631" s="4">
        <v>132</v>
      </c>
      <c r="F3631" t="s">
        <v>8220</v>
      </c>
      <c r="G3631" t="s">
        <v>8223</v>
      </c>
      <c r="H3631" t="s">
        <v>8403</v>
      </c>
      <c r="I3631" t="s">
        <v>8245</v>
      </c>
      <c r="J3631">
        <v>1425081694</v>
      </c>
      <c r="K3631">
        <v>1422489694</v>
      </c>
      <c r="L3631" t="b">
        <v>0</v>
      </c>
      <c r="M3631">
        <v>3</v>
      </c>
      <c r="N3631" t="b">
        <v>0</v>
      </c>
      <c r="O3631" t="s">
        <v>8300</v>
      </c>
      <c r="P3631" t="s">
        <v>8306</v>
      </c>
      <c r="Q3631" t="s">
        <v>8338</v>
      </c>
      <c r="R3631">
        <f t="shared" si="392"/>
        <v>44</v>
      </c>
      <c r="S3631" s="9">
        <f t="shared" si="393"/>
        <v>0</v>
      </c>
      <c r="T3631" s="8">
        <f t="shared" si="394"/>
        <v>42033.001087962963</v>
      </c>
      <c r="U3631" s="8">
        <f t="shared" si="395"/>
        <v>42063.001087962963</v>
      </c>
      <c r="V3631" s="14">
        <f t="shared" si="396"/>
        <v>30</v>
      </c>
      <c r="W3631" s="10">
        <f t="shared" si="397"/>
        <v>-0.99670000000000003</v>
      </c>
      <c r="X3631" s="21">
        <f t="shared" si="398"/>
        <v>2015</v>
      </c>
    </row>
    <row r="3632" spans="1:24" ht="60" x14ac:dyDescent="0.25">
      <c r="A3632">
        <v>2368</v>
      </c>
      <c r="B3632" s="1" t="s">
        <v>2369</v>
      </c>
      <c r="C3632" s="1" t="s">
        <v>6478</v>
      </c>
      <c r="D3632" s="3">
        <v>40000</v>
      </c>
      <c r="E3632" s="4">
        <v>100</v>
      </c>
      <c r="F3632" t="s">
        <v>8219</v>
      </c>
      <c r="G3632" t="s">
        <v>8223</v>
      </c>
      <c r="H3632" t="s">
        <v>8403</v>
      </c>
      <c r="I3632" t="s">
        <v>8245</v>
      </c>
      <c r="J3632">
        <v>1429028365</v>
      </c>
      <c r="K3632">
        <v>1425143965</v>
      </c>
      <c r="L3632" t="b">
        <v>0</v>
      </c>
      <c r="M3632">
        <v>2</v>
      </c>
      <c r="N3632" t="b">
        <v>0</v>
      </c>
      <c r="O3632" t="s">
        <v>8270</v>
      </c>
      <c r="P3632" t="s">
        <v>8306</v>
      </c>
      <c r="Q3632" t="s">
        <v>8340</v>
      </c>
      <c r="R3632">
        <f t="shared" si="392"/>
        <v>50</v>
      </c>
      <c r="S3632" s="9">
        <f t="shared" si="393"/>
        <v>0</v>
      </c>
      <c r="T3632" s="8">
        <f t="shared" si="394"/>
        <v>42063.721817129626</v>
      </c>
      <c r="U3632" s="8">
        <f t="shared" si="395"/>
        <v>42108.680150462969</v>
      </c>
      <c r="V3632" s="14">
        <f t="shared" si="396"/>
        <v>44.958333333343035</v>
      </c>
      <c r="W3632" s="10">
        <f t="shared" si="397"/>
        <v>-0.99750000000000005</v>
      </c>
      <c r="X3632" s="21">
        <f t="shared" si="398"/>
        <v>2015</v>
      </c>
    </row>
    <row r="3633" spans="1:24" ht="60" x14ac:dyDescent="0.25">
      <c r="A3633">
        <v>1115</v>
      </c>
      <c r="B3633" s="1" t="s">
        <v>1116</v>
      </c>
      <c r="C3633" s="1" t="s">
        <v>5225</v>
      </c>
      <c r="D3633" s="3">
        <v>40000</v>
      </c>
      <c r="E3633" s="4">
        <v>53</v>
      </c>
      <c r="F3633" t="s">
        <v>8220</v>
      </c>
      <c r="G3633" t="s">
        <v>8223</v>
      </c>
      <c r="H3633" t="s">
        <v>8403</v>
      </c>
      <c r="I3633" t="s">
        <v>8245</v>
      </c>
      <c r="J3633">
        <v>1459352495</v>
      </c>
      <c r="K3633">
        <v>1456764095</v>
      </c>
      <c r="L3633" t="b">
        <v>0</v>
      </c>
      <c r="M3633">
        <v>4</v>
      </c>
      <c r="N3633" t="b">
        <v>0</v>
      </c>
      <c r="O3633" t="s">
        <v>8280</v>
      </c>
      <c r="P3633" t="s">
        <v>8314</v>
      </c>
      <c r="Q3633" t="s">
        <v>8332</v>
      </c>
      <c r="R3633">
        <f t="shared" si="392"/>
        <v>13.25</v>
      </c>
      <c r="S3633" s="9">
        <f t="shared" si="393"/>
        <v>0</v>
      </c>
      <c r="T3633" s="8">
        <f t="shared" si="394"/>
        <v>42429.695543981477</v>
      </c>
      <c r="U3633" s="8">
        <f t="shared" si="395"/>
        <v>42459.653877314813</v>
      </c>
      <c r="V3633" s="14">
        <f t="shared" si="396"/>
        <v>29.958333333335759</v>
      </c>
      <c r="W3633" s="10">
        <f t="shared" si="397"/>
        <v>-0.99867499999999998</v>
      </c>
      <c r="X3633" s="21">
        <f t="shared" si="398"/>
        <v>2016</v>
      </c>
    </row>
    <row r="3634" spans="1:24" ht="60" x14ac:dyDescent="0.25">
      <c r="A3634">
        <v>1058</v>
      </c>
      <c r="B3634" s="1" t="s">
        <v>1059</v>
      </c>
      <c r="C3634" s="1" t="s">
        <v>5168</v>
      </c>
      <c r="D3634" s="3">
        <v>40000</v>
      </c>
      <c r="E3634" s="4">
        <v>0</v>
      </c>
      <c r="F3634" t="s">
        <v>8219</v>
      </c>
      <c r="G3634" t="s">
        <v>8223</v>
      </c>
      <c r="H3634" t="s">
        <v>8403</v>
      </c>
      <c r="I3634" t="s">
        <v>8245</v>
      </c>
      <c r="J3634">
        <v>1427328000</v>
      </c>
      <c r="K3634">
        <v>1423777043</v>
      </c>
      <c r="L3634" t="b">
        <v>0</v>
      </c>
      <c r="M3634">
        <v>0</v>
      </c>
      <c r="N3634" t="b">
        <v>0</v>
      </c>
      <c r="O3634" t="s">
        <v>8279</v>
      </c>
      <c r="P3634" t="s">
        <v>8344</v>
      </c>
      <c r="Q3634" t="s">
        <v>8345</v>
      </c>
      <c r="R3634">
        <f t="shared" si="392"/>
        <v>0</v>
      </c>
      <c r="S3634" s="9">
        <f t="shared" si="393"/>
        <v>0</v>
      </c>
      <c r="T3634" s="8">
        <f t="shared" si="394"/>
        <v>42047.900960648149</v>
      </c>
      <c r="U3634" s="8">
        <f t="shared" si="395"/>
        <v>42089</v>
      </c>
      <c r="V3634" s="14">
        <f t="shared" si="396"/>
        <v>41.099039351851388</v>
      </c>
      <c r="W3634" s="10">
        <f t="shared" si="397"/>
        <v>-1</v>
      </c>
      <c r="X3634" s="21">
        <f t="shared" si="398"/>
        <v>2015</v>
      </c>
    </row>
    <row r="3635" spans="1:24" ht="60" x14ac:dyDescent="0.25">
      <c r="A3635">
        <v>1131</v>
      </c>
      <c r="B3635" s="1" t="s">
        <v>1132</v>
      </c>
      <c r="C3635" s="1" t="s">
        <v>5241</v>
      </c>
      <c r="D3635" s="3">
        <v>40000</v>
      </c>
      <c r="E3635" s="4">
        <v>0</v>
      </c>
      <c r="F3635" t="s">
        <v>8220</v>
      </c>
      <c r="G3635" t="s">
        <v>8225</v>
      </c>
      <c r="H3635" t="s">
        <v>8404</v>
      </c>
      <c r="I3635" t="s">
        <v>8247</v>
      </c>
      <c r="J3635">
        <v>1450993668</v>
      </c>
      <c r="K3635">
        <v>1448401668</v>
      </c>
      <c r="L3635" t="b">
        <v>0</v>
      </c>
      <c r="M3635">
        <v>0</v>
      </c>
      <c r="N3635" t="b">
        <v>0</v>
      </c>
      <c r="O3635" t="s">
        <v>8281</v>
      </c>
      <c r="P3635" t="s">
        <v>8314</v>
      </c>
      <c r="Q3635" t="s">
        <v>8342</v>
      </c>
      <c r="R3635">
        <f t="shared" si="392"/>
        <v>0</v>
      </c>
      <c r="S3635" s="9">
        <f t="shared" si="393"/>
        <v>0</v>
      </c>
      <c r="T3635" s="8">
        <f t="shared" si="394"/>
        <v>42332.908194444448</v>
      </c>
      <c r="U3635" s="8">
        <f t="shared" si="395"/>
        <v>42362.908194444448</v>
      </c>
      <c r="V3635" s="14">
        <f t="shared" si="396"/>
        <v>30</v>
      </c>
      <c r="W3635" s="10">
        <f t="shared" si="397"/>
        <v>-1</v>
      </c>
      <c r="X3635" s="21">
        <f t="shared" si="398"/>
        <v>2015</v>
      </c>
    </row>
    <row r="3636" spans="1:24" ht="60" x14ac:dyDescent="0.25">
      <c r="A3636">
        <v>1432</v>
      </c>
      <c r="B3636" s="1" t="s">
        <v>1433</v>
      </c>
      <c r="C3636" s="1" t="s">
        <v>5542</v>
      </c>
      <c r="D3636" s="3">
        <v>40000</v>
      </c>
      <c r="E3636" s="4">
        <v>0</v>
      </c>
      <c r="F3636" t="s">
        <v>8220</v>
      </c>
      <c r="G3636" t="s">
        <v>8223</v>
      </c>
      <c r="H3636" t="s">
        <v>8403</v>
      </c>
      <c r="I3636" t="s">
        <v>8245</v>
      </c>
      <c r="J3636">
        <v>1437417828</v>
      </c>
      <c r="K3636">
        <v>1434825828</v>
      </c>
      <c r="L3636" t="b">
        <v>0</v>
      </c>
      <c r="M3636">
        <v>0</v>
      </c>
      <c r="N3636" t="b">
        <v>0</v>
      </c>
      <c r="O3636" t="s">
        <v>8285</v>
      </c>
      <c r="P3636" t="s">
        <v>8309</v>
      </c>
      <c r="Q3636" t="s">
        <v>8346</v>
      </c>
      <c r="R3636">
        <f t="shared" si="392"/>
        <v>0</v>
      </c>
      <c r="S3636" s="9">
        <f t="shared" si="393"/>
        <v>0</v>
      </c>
      <c r="T3636" s="8">
        <f t="shared" si="394"/>
        <v>42175.780416666668</v>
      </c>
      <c r="U3636" s="8">
        <f t="shared" si="395"/>
        <v>42205.780416666668</v>
      </c>
      <c r="V3636" s="14">
        <f t="shared" si="396"/>
        <v>30</v>
      </c>
      <c r="W3636" s="10">
        <f t="shared" si="397"/>
        <v>-1</v>
      </c>
      <c r="X3636" s="21">
        <f t="shared" si="398"/>
        <v>2015</v>
      </c>
    </row>
    <row r="3637" spans="1:24" ht="45" x14ac:dyDescent="0.25">
      <c r="A3637">
        <v>2564</v>
      </c>
      <c r="B3637" s="1" t="s">
        <v>2564</v>
      </c>
      <c r="C3637" s="1" t="s">
        <v>6674</v>
      </c>
      <c r="D3637" s="3">
        <v>40000</v>
      </c>
      <c r="E3637" s="4">
        <v>0</v>
      </c>
      <c r="F3637" t="s">
        <v>8219</v>
      </c>
      <c r="G3637" t="s">
        <v>8228</v>
      </c>
      <c r="H3637" t="s">
        <v>8408</v>
      </c>
      <c r="I3637" t="s">
        <v>8250</v>
      </c>
      <c r="J3637">
        <v>1406854699</v>
      </c>
      <c r="K3637">
        <v>1404262699</v>
      </c>
      <c r="L3637" t="b">
        <v>0</v>
      </c>
      <c r="M3637">
        <v>0</v>
      </c>
      <c r="N3637" t="b">
        <v>0</v>
      </c>
      <c r="O3637" t="s">
        <v>8282</v>
      </c>
      <c r="P3637" t="s">
        <v>8317</v>
      </c>
      <c r="Q3637" t="s">
        <v>8343</v>
      </c>
      <c r="R3637">
        <f t="shared" si="392"/>
        <v>0</v>
      </c>
      <c r="S3637" s="9">
        <f t="shared" si="393"/>
        <v>0</v>
      </c>
      <c r="T3637" s="8">
        <f t="shared" si="394"/>
        <v>41822.040497685186</v>
      </c>
      <c r="U3637" s="8">
        <f t="shared" si="395"/>
        <v>41852.040497685186</v>
      </c>
      <c r="V3637" s="14">
        <f t="shared" si="396"/>
        <v>30</v>
      </c>
      <c r="W3637" s="10">
        <f t="shared" si="397"/>
        <v>-1</v>
      </c>
      <c r="X3637" s="21">
        <f t="shared" si="398"/>
        <v>2014</v>
      </c>
    </row>
    <row r="3638" spans="1:24" ht="60" x14ac:dyDescent="0.25">
      <c r="A3638">
        <v>1955</v>
      </c>
      <c r="B3638" s="1" t="s">
        <v>1956</v>
      </c>
      <c r="C3638" s="1" t="s">
        <v>6065</v>
      </c>
      <c r="D3638" s="3">
        <v>42000</v>
      </c>
      <c r="E3638" s="4">
        <v>167410.01999999999</v>
      </c>
      <c r="F3638" t="s">
        <v>8218</v>
      </c>
      <c r="G3638" t="s">
        <v>8223</v>
      </c>
      <c r="H3638" t="s">
        <v>8403</v>
      </c>
      <c r="I3638" t="s">
        <v>8245</v>
      </c>
      <c r="J3638">
        <v>1337799600</v>
      </c>
      <c r="K3638">
        <v>1334989881</v>
      </c>
      <c r="L3638" t="b">
        <v>1</v>
      </c>
      <c r="M3638">
        <v>290</v>
      </c>
      <c r="N3638" t="b">
        <v>1</v>
      </c>
      <c r="O3638" t="s">
        <v>8293</v>
      </c>
      <c r="P3638" t="s">
        <v>8306</v>
      </c>
      <c r="Q3638" t="s">
        <v>8307</v>
      </c>
      <c r="R3638">
        <f t="shared" si="392"/>
        <v>577.28</v>
      </c>
      <c r="S3638" s="9">
        <f t="shared" si="393"/>
        <v>399</v>
      </c>
      <c r="T3638" s="8">
        <f t="shared" si="394"/>
        <v>41020.271770833337</v>
      </c>
      <c r="U3638" s="8">
        <f t="shared" si="395"/>
        <v>41052.791666666664</v>
      </c>
      <c r="V3638" s="14">
        <f t="shared" si="396"/>
        <v>32.51989583332761</v>
      </c>
      <c r="W3638" s="10">
        <f t="shared" si="397"/>
        <v>2.9859528571428569</v>
      </c>
      <c r="X3638" s="21">
        <f t="shared" si="398"/>
        <v>2012</v>
      </c>
    </row>
    <row r="3639" spans="1:24" ht="60" x14ac:dyDescent="0.25">
      <c r="A3639">
        <v>1364</v>
      </c>
      <c r="B3639" s="1" t="s">
        <v>1365</v>
      </c>
      <c r="C3639" s="1" t="s">
        <v>5474</v>
      </c>
      <c r="D3639" s="3">
        <v>42000</v>
      </c>
      <c r="E3639" s="4">
        <v>49830</v>
      </c>
      <c r="F3639" t="s">
        <v>8218</v>
      </c>
      <c r="G3639" t="s">
        <v>8231</v>
      </c>
      <c r="H3639" t="s">
        <v>8417</v>
      </c>
      <c r="I3639" t="s">
        <v>8252</v>
      </c>
      <c r="J3639">
        <v>1420648906</v>
      </c>
      <c r="K3639">
        <v>1415464906</v>
      </c>
      <c r="L3639" t="b">
        <v>0</v>
      </c>
      <c r="M3639">
        <v>144</v>
      </c>
      <c r="N3639" t="b">
        <v>1</v>
      </c>
      <c r="O3639" t="s">
        <v>8274</v>
      </c>
      <c r="P3639" t="s">
        <v>8325</v>
      </c>
      <c r="Q3639" t="s">
        <v>8329</v>
      </c>
      <c r="R3639">
        <f t="shared" si="392"/>
        <v>346.04</v>
      </c>
      <c r="S3639" s="9">
        <f t="shared" si="393"/>
        <v>119</v>
      </c>
      <c r="T3639" s="8">
        <f t="shared" si="394"/>
        <v>41951.695671296293</v>
      </c>
      <c r="U3639" s="8">
        <f t="shared" si="395"/>
        <v>42011.6956712963</v>
      </c>
      <c r="V3639" s="14">
        <f t="shared" si="396"/>
        <v>60.000000000007276</v>
      </c>
      <c r="W3639" s="10">
        <f t="shared" si="397"/>
        <v>0.18642857142857142</v>
      </c>
      <c r="X3639" s="21">
        <f t="shared" si="398"/>
        <v>2014</v>
      </c>
    </row>
    <row r="3640" spans="1:24" ht="30" x14ac:dyDescent="0.25">
      <c r="A3640">
        <v>2130</v>
      </c>
      <c r="B3640" s="1" t="s">
        <v>2131</v>
      </c>
      <c r="C3640" s="1" t="s">
        <v>6240</v>
      </c>
      <c r="D3640" s="3">
        <v>42000</v>
      </c>
      <c r="E3640" s="4">
        <v>85</v>
      </c>
      <c r="F3640" t="s">
        <v>8220</v>
      </c>
      <c r="G3640" t="s">
        <v>8223</v>
      </c>
      <c r="H3640" t="s">
        <v>8403</v>
      </c>
      <c r="I3640" t="s">
        <v>8245</v>
      </c>
      <c r="J3640">
        <v>1408154663</v>
      </c>
      <c r="K3640">
        <v>1405130663</v>
      </c>
      <c r="L3640" t="b">
        <v>0</v>
      </c>
      <c r="M3640">
        <v>4</v>
      </c>
      <c r="N3640" t="b">
        <v>0</v>
      </c>
      <c r="O3640" t="s">
        <v>8280</v>
      </c>
      <c r="P3640" t="s">
        <v>8314</v>
      </c>
      <c r="Q3640" t="s">
        <v>8332</v>
      </c>
      <c r="R3640">
        <f t="shared" si="392"/>
        <v>21.25</v>
      </c>
      <c r="S3640" s="9">
        <f t="shared" si="393"/>
        <v>0</v>
      </c>
      <c r="T3640" s="8">
        <f t="shared" si="394"/>
        <v>41832.086377314816</v>
      </c>
      <c r="U3640" s="8">
        <f t="shared" si="395"/>
        <v>41867.086377314816</v>
      </c>
      <c r="V3640" s="14">
        <f t="shared" si="396"/>
        <v>35</v>
      </c>
      <c r="W3640" s="10">
        <f t="shared" si="397"/>
        <v>-0.99797619047619046</v>
      </c>
      <c r="X3640" s="21">
        <f t="shared" si="398"/>
        <v>2014</v>
      </c>
    </row>
    <row r="3641" spans="1:24" ht="60" x14ac:dyDescent="0.25">
      <c r="A3641">
        <v>1911</v>
      </c>
      <c r="B3641" s="1" t="s">
        <v>1912</v>
      </c>
      <c r="C3641" s="1" t="s">
        <v>6021</v>
      </c>
      <c r="D3641" s="3">
        <v>42500</v>
      </c>
      <c r="E3641" s="4">
        <v>10</v>
      </c>
      <c r="F3641" t="s">
        <v>8220</v>
      </c>
      <c r="G3641" t="s">
        <v>8227</v>
      </c>
      <c r="H3641" t="s">
        <v>8415</v>
      </c>
      <c r="I3641" t="s">
        <v>8249</v>
      </c>
      <c r="J3641">
        <v>1407545334</v>
      </c>
      <c r="K3641">
        <v>1404953334</v>
      </c>
      <c r="L3641" t="b">
        <v>0</v>
      </c>
      <c r="M3641">
        <v>1</v>
      </c>
      <c r="N3641" t="b">
        <v>0</v>
      </c>
      <c r="O3641" t="s">
        <v>8292</v>
      </c>
      <c r="P3641" t="s">
        <v>8306</v>
      </c>
      <c r="Q3641" t="s">
        <v>8316</v>
      </c>
      <c r="R3641">
        <f t="shared" si="392"/>
        <v>10</v>
      </c>
      <c r="S3641" s="9">
        <f t="shared" si="393"/>
        <v>0</v>
      </c>
      <c r="T3641" s="8">
        <f t="shared" si="394"/>
        <v>41830.033958333333</v>
      </c>
      <c r="U3641" s="8">
        <f t="shared" si="395"/>
        <v>41860.033958333333</v>
      </c>
      <c r="V3641" s="14">
        <f t="shared" si="396"/>
        <v>30</v>
      </c>
      <c r="W3641" s="10">
        <f t="shared" si="397"/>
        <v>-0.99976470588235289</v>
      </c>
      <c r="X3641" s="21">
        <f t="shared" si="398"/>
        <v>2014</v>
      </c>
    </row>
    <row r="3642" spans="1:24" x14ac:dyDescent="0.25">
      <c r="A3642">
        <v>2507</v>
      </c>
      <c r="B3642" s="1" t="s">
        <v>2507</v>
      </c>
      <c r="C3642" s="1" t="s">
        <v>6617</v>
      </c>
      <c r="D3642" s="3">
        <v>42850</v>
      </c>
      <c r="E3642" s="4">
        <v>0</v>
      </c>
      <c r="F3642" t="s">
        <v>8220</v>
      </c>
      <c r="G3642" t="s">
        <v>8223</v>
      </c>
      <c r="H3642" t="s">
        <v>8403</v>
      </c>
      <c r="I3642" t="s">
        <v>8245</v>
      </c>
      <c r="J3642">
        <v>1431308704</v>
      </c>
      <c r="K3642">
        <v>1428716704</v>
      </c>
      <c r="L3642" t="b">
        <v>0</v>
      </c>
      <c r="M3642">
        <v>0</v>
      </c>
      <c r="N3642" t="b">
        <v>0</v>
      </c>
      <c r="O3642" t="s">
        <v>8297</v>
      </c>
      <c r="P3642" t="s">
        <v>8317</v>
      </c>
      <c r="Q3642" t="s">
        <v>8355</v>
      </c>
      <c r="R3642">
        <f t="shared" si="392"/>
        <v>0</v>
      </c>
      <c r="S3642" s="9">
        <f t="shared" si="393"/>
        <v>0</v>
      </c>
      <c r="T3642" s="8">
        <f t="shared" si="394"/>
        <v>42105.072962962964</v>
      </c>
      <c r="U3642" s="8">
        <f t="shared" si="395"/>
        <v>42135.072962962964</v>
      </c>
      <c r="V3642" s="14">
        <f t="shared" si="396"/>
        <v>30</v>
      </c>
      <c r="W3642" s="10">
        <f t="shared" si="397"/>
        <v>-1</v>
      </c>
      <c r="X3642" s="21">
        <f t="shared" si="398"/>
        <v>2015</v>
      </c>
    </row>
    <row r="3643" spans="1:24" ht="60" x14ac:dyDescent="0.25">
      <c r="A3643">
        <v>1522</v>
      </c>
      <c r="B3643" s="1" t="s">
        <v>1523</v>
      </c>
      <c r="C3643" s="1" t="s">
        <v>5632</v>
      </c>
      <c r="D3643" s="3">
        <v>43500</v>
      </c>
      <c r="E3643" s="4">
        <v>60450.1</v>
      </c>
      <c r="F3643" t="s">
        <v>8218</v>
      </c>
      <c r="G3643" t="s">
        <v>8223</v>
      </c>
      <c r="H3643" t="s">
        <v>8403</v>
      </c>
      <c r="I3643" t="s">
        <v>8245</v>
      </c>
      <c r="J3643">
        <v>1413575739</v>
      </c>
      <c r="K3643">
        <v>1410983739</v>
      </c>
      <c r="L3643" t="b">
        <v>1</v>
      </c>
      <c r="M3643">
        <v>452</v>
      </c>
      <c r="N3643" t="b">
        <v>1</v>
      </c>
      <c r="O3643" t="s">
        <v>8283</v>
      </c>
      <c r="P3643" t="s">
        <v>8311</v>
      </c>
      <c r="Q3643" t="s">
        <v>8312</v>
      </c>
      <c r="R3643">
        <f t="shared" si="392"/>
        <v>133.74</v>
      </c>
      <c r="S3643" s="9">
        <f t="shared" si="393"/>
        <v>139</v>
      </c>
      <c r="T3643" s="8">
        <f t="shared" si="394"/>
        <v>41899.830312500002</v>
      </c>
      <c r="U3643" s="8">
        <f t="shared" si="395"/>
        <v>41929.830312500002</v>
      </c>
      <c r="V3643" s="14">
        <f t="shared" si="396"/>
        <v>30</v>
      </c>
      <c r="W3643" s="10">
        <f t="shared" si="397"/>
        <v>0.38965747126436778</v>
      </c>
      <c r="X3643" s="21">
        <f t="shared" si="398"/>
        <v>2014</v>
      </c>
    </row>
    <row r="3644" spans="1:24" ht="60" x14ac:dyDescent="0.25">
      <c r="A3644">
        <v>4</v>
      </c>
      <c r="B3644" s="1" t="s">
        <v>6</v>
      </c>
      <c r="C3644" s="1" t="s">
        <v>4115</v>
      </c>
      <c r="D3644" s="3">
        <v>44000</v>
      </c>
      <c r="E3644" s="4">
        <v>54116.28</v>
      </c>
      <c r="F3644" t="s">
        <v>8218</v>
      </c>
      <c r="G3644" t="s">
        <v>8223</v>
      </c>
      <c r="H3644" t="s">
        <v>8403</v>
      </c>
      <c r="I3644" t="s">
        <v>8245</v>
      </c>
      <c r="J3644">
        <v>1450555279</v>
      </c>
      <c r="K3644">
        <v>1447963279</v>
      </c>
      <c r="L3644" t="b">
        <v>0</v>
      </c>
      <c r="M3644">
        <v>284</v>
      </c>
      <c r="N3644" t="b">
        <v>1</v>
      </c>
      <c r="O3644" t="s">
        <v>8263</v>
      </c>
      <c r="P3644" t="s">
        <v>8319</v>
      </c>
      <c r="Q3644" t="s">
        <v>8330</v>
      </c>
      <c r="R3644">
        <f t="shared" si="392"/>
        <v>190.55</v>
      </c>
      <c r="S3644" s="9">
        <f t="shared" si="393"/>
        <v>123</v>
      </c>
      <c r="T3644" s="8">
        <f t="shared" si="394"/>
        <v>42327.834247685183</v>
      </c>
      <c r="U3644" s="8">
        <f t="shared" si="395"/>
        <v>42357.834247685183</v>
      </c>
      <c r="V3644" s="14">
        <f t="shared" si="396"/>
        <v>30</v>
      </c>
      <c r="W3644" s="10">
        <f t="shared" si="397"/>
        <v>0.22991545454545451</v>
      </c>
      <c r="X3644" s="21">
        <f t="shared" si="398"/>
        <v>2015</v>
      </c>
    </row>
    <row r="3645" spans="1:24" ht="45" x14ac:dyDescent="0.25">
      <c r="A3645">
        <v>1469</v>
      </c>
      <c r="B3645" s="1" t="s">
        <v>1470</v>
      </c>
      <c r="C3645" s="1" t="s">
        <v>5579</v>
      </c>
      <c r="D3645" s="3">
        <v>44250</v>
      </c>
      <c r="E3645" s="4">
        <v>47978</v>
      </c>
      <c r="F3645" t="s">
        <v>8218</v>
      </c>
      <c r="G3645" t="s">
        <v>8223</v>
      </c>
      <c r="H3645" t="s">
        <v>8403</v>
      </c>
      <c r="I3645" t="s">
        <v>8245</v>
      </c>
      <c r="J3645">
        <v>1360938109</v>
      </c>
      <c r="K3645">
        <v>1358346109</v>
      </c>
      <c r="L3645" t="b">
        <v>1</v>
      </c>
      <c r="M3645">
        <v>321</v>
      </c>
      <c r="N3645" t="b">
        <v>1</v>
      </c>
      <c r="O3645" t="s">
        <v>8286</v>
      </c>
      <c r="P3645" t="s">
        <v>8309</v>
      </c>
      <c r="Q3645" t="s">
        <v>8310</v>
      </c>
      <c r="R3645">
        <f t="shared" si="392"/>
        <v>149.46</v>
      </c>
      <c r="S3645" s="9">
        <f t="shared" si="393"/>
        <v>108</v>
      </c>
      <c r="T3645" s="8">
        <f t="shared" si="394"/>
        <v>41290.598483796297</v>
      </c>
      <c r="U3645" s="8">
        <f t="shared" si="395"/>
        <v>41320.598483796297</v>
      </c>
      <c r="V3645" s="14">
        <f t="shared" si="396"/>
        <v>30</v>
      </c>
      <c r="W3645" s="10">
        <f t="shared" si="397"/>
        <v>8.4248587570621467E-2</v>
      </c>
      <c r="X3645" s="21">
        <f t="shared" si="398"/>
        <v>2013</v>
      </c>
    </row>
    <row r="3646" spans="1:24" ht="45" x14ac:dyDescent="0.25">
      <c r="A3646">
        <v>1533</v>
      </c>
      <c r="B3646" s="1" t="s">
        <v>1534</v>
      </c>
      <c r="C3646" s="1" t="s">
        <v>5643</v>
      </c>
      <c r="D3646" s="3">
        <v>45000</v>
      </c>
      <c r="E3646" s="4">
        <v>65313</v>
      </c>
      <c r="F3646" t="s">
        <v>8218</v>
      </c>
      <c r="G3646" t="s">
        <v>8223</v>
      </c>
      <c r="H3646" t="s">
        <v>8403</v>
      </c>
      <c r="I3646" t="s">
        <v>8245</v>
      </c>
      <c r="J3646">
        <v>1462161540</v>
      </c>
      <c r="K3646">
        <v>1457913777</v>
      </c>
      <c r="L3646" t="b">
        <v>1</v>
      </c>
      <c r="M3646">
        <v>740</v>
      </c>
      <c r="N3646" t="b">
        <v>1</v>
      </c>
      <c r="O3646" t="s">
        <v>8283</v>
      </c>
      <c r="P3646" t="s">
        <v>8311</v>
      </c>
      <c r="Q3646" t="s">
        <v>8312</v>
      </c>
      <c r="R3646">
        <f t="shared" si="392"/>
        <v>88.26</v>
      </c>
      <c r="S3646" s="9">
        <f t="shared" si="393"/>
        <v>145</v>
      </c>
      <c r="T3646" s="8">
        <f t="shared" si="394"/>
        <v>42443.00204861111</v>
      </c>
      <c r="U3646" s="8">
        <f t="shared" si="395"/>
        <v>42492.165972222225</v>
      </c>
      <c r="V3646" s="14">
        <f t="shared" si="396"/>
        <v>49.163923611115024</v>
      </c>
      <c r="W3646" s="10">
        <f t="shared" si="397"/>
        <v>0.45140000000000002</v>
      </c>
      <c r="X3646" s="21">
        <f t="shared" si="398"/>
        <v>2016</v>
      </c>
    </row>
    <row r="3647" spans="1:24" ht="45" x14ac:dyDescent="0.25">
      <c r="A3647">
        <v>2925</v>
      </c>
      <c r="B3647" s="1" t="s">
        <v>2925</v>
      </c>
      <c r="C3647" s="1" t="s">
        <v>7035</v>
      </c>
      <c r="D3647" s="3">
        <v>45000</v>
      </c>
      <c r="E3647" s="4">
        <v>46100.69</v>
      </c>
      <c r="F3647" t="s">
        <v>8218</v>
      </c>
      <c r="G3647" t="s">
        <v>8223</v>
      </c>
      <c r="H3647" t="s">
        <v>8403</v>
      </c>
      <c r="I3647" t="s">
        <v>8245</v>
      </c>
      <c r="J3647">
        <v>1410444068</v>
      </c>
      <c r="K3647">
        <v>1407852068</v>
      </c>
      <c r="L3647" t="b">
        <v>0</v>
      </c>
      <c r="M3647">
        <v>199</v>
      </c>
      <c r="N3647" t="b">
        <v>1</v>
      </c>
      <c r="O3647" t="s">
        <v>8303</v>
      </c>
      <c r="P3647" t="s">
        <v>8321</v>
      </c>
      <c r="Q3647" t="s">
        <v>8333</v>
      </c>
      <c r="R3647">
        <f t="shared" si="392"/>
        <v>231.66</v>
      </c>
      <c r="S3647" s="9">
        <f t="shared" si="393"/>
        <v>102</v>
      </c>
      <c r="T3647" s="8">
        <f t="shared" si="394"/>
        <v>41863.584120370368</v>
      </c>
      <c r="U3647" s="8">
        <f t="shared" si="395"/>
        <v>41893.584120370368</v>
      </c>
      <c r="V3647" s="14">
        <f t="shared" si="396"/>
        <v>30</v>
      </c>
      <c r="W3647" s="10">
        <f t="shared" si="397"/>
        <v>2.445977777777783E-2</v>
      </c>
      <c r="X3647" s="21">
        <f t="shared" si="398"/>
        <v>2014</v>
      </c>
    </row>
    <row r="3648" spans="1:24" ht="45" x14ac:dyDescent="0.25">
      <c r="A3648">
        <v>282</v>
      </c>
      <c r="B3648" s="1" t="s">
        <v>283</v>
      </c>
      <c r="C3648" s="1" t="s">
        <v>4392</v>
      </c>
      <c r="D3648" s="3">
        <v>45000</v>
      </c>
      <c r="E3648" s="4">
        <v>45535</v>
      </c>
      <c r="F3648" t="s">
        <v>8218</v>
      </c>
      <c r="G3648" t="s">
        <v>8223</v>
      </c>
      <c r="H3648" t="s">
        <v>8403</v>
      </c>
      <c r="I3648" t="s">
        <v>8245</v>
      </c>
      <c r="J3648">
        <v>1266876000</v>
      </c>
      <c r="K3648">
        <v>1263679492</v>
      </c>
      <c r="L3648" t="b">
        <v>1</v>
      </c>
      <c r="M3648">
        <v>179</v>
      </c>
      <c r="N3648" t="b">
        <v>1</v>
      </c>
      <c r="O3648" t="s">
        <v>8267</v>
      </c>
      <c r="P3648" t="s">
        <v>8319</v>
      </c>
      <c r="Q3648" t="s">
        <v>8320</v>
      </c>
      <c r="R3648">
        <f t="shared" si="392"/>
        <v>254.39</v>
      </c>
      <c r="S3648" s="9">
        <f t="shared" si="393"/>
        <v>101</v>
      </c>
      <c r="T3648" s="8">
        <f t="shared" si="394"/>
        <v>40194.920046296298</v>
      </c>
      <c r="U3648" s="8">
        <f t="shared" si="395"/>
        <v>40231.916666666664</v>
      </c>
      <c r="V3648" s="14">
        <f t="shared" si="396"/>
        <v>36.996620370366145</v>
      </c>
      <c r="W3648" s="10">
        <f t="shared" si="397"/>
        <v>1.1888888888888888E-2</v>
      </c>
      <c r="X3648" s="21">
        <f t="shared" si="398"/>
        <v>2010</v>
      </c>
    </row>
    <row r="3649" spans="1:24" ht="45" x14ac:dyDescent="0.25">
      <c r="A3649">
        <v>1019</v>
      </c>
      <c r="B3649" s="1" t="s">
        <v>1020</v>
      </c>
      <c r="C3649" s="1" t="s">
        <v>5129</v>
      </c>
      <c r="D3649" s="3">
        <v>45000</v>
      </c>
      <c r="E3649" s="4">
        <v>21300</v>
      </c>
      <c r="F3649" t="s">
        <v>8219</v>
      </c>
      <c r="G3649" t="s">
        <v>8223</v>
      </c>
      <c r="H3649" t="s">
        <v>8403</v>
      </c>
      <c r="I3649" t="s">
        <v>8245</v>
      </c>
      <c r="J3649">
        <v>1423092149</v>
      </c>
      <c r="K3649">
        <v>1420500149</v>
      </c>
      <c r="L3649" t="b">
        <v>0</v>
      </c>
      <c r="M3649">
        <v>400</v>
      </c>
      <c r="N3649" t="b">
        <v>0</v>
      </c>
      <c r="O3649" t="s">
        <v>8271</v>
      </c>
      <c r="P3649" t="s">
        <v>8306</v>
      </c>
      <c r="Q3649" t="s">
        <v>8308</v>
      </c>
      <c r="R3649">
        <f t="shared" si="392"/>
        <v>53.25</v>
      </c>
      <c r="S3649" s="9">
        <f t="shared" si="393"/>
        <v>47</v>
      </c>
      <c r="T3649" s="8">
        <f t="shared" si="394"/>
        <v>42009.973946759259</v>
      </c>
      <c r="U3649" s="8">
        <f t="shared" si="395"/>
        <v>42039.973946759259</v>
      </c>
      <c r="V3649" s="14">
        <f t="shared" si="396"/>
        <v>30</v>
      </c>
      <c r="W3649" s="10">
        <f t="shared" si="397"/>
        <v>-0.52666666666666662</v>
      </c>
      <c r="X3649" s="21">
        <f t="shared" si="398"/>
        <v>2015</v>
      </c>
    </row>
    <row r="3650" spans="1:24" ht="45" x14ac:dyDescent="0.25">
      <c r="A3650">
        <v>1088</v>
      </c>
      <c r="B3650" s="1" t="s">
        <v>1089</v>
      </c>
      <c r="C3650" s="1" t="s">
        <v>5198</v>
      </c>
      <c r="D3650" s="3">
        <v>45000</v>
      </c>
      <c r="E3650" s="4">
        <v>6382.34</v>
      </c>
      <c r="F3650" t="s">
        <v>8220</v>
      </c>
      <c r="G3650" t="s">
        <v>8223</v>
      </c>
      <c r="H3650" t="s">
        <v>8403</v>
      </c>
      <c r="I3650" t="s">
        <v>8245</v>
      </c>
      <c r="J3650">
        <v>1398366667</v>
      </c>
      <c r="K3650">
        <v>1395774667</v>
      </c>
      <c r="L3650" t="b">
        <v>0</v>
      </c>
      <c r="M3650">
        <v>147</v>
      </c>
      <c r="N3650" t="b">
        <v>0</v>
      </c>
      <c r="O3650" t="s">
        <v>8280</v>
      </c>
      <c r="P3650" t="s">
        <v>8314</v>
      </c>
      <c r="Q3650" t="s">
        <v>8332</v>
      </c>
      <c r="R3650">
        <f t="shared" ref="R3650:R3713" si="399">IFERROR(ROUND(E3650/M3650,2),0)</f>
        <v>43.42</v>
      </c>
      <c r="S3650" s="9">
        <f t="shared" ref="S3650:S3713" si="400">ROUND((E3650/D3650)*100,0)</f>
        <v>14</v>
      </c>
      <c r="T3650" s="8">
        <f t="shared" ref="T3650:T3713" si="401">+(((K3650/60)/60)/24)+DATE(1970,1,1)</f>
        <v>41723.799386574072</v>
      </c>
      <c r="U3650" s="8">
        <f t="shared" ref="U3650:U3713" si="402">+(((J3650/60)/60/24)+DATE(1970,1,1))</f>
        <v>41753.799386574072</v>
      </c>
      <c r="V3650" s="14">
        <f t="shared" ref="V3650:V3713" si="403">+U3650-T3650</f>
        <v>30</v>
      </c>
      <c r="W3650" s="10">
        <f t="shared" ref="W3650:W3713" si="404">+(E3650-D3650)/D3650</f>
        <v>-0.85817022222222228</v>
      </c>
      <c r="X3650" s="21">
        <f t="shared" ref="X3650:X3713" si="405">YEAR(T3650)</f>
        <v>2014</v>
      </c>
    </row>
    <row r="3651" spans="1:24" ht="60" x14ac:dyDescent="0.25">
      <c r="A3651">
        <v>1143</v>
      </c>
      <c r="B3651" s="1" t="s">
        <v>1144</v>
      </c>
      <c r="C3651" s="1" t="s">
        <v>5253</v>
      </c>
      <c r="D3651" s="3">
        <v>45000</v>
      </c>
      <c r="E3651" s="4">
        <v>186</v>
      </c>
      <c r="F3651" t="s">
        <v>8220</v>
      </c>
      <c r="G3651" t="s">
        <v>8223</v>
      </c>
      <c r="H3651" t="s">
        <v>8403</v>
      </c>
      <c r="I3651" t="s">
        <v>8245</v>
      </c>
      <c r="J3651">
        <v>1450327126</v>
      </c>
      <c r="K3651">
        <v>1447735126</v>
      </c>
      <c r="L3651" t="b">
        <v>0</v>
      </c>
      <c r="M3651">
        <v>8</v>
      </c>
      <c r="N3651" t="b">
        <v>0</v>
      </c>
      <c r="O3651" t="s">
        <v>8281</v>
      </c>
      <c r="P3651" t="s">
        <v>8314</v>
      </c>
      <c r="Q3651" t="s">
        <v>8342</v>
      </c>
      <c r="R3651">
        <f t="shared" si="399"/>
        <v>23.25</v>
      </c>
      <c r="S3651" s="9">
        <f t="shared" si="400"/>
        <v>0</v>
      </c>
      <c r="T3651" s="8">
        <f t="shared" si="401"/>
        <v>42325.19358796296</v>
      </c>
      <c r="U3651" s="8">
        <f t="shared" si="402"/>
        <v>42355.19358796296</v>
      </c>
      <c r="V3651" s="14">
        <f t="shared" si="403"/>
        <v>30</v>
      </c>
      <c r="W3651" s="10">
        <f t="shared" si="404"/>
        <v>-0.99586666666666668</v>
      </c>
      <c r="X3651" s="21">
        <f t="shared" si="405"/>
        <v>2015</v>
      </c>
    </row>
    <row r="3652" spans="1:24" ht="45" x14ac:dyDescent="0.25">
      <c r="A3652">
        <v>2884</v>
      </c>
      <c r="B3652" s="1" t="s">
        <v>2884</v>
      </c>
      <c r="C3652" s="1" t="s">
        <v>6994</v>
      </c>
      <c r="D3652" s="3">
        <v>45000</v>
      </c>
      <c r="E3652" s="4">
        <v>185</v>
      </c>
      <c r="F3652" t="s">
        <v>8220</v>
      </c>
      <c r="G3652" t="s">
        <v>8223</v>
      </c>
      <c r="H3652" t="s">
        <v>8403</v>
      </c>
      <c r="I3652" t="s">
        <v>8245</v>
      </c>
      <c r="J3652">
        <v>1417800435</v>
      </c>
      <c r="K3652">
        <v>1415208435</v>
      </c>
      <c r="L3652" t="b">
        <v>0</v>
      </c>
      <c r="M3652">
        <v>4</v>
      </c>
      <c r="N3652" t="b">
        <v>0</v>
      </c>
      <c r="O3652" t="s">
        <v>8269</v>
      </c>
      <c r="P3652" t="s">
        <v>8321</v>
      </c>
      <c r="Q3652" t="s">
        <v>8324</v>
      </c>
      <c r="R3652">
        <f t="shared" si="399"/>
        <v>46.25</v>
      </c>
      <c r="S3652" s="9">
        <f t="shared" si="400"/>
        <v>0</v>
      </c>
      <c r="T3652" s="8">
        <f t="shared" si="401"/>
        <v>41948.727256944447</v>
      </c>
      <c r="U3652" s="8">
        <f t="shared" si="402"/>
        <v>41978.727256944447</v>
      </c>
      <c r="V3652" s="14">
        <f t="shared" si="403"/>
        <v>30</v>
      </c>
      <c r="W3652" s="10">
        <f t="shared" si="404"/>
        <v>-0.99588888888888893</v>
      </c>
      <c r="X3652" s="21">
        <f t="shared" si="405"/>
        <v>2014</v>
      </c>
    </row>
    <row r="3653" spans="1:24" ht="45" x14ac:dyDescent="0.25">
      <c r="A3653">
        <v>2567</v>
      </c>
      <c r="B3653" s="1" t="s">
        <v>2567</v>
      </c>
      <c r="C3653" s="1" t="s">
        <v>6677</v>
      </c>
      <c r="D3653" s="3">
        <v>45000</v>
      </c>
      <c r="E3653" s="4">
        <v>120</v>
      </c>
      <c r="F3653" t="s">
        <v>8219</v>
      </c>
      <c r="G3653" t="s">
        <v>8223</v>
      </c>
      <c r="H3653" t="s">
        <v>8403</v>
      </c>
      <c r="I3653" t="s">
        <v>8245</v>
      </c>
      <c r="J3653">
        <v>1429823138</v>
      </c>
      <c r="K3653">
        <v>1427231138</v>
      </c>
      <c r="L3653" t="b">
        <v>0</v>
      </c>
      <c r="M3653">
        <v>2</v>
      </c>
      <c r="N3653" t="b">
        <v>0</v>
      </c>
      <c r="O3653" t="s">
        <v>8282</v>
      </c>
      <c r="P3653" t="s">
        <v>8317</v>
      </c>
      <c r="Q3653" t="s">
        <v>8343</v>
      </c>
      <c r="R3653">
        <f t="shared" si="399"/>
        <v>60</v>
      </c>
      <c r="S3653" s="9">
        <f t="shared" si="400"/>
        <v>0</v>
      </c>
      <c r="T3653" s="8">
        <f t="shared" si="401"/>
        <v>42087.878912037035</v>
      </c>
      <c r="U3653" s="8">
        <f t="shared" si="402"/>
        <v>42117.878912037035</v>
      </c>
      <c r="V3653" s="14">
        <f t="shared" si="403"/>
        <v>30</v>
      </c>
      <c r="W3653" s="10">
        <f t="shared" si="404"/>
        <v>-0.99733333333333329</v>
      </c>
      <c r="X3653" s="21">
        <f t="shared" si="405"/>
        <v>2015</v>
      </c>
    </row>
    <row r="3654" spans="1:24" ht="60" x14ac:dyDescent="0.25">
      <c r="A3654">
        <v>2151</v>
      </c>
      <c r="B3654" s="1" t="s">
        <v>2152</v>
      </c>
      <c r="C3654" s="1" t="s">
        <v>6261</v>
      </c>
      <c r="D3654" s="3">
        <v>45000</v>
      </c>
      <c r="E3654" s="4">
        <v>118</v>
      </c>
      <c r="F3654" t="s">
        <v>8220</v>
      </c>
      <c r="G3654" t="s">
        <v>8223</v>
      </c>
      <c r="H3654" t="s">
        <v>8403</v>
      </c>
      <c r="I3654" t="s">
        <v>8245</v>
      </c>
      <c r="J3654">
        <v>1467231614</v>
      </c>
      <c r="K3654">
        <v>1464639614</v>
      </c>
      <c r="L3654" t="b">
        <v>0</v>
      </c>
      <c r="M3654">
        <v>6</v>
      </c>
      <c r="N3654" t="b">
        <v>0</v>
      </c>
      <c r="O3654" t="s">
        <v>8280</v>
      </c>
      <c r="P3654" t="s">
        <v>8314</v>
      </c>
      <c r="Q3654" t="s">
        <v>8332</v>
      </c>
      <c r="R3654">
        <f t="shared" si="399"/>
        <v>19.670000000000002</v>
      </c>
      <c r="S3654" s="9">
        <f t="shared" si="400"/>
        <v>0</v>
      </c>
      <c r="T3654" s="8">
        <f t="shared" si="401"/>
        <v>42520.847384259265</v>
      </c>
      <c r="U3654" s="8">
        <f t="shared" si="402"/>
        <v>42550.847384259265</v>
      </c>
      <c r="V3654" s="14">
        <f t="shared" si="403"/>
        <v>30</v>
      </c>
      <c r="W3654" s="10">
        <f t="shared" si="404"/>
        <v>-0.99737777777777781</v>
      </c>
      <c r="X3654" s="21">
        <f t="shared" si="405"/>
        <v>2016</v>
      </c>
    </row>
    <row r="3655" spans="1:24" ht="60" x14ac:dyDescent="0.25">
      <c r="A3655">
        <v>868</v>
      </c>
      <c r="B3655" s="1" t="s">
        <v>869</v>
      </c>
      <c r="C3655" s="1" t="s">
        <v>4978</v>
      </c>
      <c r="D3655" s="3">
        <v>45000</v>
      </c>
      <c r="E3655" s="4">
        <v>50</v>
      </c>
      <c r="F3655" t="s">
        <v>8220</v>
      </c>
      <c r="G3655" t="s">
        <v>8223</v>
      </c>
      <c r="H3655" t="s">
        <v>8403</v>
      </c>
      <c r="I3655" t="s">
        <v>8245</v>
      </c>
      <c r="J3655">
        <v>1389055198</v>
      </c>
      <c r="K3655">
        <v>1386463198</v>
      </c>
      <c r="L3655" t="b">
        <v>0</v>
      </c>
      <c r="M3655">
        <v>1</v>
      </c>
      <c r="N3655" t="b">
        <v>0</v>
      </c>
      <c r="O3655" t="s">
        <v>8276</v>
      </c>
      <c r="P3655" t="s">
        <v>8325</v>
      </c>
      <c r="Q3655" t="s">
        <v>8348</v>
      </c>
      <c r="R3655">
        <f t="shared" si="399"/>
        <v>50</v>
      </c>
      <c r="S3655" s="9">
        <f t="shared" si="400"/>
        <v>0</v>
      </c>
      <c r="T3655" s="8">
        <f t="shared" si="401"/>
        <v>41616.027754629627</v>
      </c>
      <c r="U3655" s="8">
        <f t="shared" si="402"/>
        <v>41646.027754629627</v>
      </c>
      <c r="V3655" s="14">
        <f t="shared" si="403"/>
        <v>30</v>
      </c>
      <c r="W3655" s="10">
        <f t="shared" si="404"/>
        <v>-0.99888888888888894</v>
      </c>
      <c r="X3655" s="21">
        <f t="shared" si="405"/>
        <v>2013</v>
      </c>
    </row>
    <row r="3656" spans="1:24" ht="45" x14ac:dyDescent="0.25">
      <c r="A3656">
        <v>552</v>
      </c>
      <c r="B3656" s="1" t="s">
        <v>553</v>
      </c>
      <c r="C3656" s="1" t="s">
        <v>4662</v>
      </c>
      <c r="D3656" s="3">
        <v>45000</v>
      </c>
      <c r="E3656" s="4">
        <v>0</v>
      </c>
      <c r="F3656" t="s">
        <v>8220</v>
      </c>
      <c r="G3656" t="s">
        <v>8228</v>
      </c>
      <c r="H3656" t="s">
        <v>8408</v>
      </c>
      <c r="I3656" t="s">
        <v>8250</v>
      </c>
      <c r="J3656">
        <v>1452350896</v>
      </c>
      <c r="K3656">
        <v>1447166896</v>
      </c>
      <c r="L3656" t="b">
        <v>0</v>
      </c>
      <c r="M3656">
        <v>0</v>
      </c>
      <c r="N3656" t="b">
        <v>0</v>
      </c>
      <c r="O3656" t="s">
        <v>8270</v>
      </c>
      <c r="P3656" t="s">
        <v>8306</v>
      </c>
      <c r="Q3656" t="s">
        <v>8340</v>
      </c>
      <c r="R3656">
        <f t="shared" si="399"/>
        <v>0</v>
      </c>
      <c r="S3656" s="9">
        <f t="shared" si="400"/>
        <v>0</v>
      </c>
      <c r="T3656" s="8">
        <f t="shared" si="401"/>
        <v>42318.616851851853</v>
      </c>
      <c r="U3656" s="8">
        <f t="shared" si="402"/>
        <v>42378.616851851853</v>
      </c>
      <c r="V3656" s="14">
        <f t="shared" si="403"/>
        <v>60</v>
      </c>
      <c r="W3656" s="10">
        <f t="shared" si="404"/>
        <v>-1</v>
      </c>
      <c r="X3656" s="21">
        <f t="shared" si="405"/>
        <v>2015</v>
      </c>
    </row>
    <row r="3657" spans="1:24" ht="60" x14ac:dyDescent="0.25">
      <c r="A3657">
        <v>1800</v>
      </c>
      <c r="B3657" s="1" t="s">
        <v>1801</v>
      </c>
      <c r="C3657" s="1" t="s">
        <v>5910</v>
      </c>
      <c r="D3657" s="3">
        <v>46260</v>
      </c>
      <c r="E3657" s="4">
        <v>9460</v>
      </c>
      <c r="F3657" t="s">
        <v>8220</v>
      </c>
      <c r="G3657" t="s">
        <v>8224</v>
      </c>
      <c r="H3657" t="s">
        <v>8407</v>
      </c>
      <c r="I3657" t="s">
        <v>8246</v>
      </c>
      <c r="J3657">
        <v>1476109970</v>
      </c>
      <c r="K3657">
        <v>1473517970</v>
      </c>
      <c r="L3657" t="b">
        <v>1</v>
      </c>
      <c r="M3657">
        <v>113</v>
      </c>
      <c r="N3657" t="b">
        <v>0</v>
      </c>
      <c r="O3657" t="s">
        <v>8283</v>
      </c>
      <c r="P3657" t="s">
        <v>8311</v>
      </c>
      <c r="Q3657" t="s">
        <v>8312</v>
      </c>
      <c r="R3657">
        <f t="shared" si="399"/>
        <v>83.72</v>
      </c>
      <c r="S3657" s="9">
        <f t="shared" si="400"/>
        <v>20</v>
      </c>
      <c r="T3657" s="8">
        <f t="shared" si="401"/>
        <v>42623.606134259258</v>
      </c>
      <c r="U3657" s="8">
        <f t="shared" si="402"/>
        <v>42653.606134259258</v>
      </c>
      <c r="V3657" s="14">
        <f t="shared" si="403"/>
        <v>30</v>
      </c>
      <c r="W3657" s="10">
        <f t="shared" si="404"/>
        <v>-0.79550367488110674</v>
      </c>
      <c r="X3657" s="21">
        <f t="shared" si="405"/>
        <v>2016</v>
      </c>
    </row>
    <row r="3658" spans="1:24" ht="45" x14ac:dyDescent="0.25">
      <c r="A3658">
        <v>735</v>
      </c>
      <c r="B3658" s="1" t="s">
        <v>736</v>
      </c>
      <c r="C3658" s="1" t="s">
        <v>4845</v>
      </c>
      <c r="D3658" s="3">
        <v>47000</v>
      </c>
      <c r="E3658" s="4">
        <v>53771</v>
      </c>
      <c r="F3658" t="s">
        <v>8218</v>
      </c>
      <c r="G3658" t="s">
        <v>8223</v>
      </c>
      <c r="H3658" t="s">
        <v>8403</v>
      </c>
      <c r="I3658" t="s">
        <v>8245</v>
      </c>
      <c r="J3658">
        <v>1417653540</v>
      </c>
      <c r="K3658">
        <v>1414975346</v>
      </c>
      <c r="L3658" t="b">
        <v>0</v>
      </c>
      <c r="M3658">
        <v>229</v>
      </c>
      <c r="N3658" t="b">
        <v>1</v>
      </c>
      <c r="O3658" t="s">
        <v>8272</v>
      </c>
      <c r="P3658" t="s">
        <v>8309</v>
      </c>
      <c r="Q3658" t="s">
        <v>8331</v>
      </c>
      <c r="R3658">
        <f t="shared" si="399"/>
        <v>234.81</v>
      </c>
      <c r="S3658" s="9">
        <f t="shared" si="400"/>
        <v>114</v>
      </c>
      <c r="T3658" s="8">
        <f t="shared" si="401"/>
        <v>41946.029467592591</v>
      </c>
      <c r="U3658" s="8">
        <f t="shared" si="402"/>
        <v>41977.027083333334</v>
      </c>
      <c r="V3658" s="14">
        <f t="shared" si="403"/>
        <v>30.99761574074364</v>
      </c>
      <c r="W3658" s="10">
        <f t="shared" si="404"/>
        <v>0.14406382978723403</v>
      </c>
      <c r="X3658" s="21">
        <f t="shared" si="405"/>
        <v>2014</v>
      </c>
    </row>
    <row r="3659" spans="1:24" ht="45" x14ac:dyDescent="0.25">
      <c r="A3659">
        <v>1950</v>
      </c>
      <c r="B3659" s="1" t="s">
        <v>1951</v>
      </c>
      <c r="C3659" s="1" t="s">
        <v>6060</v>
      </c>
      <c r="D3659" s="3">
        <v>48000</v>
      </c>
      <c r="E3659" s="4">
        <v>96248.960000000006</v>
      </c>
      <c r="F3659" t="s">
        <v>8218</v>
      </c>
      <c r="G3659" t="s">
        <v>8223</v>
      </c>
      <c r="H3659" t="s">
        <v>8403</v>
      </c>
      <c r="I3659" t="s">
        <v>8245</v>
      </c>
      <c r="J3659">
        <v>1303446073</v>
      </c>
      <c r="K3659">
        <v>1300767673</v>
      </c>
      <c r="L3659" t="b">
        <v>1</v>
      </c>
      <c r="M3659">
        <v>1876</v>
      </c>
      <c r="N3659" t="b">
        <v>1</v>
      </c>
      <c r="O3659" t="s">
        <v>8293</v>
      </c>
      <c r="P3659" t="s">
        <v>8306</v>
      </c>
      <c r="Q3659" t="s">
        <v>8307</v>
      </c>
      <c r="R3659">
        <f t="shared" si="399"/>
        <v>51.31</v>
      </c>
      <c r="S3659" s="9">
        <f t="shared" si="400"/>
        <v>201</v>
      </c>
      <c r="T3659" s="8">
        <f t="shared" si="401"/>
        <v>40624.181400462963</v>
      </c>
      <c r="U3659" s="8">
        <f t="shared" si="402"/>
        <v>40655.181400462963</v>
      </c>
      <c r="V3659" s="14">
        <f t="shared" si="403"/>
        <v>31</v>
      </c>
      <c r="W3659" s="10">
        <f t="shared" si="404"/>
        <v>1.0051866666666669</v>
      </c>
      <c r="X3659" s="21">
        <f t="shared" si="405"/>
        <v>2011</v>
      </c>
    </row>
    <row r="3660" spans="1:24" ht="45" x14ac:dyDescent="0.25">
      <c r="A3660">
        <v>2116</v>
      </c>
      <c r="B3660" s="1" t="s">
        <v>2117</v>
      </c>
      <c r="C3660" s="1" t="s">
        <v>6226</v>
      </c>
      <c r="D3660" s="3">
        <v>48000</v>
      </c>
      <c r="E3660" s="4">
        <v>48434</v>
      </c>
      <c r="F3660" t="s">
        <v>8218</v>
      </c>
      <c r="G3660" t="s">
        <v>8223</v>
      </c>
      <c r="H3660" t="s">
        <v>8403</v>
      </c>
      <c r="I3660" t="s">
        <v>8245</v>
      </c>
      <c r="J3660">
        <v>1349203203</v>
      </c>
      <c r="K3660">
        <v>1345056003</v>
      </c>
      <c r="L3660" t="b">
        <v>0</v>
      </c>
      <c r="M3660">
        <v>92</v>
      </c>
      <c r="N3660" t="b">
        <v>1</v>
      </c>
      <c r="O3660" t="s">
        <v>8277</v>
      </c>
      <c r="P3660" t="s">
        <v>8325</v>
      </c>
      <c r="Q3660" t="s">
        <v>8326</v>
      </c>
      <c r="R3660">
        <f t="shared" si="399"/>
        <v>526.46</v>
      </c>
      <c r="S3660" s="9">
        <f t="shared" si="400"/>
        <v>101</v>
      </c>
      <c r="T3660" s="8">
        <f t="shared" si="401"/>
        <v>41136.777812500004</v>
      </c>
      <c r="U3660" s="8">
        <f t="shared" si="402"/>
        <v>41184.777812500004</v>
      </c>
      <c r="V3660" s="14">
        <f t="shared" si="403"/>
        <v>48</v>
      </c>
      <c r="W3660" s="10">
        <f t="shared" si="404"/>
        <v>9.0416666666666666E-3</v>
      </c>
      <c r="X3660" s="21">
        <f t="shared" si="405"/>
        <v>2012</v>
      </c>
    </row>
    <row r="3661" spans="1:24" ht="45" x14ac:dyDescent="0.25">
      <c r="A3661">
        <v>1327</v>
      </c>
      <c r="B3661" s="1" t="s">
        <v>1328</v>
      </c>
      <c r="C3661" s="1" t="s">
        <v>5437</v>
      </c>
      <c r="D3661" s="3">
        <v>48000</v>
      </c>
      <c r="E3661" s="4">
        <v>1705</v>
      </c>
      <c r="F3661" t="s">
        <v>8219</v>
      </c>
      <c r="G3661" t="s">
        <v>8223</v>
      </c>
      <c r="H3661" t="s">
        <v>8403</v>
      </c>
      <c r="I3661" t="s">
        <v>8245</v>
      </c>
      <c r="J3661">
        <v>1432916235</v>
      </c>
      <c r="K3661">
        <v>1430324235</v>
      </c>
      <c r="L3661" t="b">
        <v>0</v>
      </c>
      <c r="M3661">
        <v>41</v>
      </c>
      <c r="N3661" t="b">
        <v>0</v>
      </c>
      <c r="O3661" t="s">
        <v>8271</v>
      </c>
      <c r="P3661" t="s">
        <v>8306</v>
      </c>
      <c r="Q3661" t="s">
        <v>8308</v>
      </c>
      <c r="R3661">
        <f t="shared" si="399"/>
        <v>41.59</v>
      </c>
      <c r="S3661" s="9">
        <f t="shared" si="400"/>
        <v>4</v>
      </c>
      <c r="T3661" s="8">
        <f t="shared" si="401"/>
        <v>42123.678645833337</v>
      </c>
      <c r="U3661" s="8">
        <f t="shared" si="402"/>
        <v>42153.678645833337</v>
      </c>
      <c r="V3661" s="14">
        <f t="shared" si="403"/>
        <v>30</v>
      </c>
      <c r="W3661" s="10">
        <f t="shared" si="404"/>
        <v>-0.96447916666666667</v>
      </c>
      <c r="X3661" s="21">
        <f t="shared" si="405"/>
        <v>2015</v>
      </c>
    </row>
    <row r="3662" spans="1:24" ht="30" x14ac:dyDescent="0.25">
      <c r="A3662">
        <v>1913</v>
      </c>
      <c r="B3662" s="1" t="s">
        <v>1914</v>
      </c>
      <c r="C3662" s="1" t="s">
        <v>6023</v>
      </c>
      <c r="D3662" s="3">
        <v>48000</v>
      </c>
      <c r="E3662" s="4">
        <v>637</v>
      </c>
      <c r="F3662" t="s">
        <v>8220</v>
      </c>
      <c r="G3662" t="s">
        <v>8224</v>
      </c>
      <c r="H3662" t="s">
        <v>8407</v>
      </c>
      <c r="I3662" t="s">
        <v>8246</v>
      </c>
      <c r="J3662">
        <v>1412770578</v>
      </c>
      <c r="K3662">
        <v>1410178578</v>
      </c>
      <c r="L3662" t="b">
        <v>0</v>
      </c>
      <c r="M3662">
        <v>26</v>
      </c>
      <c r="N3662" t="b">
        <v>0</v>
      </c>
      <c r="O3662" t="s">
        <v>8292</v>
      </c>
      <c r="P3662" t="s">
        <v>8306</v>
      </c>
      <c r="Q3662" t="s">
        <v>8316</v>
      </c>
      <c r="R3662">
        <f t="shared" si="399"/>
        <v>24.5</v>
      </c>
      <c r="S3662" s="9">
        <f t="shared" si="400"/>
        <v>1</v>
      </c>
      <c r="T3662" s="8">
        <f t="shared" si="401"/>
        <v>41890.511319444442</v>
      </c>
      <c r="U3662" s="8">
        <f t="shared" si="402"/>
        <v>41920.511319444442</v>
      </c>
      <c r="V3662" s="14">
        <f t="shared" si="403"/>
        <v>30</v>
      </c>
      <c r="W3662" s="10">
        <f t="shared" si="404"/>
        <v>-0.98672916666666666</v>
      </c>
      <c r="X3662" s="21">
        <f t="shared" si="405"/>
        <v>2014</v>
      </c>
    </row>
    <row r="3663" spans="1:24" ht="60" x14ac:dyDescent="0.25">
      <c r="A3663">
        <v>712</v>
      </c>
      <c r="B3663" s="1" t="s">
        <v>713</v>
      </c>
      <c r="C3663" s="1" t="s">
        <v>4822</v>
      </c>
      <c r="D3663" s="3">
        <v>48500</v>
      </c>
      <c r="E3663" s="4">
        <v>105</v>
      </c>
      <c r="F3663" t="s">
        <v>8220</v>
      </c>
      <c r="G3663" t="s">
        <v>8223</v>
      </c>
      <c r="H3663" t="s">
        <v>8403</v>
      </c>
      <c r="I3663" t="s">
        <v>8245</v>
      </c>
      <c r="J3663">
        <v>1455466832</v>
      </c>
      <c r="K3663">
        <v>1452874832</v>
      </c>
      <c r="L3663" t="b">
        <v>0</v>
      </c>
      <c r="M3663">
        <v>4</v>
      </c>
      <c r="N3663" t="b">
        <v>0</v>
      </c>
      <c r="O3663" t="s">
        <v>8271</v>
      </c>
      <c r="P3663" t="s">
        <v>8306</v>
      </c>
      <c r="Q3663" t="s">
        <v>8308</v>
      </c>
      <c r="R3663">
        <f t="shared" si="399"/>
        <v>26.25</v>
      </c>
      <c r="S3663" s="9">
        <f t="shared" si="400"/>
        <v>0</v>
      </c>
      <c r="T3663" s="8">
        <f t="shared" si="401"/>
        <v>42384.680925925932</v>
      </c>
      <c r="U3663" s="8">
        <f t="shared" si="402"/>
        <v>42414.680925925932</v>
      </c>
      <c r="V3663" s="14">
        <f t="shared" si="403"/>
        <v>30</v>
      </c>
      <c r="W3663" s="10">
        <f t="shared" si="404"/>
        <v>-0.99783505154639174</v>
      </c>
      <c r="X3663" s="21">
        <f t="shared" si="405"/>
        <v>2016</v>
      </c>
    </row>
    <row r="3664" spans="1:24" ht="60" x14ac:dyDescent="0.25">
      <c r="A3664">
        <v>3098</v>
      </c>
      <c r="B3664" s="1" t="s">
        <v>3098</v>
      </c>
      <c r="C3664" s="1" t="s">
        <v>7208</v>
      </c>
      <c r="D3664" s="3">
        <v>48725</v>
      </c>
      <c r="E3664" s="4">
        <v>1758</v>
      </c>
      <c r="F3664" t="s">
        <v>8220</v>
      </c>
      <c r="G3664" t="s">
        <v>8223</v>
      </c>
      <c r="H3664" t="s">
        <v>8403</v>
      </c>
      <c r="I3664" t="s">
        <v>8245</v>
      </c>
      <c r="J3664">
        <v>1454890620</v>
      </c>
      <c r="K3664">
        <v>1450724449</v>
      </c>
      <c r="L3664" t="b">
        <v>0</v>
      </c>
      <c r="M3664">
        <v>27</v>
      </c>
      <c r="N3664" t="b">
        <v>0</v>
      </c>
      <c r="O3664" t="s">
        <v>8301</v>
      </c>
      <c r="P3664" t="s">
        <v>8321</v>
      </c>
      <c r="Q3664" t="s">
        <v>8322</v>
      </c>
      <c r="R3664">
        <f t="shared" si="399"/>
        <v>65.11</v>
      </c>
      <c r="S3664" s="9">
        <f t="shared" si="400"/>
        <v>4</v>
      </c>
      <c r="T3664" s="8">
        <f t="shared" si="401"/>
        <v>42359.792233796295</v>
      </c>
      <c r="U3664" s="8">
        <f t="shared" si="402"/>
        <v>42408.01180555555</v>
      </c>
      <c r="V3664" s="14">
        <f t="shared" si="403"/>
        <v>48.219571759254904</v>
      </c>
      <c r="W3664" s="10">
        <f t="shared" si="404"/>
        <v>-0.9639199589533094</v>
      </c>
      <c r="X3664" s="21">
        <f t="shared" si="405"/>
        <v>2015</v>
      </c>
    </row>
    <row r="3665" spans="1:24" ht="30" x14ac:dyDescent="0.25">
      <c r="A3665">
        <v>952</v>
      </c>
      <c r="B3665" s="1" t="s">
        <v>953</v>
      </c>
      <c r="C3665" s="1" t="s">
        <v>5062</v>
      </c>
      <c r="D3665" s="3">
        <v>49000</v>
      </c>
      <c r="E3665" s="4">
        <v>19572</v>
      </c>
      <c r="F3665" t="s">
        <v>8220</v>
      </c>
      <c r="G3665" t="s">
        <v>8223</v>
      </c>
      <c r="H3665" t="s">
        <v>8403</v>
      </c>
      <c r="I3665" t="s">
        <v>8245</v>
      </c>
      <c r="J3665">
        <v>1479483812</v>
      </c>
      <c r="K3665">
        <v>1476888212</v>
      </c>
      <c r="L3665" t="b">
        <v>0</v>
      </c>
      <c r="M3665">
        <v>196</v>
      </c>
      <c r="N3665" t="b">
        <v>0</v>
      </c>
      <c r="O3665" t="s">
        <v>8271</v>
      </c>
      <c r="P3665" t="s">
        <v>8306</v>
      </c>
      <c r="Q3665" t="s">
        <v>8308</v>
      </c>
      <c r="R3665">
        <f t="shared" si="399"/>
        <v>99.86</v>
      </c>
      <c r="S3665" s="9">
        <f t="shared" si="400"/>
        <v>40</v>
      </c>
      <c r="T3665" s="8">
        <f t="shared" si="401"/>
        <v>42662.613564814819</v>
      </c>
      <c r="U3665" s="8">
        <f t="shared" si="402"/>
        <v>42692.655231481483</v>
      </c>
      <c r="V3665" s="14">
        <f t="shared" si="403"/>
        <v>30.041666666664241</v>
      </c>
      <c r="W3665" s="10">
        <f t="shared" si="404"/>
        <v>-0.60057142857142853</v>
      </c>
      <c r="X3665" s="21">
        <f t="shared" si="405"/>
        <v>2016</v>
      </c>
    </row>
    <row r="3666" spans="1:24" x14ac:dyDescent="0.25">
      <c r="A3666">
        <v>2659</v>
      </c>
      <c r="B3666" s="1" t="s">
        <v>2659</v>
      </c>
      <c r="C3666" s="1" t="s">
        <v>6769</v>
      </c>
      <c r="D3666" s="3">
        <v>49000</v>
      </c>
      <c r="E3666" s="4">
        <v>1333</v>
      </c>
      <c r="F3666" t="s">
        <v>8219</v>
      </c>
      <c r="G3666" t="s">
        <v>8223</v>
      </c>
      <c r="H3666" t="s">
        <v>8403</v>
      </c>
      <c r="I3666" t="s">
        <v>8245</v>
      </c>
      <c r="J3666">
        <v>1429321210</v>
      </c>
      <c r="K3666">
        <v>1426729210</v>
      </c>
      <c r="L3666" t="b">
        <v>0</v>
      </c>
      <c r="M3666">
        <v>10</v>
      </c>
      <c r="N3666" t="b">
        <v>0</v>
      </c>
      <c r="O3666" t="s">
        <v>8299</v>
      </c>
      <c r="P3666" t="s">
        <v>8306</v>
      </c>
      <c r="Q3666" t="s">
        <v>8313</v>
      </c>
      <c r="R3666">
        <f t="shared" si="399"/>
        <v>133.30000000000001</v>
      </c>
      <c r="S3666" s="9">
        <f t="shared" si="400"/>
        <v>3</v>
      </c>
      <c r="T3666" s="8">
        <f t="shared" si="401"/>
        <v>42082.069560185191</v>
      </c>
      <c r="U3666" s="8">
        <f t="shared" si="402"/>
        <v>42112.069560185191</v>
      </c>
      <c r="V3666" s="14">
        <f t="shared" si="403"/>
        <v>30</v>
      </c>
      <c r="W3666" s="10">
        <f t="shared" si="404"/>
        <v>-0.97279591836734691</v>
      </c>
      <c r="X3666" s="21">
        <f t="shared" si="405"/>
        <v>2015</v>
      </c>
    </row>
    <row r="3667" spans="1:24" ht="60" x14ac:dyDescent="0.25">
      <c r="A3667">
        <v>1478</v>
      </c>
      <c r="B3667" s="1" t="s">
        <v>1479</v>
      </c>
      <c r="C3667" s="1" t="s">
        <v>5588</v>
      </c>
      <c r="D3667" s="3">
        <v>50000</v>
      </c>
      <c r="E3667" s="4">
        <v>590807.11</v>
      </c>
      <c r="F3667" t="s">
        <v>8218</v>
      </c>
      <c r="G3667" t="s">
        <v>8223</v>
      </c>
      <c r="H3667" t="s">
        <v>8403</v>
      </c>
      <c r="I3667" t="s">
        <v>8245</v>
      </c>
      <c r="J3667">
        <v>1368564913</v>
      </c>
      <c r="K3667">
        <v>1367355313</v>
      </c>
      <c r="L3667" t="b">
        <v>1</v>
      </c>
      <c r="M3667">
        <v>20242</v>
      </c>
      <c r="N3667" t="b">
        <v>1</v>
      </c>
      <c r="O3667" t="s">
        <v>8286</v>
      </c>
      <c r="P3667" t="s">
        <v>8309</v>
      </c>
      <c r="Q3667" t="s">
        <v>8310</v>
      </c>
      <c r="R3667">
        <f t="shared" si="399"/>
        <v>29.19</v>
      </c>
      <c r="S3667" s="9">
        <f t="shared" si="400"/>
        <v>1182</v>
      </c>
      <c r="T3667" s="8">
        <f t="shared" si="401"/>
        <v>41394.871678240743</v>
      </c>
      <c r="U3667" s="8">
        <f t="shared" si="402"/>
        <v>41408.871678240743</v>
      </c>
      <c r="V3667" s="14">
        <f t="shared" si="403"/>
        <v>14</v>
      </c>
      <c r="W3667" s="10">
        <f t="shared" si="404"/>
        <v>10.8161422</v>
      </c>
      <c r="X3667" s="21">
        <f t="shared" si="405"/>
        <v>2013</v>
      </c>
    </row>
    <row r="3668" spans="1:24" ht="60" x14ac:dyDescent="0.25">
      <c r="A3668">
        <v>1978</v>
      </c>
      <c r="B3668" s="1" t="s">
        <v>1979</v>
      </c>
      <c r="C3668" s="1" t="s">
        <v>6088</v>
      </c>
      <c r="D3668" s="3">
        <v>50000</v>
      </c>
      <c r="E3668" s="4">
        <v>513422.57</v>
      </c>
      <c r="F3668" t="s">
        <v>8218</v>
      </c>
      <c r="G3668" t="s">
        <v>8223</v>
      </c>
      <c r="H3668" t="s">
        <v>8403</v>
      </c>
      <c r="I3668" t="s">
        <v>8245</v>
      </c>
      <c r="J3668">
        <v>1339484400</v>
      </c>
      <c r="K3668">
        <v>1336627492</v>
      </c>
      <c r="L3668" t="b">
        <v>1</v>
      </c>
      <c r="M3668">
        <v>388</v>
      </c>
      <c r="N3668" t="b">
        <v>1</v>
      </c>
      <c r="O3668" t="s">
        <v>8293</v>
      </c>
      <c r="P3668" t="s">
        <v>8306</v>
      </c>
      <c r="Q3668" t="s">
        <v>8307</v>
      </c>
      <c r="R3668">
        <f t="shared" si="399"/>
        <v>1323.25</v>
      </c>
      <c r="S3668" s="9">
        <f t="shared" si="400"/>
        <v>1027</v>
      </c>
      <c r="T3668" s="8">
        <f t="shared" si="401"/>
        <v>41039.225601851853</v>
      </c>
      <c r="U3668" s="8">
        <f t="shared" si="402"/>
        <v>41072.291666666664</v>
      </c>
      <c r="V3668" s="14">
        <f t="shared" si="403"/>
        <v>33.066064814811398</v>
      </c>
      <c r="W3668" s="10">
        <f t="shared" si="404"/>
        <v>9.2684514</v>
      </c>
      <c r="X3668" s="21">
        <f t="shared" si="405"/>
        <v>2012</v>
      </c>
    </row>
    <row r="3669" spans="1:24" ht="45" x14ac:dyDescent="0.25">
      <c r="A3669">
        <v>2011</v>
      </c>
      <c r="B3669" s="1" t="s">
        <v>2012</v>
      </c>
      <c r="C3669" s="1" t="s">
        <v>6121</v>
      </c>
      <c r="D3669" s="3">
        <v>50000</v>
      </c>
      <c r="E3669" s="4">
        <v>409782</v>
      </c>
      <c r="F3669" t="s">
        <v>8218</v>
      </c>
      <c r="G3669" t="s">
        <v>8238</v>
      </c>
      <c r="H3669" t="s">
        <v>8416</v>
      </c>
      <c r="I3669" t="s">
        <v>8248</v>
      </c>
      <c r="J3669">
        <v>1452553200</v>
      </c>
      <c r="K3669">
        <v>1449650173</v>
      </c>
      <c r="L3669" t="b">
        <v>1</v>
      </c>
      <c r="M3669">
        <v>971</v>
      </c>
      <c r="N3669" t="b">
        <v>1</v>
      </c>
      <c r="O3669" t="s">
        <v>8293</v>
      </c>
      <c r="P3669" t="s">
        <v>8306</v>
      </c>
      <c r="Q3669" t="s">
        <v>8307</v>
      </c>
      <c r="R3669">
        <f t="shared" si="399"/>
        <v>422.02</v>
      </c>
      <c r="S3669" s="9">
        <f t="shared" si="400"/>
        <v>820</v>
      </c>
      <c r="T3669" s="8">
        <f t="shared" si="401"/>
        <v>42347.358483796299</v>
      </c>
      <c r="U3669" s="8">
        <f t="shared" si="402"/>
        <v>42380.958333333328</v>
      </c>
      <c r="V3669" s="14">
        <f t="shared" si="403"/>
        <v>33.599849537029513</v>
      </c>
      <c r="W3669" s="10">
        <f t="shared" si="404"/>
        <v>7.19564</v>
      </c>
      <c r="X3669" s="21">
        <f t="shared" si="405"/>
        <v>2015</v>
      </c>
    </row>
    <row r="3670" spans="1:24" ht="30" x14ac:dyDescent="0.25">
      <c r="A3670">
        <v>1954</v>
      </c>
      <c r="B3670" s="1" t="s">
        <v>1955</v>
      </c>
      <c r="C3670" s="1" t="s">
        <v>6064</v>
      </c>
      <c r="D3670" s="3">
        <v>50000</v>
      </c>
      <c r="E3670" s="4">
        <v>349474</v>
      </c>
      <c r="F3670" t="s">
        <v>8218</v>
      </c>
      <c r="G3670" t="s">
        <v>8223</v>
      </c>
      <c r="H3670" t="s">
        <v>8403</v>
      </c>
      <c r="I3670" t="s">
        <v>8245</v>
      </c>
      <c r="J3670">
        <v>1457758800</v>
      </c>
      <c r="K3670">
        <v>1453730176</v>
      </c>
      <c r="L3670" t="b">
        <v>1</v>
      </c>
      <c r="M3670">
        <v>415</v>
      </c>
      <c r="N3670" t="b">
        <v>1</v>
      </c>
      <c r="O3670" t="s">
        <v>8293</v>
      </c>
      <c r="P3670" t="s">
        <v>8306</v>
      </c>
      <c r="Q3670" t="s">
        <v>8307</v>
      </c>
      <c r="R3670">
        <f t="shared" si="399"/>
        <v>842.11</v>
      </c>
      <c r="S3670" s="9">
        <f t="shared" si="400"/>
        <v>699</v>
      </c>
      <c r="T3670" s="8">
        <f t="shared" si="401"/>
        <v>42394.580740740741</v>
      </c>
      <c r="U3670" s="8">
        <f t="shared" si="402"/>
        <v>42441.208333333328</v>
      </c>
      <c r="V3670" s="14">
        <f t="shared" si="403"/>
        <v>46.627592592587462</v>
      </c>
      <c r="W3670" s="10">
        <f t="shared" si="404"/>
        <v>5.9894800000000004</v>
      </c>
      <c r="X3670" s="21">
        <f t="shared" si="405"/>
        <v>2016</v>
      </c>
    </row>
    <row r="3671" spans="1:24" ht="45" x14ac:dyDescent="0.25">
      <c r="A3671">
        <v>1977</v>
      </c>
      <c r="B3671" s="1" t="s">
        <v>1978</v>
      </c>
      <c r="C3671" s="1" t="s">
        <v>6087</v>
      </c>
      <c r="D3671" s="3">
        <v>50000</v>
      </c>
      <c r="E3671" s="4">
        <v>201165</v>
      </c>
      <c r="F3671" t="s">
        <v>8218</v>
      </c>
      <c r="G3671" t="s">
        <v>8223</v>
      </c>
      <c r="H3671" t="s">
        <v>8403</v>
      </c>
      <c r="I3671" t="s">
        <v>8245</v>
      </c>
      <c r="J3671">
        <v>1450511940</v>
      </c>
      <c r="K3671">
        <v>1446527540</v>
      </c>
      <c r="L3671" t="b">
        <v>1</v>
      </c>
      <c r="M3671">
        <v>821</v>
      </c>
      <c r="N3671" t="b">
        <v>1</v>
      </c>
      <c r="O3671" t="s">
        <v>8293</v>
      </c>
      <c r="P3671" t="s">
        <v>8306</v>
      </c>
      <c r="Q3671" t="s">
        <v>8307</v>
      </c>
      <c r="R3671">
        <f t="shared" si="399"/>
        <v>245.02</v>
      </c>
      <c r="S3671" s="9">
        <f t="shared" si="400"/>
        <v>402</v>
      </c>
      <c r="T3671" s="8">
        <f t="shared" si="401"/>
        <v>42311.216898148152</v>
      </c>
      <c r="U3671" s="8">
        <f t="shared" si="402"/>
        <v>42357.332638888889</v>
      </c>
      <c r="V3671" s="14">
        <f t="shared" si="403"/>
        <v>46.115740740737238</v>
      </c>
      <c r="W3671" s="10">
        <f t="shared" si="404"/>
        <v>3.0232999999999999</v>
      </c>
      <c r="X3671" s="21">
        <f t="shared" si="405"/>
        <v>2015</v>
      </c>
    </row>
    <row r="3672" spans="1:24" ht="30" x14ac:dyDescent="0.25">
      <c r="A3672">
        <v>1980</v>
      </c>
      <c r="B3672" s="1" t="s">
        <v>1981</v>
      </c>
      <c r="C3672" s="1" t="s">
        <v>6090</v>
      </c>
      <c r="D3672" s="3">
        <v>50000</v>
      </c>
      <c r="E3672" s="4">
        <v>177412.01</v>
      </c>
      <c r="F3672" t="s">
        <v>8218</v>
      </c>
      <c r="G3672" t="s">
        <v>8235</v>
      </c>
      <c r="H3672" t="s">
        <v>8412</v>
      </c>
      <c r="I3672" t="s">
        <v>8248</v>
      </c>
      <c r="J3672">
        <v>1459684862</v>
      </c>
      <c r="K3672">
        <v>1456232462</v>
      </c>
      <c r="L3672" t="b">
        <v>1</v>
      </c>
      <c r="M3672">
        <v>1945</v>
      </c>
      <c r="N3672" t="b">
        <v>1</v>
      </c>
      <c r="O3672" t="s">
        <v>8293</v>
      </c>
      <c r="P3672" t="s">
        <v>8306</v>
      </c>
      <c r="Q3672" t="s">
        <v>8307</v>
      </c>
      <c r="R3672">
        <f t="shared" si="399"/>
        <v>91.21</v>
      </c>
      <c r="S3672" s="9">
        <f t="shared" si="400"/>
        <v>355</v>
      </c>
      <c r="T3672" s="8">
        <f t="shared" si="401"/>
        <v>42423.542384259257</v>
      </c>
      <c r="U3672" s="8">
        <f t="shared" si="402"/>
        <v>42463.500717592593</v>
      </c>
      <c r="V3672" s="14">
        <f t="shared" si="403"/>
        <v>39.958333333335759</v>
      </c>
      <c r="W3672" s="10">
        <f t="shared" si="404"/>
        <v>2.5482402000000004</v>
      </c>
      <c r="X3672" s="21">
        <f t="shared" si="405"/>
        <v>2016</v>
      </c>
    </row>
    <row r="3673" spans="1:24" ht="60" x14ac:dyDescent="0.25">
      <c r="A3673">
        <v>2052</v>
      </c>
      <c r="B3673" s="1" t="s">
        <v>2053</v>
      </c>
      <c r="C3673" s="1" t="s">
        <v>6162</v>
      </c>
      <c r="D3673" s="3">
        <v>50000</v>
      </c>
      <c r="E3673" s="4">
        <v>176524</v>
      </c>
      <c r="F3673" t="s">
        <v>8218</v>
      </c>
      <c r="G3673" t="s">
        <v>8223</v>
      </c>
      <c r="H3673" t="s">
        <v>8403</v>
      </c>
      <c r="I3673" t="s">
        <v>8245</v>
      </c>
      <c r="J3673">
        <v>1455933653</v>
      </c>
      <c r="K3673">
        <v>1452045653</v>
      </c>
      <c r="L3673" t="b">
        <v>0</v>
      </c>
      <c r="M3673">
        <v>541</v>
      </c>
      <c r="N3673" t="b">
        <v>1</v>
      </c>
      <c r="O3673" t="s">
        <v>8293</v>
      </c>
      <c r="P3673" t="s">
        <v>8306</v>
      </c>
      <c r="Q3673" t="s">
        <v>8307</v>
      </c>
      <c r="R3673">
        <f t="shared" si="399"/>
        <v>326.29000000000002</v>
      </c>
      <c r="S3673" s="9">
        <f t="shared" si="400"/>
        <v>353</v>
      </c>
      <c r="T3673" s="8">
        <f t="shared" si="401"/>
        <v>42375.08394675926</v>
      </c>
      <c r="U3673" s="8">
        <f t="shared" si="402"/>
        <v>42420.08394675926</v>
      </c>
      <c r="V3673" s="14">
        <f t="shared" si="403"/>
        <v>45</v>
      </c>
      <c r="W3673" s="10">
        <f t="shared" si="404"/>
        <v>2.5304799999999998</v>
      </c>
      <c r="X3673" s="21">
        <f t="shared" si="405"/>
        <v>2016</v>
      </c>
    </row>
    <row r="3674" spans="1:24" ht="60" x14ac:dyDescent="0.25">
      <c r="A3674">
        <v>2009</v>
      </c>
      <c r="B3674" s="1" t="s">
        <v>2010</v>
      </c>
      <c r="C3674" s="1" t="s">
        <v>6119</v>
      </c>
      <c r="D3674" s="3">
        <v>50000</v>
      </c>
      <c r="E3674" s="4">
        <v>152579</v>
      </c>
      <c r="F3674" t="s">
        <v>8218</v>
      </c>
      <c r="G3674" t="s">
        <v>8235</v>
      </c>
      <c r="H3674" t="s">
        <v>8412</v>
      </c>
      <c r="I3674" t="s">
        <v>8248</v>
      </c>
      <c r="J3674">
        <v>1479890743</v>
      </c>
      <c r="K3674">
        <v>1476776743</v>
      </c>
      <c r="L3674" t="b">
        <v>1</v>
      </c>
      <c r="M3674">
        <v>398</v>
      </c>
      <c r="N3674" t="b">
        <v>1</v>
      </c>
      <c r="O3674" t="s">
        <v>8293</v>
      </c>
      <c r="P3674" t="s">
        <v>8306</v>
      </c>
      <c r="Q3674" t="s">
        <v>8307</v>
      </c>
      <c r="R3674">
        <f t="shared" si="399"/>
        <v>383.36</v>
      </c>
      <c r="S3674" s="9">
        <f t="shared" si="400"/>
        <v>305</v>
      </c>
      <c r="T3674" s="8">
        <f t="shared" si="401"/>
        <v>42661.323414351849</v>
      </c>
      <c r="U3674" s="8">
        <f t="shared" si="402"/>
        <v>42697.365081018521</v>
      </c>
      <c r="V3674" s="14">
        <f t="shared" si="403"/>
        <v>36.041666666671517</v>
      </c>
      <c r="W3674" s="10">
        <f t="shared" si="404"/>
        <v>2.05158</v>
      </c>
      <c r="X3674" s="21">
        <f t="shared" si="405"/>
        <v>2016</v>
      </c>
    </row>
    <row r="3675" spans="1:24" ht="30" x14ac:dyDescent="0.25">
      <c r="A3675">
        <v>1968</v>
      </c>
      <c r="B3675" s="1" t="s">
        <v>1969</v>
      </c>
      <c r="C3675" s="1" t="s">
        <v>6078</v>
      </c>
      <c r="D3675" s="3">
        <v>50000</v>
      </c>
      <c r="E3675" s="4">
        <v>142483</v>
      </c>
      <c r="F3675" t="s">
        <v>8218</v>
      </c>
      <c r="G3675" t="s">
        <v>8223</v>
      </c>
      <c r="H3675" t="s">
        <v>8403</v>
      </c>
      <c r="I3675" t="s">
        <v>8245</v>
      </c>
      <c r="J3675">
        <v>1480777515</v>
      </c>
      <c r="K3675">
        <v>1478095515</v>
      </c>
      <c r="L3675" t="b">
        <v>1</v>
      </c>
      <c r="M3675">
        <v>510</v>
      </c>
      <c r="N3675" t="b">
        <v>1</v>
      </c>
      <c r="O3675" t="s">
        <v>8293</v>
      </c>
      <c r="P3675" t="s">
        <v>8306</v>
      </c>
      <c r="Q3675" t="s">
        <v>8307</v>
      </c>
      <c r="R3675">
        <f t="shared" si="399"/>
        <v>279.38</v>
      </c>
      <c r="S3675" s="9">
        <f t="shared" si="400"/>
        <v>285</v>
      </c>
      <c r="T3675" s="8">
        <f t="shared" si="401"/>
        <v>42676.586979166663</v>
      </c>
      <c r="U3675" s="8">
        <f t="shared" si="402"/>
        <v>42707.628645833334</v>
      </c>
      <c r="V3675" s="14">
        <f t="shared" si="403"/>
        <v>31.041666666671517</v>
      </c>
      <c r="W3675" s="10">
        <f t="shared" si="404"/>
        <v>1.8496600000000001</v>
      </c>
      <c r="X3675" s="21">
        <f t="shared" si="405"/>
        <v>2016</v>
      </c>
    </row>
    <row r="3676" spans="1:24" ht="60" x14ac:dyDescent="0.25">
      <c r="A3676">
        <v>2006</v>
      </c>
      <c r="B3676" s="1" t="s">
        <v>2007</v>
      </c>
      <c r="C3676" s="1" t="s">
        <v>6116</v>
      </c>
      <c r="D3676" s="3">
        <v>50000</v>
      </c>
      <c r="E3676" s="4">
        <v>123920</v>
      </c>
      <c r="F3676" t="s">
        <v>8218</v>
      </c>
      <c r="G3676" t="s">
        <v>8223</v>
      </c>
      <c r="H3676" t="s">
        <v>8403</v>
      </c>
      <c r="I3676" t="s">
        <v>8245</v>
      </c>
      <c r="J3676">
        <v>1417611645</v>
      </c>
      <c r="K3676">
        <v>1414584045</v>
      </c>
      <c r="L3676" t="b">
        <v>1</v>
      </c>
      <c r="M3676">
        <v>303</v>
      </c>
      <c r="N3676" t="b">
        <v>1</v>
      </c>
      <c r="O3676" t="s">
        <v>8293</v>
      </c>
      <c r="P3676" t="s">
        <v>8306</v>
      </c>
      <c r="Q3676" t="s">
        <v>8307</v>
      </c>
      <c r="R3676">
        <f t="shared" si="399"/>
        <v>408.98</v>
      </c>
      <c r="S3676" s="9">
        <f t="shared" si="400"/>
        <v>248</v>
      </c>
      <c r="T3676" s="8">
        <f t="shared" si="401"/>
        <v>41941.500520833331</v>
      </c>
      <c r="U3676" s="8">
        <f t="shared" si="402"/>
        <v>41976.542187500003</v>
      </c>
      <c r="V3676" s="14">
        <f t="shared" si="403"/>
        <v>35.041666666671517</v>
      </c>
      <c r="W3676" s="10">
        <f t="shared" si="404"/>
        <v>1.4783999999999999</v>
      </c>
      <c r="X3676" s="21">
        <f t="shared" si="405"/>
        <v>2014</v>
      </c>
    </row>
    <row r="3677" spans="1:24" ht="60" x14ac:dyDescent="0.25">
      <c r="A3677">
        <v>2004</v>
      </c>
      <c r="B3677" s="1" t="s">
        <v>2005</v>
      </c>
      <c r="C3677" s="1" t="s">
        <v>6114</v>
      </c>
      <c r="D3677" s="3">
        <v>50000</v>
      </c>
      <c r="E3677" s="4">
        <v>117210.24000000001</v>
      </c>
      <c r="F3677" t="s">
        <v>8218</v>
      </c>
      <c r="G3677" t="s">
        <v>8223</v>
      </c>
      <c r="H3677" t="s">
        <v>8403</v>
      </c>
      <c r="I3677" t="s">
        <v>8245</v>
      </c>
      <c r="J3677">
        <v>1405002663</v>
      </c>
      <c r="K3677">
        <v>1402410663</v>
      </c>
      <c r="L3677" t="b">
        <v>1</v>
      </c>
      <c r="M3677">
        <v>354</v>
      </c>
      <c r="N3677" t="b">
        <v>1</v>
      </c>
      <c r="O3677" t="s">
        <v>8293</v>
      </c>
      <c r="P3677" t="s">
        <v>8306</v>
      </c>
      <c r="Q3677" t="s">
        <v>8307</v>
      </c>
      <c r="R3677">
        <f t="shared" si="399"/>
        <v>331.1</v>
      </c>
      <c r="S3677" s="9">
        <f t="shared" si="400"/>
        <v>234</v>
      </c>
      <c r="T3677" s="8">
        <f t="shared" si="401"/>
        <v>41800.604895833334</v>
      </c>
      <c r="U3677" s="8">
        <f t="shared" si="402"/>
        <v>41830.604895833334</v>
      </c>
      <c r="V3677" s="14">
        <f t="shared" si="403"/>
        <v>30</v>
      </c>
      <c r="W3677" s="10">
        <f t="shared" si="404"/>
        <v>1.3442048000000002</v>
      </c>
      <c r="X3677" s="21">
        <f t="shared" si="405"/>
        <v>2014</v>
      </c>
    </row>
    <row r="3678" spans="1:24" ht="45" x14ac:dyDescent="0.25">
      <c r="A3678">
        <v>2002</v>
      </c>
      <c r="B3678" s="1" t="s">
        <v>2003</v>
      </c>
      <c r="C3678" s="1" t="s">
        <v>6112</v>
      </c>
      <c r="D3678" s="3">
        <v>50000</v>
      </c>
      <c r="E3678" s="4">
        <v>108397.11</v>
      </c>
      <c r="F3678" t="s">
        <v>8218</v>
      </c>
      <c r="G3678" t="s">
        <v>8223</v>
      </c>
      <c r="H3678" t="s">
        <v>8403</v>
      </c>
      <c r="I3678" t="s">
        <v>8245</v>
      </c>
      <c r="J3678">
        <v>1485191143</v>
      </c>
      <c r="K3678">
        <v>1482599143</v>
      </c>
      <c r="L3678" t="b">
        <v>1</v>
      </c>
      <c r="M3678">
        <v>1375</v>
      </c>
      <c r="N3678" t="b">
        <v>1</v>
      </c>
      <c r="O3678" t="s">
        <v>8293</v>
      </c>
      <c r="P3678" t="s">
        <v>8306</v>
      </c>
      <c r="Q3678" t="s">
        <v>8307</v>
      </c>
      <c r="R3678">
        <f t="shared" si="399"/>
        <v>78.83</v>
      </c>
      <c r="S3678" s="9">
        <f t="shared" si="400"/>
        <v>217</v>
      </c>
      <c r="T3678" s="8">
        <f t="shared" si="401"/>
        <v>42728.71230324074</v>
      </c>
      <c r="U3678" s="8">
        <f t="shared" si="402"/>
        <v>42758.71230324074</v>
      </c>
      <c r="V3678" s="14">
        <f t="shared" si="403"/>
        <v>30</v>
      </c>
      <c r="W3678" s="10">
        <f t="shared" si="404"/>
        <v>1.1679421999999999</v>
      </c>
      <c r="X3678" s="21">
        <f t="shared" si="405"/>
        <v>2016</v>
      </c>
    </row>
    <row r="3679" spans="1:24" ht="60" x14ac:dyDescent="0.25">
      <c r="A3679">
        <v>1951</v>
      </c>
      <c r="B3679" s="1" t="s">
        <v>1952</v>
      </c>
      <c r="C3679" s="1" t="s">
        <v>6061</v>
      </c>
      <c r="D3679" s="3">
        <v>50000</v>
      </c>
      <c r="E3679" s="4">
        <v>106222</v>
      </c>
      <c r="F3679" t="s">
        <v>8218</v>
      </c>
      <c r="G3679" t="s">
        <v>8223</v>
      </c>
      <c r="H3679" t="s">
        <v>8403</v>
      </c>
      <c r="I3679" t="s">
        <v>8245</v>
      </c>
      <c r="J3679">
        <v>1478516737</v>
      </c>
      <c r="K3679">
        <v>1475921137</v>
      </c>
      <c r="L3679" t="b">
        <v>1</v>
      </c>
      <c r="M3679">
        <v>834</v>
      </c>
      <c r="N3679" t="b">
        <v>1</v>
      </c>
      <c r="O3679" t="s">
        <v>8293</v>
      </c>
      <c r="P3679" t="s">
        <v>8306</v>
      </c>
      <c r="Q3679" t="s">
        <v>8307</v>
      </c>
      <c r="R3679">
        <f t="shared" si="399"/>
        <v>127.36</v>
      </c>
      <c r="S3679" s="9">
        <f t="shared" si="400"/>
        <v>212</v>
      </c>
      <c r="T3679" s="8">
        <f t="shared" si="401"/>
        <v>42651.420567129629</v>
      </c>
      <c r="U3679" s="8">
        <f t="shared" si="402"/>
        <v>42681.462233796294</v>
      </c>
      <c r="V3679" s="14">
        <f t="shared" si="403"/>
        <v>30.041666666664241</v>
      </c>
      <c r="W3679" s="10">
        <f t="shared" si="404"/>
        <v>1.1244400000000001</v>
      </c>
      <c r="X3679" s="21">
        <f t="shared" si="405"/>
        <v>2016</v>
      </c>
    </row>
    <row r="3680" spans="1:24" ht="45" x14ac:dyDescent="0.25">
      <c r="A3680">
        <v>2056</v>
      </c>
      <c r="B3680" s="1" t="s">
        <v>2057</v>
      </c>
      <c r="C3680" s="1" t="s">
        <v>6166</v>
      </c>
      <c r="D3680" s="3">
        <v>50000</v>
      </c>
      <c r="E3680" s="4">
        <v>76726</v>
      </c>
      <c r="F3680" t="s">
        <v>8218</v>
      </c>
      <c r="G3680" t="s">
        <v>8223</v>
      </c>
      <c r="H3680" t="s">
        <v>8403</v>
      </c>
      <c r="I3680" t="s">
        <v>8245</v>
      </c>
      <c r="J3680">
        <v>1366222542</v>
      </c>
      <c r="K3680">
        <v>1363630542</v>
      </c>
      <c r="L3680" t="b">
        <v>0</v>
      </c>
      <c r="M3680">
        <v>554</v>
      </c>
      <c r="N3680" t="b">
        <v>1</v>
      </c>
      <c r="O3680" t="s">
        <v>8293</v>
      </c>
      <c r="P3680" t="s">
        <v>8306</v>
      </c>
      <c r="Q3680" t="s">
        <v>8307</v>
      </c>
      <c r="R3680">
        <f t="shared" si="399"/>
        <v>138.49</v>
      </c>
      <c r="S3680" s="9">
        <f t="shared" si="400"/>
        <v>153</v>
      </c>
      <c r="T3680" s="8">
        <f t="shared" si="401"/>
        <v>41351.76090277778</v>
      </c>
      <c r="U3680" s="8">
        <f t="shared" si="402"/>
        <v>41381.76090277778</v>
      </c>
      <c r="V3680" s="14">
        <f t="shared" si="403"/>
        <v>30</v>
      </c>
      <c r="W3680" s="10">
        <f t="shared" si="404"/>
        <v>0.53452</v>
      </c>
      <c r="X3680" s="21">
        <f t="shared" si="405"/>
        <v>2013</v>
      </c>
    </row>
    <row r="3681" spans="1:24" ht="60" x14ac:dyDescent="0.25">
      <c r="A3681">
        <v>295</v>
      </c>
      <c r="B3681" s="1" t="s">
        <v>296</v>
      </c>
      <c r="C3681" s="1" t="s">
        <v>4405</v>
      </c>
      <c r="D3681" s="3">
        <v>50000</v>
      </c>
      <c r="E3681" s="4">
        <v>66554.559999999998</v>
      </c>
      <c r="F3681" t="s">
        <v>8218</v>
      </c>
      <c r="G3681" t="s">
        <v>8223</v>
      </c>
      <c r="H3681" t="s">
        <v>8403</v>
      </c>
      <c r="I3681" t="s">
        <v>8245</v>
      </c>
      <c r="J3681">
        <v>1383264000</v>
      </c>
      <c r="K3681">
        <v>1378080409</v>
      </c>
      <c r="L3681" t="b">
        <v>1</v>
      </c>
      <c r="M3681">
        <v>665</v>
      </c>
      <c r="N3681" t="b">
        <v>1</v>
      </c>
      <c r="O3681" t="s">
        <v>8267</v>
      </c>
      <c r="P3681" t="s">
        <v>8319</v>
      </c>
      <c r="Q3681" t="s">
        <v>8320</v>
      </c>
      <c r="R3681">
        <f t="shared" si="399"/>
        <v>100.08</v>
      </c>
      <c r="S3681" s="9">
        <f t="shared" si="400"/>
        <v>133</v>
      </c>
      <c r="T3681" s="8">
        <f t="shared" si="401"/>
        <v>41519.004733796297</v>
      </c>
      <c r="U3681" s="8">
        <f t="shared" si="402"/>
        <v>41579</v>
      </c>
      <c r="V3681" s="14">
        <f t="shared" si="403"/>
        <v>59.995266203703068</v>
      </c>
      <c r="W3681" s="10">
        <f t="shared" si="404"/>
        <v>0.33109119999999997</v>
      </c>
      <c r="X3681" s="21">
        <f t="shared" si="405"/>
        <v>2013</v>
      </c>
    </row>
    <row r="3682" spans="1:24" ht="45" x14ac:dyDescent="0.25">
      <c r="A3682">
        <v>1748</v>
      </c>
      <c r="B3682" s="1" t="s">
        <v>1749</v>
      </c>
      <c r="C3682" s="1" t="s">
        <v>5858</v>
      </c>
      <c r="D3682" s="3">
        <v>50000</v>
      </c>
      <c r="E3682" s="4">
        <v>64974</v>
      </c>
      <c r="F3682" t="s">
        <v>8218</v>
      </c>
      <c r="G3682" t="s">
        <v>8228</v>
      </c>
      <c r="H3682" t="s">
        <v>8408</v>
      </c>
      <c r="I3682" t="s">
        <v>8250</v>
      </c>
      <c r="J3682">
        <v>1441234143</v>
      </c>
      <c r="K3682">
        <v>1438642143</v>
      </c>
      <c r="L3682" t="b">
        <v>0</v>
      </c>
      <c r="M3682">
        <v>181</v>
      </c>
      <c r="N3682" t="b">
        <v>1</v>
      </c>
      <c r="O3682" t="s">
        <v>8283</v>
      </c>
      <c r="P3682" t="s">
        <v>8311</v>
      </c>
      <c r="Q3682" t="s">
        <v>8312</v>
      </c>
      <c r="R3682">
        <f t="shared" si="399"/>
        <v>358.97</v>
      </c>
      <c r="S3682" s="9">
        <f t="shared" si="400"/>
        <v>130</v>
      </c>
      <c r="T3682" s="8">
        <f t="shared" si="401"/>
        <v>42219.950729166667</v>
      </c>
      <c r="U3682" s="8">
        <f t="shared" si="402"/>
        <v>42249.950729166667</v>
      </c>
      <c r="V3682" s="14">
        <f t="shared" si="403"/>
        <v>30</v>
      </c>
      <c r="W3682" s="10">
        <f t="shared" si="404"/>
        <v>0.29948000000000002</v>
      </c>
      <c r="X3682" s="21">
        <f t="shared" si="405"/>
        <v>2015</v>
      </c>
    </row>
    <row r="3683" spans="1:24" ht="60" x14ac:dyDescent="0.25">
      <c r="A3683">
        <v>2069</v>
      </c>
      <c r="B3683" s="1" t="s">
        <v>2070</v>
      </c>
      <c r="C3683" s="1" t="s">
        <v>6179</v>
      </c>
      <c r="D3683" s="3">
        <v>50000</v>
      </c>
      <c r="E3683" s="4">
        <v>64203.33</v>
      </c>
      <c r="F3683" t="s">
        <v>8218</v>
      </c>
      <c r="G3683" t="s">
        <v>8223</v>
      </c>
      <c r="H3683" t="s">
        <v>8403</v>
      </c>
      <c r="I3683" t="s">
        <v>8245</v>
      </c>
      <c r="J3683">
        <v>1451776791</v>
      </c>
      <c r="K3683">
        <v>1449098391</v>
      </c>
      <c r="L3683" t="b">
        <v>0</v>
      </c>
      <c r="M3683">
        <v>263</v>
      </c>
      <c r="N3683" t="b">
        <v>1</v>
      </c>
      <c r="O3683" t="s">
        <v>8293</v>
      </c>
      <c r="P3683" t="s">
        <v>8306</v>
      </c>
      <c r="Q3683" t="s">
        <v>8307</v>
      </c>
      <c r="R3683">
        <f t="shared" si="399"/>
        <v>244.12</v>
      </c>
      <c r="S3683" s="9">
        <f t="shared" si="400"/>
        <v>128</v>
      </c>
      <c r="T3683" s="8">
        <f t="shared" si="401"/>
        <v>42340.972118055557</v>
      </c>
      <c r="U3683" s="8">
        <f t="shared" si="402"/>
        <v>42371.972118055557</v>
      </c>
      <c r="V3683" s="14">
        <f t="shared" si="403"/>
        <v>31</v>
      </c>
      <c r="W3683" s="10">
        <f t="shared" si="404"/>
        <v>0.28406660000000006</v>
      </c>
      <c r="X3683" s="21">
        <f t="shared" si="405"/>
        <v>2015</v>
      </c>
    </row>
    <row r="3684" spans="1:24" ht="45" x14ac:dyDescent="0.25">
      <c r="A3684">
        <v>2031</v>
      </c>
      <c r="B3684" s="1" t="s">
        <v>2032</v>
      </c>
      <c r="C3684" s="1" t="s">
        <v>6141</v>
      </c>
      <c r="D3684" s="3">
        <v>50000</v>
      </c>
      <c r="E3684" s="4">
        <v>60175</v>
      </c>
      <c r="F3684" t="s">
        <v>8218</v>
      </c>
      <c r="G3684" t="s">
        <v>8232</v>
      </c>
      <c r="H3684" t="s">
        <v>8414</v>
      </c>
      <c r="I3684" t="s">
        <v>8248</v>
      </c>
      <c r="J3684">
        <v>1420765200</v>
      </c>
      <c r="K3684">
        <v>1417506853</v>
      </c>
      <c r="L3684" t="b">
        <v>1</v>
      </c>
      <c r="M3684">
        <v>508</v>
      </c>
      <c r="N3684" t="b">
        <v>1</v>
      </c>
      <c r="O3684" t="s">
        <v>8293</v>
      </c>
      <c r="P3684" t="s">
        <v>8306</v>
      </c>
      <c r="Q3684" t="s">
        <v>8307</v>
      </c>
      <c r="R3684">
        <f t="shared" si="399"/>
        <v>118.45</v>
      </c>
      <c r="S3684" s="9">
        <f t="shared" si="400"/>
        <v>120</v>
      </c>
      <c r="T3684" s="8">
        <f t="shared" si="401"/>
        <v>41975.329317129625</v>
      </c>
      <c r="U3684" s="8">
        <f t="shared" si="402"/>
        <v>42013.041666666672</v>
      </c>
      <c r="V3684" s="14">
        <f t="shared" si="403"/>
        <v>37.712349537046975</v>
      </c>
      <c r="W3684" s="10">
        <f t="shared" si="404"/>
        <v>0.20349999999999999</v>
      </c>
      <c r="X3684" s="21">
        <f t="shared" si="405"/>
        <v>2014</v>
      </c>
    </row>
    <row r="3685" spans="1:24" x14ac:dyDescent="0.25">
      <c r="A3685">
        <v>2049</v>
      </c>
      <c r="B3685" s="1" t="s">
        <v>2050</v>
      </c>
      <c r="C3685" s="1" t="s">
        <v>6159</v>
      </c>
      <c r="D3685" s="3">
        <v>50000</v>
      </c>
      <c r="E3685" s="4">
        <v>60095.35</v>
      </c>
      <c r="F3685" t="s">
        <v>8218</v>
      </c>
      <c r="G3685" t="s">
        <v>8224</v>
      </c>
      <c r="H3685" t="s">
        <v>8407</v>
      </c>
      <c r="I3685" t="s">
        <v>8246</v>
      </c>
      <c r="J3685">
        <v>1386025140</v>
      </c>
      <c r="K3685">
        <v>1382963963</v>
      </c>
      <c r="L3685" t="b">
        <v>0</v>
      </c>
      <c r="M3685">
        <v>742</v>
      </c>
      <c r="N3685" t="b">
        <v>1</v>
      </c>
      <c r="O3685" t="s">
        <v>8293</v>
      </c>
      <c r="P3685" t="s">
        <v>8306</v>
      </c>
      <c r="Q3685" t="s">
        <v>8307</v>
      </c>
      <c r="R3685">
        <f t="shared" si="399"/>
        <v>80.989999999999995</v>
      </c>
      <c r="S3685" s="9">
        <f t="shared" si="400"/>
        <v>120</v>
      </c>
      <c r="T3685" s="8">
        <f t="shared" si="401"/>
        <v>41575.527349537035</v>
      </c>
      <c r="U3685" s="8">
        <f t="shared" si="402"/>
        <v>41610.957638888889</v>
      </c>
      <c r="V3685" s="14">
        <f t="shared" si="403"/>
        <v>35.430289351854299</v>
      </c>
      <c r="W3685" s="10">
        <f t="shared" si="404"/>
        <v>0.20190699999999998</v>
      </c>
      <c r="X3685" s="21">
        <f t="shared" si="405"/>
        <v>2013</v>
      </c>
    </row>
    <row r="3686" spans="1:24" ht="60" x14ac:dyDescent="0.25">
      <c r="A3686">
        <v>1480</v>
      </c>
      <c r="B3686" s="1" t="s">
        <v>1481</v>
      </c>
      <c r="C3686" s="1" t="s">
        <v>5590</v>
      </c>
      <c r="D3686" s="3">
        <v>50000</v>
      </c>
      <c r="E3686" s="4">
        <v>58520.2</v>
      </c>
      <c r="F3686" t="s">
        <v>8218</v>
      </c>
      <c r="G3686" t="s">
        <v>8223</v>
      </c>
      <c r="H3686" t="s">
        <v>8403</v>
      </c>
      <c r="I3686" t="s">
        <v>8245</v>
      </c>
      <c r="J3686">
        <v>1374858000</v>
      </c>
      <c r="K3686">
        <v>1373408699</v>
      </c>
      <c r="L3686" t="b">
        <v>1</v>
      </c>
      <c r="M3686">
        <v>635</v>
      </c>
      <c r="N3686" t="b">
        <v>1</v>
      </c>
      <c r="O3686" t="s">
        <v>8286</v>
      </c>
      <c r="P3686" t="s">
        <v>8309</v>
      </c>
      <c r="Q3686" t="s">
        <v>8310</v>
      </c>
      <c r="R3686">
        <f t="shared" si="399"/>
        <v>92.16</v>
      </c>
      <c r="S3686" s="9">
        <f t="shared" si="400"/>
        <v>117</v>
      </c>
      <c r="T3686" s="8">
        <f t="shared" si="401"/>
        <v>41464.934016203704</v>
      </c>
      <c r="U3686" s="8">
        <f t="shared" si="402"/>
        <v>41481.708333333336</v>
      </c>
      <c r="V3686" s="14">
        <f t="shared" si="403"/>
        <v>16.774317129631527</v>
      </c>
      <c r="W3686" s="10">
        <f t="shared" si="404"/>
        <v>0.17040399999999994</v>
      </c>
      <c r="X3686" s="21">
        <f t="shared" si="405"/>
        <v>2013</v>
      </c>
    </row>
    <row r="3687" spans="1:24" ht="45" x14ac:dyDescent="0.25">
      <c r="A3687">
        <v>2077</v>
      </c>
      <c r="B3687" s="1" t="s">
        <v>2078</v>
      </c>
      <c r="C3687" s="1" t="s">
        <v>6187</v>
      </c>
      <c r="D3687" s="3">
        <v>50000</v>
      </c>
      <c r="E3687" s="4">
        <v>57754</v>
      </c>
      <c r="F3687" t="s">
        <v>8218</v>
      </c>
      <c r="G3687" t="s">
        <v>8223</v>
      </c>
      <c r="H3687" t="s">
        <v>8403</v>
      </c>
      <c r="I3687" t="s">
        <v>8245</v>
      </c>
      <c r="J3687">
        <v>1433538000</v>
      </c>
      <c r="K3687">
        <v>1428541276</v>
      </c>
      <c r="L3687" t="b">
        <v>0</v>
      </c>
      <c r="M3687">
        <v>188</v>
      </c>
      <c r="N3687" t="b">
        <v>1</v>
      </c>
      <c r="O3687" t="s">
        <v>8293</v>
      </c>
      <c r="P3687" t="s">
        <v>8306</v>
      </c>
      <c r="Q3687" t="s">
        <v>8307</v>
      </c>
      <c r="R3687">
        <f t="shared" si="399"/>
        <v>307.2</v>
      </c>
      <c r="S3687" s="9">
        <f t="shared" si="400"/>
        <v>116</v>
      </c>
      <c r="T3687" s="8">
        <f t="shared" si="401"/>
        <v>42103.042546296296</v>
      </c>
      <c r="U3687" s="8">
        <f t="shared" si="402"/>
        <v>42160.875</v>
      </c>
      <c r="V3687" s="14">
        <f t="shared" si="403"/>
        <v>57.832453703704232</v>
      </c>
      <c r="W3687" s="10">
        <f t="shared" si="404"/>
        <v>0.15508</v>
      </c>
      <c r="X3687" s="21">
        <f t="shared" si="405"/>
        <v>2015</v>
      </c>
    </row>
    <row r="3688" spans="1:24" ht="45" x14ac:dyDescent="0.25">
      <c r="A3688">
        <v>393</v>
      </c>
      <c r="B3688" s="1" t="s">
        <v>394</v>
      </c>
      <c r="C3688" s="1" t="s">
        <v>4503</v>
      </c>
      <c r="D3688" s="3">
        <v>50000</v>
      </c>
      <c r="E3688" s="4">
        <v>55223</v>
      </c>
      <c r="F3688" t="s">
        <v>8218</v>
      </c>
      <c r="G3688" t="s">
        <v>8223</v>
      </c>
      <c r="H3688" t="s">
        <v>8403</v>
      </c>
      <c r="I3688" t="s">
        <v>8245</v>
      </c>
      <c r="J3688">
        <v>1381424452</v>
      </c>
      <c r="K3688">
        <v>1378746052</v>
      </c>
      <c r="L3688" t="b">
        <v>0</v>
      </c>
      <c r="M3688">
        <v>351</v>
      </c>
      <c r="N3688" t="b">
        <v>1</v>
      </c>
      <c r="O3688" t="s">
        <v>8267</v>
      </c>
      <c r="P3688" t="s">
        <v>8319</v>
      </c>
      <c r="Q3688" t="s">
        <v>8320</v>
      </c>
      <c r="R3688">
        <f t="shared" si="399"/>
        <v>157.33000000000001</v>
      </c>
      <c r="S3688" s="9">
        <f t="shared" si="400"/>
        <v>110</v>
      </c>
      <c r="T3688" s="8">
        <f t="shared" si="401"/>
        <v>41526.708935185183</v>
      </c>
      <c r="U3688" s="8">
        <f t="shared" si="402"/>
        <v>41557.708935185183</v>
      </c>
      <c r="V3688" s="14">
        <f t="shared" si="403"/>
        <v>31</v>
      </c>
      <c r="W3688" s="10">
        <f t="shared" si="404"/>
        <v>0.10446</v>
      </c>
      <c r="X3688" s="21">
        <f t="shared" si="405"/>
        <v>2013</v>
      </c>
    </row>
    <row r="3689" spans="1:24" ht="60" x14ac:dyDescent="0.25">
      <c r="A3689">
        <v>2733</v>
      </c>
      <c r="B3689" s="1" t="s">
        <v>2733</v>
      </c>
      <c r="C3689" s="1" t="s">
        <v>6843</v>
      </c>
      <c r="D3689" s="3">
        <v>50000</v>
      </c>
      <c r="E3689" s="4">
        <v>53769</v>
      </c>
      <c r="F3689" t="s">
        <v>8218</v>
      </c>
      <c r="G3689" t="s">
        <v>8223</v>
      </c>
      <c r="H3689" t="s">
        <v>8403</v>
      </c>
      <c r="I3689" t="s">
        <v>8245</v>
      </c>
      <c r="J3689">
        <v>1428643974</v>
      </c>
      <c r="K3689">
        <v>1423463574</v>
      </c>
      <c r="L3689" t="b">
        <v>0</v>
      </c>
      <c r="M3689">
        <v>119</v>
      </c>
      <c r="N3689" t="b">
        <v>1</v>
      </c>
      <c r="O3689" t="s">
        <v>8293</v>
      </c>
      <c r="P3689" t="s">
        <v>8306</v>
      </c>
      <c r="Q3689" t="s">
        <v>8307</v>
      </c>
      <c r="R3689">
        <f t="shared" si="399"/>
        <v>451.84</v>
      </c>
      <c r="S3689" s="9">
        <f t="shared" si="400"/>
        <v>108</v>
      </c>
      <c r="T3689" s="8">
        <f t="shared" si="401"/>
        <v>42044.272847222222</v>
      </c>
      <c r="U3689" s="8">
        <f t="shared" si="402"/>
        <v>42104.231180555551</v>
      </c>
      <c r="V3689" s="14">
        <f t="shared" si="403"/>
        <v>59.958333333328483</v>
      </c>
      <c r="W3689" s="10">
        <f t="shared" si="404"/>
        <v>7.5380000000000003E-2</v>
      </c>
      <c r="X3689" s="21">
        <f t="shared" si="405"/>
        <v>2015</v>
      </c>
    </row>
    <row r="3690" spans="1:24" ht="45" x14ac:dyDescent="0.25">
      <c r="A3690">
        <v>1949</v>
      </c>
      <c r="B3690" s="1" t="s">
        <v>1950</v>
      </c>
      <c r="C3690" s="1" t="s">
        <v>6059</v>
      </c>
      <c r="D3690" s="3">
        <v>50000</v>
      </c>
      <c r="E3690" s="4">
        <v>53001.3</v>
      </c>
      <c r="F3690" t="s">
        <v>8218</v>
      </c>
      <c r="G3690" t="s">
        <v>8224</v>
      </c>
      <c r="H3690" t="s">
        <v>8407</v>
      </c>
      <c r="I3690" t="s">
        <v>8246</v>
      </c>
      <c r="J3690">
        <v>1404986951</v>
      </c>
      <c r="K3690">
        <v>1402394951</v>
      </c>
      <c r="L3690" t="b">
        <v>1</v>
      </c>
      <c r="M3690">
        <v>943</v>
      </c>
      <c r="N3690" t="b">
        <v>1</v>
      </c>
      <c r="O3690" t="s">
        <v>8293</v>
      </c>
      <c r="P3690" t="s">
        <v>8306</v>
      </c>
      <c r="Q3690" t="s">
        <v>8307</v>
      </c>
      <c r="R3690">
        <f t="shared" si="399"/>
        <v>56.2</v>
      </c>
      <c r="S3690" s="9">
        <f t="shared" si="400"/>
        <v>106</v>
      </c>
      <c r="T3690" s="8">
        <f t="shared" si="401"/>
        <v>41800.423043981478</v>
      </c>
      <c r="U3690" s="8">
        <f t="shared" si="402"/>
        <v>41830.423043981478</v>
      </c>
      <c r="V3690" s="14">
        <f t="shared" si="403"/>
        <v>30</v>
      </c>
      <c r="W3690" s="10">
        <f t="shared" si="404"/>
        <v>6.0026000000000058E-2</v>
      </c>
      <c r="X3690" s="21">
        <f t="shared" si="405"/>
        <v>2014</v>
      </c>
    </row>
    <row r="3691" spans="1:24" ht="45" x14ac:dyDescent="0.25">
      <c r="A3691">
        <v>325</v>
      </c>
      <c r="B3691" s="1" t="s">
        <v>326</v>
      </c>
      <c r="C3691" s="1" t="s">
        <v>4435</v>
      </c>
      <c r="D3691" s="3">
        <v>50000</v>
      </c>
      <c r="E3691" s="4">
        <v>52198</v>
      </c>
      <c r="F3691" t="s">
        <v>8218</v>
      </c>
      <c r="G3691" t="s">
        <v>8223</v>
      </c>
      <c r="H3691" t="s">
        <v>8403</v>
      </c>
      <c r="I3691" t="s">
        <v>8245</v>
      </c>
      <c r="J3691">
        <v>1482208233</v>
      </c>
      <c r="K3691">
        <v>1479184233</v>
      </c>
      <c r="L3691" t="b">
        <v>1</v>
      </c>
      <c r="M3691">
        <v>736</v>
      </c>
      <c r="N3691" t="b">
        <v>1</v>
      </c>
      <c r="O3691" t="s">
        <v>8267</v>
      </c>
      <c r="P3691" t="s">
        <v>8319</v>
      </c>
      <c r="Q3691" t="s">
        <v>8320</v>
      </c>
      <c r="R3691">
        <f t="shared" si="399"/>
        <v>70.92</v>
      </c>
      <c r="S3691" s="9">
        <f t="shared" si="400"/>
        <v>104</v>
      </c>
      <c r="T3691" s="8">
        <f t="shared" si="401"/>
        <v>42689.187881944439</v>
      </c>
      <c r="U3691" s="8">
        <f t="shared" si="402"/>
        <v>42724.187881944439</v>
      </c>
      <c r="V3691" s="14">
        <f t="shared" si="403"/>
        <v>35</v>
      </c>
      <c r="W3691" s="10">
        <f t="shared" si="404"/>
        <v>4.3959999999999999E-2</v>
      </c>
      <c r="X3691" s="21">
        <f t="shared" si="405"/>
        <v>2016</v>
      </c>
    </row>
    <row r="3692" spans="1:24" ht="60" x14ac:dyDescent="0.25">
      <c r="A3692">
        <v>401</v>
      </c>
      <c r="B3692" s="1" t="s">
        <v>402</v>
      </c>
      <c r="C3692" s="1" t="s">
        <v>4511</v>
      </c>
      <c r="D3692" s="3">
        <v>50000</v>
      </c>
      <c r="E3692" s="4">
        <v>51906</v>
      </c>
      <c r="F3692" t="s">
        <v>8218</v>
      </c>
      <c r="G3692" t="s">
        <v>8223</v>
      </c>
      <c r="H3692" t="s">
        <v>8403</v>
      </c>
      <c r="I3692" t="s">
        <v>8245</v>
      </c>
      <c r="J3692">
        <v>1312747970</v>
      </c>
      <c r="K3692">
        <v>1310155970</v>
      </c>
      <c r="L3692" t="b">
        <v>0</v>
      </c>
      <c r="M3692">
        <v>73</v>
      </c>
      <c r="N3692" t="b">
        <v>1</v>
      </c>
      <c r="O3692" t="s">
        <v>8267</v>
      </c>
      <c r="P3692" t="s">
        <v>8319</v>
      </c>
      <c r="Q3692" t="s">
        <v>8320</v>
      </c>
      <c r="R3692">
        <f t="shared" si="399"/>
        <v>711.04</v>
      </c>
      <c r="S3692" s="9">
        <f t="shared" si="400"/>
        <v>104</v>
      </c>
      <c r="T3692" s="8">
        <f t="shared" si="401"/>
        <v>40732.842245370368</v>
      </c>
      <c r="U3692" s="8">
        <f t="shared" si="402"/>
        <v>40762.842245370368</v>
      </c>
      <c r="V3692" s="14">
        <f t="shared" si="403"/>
        <v>30</v>
      </c>
      <c r="W3692" s="10">
        <f t="shared" si="404"/>
        <v>3.8120000000000001E-2</v>
      </c>
      <c r="X3692" s="21">
        <f t="shared" si="405"/>
        <v>2011</v>
      </c>
    </row>
    <row r="3693" spans="1:24" ht="60" x14ac:dyDescent="0.25">
      <c r="A3693">
        <v>288</v>
      </c>
      <c r="B3693" s="1" t="s">
        <v>289</v>
      </c>
      <c r="C3693" s="1" t="s">
        <v>4398</v>
      </c>
      <c r="D3693" s="3">
        <v>50000</v>
      </c>
      <c r="E3693" s="4">
        <v>51605.31</v>
      </c>
      <c r="F3693" t="s">
        <v>8218</v>
      </c>
      <c r="G3693" t="s">
        <v>8223</v>
      </c>
      <c r="H3693" t="s">
        <v>8403</v>
      </c>
      <c r="I3693" t="s">
        <v>8245</v>
      </c>
      <c r="J3693">
        <v>1340683393</v>
      </c>
      <c r="K3693">
        <v>1337659393</v>
      </c>
      <c r="L3693" t="b">
        <v>1</v>
      </c>
      <c r="M3693">
        <v>447</v>
      </c>
      <c r="N3693" t="b">
        <v>1</v>
      </c>
      <c r="O3693" t="s">
        <v>8267</v>
      </c>
      <c r="P3693" t="s">
        <v>8319</v>
      </c>
      <c r="Q3693" t="s">
        <v>8320</v>
      </c>
      <c r="R3693">
        <f t="shared" si="399"/>
        <v>115.45</v>
      </c>
      <c r="S3693" s="9">
        <f t="shared" si="400"/>
        <v>103</v>
      </c>
      <c r="T3693" s="8">
        <f t="shared" si="401"/>
        <v>41051.168900462959</v>
      </c>
      <c r="U3693" s="8">
        <f t="shared" si="402"/>
        <v>41086.168900462959</v>
      </c>
      <c r="V3693" s="14">
        <f t="shared" si="403"/>
        <v>35</v>
      </c>
      <c r="W3693" s="10">
        <f t="shared" si="404"/>
        <v>3.2106199999999953E-2</v>
      </c>
      <c r="X3693" s="21">
        <f t="shared" si="405"/>
        <v>2012</v>
      </c>
    </row>
    <row r="3694" spans="1:24" ht="45" x14ac:dyDescent="0.25">
      <c r="A3694">
        <v>358</v>
      </c>
      <c r="B3694" s="1" t="s">
        <v>359</v>
      </c>
      <c r="C3694" s="1" t="s">
        <v>4468</v>
      </c>
      <c r="D3694" s="3">
        <v>50000</v>
      </c>
      <c r="E3694" s="4">
        <v>51544</v>
      </c>
      <c r="F3694" t="s">
        <v>8218</v>
      </c>
      <c r="G3694" t="s">
        <v>8223</v>
      </c>
      <c r="H3694" t="s">
        <v>8403</v>
      </c>
      <c r="I3694" t="s">
        <v>8245</v>
      </c>
      <c r="J3694">
        <v>1466002800</v>
      </c>
      <c r="K3694">
        <v>1463517521</v>
      </c>
      <c r="L3694" t="b">
        <v>1</v>
      </c>
      <c r="M3694">
        <v>267</v>
      </c>
      <c r="N3694" t="b">
        <v>1</v>
      </c>
      <c r="O3694" t="s">
        <v>8267</v>
      </c>
      <c r="P3694" t="s">
        <v>8319</v>
      </c>
      <c r="Q3694" t="s">
        <v>8320</v>
      </c>
      <c r="R3694">
        <f t="shared" si="399"/>
        <v>193.05</v>
      </c>
      <c r="S3694" s="9">
        <f t="shared" si="400"/>
        <v>103</v>
      </c>
      <c r="T3694" s="8">
        <f t="shared" si="401"/>
        <v>42507.860196759255</v>
      </c>
      <c r="U3694" s="8">
        <f t="shared" si="402"/>
        <v>42536.625</v>
      </c>
      <c r="V3694" s="14">
        <f t="shared" si="403"/>
        <v>28.764803240745096</v>
      </c>
      <c r="W3694" s="10">
        <f t="shared" si="404"/>
        <v>3.0880000000000001E-2</v>
      </c>
      <c r="X3694" s="21">
        <f t="shared" si="405"/>
        <v>2016</v>
      </c>
    </row>
    <row r="3695" spans="1:24" ht="60" x14ac:dyDescent="0.25">
      <c r="A3695">
        <v>2998</v>
      </c>
      <c r="B3695" s="1" t="s">
        <v>2998</v>
      </c>
      <c r="C3695" s="1" t="s">
        <v>7108</v>
      </c>
      <c r="D3695" s="3">
        <v>50000</v>
      </c>
      <c r="E3695" s="4">
        <v>51514.5</v>
      </c>
      <c r="F3695" t="s">
        <v>8218</v>
      </c>
      <c r="G3695" t="s">
        <v>8223</v>
      </c>
      <c r="H3695" t="s">
        <v>8403</v>
      </c>
      <c r="I3695" t="s">
        <v>8245</v>
      </c>
      <c r="J3695">
        <v>1402892700</v>
      </c>
      <c r="K3695">
        <v>1400474329</v>
      </c>
      <c r="L3695" t="b">
        <v>0</v>
      </c>
      <c r="M3695">
        <v>433</v>
      </c>
      <c r="N3695" t="b">
        <v>1</v>
      </c>
      <c r="O3695" t="s">
        <v>8301</v>
      </c>
      <c r="P3695" t="s">
        <v>8321</v>
      </c>
      <c r="Q3695" t="s">
        <v>8322</v>
      </c>
      <c r="R3695">
        <f t="shared" si="399"/>
        <v>118.97</v>
      </c>
      <c r="S3695" s="9">
        <f t="shared" si="400"/>
        <v>103</v>
      </c>
      <c r="T3695" s="8">
        <f t="shared" si="401"/>
        <v>41778.193622685183</v>
      </c>
      <c r="U3695" s="8">
        <f t="shared" si="402"/>
        <v>41806.184027777781</v>
      </c>
      <c r="V3695" s="14">
        <f t="shared" si="403"/>
        <v>27.990405092597939</v>
      </c>
      <c r="W3695" s="10">
        <f t="shared" si="404"/>
        <v>3.0290000000000001E-2</v>
      </c>
      <c r="X3695" s="21">
        <f t="shared" si="405"/>
        <v>2014</v>
      </c>
    </row>
    <row r="3696" spans="1:24" ht="60" x14ac:dyDescent="0.25">
      <c r="A3696">
        <v>1343</v>
      </c>
      <c r="B3696" s="1" t="s">
        <v>1344</v>
      </c>
      <c r="C3696" s="1" t="s">
        <v>5453</v>
      </c>
      <c r="D3696" s="3">
        <v>50000</v>
      </c>
      <c r="E3696" s="4">
        <v>51149</v>
      </c>
      <c r="F3696" t="s">
        <v>8219</v>
      </c>
      <c r="G3696" t="s">
        <v>8223</v>
      </c>
      <c r="H3696" t="s">
        <v>8403</v>
      </c>
      <c r="I3696" t="s">
        <v>8245</v>
      </c>
      <c r="J3696">
        <v>1471579140</v>
      </c>
      <c r="K3696">
        <v>1466512683</v>
      </c>
      <c r="L3696" t="b">
        <v>0</v>
      </c>
      <c r="M3696">
        <v>323</v>
      </c>
      <c r="N3696" t="b">
        <v>0</v>
      </c>
      <c r="O3696" t="s">
        <v>8271</v>
      </c>
      <c r="P3696" t="s">
        <v>8306</v>
      </c>
      <c r="Q3696" t="s">
        <v>8308</v>
      </c>
      <c r="R3696">
        <f t="shared" si="399"/>
        <v>158.36000000000001</v>
      </c>
      <c r="S3696" s="9">
        <f t="shared" si="400"/>
        <v>102</v>
      </c>
      <c r="T3696" s="8">
        <f t="shared" si="401"/>
        <v>42542.526423611111</v>
      </c>
      <c r="U3696" s="8">
        <f t="shared" si="402"/>
        <v>42601.165972222225</v>
      </c>
      <c r="V3696" s="14">
        <f t="shared" si="403"/>
        <v>58.639548611114151</v>
      </c>
      <c r="W3696" s="10">
        <f t="shared" si="404"/>
        <v>2.298E-2</v>
      </c>
      <c r="X3696" s="21">
        <f t="shared" si="405"/>
        <v>2016</v>
      </c>
    </row>
    <row r="3697" spans="1:24" ht="45" x14ac:dyDescent="0.25">
      <c r="A3697">
        <v>2709</v>
      </c>
      <c r="B3697" s="1" t="s">
        <v>2709</v>
      </c>
      <c r="C3697" s="1" t="s">
        <v>6819</v>
      </c>
      <c r="D3697" s="3">
        <v>50000</v>
      </c>
      <c r="E3697" s="4">
        <v>50803</v>
      </c>
      <c r="F3697" t="s">
        <v>8218</v>
      </c>
      <c r="G3697" t="s">
        <v>8223</v>
      </c>
      <c r="H3697" t="s">
        <v>8403</v>
      </c>
      <c r="I3697" t="s">
        <v>8245</v>
      </c>
      <c r="J3697">
        <v>1475553540</v>
      </c>
      <c r="K3697">
        <v>1472528141</v>
      </c>
      <c r="L3697" t="b">
        <v>1</v>
      </c>
      <c r="M3697">
        <v>308</v>
      </c>
      <c r="N3697" t="b">
        <v>1</v>
      </c>
      <c r="O3697" t="s">
        <v>8301</v>
      </c>
      <c r="P3697" t="s">
        <v>8321</v>
      </c>
      <c r="Q3697" t="s">
        <v>8322</v>
      </c>
      <c r="R3697">
        <f t="shared" si="399"/>
        <v>164.94</v>
      </c>
      <c r="S3697" s="9">
        <f t="shared" si="400"/>
        <v>102</v>
      </c>
      <c r="T3697" s="8">
        <f t="shared" si="401"/>
        <v>42612.149780092594</v>
      </c>
      <c r="U3697" s="8">
        <f t="shared" si="402"/>
        <v>42647.165972222225</v>
      </c>
      <c r="V3697" s="14">
        <f t="shared" si="403"/>
        <v>35.016192129631236</v>
      </c>
      <c r="W3697" s="10">
        <f t="shared" si="404"/>
        <v>1.6060000000000001E-2</v>
      </c>
      <c r="X3697" s="21">
        <f t="shared" si="405"/>
        <v>2016</v>
      </c>
    </row>
    <row r="3698" spans="1:24" ht="60" x14ac:dyDescent="0.25">
      <c r="A3698">
        <v>2308</v>
      </c>
      <c r="B3698" s="1" t="s">
        <v>2309</v>
      </c>
      <c r="C3698" s="1" t="s">
        <v>6418</v>
      </c>
      <c r="D3698" s="3">
        <v>50000</v>
      </c>
      <c r="E3698" s="4">
        <v>50653.11</v>
      </c>
      <c r="F3698" t="s">
        <v>8218</v>
      </c>
      <c r="G3698" t="s">
        <v>8223</v>
      </c>
      <c r="H3698" t="s">
        <v>8403</v>
      </c>
      <c r="I3698" t="s">
        <v>8245</v>
      </c>
      <c r="J3698">
        <v>1409274000</v>
      </c>
      <c r="K3698">
        <v>1406847996</v>
      </c>
      <c r="L3698" t="b">
        <v>1</v>
      </c>
      <c r="M3698">
        <v>614</v>
      </c>
      <c r="N3698" t="b">
        <v>1</v>
      </c>
      <c r="O3698" t="s">
        <v>8277</v>
      </c>
      <c r="P3698" t="s">
        <v>8325</v>
      </c>
      <c r="Q3698" t="s">
        <v>8326</v>
      </c>
      <c r="R3698">
        <f t="shared" si="399"/>
        <v>82.5</v>
      </c>
      <c r="S3698" s="9">
        <f t="shared" si="400"/>
        <v>101</v>
      </c>
      <c r="T3698" s="8">
        <f t="shared" si="401"/>
        <v>41851.962916666671</v>
      </c>
      <c r="U3698" s="8">
        <f t="shared" si="402"/>
        <v>41880.041666666664</v>
      </c>
      <c r="V3698" s="14">
        <f t="shared" si="403"/>
        <v>28.078749999993306</v>
      </c>
      <c r="W3698" s="10">
        <f t="shared" si="404"/>
        <v>1.3062200000000012E-2</v>
      </c>
      <c r="X3698" s="21">
        <f t="shared" si="405"/>
        <v>2014</v>
      </c>
    </row>
    <row r="3699" spans="1:24" ht="60" x14ac:dyDescent="0.25">
      <c r="A3699">
        <v>216</v>
      </c>
      <c r="B3699" s="1" t="s">
        <v>218</v>
      </c>
      <c r="C3699" s="1" t="s">
        <v>4326</v>
      </c>
      <c r="D3699" s="3">
        <v>50000</v>
      </c>
      <c r="E3699" s="4">
        <v>27849.22</v>
      </c>
      <c r="F3699" t="s">
        <v>8220</v>
      </c>
      <c r="G3699" t="s">
        <v>8223</v>
      </c>
      <c r="H3699" t="s">
        <v>8403</v>
      </c>
      <c r="I3699" t="s">
        <v>8245</v>
      </c>
      <c r="J3699">
        <v>1429740037</v>
      </c>
      <c r="K3699">
        <v>1425423637</v>
      </c>
      <c r="L3699" t="b">
        <v>0</v>
      </c>
      <c r="M3699">
        <v>84</v>
      </c>
      <c r="N3699" t="b">
        <v>0</v>
      </c>
      <c r="O3699" t="s">
        <v>8266</v>
      </c>
      <c r="P3699" t="s">
        <v>8319</v>
      </c>
      <c r="Q3699" t="s">
        <v>8323</v>
      </c>
      <c r="R3699">
        <f t="shared" si="399"/>
        <v>331.54</v>
      </c>
      <c r="S3699" s="9">
        <f t="shared" si="400"/>
        <v>56</v>
      </c>
      <c r="T3699" s="8">
        <f t="shared" si="401"/>
        <v>42066.958761574075</v>
      </c>
      <c r="U3699" s="8">
        <f t="shared" si="402"/>
        <v>42116.917094907403</v>
      </c>
      <c r="V3699" s="14">
        <f t="shared" si="403"/>
        <v>49.958333333328483</v>
      </c>
      <c r="W3699" s="10">
        <f t="shared" si="404"/>
        <v>-0.44301559999999995</v>
      </c>
      <c r="X3699" s="21">
        <f t="shared" si="405"/>
        <v>2015</v>
      </c>
    </row>
    <row r="3700" spans="1:24" ht="45" x14ac:dyDescent="0.25">
      <c r="A3700">
        <v>1337</v>
      </c>
      <c r="B3700" s="1" t="s">
        <v>1338</v>
      </c>
      <c r="C3700" s="1" t="s">
        <v>5447</v>
      </c>
      <c r="D3700" s="3">
        <v>50000</v>
      </c>
      <c r="E3700" s="4">
        <v>24691</v>
      </c>
      <c r="F3700" t="s">
        <v>8219</v>
      </c>
      <c r="G3700" t="s">
        <v>8223</v>
      </c>
      <c r="H3700" t="s">
        <v>8403</v>
      </c>
      <c r="I3700" t="s">
        <v>8245</v>
      </c>
      <c r="J3700">
        <v>1488549079</v>
      </c>
      <c r="K3700">
        <v>1485957079</v>
      </c>
      <c r="L3700" t="b">
        <v>0</v>
      </c>
      <c r="M3700">
        <v>140</v>
      </c>
      <c r="N3700" t="b">
        <v>0</v>
      </c>
      <c r="O3700" t="s">
        <v>8271</v>
      </c>
      <c r="P3700" t="s">
        <v>8306</v>
      </c>
      <c r="Q3700" t="s">
        <v>8308</v>
      </c>
      <c r="R3700">
        <f t="shared" si="399"/>
        <v>176.36</v>
      </c>
      <c r="S3700" s="9">
        <f t="shared" si="400"/>
        <v>49</v>
      </c>
      <c r="T3700" s="8">
        <f t="shared" si="401"/>
        <v>42767.577303240745</v>
      </c>
      <c r="U3700" s="8">
        <f t="shared" si="402"/>
        <v>42797.577303240745</v>
      </c>
      <c r="V3700" s="14">
        <f t="shared" si="403"/>
        <v>30</v>
      </c>
      <c r="W3700" s="10">
        <f t="shared" si="404"/>
        <v>-0.50617999999999996</v>
      </c>
      <c r="X3700" s="21">
        <f t="shared" si="405"/>
        <v>2017</v>
      </c>
    </row>
    <row r="3701" spans="1:24" ht="45" x14ac:dyDescent="0.25">
      <c r="A3701">
        <v>1906</v>
      </c>
      <c r="B3701" s="1" t="s">
        <v>1907</v>
      </c>
      <c r="C3701" s="1" t="s">
        <v>6016</v>
      </c>
      <c r="D3701" s="3">
        <v>50000</v>
      </c>
      <c r="E3701" s="4">
        <v>21380</v>
      </c>
      <c r="F3701" t="s">
        <v>8220</v>
      </c>
      <c r="G3701" t="s">
        <v>8223</v>
      </c>
      <c r="H3701" t="s">
        <v>8403</v>
      </c>
      <c r="I3701" t="s">
        <v>8245</v>
      </c>
      <c r="J3701">
        <v>1466697983</v>
      </c>
      <c r="K3701">
        <v>1464105983</v>
      </c>
      <c r="L3701" t="b">
        <v>0</v>
      </c>
      <c r="M3701">
        <v>99</v>
      </c>
      <c r="N3701" t="b">
        <v>0</v>
      </c>
      <c r="O3701" t="s">
        <v>8292</v>
      </c>
      <c r="P3701" t="s">
        <v>8306</v>
      </c>
      <c r="Q3701" t="s">
        <v>8316</v>
      </c>
      <c r="R3701">
        <f t="shared" si="399"/>
        <v>215.96</v>
      </c>
      <c r="S3701" s="9">
        <f t="shared" si="400"/>
        <v>43</v>
      </c>
      <c r="T3701" s="8">
        <f t="shared" si="401"/>
        <v>42514.671099537038</v>
      </c>
      <c r="U3701" s="8">
        <f t="shared" si="402"/>
        <v>42544.671099537038</v>
      </c>
      <c r="V3701" s="14">
        <f t="shared" si="403"/>
        <v>30</v>
      </c>
      <c r="W3701" s="10">
        <f t="shared" si="404"/>
        <v>-0.57240000000000002</v>
      </c>
      <c r="X3701" s="21">
        <f t="shared" si="405"/>
        <v>2016</v>
      </c>
    </row>
    <row r="3702" spans="1:24" ht="60" x14ac:dyDescent="0.25">
      <c r="A3702">
        <v>959</v>
      </c>
      <c r="B3702" s="1" t="s">
        <v>960</v>
      </c>
      <c r="C3702" s="1" t="s">
        <v>5069</v>
      </c>
      <c r="D3702" s="3">
        <v>50000</v>
      </c>
      <c r="E3702" s="4">
        <v>19430</v>
      </c>
      <c r="F3702" t="s">
        <v>8220</v>
      </c>
      <c r="G3702" t="s">
        <v>8223</v>
      </c>
      <c r="H3702" t="s">
        <v>8403</v>
      </c>
      <c r="I3702" t="s">
        <v>8245</v>
      </c>
      <c r="J3702">
        <v>1421640665</v>
      </c>
      <c r="K3702">
        <v>1419048665</v>
      </c>
      <c r="L3702" t="b">
        <v>0</v>
      </c>
      <c r="M3702">
        <v>171</v>
      </c>
      <c r="N3702" t="b">
        <v>0</v>
      </c>
      <c r="O3702" t="s">
        <v>8271</v>
      </c>
      <c r="P3702" t="s">
        <v>8306</v>
      </c>
      <c r="Q3702" t="s">
        <v>8308</v>
      </c>
      <c r="R3702">
        <f t="shared" si="399"/>
        <v>113.63</v>
      </c>
      <c r="S3702" s="9">
        <f t="shared" si="400"/>
        <v>39</v>
      </c>
      <c r="T3702" s="8">
        <f t="shared" si="401"/>
        <v>41993.174363425926</v>
      </c>
      <c r="U3702" s="8">
        <f t="shared" si="402"/>
        <v>42023.174363425926</v>
      </c>
      <c r="V3702" s="14">
        <f t="shared" si="403"/>
        <v>30</v>
      </c>
      <c r="W3702" s="10">
        <f t="shared" si="404"/>
        <v>-0.61140000000000005</v>
      </c>
      <c r="X3702" s="21">
        <f t="shared" si="405"/>
        <v>2014</v>
      </c>
    </row>
    <row r="3703" spans="1:24" x14ac:dyDescent="0.25">
      <c r="A3703">
        <v>951</v>
      </c>
      <c r="B3703" s="1" t="s">
        <v>952</v>
      </c>
      <c r="C3703" s="1" t="s">
        <v>5061</v>
      </c>
      <c r="D3703" s="3">
        <v>50000</v>
      </c>
      <c r="E3703" s="4">
        <v>19195</v>
      </c>
      <c r="F3703" t="s">
        <v>8220</v>
      </c>
      <c r="G3703" t="s">
        <v>8223</v>
      </c>
      <c r="H3703" t="s">
        <v>8403</v>
      </c>
      <c r="I3703" t="s">
        <v>8245</v>
      </c>
      <c r="J3703">
        <v>1465054872</v>
      </c>
      <c r="K3703">
        <v>1461166872</v>
      </c>
      <c r="L3703" t="b">
        <v>0</v>
      </c>
      <c r="M3703">
        <v>121</v>
      </c>
      <c r="N3703" t="b">
        <v>0</v>
      </c>
      <c r="O3703" t="s">
        <v>8271</v>
      </c>
      <c r="P3703" t="s">
        <v>8306</v>
      </c>
      <c r="Q3703" t="s">
        <v>8308</v>
      </c>
      <c r="R3703">
        <f t="shared" si="399"/>
        <v>158.63999999999999</v>
      </c>
      <c r="S3703" s="9">
        <f t="shared" si="400"/>
        <v>38</v>
      </c>
      <c r="T3703" s="8">
        <f t="shared" si="401"/>
        <v>42480.653611111105</v>
      </c>
      <c r="U3703" s="8">
        <f t="shared" si="402"/>
        <v>42525.653611111105</v>
      </c>
      <c r="V3703" s="14">
        <f t="shared" si="403"/>
        <v>45</v>
      </c>
      <c r="W3703" s="10">
        <f t="shared" si="404"/>
        <v>-0.61609999999999998</v>
      </c>
      <c r="X3703" s="21">
        <f t="shared" si="405"/>
        <v>2016</v>
      </c>
    </row>
    <row r="3704" spans="1:24" ht="45" x14ac:dyDescent="0.25">
      <c r="A3704">
        <v>2137</v>
      </c>
      <c r="B3704" s="1" t="s">
        <v>2138</v>
      </c>
      <c r="C3704" s="1" t="s">
        <v>6247</v>
      </c>
      <c r="D3704" s="3">
        <v>50000</v>
      </c>
      <c r="E3704" s="4">
        <v>14203</v>
      </c>
      <c r="F3704" t="s">
        <v>8220</v>
      </c>
      <c r="G3704" t="s">
        <v>8228</v>
      </c>
      <c r="H3704" t="s">
        <v>8408</v>
      </c>
      <c r="I3704" t="s">
        <v>8250</v>
      </c>
      <c r="J3704">
        <v>1417804229</v>
      </c>
      <c r="K3704">
        <v>1415212229</v>
      </c>
      <c r="L3704" t="b">
        <v>0</v>
      </c>
      <c r="M3704">
        <v>534</v>
      </c>
      <c r="N3704" t="b">
        <v>0</v>
      </c>
      <c r="O3704" t="s">
        <v>8280</v>
      </c>
      <c r="P3704" t="s">
        <v>8314</v>
      </c>
      <c r="Q3704" t="s">
        <v>8332</v>
      </c>
      <c r="R3704">
        <f t="shared" si="399"/>
        <v>26.6</v>
      </c>
      <c r="S3704" s="9">
        <f t="shared" si="400"/>
        <v>28</v>
      </c>
      <c r="T3704" s="8">
        <f t="shared" si="401"/>
        <v>41948.771168981482</v>
      </c>
      <c r="U3704" s="8">
        <f t="shared" si="402"/>
        <v>41978.771168981482</v>
      </c>
      <c r="V3704" s="14">
        <f t="shared" si="403"/>
        <v>30</v>
      </c>
      <c r="W3704" s="10">
        <f t="shared" si="404"/>
        <v>-0.71594000000000002</v>
      </c>
      <c r="X3704" s="21">
        <f t="shared" si="405"/>
        <v>2014</v>
      </c>
    </row>
    <row r="3705" spans="1:24" ht="60" x14ac:dyDescent="0.25">
      <c r="A3705">
        <v>545</v>
      </c>
      <c r="B3705" s="1" t="s">
        <v>546</v>
      </c>
      <c r="C3705" s="1" t="s">
        <v>4655</v>
      </c>
      <c r="D3705" s="3">
        <v>50000</v>
      </c>
      <c r="E3705" s="4">
        <v>13692</v>
      </c>
      <c r="F3705" t="s">
        <v>8220</v>
      </c>
      <c r="G3705" t="s">
        <v>8229</v>
      </c>
      <c r="H3705" t="s">
        <v>8409</v>
      </c>
      <c r="I3705" t="s">
        <v>8248</v>
      </c>
      <c r="J3705">
        <v>1447600389</v>
      </c>
      <c r="K3705">
        <v>1444140789</v>
      </c>
      <c r="L3705" t="b">
        <v>0</v>
      </c>
      <c r="M3705">
        <v>34</v>
      </c>
      <c r="N3705" t="b">
        <v>0</v>
      </c>
      <c r="O3705" t="s">
        <v>8270</v>
      </c>
      <c r="P3705" t="s">
        <v>8306</v>
      </c>
      <c r="Q3705" t="s">
        <v>8340</v>
      </c>
      <c r="R3705">
        <f t="shared" si="399"/>
        <v>402.71</v>
      </c>
      <c r="S3705" s="9">
        <f t="shared" si="400"/>
        <v>27</v>
      </c>
      <c r="T3705" s="8">
        <f t="shared" si="401"/>
        <v>42283.592465277776</v>
      </c>
      <c r="U3705" s="8">
        <f t="shared" si="402"/>
        <v>42323.634131944447</v>
      </c>
      <c r="V3705" s="14">
        <f t="shared" si="403"/>
        <v>40.041666666671517</v>
      </c>
      <c r="W3705" s="10">
        <f t="shared" si="404"/>
        <v>-0.72616000000000003</v>
      </c>
      <c r="X3705" s="21">
        <f t="shared" si="405"/>
        <v>2015</v>
      </c>
    </row>
    <row r="3706" spans="1:24" ht="75" x14ac:dyDescent="0.25">
      <c r="A3706">
        <v>677</v>
      </c>
      <c r="B3706" s="1" t="s">
        <v>678</v>
      </c>
      <c r="C3706" s="1" t="s">
        <v>4787</v>
      </c>
      <c r="D3706" s="3">
        <v>50000</v>
      </c>
      <c r="E3706" s="4">
        <v>12792</v>
      </c>
      <c r="F3706" t="s">
        <v>8220</v>
      </c>
      <c r="G3706" t="s">
        <v>8236</v>
      </c>
      <c r="H3706" t="s">
        <v>8410</v>
      </c>
      <c r="I3706" t="s">
        <v>8248</v>
      </c>
      <c r="J3706">
        <v>1467106895</v>
      </c>
      <c r="K3706">
        <v>1463218895</v>
      </c>
      <c r="L3706" t="b">
        <v>0</v>
      </c>
      <c r="M3706">
        <v>96</v>
      </c>
      <c r="N3706" t="b">
        <v>0</v>
      </c>
      <c r="O3706" t="s">
        <v>8271</v>
      </c>
      <c r="P3706" t="s">
        <v>8306</v>
      </c>
      <c r="Q3706" t="s">
        <v>8308</v>
      </c>
      <c r="R3706">
        <f t="shared" si="399"/>
        <v>133.25</v>
      </c>
      <c r="S3706" s="9">
        <f t="shared" si="400"/>
        <v>26</v>
      </c>
      <c r="T3706" s="8">
        <f t="shared" si="401"/>
        <v>42504.403877314813</v>
      </c>
      <c r="U3706" s="8">
        <f t="shared" si="402"/>
        <v>42549.403877314813</v>
      </c>
      <c r="V3706" s="14">
        <f t="shared" si="403"/>
        <v>45</v>
      </c>
      <c r="W3706" s="10">
        <f t="shared" si="404"/>
        <v>-0.74416000000000004</v>
      </c>
      <c r="X3706" s="21">
        <f t="shared" si="405"/>
        <v>2016</v>
      </c>
    </row>
    <row r="3707" spans="1:24" ht="60" x14ac:dyDescent="0.25">
      <c r="A3707">
        <v>672</v>
      </c>
      <c r="B3707" s="1" t="s">
        <v>673</v>
      </c>
      <c r="C3707" s="1" t="s">
        <v>4782</v>
      </c>
      <c r="D3707" s="3">
        <v>50000</v>
      </c>
      <c r="E3707" s="4">
        <v>10814</v>
      </c>
      <c r="F3707" t="s">
        <v>8220</v>
      </c>
      <c r="G3707" t="s">
        <v>8223</v>
      </c>
      <c r="H3707" t="s">
        <v>8403</v>
      </c>
      <c r="I3707" t="s">
        <v>8245</v>
      </c>
      <c r="J3707">
        <v>1420088340</v>
      </c>
      <c r="K3707">
        <v>1417410964</v>
      </c>
      <c r="L3707" t="b">
        <v>0</v>
      </c>
      <c r="M3707">
        <v>215</v>
      </c>
      <c r="N3707" t="b">
        <v>0</v>
      </c>
      <c r="O3707" t="s">
        <v>8271</v>
      </c>
      <c r="P3707" t="s">
        <v>8306</v>
      </c>
      <c r="Q3707" t="s">
        <v>8308</v>
      </c>
      <c r="R3707">
        <f t="shared" si="399"/>
        <v>50.3</v>
      </c>
      <c r="S3707" s="9">
        <f t="shared" si="400"/>
        <v>22</v>
      </c>
      <c r="T3707" s="8">
        <f t="shared" si="401"/>
        <v>41974.219490740739</v>
      </c>
      <c r="U3707" s="8">
        <f t="shared" si="402"/>
        <v>42005.207638888889</v>
      </c>
      <c r="V3707" s="14">
        <f t="shared" si="403"/>
        <v>30.988148148149776</v>
      </c>
      <c r="W3707" s="10">
        <f t="shared" si="404"/>
        <v>-0.78371999999999997</v>
      </c>
      <c r="X3707" s="21">
        <f t="shared" si="405"/>
        <v>2014</v>
      </c>
    </row>
    <row r="3708" spans="1:24" ht="60" x14ac:dyDescent="0.25">
      <c r="A3708">
        <v>3893</v>
      </c>
      <c r="B3708" s="1" t="s">
        <v>3890</v>
      </c>
      <c r="C3708" s="1" t="s">
        <v>8001</v>
      </c>
      <c r="D3708" s="3">
        <v>50000</v>
      </c>
      <c r="E3708" s="4">
        <v>10775</v>
      </c>
      <c r="F3708" t="s">
        <v>8220</v>
      </c>
      <c r="G3708" t="s">
        <v>8223</v>
      </c>
      <c r="H3708" t="s">
        <v>8403</v>
      </c>
      <c r="I3708" t="s">
        <v>8245</v>
      </c>
      <c r="J3708">
        <v>1404194400</v>
      </c>
      <c r="K3708">
        <v>1400600840</v>
      </c>
      <c r="L3708" t="b">
        <v>0</v>
      </c>
      <c r="M3708">
        <v>84</v>
      </c>
      <c r="N3708" t="b">
        <v>0</v>
      </c>
      <c r="O3708" t="s">
        <v>8269</v>
      </c>
      <c r="P3708" t="s">
        <v>8321</v>
      </c>
      <c r="Q3708" t="s">
        <v>8324</v>
      </c>
      <c r="R3708">
        <f t="shared" si="399"/>
        <v>128.27000000000001</v>
      </c>
      <c r="S3708" s="9">
        <f t="shared" si="400"/>
        <v>22</v>
      </c>
      <c r="T3708" s="8">
        <f t="shared" si="401"/>
        <v>41779.657870370371</v>
      </c>
      <c r="U3708" s="8">
        <f t="shared" si="402"/>
        <v>41821.25</v>
      </c>
      <c r="V3708" s="14">
        <f t="shared" si="403"/>
        <v>41.592129629629198</v>
      </c>
      <c r="W3708" s="10">
        <f t="shared" si="404"/>
        <v>-0.78449999999999998</v>
      </c>
      <c r="X3708" s="21">
        <f t="shared" si="405"/>
        <v>2014</v>
      </c>
    </row>
    <row r="3709" spans="1:24" ht="45" x14ac:dyDescent="0.25">
      <c r="A3709">
        <v>219</v>
      </c>
      <c r="B3709" s="1" t="s">
        <v>221</v>
      </c>
      <c r="C3709" s="1" t="s">
        <v>4329</v>
      </c>
      <c r="D3709" s="3">
        <v>50000</v>
      </c>
      <c r="E3709" s="4">
        <v>8815</v>
      </c>
      <c r="F3709" t="s">
        <v>8220</v>
      </c>
      <c r="G3709" t="s">
        <v>8223</v>
      </c>
      <c r="H3709" t="s">
        <v>8403</v>
      </c>
      <c r="I3709" t="s">
        <v>8245</v>
      </c>
      <c r="J3709">
        <v>1459493940</v>
      </c>
      <c r="K3709">
        <v>1456732225</v>
      </c>
      <c r="L3709" t="b">
        <v>0</v>
      </c>
      <c r="M3709">
        <v>76</v>
      </c>
      <c r="N3709" t="b">
        <v>0</v>
      </c>
      <c r="O3709" t="s">
        <v>8266</v>
      </c>
      <c r="P3709" t="s">
        <v>8319</v>
      </c>
      <c r="Q3709" t="s">
        <v>8323</v>
      </c>
      <c r="R3709">
        <f t="shared" si="399"/>
        <v>115.99</v>
      </c>
      <c r="S3709" s="9">
        <f t="shared" si="400"/>
        <v>18</v>
      </c>
      <c r="T3709" s="8">
        <f t="shared" si="401"/>
        <v>42429.326678240745</v>
      </c>
      <c r="U3709" s="8">
        <f t="shared" si="402"/>
        <v>42461.290972222225</v>
      </c>
      <c r="V3709" s="14">
        <f t="shared" si="403"/>
        <v>31.964293981480296</v>
      </c>
      <c r="W3709" s="10">
        <f t="shared" si="404"/>
        <v>-0.82369999999999999</v>
      </c>
      <c r="X3709" s="21">
        <f t="shared" si="405"/>
        <v>2016</v>
      </c>
    </row>
    <row r="3710" spans="1:24" ht="45" x14ac:dyDescent="0.25">
      <c r="A3710">
        <v>513</v>
      </c>
      <c r="B3710" s="1" t="s">
        <v>514</v>
      </c>
      <c r="C3710" s="1" t="s">
        <v>4623</v>
      </c>
      <c r="D3710" s="3">
        <v>50000</v>
      </c>
      <c r="E3710" s="4">
        <v>6962</v>
      </c>
      <c r="F3710" t="s">
        <v>8220</v>
      </c>
      <c r="G3710" t="s">
        <v>8223</v>
      </c>
      <c r="H3710" t="s">
        <v>8403</v>
      </c>
      <c r="I3710" t="s">
        <v>8245</v>
      </c>
      <c r="J3710">
        <v>1471244400</v>
      </c>
      <c r="K3710">
        <v>1467387705</v>
      </c>
      <c r="L3710" t="b">
        <v>0</v>
      </c>
      <c r="M3710">
        <v>68</v>
      </c>
      <c r="N3710" t="b">
        <v>0</v>
      </c>
      <c r="O3710" t="s">
        <v>8268</v>
      </c>
      <c r="P3710" t="s">
        <v>8319</v>
      </c>
      <c r="Q3710" t="s">
        <v>8337</v>
      </c>
      <c r="R3710">
        <f t="shared" si="399"/>
        <v>102.38</v>
      </c>
      <c r="S3710" s="9">
        <f t="shared" si="400"/>
        <v>14</v>
      </c>
      <c r="T3710" s="8">
        <f t="shared" si="401"/>
        <v>42552.653993055559</v>
      </c>
      <c r="U3710" s="8">
        <f t="shared" si="402"/>
        <v>42597.291666666672</v>
      </c>
      <c r="V3710" s="14">
        <f t="shared" si="403"/>
        <v>44.637673611112405</v>
      </c>
      <c r="W3710" s="10">
        <f t="shared" si="404"/>
        <v>-0.86075999999999997</v>
      </c>
      <c r="X3710" s="21">
        <f t="shared" si="405"/>
        <v>2016</v>
      </c>
    </row>
    <row r="3711" spans="1:24" ht="45" x14ac:dyDescent="0.25">
      <c r="A3711">
        <v>944</v>
      </c>
      <c r="B3711" s="1" t="s">
        <v>945</v>
      </c>
      <c r="C3711" s="1" t="s">
        <v>5054</v>
      </c>
      <c r="D3711" s="3">
        <v>50000</v>
      </c>
      <c r="E3711" s="4">
        <v>6663</v>
      </c>
      <c r="F3711" t="s">
        <v>8220</v>
      </c>
      <c r="G3711" t="s">
        <v>8223</v>
      </c>
      <c r="H3711" t="s">
        <v>8403</v>
      </c>
      <c r="I3711" t="s">
        <v>8245</v>
      </c>
      <c r="J3711">
        <v>1460988000</v>
      </c>
      <c r="K3711">
        <v>1458050450</v>
      </c>
      <c r="L3711" t="b">
        <v>0</v>
      </c>
      <c r="M3711">
        <v>96</v>
      </c>
      <c r="N3711" t="b">
        <v>0</v>
      </c>
      <c r="O3711" t="s">
        <v>8271</v>
      </c>
      <c r="P3711" t="s">
        <v>8306</v>
      </c>
      <c r="Q3711" t="s">
        <v>8308</v>
      </c>
      <c r="R3711">
        <f t="shared" si="399"/>
        <v>69.41</v>
      </c>
      <c r="S3711" s="9">
        <f t="shared" si="400"/>
        <v>13</v>
      </c>
      <c r="T3711" s="8">
        <f t="shared" si="401"/>
        <v>42444.583912037036</v>
      </c>
      <c r="U3711" s="8">
        <f t="shared" si="402"/>
        <v>42478.583333333328</v>
      </c>
      <c r="V3711" s="14">
        <f t="shared" si="403"/>
        <v>33.999421296291985</v>
      </c>
      <c r="W3711" s="10">
        <f t="shared" si="404"/>
        <v>-0.86673999999999995</v>
      </c>
      <c r="X3711" s="21">
        <f t="shared" si="405"/>
        <v>2016</v>
      </c>
    </row>
    <row r="3712" spans="1:24" ht="45" x14ac:dyDescent="0.25">
      <c r="A3712">
        <v>987</v>
      </c>
      <c r="B3712" s="1" t="s">
        <v>988</v>
      </c>
      <c r="C3712" s="1" t="s">
        <v>5097</v>
      </c>
      <c r="D3712" s="3">
        <v>50000</v>
      </c>
      <c r="E3712" s="4">
        <v>6610</v>
      </c>
      <c r="F3712" t="s">
        <v>8220</v>
      </c>
      <c r="G3712" t="s">
        <v>8232</v>
      </c>
      <c r="H3712" t="s">
        <v>8414</v>
      </c>
      <c r="I3712" t="s">
        <v>8248</v>
      </c>
      <c r="J3712">
        <v>1403507050</v>
      </c>
      <c r="K3712">
        <v>1400051050</v>
      </c>
      <c r="L3712" t="b">
        <v>0</v>
      </c>
      <c r="M3712">
        <v>41</v>
      </c>
      <c r="N3712" t="b">
        <v>0</v>
      </c>
      <c r="O3712" t="s">
        <v>8271</v>
      </c>
      <c r="P3712" t="s">
        <v>8306</v>
      </c>
      <c r="Q3712" t="s">
        <v>8308</v>
      </c>
      <c r="R3712">
        <f t="shared" si="399"/>
        <v>161.22</v>
      </c>
      <c r="S3712" s="9">
        <f t="shared" si="400"/>
        <v>13</v>
      </c>
      <c r="T3712" s="8">
        <f t="shared" si="401"/>
        <v>41773.294560185182</v>
      </c>
      <c r="U3712" s="8">
        <f t="shared" si="402"/>
        <v>41813.294560185182</v>
      </c>
      <c r="V3712" s="14">
        <f t="shared" si="403"/>
        <v>40</v>
      </c>
      <c r="W3712" s="10">
        <f t="shared" si="404"/>
        <v>-0.86780000000000002</v>
      </c>
      <c r="X3712" s="21">
        <f t="shared" si="405"/>
        <v>2014</v>
      </c>
    </row>
    <row r="3713" spans="1:24" ht="60" x14ac:dyDescent="0.25">
      <c r="A3713">
        <v>1009</v>
      </c>
      <c r="B3713" s="1" t="s">
        <v>1010</v>
      </c>
      <c r="C3713" s="1" t="s">
        <v>5119</v>
      </c>
      <c r="D3713" s="3">
        <v>50000</v>
      </c>
      <c r="E3713" s="4">
        <v>6565</v>
      </c>
      <c r="F3713" t="s">
        <v>8219</v>
      </c>
      <c r="G3713" t="s">
        <v>8223</v>
      </c>
      <c r="H3713" t="s">
        <v>8403</v>
      </c>
      <c r="I3713" t="s">
        <v>8245</v>
      </c>
      <c r="J3713">
        <v>1466346646</v>
      </c>
      <c r="K3713">
        <v>1463754646</v>
      </c>
      <c r="L3713" t="b">
        <v>0</v>
      </c>
      <c r="M3713">
        <v>101</v>
      </c>
      <c r="N3713" t="b">
        <v>0</v>
      </c>
      <c r="O3713" t="s">
        <v>8271</v>
      </c>
      <c r="P3713" t="s">
        <v>8306</v>
      </c>
      <c r="Q3713" t="s">
        <v>8308</v>
      </c>
      <c r="R3713">
        <f t="shared" si="399"/>
        <v>65</v>
      </c>
      <c r="S3713" s="9">
        <f t="shared" si="400"/>
        <v>13</v>
      </c>
      <c r="T3713" s="8">
        <f t="shared" si="401"/>
        <v>42510.604699074072</v>
      </c>
      <c r="U3713" s="8">
        <f t="shared" si="402"/>
        <v>42540.604699074072</v>
      </c>
      <c r="V3713" s="14">
        <f t="shared" si="403"/>
        <v>30</v>
      </c>
      <c r="W3713" s="10">
        <f t="shared" si="404"/>
        <v>-0.86870000000000003</v>
      </c>
      <c r="X3713" s="21">
        <f t="shared" si="405"/>
        <v>2016</v>
      </c>
    </row>
    <row r="3714" spans="1:24" ht="45" x14ac:dyDescent="0.25">
      <c r="A3714">
        <v>1180</v>
      </c>
      <c r="B3714" s="1" t="s">
        <v>1181</v>
      </c>
      <c r="C3714" s="1" t="s">
        <v>5290</v>
      </c>
      <c r="D3714" s="3">
        <v>50000</v>
      </c>
      <c r="E3714" s="4">
        <v>5875</v>
      </c>
      <c r="F3714" t="s">
        <v>8220</v>
      </c>
      <c r="G3714" t="s">
        <v>8223</v>
      </c>
      <c r="H3714" t="s">
        <v>8403</v>
      </c>
      <c r="I3714" t="s">
        <v>8245</v>
      </c>
      <c r="J3714">
        <v>1403983314</v>
      </c>
      <c r="K3714">
        <v>1400786514</v>
      </c>
      <c r="L3714" t="b">
        <v>0</v>
      </c>
      <c r="M3714">
        <v>85</v>
      </c>
      <c r="N3714" t="b">
        <v>0</v>
      </c>
      <c r="O3714" t="s">
        <v>8282</v>
      </c>
      <c r="P3714" t="s">
        <v>8317</v>
      </c>
      <c r="Q3714" t="s">
        <v>8343</v>
      </c>
      <c r="R3714">
        <f t="shared" ref="R3714:R3777" si="406">IFERROR(ROUND(E3714/M3714,2),0)</f>
        <v>69.12</v>
      </c>
      <c r="S3714" s="9">
        <f t="shared" ref="S3714:S3777" si="407">ROUND((E3714/D3714)*100,0)</f>
        <v>12</v>
      </c>
      <c r="T3714" s="8">
        <f t="shared" ref="T3714:T3777" si="408">+(((K3714/60)/60)/24)+DATE(1970,1,1)</f>
        <v>41781.806875000002</v>
      </c>
      <c r="U3714" s="8">
        <f t="shared" ref="U3714:U3777" si="409">+(((J3714/60)/60/24)+DATE(1970,1,1))</f>
        <v>41818.806875000002</v>
      </c>
      <c r="V3714" s="14">
        <f t="shared" ref="V3714:V3777" si="410">+U3714-T3714</f>
        <v>37</v>
      </c>
      <c r="W3714" s="10">
        <f t="shared" ref="W3714:W3777" si="411">+(E3714-D3714)/D3714</f>
        <v>-0.88249999999999995</v>
      </c>
      <c r="X3714" s="21">
        <f t="shared" ref="X3714:X3777" si="412">YEAR(T3714)</f>
        <v>2014</v>
      </c>
    </row>
    <row r="3715" spans="1:24" ht="30" x14ac:dyDescent="0.25">
      <c r="A3715">
        <v>1307</v>
      </c>
      <c r="B3715" s="1" t="s">
        <v>1308</v>
      </c>
      <c r="C3715" s="1" t="s">
        <v>5417</v>
      </c>
      <c r="D3715" s="3">
        <v>50000</v>
      </c>
      <c r="E3715" s="4">
        <v>5757</v>
      </c>
      <c r="F3715" t="s">
        <v>8219</v>
      </c>
      <c r="G3715" t="s">
        <v>8223</v>
      </c>
      <c r="H3715" t="s">
        <v>8403</v>
      </c>
      <c r="I3715" t="s">
        <v>8245</v>
      </c>
      <c r="J3715">
        <v>1455710679</v>
      </c>
      <c r="K3715">
        <v>1453118679</v>
      </c>
      <c r="L3715" t="b">
        <v>0</v>
      </c>
      <c r="M3715">
        <v>45</v>
      </c>
      <c r="N3715" t="b">
        <v>0</v>
      </c>
      <c r="O3715" t="s">
        <v>8271</v>
      </c>
      <c r="P3715" t="s">
        <v>8306</v>
      </c>
      <c r="Q3715" t="s">
        <v>8308</v>
      </c>
      <c r="R3715">
        <f t="shared" si="406"/>
        <v>127.93</v>
      </c>
      <c r="S3715" s="9">
        <f t="shared" si="407"/>
        <v>12</v>
      </c>
      <c r="T3715" s="8">
        <f t="shared" si="408"/>
        <v>42387.503229166665</v>
      </c>
      <c r="U3715" s="8">
        <f t="shared" si="409"/>
        <v>42417.503229166665</v>
      </c>
      <c r="V3715" s="14">
        <f t="shared" si="410"/>
        <v>30</v>
      </c>
      <c r="W3715" s="10">
        <f t="shared" si="411"/>
        <v>-0.88485999999999998</v>
      </c>
      <c r="X3715" s="21">
        <f t="shared" si="412"/>
        <v>2016</v>
      </c>
    </row>
    <row r="3716" spans="1:24" ht="45" x14ac:dyDescent="0.25">
      <c r="A3716">
        <v>3146</v>
      </c>
      <c r="B3716" s="1" t="s">
        <v>3146</v>
      </c>
      <c r="C3716" s="1" t="s">
        <v>7256</v>
      </c>
      <c r="D3716" s="3">
        <v>50000</v>
      </c>
      <c r="E3716" s="4">
        <v>5250</v>
      </c>
      <c r="F3716" t="s">
        <v>8221</v>
      </c>
      <c r="G3716" t="s">
        <v>8237</v>
      </c>
      <c r="H3716" t="s">
        <v>8419</v>
      </c>
      <c r="I3716" t="s">
        <v>8255</v>
      </c>
      <c r="J3716">
        <v>1492356166</v>
      </c>
      <c r="K3716">
        <v>1488471766</v>
      </c>
      <c r="L3716" t="b">
        <v>0</v>
      </c>
      <c r="M3716">
        <v>12</v>
      </c>
      <c r="N3716" t="b">
        <v>0</v>
      </c>
      <c r="O3716" t="s">
        <v>8269</v>
      </c>
      <c r="P3716" t="s">
        <v>8321</v>
      </c>
      <c r="Q3716" t="s">
        <v>8324</v>
      </c>
      <c r="R3716">
        <f t="shared" si="406"/>
        <v>437.5</v>
      </c>
      <c r="S3716" s="9">
        <f t="shared" si="407"/>
        <v>11</v>
      </c>
      <c r="T3716" s="8">
        <f t="shared" si="408"/>
        <v>42796.682476851856</v>
      </c>
      <c r="U3716" s="8">
        <f t="shared" si="409"/>
        <v>42841.640810185185</v>
      </c>
      <c r="V3716" s="14">
        <f t="shared" si="410"/>
        <v>44.958333333328483</v>
      </c>
      <c r="W3716" s="10">
        <f t="shared" si="411"/>
        <v>-0.89500000000000002</v>
      </c>
      <c r="X3716" s="21">
        <f t="shared" si="412"/>
        <v>2017</v>
      </c>
    </row>
    <row r="3717" spans="1:24" ht="60" x14ac:dyDescent="0.25">
      <c r="A3717">
        <v>667</v>
      </c>
      <c r="B3717" s="1" t="s">
        <v>668</v>
      </c>
      <c r="C3717" s="1" t="s">
        <v>4777</v>
      </c>
      <c r="D3717" s="3">
        <v>50000</v>
      </c>
      <c r="E3717" s="4">
        <v>5010</v>
      </c>
      <c r="F3717" t="s">
        <v>8220</v>
      </c>
      <c r="G3717" t="s">
        <v>8236</v>
      </c>
      <c r="H3717" t="s">
        <v>8410</v>
      </c>
      <c r="I3717" t="s">
        <v>8248</v>
      </c>
      <c r="J3717">
        <v>1477731463</v>
      </c>
      <c r="K3717">
        <v>1474275463</v>
      </c>
      <c r="L3717" t="b">
        <v>0</v>
      </c>
      <c r="M3717">
        <v>28</v>
      </c>
      <c r="N3717" t="b">
        <v>0</v>
      </c>
      <c r="O3717" t="s">
        <v>8271</v>
      </c>
      <c r="P3717" t="s">
        <v>8306</v>
      </c>
      <c r="Q3717" t="s">
        <v>8308</v>
      </c>
      <c r="R3717">
        <f t="shared" si="406"/>
        <v>178.93</v>
      </c>
      <c r="S3717" s="9">
        <f t="shared" si="407"/>
        <v>10</v>
      </c>
      <c r="T3717" s="8">
        <f t="shared" si="408"/>
        <v>42632.373414351852</v>
      </c>
      <c r="U3717" s="8">
        <f t="shared" si="409"/>
        <v>42672.373414351852</v>
      </c>
      <c r="V3717" s="14">
        <f t="shared" si="410"/>
        <v>40</v>
      </c>
      <c r="W3717" s="10">
        <f t="shared" si="411"/>
        <v>-0.89980000000000004</v>
      </c>
      <c r="X3717" s="21">
        <f t="shared" si="412"/>
        <v>2016</v>
      </c>
    </row>
    <row r="3718" spans="1:24" ht="60" x14ac:dyDescent="0.25">
      <c r="A3718">
        <v>1324</v>
      </c>
      <c r="B3718" s="1" t="s">
        <v>1325</v>
      </c>
      <c r="C3718" s="1" t="s">
        <v>5434</v>
      </c>
      <c r="D3718" s="3">
        <v>50000</v>
      </c>
      <c r="E3718" s="4">
        <v>4920</v>
      </c>
      <c r="F3718" t="s">
        <v>8219</v>
      </c>
      <c r="G3718" t="s">
        <v>8223</v>
      </c>
      <c r="H3718" t="s">
        <v>8403</v>
      </c>
      <c r="I3718" t="s">
        <v>8245</v>
      </c>
      <c r="J3718">
        <v>1476371552</v>
      </c>
      <c r="K3718">
        <v>1473779552</v>
      </c>
      <c r="L3718" t="b">
        <v>0</v>
      </c>
      <c r="M3718">
        <v>90</v>
      </c>
      <c r="N3718" t="b">
        <v>0</v>
      </c>
      <c r="O3718" t="s">
        <v>8271</v>
      </c>
      <c r="P3718" t="s">
        <v>8306</v>
      </c>
      <c r="Q3718" t="s">
        <v>8308</v>
      </c>
      <c r="R3718">
        <f t="shared" si="406"/>
        <v>54.67</v>
      </c>
      <c r="S3718" s="9">
        <f t="shared" si="407"/>
        <v>10</v>
      </c>
      <c r="T3718" s="8">
        <f t="shared" si="408"/>
        <v>42626.633703703701</v>
      </c>
      <c r="U3718" s="8">
        <f t="shared" si="409"/>
        <v>42656.633703703701</v>
      </c>
      <c r="V3718" s="14">
        <f t="shared" si="410"/>
        <v>30</v>
      </c>
      <c r="W3718" s="10">
        <f t="shared" si="411"/>
        <v>-0.90159999999999996</v>
      </c>
      <c r="X3718" s="21">
        <f t="shared" si="412"/>
        <v>2016</v>
      </c>
    </row>
    <row r="3719" spans="1:24" ht="45" x14ac:dyDescent="0.25">
      <c r="A3719">
        <v>2600</v>
      </c>
      <c r="B3719" s="1" t="s">
        <v>2600</v>
      </c>
      <c r="C3719" s="1" t="s">
        <v>6710</v>
      </c>
      <c r="D3719" s="3">
        <v>50000</v>
      </c>
      <c r="E3719" s="4">
        <v>3466</v>
      </c>
      <c r="F3719" t="s">
        <v>8220</v>
      </c>
      <c r="G3719" t="s">
        <v>8223</v>
      </c>
      <c r="H3719" t="s">
        <v>8403</v>
      </c>
      <c r="I3719" t="s">
        <v>8245</v>
      </c>
      <c r="J3719">
        <v>1458938200</v>
      </c>
      <c r="K3719">
        <v>1453757800</v>
      </c>
      <c r="L3719" t="b">
        <v>0</v>
      </c>
      <c r="M3719">
        <v>30</v>
      </c>
      <c r="N3719" t="b">
        <v>0</v>
      </c>
      <c r="O3719" t="s">
        <v>8282</v>
      </c>
      <c r="P3719" t="s">
        <v>8317</v>
      </c>
      <c r="Q3719" t="s">
        <v>8343</v>
      </c>
      <c r="R3719">
        <f t="shared" si="406"/>
        <v>115.53</v>
      </c>
      <c r="S3719" s="9">
        <f t="shared" si="407"/>
        <v>7</v>
      </c>
      <c r="T3719" s="8">
        <f t="shared" si="408"/>
        <v>42394.900462962964</v>
      </c>
      <c r="U3719" s="8">
        <f t="shared" si="409"/>
        <v>42454.858796296292</v>
      </c>
      <c r="V3719" s="14">
        <f t="shared" si="410"/>
        <v>59.958333333328483</v>
      </c>
      <c r="W3719" s="10">
        <f t="shared" si="411"/>
        <v>-0.93067999999999995</v>
      </c>
      <c r="X3719" s="21">
        <f t="shared" si="412"/>
        <v>2016</v>
      </c>
    </row>
    <row r="3720" spans="1:24" ht="30" x14ac:dyDescent="0.25">
      <c r="A3720">
        <v>1339</v>
      </c>
      <c r="B3720" s="1" t="s">
        <v>1340</v>
      </c>
      <c r="C3720" s="1" t="s">
        <v>5449</v>
      </c>
      <c r="D3720" s="3">
        <v>50000</v>
      </c>
      <c r="E3720" s="4">
        <v>3317</v>
      </c>
      <c r="F3720" t="s">
        <v>8219</v>
      </c>
      <c r="G3720" t="s">
        <v>8223</v>
      </c>
      <c r="H3720" t="s">
        <v>8403</v>
      </c>
      <c r="I3720" t="s">
        <v>8245</v>
      </c>
      <c r="J3720">
        <v>1418056315</v>
      </c>
      <c r="K3720">
        <v>1414164715</v>
      </c>
      <c r="L3720" t="b">
        <v>0</v>
      </c>
      <c r="M3720">
        <v>37</v>
      </c>
      <c r="N3720" t="b">
        <v>0</v>
      </c>
      <c r="O3720" t="s">
        <v>8271</v>
      </c>
      <c r="P3720" t="s">
        <v>8306</v>
      </c>
      <c r="Q3720" t="s">
        <v>8308</v>
      </c>
      <c r="R3720">
        <f t="shared" si="406"/>
        <v>89.65</v>
      </c>
      <c r="S3720" s="9">
        <f t="shared" si="407"/>
        <v>7</v>
      </c>
      <c r="T3720" s="8">
        <f t="shared" si="408"/>
        <v>41936.647164351853</v>
      </c>
      <c r="U3720" s="8">
        <f t="shared" si="409"/>
        <v>41981.688831018517</v>
      </c>
      <c r="V3720" s="14">
        <f t="shared" si="410"/>
        <v>45.041666666664241</v>
      </c>
      <c r="W3720" s="10">
        <f t="shared" si="411"/>
        <v>-0.93366000000000005</v>
      </c>
      <c r="X3720" s="21">
        <f t="shared" si="412"/>
        <v>2014</v>
      </c>
    </row>
    <row r="3721" spans="1:24" ht="60" x14ac:dyDescent="0.25">
      <c r="A3721">
        <v>3139</v>
      </c>
      <c r="B3721" s="1" t="s">
        <v>3139</v>
      </c>
      <c r="C3721" s="1" t="s">
        <v>7249</v>
      </c>
      <c r="D3721" s="3">
        <v>50000</v>
      </c>
      <c r="E3721" s="4">
        <v>2700</v>
      </c>
      <c r="F3721" t="s">
        <v>8221</v>
      </c>
      <c r="G3721" t="s">
        <v>8237</v>
      </c>
      <c r="H3721" t="s">
        <v>8419</v>
      </c>
      <c r="I3721" t="s">
        <v>8255</v>
      </c>
      <c r="J3721">
        <v>1490416380</v>
      </c>
      <c r="K3721">
        <v>1487485760</v>
      </c>
      <c r="L3721" t="b">
        <v>0</v>
      </c>
      <c r="M3721">
        <v>6</v>
      </c>
      <c r="N3721" t="b">
        <v>0</v>
      </c>
      <c r="O3721" t="s">
        <v>8269</v>
      </c>
      <c r="P3721" t="s">
        <v>8321</v>
      </c>
      <c r="Q3721" t="s">
        <v>8324</v>
      </c>
      <c r="R3721">
        <f t="shared" si="406"/>
        <v>450</v>
      </c>
      <c r="S3721" s="9">
        <f t="shared" si="407"/>
        <v>5</v>
      </c>
      <c r="T3721" s="8">
        <f t="shared" si="408"/>
        <v>42785.270370370374</v>
      </c>
      <c r="U3721" s="8">
        <f t="shared" si="409"/>
        <v>42819.189583333333</v>
      </c>
      <c r="V3721" s="14">
        <f t="shared" si="410"/>
        <v>33.919212962959136</v>
      </c>
      <c r="W3721" s="10">
        <f t="shared" si="411"/>
        <v>-0.94599999999999995</v>
      </c>
      <c r="X3721" s="21">
        <f t="shared" si="412"/>
        <v>2017</v>
      </c>
    </row>
    <row r="3722" spans="1:24" ht="45" x14ac:dyDescent="0.25">
      <c r="A3722">
        <v>1226</v>
      </c>
      <c r="B3722" s="1" t="s">
        <v>1227</v>
      </c>
      <c r="C3722" s="1" t="s">
        <v>5336</v>
      </c>
      <c r="D3722" s="3">
        <v>50000</v>
      </c>
      <c r="E3722" s="4">
        <v>1937</v>
      </c>
      <c r="F3722" t="s">
        <v>8219</v>
      </c>
      <c r="G3722" t="s">
        <v>8223</v>
      </c>
      <c r="H3722" t="s">
        <v>8403</v>
      </c>
      <c r="I3722" t="s">
        <v>8245</v>
      </c>
      <c r="J3722">
        <v>1398042000</v>
      </c>
      <c r="K3722">
        <v>1395089981</v>
      </c>
      <c r="L3722" t="b">
        <v>0</v>
      </c>
      <c r="M3722">
        <v>40</v>
      </c>
      <c r="N3722" t="b">
        <v>0</v>
      </c>
      <c r="O3722" t="s">
        <v>8284</v>
      </c>
      <c r="P3722" t="s">
        <v>8325</v>
      </c>
      <c r="Q3722" t="s">
        <v>8352</v>
      </c>
      <c r="R3722">
        <f t="shared" si="406"/>
        <v>48.43</v>
      </c>
      <c r="S3722" s="9">
        <f t="shared" si="407"/>
        <v>4</v>
      </c>
      <c r="T3722" s="8">
        <f t="shared" si="408"/>
        <v>41715.874780092592</v>
      </c>
      <c r="U3722" s="8">
        <f t="shared" si="409"/>
        <v>41750.041666666664</v>
      </c>
      <c r="V3722" s="14">
        <f t="shared" si="410"/>
        <v>34.166886574072123</v>
      </c>
      <c r="W3722" s="10">
        <f t="shared" si="411"/>
        <v>-0.96126</v>
      </c>
      <c r="X3722" s="21">
        <f t="shared" si="412"/>
        <v>2014</v>
      </c>
    </row>
    <row r="3723" spans="1:24" ht="60" x14ac:dyDescent="0.25">
      <c r="A3723">
        <v>660</v>
      </c>
      <c r="B3723" s="1" t="s">
        <v>661</v>
      </c>
      <c r="C3723" s="1" t="s">
        <v>4770</v>
      </c>
      <c r="D3723" s="3">
        <v>50000</v>
      </c>
      <c r="E3723" s="4">
        <v>1529</v>
      </c>
      <c r="F3723" t="s">
        <v>8220</v>
      </c>
      <c r="G3723" t="s">
        <v>8223</v>
      </c>
      <c r="H3723" t="s">
        <v>8403</v>
      </c>
      <c r="I3723" t="s">
        <v>8245</v>
      </c>
      <c r="J3723">
        <v>1415558879</v>
      </c>
      <c r="K3723">
        <v>1412963279</v>
      </c>
      <c r="L3723" t="b">
        <v>0</v>
      </c>
      <c r="M3723">
        <v>18</v>
      </c>
      <c r="N3723" t="b">
        <v>0</v>
      </c>
      <c r="O3723" t="s">
        <v>8271</v>
      </c>
      <c r="P3723" t="s">
        <v>8306</v>
      </c>
      <c r="Q3723" t="s">
        <v>8308</v>
      </c>
      <c r="R3723">
        <f t="shared" si="406"/>
        <v>84.94</v>
      </c>
      <c r="S3723" s="9">
        <f t="shared" si="407"/>
        <v>3</v>
      </c>
      <c r="T3723" s="8">
        <f t="shared" si="408"/>
        <v>41922.741655092592</v>
      </c>
      <c r="U3723" s="8">
        <f t="shared" si="409"/>
        <v>41952.783321759263</v>
      </c>
      <c r="V3723" s="14">
        <f t="shared" si="410"/>
        <v>30.041666666671517</v>
      </c>
      <c r="W3723" s="10">
        <f t="shared" si="411"/>
        <v>-0.96941999999999995</v>
      </c>
      <c r="X3723" s="21">
        <f t="shared" si="412"/>
        <v>2014</v>
      </c>
    </row>
    <row r="3724" spans="1:24" ht="45" x14ac:dyDescent="0.25">
      <c r="A3724">
        <v>2587</v>
      </c>
      <c r="B3724" s="1" t="s">
        <v>2587</v>
      </c>
      <c r="C3724" s="1" t="s">
        <v>6697</v>
      </c>
      <c r="D3724" s="3">
        <v>50000</v>
      </c>
      <c r="E3724" s="4">
        <v>1217</v>
      </c>
      <c r="F3724" t="s">
        <v>8220</v>
      </c>
      <c r="G3724" t="s">
        <v>8223</v>
      </c>
      <c r="H3724" t="s">
        <v>8403</v>
      </c>
      <c r="I3724" t="s">
        <v>8245</v>
      </c>
      <c r="J3724">
        <v>1451491953</v>
      </c>
      <c r="K3724">
        <v>1448899953</v>
      </c>
      <c r="L3724" t="b">
        <v>0</v>
      </c>
      <c r="M3724">
        <v>6</v>
      </c>
      <c r="N3724" t="b">
        <v>0</v>
      </c>
      <c r="O3724" t="s">
        <v>8282</v>
      </c>
      <c r="P3724" t="s">
        <v>8317</v>
      </c>
      <c r="Q3724" t="s">
        <v>8343</v>
      </c>
      <c r="R3724">
        <f t="shared" si="406"/>
        <v>202.83</v>
      </c>
      <c r="S3724" s="9">
        <f t="shared" si="407"/>
        <v>2</v>
      </c>
      <c r="T3724" s="8">
        <f t="shared" si="408"/>
        <v>42338.675381944442</v>
      </c>
      <c r="U3724" s="8">
        <f t="shared" si="409"/>
        <v>42368.675381944442</v>
      </c>
      <c r="V3724" s="14">
        <f t="shared" si="410"/>
        <v>30</v>
      </c>
      <c r="W3724" s="10">
        <f t="shared" si="411"/>
        <v>-0.97565999999999997</v>
      </c>
      <c r="X3724" s="21">
        <f t="shared" si="412"/>
        <v>2015</v>
      </c>
    </row>
    <row r="3725" spans="1:24" ht="60" x14ac:dyDescent="0.25">
      <c r="A3725">
        <v>941</v>
      </c>
      <c r="B3725" s="1" t="s">
        <v>942</v>
      </c>
      <c r="C3725" s="1" t="s">
        <v>5051</v>
      </c>
      <c r="D3725" s="3">
        <v>50000</v>
      </c>
      <c r="E3725" s="4">
        <v>1161</v>
      </c>
      <c r="F3725" t="s">
        <v>8220</v>
      </c>
      <c r="G3725" t="s">
        <v>8223</v>
      </c>
      <c r="H3725" t="s">
        <v>8403</v>
      </c>
      <c r="I3725" t="s">
        <v>8245</v>
      </c>
      <c r="J3725">
        <v>1486693145</v>
      </c>
      <c r="K3725">
        <v>1484101145</v>
      </c>
      <c r="L3725" t="b">
        <v>0</v>
      </c>
      <c r="M3725">
        <v>31</v>
      </c>
      <c r="N3725" t="b">
        <v>0</v>
      </c>
      <c r="O3725" t="s">
        <v>8271</v>
      </c>
      <c r="P3725" t="s">
        <v>8306</v>
      </c>
      <c r="Q3725" t="s">
        <v>8308</v>
      </c>
      <c r="R3725">
        <f t="shared" si="406"/>
        <v>37.450000000000003</v>
      </c>
      <c r="S3725" s="9">
        <f t="shared" si="407"/>
        <v>2</v>
      </c>
      <c r="T3725" s="8">
        <f t="shared" si="408"/>
        <v>42746.096585648149</v>
      </c>
      <c r="U3725" s="8">
        <f t="shared" si="409"/>
        <v>42776.096585648149</v>
      </c>
      <c r="V3725" s="14">
        <f t="shared" si="410"/>
        <v>30</v>
      </c>
      <c r="W3725" s="10">
        <f t="shared" si="411"/>
        <v>-0.97677999999999998</v>
      </c>
      <c r="X3725" s="21">
        <f t="shared" si="412"/>
        <v>2017</v>
      </c>
    </row>
    <row r="3726" spans="1:24" ht="60" x14ac:dyDescent="0.25">
      <c r="A3726">
        <v>2951</v>
      </c>
      <c r="B3726" s="1" t="s">
        <v>2951</v>
      </c>
      <c r="C3726" s="1" t="s">
        <v>7061</v>
      </c>
      <c r="D3726" s="3">
        <v>50000</v>
      </c>
      <c r="E3726" s="4">
        <v>1096</v>
      </c>
      <c r="F3726" t="s">
        <v>8219</v>
      </c>
      <c r="G3726" t="s">
        <v>8223</v>
      </c>
      <c r="H3726" t="s">
        <v>8403</v>
      </c>
      <c r="I3726" t="s">
        <v>8245</v>
      </c>
      <c r="J3726">
        <v>1412536573</v>
      </c>
      <c r="K3726">
        <v>1408648573</v>
      </c>
      <c r="L3726" t="b">
        <v>0</v>
      </c>
      <c r="M3726">
        <v>58</v>
      </c>
      <c r="N3726" t="b">
        <v>0</v>
      </c>
      <c r="O3726" t="s">
        <v>8301</v>
      </c>
      <c r="P3726" t="s">
        <v>8321</v>
      </c>
      <c r="Q3726" t="s">
        <v>8322</v>
      </c>
      <c r="R3726">
        <f t="shared" si="406"/>
        <v>18.899999999999999</v>
      </c>
      <c r="S3726" s="9">
        <f t="shared" si="407"/>
        <v>2</v>
      </c>
      <c r="T3726" s="8">
        <f t="shared" si="408"/>
        <v>41872.802928240737</v>
      </c>
      <c r="U3726" s="8">
        <f t="shared" si="409"/>
        <v>41917.802928240737</v>
      </c>
      <c r="V3726" s="14">
        <f t="shared" si="410"/>
        <v>45</v>
      </c>
      <c r="W3726" s="10">
        <f t="shared" si="411"/>
        <v>-0.97807999999999995</v>
      </c>
      <c r="X3726" s="21">
        <f t="shared" si="412"/>
        <v>2014</v>
      </c>
    </row>
    <row r="3727" spans="1:24" ht="45" x14ac:dyDescent="0.25">
      <c r="A3727">
        <v>1778</v>
      </c>
      <c r="B3727" s="1" t="s">
        <v>1779</v>
      </c>
      <c r="C3727" s="1" t="s">
        <v>5888</v>
      </c>
      <c r="D3727" s="3">
        <v>50000</v>
      </c>
      <c r="E3727" s="4">
        <v>995</v>
      </c>
      <c r="F3727" t="s">
        <v>8220</v>
      </c>
      <c r="G3727" t="s">
        <v>8223</v>
      </c>
      <c r="H3727" t="s">
        <v>8403</v>
      </c>
      <c r="I3727" t="s">
        <v>8245</v>
      </c>
      <c r="J3727">
        <v>1427485395</v>
      </c>
      <c r="K3727">
        <v>1423600995</v>
      </c>
      <c r="L3727" t="b">
        <v>1</v>
      </c>
      <c r="M3727">
        <v>15</v>
      </c>
      <c r="N3727" t="b">
        <v>0</v>
      </c>
      <c r="O3727" t="s">
        <v>8283</v>
      </c>
      <c r="P3727" t="s">
        <v>8311</v>
      </c>
      <c r="Q3727" t="s">
        <v>8312</v>
      </c>
      <c r="R3727">
        <f t="shared" si="406"/>
        <v>66.33</v>
      </c>
      <c r="S3727" s="9">
        <f t="shared" si="407"/>
        <v>2</v>
      </c>
      <c r="T3727" s="8">
        <f t="shared" si="408"/>
        <v>42045.86336805555</v>
      </c>
      <c r="U3727" s="8">
        <f t="shared" si="409"/>
        <v>42090.821701388893</v>
      </c>
      <c r="V3727" s="14">
        <f t="shared" si="410"/>
        <v>44.958333333343035</v>
      </c>
      <c r="W3727" s="10">
        <f t="shared" si="411"/>
        <v>-0.98009999999999997</v>
      </c>
      <c r="X3727" s="21">
        <f t="shared" si="412"/>
        <v>2015</v>
      </c>
    </row>
    <row r="3728" spans="1:24" ht="60" x14ac:dyDescent="0.25">
      <c r="A3728">
        <v>956</v>
      </c>
      <c r="B3728" s="1" t="s">
        <v>957</v>
      </c>
      <c r="C3728" s="1" t="s">
        <v>5066</v>
      </c>
      <c r="D3728" s="3">
        <v>50000</v>
      </c>
      <c r="E3728" s="4">
        <v>861</v>
      </c>
      <c r="F3728" t="s">
        <v>8220</v>
      </c>
      <c r="G3728" t="s">
        <v>8223</v>
      </c>
      <c r="H3728" t="s">
        <v>8403</v>
      </c>
      <c r="I3728" t="s">
        <v>8245</v>
      </c>
      <c r="J3728">
        <v>1430081759</v>
      </c>
      <c r="K3728">
        <v>1424901359</v>
      </c>
      <c r="L3728" t="b">
        <v>0</v>
      </c>
      <c r="M3728">
        <v>17</v>
      </c>
      <c r="N3728" t="b">
        <v>0</v>
      </c>
      <c r="O3728" t="s">
        <v>8271</v>
      </c>
      <c r="P3728" t="s">
        <v>8306</v>
      </c>
      <c r="Q3728" t="s">
        <v>8308</v>
      </c>
      <c r="R3728">
        <f t="shared" si="406"/>
        <v>50.65</v>
      </c>
      <c r="S3728" s="9">
        <f t="shared" si="407"/>
        <v>2</v>
      </c>
      <c r="T3728" s="8">
        <f t="shared" si="408"/>
        <v>42060.913877314815</v>
      </c>
      <c r="U3728" s="8">
        <f t="shared" si="409"/>
        <v>42120.872210648144</v>
      </c>
      <c r="V3728" s="14">
        <f t="shared" si="410"/>
        <v>59.958333333328483</v>
      </c>
      <c r="W3728" s="10">
        <f t="shared" si="411"/>
        <v>-0.98277999999999999</v>
      </c>
      <c r="X3728" s="21">
        <f t="shared" si="412"/>
        <v>2015</v>
      </c>
    </row>
    <row r="3729" spans="1:24" ht="45" x14ac:dyDescent="0.25">
      <c r="A3729">
        <v>631</v>
      </c>
      <c r="B3729" s="1" t="s">
        <v>632</v>
      </c>
      <c r="C3729" s="1" t="s">
        <v>4741</v>
      </c>
      <c r="D3729" s="3">
        <v>50000</v>
      </c>
      <c r="E3729" s="4">
        <v>690</v>
      </c>
      <c r="F3729" t="s">
        <v>8219</v>
      </c>
      <c r="G3729" t="s">
        <v>8228</v>
      </c>
      <c r="H3729" t="s">
        <v>8408</v>
      </c>
      <c r="I3729" t="s">
        <v>8250</v>
      </c>
      <c r="J3729">
        <v>1464460329</v>
      </c>
      <c r="K3729">
        <v>1461954729</v>
      </c>
      <c r="L3729" t="b">
        <v>0</v>
      </c>
      <c r="M3729">
        <v>9</v>
      </c>
      <c r="N3729" t="b">
        <v>0</v>
      </c>
      <c r="O3729" t="s">
        <v>8270</v>
      </c>
      <c r="P3729" t="s">
        <v>8306</v>
      </c>
      <c r="Q3729" t="s">
        <v>8340</v>
      </c>
      <c r="R3729">
        <f t="shared" si="406"/>
        <v>76.67</v>
      </c>
      <c r="S3729" s="9">
        <f t="shared" si="407"/>
        <v>1</v>
      </c>
      <c r="T3729" s="8">
        <f t="shared" si="408"/>
        <v>42489.772326388891</v>
      </c>
      <c r="U3729" s="8">
        <f t="shared" si="409"/>
        <v>42518.772326388891</v>
      </c>
      <c r="V3729" s="14">
        <f t="shared" si="410"/>
        <v>29</v>
      </c>
      <c r="W3729" s="10">
        <f t="shared" si="411"/>
        <v>-0.98619999999999997</v>
      </c>
      <c r="X3729" s="21">
        <f t="shared" si="412"/>
        <v>2016</v>
      </c>
    </row>
    <row r="3730" spans="1:24" ht="60" x14ac:dyDescent="0.25">
      <c r="A3730">
        <v>2367</v>
      </c>
      <c r="B3730" s="1" t="s">
        <v>2368</v>
      </c>
      <c r="C3730" s="1" t="s">
        <v>6477</v>
      </c>
      <c r="D3730" s="3">
        <v>50000</v>
      </c>
      <c r="E3730" s="4">
        <v>670</v>
      </c>
      <c r="F3730" t="s">
        <v>8219</v>
      </c>
      <c r="G3730" t="s">
        <v>8223</v>
      </c>
      <c r="H3730" t="s">
        <v>8403</v>
      </c>
      <c r="I3730" t="s">
        <v>8245</v>
      </c>
      <c r="J3730">
        <v>1461622616</v>
      </c>
      <c r="K3730">
        <v>1456442216</v>
      </c>
      <c r="L3730" t="b">
        <v>0</v>
      </c>
      <c r="M3730">
        <v>14</v>
      </c>
      <c r="N3730" t="b">
        <v>0</v>
      </c>
      <c r="O3730" t="s">
        <v>8270</v>
      </c>
      <c r="P3730" t="s">
        <v>8306</v>
      </c>
      <c r="Q3730" t="s">
        <v>8340</v>
      </c>
      <c r="R3730">
        <f t="shared" si="406"/>
        <v>47.86</v>
      </c>
      <c r="S3730" s="9">
        <f t="shared" si="407"/>
        <v>1</v>
      </c>
      <c r="T3730" s="8">
        <f t="shared" si="408"/>
        <v>42425.970092592594</v>
      </c>
      <c r="U3730" s="8">
        <f t="shared" si="409"/>
        <v>42485.928425925929</v>
      </c>
      <c r="V3730" s="14">
        <f t="shared" si="410"/>
        <v>59.958333333335759</v>
      </c>
      <c r="W3730" s="10">
        <f t="shared" si="411"/>
        <v>-0.98660000000000003</v>
      </c>
      <c r="X3730" s="21">
        <f t="shared" si="412"/>
        <v>2016</v>
      </c>
    </row>
    <row r="3731" spans="1:24" ht="60" x14ac:dyDescent="0.25">
      <c r="A3731">
        <v>1083</v>
      </c>
      <c r="B3731" s="1" t="s">
        <v>1084</v>
      </c>
      <c r="C3731" s="1" t="s">
        <v>5193</v>
      </c>
      <c r="D3731" s="3">
        <v>50000</v>
      </c>
      <c r="E3731" s="4">
        <v>410</v>
      </c>
      <c r="F3731" t="s">
        <v>8220</v>
      </c>
      <c r="G3731" t="s">
        <v>8228</v>
      </c>
      <c r="H3731" t="s">
        <v>8408</v>
      </c>
      <c r="I3731" t="s">
        <v>8250</v>
      </c>
      <c r="J3731">
        <v>1406994583</v>
      </c>
      <c r="K3731">
        <v>1401810583</v>
      </c>
      <c r="L3731" t="b">
        <v>0</v>
      </c>
      <c r="M3731">
        <v>1</v>
      </c>
      <c r="N3731" t="b">
        <v>0</v>
      </c>
      <c r="O3731" t="s">
        <v>8280</v>
      </c>
      <c r="P3731" t="s">
        <v>8314</v>
      </c>
      <c r="Q3731" t="s">
        <v>8332</v>
      </c>
      <c r="R3731">
        <f t="shared" si="406"/>
        <v>410</v>
      </c>
      <c r="S3731" s="9">
        <f t="shared" si="407"/>
        <v>1</v>
      </c>
      <c r="T3731" s="8">
        <f t="shared" si="408"/>
        <v>41793.659525462965</v>
      </c>
      <c r="U3731" s="8">
        <f t="shared" si="409"/>
        <v>41853.659525462965</v>
      </c>
      <c r="V3731" s="14">
        <f t="shared" si="410"/>
        <v>60</v>
      </c>
      <c r="W3731" s="10">
        <f t="shared" si="411"/>
        <v>-0.99180000000000001</v>
      </c>
      <c r="X3731" s="21">
        <f t="shared" si="412"/>
        <v>2014</v>
      </c>
    </row>
    <row r="3732" spans="1:24" ht="45" x14ac:dyDescent="0.25">
      <c r="A3732">
        <v>1329</v>
      </c>
      <c r="B3732" s="1" t="s">
        <v>1330</v>
      </c>
      <c r="C3732" s="1" t="s">
        <v>5439</v>
      </c>
      <c r="D3732" s="3">
        <v>50000</v>
      </c>
      <c r="E3732" s="4">
        <v>408</v>
      </c>
      <c r="F3732" t="s">
        <v>8219</v>
      </c>
      <c r="G3732" t="s">
        <v>8223</v>
      </c>
      <c r="H3732" t="s">
        <v>8403</v>
      </c>
      <c r="I3732" t="s">
        <v>8245</v>
      </c>
      <c r="J3732">
        <v>1417501145</v>
      </c>
      <c r="K3732">
        <v>1414041545</v>
      </c>
      <c r="L3732" t="b">
        <v>0</v>
      </c>
      <c r="M3732">
        <v>9</v>
      </c>
      <c r="N3732" t="b">
        <v>0</v>
      </c>
      <c r="O3732" t="s">
        <v>8271</v>
      </c>
      <c r="P3732" t="s">
        <v>8306</v>
      </c>
      <c r="Q3732" t="s">
        <v>8308</v>
      </c>
      <c r="R3732">
        <f t="shared" si="406"/>
        <v>45.33</v>
      </c>
      <c r="S3732" s="9">
        <f t="shared" si="407"/>
        <v>1</v>
      </c>
      <c r="T3732" s="8">
        <f t="shared" si="408"/>
        <v>41935.221585648149</v>
      </c>
      <c r="U3732" s="8">
        <f t="shared" si="409"/>
        <v>41975.263252314813</v>
      </c>
      <c r="V3732" s="14">
        <f t="shared" si="410"/>
        <v>40.041666666664241</v>
      </c>
      <c r="W3732" s="10">
        <f t="shared" si="411"/>
        <v>-0.99184000000000005</v>
      </c>
      <c r="X3732" s="21">
        <f t="shared" si="412"/>
        <v>2014</v>
      </c>
    </row>
    <row r="3733" spans="1:24" x14ac:dyDescent="0.25">
      <c r="A3733">
        <v>2150</v>
      </c>
      <c r="B3733" s="1" t="s">
        <v>2151</v>
      </c>
      <c r="C3733" s="1" t="s">
        <v>6260</v>
      </c>
      <c r="D3733" s="3">
        <v>50000</v>
      </c>
      <c r="E3733" s="4">
        <v>405</v>
      </c>
      <c r="F3733" t="s">
        <v>8220</v>
      </c>
      <c r="G3733" t="s">
        <v>8233</v>
      </c>
      <c r="H3733" t="s">
        <v>8411</v>
      </c>
      <c r="I3733" t="s">
        <v>8253</v>
      </c>
      <c r="J3733">
        <v>1468392599</v>
      </c>
      <c r="K3733">
        <v>1465800599</v>
      </c>
      <c r="L3733" t="b">
        <v>0</v>
      </c>
      <c r="M3733">
        <v>4</v>
      </c>
      <c r="N3733" t="b">
        <v>0</v>
      </c>
      <c r="O3733" t="s">
        <v>8280</v>
      </c>
      <c r="P3733" t="s">
        <v>8314</v>
      </c>
      <c r="Q3733" t="s">
        <v>8332</v>
      </c>
      <c r="R3733">
        <f t="shared" si="406"/>
        <v>101.25</v>
      </c>
      <c r="S3733" s="9">
        <f t="shared" si="407"/>
        <v>1</v>
      </c>
      <c r="T3733" s="8">
        <f t="shared" si="408"/>
        <v>42534.284710648149</v>
      </c>
      <c r="U3733" s="8">
        <f t="shared" si="409"/>
        <v>42564.284710648149</v>
      </c>
      <c r="V3733" s="14">
        <f t="shared" si="410"/>
        <v>30</v>
      </c>
      <c r="W3733" s="10">
        <f t="shared" si="411"/>
        <v>-0.9919</v>
      </c>
      <c r="X3733" s="21">
        <f t="shared" si="412"/>
        <v>2016</v>
      </c>
    </row>
    <row r="3734" spans="1:24" ht="60" x14ac:dyDescent="0.25">
      <c r="A3734">
        <v>508</v>
      </c>
      <c r="B3734" s="1" t="s">
        <v>509</v>
      </c>
      <c r="C3734" s="1" t="s">
        <v>4618</v>
      </c>
      <c r="D3734" s="3">
        <v>50000</v>
      </c>
      <c r="E3734" s="4">
        <v>400</v>
      </c>
      <c r="F3734" t="s">
        <v>8220</v>
      </c>
      <c r="G3734" t="s">
        <v>8223</v>
      </c>
      <c r="H3734" t="s">
        <v>8403</v>
      </c>
      <c r="I3734" t="s">
        <v>8245</v>
      </c>
      <c r="J3734">
        <v>1337955240</v>
      </c>
      <c r="K3734">
        <v>1332808501</v>
      </c>
      <c r="L3734" t="b">
        <v>0</v>
      </c>
      <c r="M3734">
        <v>3</v>
      </c>
      <c r="N3734" t="b">
        <v>0</v>
      </c>
      <c r="O3734" t="s">
        <v>8268</v>
      </c>
      <c r="P3734" t="s">
        <v>8319</v>
      </c>
      <c r="Q3734" t="s">
        <v>8337</v>
      </c>
      <c r="R3734">
        <f t="shared" si="406"/>
        <v>133.33000000000001</v>
      </c>
      <c r="S3734" s="9">
        <f t="shared" si="407"/>
        <v>1</v>
      </c>
      <c r="T3734" s="8">
        <f t="shared" si="408"/>
        <v>40995.024317129632</v>
      </c>
      <c r="U3734" s="8">
        <f t="shared" si="409"/>
        <v>41054.593055555553</v>
      </c>
      <c r="V3734" s="14">
        <f t="shared" si="410"/>
        <v>59.568738425921765</v>
      </c>
      <c r="W3734" s="10">
        <f t="shared" si="411"/>
        <v>-0.99199999999999999</v>
      </c>
      <c r="X3734" s="21">
        <f t="shared" si="412"/>
        <v>2012</v>
      </c>
    </row>
    <row r="3735" spans="1:24" ht="60" x14ac:dyDescent="0.25">
      <c r="A3735">
        <v>450</v>
      </c>
      <c r="B3735" s="1" t="s">
        <v>451</v>
      </c>
      <c r="C3735" s="1" t="s">
        <v>4560</v>
      </c>
      <c r="D3735" s="3">
        <v>50000</v>
      </c>
      <c r="E3735" s="4">
        <v>396</v>
      </c>
      <c r="F3735" t="s">
        <v>8220</v>
      </c>
      <c r="G3735" t="s">
        <v>8223</v>
      </c>
      <c r="H3735" t="s">
        <v>8403</v>
      </c>
      <c r="I3735" t="s">
        <v>8245</v>
      </c>
      <c r="J3735">
        <v>1392417800</v>
      </c>
      <c r="K3735">
        <v>1389825800</v>
      </c>
      <c r="L3735" t="b">
        <v>0</v>
      </c>
      <c r="M3735">
        <v>7</v>
      </c>
      <c r="N3735" t="b">
        <v>0</v>
      </c>
      <c r="O3735" t="s">
        <v>8268</v>
      </c>
      <c r="P3735" t="s">
        <v>8319</v>
      </c>
      <c r="Q3735" t="s">
        <v>8337</v>
      </c>
      <c r="R3735">
        <f t="shared" si="406"/>
        <v>56.57</v>
      </c>
      <c r="S3735" s="9">
        <f t="shared" si="407"/>
        <v>1</v>
      </c>
      <c r="T3735" s="8">
        <f t="shared" si="408"/>
        <v>41654.946759259255</v>
      </c>
      <c r="U3735" s="8">
        <f t="shared" si="409"/>
        <v>41684.946759259255</v>
      </c>
      <c r="V3735" s="14">
        <f t="shared" si="410"/>
        <v>30</v>
      </c>
      <c r="W3735" s="10">
        <f t="shared" si="411"/>
        <v>-0.99207999999999996</v>
      </c>
      <c r="X3735" s="21">
        <f t="shared" si="412"/>
        <v>2014</v>
      </c>
    </row>
    <row r="3736" spans="1:24" ht="45" x14ac:dyDescent="0.25">
      <c r="A3736">
        <v>220</v>
      </c>
      <c r="B3736" s="1" t="s">
        <v>222</v>
      </c>
      <c r="C3736" s="1" t="s">
        <v>4330</v>
      </c>
      <c r="D3736" s="3">
        <v>50000</v>
      </c>
      <c r="E3736" s="4">
        <v>360</v>
      </c>
      <c r="F3736" t="s">
        <v>8220</v>
      </c>
      <c r="G3736" t="s">
        <v>8223</v>
      </c>
      <c r="H3736" t="s">
        <v>8403</v>
      </c>
      <c r="I3736" t="s">
        <v>8245</v>
      </c>
      <c r="J3736">
        <v>1440101160</v>
      </c>
      <c r="K3736">
        <v>1436542030</v>
      </c>
      <c r="L3736" t="b">
        <v>0</v>
      </c>
      <c r="M3736">
        <v>3</v>
      </c>
      <c r="N3736" t="b">
        <v>0</v>
      </c>
      <c r="O3736" t="s">
        <v>8266</v>
      </c>
      <c r="P3736" t="s">
        <v>8319</v>
      </c>
      <c r="Q3736" t="s">
        <v>8323</v>
      </c>
      <c r="R3736">
        <f t="shared" si="406"/>
        <v>120</v>
      </c>
      <c r="S3736" s="9">
        <f t="shared" si="407"/>
        <v>1</v>
      </c>
      <c r="T3736" s="8">
        <f t="shared" si="408"/>
        <v>42195.643865740742</v>
      </c>
      <c r="U3736" s="8">
        <f t="shared" si="409"/>
        <v>42236.837499999994</v>
      </c>
      <c r="V3736" s="14">
        <f t="shared" si="410"/>
        <v>41.193634259252576</v>
      </c>
      <c r="W3736" s="10">
        <f t="shared" si="411"/>
        <v>-0.99280000000000002</v>
      </c>
      <c r="X3736" s="21">
        <f t="shared" si="412"/>
        <v>2015</v>
      </c>
    </row>
    <row r="3737" spans="1:24" ht="45" x14ac:dyDescent="0.25">
      <c r="A3737">
        <v>153</v>
      </c>
      <c r="B3737" s="1" t="s">
        <v>155</v>
      </c>
      <c r="C3737" s="1" t="s">
        <v>4263</v>
      </c>
      <c r="D3737" s="3">
        <v>50000</v>
      </c>
      <c r="E3737" s="4">
        <v>359</v>
      </c>
      <c r="F3737" t="s">
        <v>8219</v>
      </c>
      <c r="G3737" t="s">
        <v>8223</v>
      </c>
      <c r="H3737" t="s">
        <v>8403</v>
      </c>
      <c r="I3737" t="s">
        <v>8245</v>
      </c>
      <c r="J3737">
        <v>1417532644</v>
      </c>
      <c r="K3737">
        <v>1413900244</v>
      </c>
      <c r="L3737" t="b">
        <v>0</v>
      </c>
      <c r="M3737">
        <v>10</v>
      </c>
      <c r="N3737" t="b">
        <v>0</v>
      </c>
      <c r="O3737" t="s">
        <v>8265</v>
      </c>
      <c r="P3737" t="s">
        <v>8319</v>
      </c>
      <c r="Q3737" t="s">
        <v>8335</v>
      </c>
      <c r="R3737">
        <f t="shared" si="406"/>
        <v>35.9</v>
      </c>
      <c r="S3737" s="9">
        <f t="shared" si="407"/>
        <v>1</v>
      </c>
      <c r="T3737" s="8">
        <f t="shared" si="408"/>
        <v>41933.586157407408</v>
      </c>
      <c r="U3737" s="8">
        <f t="shared" si="409"/>
        <v>41975.627824074079</v>
      </c>
      <c r="V3737" s="14">
        <f t="shared" si="410"/>
        <v>42.041666666671517</v>
      </c>
      <c r="W3737" s="10">
        <f t="shared" si="411"/>
        <v>-0.99282000000000004</v>
      </c>
      <c r="X3737" s="21">
        <f t="shared" si="412"/>
        <v>2014</v>
      </c>
    </row>
    <row r="3738" spans="1:24" ht="45" x14ac:dyDescent="0.25">
      <c r="A3738">
        <v>2121</v>
      </c>
      <c r="B3738" s="1" t="s">
        <v>2122</v>
      </c>
      <c r="C3738" s="1" t="s">
        <v>6231</v>
      </c>
      <c r="D3738" s="3">
        <v>50000</v>
      </c>
      <c r="E3738" s="4">
        <v>284</v>
      </c>
      <c r="F3738" t="s">
        <v>8220</v>
      </c>
      <c r="G3738" t="s">
        <v>8239</v>
      </c>
      <c r="H3738" t="s">
        <v>8421</v>
      </c>
      <c r="I3738" t="s">
        <v>8256</v>
      </c>
      <c r="J3738">
        <v>1484156948</v>
      </c>
      <c r="K3738">
        <v>1481564948</v>
      </c>
      <c r="L3738" t="b">
        <v>0</v>
      </c>
      <c r="M3738">
        <v>10</v>
      </c>
      <c r="N3738" t="b">
        <v>0</v>
      </c>
      <c r="O3738" t="s">
        <v>8280</v>
      </c>
      <c r="P3738" t="s">
        <v>8314</v>
      </c>
      <c r="Q3738" t="s">
        <v>8332</v>
      </c>
      <c r="R3738">
        <f t="shared" si="406"/>
        <v>28.4</v>
      </c>
      <c r="S3738" s="9">
        <f t="shared" si="407"/>
        <v>1</v>
      </c>
      <c r="T3738" s="8">
        <f t="shared" si="408"/>
        <v>42716.7424537037</v>
      </c>
      <c r="U3738" s="8">
        <f t="shared" si="409"/>
        <v>42746.7424537037</v>
      </c>
      <c r="V3738" s="14">
        <f t="shared" si="410"/>
        <v>30</v>
      </c>
      <c r="W3738" s="10">
        <f t="shared" si="411"/>
        <v>-0.99431999999999998</v>
      </c>
      <c r="X3738" s="21">
        <f t="shared" si="412"/>
        <v>2016</v>
      </c>
    </row>
    <row r="3739" spans="1:24" ht="45" x14ac:dyDescent="0.25">
      <c r="A3739">
        <v>974</v>
      </c>
      <c r="B3739" s="1" t="s">
        <v>975</v>
      </c>
      <c r="C3739" s="1" t="s">
        <v>5084</v>
      </c>
      <c r="D3739" s="3">
        <v>50000</v>
      </c>
      <c r="E3739" s="4">
        <v>280</v>
      </c>
      <c r="F3739" t="s">
        <v>8220</v>
      </c>
      <c r="G3739" t="s">
        <v>8223</v>
      </c>
      <c r="H3739" t="s">
        <v>8403</v>
      </c>
      <c r="I3739" t="s">
        <v>8245</v>
      </c>
      <c r="J3739">
        <v>1458925156</v>
      </c>
      <c r="K3739">
        <v>1456336756</v>
      </c>
      <c r="L3739" t="b">
        <v>0</v>
      </c>
      <c r="M3739">
        <v>3</v>
      </c>
      <c r="N3739" t="b">
        <v>0</v>
      </c>
      <c r="O3739" t="s">
        <v>8271</v>
      </c>
      <c r="P3739" t="s">
        <v>8306</v>
      </c>
      <c r="Q3739" t="s">
        <v>8308</v>
      </c>
      <c r="R3739">
        <f t="shared" si="406"/>
        <v>93.33</v>
      </c>
      <c r="S3739" s="9">
        <f t="shared" si="407"/>
        <v>1</v>
      </c>
      <c r="T3739" s="8">
        <f t="shared" si="408"/>
        <v>42424.749490740738</v>
      </c>
      <c r="U3739" s="8">
        <f t="shared" si="409"/>
        <v>42454.707824074074</v>
      </c>
      <c r="V3739" s="14">
        <f t="shared" si="410"/>
        <v>29.958333333335759</v>
      </c>
      <c r="W3739" s="10">
        <f t="shared" si="411"/>
        <v>-0.99439999999999995</v>
      </c>
      <c r="X3739" s="21">
        <f t="shared" si="412"/>
        <v>2016</v>
      </c>
    </row>
    <row r="3740" spans="1:24" ht="45" x14ac:dyDescent="0.25">
      <c r="A3740">
        <v>691</v>
      </c>
      <c r="B3740" s="1" t="s">
        <v>692</v>
      </c>
      <c r="C3740" s="1" t="s">
        <v>4801</v>
      </c>
      <c r="D3740" s="3">
        <v>50000</v>
      </c>
      <c r="E3740" s="4">
        <v>260</v>
      </c>
      <c r="F3740" t="s">
        <v>8220</v>
      </c>
      <c r="G3740" t="s">
        <v>8223</v>
      </c>
      <c r="H3740" t="s">
        <v>8403</v>
      </c>
      <c r="I3740" t="s">
        <v>8245</v>
      </c>
      <c r="J3740">
        <v>1435711246</v>
      </c>
      <c r="K3740">
        <v>1433292046</v>
      </c>
      <c r="L3740" t="b">
        <v>0</v>
      </c>
      <c r="M3740">
        <v>10</v>
      </c>
      <c r="N3740" t="b">
        <v>0</v>
      </c>
      <c r="O3740" t="s">
        <v>8271</v>
      </c>
      <c r="P3740" t="s">
        <v>8306</v>
      </c>
      <c r="Q3740" t="s">
        <v>8308</v>
      </c>
      <c r="R3740">
        <f t="shared" si="406"/>
        <v>26</v>
      </c>
      <c r="S3740" s="9">
        <f t="shared" si="407"/>
        <v>1</v>
      </c>
      <c r="T3740" s="8">
        <f t="shared" si="408"/>
        <v>42158.028310185182</v>
      </c>
      <c r="U3740" s="8">
        <f t="shared" si="409"/>
        <v>42186.028310185182</v>
      </c>
      <c r="V3740" s="14">
        <f t="shared" si="410"/>
        <v>28</v>
      </c>
      <c r="W3740" s="10">
        <f t="shared" si="411"/>
        <v>-0.99480000000000002</v>
      </c>
      <c r="X3740" s="21">
        <f t="shared" si="412"/>
        <v>2015</v>
      </c>
    </row>
    <row r="3741" spans="1:24" ht="60" x14ac:dyDescent="0.25">
      <c r="A3741">
        <v>1110</v>
      </c>
      <c r="B3741" s="1" t="s">
        <v>1111</v>
      </c>
      <c r="C3741" s="1" t="s">
        <v>5220</v>
      </c>
      <c r="D3741" s="3">
        <v>50000</v>
      </c>
      <c r="E3741" s="4">
        <v>255</v>
      </c>
      <c r="F3741" t="s">
        <v>8220</v>
      </c>
      <c r="G3741" t="s">
        <v>8223</v>
      </c>
      <c r="H3741" t="s">
        <v>8403</v>
      </c>
      <c r="I3741" t="s">
        <v>8245</v>
      </c>
      <c r="J3741">
        <v>1354919022</v>
      </c>
      <c r="K3741">
        <v>1352327022</v>
      </c>
      <c r="L3741" t="b">
        <v>0</v>
      </c>
      <c r="M3741">
        <v>11</v>
      </c>
      <c r="N3741" t="b">
        <v>0</v>
      </c>
      <c r="O3741" t="s">
        <v>8280</v>
      </c>
      <c r="P3741" t="s">
        <v>8314</v>
      </c>
      <c r="Q3741" t="s">
        <v>8332</v>
      </c>
      <c r="R3741">
        <f t="shared" si="406"/>
        <v>23.18</v>
      </c>
      <c r="S3741" s="9">
        <f t="shared" si="407"/>
        <v>1</v>
      </c>
      <c r="T3741" s="8">
        <f t="shared" si="408"/>
        <v>41220.933124999996</v>
      </c>
      <c r="U3741" s="8">
        <f t="shared" si="409"/>
        <v>41250.933124999996</v>
      </c>
      <c r="V3741" s="14">
        <f t="shared" si="410"/>
        <v>30</v>
      </c>
      <c r="W3741" s="10">
        <f t="shared" si="411"/>
        <v>-0.99490000000000001</v>
      </c>
      <c r="X3741" s="21">
        <f t="shared" si="412"/>
        <v>2012</v>
      </c>
    </row>
    <row r="3742" spans="1:24" ht="45" x14ac:dyDescent="0.25">
      <c r="A3742">
        <v>862</v>
      </c>
      <c r="B3742" s="1" t="s">
        <v>863</v>
      </c>
      <c r="C3742" s="1" t="s">
        <v>4972</v>
      </c>
      <c r="D3742" s="3">
        <v>50000</v>
      </c>
      <c r="E3742" s="4">
        <v>170</v>
      </c>
      <c r="F3742" t="s">
        <v>8220</v>
      </c>
      <c r="G3742" t="s">
        <v>8224</v>
      </c>
      <c r="H3742" t="s">
        <v>8407</v>
      </c>
      <c r="I3742" t="s">
        <v>8246</v>
      </c>
      <c r="J3742">
        <v>1384179548</v>
      </c>
      <c r="K3742">
        <v>1381583948</v>
      </c>
      <c r="L3742" t="b">
        <v>0</v>
      </c>
      <c r="M3742">
        <v>4</v>
      </c>
      <c r="N3742" t="b">
        <v>0</v>
      </c>
      <c r="O3742" t="s">
        <v>8276</v>
      </c>
      <c r="P3742" t="s">
        <v>8325</v>
      </c>
      <c r="Q3742" t="s">
        <v>8348</v>
      </c>
      <c r="R3742">
        <f t="shared" si="406"/>
        <v>42.5</v>
      </c>
      <c r="S3742" s="9">
        <f t="shared" si="407"/>
        <v>0</v>
      </c>
      <c r="T3742" s="8">
        <f t="shared" si="408"/>
        <v>41559.5549537037</v>
      </c>
      <c r="U3742" s="8">
        <f t="shared" si="409"/>
        <v>41589.596620370372</v>
      </c>
      <c r="V3742" s="14">
        <f t="shared" si="410"/>
        <v>30.041666666671517</v>
      </c>
      <c r="W3742" s="10">
        <f t="shared" si="411"/>
        <v>-0.99660000000000004</v>
      </c>
      <c r="X3742" s="21">
        <f t="shared" si="412"/>
        <v>2013</v>
      </c>
    </row>
    <row r="3743" spans="1:24" ht="45" x14ac:dyDescent="0.25">
      <c r="A3743">
        <v>904</v>
      </c>
      <c r="B3743" s="1" t="s">
        <v>905</v>
      </c>
      <c r="C3743" s="1" t="s">
        <v>5014</v>
      </c>
      <c r="D3743" s="3">
        <v>50000</v>
      </c>
      <c r="E3743" s="4">
        <v>151</v>
      </c>
      <c r="F3743" t="s">
        <v>8220</v>
      </c>
      <c r="G3743" t="s">
        <v>8223</v>
      </c>
      <c r="H3743" t="s">
        <v>8403</v>
      </c>
      <c r="I3743" t="s">
        <v>8245</v>
      </c>
      <c r="J3743">
        <v>1451786137</v>
      </c>
      <c r="K3743">
        <v>1449194137</v>
      </c>
      <c r="L3743" t="b">
        <v>0</v>
      </c>
      <c r="M3743">
        <v>3</v>
      </c>
      <c r="N3743" t="b">
        <v>0</v>
      </c>
      <c r="O3743" t="s">
        <v>8276</v>
      </c>
      <c r="P3743" t="s">
        <v>8325</v>
      </c>
      <c r="Q3743" t="s">
        <v>8348</v>
      </c>
      <c r="R3743">
        <f t="shared" si="406"/>
        <v>50.33</v>
      </c>
      <c r="S3743" s="9">
        <f t="shared" si="407"/>
        <v>0</v>
      </c>
      <c r="T3743" s="8">
        <f t="shared" si="408"/>
        <v>42342.080289351856</v>
      </c>
      <c r="U3743" s="8">
        <f t="shared" si="409"/>
        <v>42372.080289351856</v>
      </c>
      <c r="V3743" s="14">
        <f t="shared" si="410"/>
        <v>30</v>
      </c>
      <c r="W3743" s="10">
        <f t="shared" si="411"/>
        <v>-0.99697999999999998</v>
      </c>
      <c r="X3743" s="21">
        <f t="shared" si="412"/>
        <v>2015</v>
      </c>
    </row>
    <row r="3744" spans="1:24" ht="60" x14ac:dyDescent="0.25">
      <c r="A3744">
        <v>1342</v>
      </c>
      <c r="B3744" s="1" t="s">
        <v>1343</v>
      </c>
      <c r="C3744" s="1" t="s">
        <v>5452</v>
      </c>
      <c r="D3744" s="3">
        <v>50000</v>
      </c>
      <c r="E3744" s="4">
        <v>100</v>
      </c>
      <c r="F3744" t="s">
        <v>8219</v>
      </c>
      <c r="G3744" t="s">
        <v>8223</v>
      </c>
      <c r="H3744" t="s">
        <v>8403</v>
      </c>
      <c r="I3744" t="s">
        <v>8245</v>
      </c>
      <c r="J3744">
        <v>1437161739</v>
      </c>
      <c r="K3744">
        <v>1434569739</v>
      </c>
      <c r="L3744" t="b">
        <v>0</v>
      </c>
      <c r="M3744">
        <v>1</v>
      </c>
      <c r="N3744" t="b">
        <v>0</v>
      </c>
      <c r="O3744" t="s">
        <v>8271</v>
      </c>
      <c r="P3744" t="s">
        <v>8306</v>
      </c>
      <c r="Q3744" t="s">
        <v>8308</v>
      </c>
      <c r="R3744">
        <f t="shared" si="406"/>
        <v>100</v>
      </c>
      <c r="S3744" s="9">
        <f t="shared" si="407"/>
        <v>0</v>
      </c>
      <c r="T3744" s="8">
        <f t="shared" si="408"/>
        <v>42172.816423611104</v>
      </c>
      <c r="U3744" s="8">
        <f t="shared" si="409"/>
        <v>42202.816423611104</v>
      </c>
      <c r="V3744" s="14">
        <f t="shared" si="410"/>
        <v>30</v>
      </c>
      <c r="W3744" s="10">
        <f t="shared" si="411"/>
        <v>-0.998</v>
      </c>
      <c r="X3744" s="21">
        <f t="shared" si="412"/>
        <v>2015</v>
      </c>
    </row>
    <row r="3745" spans="1:24" ht="30" x14ac:dyDescent="0.25">
      <c r="A3745">
        <v>1149</v>
      </c>
      <c r="B3745" s="1" t="s">
        <v>1150</v>
      </c>
      <c r="C3745" s="1" t="s">
        <v>5259</v>
      </c>
      <c r="D3745" s="3">
        <v>50000</v>
      </c>
      <c r="E3745" s="4">
        <v>75</v>
      </c>
      <c r="F3745" t="s">
        <v>8220</v>
      </c>
      <c r="G3745" t="s">
        <v>8223</v>
      </c>
      <c r="H3745" t="s">
        <v>8403</v>
      </c>
      <c r="I3745" t="s">
        <v>8245</v>
      </c>
      <c r="J3745">
        <v>1466096566</v>
      </c>
      <c r="K3745">
        <v>1463504566</v>
      </c>
      <c r="L3745" t="b">
        <v>0</v>
      </c>
      <c r="M3745">
        <v>2</v>
      </c>
      <c r="N3745" t="b">
        <v>0</v>
      </c>
      <c r="O3745" t="s">
        <v>8282</v>
      </c>
      <c r="P3745" t="s">
        <v>8317</v>
      </c>
      <c r="Q3745" t="s">
        <v>8343</v>
      </c>
      <c r="R3745">
        <f t="shared" si="406"/>
        <v>37.5</v>
      </c>
      <c r="S3745" s="9">
        <f t="shared" si="407"/>
        <v>0</v>
      </c>
      <c r="T3745" s="8">
        <f t="shared" si="408"/>
        <v>42507.71025462963</v>
      </c>
      <c r="U3745" s="8">
        <f t="shared" si="409"/>
        <v>42537.71025462963</v>
      </c>
      <c r="V3745" s="14">
        <f t="shared" si="410"/>
        <v>30</v>
      </c>
      <c r="W3745" s="10">
        <f t="shared" si="411"/>
        <v>-0.99850000000000005</v>
      </c>
      <c r="X3745" s="21">
        <f t="shared" si="412"/>
        <v>2016</v>
      </c>
    </row>
    <row r="3746" spans="1:24" ht="60" x14ac:dyDescent="0.25">
      <c r="A3746">
        <v>2510</v>
      </c>
      <c r="B3746" s="1" t="s">
        <v>2510</v>
      </c>
      <c r="C3746" s="1" t="s">
        <v>6620</v>
      </c>
      <c r="D3746" s="3">
        <v>50000</v>
      </c>
      <c r="E3746" s="4">
        <v>75</v>
      </c>
      <c r="F3746" t="s">
        <v>8220</v>
      </c>
      <c r="G3746" t="s">
        <v>8223</v>
      </c>
      <c r="H3746" t="s">
        <v>8403</v>
      </c>
      <c r="I3746" t="s">
        <v>8245</v>
      </c>
      <c r="J3746">
        <v>1431647772</v>
      </c>
      <c r="K3746">
        <v>1426463772</v>
      </c>
      <c r="L3746" t="b">
        <v>0</v>
      </c>
      <c r="M3746">
        <v>2</v>
      </c>
      <c r="N3746" t="b">
        <v>0</v>
      </c>
      <c r="O3746" t="s">
        <v>8297</v>
      </c>
      <c r="P3746" t="s">
        <v>8317</v>
      </c>
      <c r="Q3746" t="s">
        <v>8355</v>
      </c>
      <c r="R3746">
        <f t="shared" si="406"/>
        <v>37.5</v>
      </c>
      <c r="S3746" s="9">
        <f t="shared" si="407"/>
        <v>0</v>
      </c>
      <c r="T3746" s="8">
        <f t="shared" si="408"/>
        <v>42078.997361111105</v>
      </c>
      <c r="U3746" s="8">
        <f t="shared" si="409"/>
        <v>42138.997361111105</v>
      </c>
      <c r="V3746" s="14">
        <f t="shared" si="410"/>
        <v>60</v>
      </c>
      <c r="W3746" s="10">
        <f t="shared" si="411"/>
        <v>-0.99850000000000005</v>
      </c>
      <c r="X3746" s="21">
        <f t="shared" si="412"/>
        <v>2015</v>
      </c>
    </row>
    <row r="3747" spans="1:24" ht="45" x14ac:dyDescent="0.25">
      <c r="A3747">
        <v>3052</v>
      </c>
      <c r="B3747" s="1" t="s">
        <v>3052</v>
      </c>
      <c r="C3747" s="1" t="s">
        <v>7162</v>
      </c>
      <c r="D3747" s="3">
        <v>50000</v>
      </c>
      <c r="E3747" s="4">
        <v>75</v>
      </c>
      <c r="F3747" t="s">
        <v>8220</v>
      </c>
      <c r="G3747" t="s">
        <v>8223</v>
      </c>
      <c r="H3747" t="s">
        <v>8403</v>
      </c>
      <c r="I3747" t="s">
        <v>8245</v>
      </c>
      <c r="J3747">
        <v>1432828740</v>
      </c>
      <c r="K3747">
        <v>1430237094</v>
      </c>
      <c r="L3747" t="b">
        <v>0</v>
      </c>
      <c r="M3747">
        <v>2</v>
      </c>
      <c r="N3747" t="b">
        <v>0</v>
      </c>
      <c r="O3747" t="s">
        <v>8301</v>
      </c>
      <c r="P3747" t="s">
        <v>8321</v>
      </c>
      <c r="Q3747" t="s">
        <v>8322</v>
      </c>
      <c r="R3747">
        <f t="shared" si="406"/>
        <v>37.5</v>
      </c>
      <c r="S3747" s="9">
        <f t="shared" si="407"/>
        <v>0</v>
      </c>
      <c r="T3747" s="8">
        <f t="shared" si="408"/>
        <v>42122.670069444444</v>
      </c>
      <c r="U3747" s="8">
        <f t="shared" si="409"/>
        <v>42152.665972222225</v>
      </c>
      <c r="V3747" s="14">
        <f t="shared" si="410"/>
        <v>29.995902777780429</v>
      </c>
      <c r="W3747" s="10">
        <f t="shared" si="411"/>
        <v>-0.99850000000000005</v>
      </c>
      <c r="X3747" s="21">
        <f t="shared" si="412"/>
        <v>2015</v>
      </c>
    </row>
    <row r="3748" spans="1:24" ht="30" x14ac:dyDescent="0.25">
      <c r="A3748">
        <v>2688</v>
      </c>
      <c r="B3748" s="1" t="s">
        <v>2688</v>
      </c>
      <c r="C3748" s="1" t="s">
        <v>6798</v>
      </c>
      <c r="D3748" s="3">
        <v>50000</v>
      </c>
      <c r="E3748" s="4">
        <v>74</v>
      </c>
      <c r="F3748" t="s">
        <v>8220</v>
      </c>
      <c r="G3748" t="s">
        <v>8223</v>
      </c>
      <c r="H3748" t="s">
        <v>8403</v>
      </c>
      <c r="I3748" t="s">
        <v>8245</v>
      </c>
      <c r="J3748">
        <v>1424746800</v>
      </c>
      <c r="K3748">
        <v>1422067870</v>
      </c>
      <c r="L3748" t="b">
        <v>0</v>
      </c>
      <c r="M3748">
        <v>14</v>
      </c>
      <c r="N3748" t="b">
        <v>0</v>
      </c>
      <c r="O3748" t="s">
        <v>8282</v>
      </c>
      <c r="P3748" t="s">
        <v>8317</v>
      </c>
      <c r="Q3748" t="s">
        <v>8343</v>
      </c>
      <c r="R3748">
        <f t="shared" si="406"/>
        <v>5.29</v>
      </c>
      <c r="S3748" s="9">
        <f t="shared" si="407"/>
        <v>0</v>
      </c>
      <c r="T3748" s="8">
        <f t="shared" si="408"/>
        <v>42028.118865740747</v>
      </c>
      <c r="U3748" s="8">
        <f t="shared" si="409"/>
        <v>42059.125</v>
      </c>
      <c r="V3748" s="14">
        <f t="shared" si="410"/>
        <v>31.006134259252576</v>
      </c>
      <c r="W3748" s="10">
        <f t="shared" si="411"/>
        <v>-0.99851999999999996</v>
      </c>
      <c r="X3748" s="21">
        <f t="shared" si="412"/>
        <v>2015</v>
      </c>
    </row>
    <row r="3749" spans="1:24" ht="45" x14ac:dyDescent="0.25">
      <c r="A3749">
        <v>682</v>
      </c>
      <c r="B3749" s="1" t="s">
        <v>683</v>
      </c>
      <c r="C3749" s="1" t="s">
        <v>4792</v>
      </c>
      <c r="D3749" s="3">
        <v>50000</v>
      </c>
      <c r="E3749" s="4">
        <v>53</v>
      </c>
      <c r="F3749" t="s">
        <v>8220</v>
      </c>
      <c r="G3749" t="s">
        <v>8223</v>
      </c>
      <c r="H3749" t="s">
        <v>8403</v>
      </c>
      <c r="I3749" t="s">
        <v>8245</v>
      </c>
      <c r="J3749">
        <v>1489512122</v>
      </c>
      <c r="K3749">
        <v>1486923722</v>
      </c>
      <c r="L3749" t="b">
        <v>0</v>
      </c>
      <c r="M3749">
        <v>4</v>
      </c>
      <c r="N3749" t="b">
        <v>0</v>
      </c>
      <c r="O3749" t="s">
        <v>8271</v>
      </c>
      <c r="P3749" t="s">
        <v>8306</v>
      </c>
      <c r="Q3749" t="s">
        <v>8308</v>
      </c>
      <c r="R3749">
        <f t="shared" si="406"/>
        <v>13.25</v>
      </c>
      <c r="S3749" s="9">
        <f t="shared" si="407"/>
        <v>0</v>
      </c>
      <c r="T3749" s="8">
        <f t="shared" si="408"/>
        <v>42778.765300925923</v>
      </c>
      <c r="U3749" s="8">
        <f t="shared" si="409"/>
        <v>42808.723634259266</v>
      </c>
      <c r="V3749" s="14">
        <f t="shared" si="410"/>
        <v>29.958333333343035</v>
      </c>
      <c r="W3749" s="10">
        <f t="shared" si="411"/>
        <v>-0.99894000000000005</v>
      </c>
      <c r="X3749" s="21">
        <f t="shared" si="412"/>
        <v>2017</v>
      </c>
    </row>
    <row r="3750" spans="1:24" ht="45" x14ac:dyDescent="0.25">
      <c r="A3750">
        <v>1904</v>
      </c>
      <c r="B3750" s="1" t="s">
        <v>1905</v>
      </c>
      <c r="C3750" s="1" t="s">
        <v>6014</v>
      </c>
      <c r="D3750" s="3">
        <v>50000</v>
      </c>
      <c r="E3750" s="4">
        <v>50</v>
      </c>
      <c r="F3750" t="s">
        <v>8220</v>
      </c>
      <c r="G3750" t="s">
        <v>8223</v>
      </c>
      <c r="H3750" t="s">
        <v>8403</v>
      </c>
      <c r="I3750" t="s">
        <v>8245</v>
      </c>
      <c r="J3750">
        <v>1451752021</v>
      </c>
      <c r="K3750">
        <v>1447864021</v>
      </c>
      <c r="L3750" t="b">
        <v>0</v>
      </c>
      <c r="M3750">
        <v>2</v>
      </c>
      <c r="N3750" t="b">
        <v>0</v>
      </c>
      <c r="O3750" t="s">
        <v>8292</v>
      </c>
      <c r="P3750" t="s">
        <v>8306</v>
      </c>
      <c r="Q3750" t="s">
        <v>8316</v>
      </c>
      <c r="R3750">
        <f t="shared" si="406"/>
        <v>25</v>
      </c>
      <c r="S3750" s="9">
        <f t="shared" si="407"/>
        <v>0</v>
      </c>
      <c r="T3750" s="8">
        <f t="shared" si="408"/>
        <v>42326.685428240744</v>
      </c>
      <c r="U3750" s="8">
        <f t="shared" si="409"/>
        <v>42371.685428240744</v>
      </c>
      <c r="V3750" s="14">
        <f t="shared" si="410"/>
        <v>45</v>
      </c>
      <c r="W3750" s="10">
        <f t="shared" si="411"/>
        <v>-0.999</v>
      </c>
      <c r="X3750" s="21">
        <f t="shared" si="412"/>
        <v>2015</v>
      </c>
    </row>
    <row r="3751" spans="1:24" ht="60" x14ac:dyDescent="0.25">
      <c r="A3751">
        <v>148</v>
      </c>
      <c r="B3751" s="1" t="s">
        <v>150</v>
      </c>
      <c r="C3751" s="1" t="s">
        <v>4258</v>
      </c>
      <c r="D3751" s="3">
        <v>50000</v>
      </c>
      <c r="E3751" s="4">
        <v>40</v>
      </c>
      <c r="F3751" t="s">
        <v>8219</v>
      </c>
      <c r="G3751" t="s">
        <v>8223</v>
      </c>
      <c r="H3751" t="s">
        <v>8403</v>
      </c>
      <c r="I3751" t="s">
        <v>8245</v>
      </c>
      <c r="J3751">
        <v>1456555536</v>
      </c>
      <c r="K3751">
        <v>1453963536</v>
      </c>
      <c r="L3751" t="b">
        <v>0</v>
      </c>
      <c r="M3751">
        <v>2</v>
      </c>
      <c r="N3751" t="b">
        <v>0</v>
      </c>
      <c r="O3751" t="s">
        <v>8265</v>
      </c>
      <c r="P3751" t="s">
        <v>8319</v>
      </c>
      <c r="Q3751" t="s">
        <v>8335</v>
      </c>
      <c r="R3751">
        <f t="shared" si="406"/>
        <v>20</v>
      </c>
      <c r="S3751" s="9">
        <f t="shared" si="407"/>
        <v>0</v>
      </c>
      <c r="T3751" s="8">
        <f t="shared" si="408"/>
        <v>42397.281666666662</v>
      </c>
      <c r="U3751" s="8">
        <f t="shared" si="409"/>
        <v>42427.281666666662</v>
      </c>
      <c r="V3751" s="14">
        <f t="shared" si="410"/>
        <v>30</v>
      </c>
      <c r="W3751" s="10">
        <f t="shared" si="411"/>
        <v>-0.99919999999999998</v>
      </c>
      <c r="X3751" s="21">
        <f t="shared" si="412"/>
        <v>2016</v>
      </c>
    </row>
    <row r="3752" spans="1:24" ht="60" x14ac:dyDescent="0.25">
      <c r="A3752">
        <v>599</v>
      </c>
      <c r="B3752" s="1" t="s">
        <v>600</v>
      </c>
      <c r="C3752" s="1" t="s">
        <v>4709</v>
      </c>
      <c r="D3752" s="3">
        <v>50000</v>
      </c>
      <c r="E3752" s="4">
        <v>31</v>
      </c>
      <c r="F3752" t="s">
        <v>8220</v>
      </c>
      <c r="G3752" t="s">
        <v>8223</v>
      </c>
      <c r="H3752" t="s">
        <v>8403</v>
      </c>
      <c r="I3752" t="s">
        <v>8245</v>
      </c>
      <c r="J3752">
        <v>1425827760</v>
      </c>
      <c r="K3752">
        <v>1423769402</v>
      </c>
      <c r="L3752" t="b">
        <v>0</v>
      </c>
      <c r="M3752">
        <v>2</v>
      </c>
      <c r="N3752" t="b">
        <v>0</v>
      </c>
      <c r="O3752" t="s">
        <v>8270</v>
      </c>
      <c r="P3752" t="s">
        <v>8306</v>
      </c>
      <c r="Q3752" t="s">
        <v>8340</v>
      </c>
      <c r="R3752">
        <f t="shared" si="406"/>
        <v>15.5</v>
      </c>
      <c r="S3752" s="9">
        <f t="shared" si="407"/>
        <v>0</v>
      </c>
      <c r="T3752" s="8">
        <f t="shared" si="408"/>
        <v>42047.812523148154</v>
      </c>
      <c r="U3752" s="8">
        <f t="shared" si="409"/>
        <v>42071.636111111111</v>
      </c>
      <c r="V3752" s="14">
        <f t="shared" si="410"/>
        <v>23.82358796295739</v>
      </c>
      <c r="W3752" s="10">
        <f t="shared" si="411"/>
        <v>-0.99938000000000005</v>
      </c>
      <c r="X3752" s="21">
        <f t="shared" si="412"/>
        <v>2015</v>
      </c>
    </row>
    <row r="3753" spans="1:24" ht="30" x14ac:dyDescent="0.25">
      <c r="A3753">
        <v>3108</v>
      </c>
      <c r="B3753" s="1" t="s">
        <v>3108</v>
      </c>
      <c r="C3753" s="1" t="s">
        <v>7218</v>
      </c>
      <c r="D3753" s="3">
        <v>50000</v>
      </c>
      <c r="E3753" s="4">
        <v>26</v>
      </c>
      <c r="F3753" t="s">
        <v>8220</v>
      </c>
      <c r="G3753" t="s">
        <v>8223</v>
      </c>
      <c r="H3753" t="s">
        <v>8403</v>
      </c>
      <c r="I3753" t="s">
        <v>8245</v>
      </c>
      <c r="J3753">
        <v>1430234394</v>
      </c>
      <c r="K3753">
        <v>1425053994</v>
      </c>
      <c r="L3753" t="b">
        <v>0</v>
      </c>
      <c r="M3753">
        <v>2</v>
      </c>
      <c r="N3753" t="b">
        <v>0</v>
      </c>
      <c r="O3753" t="s">
        <v>8301</v>
      </c>
      <c r="P3753" t="s">
        <v>8321</v>
      </c>
      <c r="Q3753" t="s">
        <v>8322</v>
      </c>
      <c r="R3753">
        <f t="shared" si="406"/>
        <v>13</v>
      </c>
      <c r="S3753" s="9">
        <f t="shared" si="407"/>
        <v>0</v>
      </c>
      <c r="T3753" s="8">
        <f t="shared" si="408"/>
        <v>42062.680486111116</v>
      </c>
      <c r="U3753" s="8">
        <f t="shared" si="409"/>
        <v>42122.638819444444</v>
      </c>
      <c r="V3753" s="14">
        <f t="shared" si="410"/>
        <v>59.958333333328483</v>
      </c>
      <c r="W3753" s="10">
        <f t="shared" si="411"/>
        <v>-0.99948000000000004</v>
      </c>
      <c r="X3753" s="21">
        <f t="shared" si="412"/>
        <v>2015</v>
      </c>
    </row>
    <row r="3754" spans="1:24" ht="45" x14ac:dyDescent="0.25">
      <c r="A3754">
        <v>213</v>
      </c>
      <c r="B3754" s="1" t="s">
        <v>215</v>
      </c>
      <c r="C3754" s="1" t="s">
        <v>4323</v>
      </c>
      <c r="D3754" s="3">
        <v>50000</v>
      </c>
      <c r="E3754" s="4">
        <v>20</v>
      </c>
      <c r="F3754" t="s">
        <v>8220</v>
      </c>
      <c r="G3754" t="s">
        <v>8223</v>
      </c>
      <c r="H3754" t="s">
        <v>8403</v>
      </c>
      <c r="I3754" t="s">
        <v>8245</v>
      </c>
      <c r="J3754">
        <v>1439734001</v>
      </c>
      <c r="K3754">
        <v>1437142547</v>
      </c>
      <c r="L3754" t="b">
        <v>0</v>
      </c>
      <c r="M3754">
        <v>1</v>
      </c>
      <c r="N3754" t="b">
        <v>0</v>
      </c>
      <c r="O3754" t="s">
        <v>8266</v>
      </c>
      <c r="P3754" t="s">
        <v>8319</v>
      </c>
      <c r="Q3754" t="s">
        <v>8323</v>
      </c>
      <c r="R3754">
        <f t="shared" si="406"/>
        <v>20</v>
      </c>
      <c r="S3754" s="9">
        <f t="shared" si="407"/>
        <v>0</v>
      </c>
      <c r="T3754" s="8">
        <f t="shared" si="408"/>
        <v>42202.594293981485</v>
      </c>
      <c r="U3754" s="8">
        <f t="shared" si="409"/>
        <v>42232.587974537033</v>
      </c>
      <c r="V3754" s="14">
        <f t="shared" si="410"/>
        <v>29.993680555548053</v>
      </c>
      <c r="W3754" s="10">
        <f t="shared" si="411"/>
        <v>-0.99960000000000004</v>
      </c>
      <c r="X3754" s="21">
        <f t="shared" si="412"/>
        <v>2015</v>
      </c>
    </row>
    <row r="3755" spans="1:24" ht="60" x14ac:dyDescent="0.25">
      <c r="A3755">
        <v>2863</v>
      </c>
      <c r="B3755" s="1" t="s">
        <v>2863</v>
      </c>
      <c r="C3755" s="1" t="s">
        <v>6973</v>
      </c>
      <c r="D3755" s="3">
        <v>50000</v>
      </c>
      <c r="E3755" s="4">
        <v>20</v>
      </c>
      <c r="F3755" t="s">
        <v>8220</v>
      </c>
      <c r="G3755" t="s">
        <v>8223</v>
      </c>
      <c r="H3755" t="s">
        <v>8403</v>
      </c>
      <c r="I3755" t="s">
        <v>8245</v>
      </c>
      <c r="J3755">
        <v>1410279123</v>
      </c>
      <c r="K3755">
        <v>1405095123</v>
      </c>
      <c r="L3755" t="b">
        <v>0</v>
      </c>
      <c r="M3755">
        <v>1</v>
      </c>
      <c r="N3755" t="b">
        <v>0</v>
      </c>
      <c r="O3755" t="s">
        <v>8269</v>
      </c>
      <c r="P3755" t="s">
        <v>8321</v>
      </c>
      <c r="Q3755" t="s">
        <v>8324</v>
      </c>
      <c r="R3755">
        <f t="shared" si="406"/>
        <v>20</v>
      </c>
      <c r="S3755" s="9">
        <f t="shared" si="407"/>
        <v>0</v>
      </c>
      <c r="T3755" s="8">
        <f t="shared" si="408"/>
        <v>41831.675034722226</v>
      </c>
      <c r="U3755" s="8">
        <f t="shared" si="409"/>
        <v>41891.675034722226</v>
      </c>
      <c r="V3755" s="14">
        <f t="shared" si="410"/>
        <v>60</v>
      </c>
      <c r="W3755" s="10">
        <f t="shared" si="411"/>
        <v>-0.99960000000000004</v>
      </c>
      <c r="X3755" s="21">
        <f t="shared" si="412"/>
        <v>2014</v>
      </c>
    </row>
    <row r="3756" spans="1:24" ht="30" x14ac:dyDescent="0.25">
      <c r="A3756">
        <v>674</v>
      </c>
      <c r="B3756" s="1" t="s">
        <v>675</v>
      </c>
      <c r="C3756" s="1" t="s">
        <v>4784</v>
      </c>
      <c r="D3756" s="3">
        <v>50000</v>
      </c>
      <c r="E3756" s="4">
        <v>15</v>
      </c>
      <c r="F3756" t="s">
        <v>8220</v>
      </c>
      <c r="G3756" t="s">
        <v>8223</v>
      </c>
      <c r="H3756" t="s">
        <v>8403</v>
      </c>
      <c r="I3756" t="s">
        <v>8245</v>
      </c>
      <c r="J3756">
        <v>1407811627</v>
      </c>
      <c r="K3756">
        <v>1402627627</v>
      </c>
      <c r="L3756" t="b">
        <v>0</v>
      </c>
      <c r="M3756">
        <v>2</v>
      </c>
      <c r="N3756" t="b">
        <v>0</v>
      </c>
      <c r="O3756" t="s">
        <v>8271</v>
      </c>
      <c r="P3756" t="s">
        <v>8306</v>
      </c>
      <c r="Q3756" t="s">
        <v>8308</v>
      </c>
      <c r="R3756">
        <f t="shared" si="406"/>
        <v>7.5</v>
      </c>
      <c r="S3756" s="9">
        <f t="shared" si="407"/>
        <v>0</v>
      </c>
      <c r="T3756" s="8">
        <f t="shared" si="408"/>
        <v>41803.116053240738</v>
      </c>
      <c r="U3756" s="8">
        <f t="shared" si="409"/>
        <v>41863.116053240738</v>
      </c>
      <c r="V3756" s="14">
        <f t="shared" si="410"/>
        <v>60</v>
      </c>
      <c r="W3756" s="10">
        <f t="shared" si="411"/>
        <v>-0.99970000000000003</v>
      </c>
      <c r="X3756" s="21">
        <f t="shared" si="412"/>
        <v>2014</v>
      </c>
    </row>
    <row r="3757" spans="1:24" ht="60" x14ac:dyDescent="0.25">
      <c r="A3757">
        <v>2685</v>
      </c>
      <c r="B3757" s="1" t="s">
        <v>2685</v>
      </c>
      <c r="C3757" s="1" t="s">
        <v>6795</v>
      </c>
      <c r="D3757" s="3">
        <v>50000</v>
      </c>
      <c r="E3757" s="4">
        <v>10</v>
      </c>
      <c r="F3757" t="s">
        <v>8220</v>
      </c>
      <c r="G3757" t="s">
        <v>8223</v>
      </c>
      <c r="H3757" t="s">
        <v>8403</v>
      </c>
      <c r="I3757" t="s">
        <v>8245</v>
      </c>
      <c r="J3757">
        <v>1430149330</v>
      </c>
      <c r="K3757">
        <v>1424968930</v>
      </c>
      <c r="L3757" t="b">
        <v>0</v>
      </c>
      <c r="M3757">
        <v>1</v>
      </c>
      <c r="N3757" t="b">
        <v>0</v>
      </c>
      <c r="O3757" t="s">
        <v>8282</v>
      </c>
      <c r="P3757" t="s">
        <v>8317</v>
      </c>
      <c r="Q3757" t="s">
        <v>8343</v>
      </c>
      <c r="R3757">
        <f t="shared" si="406"/>
        <v>10</v>
      </c>
      <c r="S3757" s="9">
        <f t="shared" si="407"/>
        <v>0</v>
      </c>
      <c r="T3757" s="8">
        <f t="shared" si="408"/>
        <v>42061.69594907407</v>
      </c>
      <c r="U3757" s="8">
        <f t="shared" si="409"/>
        <v>42121.654282407413</v>
      </c>
      <c r="V3757" s="14">
        <f t="shared" si="410"/>
        <v>59.958333333343035</v>
      </c>
      <c r="W3757" s="10">
        <f t="shared" si="411"/>
        <v>-0.99980000000000002</v>
      </c>
      <c r="X3757" s="21">
        <f t="shared" si="412"/>
        <v>2015</v>
      </c>
    </row>
    <row r="3758" spans="1:24" ht="60" x14ac:dyDescent="0.25">
      <c r="A3758">
        <v>425</v>
      </c>
      <c r="B3758" s="1" t="s">
        <v>426</v>
      </c>
      <c r="C3758" s="1" t="s">
        <v>4535</v>
      </c>
      <c r="D3758" s="3">
        <v>50000</v>
      </c>
      <c r="E3758" s="4">
        <v>6</v>
      </c>
      <c r="F3758" t="s">
        <v>8220</v>
      </c>
      <c r="G3758" t="s">
        <v>8223</v>
      </c>
      <c r="H3758" t="s">
        <v>8403</v>
      </c>
      <c r="I3758" t="s">
        <v>8245</v>
      </c>
      <c r="J3758">
        <v>1448660404</v>
      </c>
      <c r="K3758">
        <v>1443472804</v>
      </c>
      <c r="L3758" t="b">
        <v>0</v>
      </c>
      <c r="M3758">
        <v>2</v>
      </c>
      <c r="N3758" t="b">
        <v>0</v>
      </c>
      <c r="O3758" t="s">
        <v>8268</v>
      </c>
      <c r="P3758" t="s">
        <v>8319</v>
      </c>
      <c r="Q3758" t="s">
        <v>8337</v>
      </c>
      <c r="R3758">
        <f t="shared" si="406"/>
        <v>3</v>
      </c>
      <c r="S3758" s="9">
        <f t="shared" si="407"/>
        <v>0</v>
      </c>
      <c r="T3758" s="8">
        <f t="shared" si="408"/>
        <v>42275.861157407402</v>
      </c>
      <c r="U3758" s="8">
        <f t="shared" si="409"/>
        <v>42335.902824074074</v>
      </c>
      <c r="V3758" s="14">
        <f t="shared" si="410"/>
        <v>60.041666666671517</v>
      </c>
      <c r="W3758" s="10">
        <f t="shared" si="411"/>
        <v>-0.99987999999999999</v>
      </c>
      <c r="X3758" s="21">
        <f t="shared" si="412"/>
        <v>2015</v>
      </c>
    </row>
    <row r="3759" spans="1:24" ht="60" x14ac:dyDescent="0.25">
      <c r="A3759">
        <v>161</v>
      </c>
      <c r="B3759" s="1" t="s">
        <v>163</v>
      </c>
      <c r="C3759" s="1" t="s">
        <v>4271</v>
      </c>
      <c r="D3759" s="3">
        <v>50000</v>
      </c>
      <c r="E3759" s="4">
        <v>5</v>
      </c>
      <c r="F3759" t="s">
        <v>8220</v>
      </c>
      <c r="G3759" t="s">
        <v>8223</v>
      </c>
      <c r="H3759" t="s">
        <v>8403</v>
      </c>
      <c r="I3759" t="s">
        <v>8245</v>
      </c>
      <c r="J3759">
        <v>1404318595</v>
      </c>
      <c r="K3759">
        <v>1401726595</v>
      </c>
      <c r="L3759" t="b">
        <v>0</v>
      </c>
      <c r="M3759">
        <v>1</v>
      </c>
      <c r="N3759" t="b">
        <v>0</v>
      </c>
      <c r="O3759" t="s">
        <v>8266</v>
      </c>
      <c r="P3759" t="s">
        <v>8319</v>
      </c>
      <c r="Q3759" t="s">
        <v>8323</v>
      </c>
      <c r="R3759">
        <f t="shared" si="406"/>
        <v>5</v>
      </c>
      <c r="S3759" s="9">
        <f t="shared" si="407"/>
        <v>0</v>
      </c>
      <c r="T3759" s="8">
        <f t="shared" si="408"/>
        <v>41792.687442129631</v>
      </c>
      <c r="U3759" s="8">
        <f t="shared" si="409"/>
        <v>41822.687442129631</v>
      </c>
      <c r="V3759" s="14">
        <f t="shared" si="410"/>
        <v>30</v>
      </c>
      <c r="W3759" s="10">
        <f t="shared" si="411"/>
        <v>-0.99990000000000001</v>
      </c>
      <c r="X3759" s="21">
        <f t="shared" si="412"/>
        <v>2014</v>
      </c>
    </row>
    <row r="3760" spans="1:24" ht="60" x14ac:dyDescent="0.25">
      <c r="A3760">
        <v>2589</v>
      </c>
      <c r="B3760" s="1" t="s">
        <v>2589</v>
      </c>
      <c r="C3760" s="1" t="s">
        <v>6699</v>
      </c>
      <c r="D3760" s="3">
        <v>50000</v>
      </c>
      <c r="E3760" s="4">
        <v>5</v>
      </c>
      <c r="F3760" t="s">
        <v>8220</v>
      </c>
      <c r="G3760" t="s">
        <v>8231</v>
      </c>
      <c r="H3760" t="s">
        <v>8417</v>
      </c>
      <c r="I3760" t="s">
        <v>8252</v>
      </c>
      <c r="J3760">
        <v>1458733927</v>
      </c>
      <c r="K3760">
        <v>1456145527</v>
      </c>
      <c r="L3760" t="b">
        <v>0</v>
      </c>
      <c r="M3760">
        <v>1</v>
      </c>
      <c r="N3760" t="b">
        <v>0</v>
      </c>
      <c r="O3760" t="s">
        <v>8282</v>
      </c>
      <c r="P3760" t="s">
        <v>8317</v>
      </c>
      <c r="Q3760" t="s">
        <v>8343</v>
      </c>
      <c r="R3760">
        <f t="shared" si="406"/>
        <v>5</v>
      </c>
      <c r="S3760" s="9">
        <f t="shared" si="407"/>
        <v>0</v>
      </c>
      <c r="T3760" s="8">
        <f t="shared" si="408"/>
        <v>42422.536192129628</v>
      </c>
      <c r="U3760" s="8">
        <f t="shared" si="409"/>
        <v>42452.494525462964</v>
      </c>
      <c r="V3760" s="14">
        <f t="shared" si="410"/>
        <v>29.958333333335759</v>
      </c>
      <c r="W3760" s="10">
        <f t="shared" si="411"/>
        <v>-0.99990000000000001</v>
      </c>
      <c r="X3760" s="21">
        <f t="shared" si="412"/>
        <v>2016</v>
      </c>
    </row>
    <row r="3761" spans="1:24" ht="30" x14ac:dyDescent="0.25">
      <c r="A3761">
        <v>1181</v>
      </c>
      <c r="B3761" s="1" t="s">
        <v>1182</v>
      </c>
      <c r="C3761" s="1" t="s">
        <v>5291</v>
      </c>
      <c r="D3761" s="3">
        <v>50000</v>
      </c>
      <c r="E3761" s="4">
        <v>4</v>
      </c>
      <c r="F3761" t="s">
        <v>8220</v>
      </c>
      <c r="G3761" t="s">
        <v>8223</v>
      </c>
      <c r="H3761" t="s">
        <v>8403</v>
      </c>
      <c r="I3761" t="s">
        <v>8245</v>
      </c>
      <c r="J3761">
        <v>1425197321</v>
      </c>
      <c r="K3761">
        <v>1422605321</v>
      </c>
      <c r="L3761" t="b">
        <v>0</v>
      </c>
      <c r="M3761">
        <v>3</v>
      </c>
      <c r="N3761" t="b">
        <v>0</v>
      </c>
      <c r="O3761" t="s">
        <v>8282</v>
      </c>
      <c r="P3761" t="s">
        <v>8317</v>
      </c>
      <c r="Q3761" t="s">
        <v>8343</v>
      </c>
      <c r="R3761">
        <f t="shared" si="406"/>
        <v>1.33</v>
      </c>
      <c r="S3761" s="9">
        <f t="shared" si="407"/>
        <v>0</v>
      </c>
      <c r="T3761" s="8">
        <f t="shared" si="408"/>
        <v>42034.339363425926</v>
      </c>
      <c r="U3761" s="8">
        <f t="shared" si="409"/>
        <v>42064.339363425926</v>
      </c>
      <c r="V3761" s="14">
        <f t="shared" si="410"/>
        <v>30</v>
      </c>
      <c r="W3761" s="10">
        <f t="shared" si="411"/>
        <v>-0.99992000000000003</v>
      </c>
      <c r="X3761" s="21">
        <f t="shared" si="412"/>
        <v>2015</v>
      </c>
    </row>
    <row r="3762" spans="1:24" ht="45" x14ac:dyDescent="0.25">
      <c r="A3762">
        <v>3993</v>
      </c>
      <c r="B3762" s="1" t="s">
        <v>3989</v>
      </c>
      <c r="C3762" s="1" t="s">
        <v>8099</v>
      </c>
      <c r="D3762" s="3">
        <v>50000</v>
      </c>
      <c r="E3762" s="4">
        <v>3</v>
      </c>
      <c r="F3762" t="s">
        <v>8220</v>
      </c>
      <c r="G3762" t="s">
        <v>8223</v>
      </c>
      <c r="H3762" t="s">
        <v>8403</v>
      </c>
      <c r="I3762" t="s">
        <v>8245</v>
      </c>
      <c r="J3762">
        <v>1431549912</v>
      </c>
      <c r="K3762">
        <v>1428957912</v>
      </c>
      <c r="L3762" t="b">
        <v>0</v>
      </c>
      <c r="M3762">
        <v>1</v>
      </c>
      <c r="N3762" t="b">
        <v>0</v>
      </c>
      <c r="O3762" t="s">
        <v>8269</v>
      </c>
      <c r="P3762" t="s">
        <v>8321</v>
      </c>
      <c r="Q3762" t="s">
        <v>8324</v>
      </c>
      <c r="R3762">
        <f t="shared" si="406"/>
        <v>3</v>
      </c>
      <c r="S3762" s="9">
        <f t="shared" si="407"/>
        <v>0</v>
      </c>
      <c r="T3762" s="8">
        <f t="shared" si="408"/>
        <v>42107.864722222221</v>
      </c>
      <c r="U3762" s="8">
        <f t="shared" si="409"/>
        <v>42137.864722222221</v>
      </c>
      <c r="V3762" s="14">
        <f t="shared" si="410"/>
        <v>30</v>
      </c>
      <c r="W3762" s="10">
        <f t="shared" si="411"/>
        <v>-0.99994000000000005</v>
      </c>
      <c r="X3762" s="21">
        <f t="shared" si="412"/>
        <v>2015</v>
      </c>
    </row>
    <row r="3763" spans="1:24" ht="45" x14ac:dyDescent="0.25">
      <c r="A3763">
        <v>171</v>
      </c>
      <c r="B3763" s="1" t="s">
        <v>173</v>
      </c>
      <c r="C3763" s="1" t="s">
        <v>4281</v>
      </c>
      <c r="D3763" s="3">
        <v>50000</v>
      </c>
      <c r="E3763" s="4">
        <v>1</v>
      </c>
      <c r="F3763" t="s">
        <v>8220</v>
      </c>
      <c r="G3763" t="s">
        <v>8223</v>
      </c>
      <c r="H3763" t="s">
        <v>8403</v>
      </c>
      <c r="I3763" t="s">
        <v>8245</v>
      </c>
      <c r="J3763">
        <v>1470975614</v>
      </c>
      <c r="K3763">
        <v>1465791614</v>
      </c>
      <c r="L3763" t="b">
        <v>0</v>
      </c>
      <c r="M3763">
        <v>1</v>
      </c>
      <c r="N3763" t="b">
        <v>0</v>
      </c>
      <c r="O3763" t="s">
        <v>8266</v>
      </c>
      <c r="P3763" t="s">
        <v>8319</v>
      </c>
      <c r="Q3763" t="s">
        <v>8323</v>
      </c>
      <c r="R3763">
        <f t="shared" si="406"/>
        <v>1</v>
      </c>
      <c r="S3763" s="9">
        <f t="shared" si="407"/>
        <v>0</v>
      </c>
      <c r="T3763" s="8">
        <f t="shared" si="408"/>
        <v>42534.180717592593</v>
      </c>
      <c r="U3763" s="8">
        <f t="shared" si="409"/>
        <v>42594.180717592593</v>
      </c>
      <c r="V3763" s="14">
        <f t="shared" si="410"/>
        <v>60</v>
      </c>
      <c r="W3763" s="10">
        <f t="shared" si="411"/>
        <v>-0.99997999999999998</v>
      </c>
      <c r="X3763" s="21">
        <f t="shared" si="412"/>
        <v>2016</v>
      </c>
    </row>
    <row r="3764" spans="1:24" ht="30" x14ac:dyDescent="0.25">
      <c r="A3764">
        <v>2427</v>
      </c>
      <c r="B3764" s="1" t="s">
        <v>2428</v>
      </c>
      <c r="C3764" s="1" t="s">
        <v>6537</v>
      </c>
      <c r="D3764" s="3">
        <v>50000</v>
      </c>
      <c r="E3764" s="4">
        <v>1</v>
      </c>
      <c r="F3764" t="s">
        <v>8220</v>
      </c>
      <c r="G3764" t="s">
        <v>8223</v>
      </c>
      <c r="H3764" t="s">
        <v>8403</v>
      </c>
      <c r="I3764" t="s">
        <v>8245</v>
      </c>
      <c r="J3764">
        <v>1458715133</v>
      </c>
      <c r="K3764">
        <v>1455262733</v>
      </c>
      <c r="L3764" t="b">
        <v>0</v>
      </c>
      <c r="M3764">
        <v>1</v>
      </c>
      <c r="N3764" t="b">
        <v>0</v>
      </c>
      <c r="O3764" t="s">
        <v>8282</v>
      </c>
      <c r="P3764" t="s">
        <v>8317</v>
      </c>
      <c r="Q3764" t="s">
        <v>8343</v>
      </c>
      <c r="R3764">
        <f t="shared" si="406"/>
        <v>1</v>
      </c>
      <c r="S3764" s="9">
        <f t="shared" si="407"/>
        <v>0</v>
      </c>
      <c r="T3764" s="8">
        <f t="shared" si="408"/>
        <v>42412.318668981476</v>
      </c>
      <c r="U3764" s="8">
        <f t="shared" si="409"/>
        <v>42452.277002314819</v>
      </c>
      <c r="V3764" s="14">
        <f t="shared" si="410"/>
        <v>39.958333333343035</v>
      </c>
      <c r="W3764" s="10">
        <f t="shared" si="411"/>
        <v>-0.99997999999999998</v>
      </c>
      <c r="X3764" s="21">
        <f t="shared" si="412"/>
        <v>2016</v>
      </c>
    </row>
    <row r="3765" spans="1:24" ht="60" x14ac:dyDescent="0.25">
      <c r="A3765">
        <v>3200</v>
      </c>
      <c r="B3765" s="1" t="s">
        <v>3200</v>
      </c>
      <c r="C3765" s="1" t="s">
        <v>7310</v>
      </c>
      <c r="D3765" s="3">
        <v>50000</v>
      </c>
      <c r="E3765" s="4">
        <v>1</v>
      </c>
      <c r="F3765" t="s">
        <v>8220</v>
      </c>
      <c r="G3765" t="s">
        <v>8223</v>
      </c>
      <c r="H3765" t="s">
        <v>8403</v>
      </c>
      <c r="I3765" t="s">
        <v>8245</v>
      </c>
      <c r="J3765">
        <v>1461994440</v>
      </c>
      <c r="K3765">
        <v>1459410101</v>
      </c>
      <c r="L3765" t="b">
        <v>0</v>
      </c>
      <c r="M3765">
        <v>1</v>
      </c>
      <c r="N3765" t="b">
        <v>0</v>
      </c>
      <c r="O3765" t="s">
        <v>8303</v>
      </c>
      <c r="P3765" t="s">
        <v>8321</v>
      </c>
      <c r="Q3765" t="s">
        <v>8333</v>
      </c>
      <c r="R3765">
        <f t="shared" si="406"/>
        <v>1</v>
      </c>
      <c r="S3765" s="9">
        <f t="shared" si="407"/>
        <v>0</v>
      </c>
      <c r="T3765" s="8">
        <f t="shared" si="408"/>
        <v>42460.320613425924</v>
      </c>
      <c r="U3765" s="8">
        <f t="shared" si="409"/>
        <v>42490.231944444444</v>
      </c>
      <c r="V3765" s="14">
        <f t="shared" si="410"/>
        <v>29.911331018520286</v>
      </c>
      <c r="W3765" s="10">
        <f t="shared" si="411"/>
        <v>-0.99997999999999998</v>
      </c>
      <c r="X3765" s="21">
        <f t="shared" si="412"/>
        <v>2016</v>
      </c>
    </row>
    <row r="3766" spans="1:24" ht="60" x14ac:dyDescent="0.25">
      <c r="A3766">
        <v>208</v>
      </c>
      <c r="B3766" s="1" t="s">
        <v>210</v>
      </c>
      <c r="C3766" s="1" t="s">
        <v>4318</v>
      </c>
      <c r="D3766" s="3">
        <v>50000</v>
      </c>
      <c r="E3766" s="4">
        <v>0</v>
      </c>
      <c r="F3766" t="s">
        <v>8220</v>
      </c>
      <c r="G3766" t="s">
        <v>8225</v>
      </c>
      <c r="H3766" t="s">
        <v>8404</v>
      </c>
      <c r="I3766" t="s">
        <v>8247</v>
      </c>
      <c r="J3766">
        <v>1418719967</v>
      </c>
      <c r="K3766">
        <v>1416127967</v>
      </c>
      <c r="L3766" t="b">
        <v>0</v>
      </c>
      <c r="M3766">
        <v>0</v>
      </c>
      <c r="N3766" t="b">
        <v>0</v>
      </c>
      <c r="O3766" t="s">
        <v>8266</v>
      </c>
      <c r="P3766" t="s">
        <v>8319</v>
      </c>
      <c r="Q3766" t="s">
        <v>8323</v>
      </c>
      <c r="R3766">
        <f t="shared" si="406"/>
        <v>0</v>
      </c>
      <c r="S3766" s="9">
        <f t="shared" si="407"/>
        <v>0</v>
      </c>
      <c r="T3766" s="8">
        <f t="shared" si="408"/>
        <v>41959.369988425926</v>
      </c>
      <c r="U3766" s="8">
        <f t="shared" si="409"/>
        <v>41989.369988425926</v>
      </c>
      <c r="V3766" s="14">
        <f t="shared" si="410"/>
        <v>30</v>
      </c>
      <c r="W3766" s="10">
        <f t="shared" si="411"/>
        <v>-1</v>
      </c>
      <c r="X3766" s="21">
        <f t="shared" si="412"/>
        <v>2014</v>
      </c>
    </row>
    <row r="3767" spans="1:24" ht="30" x14ac:dyDescent="0.25">
      <c r="A3767">
        <v>221</v>
      </c>
      <c r="B3767" s="1" t="s">
        <v>223</v>
      </c>
      <c r="C3767" s="1" t="s">
        <v>4331</v>
      </c>
      <c r="D3767" s="3">
        <v>50000</v>
      </c>
      <c r="E3767" s="4">
        <v>0</v>
      </c>
      <c r="F3767" t="s">
        <v>8220</v>
      </c>
      <c r="G3767" t="s">
        <v>8223</v>
      </c>
      <c r="H3767" t="s">
        <v>8403</v>
      </c>
      <c r="I3767" t="s">
        <v>8245</v>
      </c>
      <c r="J3767">
        <v>1427569564</v>
      </c>
      <c r="K3767">
        <v>1422389164</v>
      </c>
      <c r="L3767" t="b">
        <v>0</v>
      </c>
      <c r="M3767">
        <v>0</v>
      </c>
      <c r="N3767" t="b">
        <v>0</v>
      </c>
      <c r="O3767" t="s">
        <v>8266</v>
      </c>
      <c r="P3767" t="s">
        <v>8319</v>
      </c>
      <c r="Q3767" t="s">
        <v>8323</v>
      </c>
      <c r="R3767">
        <f t="shared" si="406"/>
        <v>0</v>
      </c>
      <c r="S3767" s="9">
        <f t="shared" si="407"/>
        <v>0</v>
      </c>
      <c r="T3767" s="8">
        <f t="shared" si="408"/>
        <v>42031.837546296301</v>
      </c>
      <c r="U3767" s="8">
        <f t="shared" si="409"/>
        <v>42091.79587962963</v>
      </c>
      <c r="V3767" s="14">
        <f t="shared" si="410"/>
        <v>59.958333333328483</v>
      </c>
      <c r="W3767" s="10">
        <f t="shared" si="411"/>
        <v>-1</v>
      </c>
      <c r="X3767" s="21">
        <f t="shared" si="412"/>
        <v>2015</v>
      </c>
    </row>
    <row r="3768" spans="1:24" ht="60" x14ac:dyDescent="0.25">
      <c r="A3768">
        <v>487</v>
      </c>
      <c r="B3768" s="1" t="s">
        <v>488</v>
      </c>
      <c r="C3768" s="1" t="s">
        <v>4597</v>
      </c>
      <c r="D3768" s="3">
        <v>50000</v>
      </c>
      <c r="E3768" s="4">
        <v>0</v>
      </c>
      <c r="F3768" t="s">
        <v>8220</v>
      </c>
      <c r="G3768" t="s">
        <v>8228</v>
      </c>
      <c r="H3768" t="s">
        <v>8408</v>
      </c>
      <c r="I3768" t="s">
        <v>8250</v>
      </c>
      <c r="J3768">
        <v>1482678994</v>
      </c>
      <c r="K3768">
        <v>1477491394</v>
      </c>
      <c r="L3768" t="b">
        <v>0</v>
      </c>
      <c r="M3768">
        <v>0</v>
      </c>
      <c r="N3768" t="b">
        <v>0</v>
      </c>
      <c r="O3768" t="s">
        <v>8268</v>
      </c>
      <c r="P3768" t="s">
        <v>8319</v>
      </c>
      <c r="Q3768" t="s">
        <v>8337</v>
      </c>
      <c r="R3768">
        <f t="shared" si="406"/>
        <v>0</v>
      </c>
      <c r="S3768" s="9">
        <f t="shared" si="407"/>
        <v>0</v>
      </c>
      <c r="T3768" s="8">
        <f t="shared" si="408"/>
        <v>42669.594837962963</v>
      </c>
      <c r="U3768" s="8">
        <f t="shared" si="409"/>
        <v>42729.636504629627</v>
      </c>
      <c r="V3768" s="14">
        <f t="shared" si="410"/>
        <v>60.041666666664241</v>
      </c>
      <c r="W3768" s="10">
        <f t="shared" si="411"/>
        <v>-1</v>
      </c>
      <c r="X3768" s="21">
        <f t="shared" si="412"/>
        <v>2016</v>
      </c>
    </row>
    <row r="3769" spans="1:24" ht="60" x14ac:dyDescent="0.25">
      <c r="A3769">
        <v>562</v>
      </c>
      <c r="B3769" s="1" t="s">
        <v>563</v>
      </c>
      <c r="C3769" s="1" t="s">
        <v>4672</v>
      </c>
      <c r="D3769" s="3">
        <v>50000</v>
      </c>
      <c r="E3769" s="4">
        <v>0</v>
      </c>
      <c r="F3769" t="s">
        <v>8220</v>
      </c>
      <c r="G3769" t="s">
        <v>8232</v>
      </c>
      <c r="H3769" t="s">
        <v>8414</v>
      </c>
      <c r="I3769" t="s">
        <v>8248</v>
      </c>
      <c r="J3769">
        <v>1482052815</v>
      </c>
      <c r="K3769">
        <v>1479460815</v>
      </c>
      <c r="L3769" t="b">
        <v>0</v>
      </c>
      <c r="M3769">
        <v>0</v>
      </c>
      <c r="N3769" t="b">
        <v>0</v>
      </c>
      <c r="O3769" t="s">
        <v>8270</v>
      </c>
      <c r="P3769" t="s">
        <v>8306</v>
      </c>
      <c r="Q3769" t="s">
        <v>8340</v>
      </c>
      <c r="R3769">
        <f t="shared" si="406"/>
        <v>0</v>
      </c>
      <c r="S3769" s="9">
        <f t="shared" si="407"/>
        <v>0</v>
      </c>
      <c r="T3769" s="8">
        <f t="shared" si="408"/>
        <v>42692.389062500006</v>
      </c>
      <c r="U3769" s="8">
        <f t="shared" si="409"/>
        <v>42722.389062500006</v>
      </c>
      <c r="V3769" s="14">
        <f t="shared" si="410"/>
        <v>30</v>
      </c>
      <c r="W3769" s="10">
        <f t="shared" si="411"/>
        <v>-1</v>
      </c>
      <c r="X3769" s="21">
        <f t="shared" si="412"/>
        <v>2016</v>
      </c>
    </row>
    <row r="3770" spans="1:24" ht="45" x14ac:dyDescent="0.25">
      <c r="A3770">
        <v>1234</v>
      </c>
      <c r="B3770" s="1" t="s">
        <v>1235</v>
      </c>
      <c r="C3770" s="1" t="s">
        <v>5344</v>
      </c>
      <c r="D3770" s="3">
        <v>50000</v>
      </c>
      <c r="E3770" s="4">
        <v>0</v>
      </c>
      <c r="F3770" t="s">
        <v>8219</v>
      </c>
      <c r="G3770" t="s">
        <v>8224</v>
      </c>
      <c r="H3770" t="s">
        <v>8407</v>
      </c>
      <c r="I3770" t="s">
        <v>8246</v>
      </c>
      <c r="J3770">
        <v>1422903342</v>
      </c>
      <c r="K3770">
        <v>1420311342</v>
      </c>
      <c r="L3770" t="b">
        <v>0</v>
      </c>
      <c r="M3770">
        <v>0</v>
      </c>
      <c r="N3770" t="b">
        <v>0</v>
      </c>
      <c r="O3770" t="s">
        <v>8284</v>
      </c>
      <c r="P3770" t="s">
        <v>8325</v>
      </c>
      <c r="Q3770" t="s">
        <v>8352</v>
      </c>
      <c r="R3770">
        <f t="shared" si="406"/>
        <v>0</v>
      </c>
      <c r="S3770" s="9">
        <f t="shared" si="407"/>
        <v>0</v>
      </c>
      <c r="T3770" s="8">
        <f t="shared" si="408"/>
        <v>42007.788680555561</v>
      </c>
      <c r="U3770" s="8">
        <f t="shared" si="409"/>
        <v>42037.788680555561</v>
      </c>
      <c r="V3770" s="14">
        <f t="shared" si="410"/>
        <v>30</v>
      </c>
      <c r="W3770" s="10">
        <f t="shared" si="411"/>
        <v>-1</v>
      </c>
      <c r="X3770" s="21">
        <f t="shared" si="412"/>
        <v>2015</v>
      </c>
    </row>
    <row r="3771" spans="1:24" ht="45" x14ac:dyDescent="0.25">
      <c r="A3771">
        <v>1416</v>
      </c>
      <c r="B3771" s="1" t="s">
        <v>1417</v>
      </c>
      <c r="C3771" s="1" t="s">
        <v>5526</v>
      </c>
      <c r="D3771" s="3">
        <v>50000</v>
      </c>
      <c r="E3771" s="4">
        <v>0</v>
      </c>
      <c r="F3771" t="s">
        <v>8220</v>
      </c>
      <c r="G3771" t="s">
        <v>8223</v>
      </c>
      <c r="H3771" t="s">
        <v>8403</v>
      </c>
      <c r="I3771" t="s">
        <v>8245</v>
      </c>
      <c r="J3771">
        <v>1448147619</v>
      </c>
      <c r="K3771">
        <v>1445552019</v>
      </c>
      <c r="L3771" t="b">
        <v>0</v>
      </c>
      <c r="M3771">
        <v>0</v>
      </c>
      <c r="N3771" t="b">
        <v>0</v>
      </c>
      <c r="O3771" t="s">
        <v>8285</v>
      </c>
      <c r="P3771" t="s">
        <v>8309</v>
      </c>
      <c r="Q3771" t="s">
        <v>8346</v>
      </c>
      <c r="R3771">
        <f t="shared" si="406"/>
        <v>0</v>
      </c>
      <c r="S3771" s="9">
        <f t="shared" si="407"/>
        <v>0</v>
      </c>
      <c r="T3771" s="8">
        <f t="shared" si="408"/>
        <v>42299.926145833335</v>
      </c>
      <c r="U3771" s="8">
        <f t="shared" si="409"/>
        <v>42329.967812499999</v>
      </c>
      <c r="V3771" s="14">
        <f t="shared" si="410"/>
        <v>30.041666666664241</v>
      </c>
      <c r="W3771" s="10">
        <f t="shared" si="411"/>
        <v>-1</v>
      </c>
      <c r="X3771" s="21">
        <f t="shared" si="412"/>
        <v>2015</v>
      </c>
    </row>
    <row r="3772" spans="1:24" ht="45" x14ac:dyDescent="0.25">
      <c r="A3772">
        <v>2350</v>
      </c>
      <c r="B3772" s="1" t="s">
        <v>2351</v>
      </c>
      <c r="C3772" s="1" t="s">
        <v>6460</v>
      </c>
      <c r="D3772" s="3">
        <v>50000</v>
      </c>
      <c r="E3772" s="4">
        <v>0</v>
      </c>
      <c r="F3772" t="s">
        <v>8219</v>
      </c>
      <c r="G3772" t="s">
        <v>8240</v>
      </c>
      <c r="H3772" t="s">
        <v>8413</v>
      </c>
      <c r="I3772" t="s">
        <v>8248</v>
      </c>
      <c r="J3772">
        <v>1483474370</v>
      </c>
      <c r="K3772">
        <v>1480882370</v>
      </c>
      <c r="L3772" t="b">
        <v>0</v>
      </c>
      <c r="M3772">
        <v>0</v>
      </c>
      <c r="N3772" t="b">
        <v>0</v>
      </c>
      <c r="O3772" t="s">
        <v>8270</v>
      </c>
      <c r="P3772" t="s">
        <v>8306</v>
      </c>
      <c r="Q3772" t="s">
        <v>8340</v>
      </c>
      <c r="R3772">
        <f t="shared" si="406"/>
        <v>0</v>
      </c>
      <c r="S3772" s="9">
        <f t="shared" si="407"/>
        <v>0</v>
      </c>
      <c r="T3772" s="8">
        <f t="shared" si="408"/>
        <v>42708.842245370368</v>
      </c>
      <c r="U3772" s="8">
        <f t="shared" si="409"/>
        <v>42738.842245370368</v>
      </c>
      <c r="V3772" s="14">
        <f t="shared" si="410"/>
        <v>30</v>
      </c>
      <c r="W3772" s="10">
        <f t="shared" si="411"/>
        <v>-1</v>
      </c>
      <c r="X3772" s="21">
        <f t="shared" si="412"/>
        <v>2016</v>
      </c>
    </row>
    <row r="3773" spans="1:24" ht="60" x14ac:dyDescent="0.25">
      <c r="A3773">
        <v>2400</v>
      </c>
      <c r="B3773" s="1" t="s">
        <v>2401</v>
      </c>
      <c r="C3773" s="1" t="s">
        <v>6510</v>
      </c>
      <c r="D3773" s="3">
        <v>50000</v>
      </c>
      <c r="E3773" s="4">
        <v>0</v>
      </c>
      <c r="F3773" t="s">
        <v>8219</v>
      </c>
      <c r="G3773" t="s">
        <v>8225</v>
      </c>
      <c r="H3773" t="s">
        <v>8404</v>
      </c>
      <c r="I3773" t="s">
        <v>8247</v>
      </c>
      <c r="J3773">
        <v>1460615164</v>
      </c>
      <c r="K3773">
        <v>1458023164</v>
      </c>
      <c r="L3773" t="b">
        <v>0</v>
      </c>
      <c r="M3773">
        <v>0</v>
      </c>
      <c r="N3773" t="b">
        <v>0</v>
      </c>
      <c r="O3773" t="s">
        <v>8270</v>
      </c>
      <c r="P3773" t="s">
        <v>8306</v>
      </c>
      <c r="Q3773" t="s">
        <v>8340</v>
      </c>
      <c r="R3773">
        <f t="shared" si="406"/>
        <v>0</v>
      </c>
      <c r="S3773" s="9">
        <f t="shared" si="407"/>
        <v>0</v>
      </c>
      <c r="T3773" s="8">
        <f t="shared" si="408"/>
        <v>42444.268101851849</v>
      </c>
      <c r="U3773" s="8">
        <f t="shared" si="409"/>
        <v>42474.268101851849</v>
      </c>
      <c r="V3773" s="14">
        <f t="shared" si="410"/>
        <v>30</v>
      </c>
      <c r="W3773" s="10">
        <f t="shared" si="411"/>
        <v>-1</v>
      </c>
      <c r="X3773" s="21">
        <f t="shared" si="412"/>
        <v>2016</v>
      </c>
    </row>
    <row r="3774" spans="1:24" ht="30" x14ac:dyDescent="0.25">
      <c r="A3774">
        <v>2894</v>
      </c>
      <c r="B3774" s="1" t="s">
        <v>2894</v>
      </c>
      <c r="C3774" s="1" t="s">
        <v>7004</v>
      </c>
      <c r="D3774" s="3">
        <v>50000</v>
      </c>
      <c r="E3774" s="4">
        <v>0</v>
      </c>
      <c r="F3774" t="s">
        <v>8220</v>
      </c>
      <c r="G3774" t="s">
        <v>8223</v>
      </c>
      <c r="H3774" t="s">
        <v>8403</v>
      </c>
      <c r="I3774" t="s">
        <v>8245</v>
      </c>
      <c r="J3774">
        <v>1428100815</v>
      </c>
      <c r="K3774">
        <v>1422920415</v>
      </c>
      <c r="L3774" t="b">
        <v>0</v>
      </c>
      <c r="M3774">
        <v>0</v>
      </c>
      <c r="N3774" t="b">
        <v>0</v>
      </c>
      <c r="O3774" t="s">
        <v>8269</v>
      </c>
      <c r="P3774" t="s">
        <v>8321</v>
      </c>
      <c r="Q3774" t="s">
        <v>8324</v>
      </c>
      <c r="R3774">
        <f t="shared" si="406"/>
        <v>0</v>
      </c>
      <c r="S3774" s="9">
        <f t="shared" si="407"/>
        <v>0</v>
      </c>
      <c r="T3774" s="8">
        <f t="shared" si="408"/>
        <v>42037.986284722225</v>
      </c>
      <c r="U3774" s="8">
        <f t="shared" si="409"/>
        <v>42097.944618055553</v>
      </c>
      <c r="V3774" s="14">
        <f t="shared" si="410"/>
        <v>59.958333333328483</v>
      </c>
      <c r="W3774" s="10">
        <f t="shared" si="411"/>
        <v>-1</v>
      </c>
      <c r="X3774" s="21">
        <f t="shared" si="412"/>
        <v>2015</v>
      </c>
    </row>
    <row r="3775" spans="1:24" ht="60" x14ac:dyDescent="0.25">
      <c r="A3775">
        <v>2945</v>
      </c>
      <c r="B3775" s="1" t="s">
        <v>2945</v>
      </c>
      <c r="C3775" s="1" t="s">
        <v>7055</v>
      </c>
      <c r="D3775" s="3">
        <v>50000</v>
      </c>
      <c r="E3775" s="4">
        <v>0</v>
      </c>
      <c r="F3775" t="s">
        <v>8220</v>
      </c>
      <c r="G3775" t="s">
        <v>8223</v>
      </c>
      <c r="H3775" t="s">
        <v>8403</v>
      </c>
      <c r="I3775" t="s">
        <v>8245</v>
      </c>
      <c r="J3775">
        <v>1432437660</v>
      </c>
      <c r="K3775">
        <v>1429845660</v>
      </c>
      <c r="L3775" t="b">
        <v>0</v>
      </c>
      <c r="M3775">
        <v>0</v>
      </c>
      <c r="N3775" t="b">
        <v>0</v>
      </c>
      <c r="O3775" t="s">
        <v>8301</v>
      </c>
      <c r="P3775" t="s">
        <v>8321</v>
      </c>
      <c r="Q3775" t="s">
        <v>8322</v>
      </c>
      <c r="R3775">
        <f t="shared" si="406"/>
        <v>0</v>
      </c>
      <c r="S3775" s="9">
        <f t="shared" si="407"/>
        <v>0</v>
      </c>
      <c r="T3775" s="8">
        <f t="shared" si="408"/>
        <v>42118.139583333337</v>
      </c>
      <c r="U3775" s="8">
        <f t="shared" si="409"/>
        <v>42148.139583333337</v>
      </c>
      <c r="V3775" s="14">
        <f t="shared" si="410"/>
        <v>30</v>
      </c>
      <c r="W3775" s="10">
        <f t="shared" si="411"/>
        <v>-1</v>
      </c>
      <c r="X3775" s="21">
        <f t="shared" si="412"/>
        <v>2015</v>
      </c>
    </row>
    <row r="3776" spans="1:24" ht="45" x14ac:dyDescent="0.25">
      <c r="A3776">
        <v>3057</v>
      </c>
      <c r="B3776" s="1" t="s">
        <v>3057</v>
      </c>
      <c r="C3776" s="1" t="s">
        <v>7167</v>
      </c>
      <c r="D3776" s="3">
        <v>50000</v>
      </c>
      <c r="E3776" s="4">
        <v>0</v>
      </c>
      <c r="F3776" t="s">
        <v>8220</v>
      </c>
      <c r="G3776" t="s">
        <v>8224</v>
      </c>
      <c r="H3776" t="s">
        <v>8407</v>
      </c>
      <c r="I3776" t="s">
        <v>8246</v>
      </c>
      <c r="J3776">
        <v>1459694211</v>
      </c>
      <c r="K3776">
        <v>1457105811</v>
      </c>
      <c r="L3776" t="b">
        <v>0</v>
      </c>
      <c r="M3776">
        <v>0</v>
      </c>
      <c r="N3776" t="b">
        <v>0</v>
      </c>
      <c r="O3776" t="s">
        <v>8301</v>
      </c>
      <c r="P3776" t="s">
        <v>8321</v>
      </c>
      <c r="Q3776" t="s">
        <v>8322</v>
      </c>
      <c r="R3776">
        <f t="shared" si="406"/>
        <v>0</v>
      </c>
      <c r="S3776" s="9">
        <f t="shared" si="407"/>
        <v>0</v>
      </c>
      <c r="T3776" s="8">
        <f t="shared" si="408"/>
        <v>42433.650590277779</v>
      </c>
      <c r="U3776" s="8">
        <f t="shared" si="409"/>
        <v>42463.608923611115</v>
      </c>
      <c r="V3776" s="14">
        <f t="shared" si="410"/>
        <v>29.958333333335759</v>
      </c>
      <c r="W3776" s="10">
        <f t="shared" si="411"/>
        <v>-1</v>
      </c>
      <c r="X3776" s="21">
        <f t="shared" si="412"/>
        <v>2016</v>
      </c>
    </row>
    <row r="3777" spans="1:24" ht="45" x14ac:dyDescent="0.25">
      <c r="A3777">
        <v>2653</v>
      </c>
      <c r="B3777" s="1" t="s">
        <v>2653</v>
      </c>
      <c r="C3777" s="1" t="s">
        <v>6763</v>
      </c>
      <c r="D3777" s="3">
        <v>51000</v>
      </c>
      <c r="E3777" s="4">
        <v>5876</v>
      </c>
      <c r="F3777" t="s">
        <v>8219</v>
      </c>
      <c r="G3777" t="s">
        <v>8223</v>
      </c>
      <c r="H3777" t="s">
        <v>8403</v>
      </c>
      <c r="I3777" t="s">
        <v>8245</v>
      </c>
      <c r="J3777">
        <v>1402632000</v>
      </c>
      <c r="K3777">
        <v>1399909127</v>
      </c>
      <c r="L3777" t="b">
        <v>0</v>
      </c>
      <c r="M3777">
        <v>70</v>
      </c>
      <c r="N3777" t="b">
        <v>0</v>
      </c>
      <c r="O3777" t="s">
        <v>8299</v>
      </c>
      <c r="P3777" t="s">
        <v>8306</v>
      </c>
      <c r="Q3777" t="s">
        <v>8313</v>
      </c>
      <c r="R3777">
        <f t="shared" si="406"/>
        <v>83.94</v>
      </c>
      <c r="S3777" s="9">
        <f t="shared" si="407"/>
        <v>12</v>
      </c>
      <c r="T3777" s="8">
        <f t="shared" si="408"/>
        <v>41771.651932870373</v>
      </c>
      <c r="U3777" s="8">
        <f t="shared" si="409"/>
        <v>41803.166666666664</v>
      </c>
      <c r="V3777" s="14">
        <f t="shared" si="410"/>
        <v>31.514733796291694</v>
      </c>
      <c r="W3777" s="10">
        <f t="shared" si="411"/>
        <v>-0.88478431372549016</v>
      </c>
      <c r="X3777" s="21">
        <f t="shared" si="412"/>
        <v>2014</v>
      </c>
    </row>
    <row r="3778" spans="1:24" ht="45" x14ac:dyDescent="0.25">
      <c r="A3778">
        <v>1501</v>
      </c>
      <c r="B3778" s="1" t="s">
        <v>1502</v>
      </c>
      <c r="C3778" s="1" t="s">
        <v>5611</v>
      </c>
      <c r="D3778" s="3">
        <v>52000</v>
      </c>
      <c r="E3778" s="4">
        <v>86492</v>
      </c>
      <c r="F3778" t="s">
        <v>8218</v>
      </c>
      <c r="G3778" t="s">
        <v>8228</v>
      </c>
      <c r="H3778" t="s">
        <v>8408</v>
      </c>
      <c r="I3778" t="s">
        <v>8250</v>
      </c>
      <c r="J3778">
        <v>1436364023</v>
      </c>
      <c r="K3778">
        <v>1433772023</v>
      </c>
      <c r="L3778" t="b">
        <v>1</v>
      </c>
      <c r="M3778">
        <v>885</v>
      </c>
      <c r="N3778" t="b">
        <v>1</v>
      </c>
      <c r="O3778" t="s">
        <v>8283</v>
      </c>
      <c r="P3778" t="s">
        <v>8311</v>
      </c>
      <c r="Q3778" t="s">
        <v>8312</v>
      </c>
      <c r="R3778">
        <f t="shared" ref="R3778:R3841" si="413">IFERROR(ROUND(E3778/M3778,2),0)</f>
        <v>97.73</v>
      </c>
      <c r="S3778" s="9">
        <f t="shared" ref="S3778:S3841" si="414">ROUND((E3778/D3778)*100,0)</f>
        <v>166</v>
      </c>
      <c r="T3778" s="8">
        <f t="shared" ref="T3778:T3841" si="415">+(((K3778/60)/60)/24)+DATE(1970,1,1)</f>
        <v>42163.583599537036</v>
      </c>
      <c r="U3778" s="8">
        <f t="shared" ref="U3778:U3841" si="416">+(((J3778/60)/60/24)+DATE(1970,1,1))</f>
        <v>42193.583599537036</v>
      </c>
      <c r="V3778" s="14">
        <f t="shared" ref="V3778:V3841" si="417">+U3778-T3778</f>
        <v>30</v>
      </c>
      <c r="W3778" s="10">
        <f t="shared" ref="W3778:W3841" si="418">+(E3778-D3778)/D3778</f>
        <v>0.66330769230769226</v>
      </c>
      <c r="X3778" s="21">
        <f t="shared" ref="X3778:X3841" si="419">YEAR(T3778)</f>
        <v>2015</v>
      </c>
    </row>
    <row r="3779" spans="1:24" ht="60" x14ac:dyDescent="0.25">
      <c r="A3779">
        <v>1074</v>
      </c>
      <c r="B3779" s="1" t="s">
        <v>1075</v>
      </c>
      <c r="C3779" s="1" t="s">
        <v>5184</v>
      </c>
      <c r="D3779" s="3">
        <v>54000</v>
      </c>
      <c r="E3779" s="4">
        <v>3407</v>
      </c>
      <c r="F3779" t="s">
        <v>8220</v>
      </c>
      <c r="G3779" t="s">
        <v>8223</v>
      </c>
      <c r="H3779" t="s">
        <v>8403</v>
      </c>
      <c r="I3779" t="s">
        <v>8245</v>
      </c>
      <c r="J3779">
        <v>1388808545</v>
      </c>
      <c r="K3779">
        <v>1386216545</v>
      </c>
      <c r="L3779" t="b">
        <v>0</v>
      </c>
      <c r="M3779">
        <v>30</v>
      </c>
      <c r="N3779" t="b">
        <v>0</v>
      </c>
      <c r="O3779" t="s">
        <v>8280</v>
      </c>
      <c r="P3779" t="s">
        <v>8314</v>
      </c>
      <c r="Q3779" t="s">
        <v>8332</v>
      </c>
      <c r="R3779">
        <f t="shared" si="413"/>
        <v>113.57</v>
      </c>
      <c r="S3779" s="9">
        <f t="shared" si="414"/>
        <v>6</v>
      </c>
      <c r="T3779" s="8">
        <f t="shared" si="415"/>
        <v>41613.172974537039</v>
      </c>
      <c r="U3779" s="8">
        <f t="shared" si="416"/>
        <v>41643.172974537039</v>
      </c>
      <c r="V3779" s="14">
        <f t="shared" si="417"/>
        <v>30</v>
      </c>
      <c r="W3779" s="10">
        <f t="shared" si="418"/>
        <v>-0.93690740740740741</v>
      </c>
      <c r="X3779" s="21">
        <f t="shared" si="419"/>
        <v>2013</v>
      </c>
    </row>
    <row r="3780" spans="1:24" ht="45" x14ac:dyDescent="0.25">
      <c r="A3780">
        <v>1811</v>
      </c>
      <c r="B3780" s="1" t="s">
        <v>1812</v>
      </c>
      <c r="C3780" s="1" t="s">
        <v>5921</v>
      </c>
      <c r="D3780" s="3">
        <v>54000</v>
      </c>
      <c r="E3780" s="4">
        <v>40</v>
      </c>
      <c r="F3780" t="s">
        <v>8220</v>
      </c>
      <c r="G3780" t="s">
        <v>8223</v>
      </c>
      <c r="H3780" t="s">
        <v>8403</v>
      </c>
      <c r="I3780" t="s">
        <v>8245</v>
      </c>
      <c r="J3780">
        <v>1414123200</v>
      </c>
      <c r="K3780">
        <v>1408962270</v>
      </c>
      <c r="L3780" t="b">
        <v>0</v>
      </c>
      <c r="M3780">
        <v>26</v>
      </c>
      <c r="N3780" t="b">
        <v>0</v>
      </c>
      <c r="O3780" t="s">
        <v>8283</v>
      </c>
      <c r="P3780" t="s">
        <v>8311</v>
      </c>
      <c r="Q3780" t="s">
        <v>8312</v>
      </c>
      <c r="R3780">
        <f t="shared" si="413"/>
        <v>1.54</v>
      </c>
      <c r="S3780" s="9">
        <f t="shared" si="414"/>
        <v>0</v>
      </c>
      <c r="T3780" s="8">
        <f t="shared" si="415"/>
        <v>41876.433680555558</v>
      </c>
      <c r="U3780" s="8">
        <f t="shared" si="416"/>
        <v>41936.166666666664</v>
      </c>
      <c r="V3780" s="14">
        <f t="shared" si="417"/>
        <v>59.732986111106584</v>
      </c>
      <c r="W3780" s="10">
        <f t="shared" si="418"/>
        <v>-0.99925925925925929</v>
      </c>
      <c r="X3780" s="21">
        <f t="shared" si="419"/>
        <v>2014</v>
      </c>
    </row>
    <row r="3781" spans="1:24" ht="45" x14ac:dyDescent="0.25">
      <c r="A3781">
        <v>2001</v>
      </c>
      <c r="B3781" s="1" t="s">
        <v>2002</v>
      </c>
      <c r="C3781" s="1" t="s">
        <v>6111</v>
      </c>
      <c r="D3781" s="3">
        <v>55000</v>
      </c>
      <c r="E3781" s="4">
        <v>210171</v>
      </c>
      <c r="F3781" t="s">
        <v>8218</v>
      </c>
      <c r="G3781" t="s">
        <v>8235</v>
      </c>
      <c r="H3781" t="s">
        <v>8412</v>
      </c>
      <c r="I3781" t="s">
        <v>8248</v>
      </c>
      <c r="J3781">
        <v>1434139200</v>
      </c>
      <c r="K3781">
        <v>1431406916</v>
      </c>
      <c r="L3781" t="b">
        <v>1</v>
      </c>
      <c r="M3781">
        <v>1637</v>
      </c>
      <c r="N3781" t="b">
        <v>1</v>
      </c>
      <c r="O3781" t="s">
        <v>8293</v>
      </c>
      <c r="P3781" t="s">
        <v>8306</v>
      </c>
      <c r="Q3781" t="s">
        <v>8307</v>
      </c>
      <c r="R3781">
        <f t="shared" si="413"/>
        <v>128.38999999999999</v>
      </c>
      <c r="S3781" s="9">
        <f t="shared" si="414"/>
        <v>382</v>
      </c>
      <c r="T3781" s="8">
        <f t="shared" si="415"/>
        <v>42136.209675925929</v>
      </c>
      <c r="U3781" s="8">
        <f t="shared" si="416"/>
        <v>42167.833333333328</v>
      </c>
      <c r="V3781" s="14">
        <f t="shared" si="417"/>
        <v>31.623657407399151</v>
      </c>
      <c r="W3781" s="10">
        <f t="shared" si="418"/>
        <v>2.8212909090909091</v>
      </c>
      <c r="X3781" s="21">
        <f t="shared" si="419"/>
        <v>2015</v>
      </c>
    </row>
    <row r="3782" spans="1:24" ht="30" x14ac:dyDescent="0.25">
      <c r="A3782">
        <v>342</v>
      </c>
      <c r="B3782" s="1" t="s">
        <v>343</v>
      </c>
      <c r="C3782" s="1" t="s">
        <v>4452</v>
      </c>
      <c r="D3782" s="3">
        <v>55000</v>
      </c>
      <c r="E3782" s="4">
        <v>55201.52</v>
      </c>
      <c r="F3782" t="s">
        <v>8218</v>
      </c>
      <c r="G3782" t="s">
        <v>8223</v>
      </c>
      <c r="H3782" t="s">
        <v>8403</v>
      </c>
      <c r="I3782" t="s">
        <v>8245</v>
      </c>
      <c r="J3782">
        <v>1461955465</v>
      </c>
      <c r="K3782">
        <v>1459363465</v>
      </c>
      <c r="L3782" t="b">
        <v>1</v>
      </c>
      <c r="M3782">
        <v>325</v>
      </c>
      <c r="N3782" t="b">
        <v>1</v>
      </c>
      <c r="O3782" t="s">
        <v>8267</v>
      </c>
      <c r="P3782" t="s">
        <v>8319</v>
      </c>
      <c r="Q3782" t="s">
        <v>8320</v>
      </c>
      <c r="R3782">
        <f t="shared" si="413"/>
        <v>169.85</v>
      </c>
      <c r="S3782" s="9">
        <f t="shared" si="414"/>
        <v>100</v>
      </c>
      <c r="T3782" s="8">
        <f t="shared" si="415"/>
        <v>42459.780844907407</v>
      </c>
      <c r="U3782" s="8">
        <f t="shared" si="416"/>
        <v>42489.780844907407</v>
      </c>
      <c r="V3782" s="14">
        <f t="shared" si="417"/>
        <v>30</v>
      </c>
      <c r="W3782" s="10">
        <f t="shared" si="418"/>
        <v>3.6639999999999416E-3</v>
      </c>
      <c r="X3782" s="21">
        <f t="shared" si="419"/>
        <v>2016</v>
      </c>
    </row>
    <row r="3783" spans="1:24" ht="60" x14ac:dyDescent="0.25">
      <c r="A3783">
        <v>3189</v>
      </c>
      <c r="B3783" s="1" t="s">
        <v>3189</v>
      </c>
      <c r="C3783" s="1" t="s">
        <v>7299</v>
      </c>
      <c r="D3783" s="3">
        <v>55000</v>
      </c>
      <c r="E3783" s="4">
        <v>6780</v>
      </c>
      <c r="F3783" t="s">
        <v>8220</v>
      </c>
      <c r="G3783" t="s">
        <v>8234</v>
      </c>
      <c r="H3783" t="s">
        <v>8406</v>
      </c>
      <c r="I3783" t="s">
        <v>8254</v>
      </c>
      <c r="J3783">
        <v>1432455532</v>
      </c>
      <c r="K3783">
        <v>1429863532</v>
      </c>
      <c r="L3783" t="b">
        <v>0</v>
      </c>
      <c r="M3783">
        <v>19</v>
      </c>
      <c r="N3783" t="b">
        <v>0</v>
      </c>
      <c r="O3783" t="s">
        <v>8303</v>
      </c>
      <c r="P3783" t="s">
        <v>8321</v>
      </c>
      <c r="Q3783" t="s">
        <v>8333</v>
      </c>
      <c r="R3783">
        <f t="shared" si="413"/>
        <v>356.84</v>
      </c>
      <c r="S3783" s="9">
        <f t="shared" si="414"/>
        <v>12</v>
      </c>
      <c r="T3783" s="8">
        <f t="shared" si="415"/>
        <v>42118.346435185187</v>
      </c>
      <c r="U3783" s="8">
        <f t="shared" si="416"/>
        <v>42148.346435185187</v>
      </c>
      <c r="V3783" s="14">
        <f t="shared" si="417"/>
        <v>30</v>
      </c>
      <c r="W3783" s="10">
        <f t="shared" si="418"/>
        <v>-0.87672727272727269</v>
      </c>
      <c r="X3783" s="21">
        <f t="shared" si="419"/>
        <v>2015</v>
      </c>
    </row>
    <row r="3784" spans="1:24" ht="60" x14ac:dyDescent="0.25">
      <c r="A3784">
        <v>471</v>
      </c>
      <c r="B3784" s="1" t="s">
        <v>472</v>
      </c>
      <c r="C3784" s="1" t="s">
        <v>4581</v>
      </c>
      <c r="D3784" s="3">
        <v>55000</v>
      </c>
      <c r="E3784" s="4">
        <v>6541</v>
      </c>
      <c r="F3784" t="s">
        <v>8220</v>
      </c>
      <c r="G3784" t="s">
        <v>8223</v>
      </c>
      <c r="H3784" t="s">
        <v>8403</v>
      </c>
      <c r="I3784" t="s">
        <v>8245</v>
      </c>
      <c r="J3784">
        <v>1397924379</v>
      </c>
      <c r="K3784">
        <v>1394039979</v>
      </c>
      <c r="L3784" t="b">
        <v>0</v>
      </c>
      <c r="M3784">
        <v>170</v>
      </c>
      <c r="N3784" t="b">
        <v>0</v>
      </c>
      <c r="O3784" t="s">
        <v>8268</v>
      </c>
      <c r="P3784" t="s">
        <v>8319</v>
      </c>
      <c r="Q3784" t="s">
        <v>8337</v>
      </c>
      <c r="R3784">
        <f t="shared" si="413"/>
        <v>38.479999999999997</v>
      </c>
      <c r="S3784" s="9">
        <f t="shared" si="414"/>
        <v>12</v>
      </c>
      <c r="T3784" s="8">
        <f t="shared" si="415"/>
        <v>41703.721979166665</v>
      </c>
      <c r="U3784" s="8">
        <f t="shared" si="416"/>
        <v>41748.680312500001</v>
      </c>
      <c r="V3784" s="14">
        <f t="shared" si="417"/>
        <v>44.958333333335759</v>
      </c>
      <c r="W3784" s="10">
        <f t="shared" si="418"/>
        <v>-0.88107272727272723</v>
      </c>
      <c r="X3784" s="21">
        <f t="shared" si="419"/>
        <v>2014</v>
      </c>
    </row>
    <row r="3785" spans="1:24" ht="45" x14ac:dyDescent="0.25">
      <c r="A3785">
        <v>463</v>
      </c>
      <c r="B3785" s="1" t="s">
        <v>464</v>
      </c>
      <c r="C3785" s="1" t="s">
        <v>4573</v>
      </c>
      <c r="D3785" s="3">
        <v>55000</v>
      </c>
      <c r="E3785" s="4">
        <v>1250</v>
      </c>
      <c r="F3785" t="s">
        <v>8220</v>
      </c>
      <c r="G3785" t="s">
        <v>8223</v>
      </c>
      <c r="H3785" t="s">
        <v>8403</v>
      </c>
      <c r="I3785" t="s">
        <v>8245</v>
      </c>
      <c r="J3785">
        <v>1316883753</v>
      </c>
      <c r="K3785">
        <v>1311699753</v>
      </c>
      <c r="L3785" t="b">
        <v>0</v>
      </c>
      <c r="M3785">
        <v>11</v>
      </c>
      <c r="N3785" t="b">
        <v>0</v>
      </c>
      <c r="O3785" t="s">
        <v>8268</v>
      </c>
      <c r="P3785" t="s">
        <v>8319</v>
      </c>
      <c r="Q3785" t="s">
        <v>8337</v>
      </c>
      <c r="R3785">
        <f t="shared" si="413"/>
        <v>113.64</v>
      </c>
      <c r="S3785" s="9">
        <f t="shared" si="414"/>
        <v>2</v>
      </c>
      <c r="T3785" s="8">
        <f t="shared" si="415"/>
        <v>40750.710104166668</v>
      </c>
      <c r="U3785" s="8">
        <f t="shared" si="416"/>
        <v>40810.710104166668</v>
      </c>
      <c r="V3785" s="14">
        <f t="shared" si="417"/>
        <v>60</v>
      </c>
      <c r="W3785" s="10">
        <f t="shared" si="418"/>
        <v>-0.97727272727272729</v>
      </c>
      <c r="X3785" s="21">
        <f t="shared" si="419"/>
        <v>2011</v>
      </c>
    </row>
    <row r="3786" spans="1:24" ht="45" x14ac:dyDescent="0.25">
      <c r="A3786">
        <v>704</v>
      </c>
      <c r="B3786" s="1" t="s">
        <v>705</v>
      </c>
      <c r="C3786" s="1" t="s">
        <v>4814</v>
      </c>
      <c r="D3786" s="3">
        <v>55000</v>
      </c>
      <c r="E3786" s="4">
        <v>481</v>
      </c>
      <c r="F3786" t="s">
        <v>8220</v>
      </c>
      <c r="G3786" t="s">
        <v>8228</v>
      </c>
      <c r="H3786" t="s">
        <v>8408</v>
      </c>
      <c r="I3786" t="s">
        <v>8250</v>
      </c>
      <c r="J3786">
        <v>1487565468</v>
      </c>
      <c r="K3786">
        <v>1482381468</v>
      </c>
      <c r="L3786" t="b">
        <v>0</v>
      </c>
      <c r="M3786">
        <v>4</v>
      </c>
      <c r="N3786" t="b">
        <v>0</v>
      </c>
      <c r="O3786" t="s">
        <v>8271</v>
      </c>
      <c r="P3786" t="s">
        <v>8306</v>
      </c>
      <c r="Q3786" t="s">
        <v>8308</v>
      </c>
      <c r="R3786">
        <f t="shared" si="413"/>
        <v>120.25</v>
      </c>
      <c r="S3786" s="9">
        <f t="shared" si="414"/>
        <v>1</v>
      </c>
      <c r="T3786" s="8">
        <f t="shared" si="415"/>
        <v>42726.192916666667</v>
      </c>
      <c r="U3786" s="8">
        <f t="shared" si="416"/>
        <v>42786.192916666667</v>
      </c>
      <c r="V3786" s="14">
        <f t="shared" si="417"/>
        <v>60</v>
      </c>
      <c r="W3786" s="10">
        <f t="shared" si="418"/>
        <v>-0.9912545454545455</v>
      </c>
      <c r="X3786" s="21">
        <f t="shared" si="419"/>
        <v>2016</v>
      </c>
    </row>
    <row r="3787" spans="1:24" ht="60" x14ac:dyDescent="0.25">
      <c r="A3787">
        <v>123</v>
      </c>
      <c r="B3787" s="1" t="s">
        <v>125</v>
      </c>
      <c r="C3787" s="1" t="s">
        <v>4234</v>
      </c>
      <c r="D3787" s="3">
        <v>55000</v>
      </c>
      <c r="E3787" s="4">
        <v>151</v>
      </c>
      <c r="F3787" t="s">
        <v>8219</v>
      </c>
      <c r="G3787" t="s">
        <v>8223</v>
      </c>
      <c r="H3787" t="s">
        <v>8403</v>
      </c>
      <c r="I3787" t="s">
        <v>8245</v>
      </c>
      <c r="J3787">
        <v>1414533600</v>
      </c>
      <c r="K3787">
        <v>1411411564</v>
      </c>
      <c r="L3787" t="b">
        <v>0</v>
      </c>
      <c r="M3787">
        <v>6</v>
      </c>
      <c r="N3787" t="b">
        <v>0</v>
      </c>
      <c r="O3787" t="s">
        <v>8265</v>
      </c>
      <c r="P3787" t="s">
        <v>8319</v>
      </c>
      <c r="Q3787" t="s">
        <v>8335</v>
      </c>
      <c r="R3787">
        <f t="shared" si="413"/>
        <v>25.17</v>
      </c>
      <c r="S3787" s="9">
        <f t="shared" si="414"/>
        <v>0</v>
      </c>
      <c r="T3787" s="8">
        <f t="shared" si="415"/>
        <v>41904.781990740739</v>
      </c>
      <c r="U3787" s="8">
        <f t="shared" si="416"/>
        <v>41940.916666666664</v>
      </c>
      <c r="V3787" s="14">
        <f t="shared" si="417"/>
        <v>36.134675925924967</v>
      </c>
      <c r="W3787" s="10">
        <f t="shared" si="418"/>
        <v>-0.9972545454545455</v>
      </c>
      <c r="X3787" s="21">
        <f t="shared" si="419"/>
        <v>2014</v>
      </c>
    </row>
    <row r="3788" spans="1:24" ht="60" x14ac:dyDescent="0.25">
      <c r="A3788">
        <v>137</v>
      </c>
      <c r="B3788" s="1" t="s">
        <v>139</v>
      </c>
      <c r="C3788" s="1" t="s">
        <v>4247</v>
      </c>
      <c r="D3788" s="3">
        <v>55000</v>
      </c>
      <c r="E3788" s="4">
        <v>0</v>
      </c>
      <c r="F3788" t="s">
        <v>8219</v>
      </c>
      <c r="G3788" t="s">
        <v>8231</v>
      </c>
      <c r="H3788" t="s">
        <v>8417</v>
      </c>
      <c r="I3788" t="s">
        <v>8252</v>
      </c>
      <c r="J3788">
        <v>1444657593</v>
      </c>
      <c r="K3788">
        <v>1440337593</v>
      </c>
      <c r="L3788" t="b">
        <v>0</v>
      </c>
      <c r="M3788">
        <v>0</v>
      </c>
      <c r="N3788" t="b">
        <v>0</v>
      </c>
      <c r="O3788" t="s">
        <v>8265</v>
      </c>
      <c r="P3788" t="s">
        <v>8319</v>
      </c>
      <c r="Q3788" t="s">
        <v>8335</v>
      </c>
      <c r="R3788">
        <f t="shared" si="413"/>
        <v>0</v>
      </c>
      <c r="S3788" s="9">
        <f t="shared" si="414"/>
        <v>0</v>
      </c>
      <c r="T3788" s="8">
        <f t="shared" si="415"/>
        <v>42239.573993055557</v>
      </c>
      <c r="U3788" s="8">
        <f t="shared" si="416"/>
        <v>42289.573993055557</v>
      </c>
      <c r="V3788" s="14">
        <f t="shared" si="417"/>
        <v>50</v>
      </c>
      <c r="W3788" s="10">
        <f t="shared" si="418"/>
        <v>-1</v>
      </c>
      <c r="X3788" s="21">
        <f t="shared" si="419"/>
        <v>2015</v>
      </c>
    </row>
    <row r="3789" spans="1:24" ht="45" x14ac:dyDescent="0.25">
      <c r="A3789">
        <v>960</v>
      </c>
      <c r="B3789" s="1" t="s">
        <v>961</v>
      </c>
      <c r="C3789" s="1" t="s">
        <v>5070</v>
      </c>
      <c r="D3789" s="3">
        <v>55650</v>
      </c>
      <c r="E3789" s="4">
        <v>25655</v>
      </c>
      <c r="F3789" t="s">
        <v>8220</v>
      </c>
      <c r="G3789" t="s">
        <v>8223</v>
      </c>
      <c r="H3789" t="s">
        <v>8403</v>
      </c>
      <c r="I3789" t="s">
        <v>8245</v>
      </c>
      <c r="J3789">
        <v>1489500155</v>
      </c>
      <c r="K3789">
        <v>1485874955</v>
      </c>
      <c r="L3789" t="b">
        <v>0</v>
      </c>
      <c r="M3789">
        <v>188</v>
      </c>
      <c r="N3789" t="b">
        <v>0</v>
      </c>
      <c r="O3789" t="s">
        <v>8271</v>
      </c>
      <c r="P3789" t="s">
        <v>8306</v>
      </c>
      <c r="Q3789" t="s">
        <v>8308</v>
      </c>
      <c r="R3789">
        <f t="shared" si="413"/>
        <v>136.46</v>
      </c>
      <c r="S3789" s="9">
        <f t="shared" si="414"/>
        <v>46</v>
      </c>
      <c r="T3789" s="8">
        <f t="shared" si="415"/>
        <v>42766.626793981486</v>
      </c>
      <c r="U3789" s="8">
        <f t="shared" si="416"/>
        <v>42808.585127314815</v>
      </c>
      <c r="V3789" s="14">
        <f t="shared" si="417"/>
        <v>41.958333333328483</v>
      </c>
      <c r="W3789" s="10">
        <f t="shared" si="418"/>
        <v>-0.53899371069182389</v>
      </c>
      <c r="X3789" s="21">
        <f t="shared" si="419"/>
        <v>2017</v>
      </c>
    </row>
    <row r="3790" spans="1:24" ht="45" x14ac:dyDescent="0.25">
      <c r="A3790">
        <v>2156</v>
      </c>
      <c r="B3790" s="1" t="s">
        <v>2157</v>
      </c>
      <c r="C3790" s="1" t="s">
        <v>6266</v>
      </c>
      <c r="D3790" s="3">
        <v>56000</v>
      </c>
      <c r="E3790" s="4">
        <v>1493</v>
      </c>
      <c r="F3790" t="s">
        <v>8220</v>
      </c>
      <c r="G3790" t="s">
        <v>8223</v>
      </c>
      <c r="H3790" t="s">
        <v>8403</v>
      </c>
      <c r="I3790" t="s">
        <v>8245</v>
      </c>
      <c r="J3790">
        <v>1379363406</v>
      </c>
      <c r="K3790">
        <v>1375475406</v>
      </c>
      <c r="L3790" t="b">
        <v>0</v>
      </c>
      <c r="M3790">
        <v>83</v>
      </c>
      <c r="N3790" t="b">
        <v>0</v>
      </c>
      <c r="O3790" t="s">
        <v>8280</v>
      </c>
      <c r="P3790" t="s">
        <v>8314</v>
      </c>
      <c r="Q3790" t="s">
        <v>8332</v>
      </c>
      <c r="R3790">
        <f t="shared" si="413"/>
        <v>17.989999999999998</v>
      </c>
      <c r="S3790" s="9">
        <f t="shared" si="414"/>
        <v>3</v>
      </c>
      <c r="T3790" s="8">
        <f t="shared" si="415"/>
        <v>41488.85423611111</v>
      </c>
      <c r="U3790" s="8">
        <f t="shared" si="416"/>
        <v>41533.85423611111</v>
      </c>
      <c r="V3790" s="14">
        <f t="shared" si="417"/>
        <v>45</v>
      </c>
      <c r="W3790" s="10">
        <f t="shared" si="418"/>
        <v>-0.97333928571428574</v>
      </c>
      <c r="X3790" s="21">
        <f t="shared" si="419"/>
        <v>2013</v>
      </c>
    </row>
    <row r="3791" spans="1:24" ht="60" x14ac:dyDescent="0.25">
      <c r="A3791">
        <v>679</v>
      </c>
      <c r="B3791" s="1" t="s">
        <v>680</v>
      </c>
      <c r="C3791" s="1" t="s">
        <v>4789</v>
      </c>
      <c r="D3791" s="3">
        <v>57000</v>
      </c>
      <c r="E3791" s="4">
        <v>8827</v>
      </c>
      <c r="F3791" t="s">
        <v>8220</v>
      </c>
      <c r="G3791" t="s">
        <v>8223</v>
      </c>
      <c r="H3791" t="s">
        <v>8403</v>
      </c>
      <c r="I3791" t="s">
        <v>8245</v>
      </c>
      <c r="J3791">
        <v>1472920909</v>
      </c>
      <c r="K3791">
        <v>1467736909</v>
      </c>
      <c r="L3791" t="b">
        <v>0</v>
      </c>
      <c r="M3791">
        <v>94</v>
      </c>
      <c r="N3791" t="b">
        <v>0</v>
      </c>
      <c r="O3791" t="s">
        <v>8271</v>
      </c>
      <c r="P3791" t="s">
        <v>8306</v>
      </c>
      <c r="Q3791" t="s">
        <v>8308</v>
      </c>
      <c r="R3791">
        <f t="shared" si="413"/>
        <v>93.9</v>
      </c>
      <c r="S3791" s="9">
        <f t="shared" si="414"/>
        <v>15</v>
      </c>
      <c r="T3791" s="8">
        <f t="shared" si="415"/>
        <v>42556.695706018523</v>
      </c>
      <c r="U3791" s="8">
        <f t="shared" si="416"/>
        <v>42616.695706018523</v>
      </c>
      <c r="V3791" s="14">
        <f t="shared" si="417"/>
        <v>60</v>
      </c>
      <c r="W3791" s="10">
        <f t="shared" si="418"/>
        <v>-0.84514035087719297</v>
      </c>
      <c r="X3791" s="21">
        <f t="shared" si="419"/>
        <v>2016</v>
      </c>
    </row>
    <row r="3792" spans="1:24" ht="60" x14ac:dyDescent="0.25">
      <c r="A3792">
        <v>353</v>
      </c>
      <c r="B3792" s="1" t="s">
        <v>354</v>
      </c>
      <c r="C3792" s="1" t="s">
        <v>4463</v>
      </c>
      <c r="D3792" s="3">
        <v>58425</v>
      </c>
      <c r="E3792" s="4">
        <v>63460.18</v>
      </c>
      <c r="F3792" t="s">
        <v>8218</v>
      </c>
      <c r="G3792" t="s">
        <v>8223</v>
      </c>
      <c r="H3792" t="s">
        <v>8403</v>
      </c>
      <c r="I3792" t="s">
        <v>8245</v>
      </c>
      <c r="J3792">
        <v>1447963219</v>
      </c>
      <c r="K3792">
        <v>1445367619</v>
      </c>
      <c r="L3792" t="b">
        <v>1</v>
      </c>
      <c r="M3792">
        <v>613</v>
      </c>
      <c r="N3792" t="b">
        <v>1</v>
      </c>
      <c r="O3792" t="s">
        <v>8267</v>
      </c>
      <c r="P3792" t="s">
        <v>8319</v>
      </c>
      <c r="Q3792" t="s">
        <v>8320</v>
      </c>
      <c r="R3792">
        <f t="shared" si="413"/>
        <v>103.52</v>
      </c>
      <c r="S3792" s="9">
        <f t="shared" si="414"/>
        <v>109</v>
      </c>
      <c r="T3792" s="8">
        <f t="shared" si="415"/>
        <v>42297.791886574079</v>
      </c>
      <c r="U3792" s="8">
        <f t="shared" si="416"/>
        <v>42327.833553240736</v>
      </c>
      <c r="V3792" s="14">
        <f t="shared" si="417"/>
        <v>30.041666666656965</v>
      </c>
      <c r="W3792" s="10">
        <f t="shared" si="418"/>
        <v>8.6181942661531882E-2</v>
      </c>
      <c r="X3792" s="21">
        <f t="shared" si="419"/>
        <v>2015</v>
      </c>
    </row>
    <row r="3793" spans="1:24" ht="60" x14ac:dyDescent="0.25">
      <c r="A3793">
        <v>1956</v>
      </c>
      <c r="B3793" s="1" t="s">
        <v>1957</v>
      </c>
      <c r="C3793" s="1" t="s">
        <v>6066</v>
      </c>
      <c r="D3793" s="3">
        <v>60000</v>
      </c>
      <c r="E3793" s="4">
        <v>176420</v>
      </c>
      <c r="F3793" t="s">
        <v>8218</v>
      </c>
      <c r="G3793" t="s">
        <v>8223</v>
      </c>
      <c r="H3793" t="s">
        <v>8403</v>
      </c>
      <c r="I3793" t="s">
        <v>8245</v>
      </c>
      <c r="J3793">
        <v>1429391405</v>
      </c>
      <c r="K3793">
        <v>1425507005</v>
      </c>
      <c r="L3793" t="b">
        <v>1</v>
      </c>
      <c r="M3793">
        <v>365</v>
      </c>
      <c r="N3793" t="b">
        <v>1</v>
      </c>
      <c r="O3793" t="s">
        <v>8293</v>
      </c>
      <c r="P3793" t="s">
        <v>8306</v>
      </c>
      <c r="Q3793" t="s">
        <v>8307</v>
      </c>
      <c r="R3793">
        <f t="shared" si="413"/>
        <v>483.34</v>
      </c>
      <c r="S3793" s="9">
        <f t="shared" si="414"/>
        <v>294</v>
      </c>
      <c r="T3793" s="8">
        <f t="shared" si="415"/>
        <v>42067.923668981486</v>
      </c>
      <c r="U3793" s="8">
        <f t="shared" si="416"/>
        <v>42112.882002314815</v>
      </c>
      <c r="V3793" s="14">
        <f t="shared" si="417"/>
        <v>44.958333333328483</v>
      </c>
      <c r="W3793" s="10">
        <f t="shared" si="418"/>
        <v>1.9403333333333332</v>
      </c>
      <c r="X3793" s="21">
        <f t="shared" si="419"/>
        <v>2015</v>
      </c>
    </row>
    <row r="3794" spans="1:24" ht="30" x14ac:dyDescent="0.25">
      <c r="A3794">
        <v>2710</v>
      </c>
      <c r="B3794" s="1" t="s">
        <v>2710</v>
      </c>
      <c r="C3794" s="1" t="s">
        <v>6820</v>
      </c>
      <c r="D3794" s="3">
        <v>60000</v>
      </c>
      <c r="E3794" s="4">
        <v>92340.21</v>
      </c>
      <c r="F3794" t="s">
        <v>8218</v>
      </c>
      <c r="G3794" t="s">
        <v>8223</v>
      </c>
      <c r="H3794" t="s">
        <v>8403</v>
      </c>
      <c r="I3794" t="s">
        <v>8245</v>
      </c>
      <c r="J3794">
        <v>1407549600</v>
      </c>
      <c r="K3794">
        <v>1404797428</v>
      </c>
      <c r="L3794" t="b">
        <v>1</v>
      </c>
      <c r="M3794">
        <v>1088</v>
      </c>
      <c r="N3794" t="b">
        <v>1</v>
      </c>
      <c r="O3794" t="s">
        <v>8301</v>
      </c>
      <c r="P3794" t="s">
        <v>8321</v>
      </c>
      <c r="Q3794" t="s">
        <v>8322</v>
      </c>
      <c r="R3794">
        <f t="shared" si="413"/>
        <v>84.87</v>
      </c>
      <c r="S3794" s="9">
        <f t="shared" si="414"/>
        <v>154</v>
      </c>
      <c r="T3794" s="8">
        <f t="shared" si="415"/>
        <v>41828.229490740741</v>
      </c>
      <c r="U3794" s="8">
        <f t="shared" si="416"/>
        <v>41860.083333333336</v>
      </c>
      <c r="V3794" s="14">
        <f t="shared" si="417"/>
        <v>31.853842592594447</v>
      </c>
      <c r="W3794" s="10">
        <f t="shared" si="418"/>
        <v>0.53900350000000008</v>
      </c>
      <c r="X3794" s="21">
        <f t="shared" si="419"/>
        <v>2014</v>
      </c>
    </row>
    <row r="3795" spans="1:24" ht="45" x14ac:dyDescent="0.25">
      <c r="A3795">
        <v>998</v>
      </c>
      <c r="B3795" s="1" t="s">
        <v>999</v>
      </c>
      <c r="C3795" s="1" t="s">
        <v>5108</v>
      </c>
      <c r="D3795" s="3">
        <v>60000</v>
      </c>
      <c r="E3795" s="4">
        <v>35135</v>
      </c>
      <c r="F3795" t="s">
        <v>8220</v>
      </c>
      <c r="G3795" t="s">
        <v>8228</v>
      </c>
      <c r="H3795" t="s">
        <v>8408</v>
      </c>
      <c r="I3795" t="s">
        <v>8250</v>
      </c>
      <c r="J3795">
        <v>1447909401</v>
      </c>
      <c r="K3795">
        <v>1444017801</v>
      </c>
      <c r="L3795" t="b">
        <v>0</v>
      </c>
      <c r="M3795">
        <v>229</v>
      </c>
      <c r="N3795" t="b">
        <v>0</v>
      </c>
      <c r="O3795" t="s">
        <v>8271</v>
      </c>
      <c r="P3795" t="s">
        <v>8306</v>
      </c>
      <c r="Q3795" t="s">
        <v>8308</v>
      </c>
      <c r="R3795">
        <f t="shared" si="413"/>
        <v>153.43</v>
      </c>
      <c r="S3795" s="9">
        <f t="shared" si="414"/>
        <v>59</v>
      </c>
      <c r="T3795" s="8">
        <f t="shared" si="415"/>
        <v>42282.168993055559</v>
      </c>
      <c r="U3795" s="8">
        <f t="shared" si="416"/>
        <v>42327.210659722223</v>
      </c>
      <c r="V3795" s="14">
        <f t="shared" si="417"/>
        <v>45.041666666664241</v>
      </c>
      <c r="W3795" s="10">
        <f t="shared" si="418"/>
        <v>-0.41441666666666666</v>
      </c>
      <c r="X3795" s="21">
        <f t="shared" si="419"/>
        <v>2015</v>
      </c>
    </row>
    <row r="3796" spans="1:24" ht="60" x14ac:dyDescent="0.25">
      <c r="A3796">
        <v>613</v>
      </c>
      <c r="B3796" s="1" t="s">
        <v>614</v>
      </c>
      <c r="C3796" s="1" t="s">
        <v>4723</v>
      </c>
      <c r="D3796" s="3">
        <v>60000</v>
      </c>
      <c r="E3796" s="4">
        <v>12818</v>
      </c>
      <c r="F3796" t="s">
        <v>8219</v>
      </c>
      <c r="G3796" t="s">
        <v>8223</v>
      </c>
      <c r="H3796" t="s">
        <v>8403</v>
      </c>
      <c r="I3796" t="s">
        <v>8245</v>
      </c>
      <c r="J3796">
        <v>1443675540</v>
      </c>
      <c r="K3796">
        <v>1441022120</v>
      </c>
      <c r="L3796" t="b">
        <v>0</v>
      </c>
      <c r="M3796">
        <v>121</v>
      </c>
      <c r="N3796" t="b">
        <v>0</v>
      </c>
      <c r="O3796" t="s">
        <v>8270</v>
      </c>
      <c r="P3796" t="s">
        <v>8306</v>
      </c>
      <c r="Q3796" t="s">
        <v>8340</v>
      </c>
      <c r="R3796">
        <f t="shared" si="413"/>
        <v>105.93</v>
      </c>
      <c r="S3796" s="9">
        <f t="shared" si="414"/>
        <v>21</v>
      </c>
      <c r="T3796" s="8">
        <f t="shared" si="415"/>
        <v>42247.496759259258</v>
      </c>
      <c r="U3796" s="8">
        <f t="shared" si="416"/>
        <v>42278.207638888889</v>
      </c>
      <c r="V3796" s="14">
        <f t="shared" si="417"/>
        <v>30.710879629630654</v>
      </c>
      <c r="W3796" s="10">
        <f t="shared" si="418"/>
        <v>-0.78636666666666666</v>
      </c>
      <c r="X3796" s="21">
        <f t="shared" si="419"/>
        <v>2015</v>
      </c>
    </row>
    <row r="3797" spans="1:24" ht="60" x14ac:dyDescent="0.25">
      <c r="A3797">
        <v>2696</v>
      </c>
      <c r="B3797" s="1" t="s">
        <v>2696</v>
      </c>
      <c r="C3797" s="1" t="s">
        <v>6806</v>
      </c>
      <c r="D3797" s="3">
        <v>60000</v>
      </c>
      <c r="E3797" s="4">
        <v>3390</v>
      </c>
      <c r="F3797" t="s">
        <v>8220</v>
      </c>
      <c r="G3797" t="s">
        <v>8223</v>
      </c>
      <c r="H3797" t="s">
        <v>8403</v>
      </c>
      <c r="I3797" t="s">
        <v>8245</v>
      </c>
      <c r="J3797">
        <v>1419538560</v>
      </c>
      <c r="K3797">
        <v>1416600960</v>
      </c>
      <c r="L3797" t="b">
        <v>0</v>
      </c>
      <c r="M3797">
        <v>38</v>
      </c>
      <c r="N3797" t="b">
        <v>0</v>
      </c>
      <c r="O3797" t="s">
        <v>8282</v>
      </c>
      <c r="P3797" t="s">
        <v>8317</v>
      </c>
      <c r="Q3797" t="s">
        <v>8343</v>
      </c>
      <c r="R3797">
        <f t="shared" si="413"/>
        <v>89.21</v>
      </c>
      <c r="S3797" s="9">
        <f t="shared" si="414"/>
        <v>6</v>
      </c>
      <c r="T3797" s="8">
        <f t="shared" si="415"/>
        <v>41964.844444444447</v>
      </c>
      <c r="U3797" s="8">
        <f t="shared" si="416"/>
        <v>41998.844444444447</v>
      </c>
      <c r="V3797" s="14">
        <f t="shared" si="417"/>
        <v>34</v>
      </c>
      <c r="W3797" s="10">
        <f t="shared" si="418"/>
        <v>-0.94350000000000001</v>
      </c>
      <c r="X3797" s="21">
        <f t="shared" si="419"/>
        <v>2014</v>
      </c>
    </row>
    <row r="3798" spans="1:24" ht="45" x14ac:dyDescent="0.25">
      <c r="A3798">
        <v>1179</v>
      </c>
      <c r="B3798" s="1" t="s">
        <v>1180</v>
      </c>
      <c r="C3798" s="1" t="s">
        <v>5289</v>
      </c>
      <c r="D3798" s="3">
        <v>60000</v>
      </c>
      <c r="E3798" s="4">
        <v>3200</v>
      </c>
      <c r="F3798" t="s">
        <v>8220</v>
      </c>
      <c r="G3798" t="s">
        <v>8228</v>
      </c>
      <c r="H3798" t="s">
        <v>8408</v>
      </c>
      <c r="I3798" t="s">
        <v>8250</v>
      </c>
      <c r="J3798">
        <v>1446052627</v>
      </c>
      <c r="K3798">
        <v>1443460627</v>
      </c>
      <c r="L3798" t="b">
        <v>0</v>
      </c>
      <c r="M3798">
        <v>5</v>
      </c>
      <c r="N3798" t="b">
        <v>0</v>
      </c>
      <c r="O3798" t="s">
        <v>8282</v>
      </c>
      <c r="P3798" t="s">
        <v>8317</v>
      </c>
      <c r="Q3798" t="s">
        <v>8343</v>
      </c>
      <c r="R3798">
        <f t="shared" si="413"/>
        <v>640</v>
      </c>
      <c r="S3798" s="9">
        <f t="shared" si="414"/>
        <v>5</v>
      </c>
      <c r="T3798" s="8">
        <f t="shared" si="415"/>
        <v>42275.720219907409</v>
      </c>
      <c r="U3798" s="8">
        <f t="shared" si="416"/>
        <v>42305.720219907409</v>
      </c>
      <c r="V3798" s="14">
        <f t="shared" si="417"/>
        <v>30</v>
      </c>
      <c r="W3798" s="10">
        <f t="shared" si="418"/>
        <v>-0.94666666666666666</v>
      </c>
      <c r="X3798" s="21">
        <f t="shared" si="419"/>
        <v>2015</v>
      </c>
    </row>
    <row r="3799" spans="1:24" ht="60" x14ac:dyDescent="0.25">
      <c r="A3799">
        <v>1104</v>
      </c>
      <c r="B3799" s="1" t="s">
        <v>1105</v>
      </c>
      <c r="C3799" s="1" t="s">
        <v>5214</v>
      </c>
      <c r="D3799" s="3">
        <v>60000</v>
      </c>
      <c r="E3799" s="4">
        <v>2971</v>
      </c>
      <c r="F3799" t="s">
        <v>8220</v>
      </c>
      <c r="G3799" t="s">
        <v>8224</v>
      </c>
      <c r="H3799" t="s">
        <v>8407</v>
      </c>
      <c r="I3799" t="s">
        <v>8246</v>
      </c>
      <c r="J3799">
        <v>1402480221</v>
      </c>
      <c r="K3799">
        <v>1399888221</v>
      </c>
      <c r="L3799" t="b">
        <v>0</v>
      </c>
      <c r="M3799">
        <v>37</v>
      </c>
      <c r="N3799" t="b">
        <v>0</v>
      </c>
      <c r="O3799" t="s">
        <v>8280</v>
      </c>
      <c r="P3799" t="s">
        <v>8314</v>
      </c>
      <c r="Q3799" t="s">
        <v>8332</v>
      </c>
      <c r="R3799">
        <f t="shared" si="413"/>
        <v>80.3</v>
      </c>
      <c r="S3799" s="9">
        <f t="shared" si="414"/>
        <v>5</v>
      </c>
      <c r="T3799" s="8">
        <f t="shared" si="415"/>
        <v>41771.40996527778</v>
      </c>
      <c r="U3799" s="8">
        <f t="shared" si="416"/>
        <v>41801.40996527778</v>
      </c>
      <c r="V3799" s="14">
        <f t="shared" si="417"/>
        <v>30</v>
      </c>
      <c r="W3799" s="10">
        <f t="shared" si="418"/>
        <v>-0.95048333333333335</v>
      </c>
      <c r="X3799" s="21">
        <f t="shared" si="419"/>
        <v>2014</v>
      </c>
    </row>
    <row r="3800" spans="1:24" x14ac:dyDescent="0.25">
      <c r="A3800">
        <v>1590</v>
      </c>
      <c r="B3800" s="1" t="s">
        <v>1591</v>
      </c>
      <c r="C3800" s="1" t="s">
        <v>5700</v>
      </c>
      <c r="D3800" s="3">
        <v>60000</v>
      </c>
      <c r="E3800" s="4">
        <v>1020</v>
      </c>
      <c r="F3800" t="s">
        <v>8220</v>
      </c>
      <c r="G3800" t="s">
        <v>8236</v>
      </c>
      <c r="H3800" t="s">
        <v>8410</v>
      </c>
      <c r="I3800" t="s">
        <v>8248</v>
      </c>
      <c r="J3800">
        <v>1443040464</v>
      </c>
      <c r="K3800">
        <v>1440448464</v>
      </c>
      <c r="L3800" t="b">
        <v>0</v>
      </c>
      <c r="M3800">
        <v>2</v>
      </c>
      <c r="N3800" t="b">
        <v>0</v>
      </c>
      <c r="O3800" t="s">
        <v>8289</v>
      </c>
      <c r="P3800" t="s">
        <v>8311</v>
      </c>
      <c r="Q3800" t="s">
        <v>8349</v>
      </c>
      <c r="R3800">
        <f t="shared" si="413"/>
        <v>510</v>
      </c>
      <c r="S3800" s="9">
        <f t="shared" si="414"/>
        <v>2</v>
      </c>
      <c r="T3800" s="8">
        <f t="shared" si="415"/>
        <v>42240.857222222221</v>
      </c>
      <c r="U3800" s="8">
        <f t="shared" si="416"/>
        <v>42270.857222222221</v>
      </c>
      <c r="V3800" s="14">
        <f t="shared" si="417"/>
        <v>30</v>
      </c>
      <c r="W3800" s="10">
        <f t="shared" si="418"/>
        <v>-0.98299999999999998</v>
      </c>
      <c r="X3800" s="21">
        <f t="shared" si="419"/>
        <v>2015</v>
      </c>
    </row>
    <row r="3801" spans="1:24" ht="45" x14ac:dyDescent="0.25">
      <c r="A3801">
        <v>1167</v>
      </c>
      <c r="B3801" s="1" t="s">
        <v>1168</v>
      </c>
      <c r="C3801" s="1" t="s">
        <v>5277</v>
      </c>
      <c r="D3801" s="3">
        <v>60000</v>
      </c>
      <c r="E3801" s="4">
        <v>979</v>
      </c>
      <c r="F3801" t="s">
        <v>8220</v>
      </c>
      <c r="G3801" t="s">
        <v>8223</v>
      </c>
      <c r="H3801" t="s">
        <v>8403</v>
      </c>
      <c r="I3801" t="s">
        <v>8245</v>
      </c>
      <c r="J3801">
        <v>1410543495</v>
      </c>
      <c r="K3801">
        <v>1407865095</v>
      </c>
      <c r="L3801" t="b">
        <v>0</v>
      </c>
      <c r="M3801">
        <v>16</v>
      </c>
      <c r="N3801" t="b">
        <v>0</v>
      </c>
      <c r="O3801" t="s">
        <v>8282</v>
      </c>
      <c r="P3801" t="s">
        <v>8317</v>
      </c>
      <c r="Q3801" t="s">
        <v>8343</v>
      </c>
      <c r="R3801">
        <f t="shared" si="413"/>
        <v>61.19</v>
      </c>
      <c r="S3801" s="9">
        <f t="shared" si="414"/>
        <v>2</v>
      </c>
      <c r="T3801" s="8">
        <f t="shared" si="415"/>
        <v>41863.734895833331</v>
      </c>
      <c r="U3801" s="8">
        <f t="shared" si="416"/>
        <v>41894.734895833331</v>
      </c>
      <c r="V3801" s="14">
        <f t="shared" si="417"/>
        <v>31</v>
      </c>
      <c r="W3801" s="10">
        <f t="shared" si="418"/>
        <v>-0.98368333333333335</v>
      </c>
      <c r="X3801" s="21">
        <f t="shared" si="419"/>
        <v>2014</v>
      </c>
    </row>
    <row r="3802" spans="1:24" ht="45" x14ac:dyDescent="0.25">
      <c r="A3802">
        <v>2125</v>
      </c>
      <c r="B3802" s="1" t="s">
        <v>2126</v>
      </c>
      <c r="C3802" s="1" t="s">
        <v>6235</v>
      </c>
      <c r="D3802" s="3">
        <v>60000</v>
      </c>
      <c r="E3802" s="4">
        <v>852</v>
      </c>
      <c r="F3802" t="s">
        <v>8220</v>
      </c>
      <c r="G3802" t="s">
        <v>8223</v>
      </c>
      <c r="H3802" t="s">
        <v>8403</v>
      </c>
      <c r="I3802" t="s">
        <v>8245</v>
      </c>
      <c r="J3802">
        <v>1438734833</v>
      </c>
      <c r="K3802">
        <v>1436142833</v>
      </c>
      <c r="L3802" t="b">
        <v>0</v>
      </c>
      <c r="M3802">
        <v>27</v>
      </c>
      <c r="N3802" t="b">
        <v>0</v>
      </c>
      <c r="O3802" t="s">
        <v>8280</v>
      </c>
      <c r="P3802" t="s">
        <v>8314</v>
      </c>
      <c r="Q3802" t="s">
        <v>8332</v>
      </c>
      <c r="R3802">
        <f t="shared" si="413"/>
        <v>31.56</v>
      </c>
      <c r="S3802" s="9">
        <f t="shared" si="414"/>
        <v>1</v>
      </c>
      <c r="T3802" s="8">
        <f t="shared" si="415"/>
        <v>42191.023530092592</v>
      </c>
      <c r="U3802" s="8">
        <f t="shared" si="416"/>
        <v>42221.023530092592</v>
      </c>
      <c r="V3802" s="14">
        <f t="shared" si="417"/>
        <v>30</v>
      </c>
      <c r="W3802" s="10">
        <f t="shared" si="418"/>
        <v>-0.98580000000000001</v>
      </c>
      <c r="X3802" s="21">
        <f t="shared" si="419"/>
        <v>2015</v>
      </c>
    </row>
    <row r="3803" spans="1:24" ht="60" x14ac:dyDescent="0.25">
      <c r="A3803">
        <v>695</v>
      </c>
      <c r="B3803" s="1" t="s">
        <v>696</v>
      </c>
      <c r="C3803" s="1" t="s">
        <v>4805</v>
      </c>
      <c r="D3803" s="3">
        <v>60000</v>
      </c>
      <c r="E3803" s="4">
        <v>636</v>
      </c>
      <c r="F3803" t="s">
        <v>8220</v>
      </c>
      <c r="G3803" t="s">
        <v>8223</v>
      </c>
      <c r="H3803" t="s">
        <v>8403</v>
      </c>
      <c r="I3803" t="s">
        <v>8245</v>
      </c>
      <c r="J3803">
        <v>1414758620</v>
      </c>
      <c r="K3803">
        <v>1412166620</v>
      </c>
      <c r="L3803" t="b">
        <v>0</v>
      </c>
      <c r="M3803">
        <v>7</v>
      </c>
      <c r="N3803" t="b">
        <v>0</v>
      </c>
      <c r="O3803" t="s">
        <v>8271</v>
      </c>
      <c r="P3803" t="s">
        <v>8306</v>
      </c>
      <c r="Q3803" t="s">
        <v>8308</v>
      </c>
      <c r="R3803">
        <f t="shared" si="413"/>
        <v>90.86</v>
      </c>
      <c r="S3803" s="9">
        <f t="shared" si="414"/>
        <v>1</v>
      </c>
      <c r="T3803" s="8">
        <f t="shared" si="415"/>
        <v>41913.521064814813</v>
      </c>
      <c r="U3803" s="8">
        <f t="shared" si="416"/>
        <v>41943.521064814813</v>
      </c>
      <c r="V3803" s="14">
        <f t="shared" si="417"/>
        <v>30</v>
      </c>
      <c r="W3803" s="10">
        <f t="shared" si="418"/>
        <v>-0.98939999999999995</v>
      </c>
      <c r="X3803" s="21">
        <f t="shared" si="419"/>
        <v>2014</v>
      </c>
    </row>
    <row r="3804" spans="1:24" ht="60" x14ac:dyDescent="0.25">
      <c r="A3804">
        <v>2650</v>
      </c>
      <c r="B3804" s="1" t="s">
        <v>2650</v>
      </c>
      <c r="C3804" s="1" t="s">
        <v>6760</v>
      </c>
      <c r="D3804" s="3">
        <v>60000</v>
      </c>
      <c r="E3804" s="4">
        <v>358</v>
      </c>
      <c r="F3804" t="s">
        <v>8219</v>
      </c>
      <c r="G3804" t="s">
        <v>8223</v>
      </c>
      <c r="H3804" t="s">
        <v>8403</v>
      </c>
      <c r="I3804" t="s">
        <v>8245</v>
      </c>
      <c r="J3804">
        <v>1482332343</v>
      </c>
      <c r="K3804">
        <v>1479740343</v>
      </c>
      <c r="L3804" t="b">
        <v>0</v>
      </c>
      <c r="M3804">
        <v>5</v>
      </c>
      <c r="N3804" t="b">
        <v>0</v>
      </c>
      <c r="O3804" t="s">
        <v>8299</v>
      </c>
      <c r="P3804" t="s">
        <v>8306</v>
      </c>
      <c r="Q3804" t="s">
        <v>8313</v>
      </c>
      <c r="R3804">
        <f t="shared" si="413"/>
        <v>71.599999999999994</v>
      </c>
      <c r="S3804" s="9">
        <f t="shared" si="414"/>
        <v>1</v>
      </c>
      <c r="T3804" s="8">
        <f t="shared" si="415"/>
        <v>42695.624340277776</v>
      </c>
      <c r="U3804" s="8">
        <f t="shared" si="416"/>
        <v>42725.624340277776</v>
      </c>
      <c r="V3804" s="14">
        <f t="shared" si="417"/>
        <v>30</v>
      </c>
      <c r="W3804" s="10">
        <f t="shared" si="418"/>
        <v>-0.99403333333333332</v>
      </c>
      <c r="X3804" s="21">
        <f t="shared" si="419"/>
        <v>2016</v>
      </c>
    </row>
    <row r="3805" spans="1:24" ht="45" x14ac:dyDescent="0.25">
      <c r="A3805">
        <v>2415</v>
      </c>
      <c r="B3805" s="1" t="s">
        <v>2416</v>
      </c>
      <c r="C3805" s="1" t="s">
        <v>6525</v>
      </c>
      <c r="D3805" s="3">
        <v>60000</v>
      </c>
      <c r="E3805" s="4">
        <v>335</v>
      </c>
      <c r="F3805" t="s">
        <v>8220</v>
      </c>
      <c r="G3805" t="s">
        <v>8223</v>
      </c>
      <c r="H3805" t="s">
        <v>8403</v>
      </c>
      <c r="I3805" t="s">
        <v>8245</v>
      </c>
      <c r="J3805">
        <v>1468615346</v>
      </c>
      <c r="K3805">
        <v>1466023346</v>
      </c>
      <c r="L3805" t="b">
        <v>0</v>
      </c>
      <c r="M3805">
        <v>6</v>
      </c>
      <c r="N3805" t="b">
        <v>0</v>
      </c>
      <c r="O3805" t="s">
        <v>8282</v>
      </c>
      <c r="P3805" t="s">
        <v>8317</v>
      </c>
      <c r="Q3805" t="s">
        <v>8343</v>
      </c>
      <c r="R3805">
        <f t="shared" si="413"/>
        <v>55.83</v>
      </c>
      <c r="S3805" s="9">
        <f t="shared" si="414"/>
        <v>1</v>
      </c>
      <c r="T3805" s="8">
        <f t="shared" si="415"/>
        <v>42536.862800925926</v>
      </c>
      <c r="U3805" s="8">
        <f t="shared" si="416"/>
        <v>42566.862800925926</v>
      </c>
      <c r="V3805" s="14">
        <f t="shared" si="417"/>
        <v>30</v>
      </c>
      <c r="W3805" s="10">
        <f t="shared" si="418"/>
        <v>-0.99441666666666662</v>
      </c>
      <c r="X3805" s="21">
        <f t="shared" si="419"/>
        <v>2016</v>
      </c>
    </row>
    <row r="3806" spans="1:24" ht="60" x14ac:dyDescent="0.25">
      <c r="A3806">
        <v>575</v>
      </c>
      <c r="B3806" s="1" t="s">
        <v>576</v>
      </c>
      <c r="C3806" s="1" t="s">
        <v>4685</v>
      </c>
      <c r="D3806" s="3">
        <v>60000</v>
      </c>
      <c r="E3806" s="4">
        <v>259</v>
      </c>
      <c r="F3806" t="s">
        <v>8220</v>
      </c>
      <c r="G3806" t="s">
        <v>8235</v>
      </c>
      <c r="H3806" t="s">
        <v>8412</v>
      </c>
      <c r="I3806" t="s">
        <v>8248</v>
      </c>
      <c r="J3806">
        <v>1434213443</v>
      </c>
      <c r="K3806">
        <v>1431621443</v>
      </c>
      <c r="L3806" t="b">
        <v>0</v>
      </c>
      <c r="M3806">
        <v>4</v>
      </c>
      <c r="N3806" t="b">
        <v>0</v>
      </c>
      <c r="O3806" t="s">
        <v>8270</v>
      </c>
      <c r="P3806" t="s">
        <v>8306</v>
      </c>
      <c r="Q3806" t="s">
        <v>8340</v>
      </c>
      <c r="R3806">
        <f t="shared" si="413"/>
        <v>64.75</v>
      </c>
      <c r="S3806" s="9">
        <f t="shared" si="414"/>
        <v>0</v>
      </c>
      <c r="T3806" s="8">
        <f t="shared" si="415"/>
        <v>42138.692627314813</v>
      </c>
      <c r="U3806" s="8">
        <f t="shared" si="416"/>
        <v>42168.692627314813</v>
      </c>
      <c r="V3806" s="14">
        <f t="shared" si="417"/>
        <v>30</v>
      </c>
      <c r="W3806" s="10">
        <f t="shared" si="418"/>
        <v>-0.99568333333333336</v>
      </c>
      <c r="X3806" s="21">
        <f t="shared" si="419"/>
        <v>2015</v>
      </c>
    </row>
    <row r="3807" spans="1:24" ht="45" x14ac:dyDescent="0.25">
      <c r="A3807">
        <v>3909</v>
      </c>
      <c r="B3807" s="1" t="s">
        <v>3906</v>
      </c>
      <c r="C3807" s="1" t="s">
        <v>8017</v>
      </c>
      <c r="D3807" s="3">
        <v>60000</v>
      </c>
      <c r="E3807" s="4">
        <v>135</v>
      </c>
      <c r="F3807" t="s">
        <v>8220</v>
      </c>
      <c r="G3807" t="s">
        <v>8223</v>
      </c>
      <c r="H3807" t="s">
        <v>8403</v>
      </c>
      <c r="I3807" t="s">
        <v>8245</v>
      </c>
      <c r="J3807">
        <v>1410424642</v>
      </c>
      <c r="K3807">
        <v>1407832642</v>
      </c>
      <c r="L3807" t="b">
        <v>0</v>
      </c>
      <c r="M3807">
        <v>4</v>
      </c>
      <c r="N3807" t="b">
        <v>0</v>
      </c>
      <c r="O3807" t="s">
        <v>8269</v>
      </c>
      <c r="P3807" t="s">
        <v>8321</v>
      </c>
      <c r="Q3807" t="s">
        <v>8324</v>
      </c>
      <c r="R3807">
        <f t="shared" si="413"/>
        <v>33.75</v>
      </c>
      <c r="S3807" s="9">
        <f t="shared" si="414"/>
        <v>0</v>
      </c>
      <c r="T3807" s="8">
        <f t="shared" si="415"/>
        <v>41863.359282407408</v>
      </c>
      <c r="U3807" s="8">
        <f t="shared" si="416"/>
        <v>41893.359282407408</v>
      </c>
      <c r="V3807" s="14">
        <f t="shared" si="417"/>
        <v>30</v>
      </c>
      <c r="W3807" s="10">
        <f t="shared" si="418"/>
        <v>-0.99775000000000003</v>
      </c>
      <c r="X3807" s="21">
        <f t="shared" si="419"/>
        <v>2014</v>
      </c>
    </row>
    <row r="3808" spans="1:24" ht="60" x14ac:dyDescent="0.25">
      <c r="A3808">
        <v>3918</v>
      </c>
      <c r="B3808" s="1" t="s">
        <v>3915</v>
      </c>
      <c r="C3808" s="1" t="s">
        <v>8026</v>
      </c>
      <c r="D3808" s="3">
        <v>60000</v>
      </c>
      <c r="E3808" s="4">
        <v>120</v>
      </c>
      <c r="F3808" t="s">
        <v>8220</v>
      </c>
      <c r="G3808" t="s">
        <v>8224</v>
      </c>
      <c r="H3808" t="s">
        <v>8407</v>
      </c>
      <c r="I3808" t="s">
        <v>8246</v>
      </c>
      <c r="J3808">
        <v>1407168000</v>
      </c>
      <c r="K3808">
        <v>1406131023</v>
      </c>
      <c r="L3808" t="b">
        <v>0</v>
      </c>
      <c r="M3808">
        <v>3</v>
      </c>
      <c r="N3808" t="b">
        <v>0</v>
      </c>
      <c r="O3808" t="s">
        <v>8269</v>
      </c>
      <c r="P3808" t="s">
        <v>8321</v>
      </c>
      <c r="Q3808" t="s">
        <v>8324</v>
      </c>
      <c r="R3808">
        <f t="shared" si="413"/>
        <v>40</v>
      </c>
      <c r="S3808" s="9">
        <f t="shared" si="414"/>
        <v>0</v>
      </c>
      <c r="T3808" s="8">
        <f t="shared" si="415"/>
        <v>41843.664618055554</v>
      </c>
      <c r="U3808" s="8">
        <f t="shared" si="416"/>
        <v>41855.666666666664</v>
      </c>
      <c r="V3808" s="14">
        <f t="shared" si="417"/>
        <v>12.002048611109785</v>
      </c>
      <c r="W3808" s="10">
        <f t="shared" si="418"/>
        <v>-0.998</v>
      </c>
      <c r="X3808" s="21">
        <f t="shared" si="419"/>
        <v>2014</v>
      </c>
    </row>
    <row r="3809" spans="1:24" ht="60" x14ac:dyDescent="0.25">
      <c r="A3809">
        <v>3078</v>
      </c>
      <c r="B3809" s="1" t="s">
        <v>3078</v>
      </c>
      <c r="C3809" s="1" t="s">
        <v>7188</v>
      </c>
      <c r="D3809" s="3">
        <v>60000</v>
      </c>
      <c r="E3809" s="4">
        <v>71</v>
      </c>
      <c r="F3809" t="s">
        <v>8220</v>
      </c>
      <c r="G3809" t="s">
        <v>8223</v>
      </c>
      <c r="H3809" t="s">
        <v>8403</v>
      </c>
      <c r="I3809" t="s">
        <v>8245</v>
      </c>
      <c r="J3809">
        <v>1424920795</v>
      </c>
      <c r="K3809">
        <v>1422328795</v>
      </c>
      <c r="L3809" t="b">
        <v>0</v>
      </c>
      <c r="M3809">
        <v>3</v>
      </c>
      <c r="N3809" t="b">
        <v>0</v>
      </c>
      <c r="O3809" t="s">
        <v>8301</v>
      </c>
      <c r="P3809" t="s">
        <v>8321</v>
      </c>
      <c r="Q3809" t="s">
        <v>8322</v>
      </c>
      <c r="R3809">
        <f t="shared" si="413"/>
        <v>23.67</v>
      </c>
      <c r="S3809" s="9">
        <f t="shared" si="414"/>
        <v>0</v>
      </c>
      <c r="T3809" s="8">
        <f t="shared" si="415"/>
        <v>42031.138831018514</v>
      </c>
      <c r="U3809" s="8">
        <f t="shared" si="416"/>
        <v>42061.138831018514</v>
      </c>
      <c r="V3809" s="14">
        <f t="shared" si="417"/>
        <v>30</v>
      </c>
      <c r="W3809" s="10">
        <f t="shared" si="418"/>
        <v>-0.99881666666666669</v>
      </c>
      <c r="X3809" s="21">
        <f t="shared" si="419"/>
        <v>2015</v>
      </c>
    </row>
    <row r="3810" spans="1:24" ht="60" x14ac:dyDescent="0.25">
      <c r="A3810">
        <v>546</v>
      </c>
      <c r="B3810" s="1" t="s">
        <v>547</v>
      </c>
      <c r="C3810" s="1" t="s">
        <v>4656</v>
      </c>
      <c r="D3810" s="3">
        <v>60000</v>
      </c>
      <c r="E3810" s="4">
        <v>52</v>
      </c>
      <c r="F3810" t="s">
        <v>8220</v>
      </c>
      <c r="G3810" t="s">
        <v>8223</v>
      </c>
      <c r="H3810" t="s">
        <v>8403</v>
      </c>
      <c r="I3810" t="s">
        <v>8245</v>
      </c>
      <c r="J3810">
        <v>1445097715</v>
      </c>
      <c r="K3810">
        <v>1441209715</v>
      </c>
      <c r="L3810" t="b">
        <v>0</v>
      </c>
      <c r="M3810">
        <v>2</v>
      </c>
      <c r="N3810" t="b">
        <v>0</v>
      </c>
      <c r="O3810" t="s">
        <v>8270</v>
      </c>
      <c r="P3810" t="s">
        <v>8306</v>
      </c>
      <c r="Q3810" t="s">
        <v>8340</v>
      </c>
      <c r="R3810">
        <f t="shared" si="413"/>
        <v>26</v>
      </c>
      <c r="S3810" s="9">
        <f t="shared" si="414"/>
        <v>0</v>
      </c>
      <c r="T3810" s="8">
        <f t="shared" si="415"/>
        <v>42249.667997685188</v>
      </c>
      <c r="U3810" s="8">
        <f t="shared" si="416"/>
        <v>42294.667997685188</v>
      </c>
      <c r="V3810" s="14">
        <f t="shared" si="417"/>
        <v>45</v>
      </c>
      <c r="W3810" s="10">
        <f t="shared" si="418"/>
        <v>-0.99913333333333332</v>
      </c>
      <c r="X3810" s="21">
        <f t="shared" si="419"/>
        <v>2015</v>
      </c>
    </row>
    <row r="3811" spans="1:24" ht="45" x14ac:dyDescent="0.25">
      <c r="A3811">
        <v>2346</v>
      </c>
      <c r="B3811" s="1" t="s">
        <v>2347</v>
      </c>
      <c r="C3811" s="1" t="s">
        <v>6456</v>
      </c>
      <c r="D3811" s="3">
        <v>60000</v>
      </c>
      <c r="E3811" s="4">
        <v>39</v>
      </c>
      <c r="F3811" t="s">
        <v>8219</v>
      </c>
      <c r="G3811" t="s">
        <v>8223</v>
      </c>
      <c r="H3811" t="s">
        <v>8403</v>
      </c>
      <c r="I3811" t="s">
        <v>8245</v>
      </c>
      <c r="J3811">
        <v>1476731431</v>
      </c>
      <c r="K3811">
        <v>1472843431</v>
      </c>
      <c r="L3811" t="b">
        <v>0</v>
      </c>
      <c r="M3811">
        <v>3</v>
      </c>
      <c r="N3811" t="b">
        <v>0</v>
      </c>
      <c r="O3811" t="s">
        <v>8270</v>
      </c>
      <c r="P3811" t="s">
        <v>8306</v>
      </c>
      <c r="Q3811" t="s">
        <v>8340</v>
      </c>
      <c r="R3811">
        <f t="shared" si="413"/>
        <v>13</v>
      </c>
      <c r="S3811" s="9">
        <f t="shared" si="414"/>
        <v>0</v>
      </c>
      <c r="T3811" s="8">
        <f t="shared" si="415"/>
        <v>42615.79896990741</v>
      </c>
      <c r="U3811" s="8">
        <f t="shared" si="416"/>
        <v>42660.79896990741</v>
      </c>
      <c r="V3811" s="14">
        <f t="shared" si="417"/>
        <v>45</v>
      </c>
      <c r="W3811" s="10">
        <f t="shared" si="418"/>
        <v>-0.99934999999999996</v>
      </c>
      <c r="X3811" s="21">
        <f t="shared" si="419"/>
        <v>2016</v>
      </c>
    </row>
    <row r="3812" spans="1:24" ht="60" x14ac:dyDescent="0.25">
      <c r="A3812">
        <v>1162</v>
      </c>
      <c r="B3812" s="1" t="s">
        <v>1163</v>
      </c>
      <c r="C3812" s="1" t="s">
        <v>5272</v>
      </c>
      <c r="D3812" s="3">
        <v>60000</v>
      </c>
      <c r="E3812" s="4">
        <v>35</v>
      </c>
      <c r="F3812" t="s">
        <v>8220</v>
      </c>
      <c r="G3812" t="s">
        <v>8223</v>
      </c>
      <c r="H3812" t="s">
        <v>8403</v>
      </c>
      <c r="I3812" t="s">
        <v>8245</v>
      </c>
      <c r="J3812">
        <v>1411662264</v>
      </c>
      <c r="K3812">
        <v>1408983864</v>
      </c>
      <c r="L3812" t="b">
        <v>0</v>
      </c>
      <c r="M3812">
        <v>2</v>
      </c>
      <c r="N3812" t="b">
        <v>0</v>
      </c>
      <c r="O3812" t="s">
        <v>8282</v>
      </c>
      <c r="P3812" t="s">
        <v>8317</v>
      </c>
      <c r="Q3812" t="s">
        <v>8343</v>
      </c>
      <c r="R3812">
        <f t="shared" si="413"/>
        <v>17.5</v>
      </c>
      <c r="S3812" s="9">
        <f t="shared" si="414"/>
        <v>0</v>
      </c>
      <c r="T3812" s="8">
        <f t="shared" si="415"/>
        <v>41876.683611111112</v>
      </c>
      <c r="U3812" s="8">
        <f t="shared" si="416"/>
        <v>41907.683611111112</v>
      </c>
      <c r="V3812" s="14">
        <f t="shared" si="417"/>
        <v>31</v>
      </c>
      <c r="W3812" s="10">
        <f t="shared" si="418"/>
        <v>-0.99941666666666662</v>
      </c>
      <c r="X3812" s="21">
        <f t="shared" si="419"/>
        <v>2014</v>
      </c>
    </row>
    <row r="3813" spans="1:24" ht="45" x14ac:dyDescent="0.25">
      <c r="A3813">
        <v>2423</v>
      </c>
      <c r="B3813" s="1" t="s">
        <v>2424</v>
      </c>
      <c r="C3813" s="1" t="s">
        <v>6533</v>
      </c>
      <c r="D3813" s="3">
        <v>60000</v>
      </c>
      <c r="E3813" s="4">
        <v>8</v>
      </c>
      <c r="F3813" t="s">
        <v>8220</v>
      </c>
      <c r="G3813" t="s">
        <v>8223</v>
      </c>
      <c r="H3813" t="s">
        <v>8403</v>
      </c>
      <c r="I3813" t="s">
        <v>8245</v>
      </c>
      <c r="J3813">
        <v>1420044890</v>
      </c>
      <c r="K3813">
        <v>1417452890</v>
      </c>
      <c r="L3813" t="b">
        <v>0</v>
      </c>
      <c r="M3813">
        <v>1</v>
      </c>
      <c r="N3813" t="b">
        <v>0</v>
      </c>
      <c r="O3813" t="s">
        <v>8282</v>
      </c>
      <c r="P3813" t="s">
        <v>8317</v>
      </c>
      <c r="Q3813" t="s">
        <v>8343</v>
      </c>
      <c r="R3813">
        <f t="shared" si="413"/>
        <v>8</v>
      </c>
      <c r="S3813" s="9">
        <f t="shared" si="414"/>
        <v>0</v>
      </c>
      <c r="T3813" s="8">
        <f t="shared" si="415"/>
        <v>41974.704745370371</v>
      </c>
      <c r="U3813" s="8">
        <f t="shared" si="416"/>
        <v>42004.704745370371</v>
      </c>
      <c r="V3813" s="14">
        <f t="shared" si="417"/>
        <v>30</v>
      </c>
      <c r="W3813" s="10">
        <f t="shared" si="418"/>
        <v>-0.99986666666666668</v>
      </c>
      <c r="X3813" s="21">
        <f t="shared" si="419"/>
        <v>2014</v>
      </c>
    </row>
    <row r="3814" spans="1:24" ht="45" x14ac:dyDescent="0.25">
      <c r="A3814">
        <v>445</v>
      </c>
      <c r="B3814" s="1" t="s">
        <v>446</v>
      </c>
      <c r="C3814" s="1" t="s">
        <v>4555</v>
      </c>
      <c r="D3814" s="3">
        <v>60000</v>
      </c>
      <c r="E3814" s="4">
        <v>2</v>
      </c>
      <c r="F3814" t="s">
        <v>8220</v>
      </c>
      <c r="G3814" t="s">
        <v>8223</v>
      </c>
      <c r="H3814" t="s">
        <v>8403</v>
      </c>
      <c r="I3814" t="s">
        <v>8245</v>
      </c>
      <c r="J3814">
        <v>1432195375</v>
      </c>
      <c r="K3814">
        <v>1430899375</v>
      </c>
      <c r="L3814" t="b">
        <v>0</v>
      </c>
      <c r="M3814">
        <v>2</v>
      </c>
      <c r="N3814" t="b">
        <v>0</v>
      </c>
      <c r="O3814" t="s">
        <v>8268</v>
      </c>
      <c r="P3814" t="s">
        <v>8319</v>
      </c>
      <c r="Q3814" t="s">
        <v>8337</v>
      </c>
      <c r="R3814">
        <f t="shared" si="413"/>
        <v>1</v>
      </c>
      <c r="S3814" s="9">
        <f t="shared" si="414"/>
        <v>0</v>
      </c>
      <c r="T3814" s="8">
        <f t="shared" si="415"/>
        <v>42130.335358796292</v>
      </c>
      <c r="U3814" s="8">
        <f t="shared" si="416"/>
        <v>42145.335358796292</v>
      </c>
      <c r="V3814" s="14">
        <f t="shared" si="417"/>
        <v>15</v>
      </c>
      <c r="W3814" s="10">
        <f t="shared" si="418"/>
        <v>-0.99996666666666667</v>
      </c>
      <c r="X3814" s="21">
        <f t="shared" si="419"/>
        <v>2015</v>
      </c>
    </row>
    <row r="3815" spans="1:24" ht="45" x14ac:dyDescent="0.25">
      <c r="A3815">
        <v>496</v>
      </c>
      <c r="B3815" s="1" t="s">
        <v>497</v>
      </c>
      <c r="C3815" s="1" t="s">
        <v>4606</v>
      </c>
      <c r="D3815" s="3">
        <v>60000</v>
      </c>
      <c r="E3815" s="4">
        <v>1</v>
      </c>
      <c r="F3815" t="s">
        <v>8220</v>
      </c>
      <c r="G3815" t="s">
        <v>8223</v>
      </c>
      <c r="H3815" t="s">
        <v>8403</v>
      </c>
      <c r="I3815" t="s">
        <v>8245</v>
      </c>
      <c r="J3815">
        <v>1392070874</v>
      </c>
      <c r="K3815">
        <v>1386886874</v>
      </c>
      <c r="L3815" t="b">
        <v>0</v>
      </c>
      <c r="M3815">
        <v>1</v>
      </c>
      <c r="N3815" t="b">
        <v>0</v>
      </c>
      <c r="O3815" t="s">
        <v>8268</v>
      </c>
      <c r="P3815" t="s">
        <v>8319</v>
      </c>
      <c r="Q3815" t="s">
        <v>8337</v>
      </c>
      <c r="R3815">
        <f t="shared" si="413"/>
        <v>1</v>
      </c>
      <c r="S3815" s="9">
        <f t="shared" si="414"/>
        <v>0</v>
      </c>
      <c r="T3815" s="8">
        <f t="shared" si="415"/>
        <v>41620.93141203704</v>
      </c>
      <c r="U3815" s="8">
        <f t="shared" si="416"/>
        <v>41680.93141203704</v>
      </c>
      <c r="V3815" s="14">
        <f t="shared" si="417"/>
        <v>60</v>
      </c>
      <c r="W3815" s="10">
        <f t="shared" si="418"/>
        <v>-0.99998333333333334</v>
      </c>
      <c r="X3815" s="21">
        <f t="shared" si="419"/>
        <v>2013</v>
      </c>
    </row>
    <row r="3816" spans="1:24" ht="60" x14ac:dyDescent="0.25">
      <c r="A3816">
        <v>2620</v>
      </c>
      <c r="B3816" s="1" t="s">
        <v>2620</v>
      </c>
      <c r="C3816" s="1" t="s">
        <v>6730</v>
      </c>
      <c r="D3816" s="3">
        <v>65000</v>
      </c>
      <c r="E3816" s="4">
        <v>93374</v>
      </c>
      <c r="F3816" t="s">
        <v>8218</v>
      </c>
      <c r="G3816" t="s">
        <v>8225</v>
      </c>
      <c r="H3816" t="s">
        <v>8404</v>
      </c>
      <c r="I3816" t="s">
        <v>8247</v>
      </c>
      <c r="J3816">
        <v>1444525200</v>
      </c>
      <c r="K3816">
        <v>1441339242</v>
      </c>
      <c r="L3816" t="b">
        <v>1</v>
      </c>
      <c r="M3816">
        <v>1251</v>
      </c>
      <c r="N3816" t="b">
        <v>1</v>
      </c>
      <c r="O3816" t="s">
        <v>8299</v>
      </c>
      <c r="P3816" t="s">
        <v>8306</v>
      </c>
      <c r="Q3816" t="s">
        <v>8313</v>
      </c>
      <c r="R3816">
        <f t="shared" si="413"/>
        <v>74.64</v>
      </c>
      <c r="S3816" s="9">
        <f t="shared" si="414"/>
        <v>144</v>
      </c>
      <c r="T3816" s="8">
        <f t="shared" si="415"/>
        <v>42251.16715277778</v>
      </c>
      <c r="U3816" s="8">
        <f t="shared" si="416"/>
        <v>42288.041666666672</v>
      </c>
      <c r="V3816" s="14">
        <f t="shared" si="417"/>
        <v>36.87451388889167</v>
      </c>
      <c r="W3816" s="10">
        <f t="shared" si="418"/>
        <v>0.4365230769230769</v>
      </c>
      <c r="X3816" s="21">
        <f t="shared" si="419"/>
        <v>2015</v>
      </c>
    </row>
    <row r="3817" spans="1:24" ht="60" x14ac:dyDescent="0.25">
      <c r="A3817">
        <v>277</v>
      </c>
      <c r="B3817" s="1" t="s">
        <v>278</v>
      </c>
      <c r="C3817" s="1" t="s">
        <v>4387</v>
      </c>
      <c r="D3817" s="3">
        <v>65000</v>
      </c>
      <c r="E3817" s="4">
        <v>71748</v>
      </c>
      <c r="F3817" t="s">
        <v>8218</v>
      </c>
      <c r="G3817" t="s">
        <v>8223</v>
      </c>
      <c r="H3817" t="s">
        <v>8403</v>
      </c>
      <c r="I3817" t="s">
        <v>8245</v>
      </c>
      <c r="J3817">
        <v>1432416219</v>
      </c>
      <c r="K3817">
        <v>1429824219</v>
      </c>
      <c r="L3817" t="b">
        <v>1</v>
      </c>
      <c r="M3817">
        <v>951</v>
      </c>
      <c r="N3817" t="b">
        <v>1</v>
      </c>
      <c r="O3817" t="s">
        <v>8267</v>
      </c>
      <c r="P3817" t="s">
        <v>8319</v>
      </c>
      <c r="Q3817" t="s">
        <v>8320</v>
      </c>
      <c r="R3817">
        <f t="shared" si="413"/>
        <v>75.44</v>
      </c>
      <c r="S3817" s="9">
        <f t="shared" si="414"/>
        <v>110</v>
      </c>
      <c r="T3817" s="8">
        <f t="shared" si="415"/>
        <v>42117.891423611116</v>
      </c>
      <c r="U3817" s="8">
        <f t="shared" si="416"/>
        <v>42147.891423611116</v>
      </c>
      <c r="V3817" s="14">
        <f t="shared" si="417"/>
        <v>30</v>
      </c>
      <c r="W3817" s="10">
        <f t="shared" si="418"/>
        <v>0.10381538461538461</v>
      </c>
      <c r="X3817" s="21">
        <f t="shared" si="419"/>
        <v>2015</v>
      </c>
    </row>
    <row r="3818" spans="1:24" ht="60" x14ac:dyDescent="0.25">
      <c r="A3818">
        <v>2018</v>
      </c>
      <c r="B3818" s="1" t="s">
        <v>2019</v>
      </c>
      <c r="C3818" s="1" t="s">
        <v>6128</v>
      </c>
      <c r="D3818" s="3">
        <v>65000</v>
      </c>
      <c r="E3818" s="4">
        <v>66458.23</v>
      </c>
      <c r="F3818" t="s">
        <v>8218</v>
      </c>
      <c r="G3818" t="s">
        <v>8240</v>
      </c>
      <c r="H3818" t="s">
        <v>8413</v>
      </c>
      <c r="I3818" t="s">
        <v>8248</v>
      </c>
      <c r="J3818">
        <v>1439455609</v>
      </c>
      <c r="K3818">
        <v>1436863609</v>
      </c>
      <c r="L3818" t="b">
        <v>1</v>
      </c>
      <c r="M3818">
        <v>450</v>
      </c>
      <c r="N3818" t="b">
        <v>1</v>
      </c>
      <c r="O3818" t="s">
        <v>8293</v>
      </c>
      <c r="P3818" t="s">
        <v>8306</v>
      </c>
      <c r="Q3818" t="s">
        <v>8307</v>
      </c>
      <c r="R3818">
        <f t="shared" si="413"/>
        <v>147.68</v>
      </c>
      <c r="S3818" s="9">
        <f t="shared" si="414"/>
        <v>102</v>
      </c>
      <c r="T3818" s="8">
        <f t="shared" si="415"/>
        <v>42199.365844907406</v>
      </c>
      <c r="U3818" s="8">
        <f t="shared" si="416"/>
        <v>42229.365844907406</v>
      </c>
      <c r="V3818" s="14">
        <f t="shared" si="417"/>
        <v>30</v>
      </c>
      <c r="W3818" s="10">
        <f t="shared" si="418"/>
        <v>2.2434307692307628E-2</v>
      </c>
      <c r="X3818" s="21">
        <f t="shared" si="419"/>
        <v>2015</v>
      </c>
    </row>
    <row r="3819" spans="1:24" ht="60" x14ac:dyDescent="0.25">
      <c r="A3819">
        <v>1681</v>
      </c>
      <c r="B3819" s="1" t="s">
        <v>1682</v>
      </c>
      <c r="C3819" s="1" t="s">
        <v>5791</v>
      </c>
      <c r="D3819" s="3">
        <v>65000</v>
      </c>
      <c r="E3819" s="4">
        <v>65924.38</v>
      </c>
      <c r="F3819" t="s">
        <v>8221</v>
      </c>
      <c r="G3819" t="s">
        <v>8223</v>
      </c>
      <c r="H3819" t="s">
        <v>8403</v>
      </c>
      <c r="I3819" t="s">
        <v>8245</v>
      </c>
      <c r="J3819">
        <v>1490752800</v>
      </c>
      <c r="K3819">
        <v>1486522484</v>
      </c>
      <c r="L3819" t="b">
        <v>0</v>
      </c>
      <c r="M3819">
        <v>884</v>
      </c>
      <c r="N3819" t="b">
        <v>0</v>
      </c>
      <c r="O3819" t="s">
        <v>8291</v>
      </c>
      <c r="P3819" t="s">
        <v>8325</v>
      </c>
      <c r="Q3819" t="s">
        <v>8328</v>
      </c>
      <c r="R3819">
        <f t="shared" si="413"/>
        <v>74.58</v>
      </c>
      <c r="S3819" s="9">
        <f t="shared" si="414"/>
        <v>101</v>
      </c>
      <c r="T3819" s="8">
        <f t="shared" si="415"/>
        <v>42774.121342592596</v>
      </c>
      <c r="U3819" s="8">
        <f t="shared" si="416"/>
        <v>42823.083333333328</v>
      </c>
      <c r="V3819" s="14">
        <f t="shared" si="417"/>
        <v>48.96199074073229</v>
      </c>
      <c r="W3819" s="10">
        <f t="shared" si="418"/>
        <v>1.422123076923084E-2</v>
      </c>
      <c r="X3819" s="21">
        <f t="shared" si="419"/>
        <v>2017</v>
      </c>
    </row>
    <row r="3820" spans="1:24" ht="60" x14ac:dyDescent="0.25">
      <c r="A3820">
        <v>2385</v>
      </c>
      <c r="B3820" s="1" t="s">
        <v>2386</v>
      </c>
      <c r="C3820" s="1" t="s">
        <v>6495</v>
      </c>
      <c r="D3820" s="3">
        <v>65000</v>
      </c>
      <c r="E3820" s="4">
        <v>788</v>
      </c>
      <c r="F3820" t="s">
        <v>8219</v>
      </c>
      <c r="G3820" t="s">
        <v>8223</v>
      </c>
      <c r="H3820" t="s">
        <v>8403</v>
      </c>
      <c r="I3820" t="s">
        <v>8245</v>
      </c>
      <c r="J3820">
        <v>1438793432</v>
      </c>
      <c r="K3820">
        <v>1436201432</v>
      </c>
      <c r="L3820" t="b">
        <v>0</v>
      </c>
      <c r="M3820">
        <v>7</v>
      </c>
      <c r="N3820" t="b">
        <v>0</v>
      </c>
      <c r="O3820" t="s">
        <v>8270</v>
      </c>
      <c r="P3820" t="s">
        <v>8306</v>
      </c>
      <c r="Q3820" t="s">
        <v>8340</v>
      </c>
      <c r="R3820">
        <f t="shared" si="413"/>
        <v>112.57</v>
      </c>
      <c r="S3820" s="9">
        <f t="shared" si="414"/>
        <v>1</v>
      </c>
      <c r="T3820" s="8">
        <f t="shared" si="415"/>
        <v>42191.70175925926</v>
      </c>
      <c r="U3820" s="8">
        <f t="shared" si="416"/>
        <v>42221.70175925926</v>
      </c>
      <c r="V3820" s="14">
        <f t="shared" si="417"/>
        <v>30</v>
      </c>
      <c r="W3820" s="10">
        <f t="shared" si="418"/>
        <v>-0.9878769230769231</v>
      </c>
      <c r="X3820" s="21">
        <f t="shared" si="419"/>
        <v>2015</v>
      </c>
    </row>
    <row r="3821" spans="1:24" ht="45" x14ac:dyDescent="0.25">
      <c r="A3821">
        <v>3088</v>
      </c>
      <c r="B3821" s="1" t="s">
        <v>3088</v>
      </c>
      <c r="C3821" s="1" t="s">
        <v>7198</v>
      </c>
      <c r="D3821" s="3">
        <v>65000</v>
      </c>
      <c r="E3821" s="4">
        <v>126</v>
      </c>
      <c r="F3821" t="s">
        <v>8220</v>
      </c>
      <c r="G3821" t="s">
        <v>8223</v>
      </c>
      <c r="H3821" t="s">
        <v>8403</v>
      </c>
      <c r="I3821" t="s">
        <v>8245</v>
      </c>
      <c r="J3821">
        <v>1420724460</v>
      </c>
      <c r="K3821">
        <v>1418046247</v>
      </c>
      <c r="L3821" t="b">
        <v>0</v>
      </c>
      <c r="M3821">
        <v>3</v>
      </c>
      <c r="N3821" t="b">
        <v>0</v>
      </c>
      <c r="O3821" t="s">
        <v>8301</v>
      </c>
      <c r="P3821" t="s">
        <v>8321</v>
      </c>
      <c r="Q3821" t="s">
        <v>8322</v>
      </c>
      <c r="R3821">
        <f t="shared" si="413"/>
        <v>42</v>
      </c>
      <c r="S3821" s="9">
        <f t="shared" si="414"/>
        <v>0</v>
      </c>
      <c r="T3821" s="8">
        <f t="shared" si="415"/>
        <v>41981.57230324074</v>
      </c>
      <c r="U3821" s="8">
        <f t="shared" si="416"/>
        <v>42012.570138888885</v>
      </c>
      <c r="V3821" s="14">
        <f t="shared" si="417"/>
        <v>30.997835648144246</v>
      </c>
      <c r="W3821" s="10">
        <f t="shared" si="418"/>
        <v>-0.99806153846153844</v>
      </c>
      <c r="X3821" s="21">
        <f t="shared" si="419"/>
        <v>2014</v>
      </c>
    </row>
    <row r="3822" spans="1:24" ht="60" x14ac:dyDescent="0.25">
      <c r="A3822">
        <v>455</v>
      </c>
      <c r="B3822" s="1" t="s">
        <v>456</v>
      </c>
      <c r="C3822" s="1" t="s">
        <v>4565</v>
      </c>
      <c r="D3822" s="3">
        <v>65000</v>
      </c>
      <c r="E3822" s="4">
        <v>45</v>
      </c>
      <c r="F3822" t="s">
        <v>8220</v>
      </c>
      <c r="G3822" t="s">
        <v>8223</v>
      </c>
      <c r="H3822" t="s">
        <v>8403</v>
      </c>
      <c r="I3822" t="s">
        <v>8245</v>
      </c>
      <c r="J3822">
        <v>1334622660</v>
      </c>
      <c r="K3822">
        <v>1330733022</v>
      </c>
      <c r="L3822" t="b">
        <v>0</v>
      </c>
      <c r="M3822">
        <v>2</v>
      </c>
      <c r="N3822" t="b">
        <v>0</v>
      </c>
      <c r="O3822" t="s">
        <v>8268</v>
      </c>
      <c r="P3822" t="s">
        <v>8319</v>
      </c>
      <c r="Q3822" t="s">
        <v>8337</v>
      </c>
      <c r="R3822">
        <f t="shared" si="413"/>
        <v>22.5</v>
      </c>
      <c r="S3822" s="9">
        <f t="shared" si="414"/>
        <v>0</v>
      </c>
      <c r="T3822" s="8">
        <f t="shared" si="415"/>
        <v>40971.002569444441</v>
      </c>
      <c r="U3822" s="8">
        <f t="shared" si="416"/>
        <v>41016.021527777775</v>
      </c>
      <c r="V3822" s="14">
        <f t="shared" si="417"/>
        <v>45.018958333334012</v>
      </c>
      <c r="W3822" s="10">
        <f t="shared" si="418"/>
        <v>-0.99930769230769234</v>
      </c>
      <c r="X3822" s="21">
        <f t="shared" si="419"/>
        <v>2012</v>
      </c>
    </row>
    <row r="3823" spans="1:24" ht="30" x14ac:dyDescent="0.25">
      <c r="A3823">
        <v>2691</v>
      </c>
      <c r="B3823" s="1" t="s">
        <v>2691</v>
      </c>
      <c r="C3823" s="1" t="s">
        <v>6801</v>
      </c>
      <c r="D3823" s="3">
        <v>65000</v>
      </c>
      <c r="E3823" s="4">
        <v>35</v>
      </c>
      <c r="F3823" t="s">
        <v>8220</v>
      </c>
      <c r="G3823" t="s">
        <v>8228</v>
      </c>
      <c r="H3823" t="s">
        <v>8408</v>
      </c>
      <c r="I3823" t="s">
        <v>8250</v>
      </c>
      <c r="J3823">
        <v>1431278557</v>
      </c>
      <c r="K3823">
        <v>1427390557</v>
      </c>
      <c r="L3823" t="b">
        <v>0</v>
      </c>
      <c r="M3823">
        <v>2</v>
      </c>
      <c r="N3823" t="b">
        <v>0</v>
      </c>
      <c r="O3823" t="s">
        <v>8282</v>
      </c>
      <c r="P3823" t="s">
        <v>8317</v>
      </c>
      <c r="Q3823" t="s">
        <v>8343</v>
      </c>
      <c r="R3823">
        <f t="shared" si="413"/>
        <v>17.5</v>
      </c>
      <c r="S3823" s="9">
        <f t="shared" si="414"/>
        <v>0</v>
      </c>
      <c r="T3823" s="8">
        <f t="shared" si="415"/>
        <v>42089.724039351851</v>
      </c>
      <c r="U3823" s="8">
        <f t="shared" si="416"/>
        <v>42134.724039351851</v>
      </c>
      <c r="V3823" s="14">
        <f t="shared" si="417"/>
        <v>45</v>
      </c>
      <c r="W3823" s="10">
        <f t="shared" si="418"/>
        <v>-0.99946153846153851</v>
      </c>
      <c r="X3823" s="21">
        <f t="shared" si="419"/>
        <v>2015</v>
      </c>
    </row>
    <row r="3824" spans="1:24" ht="45" x14ac:dyDescent="0.25">
      <c r="A3824">
        <v>498</v>
      </c>
      <c r="B3824" s="1" t="s">
        <v>499</v>
      </c>
      <c r="C3824" s="1" t="s">
        <v>4608</v>
      </c>
      <c r="D3824" s="3">
        <v>65108</v>
      </c>
      <c r="E3824" s="4">
        <v>2994</v>
      </c>
      <c r="F3824" t="s">
        <v>8220</v>
      </c>
      <c r="G3824" t="s">
        <v>8223</v>
      </c>
      <c r="H3824" t="s">
        <v>8403</v>
      </c>
      <c r="I3824" t="s">
        <v>8245</v>
      </c>
      <c r="J3824">
        <v>1324664249</v>
      </c>
      <c r="K3824">
        <v>1321035449</v>
      </c>
      <c r="L3824" t="b">
        <v>0</v>
      </c>
      <c r="M3824">
        <v>22</v>
      </c>
      <c r="N3824" t="b">
        <v>0</v>
      </c>
      <c r="O3824" t="s">
        <v>8268</v>
      </c>
      <c r="P3824" t="s">
        <v>8319</v>
      </c>
      <c r="Q3824" t="s">
        <v>8337</v>
      </c>
      <c r="R3824">
        <f t="shared" si="413"/>
        <v>136.09</v>
      </c>
      <c r="S3824" s="9">
        <f t="shared" si="414"/>
        <v>5</v>
      </c>
      <c r="T3824" s="8">
        <f t="shared" si="415"/>
        <v>40858.762141203704</v>
      </c>
      <c r="U3824" s="8">
        <f t="shared" si="416"/>
        <v>40900.762141203704</v>
      </c>
      <c r="V3824" s="14">
        <f t="shared" si="417"/>
        <v>42</v>
      </c>
      <c r="W3824" s="10">
        <f t="shared" si="418"/>
        <v>-0.95401486760459542</v>
      </c>
      <c r="X3824" s="21">
        <f t="shared" si="419"/>
        <v>2011</v>
      </c>
    </row>
    <row r="3825" spans="1:24" ht="60" x14ac:dyDescent="0.25">
      <c r="A3825">
        <v>389</v>
      </c>
      <c r="B3825" s="1" t="s">
        <v>390</v>
      </c>
      <c r="C3825" s="1" t="s">
        <v>4499</v>
      </c>
      <c r="D3825" s="3">
        <v>68000</v>
      </c>
      <c r="E3825" s="4">
        <v>123444.12</v>
      </c>
      <c r="F3825" t="s">
        <v>8218</v>
      </c>
      <c r="G3825" t="s">
        <v>8223</v>
      </c>
      <c r="H3825" t="s">
        <v>8403</v>
      </c>
      <c r="I3825" t="s">
        <v>8245</v>
      </c>
      <c r="J3825">
        <v>1394233140</v>
      </c>
      <c r="K3825">
        <v>1391477450</v>
      </c>
      <c r="L3825" t="b">
        <v>0</v>
      </c>
      <c r="M3825">
        <v>1510</v>
      </c>
      <c r="N3825" t="b">
        <v>1</v>
      </c>
      <c r="O3825" t="s">
        <v>8267</v>
      </c>
      <c r="P3825" t="s">
        <v>8319</v>
      </c>
      <c r="Q3825" t="s">
        <v>8320</v>
      </c>
      <c r="R3825">
        <f t="shared" si="413"/>
        <v>81.75</v>
      </c>
      <c r="S3825" s="9">
        <f t="shared" si="414"/>
        <v>182</v>
      </c>
      <c r="T3825" s="8">
        <f t="shared" si="415"/>
        <v>41674.063078703701</v>
      </c>
      <c r="U3825" s="8">
        <f t="shared" si="416"/>
        <v>41705.957638888889</v>
      </c>
      <c r="V3825" s="14">
        <f t="shared" si="417"/>
        <v>31.894560185188311</v>
      </c>
      <c r="W3825" s="10">
        <f t="shared" si="418"/>
        <v>0.81535470588235293</v>
      </c>
      <c r="X3825" s="21">
        <f t="shared" si="419"/>
        <v>2014</v>
      </c>
    </row>
    <row r="3826" spans="1:24" ht="60" x14ac:dyDescent="0.25">
      <c r="A3826">
        <v>707</v>
      </c>
      <c r="B3826" s="1" t="s">
        <v>708</v>
      </c>
      <c r="C3826" s="1" t="s">
        <v>4817</v>
      </c>
      <c r="D3826" s="3">
        <v>68000</v>
      </c>
      <c r="E3826" s="4">
        <v>53670.6</v>
      </c>
      <c r="F3826" t="s">
        <v>8220</v>
      </c>
      <c r="G3826" t="s">
        <v>8224</v>
      </c>
      <c r="H3826" t="s">
        <v>8407</v>
      </c>
      <c r="I3826" t="s">
        <v>8246</v>
      </c>
      <c r="J3826">
        <v>1483286127</v>
      </c>
      <c r="K3826">
        <v>1479830127</v>
      </c>
      <c r="L3826" t="b">
        <v>0</v>
      </c>
      <c r="M3826">
        <v>456</v>
      </c>
      <c r="N3826" t="b">
        <v>0</v>
      </c>
      <c r="O3826" t="s">
        <v>8271</v>
      </c>
      <c r="P3826" t="s">
        <v>8306</v>
      </c>
      <c r="Q3826" t="s">
        <v>8308</v>
      </c>
      <c r="R3826">
        <f t="shared" si="413"/>
        <v>117.7</v>
      </c>
      <c r="S3826" s="9">
        <f t="shared" si="414"/>
        <v>79</v>
      </c>
      <c r="T3826" s="8">
        <f t="shared" si="415"/>
        <v>42696.663506944446</v>
      </c>
      <c r="U3826" s="8">
        <f t="shared" si="416"/>
        <v>42736.663506944446</v>
      </c>
      <c r="V3826" s="14">
        <f t="shared" si="417"/>
        <v>40</v>
      </c>
      <c r="W3826" s="10">
        <f t="shared" si="418"/>
        <v>-0.21072647058823532</v>
      </c>
      <c r="X3826" s="21">
        <f t="shared" si="419"/>
        <v>2016</v>
      </c>
    </row>
    <row r="3827" spans="1:24" ht="45" x14ac:dyDescent="0.25">
      <c r="A3827">
        <v>1081</v>
      </c>
      <c r="B3827" s="1" t="s">
        <v>1082</v>
      </c>
      <c r="C3827" s="1" t="s">
        <v>5191</v>
      </c>
      <c r="D3827" s="3">
        <v>68000</v>
      </c>
      <c r="E3827" s="4">
        <v>12</v>
      </c>
      <c r="F3827" t="s">
        <v>8220</v>
      </c>
      <c r="G3827" t="s">
        <v>8223</v>
      </c>
      <c r="H3827" t="s">
        <v>8403</v>
      </c>
      <c r="I3827" t="s">
        <v>8245</v>
      </c>
      <c r="J3827">
        <v>1422483292</v>
      </c>
      <c r="K3827">
        <v>1419891292</v>
      </c>
      <c r="L3827" t="b">
        <v>0</v>
      </c>
      <c r="M3827">
        <v>4</v>
      </c>
      <c r="N3827" t="b">
        <v>0</v>
      </c>
      <c r="O3827" t="s">
        <v>8280</v>
      </c>
      <c r="P3827" t="s">
        <v>8314</v>
      </c>
      <c r="Q3827" t="s">
        <v>8332</v>
      </c>
      <c r="R3827">
        <f t="shared" si="413"/>
        <v>3</v>
      </c>
      <c r="S3827" s="9">
        <f t="shared" si="414"/>
        <v>0</v>
      </c>
      <c r="T3827" s="8">
        <f t="shared" si="415"/>
        <v>42002.926990740743</v>
      </c>
      <c r="U3827" s="8">
        <f t="shared" si="416"/>
        <v>42032.926990740743</v>
      </c>
      <c r="V3827" s="14">
        <f t="shared" si="417"/>
        <v>30</v>
      </c>
      <c r="W3827" s="10">
        <f t="shared" si="418"/>
        <v>-0.99982352941176467</v>
      </c>
      <c r="X3827" s="21">
        <f t="shared" si="419"/>
        <v>2014</v>
      </c>
    </row>
    <row r="3828" spans="1:24" ht="60" x14ac:dyDescent="0.25">
      <c r="A3828">
        <v>1960</v>
      </c>
      <c r="B3828" s="1" t="s">
        <v>1961</v>
      </c>
      <c r="C3828" s="1" t="s">
        <v>6070</v>
      </c>
      <c r="D3828" s="3">
        <v>70000</v>
      </c>
      <c r="E3828" s="4">
        <v>82532</v>
      </c>
      <c r="F3828" t="s">
        <v>8218</v>
      </c>
      <c r="G3828" t="s">
        <v>8234</v>
      </c>
      <c r="H3828" t="s">
        <v>8406</v>
      </c>
      <c r="I3828" t="s">
        <v>8254</v>
      </c>
      <c r="J3828">
        <v>1419151341</v>
      </c>
      <c r="K3828">
        <v>1416559341</v>
      </c>
      <c r="L3828" t="b">
        <v>1</v>
      </c>
      <c r="M3828">
        <v>33</v>
      </c>
      <c r="N3828" t="b">
        <v>1</v>
      </c>
      <c r="O3828" t="s">
        <v>8293</v>
      </c>
      <c r="P3828" t="s">
        <v>8306</v>
      </c>
      <c r="Q3828" t="s">
        <v>8307</v>
      </c>
      <c r="R3828">
        <f t="shared" si="413"/>
        <v>2500.9699999999998</v>
      </c>
      <c r="S3828" s="9">
        <f t="shared" si="414"/>
        <v>118</v>
      </c>
      <c r="T3828" s="8">
        <f t="shared" si="415"/>
        <v>41964.362743055557</v>
      </c>
      <c r="U3828" s="8">
        <f t="shared" si="416"/>
        <v>41994.362743055557</v>
      </c>
      <c r="V3828" s="14">
        <f t="shared" si="417"/>
        <v>30</v>
      </c>
      <c r="W3828" s="10">
        <f t="shared" si="418"/>
        <v>0.17902857142857143</v>
      </c>
      <c r="X3828" s="21">
        <f t="shared" si="419"/>
        <v>2014</v>
      </c>
    </row>
    <row r="3829" spans="1:24" ht="45" x14ac:dyDescent="0.25">
      <c r="A3829">
        <v>1025</v>
      </c>
      <c r="B3829" s="1" t="s">
        <v>1026</v>
      </c>
      <c r="C3829" s="1" t="s">
        <v>5135</v>
      </c>
      <c r="D3829" s="3">
        <v>70000</v>
      </c>
      <c r="E3829" s="4">
        <v>76949.820000000007</v>
      </c>
      <c r="F3829" t="s">
        <v>8218</v>
      </c>
      <c r="G3829" t="s">
        <v>8223</v>
      </c>
      <c r="H3829" t="s">
        <v>8403</v>
      </c>
      <c r="I3829" t="s">
        <v>8245</v>
      </c>
      <c r="J3829">
        <v>1426532437</v>
      </c>
      <c r="K3829">
        <v>1423944037</v>
      </c>
      <c r="L3829" t="b">
        <v>1</v>
      </c>
      <c r="M3829">
        <v>1071</v>
      </c>
      <c r="N3829" t="b">
        <v>1</v>
      </c>
      <c r="O3829" t="s">
        <v>8278</v>
      </c>
      <c r="P3829" t="s">
        <v>8325</v>
      </c>
      <c r="Q3829" t="s">
        <v>8327</v>
      </c>
      <c r="R3829">
        <f t="shared" si="413"/>
        <v>71.849999999999994</v>
      </c>
      <c r="S3829" s="9">
        <f t="shared" si="414"/>
        <v>110</v>
      </c>
      <c r="T3829" s="8">
        <f t="shared" si="415"/>
        <v>42049.833761574075</v>
      </c>
      <c r="U3829" s="8">
        <f t="shared" si="416"/>
        <v>42079.792094907403</v>
      </c>
      <c r="V3829" s="14">
        <f t="shared" si="417"/>
        <v>29.958333333328483</v>
      </c>
      <c r="W3829" s="10">
        <f t="shared" si="418"/>
        <v>9.9283142857142959E-2</v>
      </c>
      <c r="X3829" s="21">
        <f t="shared" si="419"/>
        <v>2015</v>
      </c>
    </row>
    <row r="3830" spans="1:24" ht="45" x14ac:dyDescent="0.25">
      <c r="A3830">
        <v>993</v>
      </c>
      <c r="B3830" s="1" t="s">
        <v>994</v>
      </c>
      <c r="C3830" s="1" t="s">
        <v>5103</v>
      </c>
      <c r="D3830" s="3">
        <v>70000</v>
      </c>
      <c r="E3830" s="4">
        <v>17561</v>
      </c>
      <c r="F3830" t="s">
        <v>8220</v>
      </c>
      <c r="G3830" t="s">
        <v>8223</v>
      </c>
      <c r="H3830" t="s">
        <v>8403</v>
      </c>
      <c r="I3830" t="s">
        <v>8245</v>
      </c>
      <c r="J3830">
        <v>1478926800</v>
      </c>
      <c r="K3830">
        <v>1476054568</v>
      </c>
      <c r="L3830" t="b">
        <v>0</v>
      </c>
      <c r="M3830">
        <v>196</v>
      </c>
      <c r="N3830" t="b">
        <v>0</v>
      </c>
      <c r="O3830" t="s">
        <v>8271</v>
      </c>
      <c r="P3830" t="s">
        <v>8306</v>
      </c>
      <c r="Q3830" t="s">
        <v>8308</v>
      </c>
      <c r="R3830">
        <f t="shared" si="413"/>
        <v>89.6</v>
      </c>
      <c r="S3830" s="9">
        <f t="shared" si="414"/>
        <v>25</v>
      </c>
      <c r="T3830" s="8">
        <f t="shared" si="415"/>
        <v>42652.964907407411</v>
      </c>
      <c r="U3830" s="8">
        <f t="shared" si="416"/>
        <v>42686.208333333328</v>
      </c>
      <c r="V3830" s="14">
        <f t="shared" si="417"/>
        <v>33.243425925917109</v>
      </c>
      <c r="W3830" s="10">
        <f t="shared" si="418"/>
        <v>-0.74912857142857148</v>
      </c>
      <c r="X3830" s="21">
        <f t="shared" si="419"/>
        <v>2016</v>
      </c>
    </row>
    <row r="3831" spans="1:24" ht="60" x14ac:dyDescent="0.25">
      <c r="A3831">
        <v>3798</v>
      </c>
      <c r="B3831" s="1" t="s">
        <v>3795</v>
      </c>
      <c r="C3831" s="1" t="s">
        <v>7908</v>
      </c>
      <c r="D3831" s="3">
        <v>70000</v>
      </c>
      <c r="E3831" s="4">
        <v>1025</v>
      </c>
      <c r="F3831" t="s">
        <v>8220</v>
      </c>
      <c r="G3831" t="s">
        <v>8223</v>
      </c>
      <c r="H3831" t="s">
        <v>8403</v>
      </c>
      <c r="I3831" t="s">
        <v>8245</v>
      </c>
      <c r="J3831">
        <v>1407691248</v>
      </c>
      <c r="K3831">
        <v>1405099248</v>
      </c>
      <c r="L3831" t="b">
        <v>0</v>
      </c>
      <c r="M3831">
        <v>5</v>
      </c>
      <c r="N3831" t="b">
        <v>0</v>
      </c>
      <c r="O3831" t="s">
        <v>8303</v>
      </c>
      <c r="P3831" t="s">
        <v>8321</v>
      </c>
      <c r="Q3831" t="s">
        <v>8333</v>
      </c>
      <c r="R3831">
        <f t="shared" si="413"/>
        <v>205</v>
      </c>
      <c r="S3831" s="9">
        <f t="shared" si="414"/>
        <v>1</v>
      </c>
      <c r="T3831" s="8">
        <f t="shared" si="415"/>
        <v>41831.722777777781</v>
      </c>
      <c r="U3831" s="8">
        <f t="shared" si="416"/>
        <v>41861.722777777781</v>
      </c>
      <c r="V3831" s="14">
        <f t="shared" si="417"/>
        <v>30</v>
      </c>
      <c r="W3831" s="10">
        <f t="shared" si="418"/>
        <v>-0.98535714285714282</v>
      </c>
      <c r="X3831" s="21">
        <f t="shared" si="419"/>
        <v>2014</v>
      </c>
    </row>
    <row r="3832" spans="1:24" ht="60" x14ac:dyDescent="0.25">
      <c r="A3832">
        <v>2684</v>
      </c>
      <c r="B3832" s="1" t="s">
        <v>2684</v>
      </c>
      <c r="C3832" s="1" t="s">
        <v>6794</v>
      </c>
      <c r="D3832" s="3">
        <v>70000</v>
      </c>
      <c r="E3832" s="4">
        <v>800</v>
      </c>
      <c r="F3832" t="s">
        <v>8220</v>
      </c>
      <c r="G3832" t="s">
        <v>8223</v>
      </c>
      <c r="H3832" t="s">
        <v>8403</v>
      </c>
      <c r="I3832" t="s">
        <v>8245</v>
      </c>
      <c r="J3832">
        <v>1407621425</v>
      </c>
      <c r="K3832">
        <v>1404165425</v>
      </c>
      <c r="L3832" t="b">
        <v>0</v>
      </c>
      <c r="M3832">
        <v>4</v>
      </c>
      <c r="N3832" t="b">
        <v>0</v>
      </c>
      <c r="O3832" t="s">
        <v>8282</v>
      </c>
      <c r="P3832" t="s">
        <v>8317</v>
      </c>
      <c r="Q3832" t="s">
        <v>8343</v>
      </c>
      <c r="R3832">
        <f t="shared" si="413"/>
        <v>200</v>
      </c>
      <c r="S3832" s="9">
        <f t="shared" si="414"/>
        <v>1</v>
      </c>
      <c r="T3832" s="8">
        <f t="shared" si="415"/>
        <v>41820.914641203701</v>
      </c>
      <c r="U3832" s="8">
        <f t="shared" si="416"/>
        <v>41860.914641203701</v>
      </c>
      <c r="V3832" s="14">
        <f t="shared" si="417"/>
        <v>40</v>
      </c>
      <c r="W3832" s="10">
        <f t="shared" si="418"/>
        <v>-0.98857142857142855</v>
      </c>
      <c r="X3832" s="21">
        <f t="shared" si="419"/>
        <v>2014</v>
      </c>
    </row>
    <row r="3833" spans="1:24" ht="60" x14ac:dyDescent="0.25">
      <c r="A3833">
        <v>2348</v>
      </c>
      <c r="B3833" s="1" t="s">
        <v>2349</v>
      </c>
      <c r="C3833" s="1" t="s">
        <v>6458</v>
      </c>
      <c r="D3833" s="3">
        <v>70000</v>
      </c>
      <c r="E3833" s="4">
        <v>270</v>
      </c>
      <c r="F3833" t="s">
        <v>8219</v>
      </c>
      <c r="G3833" t="s">
        <v>8223</v>
      </c>
      <c r="H3833" t="s">
        <v>8403</v>
      </c>
      <c r="I3833" t="s">
        <v>8245</v>
      </c>
      <c r="J3833">
        <v>1456006938</v>
      </c>
      <c r="K3833">
        <v>1450822938</v>
      </c>
      <c r="L3833" t="b">
        <v>0</v>
      </c>
      <c r="M3833">
        <v>5</v>
      </c>
      <c r="N3833" t="b">
        <v>0</v>
      </c>
      <c r="O3833" t="s">
        <v>8270</v>
      </c>
      <c r="P3833" t="s">
        <v>8306</v>
      </c>
      <c r="Q3833" t="s">
        <v>8340</v>
      </c>
      <c r="R3833">
        <f t="shared" si="413"/>
        <v>54</v>
      </c>
      <c r="S3833" s="9">
        <f t="shared" si="414"/>
        <v>0</v>
      </c>
      <c r="T3833" s="8">
        <f t="shared" si="415"/>
        <v>42360.932152777779</v>
      </c>
      <c r="U3833" s="8">
        <f t="shared" si="416"/>
        <v>42420.932152777779</v>
      </c>
      <c r="V3833" s="14">
        <f t="shared" si="417"/>
        <v>60</v>
      </c>
      <c r="W3833" s="10">
        <f t="shared" si="418"/>
        <v>-0.99614285714285711</v>
      </c>
      <c r="X3833" s="21">
        <f t="shared" si="419"/>
        <v>2015</v>
      </c>
    </row>
    <row r="3834" spans="1:24" ht="60" x14ac:dyDescent="0.25">
      <c r="A3834">
        <v>120</v>
      </c>
      <c r="B3834" s="1" t="s">
        <v>122</v>
      </c>
      <c r="C3834" s="1" t="s">
        <v>4231</v>
      </c>
      <c r="D3834" s="3">
        <v>70000</v>
      </c>
      <c r="E3834" s="4">
        <v>10</v>
      </c>
      <c r="F3834" t="s">
        <v>8219</v>
      </c>
      <c r="G3834" t="s">
        <v>8230</v>
      </c>
      <c r="H3834" t="s">
        <v>8423</v>
      </c>
      <c r="I3834" t="s">
        <v>8251</v>
      </c>
      <c r="J3834">
        <v>1475457107</v>
      </c>
      <c r="K3834">
        <v>1472865107</v>
      </c>
      <c r="L3834" t="b">
        <v>0</v>
      </c>
      <c r="M3834">
        <v>1</v>
      </c>
      <c r="N3834" t="b">
        <v>0</v>
      </c>
      <c r="O3834" t="s">
        <v>8265</v>
      </c>
      <c r="P3834" t="s">
        <v>8319</v>
      </c>
      <c r="Q3834" t="s">
        <v>8335</v>
      </c>
      <c r="R3834">
        <f t="shared" si="413"/>
        <v>10</v>
      </c>
      <c r="S3834" s="9">
        <f t="shared" si="414"/>
        <v>0</v>
      </c>
      <c r="T3834" s="8">
        <f t="shared" si="415"/>
        <v>42616.049849537041</v>
      </c>
      <c r="U3834" s="8">
        <f t="shared" si="416"/>
        <v>42646.049849537041</v>
      </c>
      <c r="V3834" s="14">
        <f t="shared" si="417"/>
        <v>30</v>
      </c>
      <c r="W3834" s="10">
        <f t="shared" si="418"/>
        <v>-0.99985714285714289</v>
      </c>
      <c r="X3834" s="21">
        <f t="shared" si="419"/>
        <v>2016</v>
      </c>
    </row>
    <row r="3835" spans="1:24" ht="45" x14ac:dyDescent="0.25">
      <c r="A3835">
        <v>602</v>
      </c>
      <c r="B3835" s="1" t="s">
        <v>603</v>
      </c>
      <c r="C3835" s="1" t="s">
        <v>4712</v>
      </c>
      <c r="D3835" s="3">
        <v>70000</v>
      </c>
      <c r="E3835" s="4">
        <v>0</v>
      </c>
      <c r="F3835" t="s">
        <v>8219</v>
      </c>
      <c r="G3835" t="s">
        <v>8223</v>
      </c>
      <c r="H3835" t="s">
        <v>8403</v>
      </c>
      <c r="I3835" t="s">
        <v>8245</v>
      </c>
      <c r="J3835">
        <v>1434654215</v>
      </c>
      <c r="K3835">
        <v>1432062215</v>
      </c>
      <c r="L3835" t="b">
        <v>0</v>
      </c>
      <c r="M3835">
        <v>0</v>
      </c>
      <c r="N3835" t="b">
        <v>0</v>
      </c>
      <c r="O3835" t="s">
        <v>8270</v>
      </c>
      <c r="P3835" t="s">
        <v>8306</v>
      </c>
      <c r="Q3835" t="s">
        <v>8340</v>
      </c>
      <c r="R3835">
        <f t="shared" si="413"/>
        <v>0</v>
      </c>
      <c r="S3835" s="9">
        <f t="shared" si="414"/>
        <v>0</v>
      </c>
      <c r="T3835" s="8">
        <f t="shared" si="415"/>
        <v>42143.79415509259</v>
      </c>
      <c r="U3835" s="8">
        <f t="shared" si="416"/>
        <v>42173.79415509259</v>
      </c>
      <c r="V3835" s="14">
        <f t="shared" si="417"/>
        <v>30</v>
      </c>
      <c r="W3835" s="10">
        <f t="shared" si="418"/>
        <v>-1</v>
      </c>
      <c r="X3835" s="21">
        <f t="shared" si="419"/>
        <v>2015</v>
      </c>
    </row>
    <row r="3836" spans="1:24" ht="60" x14ac:dyDescent="0.25">
      <c r="A3836">
        <v>2072</v>
      </c>
      <c r="B3836" s="1" t="s">
        <v>2073</v>
      </c>
      <c r="C3836" s="1" t="s">
        <v>6182</v>
      </c>
      <c r="D3836" s="3">
        <v>71500</v>
      </c>
      <c r="E3836" s="4">
        <v>79173</v>
      </c>
      <c r="F3836" t="s">
        <v>8218</v>
      </c>
      <c r="G3836" t="s">
        <v>8223</v>
      </c>
      <c r="H3836" t="s">
        <v>8403</v>
      </c>
      <c r="I3836" t="s">
        <v>8245</v>
      </c>
      <c r="J3836">
        <v>1462629432</v>
      </c>
      <c r="K3836">
        <v>1460037432</v>
      </c>
      <c r="L3836" t="b">
        <v>0</v>
      </c>
      <c r="M3836">
        <v>350</v>
      </c>
      <c r="N3836" t="b">
        <v>1</v>
      </c>
      <c r="O3836" t="s">
        <v>8293</v>
      </c>
      <c r="P3836" t="s">
        <v>8306</v>
      </c>
      <c r="Q3836" t="s">
        <v>8307</v>
      </c>
      <c r="R3836">
        <f t="shared" si="413"/>
        <v>226.21</v>
      </c>
      <c r="S3836" s="9">
        <f t="shared" si="414"/>
        <v>111</v>
      </c>
      <c r="T3836" s="8">
        <f t="shared" si="415"/>
        <v>42467.581388888888</v>
      </c>
      <c r="U3836" s="8">
        <f t="shared" si="416"/>
        <v>42497.581388888888</v>
      </c>
      <c r="V3836" s="14">
        <f t="shared" si="417"/>
        <v>30</v>
      </c>
      <c r="W3836" s="10">
        <f t="shared" si="418"/>
        <v>0.10731468531468531</v>
      </c>
      <c r="X3836" s="21">
        <f t="shared" si="419"/>
        <v>2016</v>
      </c>
    </row>
    <row r="3837" spans="1:24" ht="45" x14ac:dyDescent="0.25">
      <c r="A3837">
        <v>133</v>
      </c>
      <c r="B3837" s="1" t="s">
        <v>135</v>
      </c>
      <c r="C3837" s="1" t="s">
        <v>4244</v>
      </c>
      <c r="D3837" s="3">
        <v>71764</v>
      </c>
      <c r="E3837" s="4">
        <v>0</v>
      </c>
      <c r="F3837" t="s">
        <v>8219</v>
      </c>
      <c r="G3837" t="s">
        <v>8223</v>
      </c>
      <c r="H3837" t="s">
        <v>8403</v>
      </c>
      <c r="I3837" t="s">
        <v>8245</v>
      </c>
      <c r="J3837">
        <v>1464715860</v>
      </c>
      <c r="K3837">
        <v>1462130584</v>
      </c>
      <c r="L3837" t="b">
        <v>0</v>
      </c>
      <c r="M3837">
        <v>0</v>
      </c>
      <c r="N3837" t="b">
        <v>0</v>
      </c>
      <c r="O3837" t="s">
        <v>8265</v>
      </c>
      <c r="P3837" t="s">
        <v>8319</v>
      </c>
      <c r="Q3837" t="s">
        <v>8335</v>
      </c>
      <c r="R3837">
        <f t="shared" si="413"/>
        <v>0</v>
      </c>
      <c r="S3837" s="9">
        <f t="shared" si="414"/>
        <v>0</v>
      </c>
      <c r="T3837" s="8">
        <f t="shared" si="415"/>
        <v>42491.80768518518</v>
      </c>
      <c r="U3837" s="8">
        <f t="shared" si="416"/>
        <v>42521.729861111111</v>
      </c>
      <c r="V3837" s="14">
        <f t="shared" si="417"/>
        <v>29.922175925930787</v>
      </c>
      <c r="W3837" s="10">
        <f t="shared" si="418"/>
        <v>-1</v>
      </c>
      <c r="X3837" s="21">
        <f t="shared" si="419"/>
        <v>2016</v>
      </c>
    </row>
    <row r="3838" spans="1:24" ht="45" x14ac:dyDescent="0.25">
      <c r="A3838">
        <v>489</v>
      </c>
      <c r="B3838" s="1" t="s">
        <v>490</v>
      </c>
      <c r="C3838" s="1" t="s">
        <v>4599</v>
      </c>
      <c r="D3838" s="3">
        <v>74997</v>
      </c>
      <c r="E3838" s="4">
        <v>215</v>
      </c>
      <c r="F3838" t="s">
        <v>8220</v>
      </c>
      <c r="G3838" t="s">
        <v>8223</v>
      </c>
      <c r="H3838" t="s">
        <v>8403</v>
      </c>
      <c r="I3838" t="s">
        <v>8245</v>
      </c>
      <c r="J3838">
        <v>1325763180</v>
      </c>
      <c r="K3838">
        <v>1323084816</v>
      </c>
      <c r="L3838" t="b">
        <v>0</v>
      </c>
      <c r="M3838">
        <v>3</v>
      </c>
      <c r="N3838" t="b">
        <v>0</v>
      </c>
      <c r="O3838" t="s">
        <v>8268</v>
      </c>
      <c r="P3838" t="s">
        <v>8319</v>
      </c>
      <c r="Q3838" t="s">
        <v>8337</v>
      </c>
      <c r="R3838">
        <f t="shared" si="413"/>
        <v>71.67</v>
      </c>
      <c r="S3838" s="9">
        <f t="shared" si="414"/>
        <v>0</v>
      </c>
      <c r="T3838" s="8">
        <f t="shared" si="415"/>
        <v>40882.481666666667</v>
      </c>
      <c r="U3838" s="8">
        <f t="shared" si="416"/>
        <v>40913.481249999997</v>
      </c>
      <c r="V3838" s="14">
        <f t="shared" si="417"/>
        <v>30.99958333333052</v>
      </c>
      <c r="W3838" s="10">
        <f t="shared" si="418"/>
        <v>-0.99713321866207982</v>
      </c>
      <c r="X3838" s="21">
        <f t="shared" si="419"/>
        <v>2011</v>
      </c>
    </row>
    <row r="3839" spans="1:24" ht="60" x14ac:dyDescent="0.25">
      <c r="A3839">
        <v>280</v>
      </c>
      <c r="B3839" s="1" t="s">
        <v>281</v>
      </c>
      <c r="C3839" s="1" t="s">
        <v>4390</v>
      </c>
      <c r="D3839" s="3">
        <v>75000</v>
      </c>
      <c r="E3839" s="4">
        <v>117108</v>
      </c>
      <c r="F3839" t="s">
        <v>8218</v>
      </c>
      <c r="G3839" t="s">
        <v>8223</v>
      </c>
      <c r="H3839" t="s">
        <v>8403</v>
      </c>
      <c r="I3839" t="s">
        <v>8245</v>
      </c>
      <c r="J3839">
        <v>1401459035</v>
      </c>
      <c r="K3839">
        <v>1397571035</v>
      </c>
      <c r="L3839" t="b">
        <v>1</v>
      </c>
      <c r="M3839">
        <v>2139</v>
      </c>
      <c r="N3839" t="b">
        <v>1</v>
      </c>
      <c r="O3839" t="s">
        <v>8267</v>
      </c>
      <c r="P3839" t="s">
        <v>8319</v>
      </c>
      <c r="Q3839" t="s">
        <v>8320</v>
      </c>
      <c r="R3839">
        <f t="shared" si="413"/>
        <v>54.75</v>
      </c>
      <c r="S3839" s="9">
        <f t="shared" si="414"/>
        <v>156</v>
      </c>
      <c r="T3839" s="8">
        <f t="shared" si="415"/>
        <v>41744.590682870366</v>
      </c>
      <c r="U3839" s="8">
        <f t="shared" si="416"/>
        <v>41789.590682870366</v>
      </c>
      <c r="V3839" s="14">
        <f t="shared" si="417"/>
        <v>45</v>
      </c>
      <c r="W3839" s="10">
        <f t="shared" si="418"/>
        <v>0.56144000000000005</v>
      </c>
      <c r="X3839" s="21">
        <f t="shared" si="419"/>
        <v>2014</v>
      </c>
    </row>
    <row r="3840" spans="1:24" ht="60" x14ac:dyDescent="0.25">
      <c r="A3840">
        <v>653</v>
      </c>
      <c r="B3840" s="1" t="s">
        <v>654</v>
      </c>
      <c r="C3840" s="1" t="s">
        <v>4763</v>
      </c>
      <c r="D3840" s="3">
        <v>75000</v>
      </c>
      <c r="E3840" s="4">
        <v>106084.5</v>
      </c>
      <c r="F3840" t="s">
        <v>8218</v>
      </c>
      <c r="G3840" t="s">
        <v>8223</v>
      </c>
      <c r="H3840" t="s">
        <v>8403</v>
      </c>
      <c r="I3840" t="s">
        <v>8245</v>
      </c>
      <c r="J3840">
        <v>1440082240</v>
      </c>
      <c r="K3840">
        <v>1436885440</v>
      </c>
      <c r="L3840" t="b">
        <v>0</v>
      </c>
      <c r="M3840">
        <v>1107</v>
      </c>
      <c r="N3840" t="b">
        <v>1</v>
      </c>
      <c r="O3840" t="s">
        <v>8271</v>
      </c>
      <c r="P3840" t="s">
        <v>8306</v>
      </c>
      <c r="Q3840" t="s">
        <v>8308</v>
      </c>
      <c r="R3840">
        <f t="shared" si="413"/>
        <v>95.83</v>
      </c>
      <c r="S3840" s="9">
        <f t="shared" si="414"/>
        <v>141</v>
      </c>
      <c r="T3840" s="8">
        <f t="shared" si="415"/>
        <v>42199.618518518517</v>
      </c>
      <c r="U3840" s="8">
        <f t="shared" si="416"/>
        <v>42236.618518518517</v>
      </c>
      <c r="V3840" s="14">
        <f t="shared" si="417"/>
        <v>37</v>
      </c>
      <c r="W3840" s="10">
        <f t="shared" si="418"/>
        <v>0.41446</v>
      </c>
      <c r="X3840" s="21">
        <f t="shared" si="419"/>
        <v>2015</v>
      </c>
    </row>
    <row r="3841" spans="1:24" ht="60" x14ac:dyDescent="0.25">
      <c r="A3841">
        <v>259</v>
      </c>
      <c r="B3841" s="1" t="s">
        <v>260</v>
      </c>
      <c r="C3841" s="1" t="s">
        <v>4369</v>
      </c>
      <c r="D3841" s="3">
        <v>75000</v>
      </c>
      <c r="E3841" s="4">
        <v>98953.42</v>
      </c>
      <c r="F3841" t="s">
        <v>8218</v>
      </c>
      <c r="G3841" t="s">
        <v>8223</v>
      </c>
      <c r="H3841" t="s">
        <v>8403</v>
      </c>
      <c r="I3841" t="s">
        <v>8245</v>
      </c>
      <c r="J3841">
        <v>1428514969</v>
      </c>
      <c r="K3841">
        <v>1425922969</v>
      </c>
      <c r="L3841" t="b">
        <v>1</v>
      </c>
      <c r="M3841">
        <v>942</v>
      </c>
      <c r="N3841" t="b">
        <v>1</v>
      </c>
      <c r="O3841" t="s">
        <v>8267</v>
      </c>
      <c r="P3841" t="s">
        <v>8319</v>
      </c>
      <c r="Q3841" t="s">
        <v>8320</v>
      </c>
      <c r="R3841">
        <f t="shared" si="413"/>
        <v>105.05</v>
      </c>
      <c r="S3841" s="9">
        <f t="shared" si="414"/>
        <v>132</v>
      </c>
      <c r="T3841" s="8">
        <f t="shared" si="415"/>
        <v>42072.738067129627</v>
      </c>
      <c r="U3841" s="8">
        <f t="shared" si="416"/>
        <v>42102.738067129627</v>
      </c>
      <c r="V3841" s="14">
        <f t="shared" si="417"/>
        <v>30</v>
      </c>
      <c r="W3841" s="10">
        <f t="shared" si="418"/>
        <v>0.31937893333333334</v>
      </c>
      <c r="X3841" s="21">
        <f t="shared" si="419"/>
        <v>2015</v>
      </c>
    </row>
    <row r="3842" spans="1:24" ht="45" x14ac:dyDescent="0.25">
      <c r="A3842">
        <v>328</v>
      </c>
      <c r="B3842" s="1" t="s">
        <v>329</v>
      </c>
      <c r="C3842" s="1" t="s">
        <v>4438</v>
      </c>
      <c r="D3842" s="3">
        <v>75000</v>
      </c>
      <c r="E3842" s="4">
        <v>77710.8</v>
      </c>
      <c r="F3842" t="s">
        <v>8218</v>
      </c>
      <c r="G3842" t="s">
        <v>8223</v>
      </c>
      <c r="H3842" t="s">
        <v>8403</v>
      </c>
      <c r="I3842" t="s">
        <v>8245</v>
      </c>
      <c r="J3842">
        <v>1446350400</v>
      </c>
      <c r="K3842">
        <v>1443739388</v>
      </c>
      <c r="L3842" t="b">
        <v>1</v>
      </c>
      <c r="M3842">
        <v>498</v>
      </c>
      <c r="N3842" t="b">
        <v>1</v>
      </c>
      <c r="O3842" t="s">
        <v>8267</v>
      </c>
      <c r="P3842" t="s">
        <v>8319</v>
      </c>
      <c r="Q3842" t="s">
        <v>8320</v>
      </c>
      <c r="R3842">
        <f t="shared" ref="R3842:R3905" si="420">IFERROR(ROUND(E3842/M3842,2),0)</f>
        <v>156.05000000000001</v>
      </c>
      <c r="S3842" s="9">
        <f t="shared" ref="S3842:S3905" si="421">ROUND((E3842/D3842)*100,0)</f>
        <v>104</v>
      </c>
      <c r="T3842" s="8">
        <f t="shared" ref="T3842:T3905" si="422">+(((K3842/60)/60)/24)+DATE(1970,1,1)</f>
        <v>42278.946620370371</v>
      </c>
      <c r="U3842" s="8">
        <f t="shared" ref="U3842:U3905" si="423">+(((J3842/60)/60/24)+DATE(1970,1,1))</f>
        <v>42309.166666666672</v>
      </c>
      <c r="V3842" s="14">
        <f t="shared" ref="V3842:V3905" si="424">+U3842-T3842</f>
        <v>30.220046296301007</v>
      </c>
      <c r="W3842" s="10">
        <f t="shared" ref="W3842:W3905" si="425">+(E3842-D3842)/D3842</f>
        <v>3.6144000000000037E-2</v>
      </c>
      <c r="X3842" s="21">
        <f t="shared" ref="X3842:X3905" si="426">YEAR(T3842)</f>
        <v>2015</v>
      </c>
    </row>
    <row r="3843" spans="1:24" ht="60" x14ac:dyDescent="0.25">
      <c r="A3843">
        <v>292</v>
      </c>
      <c r="B3843" s="1" t="s">
        <v>293</v>
      </c>
      <c r="C3843" s="1" t="s">
        <v>4402</v>
      </c>
      <c r="D3843" s="3">
        <v>75000</v>
      </c>
      <c r="E3843" s="4">
        <v>76130.2</v>
      </c>
      <c r="F3843" t="s">
        <v>8218</v>
      </c>
      <c r="G3843" t="s">
        <v>8223</v>
      </c>
      <c r="H3843" t="s">
        <v>8403</v>
      </c>
      <c r="I3843" t="s">
        <v>8245</v>
      </c>
      <c r="J3843">
        <v>1319860740</v>
      </c>
      <c r="K3843">
        <v>1317064599</v>
      </c>
      <c r="L3843" t="b">
        <v>1</v>
      </c>
      <c r="M3843">
        <v>493</v>
      </c>
      <c r="N3843" t="b">
        <v>1</v>
      </c>
      <c r="O3843" t="s">
        <v>8267</v>
      </c>
      <c r="P3843" t="s">
        <v>8319</v>
      </c>
      <c r="Q3843" t="s">
        <v>8320</v>
      </c>
      <c r="R3843">
        <f t="shared" si="420"/>
        <v>154.41999999999999</v>
      </c>
      <c r="S3843" s="9">
        <f t="shared" si="421"/>
        <v>102</v>
      </c>
      <c r="T3843" s="8">
        <f t="shared" si="422"/>
        <v>40812.803229166668</v>
      </c>
      <c r="U3843" s="8">
        <f t="shared" si="423"/>
        <v>40845.165972222225</v>
      </c>
      <c r="V3843" s="14">
        <f t="shared" si="424"/>
        <v>32.362743055557075</v>
      </c>
      <c r="W3843" s="10">
        <f t="shared" si="425"/>
        <v>1.5069333333333294E-2</v>
      </c>
      <c r="X3843" s="21">
        <f t="shared" si="426"/>
        <v>2011</v>
      </c>
    </row>
    <row r="3844" spans="1:24" ht="45" x14ac:dyDescent="0.25">
      <c r="A3844">
        <v>1076</v>
      </c>
      <c r="B3844" s="1" t="s">
        <v>1077</v>
      </c>
      <c r="C3844" s="1" t="s">
        <v>5186</v>
      </c>
      <c r="D3844" s="3">
        <v>75000</v>
      </c>
      <c r="E3844" s="4">
        <v>47074</v>
      </c>
      <c r="F3844" t="s">
        <v>8220</v>
      </c>
      <c r="G3844" t="s">
        <v>8223</v>
      </c>
      <c r="H3844" t="s">
        <v>8403</v>
      </c>
      <c r="I3844" t="s">
        <v>8245</v>
      </c>
      <c r="J3844">
        <v>1410426250</v>
      </c>
      <c r="K3844">
        <v>1405674250</v>
      </c>
      <c r="L3844" t="b">
        <v>0</v>
      </c>
      <c r="M3844">
        <v>975</v>
      </c>
      <c r="N3844" t="b">
        <v>0</v>
      </c>
      <c r="O3844" t="s">
        <v>8280</v>
      </c>
      <c r="P3844" t="s">
        <v>8314</v>
      </c>
      <c r="Q3844" t="s">
        <v>8332</v>
      </c>
      <c r="R3844">
        <f t="shared" si="420"/>
        <v>48.28</v>
      </c>
      <c r="S3844" s="9">
        <f t="shared" si="421"/>
        <v>63</v>
      </c>
      <c r="T3844" s="8">
        <f t="shared" si="422"/>
        <v>41838.377893518518</v>
      </c>
      <c r="U3844" s="8">
        <f t="shared" si="423"/>
        <v>41893.377893518518</v>
      </c>
      <c r="V3844" s="14">
        <f t="shared" si="424"/>
        <v>55</v>
      </c>
      <c r="W3844" s="10">
        <f t="shared" si="425"/>
        <v>-0.37234666666666666</v>
      </c>
      <c r="X3844" s="21">
        <f t="shared" si="426"/>
        <v>2014</v>
      </c>
    </row>
    <row r="3845" spans="1:24" ht="30" x14ac:dyDescent="0.25">
      <c r="A3845">
        <v>2157</v>
      </c>
      <c r="B3845" s="1" t="s">
        <v>2158</v>
      </c>
      <c r="C3845" s="1" t="s">
        <v>6267</v>
      </c>
      <c r="D3845" s="3">
        <v>75000</v>
      </c>
      <c r="E3845" s="4">
        <v>21144</v>
      </c>
      <c r="F3845" t="s">
        <v>8220</v>
      </c>
      <c r="G3845" t="s">
        <v>8223</v>
      </c>
      <c r="H3845" t="s">
        <v>8403</v>
      </c>
      <c r="I3845" t="s">
        <v>8245</v>
      </c>
      <c r="J3845">
        <v>1482479940</v>
      </c>
      <c r="K3845">
        <v>1479684783</v>
      </c>
      <c r="L3845" t="b">
        <v>0</v>
      </c>
      <c r="M3845">
        <v>57</v>
      </c>
      <c r="N3845" t="b">
        <v>0</v>
      </c>
      <c r="O3845" t="s">
        <v>8280</v>
      </c>
      <c r="P3845" t="s">
        <v>8314</v>
      </c>
      <c r="Q3845" t="s">
        <v>8332</v>
      </c>
      <c r="R3845">
        <f t="shared" si="420"/>
        <v>370.95</v>
      </c>
      <c r="S3845" s="9">
        <f t="shared" si="421"/>
        <v>28</v>
      </c>
      <c r="T3845" s="8">
        <f t="shared" si="422"/>
        <v>42694.98128472222</v>
      </c>
      <c r="U3845" s="8">
        <f t="shared" si="423"/>
        <v>42727.332638888889</v>
      </c>
      <c r="V3845" s="14">
        <f t="shared" si="424"/>
        <v>32.351354166668898</v>
      </c>
      <c r="W3845" s="10">
        <f t="shared" si="425"/>
        <v>-0.71808000000000005</v>
      </c>
      <c r="X3845" s="21">
        <f t="shared" si="426"/>
        <v>2016</v>
      </c>
    </row>
    <row r="3846" spans="1:24" ht="60" x14ac:dyDescent="0.25">
      <c r="A3846">
        <v>680</v>
      </c>
      <c r="B3846" s="1" t="s">
        <v>681</v>
      </c>
      <c r="C3846" s="1" t="s">
        <v>4790</v>
      </c>
      <c r="D3846" s="3">
        <v>75000</v>
      </c>
      <c r="E3846" s="4">
        <v>19434</v>
      </c>
      <c r="F3846" t="s">
        <v>8220</v>
      </c>
      <c r="G3846" t="s">
        <v>8223</v>
      </c>
      <c r="H3846" t="s">
        <v>8403</v>
      </c>
      <c r="I3846" t="s">
        <v>8245</v>
      </c>
      <c r="J3846">
        <v>1410955331</v>
      </c>
      <c r="K3846">
        <v>1407931331</v>
      </c>
      <c r="L3846" t="b">
        <v>0</v>
      </c>
      <c r="M3846">
        <v>129</v>
      </c>
      <c r="N3846" t="b">
        <v>0</v>
      </c>
      <c r="O3846" t="s">
        <v>8271</v>
      </c>
      <c r="P3846" t="s">
        <v>8306</v>
      </c>
      <c r="Q3846" t="s">
        <v>8308</v>
      </c>
      <c r="R3846">
        <f t="shared" si="420"/>
        <v>150.65</v>
      </c>
      <c r="S3846" s="9">
        <f t="shared" si="421"/>
        <v>26</v>
      </c>
      <c r="T3846" s="8">
        <f t="shared" si="422"/>
        <v>41864.501516203702</v>
      </c>
      <c r="U3846" s="8">
        <f t="shared" si="423"/>
        <v>41899.501516203702</v>
      </c>
      <c r="V3846" s="14">
        <f t="shared" si="424"/>
        <v>35</v>
      </c>
      <c r="W3846" s="10">
        <f t="shared" si="425"/>
        <v>-0.74087999999999998</v>
      </c>
      <c r="X3846" s="21">
        <f t="shared" si="426"/>
        <v>2014</v>
      </c>
    </row>
    <row r="3847" spans="1:24" ht="30" x14ac:dyDescent="0.25">
      <c r="A3847">
        <v>3064</v>
      </c>
      <c r="B3847" s="1" t="s">
        <v>3064</v>
      </c>
      <c r="C3847" s="1" t="s">
        <v>7174</v>
      </c>
      <c r="D3847" s="3">
        <v>75000</v>
      </c>
      <c r="E3847" s="4">
        <v>8471</v>
      </c>
      <c r="F3847" t="s">
        <v>8220</v>
      </c>
      <c r="G3847" t="s">
        <v>8223</v>
      </c>
      <c r="H3847" t="s">
        <v>8403</v>
      </c>
      <c r="I3847" t="s">
        <v>8245</v>
      </c>
      <c r="J3847">
        <v>1448175540</v>
      </c>
      <c r="K3847">
        <v>1445483246</v>
      </c>
      <c r="L3847" t="b">
        <v>0</v>
      </c>
      <c r="M3847">
        <v>72</v>
      </c>
      <c r="N3847" t="b">
        <v>0</v>
      </c>
      <c r="O3847" t="s">
        <v>8301</v>
      </c>
      <c r="P3847" t="s">
        <v>8321</v>
      </c>
      <c r="Q3847" t="s">
        <v>8322</v>
      </c>
      <c r="R3847">
        <f t="shared" si="420"/>
        <v>117.65</v>
      </c>
      <c r="S3847" s="9">
        <f t="shared" si="421"/>
        <v>11</v>
      </c>
      <c r="T3847" s="8">
        <f t="shared" si="422"/>
        <v>42299.130162037036</v>
      </c>
      <c r="U3847" s="8">
        <f t="shared" si="423"/>
        <v>42330.290972222225</v>
      </c>
      <c r="V3847" s="14">
        <f t="shared" si="424"/>
        <v>31.160810185188893</v>
      </c>
      <c r="W3847" s="10">
        <f t="shared" si="425"/>
        <v>-0.88705333333333336</v>
      </c>
      <c r="X3847" s="21">
        <f t="shared" si="426"/>
        <v>2015</v>
      </c>
    </row>
    <row r="3848" spans="1:24" ht="60" x14ac:dyDescent="0.25">
      <c r="A3848">
        <v>551</v>
      </c>
      <c r="B3848" s="1" t="s">
        <v>552</v>
      </c>
      <c r="C3848" s="1" t="s">
        <v>4661</v>
      </c>
      <c r="D3848" s="3">
        <v>75000</v>
      </c>
      <c r="E3848" s="4">
        <v>3781</v>
      </c>
      <c r="F3848" t="s">
        <v>8220</v>
      </c>
      <c r="G3848" t="s">
        <v>8223</v>
      </c>
      <c r="H3848" t="s">
        <v>8403</v>
      </c>
      <c r="I3848" t="s">
        <v>8245</v>
      </c>
      <c r="J3848">
        <v>1438451580</v>
      </c>
      <c r="K3848">
        <v>1434609424</v>
      </c>
      <c r="L3848" t="b">
        <v>0</v>
      </c>
      <c r="M3848">
        <v>28</v>
      </c>
      <c r="N3848" t="b">
        <v>0</v>
      </c>
      <c r="O3848" t="s">
        <v>8270</v>
      </c>
      <c r="P3848" t="s">
        <v>8306</v>
      </c>
      <c r="Q3848" t="s">
        <v>8340</v>
      </c>
      <c r="R3848">
        <f t="shared" si="420"/>
        <v>135.04</v>
      </c>
      <c r="S3848" s="9">
        <f t="shared" si="421"/>
        <v>5</v>
      </c>
      <c r="T3848" s="8">
        <f t="shared" si="422"/>
        <v>42173.275740740741</v>
      </c>
      <c r="U3848" s="8">
        <f t="shared" si="423"/>
        <v>42217.745138888888</v>
      </c>
      <c r="V3848" s="14">
        <f t="shared" si="424"/>
        <v>44.469398148146865</v>
      </c>
      <c r="W3848" s="10">
        <f t="shared" si="425"/>
        <v>-0.94958666666666669</v>
      </c>
      <c r="X3848" s="21">
        <f t="shared" si="426"/>
        <v>2015</v>
      </c>
    </row>
    <row r="3849" spans="1:24" ht="60" x14ac:dyDescent="0.25">
      <c r="A3849">
        <v>3634</v>
      </c>
      <c r="B3849" s="1" t="s">
        <v>3632</v>
      </c>
      <c r="C3849" s="1" t="s">
        <v>7744</v>
      </c>
      <c r="D3849" s="3">
        <v>75000</v>
      </c>
      <c r="E3849" s="4">
        <v>3185</v>
      </c>
      <c r="F3849" t="s">
        <v>8220</v>
      </c>
      <c r="G3849" t="s">
        <v>8228</v>
      </c>
      <c r="H3849" t="s">
        <v>8408</v>
      </c>
      <c r="I3849" t="s">
        <v>8250</v>
      </c>
      <c r="J3849">
        <v>1484366340</v>
      </c>
      <c r="K3849">
        <v>1480219174</v>
      </c>
      <c r="L3849" t="b">
        <v>0</v>
      </c>
      <c r="M3849">
        <v>18</v>
      </c>
      <c r="N3849" t="b">
        <v>0</v>
      </c>
      <c r="O3849" t="s">
        <v>8303</v>
      </c>
      <c r="P3849" t="s">
        <v>8321</v>
      </c>
      <c r="Q3849" t="s">
        <v>8333</v>
      </c>
      <c r="R3849">
        <f t="shared" si="420"/>
        <v>176.94</v>
      </c>
      <c r="S3849" s="9">
        <f t="shared" si="421"/>
        <v>4</v>
      </c>
      <c r="T3849" s="8">
        <f t="shared" si="422"/>
        <v>42701.166365740741</v>
      </c>
      <c r="U3849" s="8">
        <f t="shared" si="423"/>
        <v>42749.165972222225</v>
      </c>
      <c r="V3849" s="14">
        <f t="shared" si="424"/>
        <v>47.999606481484079</v>
      </c>
      <c r="W3849" s="10">
        <f t="shared" si="425"/>
        <v>-0.95753333333333335</v>
      </c>
      <c r="X3849" s="21">
        <f t="shared" si="426"/>
        <v>2016</v>
      </c>
    </row>
    <row r="3850" spans="1:24" ht="60" x14ac:dyDescent="0.25">
      <c r="A3850">
        <v>1328</v>
      </c>
      <c r="B3850" s="1" t="s">
        <v>1329</v>
      </c>
      <c r="C3850" s="1" t="s">
        <v>5438</v>
      </c>
      <c r="D3850" s="3">
        <v>75000</v>
      </c>
      <c r="E3850" s="4">
        <v>1748</v>
      </c>
      <c r="F3850" t="s">
        <v>8219</v>
      </c>
      <c r="G3850" t="s">
        <v>8223</v>
      </c>
      <c r="H3850" t="s">
        <v>8403</v>
      </c>
      <c r="I3850" t="s">
        <v>8245</v>
      </c>
      <c r="J3850">
        <v>1476458734</v>
      </c>
      <c r="K3850">
        <v>1472570734</v>
      </c>
      <c r="L3850" t="b">
        <v>0</v>
      </c>
      <c r="M3850">
        <v>15</v>
      </c>
      <c r="N3850" t="b">
        <v>0</v>
      </c>
      <c r="O3850" t="s">
        <v>8271</v>
      </c>
      <c r="P3850" t="s">
        <v>8306</v>
      </c>
      <c r="Q3850" t="s">
        <v>8308</v>
      </c>
      <c r="R3850">
        <f t="shared" si="420"/>
        <v>116.53</v>
      </c>
      <c r="S3850" s="9">
        <f t="shared" si="421"/>
        <v>2</v>
      </c>
      <c r="T3850" s="8">
        <f t="shared" si="422"/>
        <v>42612.642754629633</v>
      </c>
      <c r="U3850" s="8">
        <f t="shared" si="423"/>
        <v>42657.642754629633</v>
      </c>
      <c r="V3850" s="14">
        <f t="shared" si="424"/>
        <v>45</v>
      </c>
      <c r="W3850" s="10">
        <f t="shared" si="425"/>
        <v>-0.9766933333333333</v>
      </c>
      <c r="X3850" s="21">
        <f t="shared" si="426"/>
        <v>2016</v>
      </c>
    </row>
    <row r="3851" spans="1:24" ht="75" x14ac:dyDescent="0.25">
      <c r="A3851">
        <v>3788</v>
      </c>
      <c r="B3851" s="1" t="s">
        <v>3785</v>
      </c>
      <c r="C3851" s="1" t="s">
        <v>7898</v>
      </c>
      <c r="D3851" s="3">
        <v>75000</v>
      </c>
      <c r="E3851" s="4">
        <v>500</v>
      </c>
      <c r="F3851" t="s">
        <v>8220</v>
      </c>
      <c r="G3851" t="s">
        <v>8223</v>
      </c>
      <c r="H3851" t="s">
        <v>8403</v>
      </c>
      <c r="I3851" t="s">
        <v>8245</v>
      </c>
      <c r="J3851">
        <v>1450887480</v>
      </c>
      <c r="K3851">
        <v>1448469719</v>
      </c>
      <c r="L3851" t="b">
        <v>0</v>
      </c>
      <c r="M3851">
        <v>1</v>
      </c>
      <c r="N3851" t="b">
        <v>0</v>
      </c>
      <c r="O3851" t="s">
        <v>8303</v>
      </c>
      <c r="P3851" t="s">
        <v>8321</v>
      </c>
      <c r="Q3851" t="s">
        <v>8333</v>
      </c>
      <c r="R3851">
        <f t="shared" si="420"/>
        <v>500</v>
      </c>
      <c r="S3851" s="9">
        <f t="shared" si="421"/>
        <v>1</v>
      </c>
      <c r="T3851" s="8">
        <f t="shared" si="422"/>
        <v>42333.695821759262</v>
      </c>
      <c r="U3851" s="8">
        <f t="shared" si="423"/>
        <v>42361.679166666669</v>
      </c>
      <c r="V3851" s="14">
        <f t="shared" si="424"/>
        <v>27.983344907406718</v>
      </c>
      <c r="W3851" s="10">
        <f t="shared" si="425"/>
        <v>-0.99333333333333329</v>
      </c>
      <c r="X3851" s="21">
        <f t="shared" si="426"/>
        <v>2015</v>
      </c>
    </row>
    <row r="3852" spans="1:24" ht="60" x14ac:dyDescent="0.25">
      <c r="A3852">
        <v>563</v>
      </c>
      <c r="B3852" s="1" t="s">
        <v>564</v>
      </c>
      <c r="C3852" s="1" t="s">
        <v>4673</v>
      </c>
      <c r="D3852" s="3">
        <v>75000</v>
      </c>
      <c r="E3852" s="4">
        <v>68</v>
      </c>
      <c r="F3852" t="s">
        <v>8220</v>
      </c>
      <c r="G3852" t="s">
        <v>8225</v>
      </c>
      <c r="H3852" t="s">
        <v>8404</v>
      </c>
      <c r="I3852" t="s">
        <v>8247</v>
      </c>
      <c r="J3852">
        <v>1424137247</v>
      </c>
      <c r="K3852">
        <v>1421545247</v>
      </c>
      <c r="L3852" t="b">
        <v>0</v>
      </c>
      <c r="M3852">
        <v>2</v>
      </c>
      <c r="N3852" t="b">
        <v>0</v>
      </c>
      <c r="O3852" t="s">
        <v>8270</v>
      </c>
      <c r="P3852" t="s">
        <v>8306</v>
      </c>
      <c r="Q3852" t="s">
        <v>8340</v>
      </c>
      <c r="R3852">
        <f t="shared" si="420"/>
        <v>34</v>
      </c>
      <c r="S3852" s="9">
        <f t="shared" si="421"/>
        <v>0</v>
      </c>
      <c r="T3852" s="8">
        <f t="shared" si="422"/>
        <v>42022.069988425923</v>
      </c>
      <c r="U3852" s="8">
        <f t="shared" si="423"/>
        <v>42052.069988425923</v>
      </c>
      <c r="V3852" s="14">
        <f t="shared" si="424"/>
        <v>30</v>
      </c>
      <c r="W3852" s="10">
        <f t="shared" si="425"/>
        <v>-0.99909333333333339</v>
      </c>
      <c r="X3852" s="21">
        <f t="shared" si="426"/>
        <v>2015</v>
      </c>
    </row>
    <row r="3853" spans="1:24" ht="60" x14ac:dyDescent="0.25">
      <c r="A3853">
        <v>1072</v>
      </c>
      <c r="B3853" s="1" t="s">
        <v>1073</v>
      </c>
      <c r="C3853" s="1" t="s">
        <v>5182</v>
      </c>
      <c r="D3853" s="3">
        <v>75000</v>
      </c>
      <c r="E3853" s="4">
        <v>51</v>
      </c>
      <c r="F3853" t="s">
        <v>8220</v>
      </c>
      <c r="G3853" t="s">
        <v>8223</v>
      </c>
      <c r="H3853" t="s">
        <v>8403</v>
      </c>
      <c r="I3853" t="s">
        <v>8245</v>
      </c>
      <c r="J3853">
        <v>1391630297</v>
      </c>
      <c r="K3853">
        <v>1389038297</v>
      </c>
      <c r="L3853" t="b">
        <v>0</v>
      </c>
      <c r="M3853">
        <v>4</v>
      </c>
      <c r="N3853" t="b">
        <v>0</v>
      </c>
      <c r="O3853" t="s">
        <v>8280</v>
      </c>
      <c r="P3853" t="s">
        <v>8314</v>
      </c>
      <c r="Q3853" t="s">
        <v>8332</v>
      </c>
      <c r="R3853">
        <f t="shared" si="420"/>
        <v>12.75</v>
      </c>
      <c r="S3853" s="9">
        <f t="shared" si="421"/>
        <v>0</v>
      </c>
      <c r="T3853" s="8">
        <f t="shared" si="422"/>
        <v>41645.832141203704</v>
      </c>
      <c r="U3853" s="8">
        <f t="shared" si="423"/>
        <v>41675.832141203704</v>
      </c>
      <c r="V3853" s="14">
        <f t="shared" si="424"/>
        <v>30</v>
      </c>
      <c r="W3853" s="10">
        <f t="shared" si="425"/>
        <v>-0.99931999999999999</v>
      </c>
      <c r="X3853" s="21">
        <f t="shared" si="426"/>
        <v>2014</v>
      </c>
    </row>
    <row r="3854" spans="1:24" ht="60" x14ac:dyDescent="0.25">
      <c r="A3854">
        <v>1178</v>
      </c>
      <c r="B3854" s="1" t="s">
        <v>1179</v>
      </c>
      <c r="C3854" s="1" t="s">
        <v>5288</v>
      </c>
      <c r="D3854" s="3">
        <v>75000</v>
      </c>
      <c r="E3854" s="4">
        <v>5</v>
      </c>
      <c r="F3854" t="s">
        <v>8220</v>
      </c>
      <c r="G3854" t="s">
        <v>8223</v>
      </c>
      <c r="H3854" t="s">
        <v>8403</v>
      </c>
      <c r="I3854" t="s">
        <v>8245</v>
      </c>
      <c r="J3854">
        <v>1408225452</v>
      </c>
      <c r="K3854">
        <v>1405633452</v>
      </c>
      <c r="L3854" t="b">
        <v>0</v>
      </c>
      <c r="M3854">
        <v>1</v>
      </c>
      <c r="N3854" t="b">
        <v>0</v>
      </c>
      <c r="O3854" t="s">
        <v>8282</v>
      </c>
      <c r="P3854" t="s">
        <v>8317</v>
      </c>
      <c r="Q3854" t="s">
        <v>8343</v>
      </c>
      <c r="R3854">
        <f t="shared" si="420"/>
        <v>5</v>
      </c>
      <c r="S3854" s="9">
        <f t="shared" si="421"/>
        <v>0</v>
      </c>
      <c r="T3854" s="8">
        <f t="shared" si="422"/>
        <v>41837.905694444446</v>
      </c>
      <c r="U3854" s="8">
        <f t="shared" si="423"/>
        <v>41867.905694444446</v>
      </c>
      <c r="V3854" s="14">
        <f t="shared" si="424"/>
        <v>30</v>
      </c>
      <c r="W3854" s="10">
        <f t="shared" si="425"/>
        <v>-0.99993333333333334</v>
      </c>
      <c r="X3854" s="21">
        <f t="shared" si="426"/>
        <v>2014</v>
      </c>
    </row>
    <row r="3855" spans="1:24" ht="45" x14ac:dyDescent="0.25">
      <c r="A3855">
        <v>1316</v>
      </c>
      <c r="B3855" s="1" t="s">
        <v>1317</v>
      </c>
      <c r="C3855" s="1" t="s">
        <v>5426</v>
      </c>
      <c r="D3855" s="3">
        <v>75000</v>
      </c>
      <c r="E3855" s="4">
        <v>1</v>
      </c>
      <c r="F3855" t="s">
        <v>8219</v>
      </c>
      <c r="G3855" t="s">
        <v>8223</v>
      </c>
      <c r="H3855" t="s">
        <v>8403</v>
      </c>
      <c r="I3855" t="s">
        <v>8245</v>
      </c>
      <c r="J3855">
        <v>1456700709</v>
      </c>
      <c r="K3855">
        <v>1453676709</v>
      </c>
      <c r="L3855" t="b">
        <v>0</v>
      </c>
      <c r="M3855">
        <v>1</v>
      </c>
      <c r="N3855" t="b">
        <v>0</v>
      </c>
      <c r="O3855" t="s">
        <v>8271</v>
      </c>
      <c r="P3855" t="s">
        <v>8306</v>
      </c>
      <c r="Q3855" t="s">
        <v>8308</v>
      </c>
      <c r="R3855">
        <f t="shared" si="420"/>
        <v>1</v>
      </c>
      <c r="S3855" s="9">
        <f t="shared" si="421"/>
        <v>0</v>
      </c>
      <c r="T3855" s="8">
        <f t="shared" si="422"/>
        <v>42393.961909722217</v>
      </c>
      <c r="U3855" s="8">
        <f t="shared" si="423"/>
        <v>42428.961909722217</v>
      </c>
      <c r="V3855" s="14">
        <f t="shared" si="424"/>
        <v>35</v>
      </c>
      <c r="W3855" s="10">
        <f t="shared" si="425"/>
        <v>-0.99998666666666669</v>
      </c>
      <c r="X3855" s="21">
        <f t="shared" si="426"/>
        <v>2016</v>
      </c>
    </row>
    <row r="3856" spans="1:24" ht="60" x14ac:dyDescent="0.25">
      <c r="A3856">
        <v>623</v>
      </c>
      <c r="B3856" s="1" t="s">
        <v>624</v>
      </c>
      <c r="C3856" s="1" t="s">
        <v>4733</v>
      </c>
      <c r="D3856" s="3">
        <v>75000</v>
      </c>
      <c r="E3856" s="4">
        <v>0</v>
      </c>
      <c r="F3856" t="s">
        <v>8219</v>
      </c>
      <c r="G3856" t="s">
        <v>8225</v>
      </c>
      <c r="H3856" t="s">
        <v>8404</v>
      </c>
      <c r="I3856" t="s">
        <v>8247</v>
      </c>
      <c r="J3856">
        <v>1432771997</v>
      </c>
      <c r="K3856">
        <v>1430179997</v>
      </c>
      <c r="L3856" t="b">
        <v>0</v>
      </c>
      <c r="M3856">
        <v>0</v>
      </c>
      <c r="N3856" t="b">
        <v>0</v>
      </c>
      <c r="O3856" t="s">
        <v>8270</v>
      </c>
      <c r="P3856" t="s">
        <v>8306</v>
      </c>
      <c r="Q3856" t="s">
        <v>8340</v>
      </c>
      <c r="R3856">
        <f t="shared" si="420"/>
        <v>0</v>
      </c>
      <c r="S3856" s="9">
        <f t="shared" si="421"/>
        <v>0</v>
      </c>
      <c r="T3856" s="8">
        <f t="shared" si="422"/>
        <v>42122.009224537032</v>
      </c>
      <c r="U3856" s="8">
        <f t="shared" si="423"/>
        <v>42152.009224537032</v>
      </c>
      <c r="V3856" s="14">
        <f t="shared" si="424"/>
        <v>30</v>
      </c>
      <c r="W3856" s="10">
        <f t="shared" si="425"/>
        <v>-1</v>
      </c>
      <c r="X3856" s="21">
        <f t="shared" si="426"/>
        <v>2015</v>
      </c>
    </row>
    <row r="3857" spans="1:24" ht="60" x14ac:dyDescent="0.25">
      <c r="A3857">
        <v>3114</v>
      </c>
      <c r="B3857" s="1" t="s">
        <v>3114</v>
      </c>
      <c r="C3857" s="1" t="s">
        <v>7224</v>
      </c>
      <c r="D3857" s="3">
        <v>75000</v>
      </c>
      <c r="E3857" s="4">
        <v>0</v>
      </c>
      <c r="F3857" t="s">
        <v>8220</v>
      </c>
      <c r="G3857" t="s">
        <v>8223</v>
      </c>
      <c r="H3857" t="s">
        <v>8403</v>
      </c>
      <c r="I3857" t="s">
        <v>8245</v>
      </c>
      <c r="J3857">
        <v>1411312250</v>
      </c>
      <c r="K3857">
        <v>1406128250</v>
      </c>
      <c r="L3857" t="b">
        <v>0</v>
      </c>
      <c r="M3857">
        <v>0</v>
      </c>
      <c r="N3857" t="b">
        <v>0</v>
      </c>
      <c r="O3857" t="s">
        <v>8301</v>
      </c>
      <c r="P3857" t="s">
        <v>8321</v>
      </c>
      <c r="Q3857" t="s">
        <v>8322</v>
      </c>
      <c r="R3857">
        <f t="shared" si="420"/>
        <v>0</v>
      </c>
      <c r="S3857" s="9">
        <f t="shared" si="421"/>
        <v>0</v>
      </c>
      <c r="T3857" s="8">
        <f t="shared" si="422"/>
        <v>41843.632523148146</v>
      </c>
      <c r="U3857" s="8">
        <f t="shared" si="423"/>
        <v>41903.632523148146</v>
      </c>
      <c r="V3857" s="14">
        <f t="shared" si="424"/>
        <v>60</v>
      </c>
      <c r="W3857" s="10">
        <f t="shared" si="425"/>
        <v>-1</v>
      </c>
      <c r="X3857" s="21">
        <f t="shared" si="426"/>
        <v>2014</v>
      </c>
    </row>
    <row r="3858" spans="1:24" ht="45" x14ac:dyDescent="0.25">
      <c r="A3858">
        <v>4098</v>
      </c>
      <c r="B3858" s="1" t="s">
        <v>4094</v>
      </c>
      <c r="C3858" s="1" t="s">
        <v>8201</v>
      </c>
      <c r="D3858" s="3">
        <v>75000</v>
      </c>
      <c r="E3858" s="4">
        <v>0</v>
      </c>
      <c r="F3858" t="s">
        <v>8220</v>
      </c>
      <c r="G3858" t="s">
        <v>8223</v>
      </c>
      <c r="H3858" t="s">
        <v>8403</v>
      </c>
      <c r="I3858" t="s">
        <v>8245</v>
      </c>
      <c r="J3858">
        <v>1465060797</v>
      </c>
      <c r="K3858">
        <v>1462468797</v>
      </c>
      <c r="L3858" t="b">
        <v>0</v>
      </c>
      <c r="M3858">
        <v>0</v>
      </c>
      <c r="N3858" t="b">
        <v>0</v>
      </c>
      <c r="O3858" t="s">
        <v>8269</v>
      </c>
      <c r="P3858" t="s">
        <v>8321</v>
      </c>
      <c r="Q3858" t="s">
        <v>8324</v>
      </c>
      <c r="R3858">
        <f t="shared" si="420"/>
        <v>0</v>
      </c>
      <c r="S3858" s="9">
        <f t="shared" si="421"/>
        <v>0</v>
      </c>
      <c r="T3858" s="8">
        <f t="shared" si="422"/>
        <v>42495.722187499996</v>
      </c>
      <c r="U3858" s="8">
        <f t="shared" si="423"/>
        <v>42525.722187499996</v>
      </c>
      <c r="V3858" s="14">
        <f t="shared" si="424"/>
        <v>30</v>
      </c>
      <c r="W3858" s="10">
        <f t="shared" si="425"/>
        <v>-1</v>
      </c>
      <c r="X3858" s="21">
        <f t="shared" si="426"/>
        <v>2016</v>
      </c>
    </row>
    <row r="3859" spans="1:24" ht="60" x14ac:dyDescent="0.25">
      <c r="A3859">
        <v>2034</v>
      </c>
      <c r="B3859" s="1" t="s">
        <v>2035</v>
      </c>
      <c r="C3859" s="1" t="s">
        <v>6144</v>
      </c>
      <c r="D3859" s="3">
        <v>78000</v>
      </c>
      <c r="E3859" s="4">
        <v>301719.59000000003</v>
      </c>
      <c r="F3859" t="s">
        <v>8218</v>
      </c>
      <c r="G3859" t="s">
        <v>8223</v>
      </c>
      <c r="H3859" t="s">
        <v>8403</v>
      </c>
      <c r="I3859" t="s">
        <v>8245</v>
      </c>
      <c r="J3859">
        <v>1430981880</v>
      </c>
      <c r="K3859">
        <v>1426216033</v>
      </c>
      <c r="L3859" t="b">
        <v>1</v>
      </c>
      <c r="M3859">
        <v>508</v>
      </c>
      <c r="N3859" t="b">
        <v>1</v>
      </c>
      <c r="O3859" t="s">
        <v>8293</v>
      </c>
      <c r="P3859" t="s">
        <v>8306</v>
      </c>
      <c r="Q3859" t="s">
        <v>8307</v>
      </c>
      <c r="R3859">
        <f t="shared" si="420"/>
        <v>593.94000000000005</v>
      </c>
      <c r="S3859" s="9">
        <f t="shared" si="421"/>
        <v>387</v>
      </c>
      <c r="T3859" s="8">
        <f t="shared" si="422"/>
        <v>42076.130011574074</v>
      </c>
      <c r="U3859" s="8">
        <f t="shared" si="423"/>
        <v>42131.290277777778</v>
      </c>
      <c r="V3859" s="14">
        <f t="shared" si="424"/>
        <v>55.160266203703941</v>
      </c>
      <c r="W3859" s="10">
        <f t="shared" si="425"/>
        <v>2.868199871794872</v>
      </c>
      <c r="X3859" s="21">
        <f t="shared" si="426"/>
        <v>2015</v>
      </c>
    </row>
    <row r="3860" spans="1:24" ht="60" x14ac:dyDescent="0.25">
      <c r="A3860">
        <v>2035</v>
      </c>
      <c r="B3860" s="1" t="s">
        <v>2036</v>
      </c>
      <c r="C3860" s="1" t="s">
        <v>6145</v>
      </c>
      <c r="D3860" s="3">
        <v>80000</v>
      </c>
      <c r="E3860" s="4">
        <v>168829.14</v>
      </c>
      <c r="F3860" t="s">
        <v>8218</v>
      </c>
      <c r="G3860" t="s">
        <v>8223</v>
      </c>
      <c r="H3860" t="s">
        <v>8403</v>
      </c>
      <c r="I3860" t="s">
        <v>8245</v>
      </c>
      <c r="J3860">
        <v>1450486800</v>
      </c>
      <c r="K3860">
        <v>1446562807</v>
      </c>
      <c r="L3860" t="b">
        <v>1</v>
      </c>
      <c r="M3860">
        <v>644</v>
      </c>
      <c r="N3860" t="b">
        <v>1</v>
      </c>
      <c r="O3860" t="s">
        <v>8293</v>
      </c>
      <c r="P3860" t="s">
        <v>8306</v>
      </c>
      <c r="Q3860" t="s">
        <v>8307</v>
      </c>
      <c r="R3860">
        <f t="shared" si="420"/>
        <v>262.16000000000003</v>
      </c>
      <c r="S3860" s="9">
        <f t="shared" si="421"/>
        <v>211</v>
      </c>
      <c r="T3860" s="8">
        <f t="shared" si="422"/>
        <v>42311.625081018516</v>
      </c>
      <c r="U3860" s="8">
        <f t="shared" si="423"/>
        <v>42357.041666666672</v>
      </c>
      <c r="V3860" s="14">
        <f t="shared" si="424"/>
        <v>45.416585648155888</v>
      </c>
      <c r="W3860" s="10">
        <f t="shared" si="425"/>
        <v>1.1103642500000002</v>
      </c>
      <c r="X3860" s="21">
        <f t="shared" si="426"/>
        <v>2015</v>
      </c>
    </row>
    <row r="3861" spans="1:24" ht="60" x14ac:dyDescent="0.25">
      <c r="A3861">
        <v>2025</v>
      </c>
      <c r="B3861" s="1" t="s">
        <v>2026</v>
      </c>
      <c r="C3861" s="1" t="s">
        <v>6135</v>
      </c>
      <c r="D3861" s="3">
        <v>80000</v>
      </c>
      <c r="E3861" s="4">
        <v>160920</v>
      </c>
      <c r="F3861" t="s">
        <v>8218</v>
      </c>
      <c r="G3861" t="s">
        <v>8235</v>
      </c>
      <c r="H3861" t="s">
        <v>8412</v>
      </c>
      <c r="I3861" t="s">
        <v>8248</v>
      </c>
      <c r="J3861">
        <v>1433996746</v>
      </c>
      <c r="K3861">
        <v>1431404746</v>
      </c>
      <c r="L3861" t="b">
        <v>1</v>
      </c>
      <c r="M3861">
        <v>729</v>
      </c>
      <c r="N3861" t="b">
        <v>1</v>
      </c>
      <c r="O3861" t="s">
        <v>8293</v>
      </c>
      <c r="P3861" t="s">
        <v>8306</v>
      </c>
      <c r="Q3861" t="s">
        <v>8307</v>
      </c>
      <c r="R3861">
        <f t="shared" si="420"/>
        <v>220.74</v>
      </c>
      <c r="S3861" s="9">
        <f t="shared" si="421"/>
        <v>201</v>
      </c>
      <c r="T3861" s="8">
        <f t="shared" si="422"/>
        <v>42136.184560185182</v>
      </c>
      <c r="U3861" s="8">
        <f t="shared" si="423"/>
        <v>42166.184560185182</v>
      </c>
      <c r="V3861" s="14">
        <f t="shared" si="424"/>
        <v>30</v>
      </c>
      <c r="W3861" s="10">
        <f t="shared" si="425"/>
        <v>1.0115000000000001</v>
      </c>
      <c r="X3861" s="21">
        <f t="shared" si="426"/>
        <v>2015</v>
      </c>
    </row>
    <row r="3862" spans="1:24" ht="60" x14ac:dyDescent="0.25">
      <c r="A3862">
        <v>2690</v>
      </c>
      <c r="B3862" s="1" t="s">
        <v>2690</v>
      </c>
      <c r="C3862" s="1" t="s">
        <v>6800</v>
      </c>
      <c r="D3862" s="3">
        <v>80000</v>
      </c>
      <c r="E3862" s="4">
        <v>8586</v>
      </c>
      <c r="F3862" t="s">
        <v>8220</v>
      </c>
      <c r="G3862" t="s">
        <v>8223</v>
      </c>
      <c r="H3862" t="s">
        <v>8403</v>
      </c>
      <c r="I3862" t="s">
        <v>8245</v>
      </c>
      <c r="J3862">
        <v>1433298676</v>
      </c>
      <c r="K3862">
        <v>1429410676</v>
      </c>
      <c r="L3862" t="b">
        <v>0</v>
      </c>
      <c r="M3862">
        <v>118</v>
      </c>
      <c r="N3862" t="b">
        <v>0</v>
      </c>
      <c r="O3862" t="s">
        <v>8282</v>
      </c>
      <c r="P3862" t="s">
        <v>8317</v>
      </c>
      <c r="Q3862" t="s">
        <v>8343</v>
      </c>
      <c r="R3862">
        <f t="shared" si="420"/>
        <v>72.760000000000005</v>
      </c>
      <c r="S3862" s="9">
        <f t="shared" si="421"/>
        <v>11</v>
      </c>
      <c r="T3862" s="8">
        <f t="shared" si="422"/>
        <v>42113.105046296296</v>
      </c>
      <c r="U3862" s="8">
        <f t="shared" si="423"/>
        <v>42158.105046296296</v>
      </c>
      <c r="V3862" s="14">
        <f t="shared" si="424"/>
        <v>45</v>
      </c>
      <c r="W3862" s="10">
        <f t="shared" si="425"/>
        <v>-0.892675</v>
      </c>
      <c r="X3862" s="21">
        <f t="shared" si="426"/>
        <v>2015</v>
      </c>
    </row>
    <row r="3863" spans="1:24" ht="60" x14ac:dyDescent="0.25">
      <c r="A3863">
        <v>132</v>
      </c>
      <c r="B3863" s="1" t="s">
        <v>134</v>
      </c>
      <c r="C3863" s="1" t="s">
        <v>4243</v>
      </c>
      <c r="D3863" s="3">
        <v>80000</v>
      </c>
      <c r="E3863" s="4">
        <v>7655</v>
      </c>
      <c r="F3863" t="s">
        <v>8219</v>
      </c>
      <c r="G3863" t="s">
        <v>8223</v>
      </c>
      <c r="H3863" t="s">
        <v>8403</v>
      </c>
      <c r="I3863" t="s">
        <v>8245</v>
      </c>
      <c r="J3863">
        <v>1415392207</v>
      </c>
      <c r="K3863">
        <v>1411500607</v>
      </c>
      <c r="L3863" t="b">
        <v>0</v>
      </c>
      <c r="M3863">
        <v>81</v>
      </c>
      <c r="N3863" t="b">
        <v>0</v>
      </c>
      <c r="O3863" t="s">
        <v>8265</v>
      </c>
      <c r="P3863" t="s">
        <v>8319</v>
      </c>
      <c r="Q3863" t="s">
        <v>8335</v>
      </c>
      <c r="R3863">
        <f t="shared" si="420"/>
        <v>94.51</v>
      </c>
      <c r="S3863" s="9">
        <f t="shared" si="421"/>
        <v>10</v>
      </c>
      <c r="T3863" s="8">
        <f t="shared" si="422"/>
        <v>41905.812581018516</v>
      </c>
      <c r="U3863" s="8">
        <f t="shared" si="423"/>
        <v>41950.854247685187</v>
      </c>
      <c r="V3863" s="14">
        <f t="shared" si="424"/>
        <v>45.041666666671517</v>
      </c>
      <c r="W3863" s="10">
        <f t="shared" si="425"/>
        <v>-0.90431249999999996</v>
      </c>
      <c r="X3863" s="21">
        <f t="shared" si="426"/>
        <v>2014</v>
      </c>
    </row>
    <row r="3864" spans="1:24" ht="45" x14ac:dyDescent="0.25">
      <c r="A3864">
        <v>2122</v>
      </c>
      <c r="B3864" s="1" t="s">
        <v>2123</v>
      </c>
      <c r="C3864" s="1" t="s">
        <v>6232</v>
      </c>
      <c r="D3864" s="3">
        <v>80000</v>
      </c>
      <c r="E3864" s="4">
        <v>310</v>
      </c>
      <c r="F3864" t="s">
        <v>8220</v>
      </c>
      <c r="G3864" t="s">
        <v>8237</v>
      </c>
      <c r="H3864" t="s">
        <v>8419</v>
      </c>
      <c r="I3864" t="s">
        <v>8255</v>
      </c>
      <c r="J3864">
        <v>1483773169</v>
      </c>
      <c r="K3864">
        <v>1481181169</v>
      </c>
      <c r="L3864" t="b">
        <v>0</v>
      </c>
      <c r="M3864">
        <v>3</v>
      </c>
      <c r="N3864" t="b">
        <v>0</v>
      </c>
      <c r="O3864" t="s">
        <v>8280</v>
      </c>
      <c r="P3864" t="s">
        <v>8314</v>
      </c>
      <c r="Q3864" t="s">
        <v>8332</v>
      </c>
      <c r="R3864">
        <f t="shared" si="420"/>
        <v>103.33</v>
      </c>
      <c r="S3864" s="9">
        <f t="shared" si="421"/>
        <v>0</v>
      </c>
      <c r="T3864" s="8">
        <f t="shared" si="422"/>
        <v>42712.300567129627</v>
      </c>
      <c r="U3864" s="8">
        <f t="shared" si="423"/>
        <v>42742.300567129627</v>
      </c>
      <c r="V3864" s="14">
        <f t="shared" si="424"/>
        <v>30</v>
      </c>
      <c r="W3864" s="10">
        <f t="shared" si="425"/>
        <v>-0.99612500000000004</v>
      </c>
      <c r="X3864" s="21">
        <f t="shared" si="426"/>
        <v>2016</v>
      </c>
    </row>
    <row r="3865" spans="1:24" ht="60" x14ac:dyDescent="0.25">
      <c r="A3865">
        <v>484</v>
      </c>
      <c r="B3865" s="1" t="s">
        <v>485</v>
      </c>
      <c r="C3865" s="1" t="s">
        <v>4594</v>
      </c>
      <c r="D3865" s="3">
        <v>80000</v>
      </c>
      <c r="E3865" s="4">
        <v>149</v>
      </c>
      <c r="F3865" t="s">
        <v>8220</v>
      </c>
      <c r="G3865" t="s">
        <v>8224</v>
      </c>
      <c r="H3865" t="s">
        <v>8407</v>
      </c>
      <c r="I3865" t="s">
        <v>8246</v>
      </c>
      <c r="J3865">
        <v>1446766372</v>
      </c>
      <c r="K3865">
        <v>1443220372</v>
      </c>
      <c r="L3865" t="b">
        <v>0</v>
      </c>
      <c r="M3865">
        <v>11</v>
      </c>
      <c r="N3865" t="b">
        <v>0</v>
      </c>
      <c r="O3865" t="s">
        <v>8268</v>
      </c>
      <c r="P3865" t="s">
        <v>8319</v>
      </c>
      <c r="Q3865" t="s">
        <v>8337</v>
      </c>
      <c r="R3865">
        <f t="shared" si="420"/>
        <v>13.55</v>
      </c>
      <c r="S3865" s="9">
        <f t="shared" si="421"/>
        <v>0</v>
      </c>
      <c r="T3865" s="8">
        <f t="shared" si="422"/>
        <v>42272.93949074074</v>
      </c>
      <c r="U3865" s="8">
        <f t="shared" si="423"/>
        <v>42313.981157407412</v>
      </c>
      <c r="V3865" s="14">
        <f t="shared" si="424"/>
        <v>41.041666666671517</v>
      </c>
      <c r="W3865" s="10">
        <f t="shared" si="425"/>
        <v>-0.99813750000000001</v>
      </c>
      <c r="X3865" s="21">
        <f t="shared" si="426"/>
        <v>2015</v>
      </c>
    </row>
    <row r="3866" spans="1:24" ht="45" x14ac:dyDescent="0.25">
      <c r="A3866">
        <v>1145</v>
      </c>
      <c r="B3866" s="1" t="s">
        <v>1146</v>
      </c>
      <c r="C3866" s="1" t="s">
        <v>5255</v>
      </c>
      <c r="D3866" s="3">
        <v>80000</v>
      </c>
      <c r="E3866" s="4">
        <v>100</v>
      </c>
      <c r="F3866" t="s">
        <v>8220</v>
      </c>
      <c r="G3866" t="s">
        <v>8223</v>
      </c>
      <c r="H3866" t="s">
        <v>8403</v>
      </c>
      <c r="I3866" t="s">
        <v>8245</v>
      </c>
      <c r="J3866">
        <v>1412272592</v>
      </c>
      <c r="K3866">
        <v>1407088592</v>
      </c>
      <c r="L3866" t="b">
        <v>0</v>
      </c>
      <c r="M3866">
        <v>1</v>
      </c>
      <c r="N3866" t="b">
        <v>0</v>
      </c>
      <c r="O3866" t="s">
        <v>8282</v>
      </c>
      <c r="P3866" t="s">
        <v>8317</v>
      </c>
      <c r="Q3866" t="s">
        <v>8343</v>
      </c>
      <c r="R3866">
        <f t="shared" si="420"/>
        <v>100</v>
      </c>
      <c r="S3866" s="9">
        <f t="shared" si="421"/>
        <v>0</v>
      </c>
      <c r="T3866" s="8">
        <f t="shared" si="422"/>
        <v>41854.747592592597</v>
      </c>
      <c r="U3866" s="8">
        <f t="shared" si="423"/>
        <v>41914.747592592597</v>
      </c>
      <c r="V3866" s="14">
        <f t="shared" si="424"/>
        <v>60</v>
      </c>
      <c r="W3866" s="10">
        <f t="shared" si="425"/>
        <v>-0.99875000000000003</v>
      </c>
      <c r="X3866" s="21">
        <f t="shared" si="426"/>
        <v>2014</v>
      </c>
    </row>
    <row r="3867" spans="1:24" ht="45" x14ac:dyDescent="0.25">
      <c r="A3867">
        <v>2136</v>
      </c>
      <c r="B3867" s="1" t="s">
        <v>2137</v>
      </c>
      <c r="C3867" s="1" t="s">
        <v>6246</v>
      </c>
      <c r="D3867" s="3">
        <v>80000</v>
      </c>
      <c r="E3867" s="4">
        <v>47.69</v>
      </c>
      <c r="F3867" t="s">
        <v>8220</v>
      </c>
      <c r="G3867" t="s">
        <v>8223</v>
      </c>
      <c r="H3867" t="s">
        <v>8403</v>
      </c>
      <c r="I3867" t="s">
        <v>8245</v>
      </c>
      <c r="J3867">
        <v>1382184786</v>
      </c>
      <c r="K3867">
        <v>1379592786</v>
      </c>
      <c r="L3867" t="b">
        <v>0</v>
      </c>
      <c r="M3867">
        <v>4</v>
      </c>
      <c r="N3867" t="b">
        <v>0</v>
      </c>
      <c r="O3867" t="s">
        <v>8280</v>
      </c>
      <c r="P3867" t="s">
        <v>8314</v>
      </c>
      <c r="Q3867" t="s">
        <v>8332</v>
      </c>
      <c r="R3867">
        <f t="shared" si="420"/>
        <v>11.92</v>
      </c>
      <c r="S3867" s="9">
        <f t="shared" si="421"/>
        <v>0</v>
      </c>
      <c r="T3867" s="8">
        <f t="shared" si="422"/>
        <v>41536.509097222224</v>
      </c>
      <c r="U3867" s="8">
        <f t="shared" si="423"/>
        <v>41566.509097222224</v>
      </c>
      <c r="V3867" s="14">
        <f t="shared" si="424"/>
        <v>30</v>
      </c>
      <c r="W3867" s="10">
        <f t="shared" si="425"/>
        <v>-0.99940387499999994</v>
      </c>
      <c r="X3867" s="21">
        <f t="shared" si="426"/>
        <v>2013</v>
      </c>
    </row>
    <row r="3868" spans="1:24" ht="45" x14ac:dyDescent="0.25">
      <c r="A3868">
        <v>576</v>
      </c>
      <c r="B3868" s="1" t="s">
        <v>577</v>
      </c>
      <c r="C3868" s="1" t="s">
        <v>4686</v>
      </c>
      <c r="D3868" s="3">
        <v>80000</v>
      </c>
      <c r="E3868" s="4">
        <v>1</v>
      </c>
      <c r="F3868" t="s">
        <v>8220</v>
      </c>
      <c r="G3868" t="s">
        <v>8223</v>
      </c>
      <c r="H3868" t="s">
        <v>8403</v>
      </c>
      <c r="I3868" t="s">
        <v>8245</v>
      </c>
      <c r="J3868">
        <v>1427537952</v>
      </c>
      <c r="K3868">
        <v>1422357552</v>
      </c>
      <c r="L3868" t="b">
        <v>0</v>
      </c>
      <c r="M3868">
        <v>1</v>
      </c>
      <c r="N3868" t="b">
        <v>0</v>
      </c>
      <c r="O3868" t="s">
        <v>8270</v>
      </c>
      <c r="P3868" t="s">
        <v>8306</v>
      </c>
      <c r="Q3868" t="s">
        <v>8340</v>
      </c>
      <c r="R3868">
        <f t="shared" si="420"/>
        <v>1</v>
      </c>
      <c r="S3868" s="9">
        <f t="shared" si="421"/>
        <v>0</v>
      </c>
      <c r="T3868" s="8">
        <f t="shared" si="422"/>
        <v>42031.471666666665</v>
      </c>
      <c r="U3868" s="8">
        <f t="shared" si="423"/>
        <v>42091.43</v>
      </c>
      <c r="V3868" s="14">
        <f t="shared" si="424"/>
        <v>59.958333333335759</v>
      </c>
      <c r="W3868" s="10">
        <f t="shared" si="425"/>
        <v>-0.99998750000000003</v>
      </c>
      <c r="X3868" s="21">
        <f t="shared" si="426"/>
        <v>2015</v>
      </c>
    </row>
    <row r="3869" spans="1:24" ht="45" x14ac:dyDescent="0.25">
      <c r="A3869">
        <v>2594</v>
      </c>
      <c r="B3869" s="1" t="s">
        <v>2594</v>
      </c>
      <c r="C3869" s="1" t="s">
        <v>6704</v>
      </c>
      <c r="D3869" s="3">
        <v>80000</v>
      </c>
      <c r="E3869" s="4">
        <v>1</v>
      </c>
      <c r="F3869" t="s">
        <v>8220</v>
      </c>
      <c r="G3869" t="s">
        <v>8223</v>
      </c>
      <c r="H3869" t="s">
        <v>8403</v>
      </c>
      <c r="I3869" t="s">
        <v>8245</v>
      </c>
      <c r="J3869">
        <v>1407453228</v>
      </c>
      <c r="K3869">
        <v>1404861228</v>
      </c>
      <c r="L3869" t="b">
        <v>0</v>
      </c>
      <c r="M3869">
        <v>1</v>
      </c>
      <c r="N3869" t="b">
        <v>0</v>
      </c>
      <c r="O3869" t="s">
        <v>8282</v>
      </c>
      <c r="P3869" t="s">
        <v>8317</v>
      </c>
      <c r="Q3869" t="s">
        <v>8343</v>
      </c>
      <c r="R3869">
        <f t="shared" si="420"/>
        <v>1</v>
      </c>
      <c r="S3869" s="9">
        <f t="shared" si="421"/>
        <v>0</v>
      </c>
      <c r="T3869" s="8">
        <f t="shared" si="422"/>
        <v>41828.967916666668</v>
      </c>
      <c r="U3869" s="8">
        <f t="shared" si="423"/>
        <v>41858.967916666668</v>
      </c>
      <c r="V3869" s="14">
        <f t="shared" si="424"/>
        <v>30</v>
      </c>
      <c r="W3869" s="10">
        <f t="shared" si="425"/>
        <v>-0.99998750000000003</v>
      </c>
      <c r="X3869" s="21">
        <f t="shared" si="426"/>
        <v>2014</v>
      </c>
    </row>
    <row r="3870" spans="1:24" ht="60" x14ac:dyDescent="0.25">
      <c r="A3870">
        <v>611</v>
      </c>
      <c r="B3870" s="1" t="s">
        <v>612</v>
      </c>
      <c r="C3870" s="1" t="s">
        <v>4721</v>
      </c>
      <c r="D3870" s="3">
        <v>80000</v>
      </c>
      <c r="E3870" s="4">
        <v>0</v>
      </c>
      <c r="F3870" t="s">
        <v>8219</v>
      </c>
      <c r="G3870" t="s">
        <v>8229</v>
      </c>
      <c r="H3870" t="s">
        <v>8409</v>
      </c>
      <c r="I3870" t="s">
        <v>8248</v>
      </c>
      <c r="J3870">
        <v>1453210037</v>
      </c>
      <c r="K3870">
        <v>1448026037</v>
      </c>
      <c r="L3870" t="b">
        <v>0</v>
      </c>
      <c r="M3870">
        <v>0</v>
      </c>
      <c r="N3870" t="b">
        <v>0</v>
      </c>
      <c r="O3870" t="s">
        <v>8270</v>
      </c>
      <c r="P3870" t="s">
        <v>8306</v>
      </c>
      <c r="Q3870" t="s">
        <v>8340</v>
      </c>
      <c r="R3870">
        <f t="shared" si="420"/>
        <v>0</v>
      </c>
      <c r="S3870" s="9">
        <f t="shared" si="421"/>
        <v>0</v>
      </c>
      <c r="T3870" s="8">
        <f t="shared" si="422"/>
        <v>42328.560613425929</v>
      </c>
      <c r="U3870" s="8">
        <f t="shared" si="423"/>
        <v>42388.560613425929</v>
      </c>
      <c r="V3870" s="14">
        <f t="shared" si="424"/>
        <v>60</v>
      </c>
      <c r="W3870" s="10">
        <f t="shared" si="425"/>
        <v>-1</v>
      </c>
      <c r="X3870" s="21">
        <f t="shared" si="426"/>
        <v>2015</v>
      </c>
    </row>
    <row r="3871" spans="1:24" ht="45" x14ac:dyDescent="0.25">
      <c r="A3871">
        <v>2958</v>
      </c>
      <c r="B3871" s="1" t="s">
        <v>2958</v>
      </c>
      <c r="C3871" s="1" t="s">
        <v>7068</v>
      </c>
      <c r="D3871" s="3">
        <v>80000</v>
      </c>
      <c r="E3871" s="4">
        <v>0</v>
      </c>
      <c r="F3871" t="s">
        <v>8219</v>
      </c>
      <c r="G3871" t="s">
        <v>8223</v>
      </c>
      <c r="H3871" t="s">
        <v>8403</v>
      </c>
      <c r="I3871" t="s">
        <v>8245</v>
      </c>
      <c r="J3871">
        <v>1462729317</v>
      </c>
      <c r="K3871">
        <v>1457548917</v>
      </c>
      <c r="L3871" t="b">
        <v>0</v>
      </c>
      <c r="M3871">
        <v>0</v>
      </c>
      <c r="N3871" t="b">
        <v>0</v>
      </c>
      <c r="O3871" t="s">
        <v>8301</v>
      </c>
      <c r="P3871" t="s">
        <v>8321</v>
      </c>
      <c r="Q3871" t="s">
        <v>8322</v>
      </c>
      <c r="R3871">
        <f t="shared" si="420"/>
        <v>0</v>
      </c>
      <c r="S3871" s="9">
        <f t="shared" si="421"/>
        <v>0</v>
      </c>
      <c r="T3871" s="8">
        <f t="shared" si="422"/>
        <v>42438.779131944444</v>
      </c>
      <c r="U3871" s="8">
        <f t="shared" si="423"/>
        <v>42498.73746527778</v>
      </c>
      <c r="V3871" s="14">
        <f t="shared" si="424"/>
        <v>59.958333333335759</v>
      </c>
      <c r="W3871" s="10">
        <f t="shared" si="425"/>
        <v>-1</v>
      </c>
      <c r="X3871" s="21">
        <f t="shared" si="426"/>
        <v>2016</v>
      </c>
    </row>
    <row r="3872" spans="1:24" ht="45" x14ac:dyDescent="0.25">
      <c r="A3872">
        <v>1434</v>
      </c>
      <c r="B3872" s="1" t="s">
        <v>1435</v>
      </c>
      <c r="C3872" s="1" t="s">
        <v>5544</v>
      </c>
      <c r="D3872" s="3">
        <v>82000</v>
      </c>
      <c r="E3872" s="4">
        <v>8190</v>
      </c>
      <c r="F3872" t="s">
        <v>8220</v>
      </c>
      <c r="G3872" t="s">
        <v>8231</v>
      </c>
      <c r="H3872" t="s">
        <v>8417</v>
      </c>
      <c r="I3872" t="s">
        <v>8252</v>
      </c>
      <c r="J3872">
        <v>1433775600</v>
      </c>
      <c r="K3872">
        <v>1431973478</v>
      </c>
      <c r="L3872" t="b">
        <v>0</v>
      </c>
      <c r="M3872">
        <v>11</v>
      </c>
      <c r="N3872" t="b">
        <v>0</v>
      </c>
      <c r="O3872" t="s">
        <v>8285</v>
      </c>
      <c r="P3872" t="s">
        <v>8309</v>
      </c>
      <c r="Q3872" t="s">
        <v>8346</v>
      </c>
      <c r="R3872">
        <f t="shared" si="420"/>
        <v>744.55</v>
      </c>
      <c r="S3872" s="9">
        <f t="shared" si="421"/>
        <v>10</v>
      </c>
      <c r="T3872" s="8">
        <f t="shared" si="422"/>
        <v>42142.767106481479</v>
      </c>
      <c r="U3872" s="8">
        <f t="shared" si="423"/>
        <v>42163.625</v>
      </c>
      <c r="V3872" s="14">
        <f t="shared" si="424"/>
        <v>20.85789351852145</v>
      </c>
      <c r="W3872" s="10">
        <f t="shared" si="425"/>
        <v>-0.90012195121951222</v>
      </c>
      <c r="X3872" s="21">
        <f t="shared" si="426"/>
        <v>2015</v>
      </c>
    </row>
    <row r="3873" spans="1:24" ht="60" x14ac:dyDescent="0.25">
      <c r="A3873">
        <v>2048</v>
      </c>
      <c r="B3873" s="1" t="s">
        <v>2049</v>
      </c>
      <c r="C3873" s="1" t="s">
        <v>6158</v>
      </c>
      <c r="D3873" s="3">
        <v>85000</v>
      </c>
      <c r="E3873" s="4">
        <v>126082.45</v>
      </c>
      <c r="F3873" t="s">
        <v>8218</v>
      </c>
      <c r="G3873" t="s">
        <v>8223</v>
      </c>
      <c r="H3873" t="s">
        <v>8403</v>
      </c>
      <c r="I3873" t="s">
        <v>8245</v>
      </c>
      <c r="J3873">
        <v>1369323491</v>
      </c>
      <c r="K3873">
        <v>1366731491</v>
      </c>
      <c r="L3873" t="b">
        <v>0</v>
      </c>
      <c r="M3873">
        <v>1373</v>
      </c>
      <c r="N3873" t="b">
        <v>1</v>
      </c>
      <c r="O3873" t="s">
        <v>8293</v>
      </c>
      <c r="P3873" t="s">
        <v>8306</v>
      </c>
      <c r="Q3873" t="s">
        <v>8307</v>
      </c>
      <c r="R3873">
        <f t="shared" si="420"/>
        <v>91.83</v>
      </c>
      <c r="S3873" s="9">
        <f t="shared" si="421"/>
        <v>148</v>
      </c>
      <c r="T3873" s="8">
        <f t="shared" si="422"/>
        <v>41387.651516203703</v>
      </c>
      <c r="U3873" s="8">
        <f t="shared" si="423"/>
        <v>41417.651516203703</v>
      </c>
      <c r="V3873" s="14">
        <f t="shared" si="424"/>
        <v>30</v>
      </c>
      <c r="W3873" s="10">
        <f t="shared" si="425"/>
        <v>0.48332294117647057</v>
      </c>
      <c r="X3873" s="21">
        <f t="shared" si="426"/>
        <v>2013</v>
      </c>
    </row>
    <row r="3874" spans="1:24" ht="60" x14ac:dyDescent="0.25">
      <c r="A3874">
        <v>248</v>
      </c>
      <c r="B3874" s="1" t="s">
        <v>249</v>
      </c>
      <c r="C3874" s="1" t="s">
        <v>4358</v>
      </c>
      <c r="D3874" s="3">
        <v>85000</v>
      </c>
      <c r="E3874" s="4">
        <v>86133</v>
      </c>
      <c r="F3874" t="s">
        <v>8218</v>
      </c>
      <c r="G3874" t="s">
        <v>8223</v>
      </c>
      <c r="H3874" t="s">
        <v>8403</v>
      </c>
      <c r="I3874" t="s">
        <v>8245</v>
      </c>
      <c r="J3874">
        <v>1325961309</v>
      </c>
      <c r="K3874">
        <v>1322073309</v>
      </c>
      <c r="L3874" t="b">
        <v>1</v>
      </c>
      <c r="M3874">
        <v>146</v>
      </c>
      <c r="N3874" t="b">
        <v>1</v>
      </c>
      <c r="O3874" t="s">
        <v>8267</v>
      </c>
      <c r="P3874" t="s">
        <v>8319</v>
      </c>
      <c r="Q3874" t="s">
        <v>8320</v>
      </c>
      <c r="R3874">
        <f t="shared" si="420"/>
        <v>589.95000000000005</v>
      </c>
      <c r="S3874" s="9">
        <f t="shared" si="421"/>
        <v>101</v>
      </c>
      <c r="T3874" s="8">
        <f t="shared" si="422"/>
        <v>40870.774409722224</v>
      </c>
      <c r="U3874" s="8">
        <f t="shared" si="423"/>
        <v>40915.774409722224</v>
      </c>
      <c r="V3874" s="14">
        <f t="shared" si="424"/>
        <v>45</v>
      </c>
      <c r="W3874" s="10">
        <f t="shared" si="425"/>
        <v>1.3329411764705883E-2</v>
      </c>
      <c r="X3874" s="21">
        <f t="shared" si="426"/>
        <v>2011</v>
      </c>
    </row>
    <row r="3875" spans="1:24" ht="45" x14ac:dyDescent="0.25">
      <c r="A3875">
        <v>1910</v>
      </c>
      <c r="B3875" s="1" t="s">
        <v>1911</v>
      </c>
      <c r="C3875" s="1" t="s">
        <v>6020</v>
      </c>
      <c r="D3875" s="3">
        <v>85000</v>
      </c>
      <c r="E3875" s="4">
        <v>33486</v>
      </c>
      <c r="F3875" t="s">
        <v>8220</v>
      </c>
      <c r="G3875" t="s">
        <v>8232</v>
      </c>
      <c r="H3875" t="s">
        <v>8414</v>
      </c>
      <c r="I3875" t="s">
        <v>8248</v>
      </c>
      <c r="J3875">
        <v>1446331500</v>
      </c>
      <c r="K3875">
        <v>1442531217</v>
      </c>
      <c r="L3875" t="b">
        <v>0</v>
      </c>
      <c r="M3875">
        <v>285</v>
      </c>
      <c r="N3875" t="b">
        <v>0</v>
      </c>
      <c r="O3875" t="s">
        <v>8292</v>
      </c>
      <c r="P3875" t="s">
        <v>8306</v>
      </c>
      <c r="Q3875" t="s">
        <v>8316</v>
      </c>
      <c r="R3875">
        <f t="shared" si="420"/>
        <v>117.49</v>
      </c>
      <c r="S3875" s="9">
        <f t="shared" si="421"/>
        <v>39</v>
      </c>
      <c r="T3875" s="8">
        <f t="shared" si="422"/>
        <v>42264.963159722218</v>
      </c>
      <c r="U3875" s="8">
        <f t="shared" si="423"/>
        <v>42308.947916666672</v>
      </c>
      <c r="V3875" s="14">
        <f t="shared" si="424"/>
        <v>43.984756944453693</v>
      </c>
      <c r="W3875" s="10">
        <f t="shared" si="425"/>
        <v>-0.60604705882352938</v>
      </c>
      <c r="X3875" s="21">
        <f t="shared" si="426"/>
        <v>2015</v>
      </c>
    </row>
    <row r="3876" spans="1:24" ht="60" x14ac:dyDescent="0.25">
      <c r="A3876">
        <v>1040</v>
      </c>
      <c r="B3876" s="1" t="s">
        <v>1041</v>
      </c>
      <c r="C3876" s="1" t="s">
        <v>5150</v>
      </c>
      <c r="D3876" s="3">
        <v>85000</v>
      </c>
      <c r="E3876" s="4">
        <v>250</v>
      </c>
      <c r="F3876" t="s">
        <v>8219</v>
      </c>
      <c r="G3876" t="s">
        <v>8223</v>
      </c>
      <c r="H3876" t="s">
        <v>8403</v>
      </c>
      <c r="I3876" t="s">
        <v>8245</v>
      </c>
      <c r="J3876">
        <v>1472317209</v>
      </c>
      <c r="K3876">
        <v>1469725209</v>
      </c>
      <c r="L3876" t="b">
        <v>0</v>
      </c>
      <c r="M3876">
        <v>1</v>
      </c>
      <c r="N3876" t="b">
        <v>0</v>
      </c>
      <c r="O3876" t="s">
        <v>8279</v>
      </c>
      <c r="P3876" t="s">
        <v>8344</v>
      </c>
      <c r="Q3876" t="s">
        <v>8345</v>
      </c>
      <c r="R3876">
        <f t="shared" si="420"/>
        <v>250</v>
      </c>
      <c r="S3876" s="9">
        <f t="shared" si="421"/>
        <v>0</v>
      </c>
      <c r="T3876" s="8">
        <f t="shared" si="422"/>
        <v>42579.708437499998</v>
      </c>
      <c r="U3876" s="8">
        <f t="shared" si="423"/>
        <v>42609.708437499998</v>
      </c>
      <c r="V3876" s="14">
        <f t="shared" si="424"/>
        <v>30</v>
      </c>
      <c r="W3876" s="10">
        <f t="shared" si="425"/>
        <v>-0.99705882352941178</v>
      </c>
      <c r="X3876" s="21">
        <f t="shared" si="426"/>
        <v>2016</v>
      </c>
    </row>
    <row r="3877" spans="1:24" ht="30" x14ac:dyDescent="0.25">
      <c r="A3877">
        <v>570</v>
      </c>
      <c r="B3877" s="1" t="s">
        <v>571</v>
      </c>
      <c r="C3877" s="1" t="s">
        <v>4680</v>
      </c>
      <c r="D3877" s="3">
        <v>85000</v>
      </c>
      <c r="E3877" s="4">
        <v>142</v>
      </c>
      <c r="F3877" t="s">
        <v>8220</v>
      </c>
      <c r="G3877" t="s">
        <v>8223</v>
      </c>
      <c r="H3877" t="s">
        <v>8403</v>
      </c>
      <c r="I3877" t="s">
        <v>8245</v>
      </c>
      <c r="J3877">
        <v>1455822569</v>
      </c>
      <c r="K3877">
        <v>1453230569</v>
      </c>
      <c r="L3877" t="b">
        <v>0</v>
      </c>
      <c r="M3877">
        <v>1</v>
      </c>
      <c r="N3877" t="b">
        <v>0</v>
      </c>
      <c r="O3877" t="s">
        <v>8270</v>
      </c>
      <c r="P3877" t="s">
        <v>8306</v>
      </c>
      <c r="Q3877" t="s">
        <v>8340</v>
      </c>
      <c r="R3877">
        <f t="shared" si="420"/>
        <v>142</v>
      </c>
      <c r="S3877" s="9">
        <f t="shared" si="421"/>
        <v>0</v>
      </c>
      <c r="T3877" s="8">
        <f t="shared" si="422"/>
        <v>42388.798252314817</v>
      </c>
      <c r="U3877" s="8">
        <f t="shared" si="423"/>
        <v>42418.798252314817</v>
      </c>
      <c r="V3877" s="14">
        <f t="shared" si="424"/>
        <v>30</v>
      </c>
      <c r="W3877" s="10">
        <f t="shared" si="425"/>
        <v>-0.99832941176470591</v>
      </c>
      <c r="X3877" s="21">
        <f t="shared" si="426"/>
        <v>2016</v>
      </c>
    </row>
    <row r="3878" spans="1:24" ht="60" x14ac:dyDescent="0.25">
      <c r="A3878">
        <v>2575</v>
      </c>
      <c r="B3878" s="1" t="s">
        <v>2575</v>
      </c>
      <c r="C3878" s="1" t="s">
        <v>6685</v>
      </c>
      <c r="D3878" s="3">
        <v>85000</v>
      </c>
      <c r="E3878" s="4">
        <v>0</v>
      </c>
      <c r="F3878" t="s">
        <v>8219</v>
      </c>
      <c r="G3878" t="s">
        <v>8223</v>
      </c>
      <c r="H3878" t="s">
        <v>8403</v>
      </c>
      <c r="I3878" t="s">
        <v>8245</v>
      </c>
      <c r="J3878">
        <v>1421030194</v>
      </c>
      <c r="K3878">
        <v>1418438194</v>
      </c>
      <c r="L3878" t="b">
        <v>0</v>
      </c>
      <c r="M3878">
        <v>0</v>
      </c>
      <c r="N3878" t="b">
        <v>0</v>
      </c>
      <c r="O3878" t="s">
        <v>8282</v>
      </c>
      <c r="P3878" t="s">
        <v>8317</v>
      </c>
      <c r="Q3878" t="s">
        <v>8343</v>
      </c>
      <c r="R3878">
        <f t="shared" si="420"/>
        <v>0</v>
      </c>
      <c r="S3878" s="9">
        <f t="shared" si="421"/>
        <v>0</v>
      </c>
      <c r="T3878" s="8">
        <f t="shared" si="422"/>
        <v>41986.108726851846</v>
      </c>
      <c r="U3878" s="8">
        <f t="shared" si="423"/>
        <v>42016.108726851846</v>
      </c>
      <c r="V3878" s="14">
        <f t="shared" si="424"/>
        <v>30</v>
      </c>
      <c r="W3878" s="10">
        <f t="shared" si="425"/>
        <v>-1</v>
      </c>
      <c r="X3878" s="21">
        <f t="shared" si="426"/>
        <v>2014</v>
      </c>
    </row>
    <row r="3879" spans="1:24" ht="45" x14ac:dyDescent="0.25">
      <c r="A3879">
        <v>2381</v>
      </c>
      <c r="B3879" s="1" t="s">
        <v>2382</v>
      </c>
      <c r="C3879" s="1" t="s">
        <v>6491</v>
      </c>
      <c r="D3879" s="3">
        <v>86350</v>
      </c>
      <c r="E3879" s="4">
        <v>1571</v>
      </c>
      <c r="F3879" t="s">
        <v>8219</v>
      </c>
      <c r="G3879" t="s">
        <v>8223</v>
      </c>
      <c r="H3879" t="s">
        <v>8403</v>
      </c>
      <c r="I3879" t="s">
        <v>8245</v>
      </c>
      <c r="J3879">
        <v>1428704848</v>
      </c>
      <c r="K3879">
        <v>1426112848</v>
      </c>
      <c r="L3879" t="b">
        <v>0</v>
      </c>
      <c r="M3879">
        <v>7</v>
      </c>
      <c r="N3879" t="b">
        <v>0</v>
      </c>
      <c r="O3879" t="s">
        <v>8270</v>
      </c>
      <c r="P3879" t="s">
        <v>8306</v>
      </c>
      <c r="Q3879" t="s">
        <v>8340</v>
      </c>
      <c r="R3879">
        <f t="shared" si="420"/>
        <v>224.43</v>
      </c>
      <c r="S3879" s="9">
        <f t="shared" si="421"/>
        <v>2</v>
      </c>
      <c r="T3879" s="8">
        <f t="shared" si="422"/>
        <v>42074.935740740737</v>
      </c>
      <c r="U3879" s="8">
        <f t="shared" si="423"/>
        <v>42104.935740740737</v>
      </c>
      <c r="V3879" s="14">
        <f t="shared" si="424"/>
        <v>30</v>
      </c>
      <c r="W3879" s="10">
        <f t="shared" si="425"/>
        <v>-0.9818066010422698</v>
      </c>
      <c r="X3879" s="21">
        <f t="shared" si="426"/>
        <v>2015</v>
      </c>
    </row>
    <row r="3880" spans="1:24" ht="45" x14ac:dyDescent="0.25">
      <c r="A3880">
        <v>1112</v>
      </c>
      <c r="B3880" s="1" t="s">
        <v>1113</v>
      </c>
      <c r="C3880" s="1" t="s">
        <v>5222</v>
      </c>
      <c r="D3880" s="3">
        <v>88000</v>
      </c>
      <c r="E3880" s="4">
        <v>31272.92</v>
      </c>
      <c r="F3880" t="s">
        <v>8220</v>
      </c>
      <c r="G3880" t="s">
        <v>8223</v>
      </c>
      <c r="H3880" t="s">
        <v>8403</v>
      </c>
      <c r="I3880" t="s">
        <v>8245</v>
      </c>
      <c r="J3880">
        <v>1421656200</v>
      </c>
      <c r="K3880">
        <v>1416507211</v>
      </c>
      <c r="L3880" t="b">
        <v>0</v>
      </c>
      <c r="M3880">
        <v>312</v>
      </c>
      <c r="N3880" t="b">
        <v>0</v>
      </c>
      <c r="O3880" t="s">
        <v>8280</v>
      </c>
      <c r="P3880" t="s">
        <v>8314</v>
      </c>
      <c r="Q3880" t="s">
        <v>8332</v>
      </c>
      <c r="R3880">
        <f t="shared" si="420"/>
        <v>100.23</v>
      </c>
      <c r="S3880" s="9">
        <f t="shared" si="421"/>
        <v>36</v>
      </c>
      <c r="T3880" s="8">
        <f t="shared" si="422"/>
        <v>41963.759386574078</v>
      </c>
      <c r="U3880" s="8">
        <f t="shared" si="423"/>
        <v>42023.354166666672</v>
      </c>
      <c r="V3880" s="14">
        <f t="shared" si="424"/>
        <v>59.594780092593282</v>
      </c>
      <c r="W3880" s="10">
        <f t="shared" si="425"/>
        <v>-0.64462590909090911</v>
      </c>
      <c r="X3880" s="21">
        <f t="shared" si="426"/>
        <v>2014</v>
      </c>
    </row>
    <row r="3881" spans="1:24" ht="60" x14ac:dyDescent="0.25">
      <c r="A3881">
        <v>573</v>
      </c>
      <c r="B3881" s="1" t="s">
        <v>574</v>
      </c>
      <c r="C3881" s="1" t="s">
        <v>4683</v>
      </c>
      <c r="D3881" s="3">
        <v>88888</v>
      </c>
      <c r="E3881" s="4">
        <v>346</v>
      </c>
      <c r="F3881" t="s">
        <v>8220</v>
      </c>
      <c r="G3881" t="s">
        <v>8223</v>
      </c>
      <c r="H3881" t="s">
        <v>8403</v>
      </c>
      <c r="I3881" t="s">
        <v>8245</v>
      </c>
      <c r="J3881">
        <v>1421543520</v>
      </c>
      <c r="K3881">
        <v>1416445931</v>
      </c>
      <c r="L3881" t="b">
        <v>0</v>
      </c>
      <c r="M3881">
        <v>9</v>
      </c>
      <c r="N3881" t="b">
        <v>0</v>
      </c>
      <c r="O3881" t="s">
        <v>8270</v>
      </c>
      <c r="P3881" t="s">
        <v>8306</v>
      </c>
      <c r="Q3881" t="s">
        <v>8340</v>
      </c>
      <c r="R3881">
        <f t="shared" si="420"/>
        <v>38.44</v>
      </c>
      <c r="S3881" s="9">
        <f t="shared" si="421"/>
        <v>0</v>
      </c>
      <c r="T3881" s="8">
        <f t="shared" si="422"/>
        <v>41963.050127314811</v>
      </c>
      <c r="U3881" s="8">
        <f t="shared" si="423"/>
        <v>42022.05</v>
      </c>
      <c r="V3881" s="14">
        <f t="shared" si="424"/>
        <v>58.999872685191804</v>
      </c>
      <c r="W3881" s="10">
        <f t="shared" si="425"/>
        <v>-0.99610746107461079</v>
      </c>
      <c r="X3881" s="21">
        <f t="shared" si="426"/>
        <v>2014</v>
      </c>
    </row>
    <row r="3882" spans="1:24" ht="60" x14ac:dyDescent="0.25">
      <c r="A3882">
        <v>981</v>
      </c>
      <c r="B3882" s="1" t="s">
        <v>982</v>
      </c>
      <c r="C3882" s="1" t="s">
        <v>5091</v>
      </c>
      <c r="D3882" s="3">
        <v>88888</v>
      </c>
      <c r="E3882" s="4">
        <v>11</v>
      </c>
      <c r="F3882" t="s">
        <v>8220</v>
      </c>
      <c r="G3882" t="s">
        <v>8223</v>
      </c>
      <c r="H3882" t="s">
        <v>8403</v>
      </c>
      <c r="I3882" t="s">
        <v>8245</v>
      </c>
      <c r="J3882">
        <v>1407624222</v>
      </c>
      <c r="K3882">
        <v>1405032222</v>
      </c>
      <c r="L3882" t="b">
        <v>0</v>
      </c>
      <c r="M3882">
        <v>4</v>
      </c>
      <c r="N3882" t="b">
        <v>0</v>
      </c>
      <c r="O3882" t="s">
        <v>8271</v>
      </c>
      <c r="P3882" t="s">
        <v>8306</v>
      </c>
      <c r="Q3882" t="s">
        <v>8308</v>
      </c>
      <c r="R3882">
        <f t="shared" si="420"/>
        <v>2.75</v>
      </c>
      <c r="S3882" s="9">
        <f t="shared" si="421"/>
        <v>0</v>
      </c>
      <c r="T3882" s="8">
        <f t="shared" si="422"/>
        <v>41830.947013888886</v>
      </c>
      <c r="U3882" s="8">
        <f t="shared" si="423"/>
        <v>41860.947013888886</v>
      </c>
      <c r="V3882" s="14">
        <f t="shared" si="424"/>
        <v>30</v>
      </c>
      <c r="W3882" s="10">
        <f t="shared" si="425"/>
        <v>-0.9998762487624876</v>
      </c>
      <c r="X3882" s="21">
        <f t="shared" si="426"/>
        <v>2014</v>
      </c>
    </row>
    <row r="3883" spans="1:24" ht="45" x14ac:dyDescent="0.25">
      <c r="A3883">
        <v>1964</v>
      </c>
      <c r="B3883" s="1" t="s">
        <v>1965</v>
      </c>
      <c r="C3883" s="1" t="s">
        <v>6074</v>
      </c>
      <c r="D3883" s="3">
        <v>89200</v>
      </c>
      <c r="E3883" s="4">
        <v>231543.12</v>
      </c>
      <c r="F3883" t="s">
        <v>8218</v>
      </c>
      <c r="G3883" t="s">
        <v>8236</v>
      </c>
      <c r="H3883" t="s">
        <v>8410</v>
      </c>
      <c r="I3883" t="s">
        <v>8248</v>
      </c>
      <c r="J3883">
        <v>1461306772</v>
      </c>
      <c r="K3883">
        <v>1458714772</v>
      </c>
      <c r="L3883" t="b">
        <v>1</v>
      </c>
      <c r="M3883">
        <v>1281</v>
      </c>
      <c r="N3883" t="b">
        <v>1</v>
      </c>
      <c r="O3883" t="s">
        <v>8293</v>
      </c>
      <c r="P3883" t="s">
        <v>8306</v>
      </c>
      <c r="Q3883" t="s">
        <v>8307</v>
      </c>
      <c r="R3883">
        <f t="shared" si="420"/>
        <v>180.75</v>
      </c>
      <c r="S3883" s="9">
        <f t="shared" si="421"/>
        <v>260</v>
      </c>
      <c r="T3883" s="8">
        <f t="shared" si="422"/>
        <v>42452.272824074069</v>
      </c>
      <c r="U3883" s="8">
        <f t="shared" si="423"/>
        <v>42482.272824074069</v>
      </c>
      <c r="V3883" s="14">
        <f t="shared" si="424"/>
        <v>30</v>
      </c>
      <c r="W3883" s="10">
        <f t="shared" si="425"/>
        <v>1.5957748878923765</v>
      </c>
      <c r="X3883" s="21">
        <f t="shared" si="426"/>
        <v>2016</v>
      </c>
    </row>
    <row r="3884" spans="1:24" ht="60" x14ac:dyDescent="0.25">
      <c r="A3884">
        <v>670</v>
      </c>
      <c r="B3884" s="1" t="s">
        <v>671</v>
      </c>
      <c r="C3884" s="1" t="s">
        <v>4780</v>
      </c>
      <c r="D3884" s="3">
        <v>90000</v>
      </c>
      <c r="E3884" s="4">
        <v>26349</v>
      </c>
      <c r="F3884" t="s">
        <v>8220</v>
      </c>
      <c r="G3884" t="s">
        <v>8236</v>
      </c>
      <c r="H3884" t="s">
        <v>8410</v>
      </c>
      <c r="I3884" t="s">
        <v>8248</v>
      </c>
      <c r="J3884">
        <v>1466323800</v>
      </c>
      <c r="K3884">
        <v>1463418120</v>
      </c>
      <c r="L3884" t="b">
        <v>0</v>
      </c>
      <c r="M3884">
        <v>310</v>
      </c>
      <c r="N3884" t="b">
        <v>0</v>
      </c>
      <c r="O3884" t="s">
        <v>8271</v>
      </c>
      <c r="P3884" t="s">
        <v>8306</v>
      </c>
      <c r="Q3884" t="s">
        <v>8308</v>
      </c>
      <c r="R3884">
        <f t="shared" si="420"/>
        <v>85</v>
      </c>
      <c r="S3884" s="9">
        <f t="shared" si="421"/>
        <v>29</v>
      </c>
      <c r="T3884" s="8">
        <f t="shared" si="422"/>
        <v>42506.709722222222</v>
      </c>
      <c r="U3884" s="8">
        <f t="shared" si="423"/>
        <v>42540.340277777781</v>
      </c>
      <c r="V3884" s="14">
        <f t="shared" si="424"/>
        <v>33.630555555559113</v>
      </c>
      <c r="W3884" s="10">
        <f t="shared" si="425"/>
        <v>-0.70723333333333338</v>
      </c>
      <c r="X3884" s="21">
        <f t="shared" si="426"/>
        <v>2016</v>
      </c>
    </row>
    <row r="3885" spans="1:24" ht="60" x14ac:dyDescent="0.25">
      <c r="A3885">
        <v>1064</v>
      </c>
      <c r="B3885" s="1" t="s">
        <v>1065</v>
      </c>
      <c r="C3885" s="1" t="s">
        <v>5174</v>
      </c>
      <c r="D3885" s="3">
        <v>90000</v>
      </c>
      <c r="E3885" s="4">
        <v>8077</v>
      </c>
      <c r="F3885" t="s">
        <v>8220</v>
      </c>
      <c r="G3885" t="s">
        <v>8223</v>
      </c>
      <c r="H3885" t="s">
        <v>8403</v>
      </c>
      <c r="I3885" t="s">
        <v>8245</v>
      </c>
      <c r="J3885">
        <v>1373174903</v>
      </c>
      <c r="K3885">
        <v>1369286903</v>
      </c>
      <c r="L3885" t="b">
        <v>0</v>
      </c>
      <c r="M3885">
        <v>123</v>
      </c>
      <c r="N3885" t="b">
        <v>0</v>
      </c>
      <c r="O3885" t="s">
        <v>8280</v>
      </c>
      <c r="P3885" t="s">
        <v>8314</v>
      </c>
      <c r="Q3885" t="s">
        <v>8332</v>
      </c>
      <c r="R3885">
        <f t="shared" si="420"/>
        <v>65.67</v>
      </c>
      <c r="S3885" s="9">
        <f t="shared" si="421"/>
        <v>9</v>
      </c>
      <c r="T3885" s="8">
        <f t="shared" si="422"/>
        <v>41417.228043981479</v>
      </c>
      <c r="U3885" s="8">
        <f t="shared" si="423"/>
        <v>41462.228043981479</v>
      </c>
      <c r="V3885" s="14">
        <f t="shared" si="424"/>
        <v>45</v>
      </c>
      <c r="W3885" s="10">
        <f t="shared" si="425"/>
        <v>-0.9102555555555556</v>
      </c>
      <c r="X3885" s="21">
        <f t="shared" si="426"/>
        <v>2013</v>
      </c>
    </row>
    <row r="3886" spans="1:24" ht="60" x14ac:dyDescent="0.25">
      <c r="A3886">
        <v>3977</v>
      </c>
      <c r="B3886" s="1" t="s">
        <v>3974</v>
      </c>
      <c r="C3886" s="1" t="s">
        <v>8084</v>
      </c>
      <c r="D3886" s="3">
        <v>90000</v>
      </c>
      <c r="E3886" s="4">
        <v>1305</v>
      </c>
      <c r="F3886" t="s">
        <v>8220</v>
      </c>
      <c r="G3886" t="s">
        <v>8223</v>
      </c>
      <c r="H3886" t="s">
        <v>8403</v>
      </c>
      <c r="I3886" t="s">
        <v>8245</v>
      </c>
      <c r="J3886">
        <v>1469213732</v>
      </c>
      <c r="K3886">
        <v>1466621732</v>
      </c>
      <c r="L3886" t="b">
        <v>0</v>
      </c>
      <c r="M3886">
        <v>6</v>
      </c>
      <c r="N3886" t="b">
        <v>0</v>
      </c>
      <c r="O3886" t="s">
        <v>8269</v>
      </c>
      <c r="P3886" t="s">
        <v>8321</v>
      </c>
      <c r="Q3886" t="s">
        <v>8324</v>
      </c>
      <c r="R3886">
        <f t="shared" si="420"/>
        <v>217.5</v>
      </c>
      <c r="S3886" s="9">
        <f t="shared" si="421"/>
        <v>1</v>
      </c>
      <c r="T3886" s="8">
        <f t="shared" si="422"/>
        <v>42543.788564814815</v>
      </c>
      <c r="U3886" s="8">
        <f t="shared" si="423"/>
        <v>42573.788564814815</v>
      </c>
      <c r="V3886" s="14">
        <f t="shared" si="424"/>
        <v>30</v>
      </c>
      <c r="W3886" s="10">
        <f t="shared" si="425"/>
        <v>-0.98550000000000004</v>
      </c>
      <c r="X3886" s="21">
        <f t="shared" si="426"/>
        <v>2016</v>
      </c>
    </row>
    <row r="3887" spans="1:24" ht="60" x14ac:dyDescent="0.25">
      <c r="A3887">
        <v>1124</v>
      </c>
      <c r="B3887" s="1" t="s">
        <v>1125</v>
      </c>
      <c r="C3887" s="1" t="s">
        <v>5234</v>
      </c>
      <c r="D3887" s="3">
        <v>90000</v>
      </c>
      <c r="E3887" s="4">
        <v>425</v>
      </c>
      <c r="F3887" t="s">
        <v>8220</v>
      </c>
      <c r="G3887" t="s">
        <v>8223</v>
      </c>
      <c r="H3887" t="s">
        <v>8403</v>
      </c>
      <c r="I3887" t="s">
        <v>8245</v>
      </c>
      <c r="J3887">
        <v>1430409651</v>
      </c>
      <c r="K3887">
        <v>1427817651</v>
      </c>
      <c r="L3887" t="b">
        <v>0</v>
      </c>
      <c r="M3887">
        <v>7</v>
      </c>
      <c r="N3887" t="b">
        <v>0</v>
      </c>
      <c r="O3887" t="s">
        <v>8281</v>
      </c>
      <c r="P3887" t="s">
        <v>8314</v>
      </c>
      <c r="Q3887" t="s">
        <v>8342</v>
      </c>
      <c r="R3887">
        <f t="shared" si="420"/>
        <v>60.71</v>
      </c>
      <c r="S3887" s="9">
        <f t="shared" si="421"/>
        <v>0</v>
      </c>
      <c r="T3887" s="8">
        <f t="shared" si="422"/>
        <v>42094.667256944449</v>
      </c>
      <c r="U3887" s="8">
        <f t="shared" si="423"/>
        <v>42124.667256944449</v>
      </c>
      <c r="V3887" s="14">
        <f t="shared" si="424"/>
        <v>30</v>
      </c>
      <c r="W3887" s="10">
        <f t="shared" si="425"/>
        <v>-0.99527777777777782</v>
      </c>
      <c r="X3887" s="21">
        <f t="shared" si="426"/>
        <v>2015</v>
      </c>
    </row>
    <row r="3888" spans="1:24" ht="30" x14ac:dyDescent="0.25">
      <c r="A3888">
        <v>2582</v>
      </c>
      <c r="B3888" s="1" t="s">
        <v>2582</v>
      </c>
      <c r="C3888" s="1" t="s">
        <v>6692</v>
      </c>
      <c r="D3888" s="3">
        <v>90000</v>
      </c>
      <c r="E3888" s="4">
        <v>1</v>
      </c>
      <c r="F3888" t="s">
        <v>8220</v>
      </c>
      <c r="G3888" t="s">
        <v>8223</v>
      </c>
      <c r="H3888" t="s">
        <v>8403</v>
      </c>
      <c r="I3888" t="s">
        <v>8245</v>
      </c>
      <c r="J3888">
        <v>1477784634</v>
      </c>
      <c r="K3888">
        <v>1475192634</v>
      </c>
      <c r="L3888" t="b">
        <v>0</v>
      </c>
      <c r="M3888">
        <v>1</v>
      </c>
      <c r="N3888" t="b">
        <v>0</v>
      </c>
      <c r="O3888" t="s">
        <v>8282</v>
      </c>
      <c r="P3888" t="s">
        <v>8317</v>
      </c>
      <c r="Q3888" t="s">
        <v>8343</v>
      </c>
      <c r="R3888">
        <f t="shared" si="420"/>
        <v>1</v>
      </c>
      <c r="S3888" s="9">
        <f t="shared" si="421"/>
        <v>0</v>
      </c>
      <c r="T3888" s="8">
        <f t="shared" si="422"/>
        <v>42642.988819444443</v>
      </c>
      <c r="U3888" s="8">
        <f t="shared" si="423"/>
        <v>42672.988819444443</v>
      </c>
      <c r="V3888" s="14">
        <f t="shared" si="424"/>
        <v>30</v>
      </c>
      <c r="W3888" s="10">
        <f t="shared" si="425"/>
        <v>-0.99998888888888893</v>
      </c>
      <c r="X3888" s="21">
        <f t="shared" si="426"/>
        <v>2016</v>
      </c>
    </row>
    <row r="3889" spans="1:24" ht="60" x14ac:dyDescent="0.25">
      <c r="A3889">
        <v>1008</v>
      </c>
      <c r="B3889" s="1" t="s">
        <v>1009</v>
      </c>
      <c r="C3889" s="1" t="s">
        <v>5118</v>
      </c>
      <c r="D3889" s="3">
        <v>93500</v>
      </c>
      <c r="E3889" s="4">
        <v>250</v>
      </c>
      <c r="F3889" t="s">
        <v>8219</v>
      </c>
      <c r="G3889" t="s">
        <v>8237</v>
      </c>
      <c r="H3889" t="s">
        <v>8419</v>
      </c>
      <c r="I3889" t="s">
        <v>8255</v>
      </c>
      <c r="J3889">
        <v>1482953115</v>
      </c>
      <c r="K3889">
        <v>1480361115</v>
      </c>
      <c r="L3889" t="b">
        <v>0</v>
      </c>
      <c r="M3889">
        <v>1</v>
      </c>
      <c r="N3889" t="b">
        <v>0</v>
      </c>
      <c r="O3889" t="s">
        <v>8271</v>
      </c>
      <c r="P3889" t="s">
        <v>8306</v>
      </c>
      <c r="Q3889" t="s">
        <v>8308</v>
      </c>
      <c r="R3889">
        <f t="shared" si="420"/>
        <v>250</v>
      </c>
      <c r="S3889" s="9">
        <f t="shared" si="421"/>
        <v>0</v>
      </c>
      <c r="T3889" s="8">
        <f t="shared" si="422"/>
        <v>42702.809201388889</v>
      </c>
      <c r="U3889" s="8">
        <f t="shared" si="423"/>
        <v>42732.809201388889</v>
      </c>
      <c r="V3889" s="14">
        <f t="shared" si="424"/>
        <v>30</v>
      </c>
      <c r="W3889" s="10">
        <f t="shared" si="425"/>
        <v>-0.99732620320855614</v>
      </c>
      <c r="X3889" s="21">
        <f t="shared" si="426"/>
        <v>2016</v>
      </c>
    </row>
    <row r="3890" spans="1:24" ht="60" x14ac:dyDescent="0.25">
      <c r="A3890">
        <v>453</v>
      </c>
      <c r="B3890" s="1" t="s">
        <v>454</v>
      </c>
      <c r="C3890" s="1" t="s">
        <v>4563</v>
      </c>
      <c r="D3890" s="3">
        <v>94875</v>
      </c>
      <c r="E3890" s="4">
        <v>26</v>
      </c>
      <c r="F3890" t="s">
        <v>8220</v>
      </c>
      <c r="G3890" t="s">
        <v>8223</v>
      </c>
      <c r="H3890" t="s">
        <v>8403</v>
      </c>
      <c r="I3890" t="s">
        <v>8245</v>
      </c>
      <c r="J3890">
        <v>1424375279</v>
      </c>
      <c r="K3890">
        <v>1422992879</v>
      </c>
      <c r="L3890" t="b">
        <v>0</v>
      </c>
      <c r="M3890">
        <v>2</v>
      </c>
      <c r="N3890" t="b">
        <v>0</v>
      </c>
      <c r="O3890" t="s">
        <v>8268</v>
      </c>
      <c r="P3890" t="s">
        <v>8319</v>
      </c>
      <c r="Q3890" t="s">
        <v>8337</v>
      </c>
      <c r="R3890">
        <f t="shared" si="420"/>
        <v>13</v>
      </c>
      <c r="S3890" s="9">
        <f t="shared" si="421"/>
        <v>0</v>
      </c>
      <c r="T3890" s="8">
        <f t="shared" si="422"/>
        <v>42038.824988425928</v>
      </c>
      <c r="U3890" s="8">
        <f t="shared" si="423"/>
        <v>42054.824988425928</v>
      </c>
      <c r="V3890" s="14">
        <f t="shared" si="424"/>
        <v>16</v>
      </c>
      <c r="W3890" s="10">
        <f t="shared" si="425"/>
        <v>-0.99972595520421603</v>
      </c>
      <c r="X3890" s="21">
        <f t="shared" si="426"/>
        <v>2015</v>
      </c>
    </row>
    <row r="3891" spans="1:24" ht="45" x14ac:dyDescent="0.25">
      <c r="A3891">
        <v>961</v>
      </c>
      <c r="B3891" s="1" t="s">
        <v>962</v>
      </c>
      <c r="C3891" s="1" t="s">
        <v>5071</v>
      </c>
      <c r="D3891" s="3">
        <v>95000</v>
      </c>
      <c r="E3891" s="4">
        <v>40079</v>
      </c>
      <c r="F3891" t="s">
        <v>8220</v>
      </c>
      <c r="G3891" t="s">
        <v>8223</v>
      </c>
      <c r="H3891" t="s">
        <v>8403</v>
      </c>
      <c r="I3891" t="s">
        <v>8245</v>
      </c>
      <c r="J3891">
        <v>1487617200</v>
      </c>
      <c r="K3891">
        <v>1483634335</v>
      </c>
      <c r="L3891" t="b">
        <v>0</v>
      </c>
      <c r="M3891">
        <v>110</v>
      </c>
      <c r="N3891" t="b">
        <v>0</v>
      </c>
      <c r="O3891" t="s">
        <v>8271</v>
      </c>
      <c r="P3891" t="s">
        <v>8306</v>
      </c>
      <c r="Q3891" t="s">
        <v>8308</v>
      </c>
      <c r="R3891">
        <f t="shared" si="420"/>
        <v>364.35</v>
      </c>
      <c r="S3891" s="9">
        <f t="shared" si="421"/>
        <v>42</v>
      </c>
      <c r="T3891" s="8">
        <f t="shared" si="422"/>
        <v>42740.693692129629</v>
      </c>
      <c r="U3891" s="8">
        <f t="shared" si="423"/>
        <v>42786.791666666672</v>
      </c>
      <c r="V3891" s="14">
        <f t="shared" si="424"/>
        <v>46.097974537042319</v>
      </c>
      <c r="W3891" s="10">
        <f t="shared" si="425"/>
        <v>-0.57811578947368425</v>
      </c>
      <c r="X3891" s="21">
        <f t="shared" si="426"/>
        <v>2017</v>
      </c>
    </row>
    <row r="3892" spans="1:24" ht="60" x14ac:dyDescent="0.25">
      <c r="A3892">
        <v>2509</v>
      </c>
      <c r="B3892" s="1" t="s">
        <v>2509</v>
      </c>
      <c r="C3892" s="1" t="s">
        <v>6619</v>
      </c>
      <c r="D3892" s="3">
        <v>95000</v>
      </c>
      <c r="E3892" s="4">
        <v>1000</v>
      </c>
      <c r="F3892" t="s">
        <v>8220</v>
      </c>
      <c r="G3892" t="s">
        <v>8224</v>
      </c>
      <c r="H3892" t="s">
        <v>8407</v>
      </c>
      <c r="I3892" t="s">
        <v>8246</v>
      </c>
      <c r="J3892">
        <v>1429554349</v>
      </c>
      <c r="K3892">
        <v>1424719549</v>
      </c>
      <c r="L3892" t="b">
        <v>0</v>
      </c>
      <c r="M3892">
        <v>28</v>
      </c>
      <c r="N3892" t="b">
        <v>0</v>
      </c>
      <c r="O3892" t="s">
        <v>8297</v>
      </c>
      <c r="P3892" t="s">
        <v>8317</v>
      </c>
      <c r="Q3892" t="s">
        <v>8355</v>
      </c>
      <c r="R3892">
        <f t="shared" si="420"/>
        <v>35.71</v>
      </c>
      <c r="S3892" s="9">
        <f t="shared" si="421"/>
        <v>1</v>
      </c>
      <c r="T3892" s="8">
        <f t="shared" si="422"/>
        <v>42058.809594907405</v>
      </c>
      <c r="U3892" s="8">
        <f t="shared" si="423"/>
        <v>42114.767928240741</v>
      </c>
      <c r="V3892" s="14">
        <f t="shared" si="424"/>
        <v>55.958333333335759</v>
      </c>
      <c r="W3892" s="10">
        <f t="shared" si="425"/>
        <v>-0.98947368421052628</v>
      </c>
      <c r="X3892" s="21">
        <f t="shared" si="426"/>
        <v>2015</v>
      </c>
    </row>
    <row r="3893" spans="1:24" ht="45" x14ac:dyDescent="0.25">
      <c r="A3893">
        <v>172</v>
      </c>
      <c r="B3893" s="1" t="s">
        <v>174</v>
      </c>
      <c r="C3893" s="1" t="s">
        <v>4282</v>
      </c>
      <c r="D3893" s="3">
        <v>95000</v>
      </c>
      <c r="E3893" s="4">
        <v>0</v>
      </c>
      <c r="F3893" t="s">
        <v>8220</v>
      </c>
      <c r="G3893" t="s">
        <v>8223</v>
      </c>
      <c r="H3893" t="s">
        <v>8403</v>
      </c>
      <c r="I3893" t="s">
        <v>8245</v>
      </c>
      <c r="J3893">
        <v>1426753723</v>
      </c>
      <c r="K3893">
        <v>1423733323</v>
      </c>
      <c r="L3893" t="b">
        <v>0</v>
      </c>
      <c r="M3893">
        <v>0</v>
      </c>
      <c r="N3893" t="b">
        <v>0</v>
      </c>
      <c r="O3893" t="s">
        <v>8266</v>
      </c>
      <c r="P3893" t="s">
        <v>8319</v>
      </c>
      <c r="Q3893" t="s">
        <v>8323</v>
      </c>
      <c r="R3893">
        <f t="shared" si="420"/>
        <v>0</v>
      </c>
      <c r="S3893" s="9">
        <f t="shared" si="421"/>
        <v>0</v>
      </c>
      <c r="T3893" s="8">
        <f t="shared" si="422"/>
        <v>42047.394942129627</v>
      </c>
      <c r="U3893" s="8">
        <f t="shared" si="423"/>
        <v>42082.353275462956</v>
      </c>
      <c r="V3893" s="14">
        <f t="shared" si="424"/>
        <v>34.958333333328483</v>
      </c>
      <c r="W3893" s="10">
        <f t="shared" si="425"/>
        <v>-1</v>
      </c>
      <c r="X3893" s="21">
        <f t="shared" si="426"/>
        <v>2015</v>
      </c>
    </row>
    <row r="3894" spans="1:24" ht="45" x14ac:dyDescent="0.25">
      <c r="A3894">
        <v>515</v>
      </c>
      <c r="B3894" s="1" t="s">
        <v>516</v>
      </c>
      <c r="C3894" s="1" t="s">
        <v>4625</v>
      </c>
      <c r="D3894" s="3">
        <v>97000</v>
      </c>
      <c r="E3894" s="4">
        <v>24651</v>
      </c>
      <c r="F3894" t="s">
        <v>8220</v>
      </c>
      <c r="G3894" t="s">
        <v>8223</v>
      </c>
      <c r="H3894" t="s">
        <v>8403</v>
      </c>
      <c r="I3894" t="s">
        <v>8245</v>
      </c>
      <c r="J3894">
        <v>1451389601</v>
      </c>
      <c r="K3894">
        <v>1447933601</v>
      </c>
      <c r="L3894" t="b">
        <v>0</v>
      </c>
      <c r="M3894">
        <v>34</v>
      </c>
      <c r="N3894" t="b">
        <v>0</v>
      </c>
      <c r="O3894" t="s">
        <v>8268</v>
      </c>
      <c r="P3894" t="s">
        <v>8319</v>
      </c>
      <c r="Q3894" t="s">
        <v>8337</v>
      </c>
      <c r="R3894">
        <f t="shared" si="420"/>
        <v>725.03</v>
      </c>
      <c r="S3894" s="9">
        <f t="shared" si="421"/>
        <v>25</v>
      </c>
      <c r="T3894" s="8">
        <f t="shared" si="422"/>
        <v>42327.490752314814</v>
      </c>
      <c r="U3894" s="8">
        <f t="shared" si="423"/>
        <v>42367.490752314814</v>
      </c>
      <c r="V3894" s="14">
        <f t="shared" si="424"/>
        <v>40</v>
      </c>
      <c r="W3894" s="10">
        <f t="shared" si="425"/>
        <v>-0.74586597938144328</v>
      </c>
      <c r="X3894" s="21">
        <f t="shared" si="426"/>
        <v>2015</v>
      </c>
    </row>
    <row r="3895" spans="1:24" ht="60" x14ac:dyDescent="0.25">
      <c r="A3895">
        <v>2047</v>
      </c>
      <c r="B3895" s="1" t="s">
        <v>2048</v>
      </c>
      <c r="C3895" s="1" t="s">
        <v>6157</v>
      </c>
      <c r="D3895" s="3">
        <v>98000</v>
      </c>
      <c r="E3895" s="4">
        <v>100939</v>
      </c>
      <c r="F3895" t="s">
        <v>8218</v>
      </c>
      <c r="G3895" t="s">
        <v>8225</v>
      </c>
      <c r="H3895" t="s">
        <v>8404</v>
      </c>
      <c r="I3895" t="s">
        <v>8247</v>
      </c>
      <c r="J3895">
        <v>1429228800</v>
      </c>
      <c r="K3895">
        <v>1426714870</v>
      </c>
      <c r="L3895" t="b">
        <v>0</v>
      </c>
      <c r="M3895">
        <v>443</v>
      </c>
      <c r="N3895" t="b">
        <v>1</v>
      </c>
      <c r="O3895" t="s">
        <v>8293</v>
      </c>
      <c r="P3895" t="s">
        <v>8306</v>
      </c>
      <c r="Q3895" t="s">
        <v>8307</v>
      </c>
      <c r="R3895">
        <f t="shared" si="420"/>
        <v>227.85</v>
      </c>
      <c r="S3895" s="9">
        <f t="shared" si="421"/>
        <v>103</v>
      </c>
      <c r="T3895" s="8">
        <f t="shared" si="422"/>
        <v>42081.903587962966</v>
      </c>
      <c r="U3895" s="8">
        <f t="shared" si="423"/>
        <v>42111</v>
      </c>
      <c r="V3895" s="14">
        <f t="shared" si="424"/>
        <v>29.096412037033588</v>
      </c>
      <c r="W3895" s="10">
        <f t="shared" si="425"/>
        <v>2.9989795918367347E-2</v>
      </c>
      <c r="X3895" s="21">
        <f t="shared" si="426"/>
        <v>2015</v>
      </c>
    </row>
    <row r="3896" spans="1:24" ht="45" x14ac:dyDescent="0.25">
      <c r="A3896">
        <v>2658</v>
      </c>
      <c r="B3896" s="1" t="s">
        <v>2658</v>
      </c>
      <c r="C3896" s="1" t="s">
        <v>6768</v>
      </c>
      <c r="D3896" s="3">
        <v>98000</v>
      </c>
      <c r="E3896" s="4">
        <v>91</v>
      </c>
      <c r="F3896" t="s">
        <v>8219</v>
      </c>
      <c r="G3896" t="s">
        <v>8223</v>
      </c>
      <c r="H3896" t="s">
        <v>8403</v>
      </c>
      <c r="I3896" t="s">
        <v>8245</v>
      </c>
      <c r="J3896">
        <v>1469913194</v>
      </c>
      <c r="K3896">
        <v>1467321194</v>
      </c>
      <c r="L3896" t="b">
        <v>0</v>
      </c>
      <c r="M3896">
        <v>4</v>
      </c>
      <c r="N3896" t="b">
        <v>0</v>
      </c>
      <c r="O3896" t="s">
        <v>8299</v>
      </c>
      <c r="P3896" t="s">
        <v>8306</v>
      </c>
      <c r="Q3896" t="s">
        <v>8313</v>
      </c>
      <c r="R3896">
        <f t="shared" si="420"/>
        <v>22.75</v>
      </c>
      <c r="S3896" s="9">
        <f t="shared" si="421"/>
        <v>0</v>
      </c>
      <c r="T3896" s="8">
        <f t="shared" si="422"/>
        <v>42551.884189814817</v>
      </c>
      <c r="U3896" s="8">
        <f t="shared" si="423"/>
        <v>42581.884189814817</v>
      </c>
      <c r="V3896" s="14">
        <f t="shared" si="424"/>
        <v>30</v>
      </c>
      <c r="W3896" s="10">
        <f t="shared" si="425"/>
        <v>-0.99907142857142861</v>
      </c>
      <c r="X3896" s="21">
        <f t="shared" si="426"/>
        <v>2016</v>
      </c>
    </row>
    <row r="3897" spans="1:24" ht="60" x14ac:dyDescent="0.25">
      <c r="A3897">
        <v>1901</v>
      </c>
      <c r="B3897" s="1" t="s">
        <v>1902</v>
      </c>
      <c r="C3897" s="1" t="s">
        <v>6011</v>
      </c>
      <c r="D3897" s="3">
        <v>99000</v>
      </c>
      <c r="E3897" s="4">
        <v>2670</v>
      </c>
      <c r="F3897" t="s">
        <v>8220</v>
      </c>
      <c r="G3897" t="s">
        <v>8224</v>
      </c>
      <c r="H3897" t="s">
        <v>8407</v>
      </c>
      <c r="I3897" t="s">
        <v>8246</v>
      </c>
      <c r="J3897">
        <v>1432299600</v>
      </c>
      <c r="K3897">
        <v>1429707729</v>
      </c>
      <c r="L3897" t="b">
        <v>0</v>
      </c>
      <c r="M3897">
        <v>25</v>
      </c>
      <c r="N3897" t="b">
        <v>0</v>
      </c>
      <c r="O3897" t="s">
        <v>8292</v>
      </c>
      <c r="P3897" t="s">
        <v>8306</v>
      </c>
      <c r="Q3897" t="s">
        <v>8316</v>
      </c>
      <c r="R3897">
        <f t="shared" si="420"/>
        <v>106.8</v>
      </c>
      <c r="S3897" s="9">
        <f t="shared" si="421"/>
        <v>3</v>
      </c>
      <c r="T3897" s="8">
        <f t="shared" si="422"/>
        <v>42116.54315972222</v>
      </c>
      <c r="U3897" s="8">
        <f t="shared" si="423"/>
        <v>42146.541666666672</v>
      </c>
      <c r="V3897" s="14">
        <f t="shared" si="424"/>
        <v>29.998506944451947</v>
      </c>
      <c r="W3897" s="10">
        <f t="shared" si="425"/>
        <v>-0.97303030303030302</v>
      </c>
      <c r="X3897" s="21">
        <f t="shared" si="426"/>
        <v>2015</v>
      </c>
    </row>
    <row r="3898" spans="1:24" ht="30" x14ac:dyDescent="0.25">
      <c r="A3898">
        <v>1948</v>
      </c>
      <c r="B3898" s="1" t="s">
        <v>1949</v>
      </c>
      <c r="C3898" s="1" t="s">
        <v>6058</v>
      </c>
      <c r="D3898" s="3">
        <v>100000</v>
      </c>
      <c r="E3898" s="4">
        <v>800211</v>
      </c>
      <c r="F3898" t="s">
        <v>8218</v>
      </c>
      <c r="G3898" t="s">
        <v>8223</v>
      </c>
      <c r="H3898" t="s">
        <v>8403</v>
      </c>
      <c r="I3898" t="s">
        <v>8245</v>
      </c>
      <c r="J3898">
        <v>1465232520</v>
      </c>
      <c r="K3898">
        <v>1460557809</v>
      </c>
      <c r="L3898" t="b">
        <v>1</v>
      </c>
      <c r="M3898">
        <v>4245</v>
      </c>
      <c r="N3898" t="b">
        <v>1</v>
      </c>
      <c r="O3898" t="s">
        <v>8293</v>
      </c>
      <c r="P3898" t="s">
        <v>8306</v>
      </c>
      <c r="Q3898" t="s">
        <v>8307</v>
      </c>
      <c r="R3898">
        <f t="shared" si="420"/>
        <v>188.51</v>
      </c>
      <c r="S3898" s="9">
        <f t="shared" si="421"/>
        <v>800</v>
      </c>
      <c r="T3898" s="8">
        <f t="shared" si="422"/>
        <v>42473.604270833333</v>
      </c>
      <c r="U3898" s="8">
        <f t="shared" si="423"/>
        <v>42527.709722222222</v>
      </c>
      <c r="V3898" s="14">
        <f t="shared" si="424"/>
        <v>54.105451388888469</v>
      </c>
      <c r="W3898" s="10">
        <f t="shared" si="425"/>
        <v>7.0021100000000001</v>
      </c>
      <c r="X3898" s="21">
        <f t="shared" si="426"/>
        <v>2016</v>
      </c>
    </row>
    <row r="3899" spans="1:24" ht="45" x14ac:dyDescent="0.25">
      <c r="A3899">
        <v>1945</v>
      </c>
      <c r="B3899" s="1" t="s">
        <v>1946</v>
      </c>
      <c r="C3899" s="1" t="s">
        <v>6055</v>
      </c>
      <c r="D3899" s="3">
        <v>100000</v>
      </c>
      <c r="E3899" s="4">
        <v>348018</v>
      </c>
      <c r="F3899" t="s">
        <v>8218</v>
      </c>
      <c r="G3899" t="s">
        <v>8226</v>
      </c>
      <c r="H3899" t="s">
        <v>8405</v>
      </c>
      <c r="I3899" t="s">
        <v>8248</v>
      </c>
      <c r="J3899">
        <v>1436680958</v>
      </c>
      <c r="K3899">
        <v>1433224958</v>
      </c>
      <c r="L3899" t="b">
        <v>1</v>
      </c>
      <c r="M3899">
        <v>680</v>
      </c>
      <c r="N3899" t="b">
        <v>1</v>
      </c>
      <c r="O3899" t="s">
        <v>8293</v>
      </c>
      <c r="P3899" t="s">
        <v>8306</v>
      </c>
      <c r="Q3899" t="s">
        <v>8307</v>
      </c>
      <c r="R3899">
        <f t="shared" si="420"/>
        <v>511.79</v>
      </c>
      <c r="S3899" s="9">
        <f t="shared" si="421"/>
        <v>348</v>
      </c>
      <c r="T3899" s="8">
        <f t="shared" si="422"/>
        <v>42157.251828703709</v>
      </c>
      <c r="U3899" s="8">
        <f t="shared" si="423"/>
        <v>42197.251828703709</v>
      </c>
      <c r="V3899" s="14">
        <f t="shared" si="424"/>
        <v>40</v>
      </c>
      <c r="W3899" s="10">
        <f t="shared" si="425"/>
        <v>2.4801799999999998</v>
      </c>
      <c r="X3899" s="21">
        <f t="shared" si="426"/>
        <v>2015</v>
      </c>
    </row>
    <row r="3900" spans="1:24" ht="60" x14ac:dyDescent="0.25">
      <c r="A3900">
        <v>1966</v>
      </c>
      <c r="B3900" s="1" t="s">
        <v>1967</v>
      </c>
      <c r="C3900" s="1" t="s">
        <v>6076</v>
      </c>
      <c r="D3900" s="3">
        <v>100000</v>
      </c>
      <c r="E3900" s="4">
        <v>206743.09</v>
      </c>
      <c r="F3900" t="s">
        <v>8218</v>
      </c>
      <c r="G3900" t="s">
        <v>8223</v>
      </c>
      <c r="H3900" t="s">
        <v>8403</v>
      </c>
      <c r="I3900" t="s">
        <v>8245</v>
      </c>
      <c r="J3900">
        <v>1408021098</v>
      </c>
      <c r="K3900">
        <v>1405429098</v>
      </c>
      <c r="L3900" t="b">
        <v>1</v>
      </c>
      <c r="M3900">
        <v>1513</v>
      </c>
      <c r="N3900" t="b">
        <v>1</v>
      </c>
      <c r="O3900" t="s">
        <v>8293</v>
      </c>
      <c r="P3900" t="s">
        <v>8306</v>
      </c>
      <c r="Q3900" t="s">
        <v>8307</v>
      </c>
      <c r="R3900">
        <f t="shared" si="420"/>
        <v>136.63999999999999</v>
      </c>
      <c r="S3900" s="9">
        <f t="shared" si="421"/>
        <v>207</v>
      </c>
      <c r="T3900" s="8">
        <f t="shared" si="422"/>
        <v>41835.540486111109</v>
      </c>
      <c r="U3900" s="8">
        <f t="shared" si="423"/>
        <v>41865.540486111109</v>
      </c>
      <c r="V3900" s="14">
        <f t="shared" si="424"/>
        <v>30</v>
      </c>
      <c r="W3900" s="10">
        <f t="shared" si="425"/>
        <v>1.0674309</v>
      </c>
      <c r="X3900" s="21">
        <f t="shared" si="426"/>
        <v>2014</v>
      </c>
    </row>
    <row r="3901" spans="1:24" ht="60" x14ac:dyDescent="0.25">
      <c r="A3901">
        <v>2023</v>
      </c>
      <c r="B3901" s="1" t="s">
        <v>2024</v>
      </c>
      <c r="C3901" s="1" t="s">
        <v>6133</v>
      </c>
      <c r="D3901" s="3">
        <v>100000</v>
      </c>
      <c r="E3901" s="4">
        <v>161459</v>
      </c>
      <c r="F3901" t="s">
        <v>8218</v>
      </c>
      <c r="G3901" t="s">
        <v>8223</v>
      </c>
      <c r="H3901" t="s">
        <v>8403</v>
      </c>
      <c r="I3901" t="s">
        <v>8245</v>
      </c>
      <c r="J3901">
        <v>1434017153</v>
      </c>
      <c r="K3901">
        <v>1431425153</v>
      </c>
      <c r="L3901" t="b">
        <v>1</v>
      </c>
      <c r="M3901">
        <v>353</v>
      </c>
      <c r="N3901" t="b">
        <v>1</v>
      </c>
      <c r="O3901" t="s">
        <v>8293</v>
      </c>
      <c r="P3901" t="s">
        <v>8306</v>
      </c>
      <c r="Q3901" t="s">
        <v>8307</v>
      </c>
      <c r="R3901">
        <f t="shared" si="420"/>
        <v>457.39</v>
      </c>
      <c r="S3901" s="9">
        <f t="shared" si="421"/>
        <v>161</v>
      </c>
      <c r="T3901" s="8">
        <f t="shared" si="422"/>
        <v>42136.420752314814</v>
      </c>
      <c r="U3901" s="8">
        <f t="shared" si="423"/>
        <v>42166.420752314814</v>
      </c>
      <c r="V3901" s="14">
        <f t="shared" si="424"/>
        <v>30</v>
      </c>
      <c r="W3901" s="10">
        <f t="shared" si="425"/>
        <v>0.61458999999999997</v>
      </c>
      <c r="X3901" s="21">
        <f t="shared" si="426"/>
        <v>2015</v>
      </c>
    </row>
    <row r="3902" spans="1:24" ht="60" x14ac:dyDescent="0.25">
      <c r="A3902">
        <v>2073</v>
      </c>
      <c r="B3902" s="1" t="s">
        <v>2074</v>
      </c>
      <c r="C3902" s="1" t="s">
        <v>6183</v>
      </c>
      <c r="D3902" s="3">
        <v>100000</v>
      </c>
      <c r="E3902" s="4">
        <v>152604.29999999999</v>
      </c>
      <c r="F3902" t="s">
        <v>8218</v>
      </c>
      <c r="G3902" t="s">
        <v>8223</v>
      </c>
      <c r="H3902" t="s">
        <v>8403</v>
      </c>
      <c r="I3902" t="s">
        <v>8245</v>
      </c>
      <c r="J3902">
        <v>1431100918</v>
      </c>
      <c r="K3902">
        <v>1427212918</v>
      </c>
      <c r="L3902" t="b">
        <v>0</v>
      </c>
      <c r="M3902">
        <v>470</v>
      </c>
      <c r="N3902" t="b">
        <v>1</v>
      </c>
      <c r="O3902" t="s">
        <v>8293</v>
      </c>
      <c r="P3902" t="s">
        <v>8306</v>
      </c>
      <c r="Q3902" t="s">
        <v>8307</v>
      </c>
      <c r="R3902">
        <f t="shared" si="420"/>
        <v>324.69</v>
      </c>
      <c r="S3902" s="9">
        <f t="shared" si="421"/>
        <v>153</v>
      </c>
      <c r="T3902" s="8">
        <f t="shared" si="422"/>
        <v>42087.668032407411</v>
      </c>
      <c r="U3902" s="8">
        <f t="shared" si="423"/>
        <v>42132.668032407411</v>
      </c>
      <c r="V3902" s="14">
        <f t="shared" si="424"/>
        <v>45</v>
      </c>
      <c r="W3902" s="10">
        <f t="shared" si="425"/>
        <v>0.52604299999999993</v>
      </c>
      <c r="X3902" s="21">
        <f t="shared" si="426"/>
        <v>2015</v>
      </c>
    </row>
    <row r="3903" spans="1:24" ht="60" x14ac:dyDescent="0.25">
      <c r="A3903">
        <v>269</v>
      </c>
      <c r="B3903" s="1" t="s">
        <v>270</v>
      </c>
      <c r="C3903" s="1" t="s">
        <v>4379</v>
      </c>
      <c r="D3903" s="3">
        <v>100000</v>
      </c>
      <c r="E3903" s="4">
        <v>147233.76999999999</v>
      </c>
      <c r="F3903" t="s">
        <v>8218</v>
      </c>
      <c r="G3903" t="s">
        <v>8225</v>
      </c>
      <c r="H3903" t="s">
        <v>8404</v>
      </c>
      <c r="I3903" t="s">
        <v>8247</v>
      </c>
      <c r="J3903">
        <v>1487738622</v>
      </c>
      <c r="K3903">
        <v>1485146622</v>
      </c>
      <c r="L3903" t="b">
        <v>1</v>
      </c>
      <c r="M3903">
        <v>1596</v>
      </c>
      <c r="N3903" t="b">
        <v>1</v>
      </c>
      <c r="O3903" t="s">
        <v>8267</v>
      </c>
      <c r="P3903" t="s">
        <v>8319</v>
      </c>
      <c r="Q3903" t="s">
        <v>8320</v>
      </c>
      <c r="R3903">
        <f t="shared" si="420"/>
        <v>92.25</v>
      </c>
      <c r="S3903" s="9">
        <f t="shared" si="421"/>
        <v>147</v>
      </c>
      <c r="T3903" s="8">
        <f t="shared" si="422"/>
        <v>42758.197013888886</v>
      </c>
      <c r="U3903" s="8">
        <f t="shared" si="423"/>
        <v>42788.197013888886</v>
      </c>
      <c r="V3903" s="14">
        <f t="shared" si="424"/>
        <v>30</v>
      </c>
      <c r="W3903" s="10">
        <f t="shared" si="425"/>
        <v>0.47233769999999992</v>
      </c>
      <c r="X3903" s="21">
        <f t="shared" si="426"/>
        <v>2017</v>
      </c>
    </row>
    <row r="3904" spans="1:24" ht="60" x14ac:dyDescent="0.25">
      <c r="A3904">
        <v>2022</v>
      </c>
      <c r="B3904" s="1" t="s">
        <v>2023</v>
      </c>
      <c r="C3904" s="1" t="s">
        <v>6132</v>
      </c>
      <c r="D3904" s="3">
        <v>100000</v>
      </c>
      <c r="E3904" s="4">
        <v>125137</v>
      </c>
      <c r="F3904" t="s">
        <v>8218</v>
      </c>
      <c r="G3904" t="s">
        <v>8223</v>
      </c>
      <c r="H3904" t="s">
        <v>8403</v>
      </c>
      <c r="I3904" t="s">
        <v>8245</v>
      </c>
      <c r="J3904">
        <v>1465652372</v>
      </c>
      <c r="K3904">
        <v>1463060372</v>
      </c>
      <c r="L3904" t="b">
        <v>1</v>
      </c>
      <c r="M3904">
        <v>325</v>
      </c>
      <c r="N3904" t="b">
        <v>1</v>
      </c>
      <c r="O3904" t="s">
        <v>8293</v>
      </c>
      <c r="P3904" t="s">
        <v>8306</v>
      </c>
      <c r="Q3904" t="s">
        <v>8307</v>
      </c>
      <c r="R3904">
        <f t="shared" si="420"/>
        <v>385.04</v>
      </c>
      <c r="S3904" s="9">
        <f t="shared" si="421"/>
        <v>125</v>
      </c>
      <c r="T3904" s="8">
        <f t="shared" si="422"/>
        <v>42502.569120370375</v>
      </c>
      <c r="U3904" s="8">
        <f t="shared" si="423"/>
        <v>42532.569120370375</v>
      </c>
      <c r="V3904" s="14">
        <f t="shared" si="424"/>
        <v>30</v>
      </c>
      <c r="W3904" s="10">
        <f t="shared" si="425"/>
        <v>0.25136999999999998</v>
      </c>
      <c r="X3904" s="21">
        <f t="shared" si="426"/>
        <v>2016</v>
      </c>
    </row>
    <row r="3905" spans="1:24" ht="45" x14ac:dyDescent="0.25">
      <c r="A3905">
        <v>2027</v>
      </c>
      <c r="B3905" s="1" t="s">
        <v>2028</v>
      </c>
      <c r="C3905" s="1" t="s">
        <v>6137</v>
      </c>
      <c r="D3905" s="3">
        <v>100000</v>
      </c>
      <c r="E3905" s="4">
        <v>120249</v>
      </c>
      <c r="F3905" t="s">
        <v>8218</v>
      </c>
      <c r="G3905" t="s">
        <v>8223</v>
      </c>
      <c r="H3905" t="s">
        <v>8403</v>
      </c>
      <c r="I3905" t="s">
        <v>8245</v>
      </c>
      <c r="J3905">
        <v>1427740319</v>
      </c>
      <c r="K3905">
        <v>1423855919</v>
      </c>
      <c r="L3905" t="b">
        <v>1</v>
      </c>
      <c r="M3905">
        <v>539</v>
      </c>
      <c r="N3905" t="b">
        <v>1</v>
      </c>
      <c r="O3905" t="s">
        <v>8293</v>
      </c>
      <c r="P3905" t="s">
        <v>8306</v>
      </c>
      <c r="Q3905" t="s">
        <v>8307</v>
      </c>
      <c r="R3905">
        <f t="shared" si="420"/>
        <v>223.1</v>
      </c>
      <c r="S3905" s="9">
        <f t="shared" si="421"/>
        <v>120</v>
      </c>
      <c r="T3905" s="8">
        <f t="shared" si="422"/>
        <v>42048.813877314817</v>
      </c>
      <c r="U3905" s="8">
        <f t="shared" si="423"/>
        <v>42093.772210648152</v>
      </c>
      <c r="V3905" s="14">
        <f t="shared" si="424"/>
        <v>44.958333333335759</v>
      </c>
      <c r="W3905" s="10">
        <f t="shared" si="425"/>
        <v>0.20249</v>
      </c>
      <c r="X3905" s="21">
        <f t="shared" si="426"/>
        <v>2015</v>
      </c>
    </row>
    <row r="3906" spans="1:24" ht="60" x14ac:dyDescent="0.25">
      <c r="A3906">
        <v>2062</v>
      </c>
      <c r="B3906" s="1" t="s">
        <v>2063</v>
      </c>
      <c r="C3906" s="1" t="s">
        <v>6172</v>
      </c>
      <c r="D3906" s="3">
        <v>100000</v>
      </c>
      <c r="E3906" s="4">
        <v>114977</v>
      </c>
      <c r="F3906" t="s">
        <v>8218</v>
      </c>
      <c r="G3906" t="s">
        <v>8231</v>
      </c>
      <c r="H3906" t="s">
        <v>8417</v>
      </c>
      <c r="I3906" t="s">
        <v>8252</v>
      </c>
      <c r="J3906">
        <v>1458807098</v>
      </c>
      <c r="K3906">
        <v>1456218698</v>
      </c>
      <c r="L3906" t="b">
        <v>0</v>
      </c>
      <c r="M3906">
        <v>203</v>
      </c>
      <c r="N3906" t="b">
        <v>1</v>
      </c>
      <c r="O3906" t="s">
        <v>8293</v>
      </c>
      <c r="P3906" t="s">
        <v>8306</v>
      </c>
      <c r="Q3906" t="s">
        <v>8307</v>
      </c>
      <c r="R3906">
        <f t="shared" ref="R3906:R3969" si="427">IFERROR(ROUND(E3906/M3906,2),0)</f>
        <v>566.39</v>
      </c>
      <c r="S3906" s="9">
        <f t="shared" ref="S3906:S3969" si="428">ROUND((E3906/D3906)*100,0)</f>
        <v>115</v>
      </c>
      <c r="T3906" s="8">
        <f t="shared" ref="T3906:T3969" si="429">+(((K3906/60)/60)/24)+DATE(1970,1,1)</f>
        <v>42423.3830787037</v>
      </c>
      <c r="U3906" s="8">
        <f t="shared" ref="U3906:U3969" si="430">+(((J3906/60)/60/24)+DATE(1970,1,1))</f>
        <v>42453.341412037036</v>
      </c>
      <c r="V3906" s="14">
        <f t="shared" ref="V3906:V3969" si="431">+U3906-T3906</f>
        <v>29.958333333335759</v>
      </c>
      <c r="W3906" s="10">
        <f t="shared" ref="W3906:W3969" si="432">+(E3906-D3906)/D3906</f>
        <v>0.14976999999999999</v>
      </c>
      <c r="X3906" s="21">
        <f t="shared" ref="X3906:X3969" si="433">YEAR(T3906)</f>
        <v>2016</v>
      </c>
    </row>
    <row r="3907" spans="1:24" ht="60" x14ac:dyDescent="0.25">
      <c r="A3907">
        <v>332</v>
      </c>
      <c r="B3907" s="1" t="s">
        <v>333</v>
      </c>
      <c r="C3907" s="1" t="s">
        <v>4442</v>
      </c>
      <c r="D3907" s="3">
        <v>100000</v>
      </c>
      <c r="E3907" s="4">
        <v>113015</v>
      </c>
      <c r="F3907" t="s">
        <v>8218</v>
      </c>
      <c r="G3907" t="s">
        <v>8223</v>
      </c>
      <c r="H3907" t="s">
        <v>8403</v>
      </c>
      <c r="I3907" t="s">
        <v>8245</v>
      </c>
      <c r="J3907">
        <v>1446019200</v>
      </c>
      <c r="K3907">
        <v>1442420377</v>
      </c>
      <c r="L3907" t="b">
        <v>1</v>
      </c>
      <c r="M3907">
        <v>555</v>
      </c>
      <c r="N3907" t="b">
        <v>1</v>
      </c>
      <c r="O3907" t="s">
        <v>8267</v>
      </c>
      <c r="P3907" t="s">
        <v>8319</v>
      </c>
      <c r="Q3907" t="s">
        <v>8320</v>
      </c>
      <c r="R3907">
        <f t="shared" si="427"/>
        <v>203.63</v>
      </c>
      <c r="S3907" s="9">
        <f t="shared" si="428"/>
        <v>113</v>
      </c>
      <c r="T3907" s="8">
        <f t="shared" si="429"/>
        <v>42263.680289351847</v>
      </c>
      <c r="U3907" s="8">
        <f t="shared" si="430"/>
        <v>42305.333333333328</v>
      </c>
      <c r="V3907" s="14">
        <f t="shared" si="431"/>
        <v>41.65304398148146</v>
      </c>
      <c r="W3907" s="10">
        <f t="shared" si="432"/>
        <v>0.13014999999999999</v>
      </c>
      <c r="X3907" s="21">
        <f t="shared" si="433"/>
        <v>2015</v>
      </c>
    </row>
    <row r="3908" spans="1:24" ht="75" x14ac:dyDescent="0.25">
      <c r="A3908">
        <v>3034</v>
      </c>
      <c r="B3908" s="1" t="s">
        <v>3034</v>
      </c>
      <c r="C3908" s="1" t="s">
        <v>7144</v>
      </c>
      <c r="D3908" s="3">
        <v>100000</v>
      </c>
      <c r="E3908" s="4">
        <v>112536</v>
      </c>
      <c r="F3908" t="s">
        <v>8218</v>
      </c>
      <c r="G3908" t="s">
        <v>8223</v>
      </c>
      <c r="H3908" t="s">
        <v>8403</v>
      </c>
      <c r="I3908" t="s">
        <v>8245</v>
      </c>
      <c r="J3908">
        <v>1477972740</v>
      </c>
      <c r="K3908">
        <v>1475326255</v>
      </c>
      <c r="L3908" t="b">
        <v>0</v>
      </c>
      <c r="M3908">
        <v>1260</v>
      </c>
      <c r="N3908" t="b">
        <v>1</v>
      </c>
      <c r="O3908" t="s">
        <v>8301</v>
      </c>
      <c r="P3908" t="s">
        <v>8321</v>
      </c>
      <c r="Q3908" t="s">
        <v>8322</v>
      </c>
      <c r="R3908">
        <f t="shared" si="427"/>
        <v>89.31</v>
      </c>
      <c r="S3908" s="9">
        <f t="shared" si="428"/>
        <v>113</v>
      </c>
      <c r="T3908" s="8">
        <f t="shared" si="429"/>
        <v>42644.535358796296</v>
      </c>
      <c r="U3908" s="8">
        <f t="shared" si="430"/>
        <v>42675.165972222225</v>
      </c>
      <c r="V3908" s="14">
        <f t="shared" si="431"/>
        <v>30.630613425928459</v>
      </c>
      <c r="W3908" s="10">
        <f t="shared" si="432"/>
        <v>0.12536</v>
      </c>
      <c r="X3908" s="21">
        <f t="shared" si="433"/>
        <v>2016</v>
      </c>
    </row>
    <row r="3909" spans="1:24" ht="60" x14ac:dyDescent="0.25">
      <c r="A3909">
        <v>2605</v>
      </c>
      <c r="B3909" s="1" t="s">
        <v>2605</v>
      </c>
      <c r="C3909" s="1" t="s">
        <v>6715</v>
      </c>
      <c r="D3909" s="3">
        <v>100000</v>
      </c>
      <c r="E3909" s="4">
        <v>107421.57</v>
      </c>
      <c r="F3909" t="s">
        <v>8218</v>
      </c>
      <c r="G3909" t="s">
        <v>8223</v>
      </c>
      <c r="H3909" t="s">
        <v>8403</v>
      </c>
      <c r="I3909" t="s">
        <v>8245</v>
      </c>
      <c r="J3909">
        <v>1466168390</v>
      </c>
      <c r="K3909">
        <v>1463576390</v>
      </c>
      <c r="L3909" t="b">
        <v>1</v>
      </c>
      <c r="M3909">
        <v>1762</v>
      </c>
      <c r="N3909" t="b">
        <v>1</v>
      </c>
      <c r="O3909" t="s">
        <v>8299</v>
      </c>
      <c r="P3909" t="s">
        <v>8306</v>
      </c>
      <c r="Q3909" t="s">
        <v>8313</v>
      </c>
      <c r="R3909">
        <f t="shared" si="427"/>
        <v>60.97</v>
      </c>
      <c r="S3909" s="9">
        <f t="shared" si="428"/>
        <v>107</v>
      </c>
      <c r="T3909" s="8">
        <f t="shared" si="429"/>
        <v>42508.541550925926</v>
      </c>
      <c r="U3909" s="8">
        <f t="shared" si="430"/>
        <v>42538.541550925926</v>
      </c>
      <c r="V3909" s="14">
        <f t="shared" si="431"/>
        <v>30</v>
      </c>
      <c r="W3909" s="10">
        <f t="shared" si="432"/>
        <v>7.4215700000000065E-2</v>
      </c>
      <c r="X3909" s="21">
        <f t="shared" si="433"/>
        <v>2016</v>
      </c>
    </row>
    <row r="3910" spans="1:24" x14ac:dyDescent="0.25">
      <c r="A3910">
        <v>2726</v>
      </c>
      <c r="B3910" s="1" t="s">
        <v>2726</v>
      </c>
      <c r="C3910" s="1" t="s">
        <v>6836</v>
      </c>
      <c r="D3910" s="3">
        <v>100000</v>
      </c>
      <c r="E3910" s="4">
        <v>105745</v>
      </c>
      <c r="F3910" t="s">
        <v>8218</v>
      </c>
      <c r="G3910" t="s">
        <v>8223</v>
      </c>
      <c r="H3910" t="s">
        <v>8403</v>
      </c>
      <c r="I3910" t="s">
        <v>8245</v>
      </c>
      <c r="J3910">
        <v>1461333311</v>
      </c>
      <c r="K3910">
        <v>1458741311</v>
      </c>
      <c r="L3910" t="b">
        <v>0</v>
      </c>
      <c r="M3910">
        <v>404</v>
      </c>
      <c r="N3910" t="b">
        <v>1</v>
      </c>
      <c r="O3910" t="s">
        <v>8293</v>
      </c>
      <c r="P3910" t="s">
        <v>8306</v>
      </c>
      <c r="Q3910" t="s">
        <v>8307</v>
      </c>
      <c r="R3910">
        <f t="shared" si="427"/>
        <v>261.75</v>
      </c>
      <c r="S3910" s="9">
        <f t="shared" si="428"/>
        <v>106</v>
      </c>
      <c r="T3910" s="8">
        <f t="shared" si="429"/>
        <v>42452.579988425925</v>
      </c>
      <c r="U3910" s="8">
        <f t="shared" si="430"/>
        <v>42482.579988425925</v>
      </c>
      <c r="V3910" s="14">
        <f t="shared" si="431"/>
        <v>30</v>
      </c>
      <c r="W3910" s="10">
        <f t="shared" si="432"/>
        <v>5.7450000000000001E-2</v>
      </c>
      <c r="X3910" s="21">
        <f t="shared" si="433"/>
        <v>2016</v>
      </c>
    </row>
    <row r="3911" spans="1:24" ht="60" x14ac:dyDescent="0.25">
      <c r="A3911">
        <v>3838</v>
      </c>
      <c r="B3911" s="1" t="s">
        <v>3835</v>
      </c>
      <c r="C3911" s="1" t="s">
        <v>7947</v>
      </c>
      <c r="D3911" s="3">
        <v>100000</v>
      </c>
      <c r="E3911" s="4">
        <v>100824</v>
      </c>
      <c r="F3911" t="s">
        <v>8218</v>
      </c>
      <c r="G3911" t="s">
        <v>8234</v>
      </c>
      <c r="H3911" t="s">
        <v>8406</v>
      </c>
      <c r="I3911" t="s">
        <v>8254</v>
      </c>
      <c r="J3911">
        <v>1432314209</v>
      </c>
      <c r="K3911">
        <v>1429722209</v>
      </c>
      <c r="L3911" t="b">
        <v>0</v>
      </c>
      <c r="M3911">
        <v>100</v>
      </c>
      <c r="N3911" t="b">
        <v>1</v>
      </c>
      <c r="O3911" t="s">
        <v>8269</v>
      </c>
      <c r="P3911" t="s">
        <v>8321</v>
      </c>
      <c r="Q3911" t="s">
        <v>8324</v>
      </c>
      <c r="R3911">
        <f t="shared" si="427"/>
        <v>1008.24</v>
      </c>
      <c r="S3911" s="9">
        <f t="shared" si="428"/>
        <v>101</v>
      </c>
      <c r="T3911" s="8">
        <f t="shared" si="429"/>
        <v>42116.710752314815</v>
      </c>
      <c r="U3911" s="8">
        <f t="shared" si="430"/>
        <v>42146.710752314815</v>
      </c>
      <c r="V3911" s="14">
        <f t="shared" si="431"/>
        <v>30</v>
      </c>
      <c r="W3911" s="10">
        <f t="shared" si="432"/>
        <v>8.2400000000000008E-3</v>
      </c>
      <c r="X3911" s="21">
        <f t="shared" si="433"/>
        <v>2015</v>
      </c>
    </row>
    <row r="3912" spans="1:24" ht="60" x14ac:dyDescent="0.25">
      <c r="A3912">
        <v>3557</v>
      </c>
      <c r="B3912" s="1" t="s">
        <v>3556</v>
      </c>
      <c r="C3912" s="1" t="s">
        <v>7667</v>
      </c>
      <c r="D3912" s="3">
        <v>100000</v>
      </c>
      <c r="E3912" s="4">
        <v>100036</v>
      </c>
      <c r="F3912" t="s">
        <v>8218</v>
      </c>
      <c r="G3912" t="s">
        <v>8223</v>
      </c>
      <c r="H3912" t="s">
        <v>8403</v>
      </c>
      <c r="I3912" t="s">
        <v>8245</v>
      </c>
      <c r="J3912">
        <v>1399271911</v>
      </c>
      <c r="K3912">
        <v>1396334311</v>
      </c>
      <c r="L3912" t="b">
        <v>0</v>
      </c>
      <c r="M3912">
        <v>558</v>
      </c>
      <c r="N3912" t="b">
        <v>1</v>
      </c>
      <c r="O3912" t="s">
        <v>8269</v>
      </c>
      <c r="P3912" t="s">
        <v>8321</v>
      </c>
      <c r="Q3912" t="s">
        <v>8324</v>
      </c>
      <c r="R3912">
        <f t="shared" si="427"/>
        <v>179.28</v>
      </c>
      <c r="S3912" s="9">
        <f t="shared" si="428"/>
        <v>100</v>
      </c>
      <c r="T3912" s="8">
        <f t="shared" si="429"/>
        <v>41730.276747685188</v>
      </c>
      <c r="U3912" s="8">
        <f t="shared" si="430"/>
        <v>41764.276747685188</v>
      </c>
      <c r="V3912" s="14">
        <f t="shared" si="431"/>
        <v>34</v>
      </c>
      <c r="W3912" s="10">
        <f t="shared" si="432"/>
        <v>3.6000000000000002E-4</v>
      </c>
      <c r="X3912" s="21">
        <f t="shared" si="433"/>
        <v>2014</v>
      </c>
    </row>
    <row r="3913" spans="1:24" ht="60" x14ac:dyDescent="0.25">
      <c r="A3913">
        <v>1336</v>
      </c>
      <c r="B3913" s="1" t="s">
        <v>1337</v>
      </c>
      <c r="C3913" s="1" t="s">
        <v>5446</v>
      </c>
      <c r="D3913" s="3">
        <v>100000</v>
      </c>
      <c r="E3913" s="4">
        <v>84947</v>
      </c>
      <c r="F3913" t="s">
        <v>8219</v>
      </c>
      <c r="G3913" t="s">
        <v>8223</v>
      </c>
      <c r="H3913" t="s">
        <v>8403</v>
      </c>
      <c r="I3913" t="s">
        <v>8245</v>
      </c>
      <c r="J3913">
        <v>1418849028</v>
      </c>
      <c r="K3913">
        <v>1415825028</v>
      </c>
      <c r="L3913" t="b">
        <v>0</v>
      </c>
      <c r="M3913">
        <v>224</v>
      </c>
      <c r="N3913" t="b">
        <v>0</v>
      </c>
      <c r="O3913" t="s">
        <v>8271</v>
      </c>
      <c r="P3913" t="s">
        <v>8306</v>
      </c>
      <c r="Q3913" t="s">
        <v>8308</v>
      </c>
      <c r="R3913">
        <f t="shared" si="427"/>
        <v>379.23</v>
      </c>
      <c r="S3913" s="9">
        <f t="shared" si="428"/>
        <v>85</v>
      </c>
      <c r="T3913" s="8">
        <f t="shared" si="429"/>
        <v>41955.863750000004</v>
      </c>
      <c r="U3913" s="8">
        <f t="shared" si="430"/>
        <v>41990.863750000004</v>
      </c>
      <c r="V3913" s="14">
        <f t="shared" si="431"/>
        <v>35</v>
      </c>
      <c r="W3913" s="10">
        <f t="shared" si="432"/>
        <v>-0.15053</v>
      </c>
      <c r="X3913" s="21">
        <f t="shared" si="433"/>
        <v>2014</v>
      </c>
    </row>
    <row r="3914" spans="1:24" ht="30" x14ac:dyDescent="0.25">
      <c r="A3914">
        <v>1315</v>
      </c>
      <c r="B3914" s="1" t="s">
        <v>1316</v>
      </c>
      <c r="C3914" s="1" t="s">
        <v>5425</v>
      </c>
      <c r="D3914" s="3">
        <v>100000</v>
      </c>
      <c r="E3914" s="4">
        <v>40404</v>
      </c>
      <c r="F3914" t="s">
        <v>8219</v>
      </c>
      <c r="G3914" t="s">
        <v>8223</v>
      </c>
      <c r="H3914" t="s">
        <v>8403</v>
      </c>
      <c r="I3914" t="s">
        <v>8245</v>
      </c>
      <c r="J3914">
        <v>1446771600</v>
      </c>
      <c r="K3914">
        <v>1443700648</v>
      </c>
      <c r="L3914" t="b">
        <v>0</v>
      </c>
      <c r="M3914">
        <v>248</v>
      </c>
      <c r="N3914" t="b">
        <v>0</v>
      </c>
      <c r="O3914" t="s">
        <v>8271</v>
      </c>
      <c r="P3914" t="s">
        <v>8306</v>
      </c>
      <c r="Q3914" t="s">
        <v>8308</v>
      </c>
      <c r="R3914">
        <f t="shared" si="427"/>
        <v>162.91999999999999</v>
      </c>
      <c r="S3914" s="9">
        <f t="shared" si="428"/>
        <v>40</v>
      </c>
      <c r="T3914" s="8">
        <f t="shared" si="429"/>
        <v>42278.498240740737</v>
      </c>
      <c r="U3914" s="8">
        <f t="shared" si="430"/>
        <v>42314.041666666672</v>
      </c>
      <c r="V3914" s="14">
        <f t="shared" si="431"/>
        <v>35.543425925934571</v>
      </c>
      <c r="W3914" s="10">
        <f t="shared" si="432"/>
        <v>-0.59596000000000005</v>
      </c>
      <c r="X3914" s="21">
        <f t="shared" si="433"/>
        <v>2015</v>
      </c>
    </row>
    <row r="3915" spans="1:24" ht="45" x14ac:dyDescent="0.25">
      <c r="A3915">
        <v>693</v>
      </c>
      <c r="B3915" s="1" t="s">
        <v>694</v>
      </c>
      <c r="C3915" s="1" t="s">
        <v>4803</v>
      </c>
      <c r="D3915" s="3">
        <v>100000</v>
      </c>
      <c r="E3915" s="4">
        <v>35338</v>
      </c>
      <c r="F3915" t="s">
        <v>8220</v>
      </c>
      <c r="G3915" t="s">
        <v>8223</v>
      </c>
      <c r="H3915" t="s">
        <v>8403</v>
      </c>
      <c r="I3915" t="s">
        <v>8245</v>
      </c>
      <c r="J3915">
        <v>1430421827</v>
      </c>
      <c r="K3915">
        <v>1427829827</v>
      </c>
      <c r="L3915" t="b">
        <v>0</v>
      </c>
      <c r="M3915">
        <v>296</v>
      </c>
      <c r="N3915" t="b">
        <v>0</v>
      </c>
      <c r="O3915" t="s">
        <v>8271</v>
      </c>
      <c r="P3915" t="s">
        <v>8306</v>
      </c>
      <c r="Q3915" t="s">
        <v>8308</v>
      </c>
      <c r="R3915">
        <f t="shared" si="427"/>
        <v>119.39</v>
      </c>
      <c r="S3915" s="9">
        <f t="shared" si="428"/>
        <v>35</v>
      </c>
      <c r="T3915" s="8">
        <f t="shared" si="429"/>
        <v>42094.808182870373</v>
      </c>
      <c r="U3915" s="8">
        <f t="shared" si="430"/>
        <v>42124.808182870373</v>
      </c>
      <c r="V3915" s="14">
        <f t="shared" si="431"/>
        <v>30</v>
      </c>
      <c r="W3915" s="10">
        <f t="shared" si="432"/>
        <v>-0.64661999999999997</v>
      </c>
      <c r="X3915" s="21">
        <f t="shared" si="433"/>
        <v>2015</v>
      </c>
    </row>
    <row r="3916" spans="1:24" ht="60" x14ac:dyDescent="0.25">
      <c r="A3916">
        <v>711</v>
      </c>
      <c r="B3916" s="1" t="s">
        <v>712</v>
      </c>
      <c r="C3916" s="1" t="s">
        <v>4821</v>
      </c>
      <c r="D3916" s="3">
        <v>100000</v>
      </c>
      <c r="E3916" s="4">
        <v>33791</v>
      </c>
      <c r="F3916" t="s">
        <v>8220</v>
      </c>
      <c r="G3916" t="s">
        <v>8232</v>
      </c>
      <c r="H3916" t="s">
        <v>8414</v>
      </c>
      <c r="I3916" t="s">
        <v>8248</v>
      </c>
      <c r="J3916">
        <v>1481716868</v>
      </c>
      <c r="K3916">
        <v>1478257268</v>
      </c>
      <c r="L3916" t="b">
        <v>0</v>
      </c>
      <c r="M3916">
        <v>338</v>
      </c>
      <c r="N3916" t="b">
        <v>0</v>
      </c>
      <c r="O3916" t="s">
        <v>8271</v>
      </c>
      <c r="P3916" t="s">
        <v>8306</v>
      </c>
      <c r="Q3916" t="s">
        <v>8308</v>
      </c>
      <c r="R3916">
        <f t="shared" si="427"/>
        <v>99.97</v>
      </c>
      <c r="S3916" s="9">
        <f t="shared" si="428"/>
        <v>34</v>
      </c>
      <c r="T3916" s="8">
        <f t="shared" si="429"/>
        <v>42678.459120370375</v>
      </c>
      <c r="U3916" s="8">
        <f t="shared" si="430"/>
        <v>42718.500787037032</v>
      </c>
      <c r="V3916" s="14">
        <f t="shared" si="431"/>
        <v>40.041666666656965</v>
      </c>
      <c r="W3916" s="10">
        <f t="shared" si="432"/>
        <v>-0.66208999999999996</v>
      </c>
      <c r="X3916" s="21">
        <f t="shared" si="433"/>
        <v>2016</v>
      </c>
    </row>
    <row r="3917" spans="1:24" ht="60" x14ac:dyDescent="0.25">
      <c r="A3917">
        <v>698</v>
      </c>
      <c r="B3917" s="1" t="s">
        <v>699</v>
      </c>
      <c r="C3917" s="1" t="s">
        <v>4808</v>
      </c>
      <c r="D3917" s="3">
        <v>100000</v>
      </c>
      <c r="E3917" s="4">
        <v>15390</v>
      </c>
      <c r="F3917" t="s">
        <v>8220</v>
      </c>
      <c r="G3917" t="s">
        <v>8223</v>
      </c>
      <c r="H3917" t="s">
        <v>8403</v>
      </c>
      <c r="I3917" t="s">
        <v>8245</v>
      </c>
      <c r="J3917">
        <v>1411005600</v>
      </c>
      <c r="K3917">
        <v>1408141245</v>
      </c>
      <c r="L3917" t="b">
        <v>0</v>
      </c>
      <c r="M3917">
        <v>29</v>
      </c>
      <c r="N3917" t="b">
        <v>0</v>
      </c>
      <c r="O3917" t="s">
        <v>8271</v>
      </c>
      <c r="P3917" t="s">
        <v>8306</v>
      </c>
      <c r="Q3917" t="s">
        <v>8308</v>
      </c>
      <c r="R3917">
        <f t="shared" si="427"/>
        <v>530.69000000000005</v>
      </c>
      <c r="S3917" s="9">
        <f t="shared" si="428"/>
        <v>15</v>
      </c>
      <c r="T3917" s="8">
        <f t="shared" si="429"/>
        <v>41866.931076388886</v>
      </c>
      <c r="U3917" s="8">
        <f t="shared" si="430"/>
        <v>41900.083333333336</v>
      </c>
      <c r="V3917" s="14">
        <f t="shared" si="431"/>
        <v>33.152256944449618</v>
      </c>
      <c r="W3917" s="10">
        <f t="shared" si="432"/>
        <v>-0.84609999999999996</v>
      </c>
      <c r="X3917" s="21">
        <f t="shared" si="433"/>
        <v>2014</v>
      </c>
    </row>
    <row r="3918" spans="1:24" x14ac:dyDescent="0.25">
      <c r="A3918">
        <v>217</v>
      </c>
      <c r="B3918" s="1" t="s">
        <v>219</v>
      </c>
      <c r="C3918" s="1" t="s">
        <v>4327</v>
      </c>
      <c r="D3918" s="3">
        <v>100000</v>
      </c>
      <c r="E3918" s="4">
        <v>11943</v>
      </c>
      <c r="F3918" t="s">
        <v>8220</v>
      </c>
      <c r="G3918" t="s">
        <v>8234</v>
      </c>
      <c r="H3918" t="s">
        <v>8406</v>
      </c>
      <c r="I3918" t="s">
        <v>8254</v>
      </c>
      <c r="J3918">
        <v>1419780149</v>
      </c>
      <c r="K3918">
        <v>1417101749</v>
      </c>
      <c r="L3918" t="b">
        <v>0</v>
      </c>
      <c r="M3918">
        <v>38</v>
      </c>
      <c r="N3918" t="b">
        <v>0</v>
      </c>
      <c r="O3918" t="s">
        <v>8266</v>
      </c>
      <c r="P3918" t="s">
        <v>8319</v>
      </c>
      <c r="Q3918" t="s">
        <v>8323</v>
      </c>
      <c r="R3918">
        <f t="shared" si="427"/>
        <v>314.29000000000002</v>
      </c>
      <c r="S3918" s="9">
        <f t="shared" si="428"/>
        <v>12</v>
      </c>
      <c r="T3918" s="8">
        <f t="shared" si="429"/>
        <v>41970.64061342593</v>
      </c>
      <c r="U3918" s="8">
        <f t="shared" si="430"/>
        <v>42001.64061342593</v>
      </c>
      <c r="V3918" s="14">
        <f t="shared" si="431"/>
        <v>31</v>
      </c>
      <c r="W3918" s="10">
        <f t="shared" si="432"/>
        <v>-0.88056999999999996</v>
      </c>
      <c r="X3918" s="21">
        <f t="shared" si="433"/>
        <v>2014</v>
      </c>
    </row>
    <row r="3919" spans="1:24" ht="45" x14ac:dyDescent="0.25">
      <c r="A3919">
        <v>1043</v>
      </c>
      <c r="B3919" s="1" t="s">
        <v>1044</v>
      </c>
      <c r="C3919" s="1" t="s">
        <v>5153</v>
      </c>
      <c r="D3919" s="3">
        <v>100000</v>
      </c>
      <c r="E3919" s="4">
        <v>8537</v>
      </c>
      <c r="F3919" t="s">
        <v>8219</v>
      </c>
      <c r="G3919" t="s">
        <v>8223</v>
      </c>
      <c r="H3919" t="s">
        <v>8403</v>
      </c>
      <c r="I3919" t="s">
        <v>8245</v>
      </c>
      <c r="J3919">
        <v>1432101855</v>
      </c>
      <c r="K3919">
        <v>1429509855</v>
      </c>
      <c r="L3919" t="b">
        <v>0</v>
      </c>
      <c r="M3919">
        <v>292</v>
      </c>
      <c r="N3919" t="b">
        <v>0</v>
      </c>
      <c r="O3919" t="s">
        <v>8279</v>
      </c>
      <c r="P3919" t="s">
        <v>8344</v>
      </c>
      <c r="Q3919" t="s">
        <v>8345</v>
      </c>
      <c r="R3919">
        <f t="shared" si="427"/>
        <v>29.24</v>
      </c>
      <c r="S3919" s="9">
        <f t="shared" si="428"/>
        <v>9</v>
      </c>
      <c r="T3919" s="8">
        <f t="shared" si="429"/>
        <v>42114.252951388888</v>
      </c>
      <c r="U3919" s="8">
        <f t="shared" si="430"/>
        <v>42144.252951388888</v>
      </c>
      <c r="V3919" s="14">
        <f t="shared" si="431"/>
        <v>30</v>
      </c>
      <c r="W3919" s="10">
        <f t="shared" si="432"/>
        <v>-0.91463000000000005</v>
      </c>
      <c r="X3919" s="21">
        <f t="shared" si="433"/>
        <v>2015</v>
      </c>
    </row>
    <row r="3920" spans="1:24" ht="60" x14ac:dyDescent="0.25">
      <c r="A3920">
        <v>687</v>
      </c>
      <c r="B3920" s="1" t="s">
        <v>688</v>
      </c>
      <c r="C3920" s="1" t="s">
        <v>4797</v>
      </c>
      <c r="D3920" s="3">
        <v>100000</v>
      </c>
      <c r="E3920" s="4">
        <v>3550</v>
      </c>
      <c r="F3920" t="s">
        <v>8220</v>
      </c>
      <c r="G3920" t="s">
        <v>8237</v>
      </c>
      <c r="H3920" t="s">
        <v>8419</v>
      </c>
      <c r="I3920" t="s">
        <v>8255</v>
      </c>
      <c r="J3920">
        <v>1486317653</v>
      </c>
      <c r="K3920">
        <v>1481133653</v>
      </c>
      <c r="L3920" t="b">
        <v>0</v>
      </c>
      <c r="M3920">
        <v>6</v>
      </c>
      <c r="N3920" t="b">
        <v>0</v>
      </c>
      <c r="O3920" t="s">
        <v>8271</v>
      </c>
      <c r="P3920" t="s">
        <v>8306</v>
      </c>
      <c r="Q3920" t="s">
        <v>8308</v>
      </c>
      <c r="R3920">
        <f t="shared" si="427"/>
        <v>591.66999999999996</v>
      </c>
      <c r="S3920" s="9">
        <f t="shared" si="428"/>
        <v>4</v>
      </c>
      <c r="T3920" s="8">
        <f t="shared" si="429"/>
        <v>42711.750613425931</v>
      </c>
      <c r="U3920" s="8">
        <f t="shared" si="430"/>
        <v>42771.750613425931</v>
      </c>
      <c r="V3920" s="14">
        <f t="shared" si="431"/>
        <v>60</v>
      </c>
      <c r="W3920" s="10">
        <f t="shared" si="432"/>
        <v>-0.96450000000000002</v>
      </c>
      <c r="X3920" s="21">
        <f t="shared" si="433"/>
        <v>2016</v>
      </c>
    </row>
    <row r="3921" spans="1:24" ht="45" x14ac:dyDescent="0.25">
      <c r="A3921">
        <v>1016</v>
      </c>
      <c r="B3921" s="1" t="s">
        <v>1017</v>
      </c>
      <c r="C3921" s="1" t="s">
        <v>5126</v>
      </c>
      <c r="D3921" s="3">
        <v>100000</v>
      </c>
      <c r="E3921" s="4">
        <v>2842</v>
      </c>
      <c r="F3921" t="s">
        <v>8219</v>
      </c>
      <c r="G3921" t="s">
        <v>8223</v>
      </c>
      <c r="H3921" t="s">
        <v>8403</v>
      </c>
      <c r="I3921" t="s">
        <v>8245</v>
      </c>
      <c r="J3921">
        <v>1459992856</v>
      </c>
      <c r="K3921">
        <v>1456108456</v>
      </c>
      <c r="L3921" t="b">
        <v>0</v>
      </c>
      <c r="M3921">
        <v>38</v>
      </c>
      <c r="N3921" t="b">
        <v>0</v>
      </c>
      <c r="O3921" t="s">
        <v>8271</v>
      </c>
      <c r="P3921" t="s">
        <v>8306</v>
      </c>
      <c r="Q3921" t="s">
        <v>8308</v>
      </c>
      <c r="R3921">
        <f t="shared" si="427"/>
        <v>74.790000000000006</v>
      </c>
      <c r="S3921" s="9">
        <f t="shared" si="428"/>
        <v>3</v>
      </c>
      <c r="T3921" s="8">
        <f t="shared" si="429"/>
        <v>42422.107129629629</v>
      </c>
      <c r="U3921" s="8">
        <f t="shared" si="430"/>
        <v>42467.065462962957</v>
      </c>
      <c r="V3921" s="14">
        <f t="shared" si="431"/>
        <v>44.958333333328483</v>
      </c>
      <c r="W3921" s="10">
        <f t="shared" si="432"/>
        <v>-0.97158</v>
      </c>
      <c r="X3921" s="21">
        <f t="shared" si="433"/>
        <v>2016</v>
      </c>
    </row>
    <row r="3922" spans="1:24" ht="60" x14ac:dyDescent="0.25">
      <c r="A3922">
        <v>975</v>
      </c>
      <c r="B3922" s="1" t="s">
        <v>976</v>
      </c>
      <c r="C3922" s="1" t="s">
        <v>5085</v>
      </c>
      <c r="D3922" s="3">
        <v>100000</v>
      </c>
      <c r="E3922" s="4">
        <v>2607</v>
      </c>
      <c r="F3922" t="s">
        <v>8220</v>
      </c>
      <c r="G3922" t="s">
        <v>8223</v>
      </c>
      <c r="H3922" t="s">
        <v>8403</v>
      </c>
      <c r="I3922" t="s">
        <v>8245</v>
      </c>
      <c r="J3922">
        <v>1467132185</v>
      </c>
      <c r="K3922">
        <v>1461948185</v>
      </c>
      <c r="L3922" t="b">
        <v>0</v>
      </c>
      <c r="M3922">
        <v>24</v>
      </c>
      <c r="N3922" t="b">
        <v>0</v>
      </c>
      <c r="O3922" t="s">
        <v>8271</v>
      </c>
      <c r="P3922" t="s">
        <v>8306</v>
      </c>
      <c r="Q3922" t="s">
        <v>8308</v>
      </c>
      <c r="R3922">
        <f t="shared" si="427"/>
        <v>108.63</v>
      </c>
      <c r="S3922" s="9">
        <f t="shared" si="428"/>
        <v>3</v>
      </c>
      <c r="T3922" s="8">
        <f t="shared" si="429"/>
        <v>42489.696585648147</v>
      </c>
      <c r="U3922" s="8">
        <f t="shared" si="430"/>
        <v>42549.696585648147</v>
      </c>
      <c r="V3922" s="14">
        <f t="shared" si="431"/>
        <v>60</v>
      </c>
      <c r="W3922" s="10">
        <f t="shared" si="432"/>
        <v>-0.97392999999999996</v>
      </c>
      <c r="X3922" s="21">
        <f t="shared" si="433"/>
        <v>2016</v>
      </c>
    </row>
    <row r="3923" spans="1:24" ht="45" x14ac:dyDescent="0.25">
      <c r="A3923">
        <v>945</v>
      </c>
      <c r="B3923" s="1" t="s">
        <v>946</v>
      </c>
      <c r="C3923" s="1" t="s">
        <v>5055</v>
      </c>
      <c r="D3923" s="3">
        <v>100000</v>
      </c>
      <c r="E3923" s="4">
        <v>2484</v>
      </c>
      <c r="F3923" t="s">
        <v>8220</v>
      </c>
      <c r="G3923" t="s">
        <v>8229</v>
      </c>
      <c r="H3923" t="s">
        <v>8409</v>
      </c>
      <c r="I3923" t="s">
        <v>8248</v>
      </c>
      <c r="J3923">
        <v>1487462340</v>
      </c>
      <c r="K3923">
        <v>1482958626</v>
      </c>
      <c r="L3923" t="b">
        <v>0</v>
      </c>
      <c r="M3923">
        <v>16</v>
      </c>
      <c r="N3923" t="b">
        <v>0</v>
      </c>
      <c r="O3923" t="s">
        <v>8271</v>
      </c>
      <c r="P3923" t="s">
        <v>8306</v>
      </c>
      <c r="Q3923" t="s">
        <v>8308</v>
      </c>
      <c r="R3923">
        <f t="shared" si="427"/>
        <v>155.25</v>
      </c>
      <c r="S3923" s="9">
        <f t="shared" si="428"/>
        <v>2</v>
      </c>
      <c r="T3923" s="8">
        <f t="shared" si="429"/>
        <v>42732.872986111113</v>
      </c>
      <c r="U3923" s="8">
        <f t="shared" si="430"/>
        <v>42784.999305555553</v>
      </c>
      <c r="V3923" s="14">
        <f t="shared" si="431"/>
        <v>52.126319444440014</v>
      </c>
      <c r="W3923" s="10">
        <f t="shared" si="432"/>
        <v>-0.97516000000000003</v>
      </c>
      <c r="X3923" s="21">
        <f t="shared" si="433"/>
        <v>2016</v>
      </c>
    </row>
    <row r="3924" spans="1:24" ht="60" x14ac:dyDescent="0.25">
      <c r="A3924">
        <v>2132</v>
      </c>
      <c r="B3924" s="1" t="s">
        <v>2133</v>
      </c>
      <c r="C3924" s="1" t="s">
        <v>6242</v>
      </c>
      <c r="D3924" s="3">
        <v>100000</v>
      </c>
      <c r="E3924" s="4">
        <v>2112.9899999999998</v>
      </c>
      <c r="F3924" t="s">
        <v>8220</v>
      </c>
      <c r="G3924" t="s">
        <v>8223</v>
      </c>
      <c r="H3924" t="s">
        <v>8403</v>
      </c>
      <c r="I3924" t="s">
        <v>8245</v>
      </c>
      <c r="J3924">
        <v>1391427692</v>
      </c>
      <c r="K3924">
        <v>1388835692</v>
      </c>
      <c r="L3924" t="b">
        <v>0</v>
      </c>
      <c r="M3924">
        <v>99</v>
      </c>
      <c r="N3924" t="b">
        <v>0</v>
      </c>
      <c r="O3924" t="s">
        <v>8280</v>
      </c>
      <c r="P3924" t="s">
        <v>8314</v>
      </c>
      <c r="Q3924" t="s">
        <v>8332</v>
      </c>
      <c r="R3924">
        <f t="shared" si="427"/>
        <v>21.34</v>
      </c>
      <c r="S3924" s="9">
        <f t="shared" si="428"/>
        <v>2</v>
      </c>
      <c r="T3924" s="8">
        <f t="shared" si="429"/>
        <v>41643.487175925926</v>
      </c>
      <c r="U3924" s="8">
        <f t="shared" si="430"/>
        <v>41673.487175925926</v>
      </c>
      <c r="V3924" s="14">
        <f t="shared" si="431"/>
        <v>30</v>
      </c>
      <c r="W3924" s="10">
        <f t="shared" si="432"/>
        <v>-0.97887009999999997</v>
      </c>
      <c r="X3924" s="21">
        <f t="shared" si="433"/>
        <v>2014</v>
      </c>
    </row>
    <row r="3925" spans="1:24" ht="45" x14ac:dyDescent="0.25">
      <c r="A3925">
        <v>2644</v>
      </c>
      <c r="B3925" s="1" t="s">
        <v>2644</v>
      </c>
      <c r="C3925" s="1" t="s">
        <v>6754</v>
      </c>
      <c r="D3925" s="3">
        <v>100000</v>
      </c>
      <c r="E3925" s="4">
        <v>2053</v>
      </c>
      <c r="F3925" t="s">
        <v>8219</v>
      </c>
      <c r="G3925" t="s">
        <v>8223</v>
      </c>
      <c r="H3925" t="s">
        <v>8403</v>
      </c>
      <c r="I3925" t="s">
        <v>8245</v>
      </c>
      <c r="J3925">
        <v>1489172435</v>
      </c>
      <c r="K3925">
        <v>1486580435</v>
      </c>
      <c r="L3925" t="b">
        <v>1</v>
      </c>
      <c r="M3925">
        <v>52</v>
      </c>
      <c r="N3925" t="b">
        <v>0</v>
      </c>
      <c r="O3925" t="s">
        <v>8299</v>
      </c>
      <c r="P3925" t="s">
        <v>8306</v>
      </c>
      <c r="Q3925" t="s">
        <v>8313</v>
      </c>
      <c r="R3925">
        <f t="shared" si="427"/>
        <v>39.479999999999997</v>
      </c>
      <c r="S3925" s="9">
        <f t="shared" si="428"/>
        <v>2</v>
      </c>
      <c r="T3925" s="8">
        <f t="shared" si="429"/>
        <v>42774.792071759264</v>
      </c>
      <c r="U3925" s="8">
        <f t="shared" si="430"/>
        <v>42804.792071759264</v>
      </c>
      <c r="V3925" s="14">
        <f t="shared" si="431"/>
        <v>30</v>
      </c>
      <c r="W3925" s="10">
        <f t="shared" si="432"/>
        <v>-0.97946999999999995</v>
      </c>
      <c r="X3925" s="21">
        <f t="shared" si="433"/>
        <v>2017</v>
      </c>
    </row>
    <row r="3926" spans="1:24" ht="30" x14ac:dyDescent="0.25">
      <c r="A3926">
        <v>128</v>
      </c>
      <c r="B3926" s="1" t="s">
        <v>130</v>
      </c>
      <c r="C3926" s="1" t="s">
        <v>4239</v>
      </c>
      <c r="D3926" s="3">
        <v>100000</v>
      </c>
      <c r="E3926" s="4">
        <v>1867</v>
      </c>
      <c r="F3926" t="s">
        <v>8219</v>
      </c>
      <c r="G3926" t="s">
        <v>8223</v>
      </c>
      <c r="H3926" t="s">
        <v>8403</v>
      </c>
      <c r="I3926" t="s">
        <v>8245</v>
      </c>
      <c r="J3926">
        <v>1476941293</v>
      </c>
      <c r="K3926">
        <v>1473917293</v>
      </c>
      <c r="L3926" t="b">
        <v>0</v>
      </c>
      <c r="M3926">
        <v>6</v>
      </c>
      <c r="N3926" t="b">
        <v>0</v>
      </c>
      <c r="O3926" t="s">
        <v>8265</v>
      </c>
      <c r="P3926" t="s">
        <v>8319</v>
      </c>
      <c r="Q3926" t="s">
        <v>8335</v>
      </c>
      <c r="R3926">
        <f t="shared" si="427"/>
        <v>311.17</v>
      </c>
      <c r="S3926" s="9">
        <f t="shared" si="428"/>
        <v>2</v>
      </c>
      <c r="T3926" s="8">
        <f t="shared" si="429"/>
        <v>42628.22792824074</v>
      </c>
      <c r="U3926" s="8">
        <f t="shared" si="430"/>
        <v>42663.22792824074</v>
      </c>
      <c r="V3926" s="14">
        <f t="shared" si="431"/>
        <v>35</v>
      </c>
      <c r="W3926" s="10">
        <f t="shared" si="432"/>
        <v>-0.98133000000000004</v>
      </c>
      <c r="X3926" s="21">
        <f t="shared" si="433"/>
        <v>2016</v>
      </c>
    </row>
    <row r="3927" spans="1:24" ht="60" x14ac:dyDescent="0.25">
      <c r="A3927">
        <v>676</v>
      </c>
      <c r="B3927" s="1" t="s">
        <v>677</v>
      </c>
      <c r="C3927" s="1" t="s">
        <v>4786</v>
      </c>
      <c r="D3927" s="3">
        <v>100000</v>
      </c>
      <c r="E3927" s="4">
        <v>1471</v>
      </c>
      <c r="F3927" t="s">
        <v>8220</v>
      </c>
      <c r="G3927" t="s">
        <v>8228</v>
      </c>
      <c r="H3927" t="s">
        <v>8408</v>
      </c>
      <c r="I3927" t="s">
        <v>8250</v>
      </c>
      <c r="J3927">
        <v>1423333581</v>
      </c>
      <c r="K3927">
        <v>1420741581</v>
      </c>
      <c r="L3927" t="b">
        <v>0</v>
      </c>
      <c r="M3927">
        <v>24</v>
      </c>
      <c r="N3927" t="b">
        <v>0</v>
      </c>
      <c r="O3927" t="s">
        <v>8271</v>
      </c>
      <c r="P3927" t="s">
        <v>8306</v>
      </c>
      <c r="Q3927" t="s">
        <v>8308</v>
      </c>
      <c r="R3927">
        <f t="shared" si="427"/>
        <v>61.29</v>
      </c>
      <c r="S3927" s="9">
        <f t="shared" si="428"/>
        <v>1</v>
      </c>
      <c r="T3927" s="8">
        <f t="shared" si="429"/>
        <v>42012.768298611118</v>
      </c>
      <c r="U3927" s="8">
        <f t="shared" si="430"/>
        <v>42042.768298611118</v>
      </c>
      <c r="V3927" s="14">
        <f t="shared" si="431"/>
        <v>30</v>
      </c>
      <c r="W3927" s="10">
        <f t="shared" si="432"/>
        <v>-0.98529</v>
      </c>
      <c r="X3927" s="21">
        <f t="shared" si="433"/>
        <v>2015</v>
      </c>
    </row>
    <row r="3928" spans="1:24" ht="45" x14ac:dyDescent="0.25">
      <c r="A3928">
        <v>3092</v>
      </c>
      <c r="B3928" s="1" t="s">
        <v>3092</v>
      </c>
      <c r="C3928" s="1" t="s">
        <v>7202</v>
      </c>
      <c r="D3928" s="3">
        <v>100000</v>
      </c>
      <c r="E3928" s="4">
        <v>1183.19</v>
      </c>
      <c r="F3928" t="s">
        <v>8220</v>
      </c>
      <c r="G3928" t="s">
        <v>8223</v>
      </c>
      <c r="H3928" t="s">
        <v>8403</v>
      </c>
      <c r="I3928" t="s">
        <v>8245</v>
      </c>
      <c r="J3928">
        <v>1444946400</v>
      </c>
      <c r="K3928">
        <v>1441723912</v>
      </c>
      <c r="L3928" t="b">
        <v>0</v>
      </c>
      <c r="M3928">
        <v>21</v>
      </c>
      <c r="N3928" t="b">
        <v>0</v>
      </c>
      <c r="O3928" t="s">
        <v>8301</v>
      </c>
      <c r="P3928" t="s">
        <v>8321</v>
      </c>
      <c r="Q3928" t="s">
        <v>8322</v>
      </c>
      <c r="R3928">
        <f t="shared" si="427"/>
        <v>56.34</v>
      </c>
      <c r="S3928" s="9">
        <f t="shared" si="428"/>
        <v>1</v>
      </c>
      <c r="T3928" s="8">
        <f t="shared" si="429"/>
        <v>42255.619351851856</v>
      </c>
      <c r="U3928" s="8">
        <f t="shared" si="430"/>
        <v>42292.916666666672</v>
      </c>
      <c r="V3928" s="14">
        <f t="shared" si="431"/>
        <v>37.297314814815763</v>
      </c>
      <c r="W3928" s="10">
        <f t="shared" si="432"/>
        <v>-0.98816809999999999</v>
      </c>
      <c r="X3928" s="21">
        <f t="shared" si="433"/>
        <v>2015</v>
      </c>
    </row>
    <row r="3929" spans="1:24" ht="60" x14ac:dyDescent="0.25">
      <c r="A3929">
        <v>1326</v>
      </c>
      <c r="B3929" s="1" t="s">
        <v>1327</v>
      </c>
      <c r="C3929" s="1" t="s">
        <v>5436</v>
      </c>
      <c r="D3929" s="3">
        <v>100000</v>
      </c>
      <c r="E3929" s="4">
        <v>1130</v>
      </c>
      <c r="F3929" t="s">
        <v>8219</v>
      </c>
      <c r="G3929" t="s">
        <v>8223</v>
      </c>
      <c r="H3929" t="s">
        <v>8403</v>
      </c>
      <c r="I3929" t="s">
        <v>8245</v>
      </c>
      <c r="J3929">
        <v>1421348428</v>
      </c>
      <c r="K3929">
        <v>1417460428</v>
      </c>
      <c r="L3929" t="b">
        <v>0</v>
      </c>
      <c r="M3929">
        <v>11</v>
      </c>
      <c r="N3929" t="b">
        <v>0</v>
      </c>
      <c r="O3929" t="s">
        <v>8271</v>
      </c>
      <c r="P3929" t="s">
        <v>8306</v>
      </c>
      <c r="Q3929" t="s">
        <v>8308</v>
      </c>
      <c r="R3929">
        <f t="shared" si="427"/>
        <v>102.73</v>
      </c>
      <c r="S3929" s="9">
        <f t="shared" si="428"/>
        <v>1</v>
      </c>
      <c r="T3929" s="8">
        <f t="shared" si="429"/>
        <v>41974.791990740734</v>
      </c>
      <c r="U3929" s="8">
        <f t="shared" si="430"/>
        <v>42019.791990740734</v>
      </c>
      <c r="V3929" s="14">
        <f t="shared" si="431"/>
        <v>45</v>
      </c>
      <c r="W3929" s="10">
        <f t="shared" si="432"/>
        <v>-0.98870000000000002</v>
      </c>
      <c r="X3929" s="21">
        <f t="shared" si="433"/>
        <v>2014</v>
      </c>
    </row>
    <row r="3930" spans="1:24" ht="30" x14ac:dyDescent="0.25">
      <c r="A3930">
        <v>705</v>
      </c>
      <c r="B3930" s="1" t="s">
        <v>706</v>
      </c>
      <c r="C3930" s="1" t="s">
        <v>4815</v>
      </c>
      <c r="D3930" s="3">
        <v>100000</v>
      </c>
      <c r="E3930" s="4">
        <v>977</v>
      </c>
      <c r="F3930" t="s">
        <v>8220</v>
      </c>
      <c r="G3930" t="s">
        <v>8232</v>
      </c>
      <c r="H3930" t="s">
        <v>8414</v>
      </c>
      <c r="I3930" t="s">
        <v>8248</v>
      </c>
      <c r="J3930">
        <v>1484999278</v>
      </c>
      <c r="K3930">
        <v>1482407278</v>
      </c>
      <c r="L3930" t="b">
        <v>0</v>
      </c>
      <c r="M3930">
        <v>5</v>
      </c>
      <c r="N3930" t="b">
        <v>0</v>
      </c>
      <c r="O3930" t="s">
        <v>8271</v>
      </c>
      <c r="P3930" t="s">
        <v>8306</v>
      </c>
      <c r="Q3930" t="s">
        <v>8308</v>
      </c>
      <c r="R3930">
        <f t="shared" si="427"/>
        <v>195.4</v>
      </c>
      <c r="S3930" s="9">
        <f t="shared" si="428"/>
        <v>1</v>
      </c>
      <c r="T3930" s="8">
        <f t="shared" si="429"/>
        <v>42726.491643518515</v>
      </c>
      <c r="U3930" s="8">
        <f t="shared" si="430"/>
        <v>42756.491643518515</v>
      </c>
      <c r="V3930" s="14">
        <f t="shared" si="431"/>
        <v>30</v>
      </c>
      <c r="W3930" s="10">
        <f t="shared" si="432"/>
        <v>-0.99023000000000005</v>
      </c>
      <c r="X3930" s="21">
        <f t="shared" si="433"/>
        <v>2016</v>
      </c>
    </row>
    <row r="3931" spans="1:24" ht="60" x14ac:dyDescent="0.25">
      <c r="A3931">
        <v>2652</v>
      </c>
      <c r="B3931" s="1" t="s">
        <v>2652</v>
      </c>
      <c r="C3931" s="1" t="s">
        <v>6762</v>
      </c>
      <c r="D3931" s="3">
        <v>100000</v>
      </c>
      <c r="E3931" s="4">
        <v>885</v>
      </c>
      <c r="F3931" t="s">
        <v>8219</v>
      </c>
      <c r="G3931" t="s">
        <v>8225</v>
      </c>
      <c r="H3931" t="s">
        <v>8404</v>
      </c>
      <c r="I3931" t="s">
        <v>8247</v>
      </c>
      <c r="J3931">
        <v>1418183325</v>
      </c>
      <c r="K3931">
        <v>1415591325</v>
      </c>
      <c r="L3931" t="b">
        <v>0</v>
      </c>
      <c r="M3931">
        <v>11</v>
      </c>
      <c r="N3931" t="b">
        <v>0</v>
      </c>
      <c r="O3931" t="s">
        <v>8299</v>
      </c>
      <c r="P3931" t="s">
        <v>8306</v>
      </c>
      <c r="Q3931" t="s">
        <v>8313</v>
      </c>
      <c r="R3931">
        <f t="shared" si="427"/>
        <v>80.45</v>
      </c>
      <c r="S3931" s="9">
        <f t="shared" si="428"/>
        <v>1</v>
      </c>
      <c r="T3931" s="8">
        <f t="shared" si="429"/>
        <v>41953.158854166672</v>
      </c>
      <c r="U3931" s="8">
        <f t="shared" si="430"/>
        <v>41983.158854166672</v>
      </c>
      <c r="V3931" s="14">
        <f t="shared" si="431"/>
        <v>30</v>
      </c>
      <c r="W3931" s="10">
        <f t="shared" si="432"/>
        <v>-0.99114999999999998</v>
      </c>
      <c r="X3931" s="21">
        <f t="shared" si="433"/>
        <v>2014</v>
      </c>
    </row>
    <row r="3932" spans="1:24" ht="60" x14ac:dyDescent="0.25">
      <c r="A3932">
        <v>1320</v>
      </c>
      <c r="B3932" s="1" t="s">
        <v>1321</v>
      </c>
      <c r="C3932" s="1" t="s">
        <v>5430</v>
      </c>
      <c r="D3932" s="3">
        <v>100000</v>
      </c>
      <c r="E3932" s="4">
        <v>503</v>
      </c>
      <c r="F3932" t="s">
        <v>8219</v>
      </c>
      <c r="G3932" t="s">
        <v>8232</v>
      </c>
      <c r="H3932" t="s">
        <v>8414</v>
      </c>
      <c r="I3932" t="s">
        <v>8248</v>
      </c>
      <c r="J3932">
        <v>1483138800</v>
      </c>
      <c r="K3932">
        <v>1480610046</v>
      </c>
      <c r="L3932" t="b">
        <v>0</v>
      </c>
      <c r="M3932">
        <v>3</v>
      </c>
      <c r="N3932" t="b">
        <v>0</v>
      </c>
      <c r="O3932" t="s">
        <v>8271</v>
      </c>
      <c r="P3932" t="s">
        <v>8306</v>
      </c>
      <c r="Q3932" t="s">
        <v>8308</v>
      </c>
      <c r="R3932">
        <f t="shared" si="427"/>
        <v>167.67</v>
      </c>
      <c r="S3932" s="9">
        <f t="shared" si="428"/>
        <v>1</v>
      </c>
      <c r="T3932" s="8">
        <f t="shared" si="429"/>
        <v>42705.690347222218</v>
      </c>
      <c r="U3932" s="8">
        <f t="shared" si="430"/>
        <v>42734.958333333328</v>
      </c>
      <c r="V3932" s="14">
        <f t="shared" si="431"/>
        <v>29.267986111110076</v>
      </c>
      <c r="W3932" s="10">
        <f t="shared" si="432"/>
        <v>-0.99497000000000002</v>
      </c>
      <c r="X3932" s="21">
        <f t="shared" si="433"/>
        <v>2016</v>
      </c>
    </row>
    <row r="3933" spans="1:24" ht="45" x14ac:dyDescent="0.25">
      <c r="A3933">
        <v>992</v>
      </c>
      <c r="B3933" s="1" t="s">
        <v>993</v>
      </c>
      <c r="C3933" s="1" t="s">
        <v>5102</v>
      </c>
      <c r="D3933" s="3">
        <v>100000</v>
      </c>
      <c r="E3933" s="4">
        <v>467</v>
      </c>
      <c r="F3933" t="s">
        <v>8220</v>
      </c>
      <c r="G3933" t="s">
        <v>8223</v>
      </c>
      <c r="H3933" t="s">
        <v>8403</v>
      </c>
      <c r="I3933" t="s">
        <v>8245</v>
      </c>
      <c r="J3933">
        <v>1462655519</v>
      </c>
      <c r="K3933">
        <v>1457475119</v>
      </c>
      <c r="L3933" t="b">
        <v>0</v>
      </c>
      <c r="M3933">
        <v>4</v>
      </c>
      <c r="N3933" t="b">
        <v>0</v>
      </c>
      <c r="O3933" t="s">
        <v>8271</v>
      </c>
      <c r="P3933" t="s">
        <v>8306</v>
      </c>
      <c r="Q3933" t="s">
        <v>8308</v>
      </c>
      <c r="R3933">
        <f t="shared" si="427"/>
        <v>116.75</v>
      </c>
      <c r="S3933" s="9">
        <f t="shared" si="428"/>
        <v>0</v>
      </c>
      <c r="T3933" s="8">
        <f t="shared" si="429"/>
        <v>42437.924988425926</v>
      </c>
      <c r="U3933" s="8">
        <f t="shared" si="430"/>
        <v>42497.883321759262</v>
      </c>
      <c r="V3933" s="14">
        <f t="shared" si="431"/>
        <v>59.958333333335759</v>
      </c>
      <c r="W3933" s="10">
        <f t="shared" si="432"/>
        <v>-0.99533000000000005</v>
      </c>
      <c r="X3933" s="21">
        <f t="shared" si="433"/>
        <v>2016</v>
      </c>
    </row>
    <row r="3934" spans="1:24" ht="60" x14ac:dyDescent="0.25">
      <c r="A3934">
        <v>595</v>
      </c>
      <c r="B3934" s="1" t="s">
        <v>596</v>
      </c>
      <c r="C3934" s="1" t="s">
        <v>4705</v>
      </c>
      <c r="D3934" s="3">
        <v>100000</v>
      </c>
      <c r="E3934" s="4">
        <v>426</v>
      </c>
      <c r="F3934" t="s">
        <v>8220</v>
      </c>
      <c r="G3934" t="s">
        <v>8223</v>
      </c>
      <c r="H3934" t="s">
        <v>8403</v>
      </c>
      <c r="I3934" t="s">
        <v>8245</v>
      </c>
      <c r="J3934">
        <v>1430703638</v>
      </c>
      <c r="K3934">
        <v>1426815638</v>
      </c>
      <c r="L3934" t="b">
        <v>0</v>
      </c>
      <c r="M3934">
        <v>8</v>
      </c>
      <c r="N3934" t="b">
        <v>0</v>
      </c>
      <c r="O3934" t="s">
        <v>8270</v>
      </c>
      <c r="P3934" t="s">
        <v>8306</v>
      </c>
      <c r="Q3934" t="s">
        <v>8340</v>
      </c>
      <c r="R3934">
        <f t="shared" si="427"/>
        <v>53.25</v>
      </c>
      <c r="S3934" s="9">
        <f t="shared" si="428"/>
        <v>0</v>
      </c>
      <c r="T3934" s="8">
        <f t="shared" si="429"/>
        <v>42083.069884259254</v>
      </c>
      <c r="U3934" s="8">
        <f t="shared" si="430"/>
        <v>42128.069884259254</v>
      </c>
      <c r="V3934" s="14">
        <f t="shared" si="431"/>
        <v>45</v>
      </c>
      <c r="W3934" s="10">
        <f t="shared" si="432"/>
        <v>-0.99573999999999996</v>
      </c>
      <c r="X3934" s="21">
        <f t="shared" si="433"/>
        <v>2015</v>
      </c>
    </row>
    <row r="3935" spans="1:24" ht="30" x14ac:dyDescent="0.25">
      <c r="A3935">
        <v>717</v>
      </c>
      <c r="B3935" s="1" t="s">
        <v>718</v>
      </c>
      <c r="C3935" s="1" t="s">
        <v>4827</v>
      </c>
      <c r="D3935" s="3">
        <v>100000</v>
      </c>
      <c r="E3935" s="4">
        <v>305</v>
      </c>
      <c r="F3935" t="s">
        <v>8220</v>
      </c>
      <c r="G3935" t="s">
        <v>8223</v>
      </c>
      <c r="H3935" t="s">
        <v>8403</v>
      </c>
      <c r="I3935" t="s">
        <v>8245</v>
      </c>
      <c r="J3935">
        <v>1409949002</v>
      </c>
      <c r="K3935">
        <v>1407357002</v>
      </c>
      <c r="L3935" t="b">
        <v>0</v>
      </c>
      <c r="M3935">
        <v>4</v>
      </c>
      <c r="N3935" t="b">
        <v>0</v>
      </c>
      <c r="O3935" t="s">
        <v>8271</v>
      </c>
      <c r="P3935" t="s">
        <v>8306</v>
      </c>
      <c r="Q3935" t="s">
        <v>8308</v>
      </c>
      <c r="R3935">
        <f t="shared" si="427"/>
        <v>76.25</v>
      </c>
      <c r="S3935" s="9">
        <f t="shared" si="428"/>
        <v>0</v>
      </c>
      <c r="T3935" s="8">
        <f t="shared" si="429"/>
        <v>41857.854189814818</v>
      </c>
      <c r="U3935" s="8">
        <f t="shared" si="430"/>
        <v>41887.854189814818</v>
      </c>
      <c r="V3935" s="14">
        <f t="shared" si="431"/>
        <v>30</v>
      </c>
      <c r="W3935" s="10">
        <f t="shared" si="432"/>
        <v>-0.99695</v>
      </c>
      <c r="X3935" s="21">
        <f t="shared" si="433"/>
        <v>2014</v>
      </c>
    </row>
    <row r="3936" spans="1:24" ht="45" x14ac:dyDescent="0.25">
      <c r="A3936">
        <v>1595</v>
      </c>
      <c r="B3936" s="1" t="s">
        <v>1596</v>
      </c>
      <c r="C3936" s="1" t="s">
        <v>5705</v>
      </c>
      <c r="D3936" s="3">
        <v>100000</v>
      </c>
      <c r="E3936" s="4">
        <v>280</v>
      </c>
      <c r="F3936" t="s">
        <v>8220</v>
      </c>
      <c r="G3936" t="s">
        <v>8223</v>
      </c>
      <c r="H3936" t="s">
        <v>8403</v>
      </c>
      <c r="I3936" t="s">
        <v>8245</v>
      </c>
      <c r="J3936">
        <v>1403122380</v>
      </c>
      <c r="K3936">
        <v>1400634728</v>
      </c>
      <c r="L3936" t="b">
        <v>0</v>
      </c>
      <c r="M3936">
        <v>7</v>
      </c>
      <c r="N3936" t="b">
        <v>0</v>
      </c>
      <c r="O3936" t="s">
        <v>8289</v>
      </c>
      <c r="P3936" t="s">
        <v>8311</v>
      </c>
      <c r="Q3936" t="s">
        <v>8349</v>
      </c>
      <c r="R3936">
        <f t="shared" si="427"/>
        <v>40</v>
      </c>
      <c r="S3936" s="9">
        <f t="shared" si="428"/>
        <v>0</v>
      </c>
      <c r="T3936" s="8">
        <f t="shared" si="429"/>
        <v>41780.050092592595</v>
      </c>
      <c r="U3936" s="8">
        <f t="shared" si="430"/>
        <v>41808.842361111114</v>
      </c>
      <c r="V3936" s="14">
        <f t="shared" si="431"/>
        <v>28.79226851851854</v>
      </c>
      <c r="W3936" s="10">
        <f t="shared" si="432"/>
        <v>-0.99719999999999998</v>
      </c>
      <c r="X3936" s="21">
        <f t="shared" si="433"/>
        <v>2014</v>
      </c>
    </row>
    <row r="3937" spans="1:24" ht="45" x14ac:dyDescent="0.25">
      <c r="A3937">
        <v>2571</v>
      </c>
      <c r="B3937" s="1" t="s">
        <v>2571</v>
      </c>
      <c r="C3937" s="1" t="s">
        <v>6681</v>
      </c>
      <c r="D3937" s="3">
        <v>100000</v>
      </c>
      <c r="E3937" s="4">
        <v>250</v>
      </c>
      <c r="F3937" t="s">
        <v>8219</v>
      </c>
      <c r="G3937" t="s">
        <v>8225</v>
      </c>
      <c r="H3937" t="s">
        <v>8404</v>
      </c>
      <c r="I3937" t="s">
        <v>8247</v>
      </c>
      <c r="J3937">
        <v>1463645521</v>
      </c>
      <c r="K3937">
        <v>1458461521</v>
      </c>
      <c r="L3937" t="b">
        <v>0</v>
      </c>
      <c r="M3937">
        <v>4</v>
      </c>
      <c r="N3937" t="b">
        <v>0</v>
      </c>
      <c r="O3937" t="s">
        <v>8282</v>
      </c>
      <c r="P3937" t="s">
        <v>8317</v>
      </c>
      <c r="Q3937" t="s">
        <v>8343</v>
      </c>
      <c r="R3937">
        <f t="shared" si="427"/>
        <v>62.5</v>
      </c>
      <c r="S3937" s="9">
        <f t="shared" si="428"/>
        <v>0</v>
      </c>
      <c r="T3937" s="8">
        <f t="shared" si="429"/>
        <v>42449.341678240744</v>
      </c>
      <c r="U3937" s="8">
        <f t="shared" si="430"/>
        <v>42509.341678240744</v>
      </c>
      <c r="V3937" s="14">
        <f t="shared" si="431"/>
        <v>60</v>
      </c>
      <c r="W3937" s="10">
        <f t="shared" si="432"/>
        <v>-0.99750000000000005</v>
      </c>
      <c r="X3937" s="21">
        <f t="shared" si="433"/>
        <v>2016</v>
      </c>
    </row>
    <row r="3938" spans="1:24" ht="60" x14ac:dyDescent="0.25">
      <c r="A3938">
        <v>971</v>
      </c>
      <c r="B3938" s="1" t="s">
        <v>972</v>
      </c>
      <c r="C3938" s="1" t="s">
        <v>5081</v>
      </c>
      <c r="D3938" s="3">
        <v>100000</v>
      </c>
      <c r="E3938" s="4">
        <v>226</v>
      </c>
      <c r="F3938" t="s">
        <v>8220</v>
      </c>
      <c r="G3938" t="s">
        <v>8223</v>
      </c>
      <c r="H3938" t="s">
        <v>8403</v>
      </c>
      <c r="I3938" t="s">
        <v>8245</v>
      </c>
      <c r="J3938">
        <v>1433178060</v>
      </c>
      <c r="K3938">
        <v>1429290060</v>
      </c>
      <c r="L3938" t="b">
        <v>0</v>
      </c>
      <c r="M3938">
        <v>5</v>
      </c>
      <c r="N3938" t="b">
        <v>0</v>
      </c>
      <c r="O3938" t="s">
        <v>8271</v>
      </c>
      <c r="P3938" t="s">
        <v>8306</v>
      </c>
      <c r="Q3938" t="s">
        <v>8308</v>
      </c>
      <c r="R3938">
        <f t="shared" si="427"/>
        <v>45.2</v>
      </c>
      <c r="S3938" s="9">
        <f t="shared" si="428"/>
        <v>0</v>
      </c>
      <c r="T3938" s="8">
        <f t="shared" si="429"/>
        <v>42111.709027777775</v>
      </c>
      <c r="U3938" s="8">
        <f t="shared" si="430"/>
        <v>42156.709027777775</v>
      </c>
      <c r="V3938" s="14">
        <f t="shared" si="431"/>
        <v>45</v>
      </c>
      <c r="W3938" s="10">
        <f t="shared" si="432"/>
        <v>-0.99773999999999996</v>
      </c>
      <c r="X3938" s="21">
        <f t="shared" si="433"/>
        <v>2015</v>
      </c>
    </row>
    <row r="3939" spans="1:24" ht="60" x14ac:dyDescent="0.25">
      <c r="A3939">
        <v>673</v>
      </c>
      <c r="B3939" s="1" t="s">
        <v>674</v>
      </c>
      <c r="C3939" s="1" t="s">
        <v>4783</v>
      </c>
      <c r="D3939" s="3">
        <v>100000</v>
      </c>
      <c r="E3939" s="4">
        <v>205</v>
      </c>
      <c r="F3939" t="s">
        <v>8220</v>
      </c>
      <c r="G3939" t="s">
        <v>8223</v>
      </c>
      <c r="H3939" t="s">
        <v>8403</v>
      </c>
      <c r="I3939" t="s">
        <v>8245</v>
      </c>
      <c r="J3939">
        <v>1409602217</v>
      </c>
      <c r="K3939">
        <v>1405714217</v>
      </c>
      <c r="L3939" t="b">
        <v>0</v>
      </c>
      <c r="M3939">
        <v>3</v>
      </c>
      <c r="N3939" t="b">
        <v>0</v>
      </c>
      <c r="O3939" t="s">
        <v>8271</v>
      </c>
      <c r="P3939" t="s">
        <v>8306</v>
      </c>
      <c r="Q3939" t="s">
        <v>8308</v>
      </c>
      <c r="R3939">
        <f t="shared" si="427"/>
        <v>68.33</v>
      </c>
      <c r="S3939" s="9">
        <f t="shared" si="428"/>
        <v>0</v>
      </c>
      <c r="T3939" s="8">
        <f t="shared" si="429"/>
        <v>41838.840474537035</v>
      </c>
      <c r="U3939" s="8">
        <f t="shared" si="430"/>
        <v>41883.840474537035</v>
      </c>
      <c r="V3939" s="14">
        <f t="shared" si="431"/>
        <v>45</v>
      </c>
      <c r="W3939" s="10">
        <f t="shared" si="432"/>
        <v>-0.99795</v>
      </c>
      <c r="X3939" s="21">
        <f t="shared" si="433"/>
        <v>2014</v>
      </c>
    </row>
    <row r="3940" spans="1:24" ht="45" x14ac:dyDescent="0.25">
      <c r="A3940">
        <v>591</v>
      </c>
      <c r="B3940" s="1" t="s">
        <v>592</v>
      </c>
      <c r="C3940" s="1" t="s">
        <v>4701</v>
      </c>
      <c r="D3940" s="3">
        <v>100000</v>
      </c>
      <c r="E3940" s="4">
        <v>61</v>
      </c>
      <c r="F3940" t="s">
        <v>8220</v>
      </c>
      <c r="G3940" t="s">
        <v>8223</v>
      </c>
      <c r="H3940" t="s">
        <v>8403</v>
      </c>
      <c r="I3940" t="s">
        <v>8245</v>
      </c>
      <c r="J3940">
        <v>1437570130</v>
      </c>
      <c r="K3940">
        <v>1434978130</v>
      </c>
      <c r="L3940" t="b">
        <v>0</v>
      </c>
      <c r="M3940">
        <v>2</v>
      </c>
      <c r="N3940" t="b">
        <v>0</v>
      </c>
      <c r="O3940" t="s">
        <v>8270</v>
      </c>
      <c r="P3940" t="s">
        <v>8306</v>
      </c>
      <c r="Q3940" t="s">
        <v>8340</v>
      </c>
      <c r="R3940">
        <f t="shared" si="427"/>
        <v>30.5</v>
      </c>
      <c r="S3940" s="9">
        <f t="shared" si="428"/>
        <v>0</v>
      </c>
      <c r="T3940" s="8">
        <f t="shared" si="429"/>
        <v>42177.543171296296</v>
      </c>
      <c r="U3940" s="8">
        <f t="shared" si="430"/>
        <v>42207.543171296296</v>
      </c>
      <c r="V3940" s="14">
        <f t="shared" si="431"/>
        <v>30</v>
      </c>
      <c r="W3940" s="10">
        <f t="shared" si="432"/>
        <v>-0.99939</v>
      </c>
      <c r="X3940" s="21">
        <f t="shared" si="433"/>
        <v>2015</v>
      </c>
    </row>
    <row r="3941" spans="1:24" ht="60" x14ac:dyDescent="0.25">
      <c r="A3941">
        <v>2654</v>
      </c>
      <c r="B3941" s="1" t="s">
        <v>2654</v>
      </c>
      <c r="C3941" s="1" t="s">
        <v>6764</v>
      </c>
      <c r="D3941" s="3">
        <v>100000</v>
      </c>
      <c r="E3941" s="4">
        <v>51</v>
      </c>
      <c r="F3941" t="s">
        <v>8219</v>
      </c>
      <c r="G3941" t="s">
        <v>8223</v>
      </c>
      <c r="H3941" t="s">
        <v>8403</v>
      </c>
      <c r="I3941" t="s">
        <v>8245</v>
      </c>
      <c r="J3941">
        <v>1429622726</v>
      </c>
      <c r="K3941">
        <v>1424442326</v>
      </c>
      <c r="L3941" t="b">
        <v>0</v>
      </c>
      <c r="M3941">
        <v>6</v>
      </c>
      <c r="N3941" t="b">
        <v>0</v>
      </c>
      <c r="O3941" t="s">
        <v>8299</v>
      </c>
      <c r="P3941" t="s">
        <v>8306</v>
      </c>
      <c r="Q3941" t="s">
        <v>8313</v>
      </c>
      <c r="R3941">
        <f t="shared" si="427"/>
        <v>8.5</v>
      </c>
      <c r="S3941" s="9">
        <f t="shared" si="428"/>
        <v>0</v>
      </c>
      <c r="T3941" s="8">
        <f t="shared" si="429"/>
        <v>42055.600995370376</v>
      </c>
      <c r="U3941" s="8">
        <f t="shared" si="430"/>
        <v>42115.559328703705</v>
      </c>
      <c r="V3941" s="14">
        <f t="shared" si="431"/>
        <v>59.958333333328483</v>
      </c>
      <c r="W3941" s="10">
        <f t="shared" si="432"/>
        <v>-0.99948999999999999</v>
      </c>
      <c r="X3941" s="21">
        <f t="shared" si="433"/>
        <v>2015</v>
      </c>
    </row>
    <row r="3942" spans="1:24" ht="60" x14ac:dyDescent="0.25">
      <c r="A3942">
        <v>2393</v>
      </c>
      <c r="B3942" s="1" t="s">
        <v>2394</v>
      </c>
      <c r="C3942" s="1" t="s">
        <v>6503</v>
      </c>
      <c r="D3942" s="3">
        <v>100000</v>
      </c>
      <c r="E3942" s="4">
        <v>50</v>
      </c>
      <c r="F3942" t="s">
        <v>8219</v>
      </c>
      <c r="G3942" t="s">
        <v>8223</v>
      </c>
      <c r="H3942" t="s">
        <v>8403</v>
      </c>
      <c r="I3942" t="s">
        <v>8245</v>
      </c>
      <c r="J3942">
        <v>1439048017</v>
      </c>
      <c r="K3942">
        <v>1436456017</v>
      </c>
      <c r="L3942" t="b">
        <v>0</v>
      </c>
      <c r="M3942">
        <v>1</v>
      </c>
      <c r="N3942" t="b">
        <v>0</v>
      </c>
      <c r="O3942" t="s">
        <v>8270</v>
      </c>
      <c r="P3942" t="s">
        <v>8306</v>
      </c>
      <c r="Q3942" t="s">
        <v>8340</v>
      </c>
      <c r="R3942">
        <f t="shared" si="427"/>
        <v>50</v>
      </c>
      <c r="S3942" s="9">
        <f t="shared" si="428"/>
        <v>0</v>
      </c>
      <c r="T3942" s="8">
        <f t="shared" si="429"/>
        <v>42194.648344907408</v>
      </c>
      <c r="U3942" s="8">
        <f t="shared" si="430"/>
        <v>42224.648344907408</v>
      </c>
      <c r="V3942" s="14">
        <f t="shared" si="431"/>
        <v>30</v>
      </c>
      <c r="W3942" s="10">
        <f t="shared" si="432"/>
        <v>-0.99950000000000006</v>
      </c>
      <c r="X3942" s="21">
        <f t="shared" si="433"/>
        <v>2015</v>
      </c>
    </row>
    <row r="3943" spans="1:24" ht="45" x14ac:dyDescent="0.25">
      <c r="A3943">
        <v>1097</v>
      </c>
      <c r="B3943" s="1" t="s">
        <v>1098</v>
      </c>
      <c r="C3943" s="1" t="s">
        <v>5207</v>
      </c>
      <c r="D3943" s="3">
        <v>100000</v>
      </c>
      <c r="E3943" s="4">
        <v>47</v>
      </c>
      <c r="F3943" t="s">
        <v>8220</v>
      </c>
      <c r="G3943" t="s">
        <v>8223</v>
      </c>
      <c r="H3943" t="s">
        <v>8403</v>
      </c>
      <c r="I3943" t="s">
        <v>8245</v>
      </c>
      <c r="J3943">
        <v>1393786877</v>
      </c>
      <c r="K3943">
        <v>1390330877</v>
      </c>
      <c r="L3943" t="b">
        <v>0</v>
      </c>
      <c r="M3943">
        <v>7</v>
      </c>
      <c r="N3943" t="b">
        <v>0</v>
      </c>
      <c r="O3943" t="s">
        <v>8280</v>
      </c>
      <c r="P3943" t="s">
        <v>8314</v>
      </c>
      <c r="Q3943" t="s">
        <v>8332</v>
      </c>
      <c r="R3943">
        <f t="shared" si="427"/>
        <v>6.71</v>
      </c>
      <c r="S3943" s="9">
        <f t="shared" si="428"/>
        <v>0</v>
      </c>
      <c r="T3943" s="8">
        <f t="shared" si="429"/>
        <v>41660.792557870373</v>
      </c>
      <c r="U3943" s="8">
        <f t="shared" si="430"/>
        <v>41700.792557870373</v>
      </c>
      <c r="V3943" s="14">
        <f t="shared" si="431"/>
        <v>40</v>
      </c>
      <c r="W3943" s="10">
        <f t="shared" si="432"/>
        <v>-0.99953000000000003</v>
      </c>
      <c r="X3943" s="21">
        <f t="shared" si="433"/>
        <v>2014</v>
      </c>
    </row>
    <row r="3944" spans="1:24" ht="45" x14ac:dyDescent="0.25">
      <c r="A3944">
        <v>1101</v>
      </c>
      <c r="B3944" s="1" t="s">
        <v>1102</v>
      </c>
      <c r="C3944" s="1" t="s">
        <v>5211</v>
      </c>
      <c r="D3944" s="3">
        <v>100000</v>
      </c>
      <c r="E3944" s="4">
        <v>41</v>
      </c>
      <c r="F3944" t="s">
        <v>8220</v>
      </c>
      <c r="G3944" t="s">
        <v>8223</v>
      </c>
      <c r="H3944" t="s">
        <v>8403</v>
      </c>
      <c r="I3944" t="s">
        <v>8245</v>
      </c>
      <c r="J3944">
        <v>1468519920</v>
      </c>
      <c r="K3944">
        <v>1466188338</v>
      </c>
      <c r="L3944" t="b">
        <v>0</v>
      </c>
      <c r="M3944">
        <v>6</v>
      </c>
      <c r="N3944" t="b">
        <v>0</v>
      </c>
      <c r="O3944" t="s">
        <v>8280</v>
      </c>
      <c r="P3944" t="s">
        <v>8314</v>
      </c>
      <c r="Q3944" t="s">
        <v>8332</v>
      </c>
      <c r="R3944">
        <f t="shared" si="427"/>
        <v>6.83</v>
      </c>
      <c r="S3944" s="9">
        <f t="shared" si="428"/>
        <v>0</v>
      </c>
      <c r="T3944" s="8">
        <f t="shared" si="429"/>
        <v>42538.77243055556</v>
      </c>
      <c r="U3944" s="8">
        <f t="shared" si="430"/>
        <v>42565.758333333331</v>
      </c>
      <c r="V3944" s="14">
        <f t="shared" si="431"/>
        <v>26.985902777771116</v>
      </c>
      <c r="W3944" s="10">
        <f t="shared" si="432"/>
        <v>-0.99958999999999998</v>
      </c>
      <c r="X3944" s="21">
        <f t="shared" si="433"/>
        <v>2016</v>
      </c>
    </row>
    <row r="3945" spans="1:24" ht="45" x14ac:dyDescent="0.25">
      <c r="A3945">
        <v>3853</v>
      </c>
      <c r="B3945" s="1" t="s">
        <v>3850</v>
      </c>
      <c r="C3945" s="1" t="s">
        <v>7962</v>
      </c>
      <c r="D3945" s="3">
        <v>100000</v>
      </c>
      <c r="E3945" s="4">
        <v>26</v>
      </c>
      <c r="F3945" t="s">
        <v>8220</v>
      </c>
      <c r="G3945" t="s">
        <v>8223</v>
      </c>
      <c r="H3945" t="s">
        <v>8403</v>
      </c>
      <c r="I3945" t="s">
        <v>8245</v>
      </c>
      <c r="J3945">
        <v>1409602178</v>
      </c>
      <c r="K3945">
        <v>1406578178</v>
      </c>
      <c r="L3945" t="b">
        <v>0</v>
      </c>
      <c r="M3945">
        <v>2</v>
      </c>
      <c r="N3945" t="b">
        <v>0</v>
      </c>
      <c r="O3945" t="s">
        <v>8269</v>
      </c>
      <c r="P3945" t="s">
        <v>8321</v>
      </c>
      <c r="Q3945" t="s">
        <v>8324</v>
      </c>
      <c r="R3945">
        <f t="shared" si="427"/>
        <v>13</v>
      </c>
      <c r="S3945" s="9">
        <f t="shared" si="428"/>
        <v>0</v>
      </c>
      <c r="T3945" s="8">
        <f t="shared" si="429"/>
        <v>41848.84002314815</v>
      </c>
      <c r="U3945" s="8">
        <f t="shared" si="430"/>
        <v>41883.84002314815</v>
      </c>
      <c r="V3945" s="14">
        <f t="shared" si="431"/>
        <v>35</v>
      </c>
      <c r="W3945" s="10">
        <f t="shared" si="432"/>
        <v>-0.99973999999999996</v>
      </c>
      <c r="X3945" s="21">
        <f t="shared" si="433"/>
        <v>2014</v>
      </c>
    </row>
    <row r="3946" spans="1:24" ht="45" x14ac:dyDescent="0.25">
      <c r="A3946">
        <v>3094</v>
      </c>
      <c r="B3946" s="1" t="s">
        <v>3094</v>
      </c>
      <c r="C3946" s="1" t="s">
        <v>7204</v>
      </c>
      <c r="D3946" s="3">
        <v>100000</v>
      </c>
      <c r="E3946" s="4">
        <v>25</v>
      </c>
      <c r="F3946" t="s">
        <v>8220</v>
      </c>
      <c r="G3946" t="s">
        <v>8223</v>
      </c>
      <c r="H3946" t="s">
        <v>8403</v>
      </c>
      <c r="I3946" t="s">
        <v>8245</v>
      </c>
      <c r="J3946">
        <v>1442775956</v>
      </c>
      <c r="K3946">
        <v>1437591956</v>
      </c>
      <c r="L3946" t="b">
        <v>0</v>
      </c>
      <c r="M3946">
        <v>1</v>
      </c>
      <c r="N3946" t="b">
        <v>0</v>
      </c>
      <c r="O3946" t="s">
        <v>8301</v>
      </c>
      <c r="P3946" t="s">
        <v>8321</v>
      </c>
      <c r="Q3946" t="s">
        <v>8322</v>
      </c>
      <c r="R3946">
        <f t="shared" si="427"/>
        <v>25</v>
      </c>
      <c r="S3946" s="9">
        <f t="shared" si="428"/>
        <v>0</v>
      </c>
      <c r="T3946" s="8">
        <f t="shared" si="429"/>
        <v>42207.795787037037</v>
      </c>
      <c r="U3946" s="8">
        <f t="shared" si="430"/>
        <v>42267.795787037037</v>
      </c>
      <c r="V3946" s="14">
        <f t="shared" si="431"/>
        <v>60</v>
      </c>
      <c r="W3946" s="10">
        <f t="shared" si="432"/>
        <v>-0.99975000000000003</v>
      </c>
      <c r="X3946" s="21">
        <f t="shared" si="433"/>
        <v>2015</v>
      </c>
    </row>
    <row r="3947" spans="1:24" ht="45" x14ac:dyDescent="0.25">
      <c r="A3947">
        <v>560</v>
      </c>
      <c r="B3947" s="1" t="s">
        <v>561</v>
      </c>
      <c r="C3947" s="1" t="s">
        <v>4670</v>
      </c>
      <c r="D3947" s="3">
        <v>100000</v>
      </c>
      <c r="E3947" s="4">
        <v>12</v>
      </c>
      <c r="F3947" t="s">
        <v>8220</v>
      </c>
      <c r="G3947" t="s">
        <v>8228</v>
      </c>
      <c r="H3947" t="s">
        <v>8408</v>
      </c>
      <c r="I3947" t="s">
        <v>8250</v>
      </c>
      <c r="J3947">
        <v>1418841045</v>
      </c>
      <c r="K3947">
        <v>1416249045</v>
      </c>
      <c r="L3947" t="b">
        <v>0</v>
      </c>
      <c r="M3947">
        <v>3</v>
      </c>
      <c r="N3947" t="b">
        <v>0</v>
      </c>
      <c r="O3947" t="s">
        <v>8270</v>
      </c>
      <c r="P3947" t="s">
        <v>8306</v>
      </c>
      <c r="Q3947" t="s">
        <v>8340</v>
      </c>
      <c r="R3947">
        <f t="shared" si="427"/>
        <v>4</v>
      </c>
      <c r="S3947" s="9">
        <f t="shared" si="428"/>
        <v>0</v>
      </c>
      <c r="T3947" s="8">
        <f t="shared" si="429"/>
        <v>41960.771354166667</v>
      </c>
      <c r="U3947" s="8">
        <f t="shared" si="430"/>
        <v>41990.771354166667</v>
      </c>
      <c r="V3947" s="14">
        <f t="shared" si="431"/>
        <v>30</v>
      </c>
      <c r="W3947" s="10">
        <f t="shared" si="432"/>
        <v>-0.99987999999999999</v>
      </c>
      <c r="X3947" s="21">
        <f t="shared" si="433"/>
        <v>2014</v>
      </c>
    </row>
    <row r="3948" spans="1:24" ht="30" x14ac:dyDescent="0.25">
      <c r="A3948">
        <v>2431</v>
      </c>
      <c r="B3948" s="1" t="s">
        <v>2432</v>
      </c>
      <c r="C3948" s="1" t="s">
        <v>6541</v>
      </c>
      <c r="D3948" s="3">
        <v>100000</v>
      </c>
      <c r="E3948" s="4">
        <v>2</v>
      </c>
      <c r="F3948" t="s">
        <v>8220</v>
      </c>
      <c r="G3948" t="s">
        <v>8223</v>
      </c>
      <c r="H3948" t="s">
        <v>8403</v>
      </c>
      <c r="I3948" t="s">
        <v>8245</v>
      </c>
      <c r="J3948">
        <v>1467080613</v>
      </c>
      <c r="K3948">
        <v>1461896613</v>
      </c>
      <c r="L3948" t="b">
        <v>0</v>
      </c>
      <c r="M3948">
        <v>2</v>
      </c>
      <c r="N3948" t="b">
        <v>0</v>
      </c>
      <c r="O3948" t="s">
        <v>8282</v>
      </c>
      <c r="P3948" t="s">
        <v>8317</v>
      </c>
      <c r="Q3948" t="s">
        <v>8343</v>
      </c>
      <c r="R3948">
        <f t="shared" si="427"/>
        <v>1</v>
      </c>
      <c r="S3948" s="9">
        <f t="shared" si="428"/>
        <v>0</v>
      </c>
      <c r="T3948" s="8">
        <f t="shared" si="429"/>
        <v>42489.099687499998</v>
      </c>
      <c r="U3948" s="8">
        <f t="shared" si="430"/>
        <v>42549.099687499998</v>
      </c>
      <c r="V3948" s="14">
        <f t="shared" si="431"/>
        <v>60</v>
      </c>
      <c r="W3948" s="10">
        <f t="shared" si="432"/>
        <v>-0.99997999999999998</v>
      </c>
      <c r="X3948" s="21">
        <f t="shared" si="433"/>
        <v>2016</v>
      </c>
    </row>
    <row r="3949" spans="1:24" ht="60" x14ac:dyDescent="0.25">
      <c r="A3949">
        <v>1450</v>
      </c>
      <c r="B3949" s="1" t="s">
        <v>1451</v>
      </c>
      <c r="C3949" s="1" t="s">
        <v>5560</v>
      </c>
      <c r="D3949" s="3">
        <v>100000</v>
      </c>
      <c r="E3949" s="4">
        <v>1</v>
      </c>
      <c r="F3949" t="s">
        <v>8220</v>
      </c>
      <c r="G3949" t="s">
        <v>8223</v>
      </c>
      <c r="H3949" t="s">
        <v>8403</v>
      </c>
      <c r="I3949" t="s">
        <v>8245</v>
      </c>
      <c r="J3949">
        <v>1455941197</v>
      </c>
      <c r="K3949">
        <v>1453349197</v>
      </c>
      <c r="L3949" t="b">
        <v>0</v>
      </c>
      <c r="M3949">
        <v>1</v>
      </c>
      <c r="N3949" t="b">
        <v>0</v>
      </c>
      <c r="O3949" t="s">
        <v>8285</v>
      </c>
      <c r="P3949" t="s">
        <v>8309</v>
      </c>
      <c r="Q3949" t="s">
        <v>8346</v>
      </c>
      <c r="R3949">
        <f t="shared" si="427"/>
        <v>1</v>
      </c>
      <c r="S3949" s="9">
        <f t="shared" si="428"/>
        <v>0</v>
      </c>
      <c r="T3949" s="8">
        <f t="shared" si="429"/>
        <v>42390.171261574069</v>
      </c>
      <c r="U3949" s="8">
        <f t="shared" si="430"/>
        <v>42420.171261574069</v>
      </c>
      <c r="V3949" s="14">
        <f t="shared" si="431"/>
        <v>30</v>
      </c>
      <c r="W3949" s="10">
        <f t="shared" si="432"/>
        <v>-0.99999000000000005</v>
      </c>
      <c r="X3949" s="21">
        <f t="shared" si="433"/>
        <v>2016</v>
      </c>
    </row>
    <row r="3950" spans="1:24" ht="60" x14ac:dyDescent="0.25">
      <c r="A3950">
        <v>462</v>
      </c>
      <c r="B3950" s="1" t="s">
        <v>463</v>
      </c>
      <c r="C3950" s="1" t="s">
        <v>4572</v>
      </c>
      <c r="D3950" s="3">
        <v>100000</v>
      </c>
      <c r="E3950" s="4">
        <v>0</v>
      </c>
      <c r="F3950" t="s">
        <v>8220</v>
      </c>
      <c r="G3950" t="s">
        <v>8223</v>
      </c>
      <c r="H3950" t="s">
        <v>8403</v>
      </c>
      <c r="I3950" t="s">
        <v>8245</v>
      </c>
      <c r="J3950">
        <v>1312945341</v>
      </c>
      <c r="K3950">
        <v>1307761341</v>
      </c>
      <c r="L3950" t="b">
        <v>0</v>
      </c>
      <c r="M3950">
        <v>0</v>
      </c>
      <c r="N3950" t="b">
        <v>0</v>
      </c>
      <c r="O3950" t="s">
        <v>8268</v>
      </c>
      <c r="P3950" t="s">
        <v>8319</v>
      </c>
      <c r="Q3950" t="s">
        <v>8337</v>
      </c>
      <c r="R3950">
        <f t="shared" si="427"/>
        <v>0</v>
      </c>
      <c r="S3950" s="9">
        <f t="shared" si="428"/>
        <v>0</v>
      </c>
      <c r="T3950" s="8">
        <f t="shared" si="429"/>
        <v>40705.126631944448</v>
      </c>
      <c r="U3950" s="8">
        <f t="shared" si="430"/>
        <v>40765.126631944448</v>
      </c>
      <c r="V3950" s="14">
        <f t="shared" si="431"/>
        <v>60</v>
      </c>
      <c r="W3950" s="10">
        <f t="shared" si="432"/>
        <v>-1</v>
      </c>
      <c r="X3950" s="21">
        <f t="shared" si="433"/>
        <v>2011</v>
      </c>
    </row>
    <row r="3951" spans="1:24" ht="60" x14ac:dyDescent="0.25">
      <c r="A3951">
        <v>582</v>
      </c>
      <c r="B3951" s="1" t="s">
        <v>583</v>
      </c>
      <c r="C3951" s="1" t="s">
        <v>4692</v>
      </c>
      <c r="D3951" s="3">
        <v>100000</v>
      </c>
      <c r="E3951" s="4">
        <v>0</v>
      </c>
      <c r="F3951" t="s">
        <v>8220</v>
      </c>
      <c r="G3951" t="s">
        <v>8223</v>
      </c>
      <c r="H3951" t="s">
        <v>8403</v>
      </c>
      <c r="I3951" t="s">
        <v>8245</v>
      </c>
      <c r="J3951">
        <v>1426442400</v>
      </c>
      <c r="K3951">
        <v>1424454319</v>
      </c>
      <c r="L3951" t="b">
        <v>0</v>
      </c>
      <c r="M3951">
        <v>0</v>
      </c>
      <c r="N3951" t="b">
        <v>0</v>
      </c>
      <c r="O3951" t="s">
        <v>8270</v>
      </c>
      <c r="P3951" t="s">
        <v>8306</v>
      </c>
      <c r="Q3951" t="s">
        <v>8340</v>
      </c>
      <c r="R3951">
        <f t="shared" si="427"/>
        <v>0</v>
      </c>
      <c r="S3951" s="9">
        <f t="shared" si="428"/>
        <v>0</v>
      </c>
      <c r="T3951" s="8">
        <f t="shared" si="429"/>
        <v>42055.739803240736</v>
      </c>
      <c r="U3951" s="8">
        <f t="shared" si="430"/>
        <v>42078.75</v>
      </c>
      <c r="V3951" s="14">
        <f t="shared" si="431"/>
        <v>23.010196759263636</v>
      </c>
      <c r="W3951" s="10">
        <f t="shared" si="432"/>
        <v>-1</v>
      </c>
      <c r="X3951" s="21">
        <f t="shared" si="433"/>
        <v>2015</v>
      </c>
    </row>
    <row r="3952" spans="1:24" ht="60" x14ac:dyDescent="0.25">
      <c r="A3952">
        <v>637</v>
      </c>
      <c r="B3952" s="1" t="s">
        <v>638</v>
      </c>
      <c r="C3952" s="1" t="s">
        <v>4747</v>
      </c>
      <c r="D3952" s="3">
        <v>100000</v>
      </c>
      <c r="E3952" s="4">
        <v>0</v>
      </c>
      <c r="F3952" t="s">
        <v>8219</v>
      </c>
      <c r="G3952" t="s">
        <v>8224</v>
      </c>
      <c r="H3952" t="s">
        <v>8407</v>
      </c>
      <c r="I3952" t="s">
        <v>8246</v>
      </c>
      <c r="J3952">
        <v>1488063840</v>
      </c>
      <c r="K3952">
        <v>1485558318</v>
      </c>
      <c r="L3952" t="b">
        <v>0</v>
      </c>
      <c r="M3952">
        <v>0</v>
      </c>
      <c r="N3952" t="b">
        <v>0</v>
      </c>
      <c r="O3952" t="s">
        <v>8270</v>
      </c>
      <c r="P3952" t="s">
        <v>8306</v>
      </c>
      <c r="Q3952" t="s">
        <v>8340</v>
      </c>
      <c r="R3952">
        <f t="shared" si="427"/>
        <v>0</v>
      </c>
      <c r="S3952" s="9">
        <f t="shared" si="428"/>
        <v>0</v>
      </c>
      <c r="T3952" s="8">
        <f t="shared" si="429"/>
        <v>42762.962013888886</v>
      </c>
      <c r="U3952" s="8">
        <f t="shared" si="430"/>
        <v>42791.961111111115</v>
      </c>
      <c r="V3952" s="14">
        <f t="shared" si="431"/>
        <v>28.999097222229466</v>
      </c>
      <c r="W3952" s="10">
        <f t="shared" si="432"/>
        <v>-1</v>
      </c>
      <c r="X3952" s="21">
        <f t="shared" si="433"/>
        <v>2017</v>
      </c>
    </row>
    <row r="3953" spans="1:24" ht="60" x14ac:dyDescent="0.25">
      <c r="A3953">
        <v>706</v>
      </c>
      <c r="B3953" s="1" t="s">
        <v>707</v>
      </c>
      <c r="C3953" s="1" t="s">
        <v>4816</v>
      </c>
      <c r="D3953" s="3">
        <v>100000</v>
      </c>
      <c r="E3953" s="4">
        <v>0</v>
      </c>
      <c r="F3953" t="s">
        <v>8220</v>
      </c>
      <c r="G3953" t="s">
        <v>8226</v>
      </c>
      <c r="H3953" t="s">
        <v>8405</v>
      </c>
      <c r="I3953" t="s">
        <v>8248</v>
      </c>
      <c r="J3953">
        <v>1481740740</v>
      </c>
      <c r="K3953">
        <v>1478130783</v>
      </c>
      <c r="L3953" t="b">
        <v>0</v>
      </c>
      <c r="M3953">
        <v>0</v>
      </c>
      <c r="N3953" t="b">
        <v>0</v>
      </c>
      <c r="O3953" t="s">
        <v>8271</v>
      </c>
      <c r="P3953" t="s">
        <v>8306</v>
      </c>
      <c r="Q3953" t="s">
        <v>8308</v>
      </c>
      <c r="R3953">
        <f t="shared" si="427"/>
        <v>0</v>
      </c>
      <c r="S3953" s="9">
        <f t="shared" si="428"/>
        <v>0</v>
      </c>
      <c r="T3953" s="8">
        <f t="shared" si="429"/>
        <v>42676.995173611111</v>
      </c>
      <c r="U3953" s="8">
        <f t="shared" si="430"/>
        <v>42718.777083333334</v>
      </c>
      <c r="V3953" s="14">
        <f t="shared" si="431"/>
        <v>41.781909722223645</v>
      </c>
      <c r="W3953" s="10">
        <f t="shared" si="432"/>
        <v>-1</v>
      </c>
      <c r="X3953" s="21">
        <f t="shared" si="433"/>
        <v>2016</v>
      </c>
    </row>
    <row r="3954" spans="1:24" ht="60" x14ac:dyDescent="0.25">
      <c r="A3954">
        <v>911</v>
      </c>
      <c r="B3954" s="1" t="s">
        <v>912</v>
      </c>
      <c r="C3954" s="1" t="s">
        <v>5021</v>
      </c>
      <c r="D3954" s="3">
        <v>100000</v>
      </c>
      <c r="E3954" s="4">
        <v>0</v>
      </c>
      <c r="F3954" t="s">
        <v>8220</v>
      </c>
      <c r="G3954" t="s">
        <v>8223</v>
      </c>
      <c r="H3954" t="s">
        <v>8403</v>
      </c>
      <c r="I3954" t="s">
        <v>8245</v>
      </c>
      <c r="J3954">
        <v>1390522045</v>
      </c>
      <c r="K3954">
        <v>1388707645</v>
      </c>
      <c r="L3954" t="b">
        <v>0</v>
      </c>
      <c r="M3954">
        <v>0</v>
      </c>
      <c r="N3954" t="b">
        <v>0</v>
      </c>
      <c r="O3954" t="s">
        <v>8276</v>
      </c>
      <c r="P3954" t="s">
        <v>8325</v>
      </c>
      <c r="Q3954" t="s">
        <v>8348</v>
      </c>
      <c r="R3954">
        <f t="shared" si="427"/>
        <v>0</v>
      </c>
      <c r="S3954" s="9">
        <f t="shared" si="428"/>
        <v>0</v>
      </c>
      <c r="T3954" s="8">
        <f t="shared" si="429"/>
        <v>41642.005150462966</v>
      </c>
      <c r="U3954" s="8">
        <f t="shared" si="430"/>
        <v>41663.005150462966</v>
      </c>
      <c r="V3954" s="14">
        <f t="shared" si="431"/>
        <v>21</v>
      </c>
      <c r="W3954" s="10">
        <f t="shared" si="432"/>
        <v>-1</v>
      </c>
      <c r="X3954" s="21">
        <f t="shared" si="433"/>
        <v>2014</v>
      </c>
    </row>
    <row r="3955" spans="1:24" ht="45" x14ac:dyDescent="0.25">
      <c r="A3955">
        <v>2511</v>
      </c>
      <c r="B3955" s="1" t="s">
        <v>2511</v>
      </c>
      <c r="C3955" s="1" t="s">
        <v>6621</v>
      </c>
      <c r="D3955" s="3">
        <v>100000</v>
      </c>
      <c r="E3955" s="4">
        <v>0</v>
      </c>
      <c r="F3955" t="s">
        <v>8220</v>
      </c>
      <c r="G3955" t="s">
        <v>8224</v>
      </c>
      <c r="H3955" t="s">
        <v>8407</v>
      </c>
      <c r="I3955" t="s">
        <v>8246</v>
      </c>
      <c r="J3955">
        <v>1454323413</v>
      </c>
      <c r="K3955">
        <v>1451731413</v>
      </c>
      <c r="L3955" t="b">
        <v>0</v>
      </c>
      <c r="M3955">
        <v>0</v>
      </c>
      <c r="N3955" t="b">
        <v>0</v>
      </c>
      <c r="O3955" t="s">
        <v>8297</v>
      </c>
      <c r="P3955" t="s">
        <v>8317</v>
      </c>
      <c r="Q3955" t="s">
        <v>8355</v>
      </c>
      <c r="R3955">
        <f t="shared" si="427"/>
        <v>0</v>
      </c>
      <c r="S3955" s="9">
        <f t="shared" si="428"/>
        <v>0</v>
      </c>
      <c r="T3955" s="8">
        <f t="shared" si="429"/>
        <v>42371.446909722217</v>
      </c>
      <c r="U3955" s="8">
        <f t="shared" si="430"/>
        <v>42401.446909722217</v>
      </c>
      <c r="V3955" s="14">
        <f t="shared" si="431"/>
        <v>30</v>
      </c>
      <c r="W3955" s="10">
        <f t="shared" si="432"/>
        <v>-1</v>
      </c>
      <c r="X3955" s="21">
        <f t="shared" si="433"/>
        <v>2016</v>
      </c>
    </row>
    <row r="3956" spans="1:24" ht="60" x14ac:dyDescent="0.25">
      <c r="A3956">
        <v>2520</v>
      </c>
      <c r="B3956" s="1" t="s">
        <v>2520</v>
      </c>
      <c r="C3956" s="1" t="s">
        <v>6630</v>
      </c>
      <c r="D3956" s="3">
        <v>100000</v>
      </c>
      <c r="E3956" s="4">
        <v>0</v>
      </c>
      <c r="F3956" t="s">
        <v>8220</v>
      </c>
      <c r="G3956" t="s">
        <v>8223</v>
      </c>
      <c r="H3956" t="s">
        <v>8403</v>
      </c>
      <c r="I3956" t="s">
        <v>8245</v>
      </c>
      <c r="J3956">
        <v>1476559260</v>
      </c>
      <c r="K3956">
        <v>1472567085</v>
      </c>
      <c r="L3956" t="b">
        <v>0</v>
      </c>
      <c r="M3956">
        <v>0</v>
      </c>
      <c r="N3956" t="b">
        <v>0</v>
      </c>
      <c r="O3956" t="s">
        <v>8297</v>
      </c>
      <c r="P3956" t="s">
        <v>8317</v>
      </c>
      <c r="Q3956" t="s">
        <v>8355</v>
      </c>
      <c r="R3956">
        <f t="shared" si="427"/>
        <v>0</v>
      </c>
      <c r="S3956" s="9">
        <f t="shared" si="428"/>
        <v>0</v>
      </c>
      <c r="T3956" s="8">
        <f t="shared" si="429"/>
        <v>42612.600520833337</v>
      </c>
      <c r="U3956" s="8">
        <f t="shared" si="430"/>
        <v>42658.806249999994</v>
      </c>
      <c r="V3956" s="14">
        <f t="shared" si="431"/>
        <v>46.205729166656965</v>
      </c>
      <c r="W3956" s="10">
        <f t="shared" si="432"/>
        <v>-1</v>
      </c>
      <c r="X3956" s="21">
        <f t="shared" si="433"/>
        <v>2016</v>
      </c>
    </row>
    <row r="3957" spans="1:24" ht="60" x14ac:dyDescent="0.25">
      <c r="A3957">
        <v>2561</v>
      </c>
      <c r="B3957" s="1" t="s">
        <v>2561</v>
      </c>
      <c r="C3957" s="1" t="s">
        <v>6671</v>
      </c>
      <c r="D3957" s="3">
        <v>100000</v>
      </c>
      <c r="E3957" s="4">
        <v>0</v>
      </c>
      <c r="F3957" t="s">
        <v>8219</v>
      </c>
      <c r="G3957" t="s">
        <v>8228</v>
      </c>
      <c r="H3957" t="s">
        <v>8408</v>
      </c>
      <c r="I3957" t="s">
        <v>8250</v>
      </c>
      <c r="J3957">
        <v>1444740089</v>
      </c>
      <c r="K3957">
        <v>1442148089</v>
      </c>
      <c r="L3957" t="b">
        <v>0</v>
      </c>
      <c r="M3957">
        <v>0</v>
      </c>
      <c r="N3957" t="b">
        <v>0</v>
      </c>
      <c r="O3957" t="s">
        <v>8282</v>
      </c>
      <c r="P3957" t="s">
        <v>8317</v>
      </c>
      <c r="Q3957" t="s">
        <v>8343</v>
      </c>
      <c r="R3957">
        <f t="shared" si="427"/>
        <v>0</v>
      </c>
      <c r="S3957" s="9">
        <f t="shared" si="428"/>
        <v>0</v>
      </c>
      <c r="T3957" s="8">
        <f t="shared" si="429"/>
        <v>42260.528807870374</v>
      </c>
      <c r="U3957" s="8">
        <f t="shared" si="430"/>
        <v>42290.528807870374</v>
      </c>
      <c r="V3957" s="14">
        <f t="shared" si="431"/>
        <v>30</v>
      </c>
      <c r="W3957" s="10">
        <f t="shared" si="432"/>
        <v>-1</v>
      </c>
      <c r="X3957" s="21">
        <f t="shared" si="433"/>
        <v>2015</v>
      </c>
    </row>
    <row r="3958" spans="1:24" ht="45" x14ac:dyDescent="0.25">
      <c r="A3958">
        <v>2780</v>
      </c>
      <c r="B3958" s="1" t="s">
        <v>2780</v>
      </c>
      <c r="C3958" s="1" t="s">
        <v>6890</v>
      </c>
      <c r="D3958" s="3">
        <v>100000</v>
      </c>
      <c r="E3958" s="4">
        <v>0</v>
      </c>
      <c r="F3958" t="s">
        <v>8220</v>
      </c>
      <c r="G3958" t="s">
        <v>8236</v>
      </c>
      <c r="H3958" t="s">
        <v>8410</v>
      </c>
      <c r="I3958" t="s">
        <v>8248</v>
      </c>
      <c r="J3958">
        <v>1489142688</v>
      </c>
      <c r="K3958">
        <v>1486550688</v>
      </c>
      <c r="L3958" t="b">
        <v>0</v>
      </c>
      <c r="M3958">
        <v>0</v>
      </c>
      <c r="N3958" t="b">
        <v>0</v>
      </c>
      <c r="O3958" t="s">
        <v>8302</v>
      </c>
      <c r="P3958" t="s">
        <v>8309</v>
      </c>
      <c r="Q3958" t="s">
        <v>8354</v>
      </c>
      <c r="R3958">
        <f t="shared" si="427"/>
        <v>0</v>
      </c>
      <c r="S3958" s="9">
        <f t="shared" si="428"/>
        <v>0</v>
      </c>
      <c r="T3958" s="8">
        <f t="shared" si="429"/>
        <v>42774.447777777779</v>
      </c>
      <c r="U3958" s="8">
        <f t="shared" si="430"/>
        <v>42804.447777777779</v>
      </c>
      <c r="V3958" s="14">
        <f t="shared" si="431"/>
        <v>30</v>
      </c>
      <c r="W3958" s="10">
        <f t="shared" si="432"/>
        <v>-1</v>
      </c>
      <c r="X3958" s="21">
        <f t="shared" si="433"/>
        <v>2017</v>
      </c>
    </row>
    <row r="3959" spans="1:24" ht="60" x14ac:dyDescent="0.25">
      <c r="A3959">
        <v>3127</v>
      </c>
      <c r="B3959" s="1" t="s">
        <v>3127</v>
      </c>
      <c r="C3959" s="1" t="s">
        <v>7237</v>
      </c>
      <c r="D3959" s="3">
        <v>100000</v>
      </c>
      <c r="E3959" s="4">
        <v>0</v>
      </c>
      <c r="F3959" t="s">
        <v>8219</v>
      </c>
      <c r="G3959" t="s">
        <v>8223</v>
      </c>
      <c r="H3959" t="s">
        <v>8403</v>
      </c>
      <c r="I3959" t="s">
        <v>8245</v>
      </c>
      <c r="J3959">
        <v>1425242029</v>
      </c>
      <c r="K3959">
        <v>1422650029</v>
      </c>
      <c r="L3959" t="b">
        <v>0</v>
      </c>
      <c r="M3959">
        <v>0</v>
      </c>
      <c r="N3959" t="b">
        <v>0</v>
      </c>
      <c r="O3959" t="s">
        <v>8301</v>
      </c>
      <c r="P3959" t="s">
        <v>8321</v>
      </c>
      <c r="Q3959" t="s">
        <v>8322</v>
      </c>
      <c r="R3959">
        <f t="shared" si="427"/>
        <v>0</v>
      </c>
      <c r="S3959" s="9">
        <f t="shared" si="428"/>
        <v>0</v>
      </c>
      <c r="T3959" s="8">
        <f t="shared" si="429"/>
        <v>42034.856817129628</v>
      </c>
      <c r="U3959" s="8">
        <f t="shared" si="430"/>
        <v>42064.856817129628</v>
      </c>
      <c r="V3959" s="14">
        <f t="shared" si="431"/>
        <v>30</v>
      </c>
      <c r="W3959" s="10">
        <f t="shared" si="432"/>
        <v>-1</v>
      </c>
      <c r="X3959" s="21">
        <f t="shared" si="433"/>
        <v>2015</v>
      </c>
    </row>
    <row r="3960" spans="1:24" ht="60" x14ac:dyDescent="0.25">
      <c r="A3960">
        <v>3628</v>
      </c>
      <c r="B3960" s="1" t="s">
        <v>3626</v>
      </c>
      <c r="C3960" s="1" t="s">
        <v>7738</v>
      </c>
      <c r="D3960" s="3">
        <v>100000</v>
      </c>
      <c r="E3960" s="4">
        <v>0</v>
      </c>
      <c r="F3960" t="s">
        <v>8220</v>
      </c>
      <c r="G3960" t="s">
        <v>8223</v>
      </c>
      <c r="H3960" t="s">
        <v>8403</v>
      </c>
      <c r="I3960" t="s">
        <v>8245</v>
      </c>
      <c r="J3960">
        <v>1450040396</v>
      </c>
      <c r="K3960">
        <v>1444852796</v>
      </c>
      <c r="L3960" t="b">
        <v>0</v>
      </c>
      <c r="M3960">
        <v>0</v>
      </c>
      <c r="N3960" t="b">
        <v>0</v>
      </c>
      <c r="O3960" t="s">
        <v>8303</v>
      </c>
      <c r="P3960" t="s">
        <v>8321</v>
      </c>
      <c r="Q3960" t="s">
        <v>8333</v>
      </c>
      <c r="R3960">
        <f t="shared" si="427"/>
        <v>0</v>
      </c>
      <c r="S3960" s="9">
        <f t="shared" si="428"/>
        <v>0</v>
      </c>
      <c r="T3960" s="8">
        <f t="shared" si="429"/>
        <v>42291.833287037036</v>
      </c>
      <c r="U3960" s="8">
        <f t="shared" si="430"/>
        <v>42351.874953703707</v>
      </c>
      <c r="V3960" s="14">
        <f t="shared" si="431"/>
        <v>60.041666666671517</v>
      </c>
      <c r="W3960" s="10">
        <f t="shared" si="432"/>
        <v>-1</v>
      </c>
      <c r="X3960" s="21">
        <f t="shared" si="433"/>
        <v>2015</v>
      </c>
    </row>
    <row r="3961" spans="1:24" ht="60" x14ac:dyDescent="0.25">
      <c r="A3961">
        <v>983</v>
      </c>
      <c r="B3961" s="1" t="s">
        <v>984</v>
      </c>
      <c r="C3961" s="1" t="s">
        <v>5093</v>
      </c>
      <c r="D3961" s="3">
        <v>104219</v>
      </c>
      <c r="E3961" s="4">
        <v>30751</v>
      </c>
      <c r="F3961" t="s">
        <v>8220</v>
      </c>
      <c r="G3961" t="s">
        <v>8226</v>
      </c>
      <c r="H3961" t="s">
        <v>8405</v>
      </c>
      <c r="I3961" t="s">
        <v>8248</v>
      </c>
      <c r="J3961">
        <v>1471985640</v>
      </c>
      <c r="K3961">
        <v>1469289685</v>
      </c>
      <c r="L3961" t="b">
        <v>0</v>
      </c>
      <c r="M3961">
        <v>179</v>
      </c>
      <c r="N3961" t="b">
        <v>0</v>
      </c>
      <c r="O3961" t="s">
        <v>8271</v>
      </c>
      <c r="P3961" t="s">
        <v>8306</v>
      </c>
      <c r="Q3961" t="s">
        <v>8308</v>
      </c>
      <c r="R3961">
        <f t="shared" si="427"/>
        <v>171.79</v>
      </c>
      <c r="S3961" s="9">
        <f t="shared" si="428"/>
        <v>30</v>
      </c>
      <c r="T3961" s="8">
        <f t="shared" si="429"/>
        <v>42574.667650462965</v>
      </c>
      <c r="U3961" s="8">
        <f t="shared" si="430"/>
        <v>42605.870833333334</v>
      </c>
      <c r="V3961" s="14">
        <f t="shared" si="431"/>
        <v>31.203182870369346</v>
      </c>
      <c r="W3961" s="10">
        <f t="shared" si="432"/>
        <v>-0.7049386388278529</v>
      </c>
      <c r="X3961" s="21">
        <f t="shared" si="433"/>
        <v>2016</v>
      </c>
    </row>
    <row r="3962" spans="1:24" ht="60" x14ac:dyDescent="0.25">
      <c r="A3962">
        <v>3113</v>
      </c>
      <c r="B3962" s="1" t="s">
        <v>3113</v>
      </c>
      <c r="C3962" s="1" t="s">
        <v>7223</v>
      </c>
      <c r="D3962" s="3">
        <v>109225</v>
      </c>
      <c r="E3962" s="4">
        <v>4635</v>
      </c>
      <c r="F3962" t="s">
        <v>8220</v>
      </c>
      <c r="G3962" t="s">
        <v>8223</v>
      </c>
      <c r="H3962" t="s">
        <v>8403</v>
      </c>
      <c r="I3962" t="s">
        <v>8245</v>
      </c>
      <c r="J3962">
        <v>1429291982</v>
      </c>
      <c r="K3962">
        <v>1426699982</v>
      </c>
      <c r="L3962" t="b">
        <v>0</v>
      </c>
      <c r="M3962">
        <v>37</v>
      </c>
      <c r="N3962" t="b">
        <v>0</v>
      </c>
      <c r="O3962" t="s">
        <v>8301</v>
      </c>
      <c r="P3962" t="s">
        <v>8321</v>
      </c>
      <c r="Q3962" t="s">
        <v>8322</v>
      </c>
      <c r="R3962">
        <f t="shared" si="427"/>
        <v>125.27</v>
      </c>
      <c r="S3962" s="9">
        <f t="shared" si="428"/>
        <v>4</v>
      </c>
      <c r="T3962" s="8">
        <f t="shared" si="429"/>
        <v>42081.731273148151</v>
      </c>
      <c r="U3962" s="8">
        <f t="shared" si="430"/>
        <v>42111.731273148151</v>
      </c>
      <c r="V3962" s="14">
        <f t="shared" si="431"/>
        <v>30</v>
      </c>
      <c r="W3962" s="10">
        <f t="shared" si="432"/>
        <v>-0.95756466010528729</v>
      </c>
      <c r="X3962" s="21">
        <f t="shared" si="433"/>
        <v>2015</v>
      </c>
    </row>
    <row r="3963" spans="1:24" ht="60" x14ac:dyDescent="0.25">
      <c r="A3963">
        <v>1306</v>
      </c>
      <c r="B3963" s="1" t="s">
        <v>1307</v>
      </c>
      <c r="C3963" s="1" t="s">
        <v>5416</v>
      </c>
      <c r="D3963" s="3">
        <v>110000</v>
      </c>
      <c r="E3963" s="4">
        <v>71771</v>
      </c>
      <c r="F3963" t="s">
        <v>8219</v>
      </c>
      <c r="G3963" t="s">
        <v>8223</v>
      </c>
      <c r="H3963" t="s">
        <v>8403</v>
      </c>
      <c r="I3963" t="s">
        <v>8245</v>
      </c>
      <c r="J3963">
        <v>1417690734</v>
      </c>
      <c r="K3963">
        <v>1415098734</v>
      </c>
      <c r="L3963" t="b">
        <v>0</v>
      </c>
      <c r="M3963">
        <v>356</v>
      </c>
      <c r="N3963" t="b">
        <v>0</v>
      </c>
      <c r="O3963" t="s">
        <v>8271</v>
      </c>
      <c r="P3963" t="s">
        <v>8306</v>
      </c>
      <c r="Q3963" t="s">
        <v>8308</v>
      </c>
      <c r="R3963">
        <f t="shared" si="427"/>
        <v>201.6</v>
      </c>
      <c r="S3963" s="9">
        <f t="shared" si="428"/>
        <v>65</v>
      </c>
      <c r="T3963" s="8">
        <f t="shared" si="429"/>
        <v>41947.457569444443</v>
      </c>
      <c r="U3963" s="8">
        <f t="shared" si="430"/>
        <v>41977.457569444443</v>
      </c>
      <c r="V3963" s="14">
        <f t="shared" si="431"/>
        <v>30</v>
      </c>
      <c r="W3963" s="10">
        <f t="shared" si="432"/>
        <v>-0.34753636363636364</v>
      </c>
      <c r="X3963" s="21">
        <f t="shared" si="433"/>
        <v>2014</v>
      </c>
    </row>
    <row r="3964" spans="1:24" ht="60" x14ac:dyDescent="0.25">
      <c r="A3964">
        <v>964</v>
      </c>
      <c r="B3964" s="1" t="s">
        <v>965</v>
      </c>
      <c r="C3964" s="1" t="s">
        <v>5074</v>
      </c>
      <c r="D3964" s="3">
        <v>110000</v>
      </c>
      <c r="E3964" s="4">
        <v>879</v>
      </c>
      <c r="F3964" t="s">
        <v>8220</v>
      </c>
      <c r="G3964" t="s">
        <v>8228</v>
      </c>
      <c r="H3964" t="s">
        <v>8408</v>
      </c>
      <c r="I3964" t="s">
        <v>8250</v>
      </c>
      <c r="J3964">
        <v>1441119919</v>
      </c>
      <c r="K3964">
        <v>1437663919</v>
      </c>
      <c r="L3964" t="b">
        <v>0</v>
      </c>
      <c r="M3964">
        <v>29</v>
      </c>
      <c r="N3964" t="b">
        <v>0</v>
      </c>
      <c r="O3964" t="s">
        <v>8271</v>
      </c>
      <c r="P3964" t="s">
        <v>8306</v>
      </c>
      <c r="Q3964" t="s">
        <v>8308</v>
      </c>
      <c r="R3964">
        <f t="shared" si="427"/>
        <v>30.31</v>
      </c>
      <c r="S3964" s="9">
        <f t="shared" si="428"/>
        <v>1</v>
      </c>
      <c r="T3964" s="8">
        <f t="shared" si="429"/>
        <v>42208.628692129627</v>
      </c>
      <c r="U3964" s="8">
        <f t="shared" si="430"/>
        <v>42248.628692129627</v>
      </c>
      <c r="V3964" s="14">
        <f t="shared" si="431"/>
        <v>40</v>
      </c>
      <c r="W3964" s="10">
        <f t="shared" si="432"/>
        <v>-0.99200909090909095</v>
      </c>
      <c r="X3964" s="21">
        <f t="shared" si="433"/>
        <v>2015</v>
      </c>
    </row>
    <row r="3965" spans="1:24" ht="60" x14ac:dyDescent="0.25">
      <c r="A3965">
        <v>2502</v>
      </c>
      <c r="B3965" s="1" t="s">
        <v>2502</v>
      </c>
      <c r="C3965" s="1" t="s">
        <v>6612</v>
      </c>
      <c r="D3965" s="3">
        <v>110000</v>
      </c>
      <c r="E3965" s="4">
        <v>86</v>
      </c>
      <c r="F3965" t="s">
        <v>8220</v>
      </c>
      <c r="G3965" t="s">
        <v>8223</v>
      </c>
      <c r="H3965" t="s">
        <v>8403</v>
      </c>
      <c r="I3965" t="s">
        <v>8245</v>
      </c>
      <c r="J3965">
        <v>1411328918</v>
      </c>
      <c r="K3965">
        <v>1407440918</v>
      </c>
      <c r="L3965" t="b">
        <v>0</v>
      </c>
      <c r="M3965">
        <v>5</v>
      </c>
      <c r="N3965" t="b">
        <v>0</v>
      </c>
      <c r="O3965" t="s">
        <v>8297</v>
      </c>
      <c r="P3965" t="s">
        <v>8317</v>
      </c>
      <c r="Q3965" t="s">
        <v>8355</v>
      </c>
      <c r="R3965">
        <f t="shared" si="427"/>
        <v>17.2</v>
      </c>
      <c r="S3965" s="9">
        <f t="shared" si="428"/>
        <v>0</v>
      </c>
      <c r="T3965" s="8">
        <f t="shared" si="429"/>
        <v>41858.825439814813</v>
      </c>
      <c r="U3965" s="8">
        <f t="shared" si="430"/>
        <v>41903.825439814813</v>
      </c>
      <c r="V3965" s="14">
        <f t="shared" si="431"/>
        <v>45</v>
      </c>
      <c r="W3965" s="10">
        <f t="shared" si="432"/>
        <v>-0.99921818181818178</v>
      </c>
      <c r="X3965" s="21">
        <f t="shared" si="433"/>
        <v>2014</v>
      </c>
    </row>
    <row r="3966" spans="1:24" ht="45" x14ac:dyDescent="0.25">
      <c r="A3966">
        <v>4092</v>
      </c>
      <c r="B3966" s="1" t="s">
        <v>4088</v>
      </c>
      <c r="C3966" s="1" t="s">
        <v>8195</v>
      </c>
      <c r="D3966" s="3">
        <v>110000</v>
      </c>
      <c r="E3966" s="4">
        <v>20</v>
      </c>
      <c r="F3966" t="s">
        <v>8220</v>
      </c>
      <c r="G3966" t="s">
        <v>8223</v>
      </c>
      <c r="H3966" t="s">
        <v>8403</v>
      </c>
      <c r="I3966" t="s">
        <v>8245</v>
      </c>
      <c r="J3966">
        <v>1428205247</v>
      </c>
      <c r="K3966">
        <v>1423024847</v>
      </c>
      <c r="L3966" t="b">
        <v>0</v>
      </c>
      <c r="M3966">
        <v>1</v>
      </c>
      <c r="N3966" t="b">
        <v>0</v>
      </c>
      <c r="O3966" t="s">
        <v>8269</v>
      </c>
      <c r="P3966" t="s">
        <v>8321</v>
      </c>
      <c r="Q3966" t="s">
        <v>8324</v>
      </c>
      <c r="R3966">
        <f t="shared" si="427"/>
        <v>20</v>
      </c>
      <c r="S3966" s="9">
        <f t="shared" si="428"/>
        <v>0</v>
      </c>
      <c r="T3966" s="8">
        <f t="shared" si="429"/>
        <v>42039.194988425923</v>
      </c>
      <c r="U3966" s="8">
        <f t="shared" si="430"/>
        <v>42099.153321759266</v>
      </c>
      <c r="V3966" s="14">
        <f t="shared" si="431"/>
        <v>59.958333333343035</v>
      </c>
      <c r="W3966" s="10">
        <f t="shared" si="432"/>
        <v>-0.99981818181818183</v>
      </c>
      <c r="X3966" s="21">
        <f t="shared" si="433"/>
        <v>2015</v>
      </c>
    </row>
    <row r="3967" spans="1:24" ht="45" x14ac:dyDescent="0.25">
      <c r="A3967">
        <v>167</v>
      </c>
      <c r="B3967" s="1" t="s">
        <v>169</v>
      </c>
      <c r="C3967" s="1" t="s">
        <v>4277</v>
      </c>
      <c r="D3967" s="3">
        <v>110000</v>
      </c>
      <c r="E3967" s="4">
        <v>11</v>
      </c>
      <c r="F3967" t="s">
        <v>8220</v>
      </c>
      <c r="G3967" t="s">
        <v>8223</v>
      </c>
      <c r="H3967" t="s">
        <v>8403</v>
      </c>
      <c r="I3967" t="s">
        <v>8245</v>
      </c>
      <c r="J3967">
        <v>1438726535</v>
      </c>
      <c r="K3967">
        <v>1433542535</v>
      </c>
      <c r="L3967" t="b">
        <v>0</v>
      </c>
      <c r="M3967">
        <v>2</v>
      </c>
      <c r="N3967" t="b">
        <v>0</v>
      </c>
      <c r="O3967" t="s">
        <v>8266</v>
      </c>
      <c r="P3967" t="s">
        <v>8319</v>
      </c>
      <c r="Q3967" t="s">
        <v>8323</v>
      </c>
      <c r="R3967">
        <f t="shared" si="427"/>
        <v>5.5</v>
      </c>
      <c r="S3967" s="9">
        <f t="shared" si="428"/>
        <v>0</v>
      </c>
      <c r="T3967" s="8">
        <f t="shared" si="429"/>
        <v>42160.927488425921</v>
      </c>
      <c r="U3967" s="8">
        <f t="shared" si="430"/>
        <v>42220.927488425921</v>
      </c>
      <c r="V3967" s="14">
        <f t="shared" si="431"/>
        <v>60</v>
      </c>
      <c r="W3967" s="10">
        <f t="shared" si="432"/>
        <v>-0.99990000000000001</v>
      </c>
      <c r="X3967" s="21">
        <f t="shared" si="433"/>
        <v>2015</v>
      </c>
    </row>
    <row r="3968" spans="1:24" ht="60" x14ac:dyDescent="0.25">
      <c r="A3968">
        <v>1865</v>
      </c>
      <c r="B3968" s="1" t="s">
        <v>1866</v>
      </c>
      <c r="C3968" s="1" t="s">
        <v>5975</v>
      </c>
      <c r="D3968" s="3">
        <v>110000</v>
      </c>
      <c r="E3968" s="4">
        <v>4</v>
      </c>
      <c r="F3968" t="s">
        <v>8220</v>
      </c>
      <c r="G3968" t="s">
        <v>8224</v>
      </c>
      <c r="H3968" t="s">
        <v>8407</v>
      </c>
      <c r="I3968" t="s">
        <v>8246</v>
      </c>
      <c r="J3968">
        <v>1478425747</v>
      </c>
      <c r="K3968">
        <v>1475398147</v>
      </c>
      <c r="L3968" t="b">
        <v>0</v>
      </c>
      <c r="M3968">
        <v>2</v>
      </c>
      <c r="N3968" t="b">
        <v>0</v>
      </c>
      <c r="O3968" t="s">
        <v>8281</v>
      </c>
      <c r="P3968" t="s">
        <v>8314</v>
      </c>
      <c r="Q3968" t="s">
        <v>8342</v>
      </c>
      <c r="R3968">
        <f t="shared" si="427"/>
        <v>2</v>
      </c>
      <c r="S3968" s="9">
        <f t="shared" si="428"/>
        <v>0</v>
      </c>
      <c r="T3968" s="8">
        <f t="shared" si="429"/>
        <v>42645.367442129631</v>
      </c>
      <c r="U3968" s="8">
        <f t="shared" si="430"/>
        <v>42680.409108796302</v>
      </c>
      <c r="V3968" s="14">
        <f t="shared" si="431"/>
        <v>35.041666666671517</v>
      </c>
      <c r="W3968" s="10">
        <f t="shared" si="432"/>
        <v>-0.99996363636363639</v>
      </c>
      <c r="X3968" s="21">
        <f t="shared" si="433"/>
        <v>2016</v>
      </c>
    </row>
    <row r="3969" spans="1:24" ht="60" x14ac:dyDescent="0.25">
      <c r="A3969">
        <v>435</v>
      </c>
      <c r="B3969" s="1" t="s">
        <v>436</v>
      </c>
      <c r="C3969" s="1" t="s">
        <v>4545</v>
      </c>
      <c r="D3969" s="3">
        <v>110000</v>
      </c>
      <c r="E3969" s="4">
        <v>3</v>
      </c>
      <c r="F3969" t="s">
        <v>8220</v>
      </c>
      <c r="G3969" t="s">
        <v>8223</v>
      </c>
      <c r="H3969" t="s">
        <v>8403</v>
      </c>
      <c r="I3969" t="s">
        <v>8245</v>
      </c>
      <c r="J3969">
        <v>1379094980</v>
      </c>
      <c r="K3969">
        <v>1376502980</v>
      </c>
      <c r="L3969" t="b">
        <v>0</v>
      </c>
      <c r="M3969">
        <v>3</v>
      </c>
      <c r="N3969" t="b">
        <v>0</v>
      </c>
      <c r="O3969" t="s">
        <v>8268</v>
      </c>
      <c r="P3969" t="s">
        <v>8319</v>
      </c>
      <c r="Q3969" t="s">
        <v>8337</v>
      </c>
      <c r="R3969">
        <f t="shared" si="427"/>
        <v>1</v>
      </c>
      <c r="S3969" s="9">
        <f t="shared" si="428"/>
        <v>0</v>
      </c>
      <c r="T3969" s="8">
        <f t="shared" si="429"/>
        <v>41500.747453703705</v>
      </c>
      <c r="U3969" s="8">
        <f t="shared" si="430"/>
        <v>41530.747453703705</v>
      </c>
      <c r="V3969" s="14">
        <f t="shared" si="431"/>
        <v>30</v>
      </c>
      <c r="W3969" s="10">
        <f t="shared" si="432"/>
        <v>-0.99997272727272724</v>
      </c>
      <c r="X3969" s="21">
        <f t="shared" si="433"/>
        <v>2013</v>
      </c>
    </row>
    <row r="3970" spans="1:24" ht="45" x14ac:dyDescent="0.25">
      <c r="A3970">
        <v>2378</v>
      </c>
      <c r="B3970" s="1" t="s">
        <v>2379</v>
      </c>
      <c r="C3970" s="1" t="s">
        <v>6488</v>
      </c>
      <c r="D3970" s="3">
        <v>110000</v>
      </c>
      <c r="E3970" s="4">
        <v>0</v>
      </c>
      <c r="F3970" t="s">
        <v>8219</v>
      </c>
      <c r="G3970" t="s">
        <v>8223</v>
      </c>
      <c r="H3970" t="s">
        <v>8403</v>
      </c>
      <c r="I3970" t="s">
        <v>8245</v>
      </c>
      <c r="J3970">
        <v>1440548330</v>
      </c>
      <c r="K3970">
        <v>1438042730</v>
      </c>
      <c r="L3970" t="b">
        <v>0</v>
      </c>
      <c r="M3970">
        <v>0</v>
      </c>
      <c r="N3970" t="b">
        <v>0</v>
      </c>
      <c r="O3970" t="s">
        <v>8270</v>
      </c>
      <c r="P3970" t="s">
        <v>8306</v>
      </c>
      <c r="Q3970" t="s">
        <v>8340</v>
      </c>
      <c r="R3970">
        <f t="shared" ref="R3970:R4033" si="434">IFERROR(ROUND(E3970/M3970,2),0)</f>
        <v>0</v>
      </c>
      <c r="S3970" s="9">
        <f t="shared" ref="S3970:S4033" si="435">ROUND((E3970/D3970)*100,0)</f>
        <v>0</v>
      </c>
      <c r="T3970" s="8">
        <f t="shared" ref="T3970:T4033" si="436">+(((K3970/60)/60)/24)+DATE(1970,1,1)</f>
        <v>42213.013078703705</v>
      </c>
      <c r="U3970" s="8">
        <f t="shared" ref="U3970:U4033" si="437">+(((J3970/60)/60/24)+DATE(1970,1,1))</f>
        <v>42242.013078703705</v>
      </c>
      <c r="V3970" s="14">
        <f t="shared" ref="V3970:V4033" si="438">+U3970-T3970</f>
        <v>29</v>
      </c>
      <c r="W3970" s="10">
        <f t="shared" ref="W3970:W4033" si="439">+(E3970-D3970)/D3970</f>
        <v>-1</v>
      </c>
      <c r="X3970" s="21">
        <f t="shared" ref="X3970:X4033" si="440">YEAR(T3970)</f>
        <v>2015</v>
      </c>
    </row>
    <row r="3971" spans="1:24" ht="60" x14ac:dyDescent="0.25">
      <c r="A3971">
        <v>1010</v>
      </c>
      <c r="B3971" s="1" t="s">
        <v>1011</v>
      </c>
      <c r="C3971" s="1" t="s">
        <v>5120</v>
      </c>
      <c r="D3971" s="3">
        <v>115250</v>
      </c>
      <c r="E3971" s="4">
        <v>220</v>
      </c>
      <c r="F3971" t="s">
        <v>8219</v>
      </c>
      <c r="G3971" t="s">
        <v>8223</v>
      </c>
      <c r="H3971" t="s">
        <v>8403</v>
      </c>
      <c r="I3971" t="s">
        <v>8245</v>
      </c>
      <c r="J3971">
        <v>1473044340</v>
      </c>
      <c r="K3971">
        <v>1468180462</v>
      </c>
      <c r="L3971" t="b">
        <v>0</v>
      </c>
      <c r="M3971">
        <v>4</v>
      </c>
      <c r="N3971" t="b">
        <v>0</v>
      </c>
      <c r="O3971" t="s">
        <v>8271</v>
      </c>
      <c r="P3971" t="s">
        <v>8306</v>
      </c>
      <c r="Q3971" t="s">
        <v>8308</v>
      </c>
      <c r="R3971">
        <f t="shared" si="434"/>
        <v>55</v>
      </c>
      <c r="S3971" s="9">
        <f t="shared" si="435"/>
        <v>0</v>
      </c>
      <c r="T3971" s="8">
        <f t="shared" si="436"/>
        <v>42561.829421296294</v>
      </c>
      <c r="U3971" s="8">
        <f t="shared" si="437"/>
        <v>42618.124305555553</v>
      </c>
      <c r="V3971" s="14">
        <f t="shared" si="438"/>
        <v>56.294884259259561</v>
      </c>
      <c r="W3971" s="10">
        <f t="shared" si="439"/>
        <v>-0.99809110629067244</v>
      </c>
      <c r="X3971" s="21">
        <f t="shared" si="440"/>
        <v>2016</v>
      </c>
    </row>
    <row r="3972" spans="1:24" ht="45" x14ac:dyDescent="0.25">
      <c r="A3972">
        <v>2983</v>
      </c>
      <c r="B3972" s="1" t="s">
        <v>2983</v>
      </c>
      <c r="C3972" s="1" t="s">
        <v>7093</v>
      </c>
      <c r="D3972" s="3">
        <v>116000</v>
      </c>
      <c r="E3972" s="4">
        <v>169985.91</v>
      </c>
      <c r="F3972" t="s">
        <v>8218</v>
      </c>
      <c r="G3972" t="s">
        <v>8223</v>
      </c>
      <c r="H3972" t="s">
        <v>8403</v>
      </c>
      <c r="I3972" t="s">
        <v>8245</v>
      </c>
      <c r="J3972">
        <v>1415722236</v>
      </c>
      <c r="K3972">
        <v>1410534636</v>
      </c>
      <c r="L3972" t="b">
        <v>1</v>
      </c>
      <c r="M3972">
        <v>1095</v>
      </c>
      <c r="N3972" t="b">
        <v>1</v>
      </c>
      <c r="O3972" t="s">
        <v>8301</v>
      </c>
      <c r="P3972" t="s">
        <v>8321</v>
      </c>
      <c r="Q3972" t="s">
        <v>8322</v>
      </c>
      <c r="R3972">
        <f t="shared" si="434"/>
        <v>155.24</v>
      </c>
      <c r="S3972" s="9">
        <f t="shared" si="435"/>
        <v>147</v>
      </c>
      <c r="T3972" s="8">
        <f t="shared" si="436"/>
        <v>41894.632361111115</v>
      </c>
      <c r="U3972" s="8">
        <f t="shared" si="437"/>
        <v>41954.674027777779</v>
      </c>
      <c r="V3972" s="14">
        <f t="shared" si="438"/>
        <v>60.041666666664241</v>
      </c>
      <c r="W3972" s="10">
        <f t="shared" si="439"/>
        <v>0.46539577586206898</v>
      </c>
      <c r="X3972" s="21">
        <f t="shared" si="440"/>
        <v>2014</v>
      </c>
    </row>
    <row r="3973" spans="1:24" ht="60" x14ac:dyDescent="0.25">
      <c r="A3973">
        <v>2436</v>
      </c>
      <c r="B3973" s="1" t="s">
        <v>2437</v>
      </c>
      <c r="C3973" s="1" t="s">
        <v>6546</v>
      </c>
      <c r="D3973" s="3">
        <v>117000</v>
      </c>
      <c r="E3973" s="4">
        <v>45</v>
      </c>
      <c r="F3973" t="s">
        <v>8220</v>
      </c>
      <c r="G3973" t="s">
        <v>8228</v>
      </c>
      <c r="H3973" t="s">
        <v>8408</v>
      </c>
      <c r="I3973" t="s">
        <v>8250</v>
      </c>
      <c r="J3973">
        <v>1454078770</v>
      </c>
      <c r="K3973">
        <v>1448894770</v>
      </c>
      <c r="L3973" t="b">
        <v>0</v>
      </c>
      <c r="M3973">
        <v>2</v>
      </c>
      <c r="N3973" t="b">
        <v>0</v>
      </c>
      <c r="O3973" t="s">
        <v>8282</v>
      </c>
      <c r="P3973" t="s">
        <v>8317</v>
      </c>
      <c r="Q3973" t="s">
        <v>8343</v>
      </c>
      <c r="R3973">
        <f t="shared" si="434"/>
        <v>22.5</v>
      </c>
      <c r="S3973" s="9">
        <f t="shared" si="435"/>
        <v>0</v>
      </c>
      <c r="T3973" s="8">
        <f t="shared" si="436"/>
        <v>42338.615393518514</v>
      </c>
      <c r="U3973" s="8">
        <f t="shared" si="437"/>
        <v>42398.615393518514</v>
      </c>
      <c r="V3973" s="14">
        <f t="shared" si="438"/>
        <v>60</v>
      </c>
      <c r="W3973" s="10">
        <f t="shared" si="439"/>
        <v>-0.99961538461538457</v>
      </c>
      <c r="X3973" s="21">
        <f t="shared" si="440"/>
        <v>2015</v>
      </c>
    </row>
    <row r="3974" spans="1:24" ht="60" x14ac:dyDescent="0.25">
      <c r="A3974">
        <v>164</v>
      </c>
      <c r="B3974" s="1" t="s">
        <v>166</v>
      </c>
      <c r="C3974" s="1" t="s">
        <v>4274</v>
      </c>
      <c r="D3974" s="3">
        <v>120000</v>
      </c>
      <c r="E3974" s="4">
        <v>640</v>
      </c>
      <c r="F3974" t="s">
        <v>8220</v>
      </c>
      <c r="G3974" t="s">
        <v>8223</v>
      </c>
      <c r="H3974" t="s">
        <v>8403</v>
      </c>
      <c r="I3974" t="s">
        <v>8245</v>
      </c>
      <c r="J3974">
        <v>1411150701</v>
      </c>
      <c r="K3974">
        <v>1405966701</v>
      </c>
      <c r="L3974" t="b">
        <v>0</v>
      </c>
      <c r="M3974">
        <v>7</v>
      </c>
      <c r="N3974" t="b">
        <v>0</v>
      </c>
      <c r="O3974" t="s">
        <v>8266</v>
      </c>
      <c r="P3974" t="s">
        <v>8319</v>
      </c>
      <c r="Q3974" t="s">
        <v>8323</v>
      </c>
      <c r="R3974">
        <f t="shared" si="434"/>
        <v>91.43</v>
      </c>
      <c r="S3974" s="9">
        <f t="shared" si="435"/>
        <v>1</v>
      </c>
      <c r="T3974" s="8">
        <f t="shared" si="436"/>
        <v>41841.762743055559</v>
      </c>
      <c r="U3974" s="8">
        <f t="shared" si="437"/>
        <v>41901.762743055559</v>
      </c>
      <c r="V3974" s="14">
        <f t="shared" si="438"/>
        <v>60</v>
      </c>
      <c r="W3974" s="10">
        <f t="shared" si="439"/>
        <v>-0.9946666666666667</v>
      </c>
      <c r="X3974" s="21">
        <f t="shared" si="440"/>
        <v>2014</v>
      </c>
    </row>
    <row r="3975" spans="1:24" ht="60" x14ac:dyDescent="0.25">
      <c r="A3975">
        <v>2397</v>
      </c>
      <c r="B3975" s="1" t="s">
        <v>2398</v>
      </c>
      <c r="C3975" s="1" t="s">
        <v>6507</v>
      </c>
      <c r="D3975" s="3">
        <v>124000</v>
      </c>
      <c r="E3975" s="4">
        <v>0</v>
      </c>
      <c r="F3975" t="s">
        <v>8219</v>
      </c>
      <c r="G3975" t="s">
        <v>8223</v>
      </c>
      <c r="H3975" t="s">
        <v>8403</v>
      </c>
      <c r="I3975" t="s">
        <v>8245</v>
      </c>
      <c r="J3975">
        <v>1420233256</v>
      </c>
      <c r="K3975">
        <v>1417641256</v>
      </c>
      <c r="L3975" t="b">
        <v>0</v>
      </c>
      <c r="M3975">
        <v>0</v>
      </c>
      <c r="N3975" t="b">
        <v>0</v>
      </c>
      <c r="O3975" t="s">
        <v>8270</v>
      </c>
      <c r="P3975" t="s">
        <v>8306</v>
      </c>
      <c r="Q3975" t="s">
        <v>8340</v>
      </c>
      <c r="R3975">
        <f t="shared" si="434"/>
        <v>0</v>
      </c>
      <c r="S3975" s="9">
        <f t="shared" si="435"/>
        <v>0</v>
      </c>
      <c r="T3975" s="8">
        <f t="shared" si="436"/>
        <v>41976.88490740741</v>
      </c>
      <c r="U3975" s="8">
        <f t="shared" si="437"/>
        <v>42006.88490740741</v>
      </c>
      <c r="V3975" s="14">
        <f t="shared" si="438"/>
        <v>30</v>
      </c>
      <c r="W3975" s="10">
        <f t="shared" si="439"/>
        <v>-1</v>
      </c>
      <c r="X3975" s="21">
        <f t="shared" si="440"/>
        <v>2014</v>
      </c>
    </row>
    <row r="3976" spans="1:24" ht="60" x14ac:dyDescent="0.25">
      <c r="A3976">
        <v>2070</v>
      </c>
      <c r="B3976" s="1" t="s">
        <v>2071</v>
      </c>
      <c r="C3976" s="1" t="s">
        <v>6180</v>
      </c>
      <c r="D3976" s="3">
        <v>125000</v>
      </c>
      <c r="E3976" s="4">
        <v>396659</v>
      </c>
      <c r="F3976" t="s">
        <v>8218</v>
      </c>
      <c r="G3976" t="s">
        <v>8235</v>
      </c>
      <c r="H3976" t="s">
        <v>8412</v>
      </c>
      <c r="I3976" t="s">
        <v>8248</v>
      </c>
      <c r="J3976">
        <v>1467128723</v>
      </c>
      <c r="K3976">
        <v>1464536723</v>
      </c>
      <c r="L3976" t="b">
        <v>0</v>
      </c>
      <c r="M3976">
        <v>1530</v>
      </c>
      <c r="N3976" t="b">
        <v>1</v>
      </c>
      <c r="O3976" t="s">
        <v>8293</v>
      </c>
      <c r="P3976" t="s">
        <v>8306</v>
      </c>
      <c r="Q3976" t="s">
        <v>8307</v>
      </c>
      <c r="R3976">
        <f t="shared" si="434"/>
        <v>259.25</v>
      </c>
      <c r="S3976" s="9">
        <f t="shared" si="435"/>
        <v>317</v>
      </c>
      <c r="T3976" s="8">
        <f t="shared" si="436"/>
        <v>42519.6565162037</v>
      </c>
      <c r="U3976" s="8">
        <f t="shared" si="437"/>
        <v>42549.6565162037</v>
      </c>
      <c r="V3976" s="14">
        <f t="shared" si="438"/>
        <v>30</v>
      </c>
      <c r="W3976" s="10">
        <f t="shared" si="439"/>
        <v>2.1732719999999999</v>
      </c>
      <c r="X3976" s="21">
        <f t="shared" si="440"/>
        <v>2016</v>
      </c>
    </row>
    <row r="3977" spans="1:24" ht="45" x14ac:dyDescent="0.25">
      <c r="A3977">
        <v>2039</v>
      </c>
      <c r="B3977" s="1" t="s">
        <v>2040</v>
      </c>
      <c r="C3977" s="1" t="s">
        <v>6149</v>
      </c>
      <c r="D3977" s="3">
        <v>125000</v>
      </c>
      <c r="E3977" s="4">
        <v>170271</v>
      </c>
      <c r="F3977" t="s">
        <v>8218</v>
      </c>
      <c r="G3977" t="s">
        <v>8223</v>
      </c>
      <c r="H3977" t="s">
        <v>8403</v>
      </c>
      <c r="I3977" t="s">
        <v>8245</v>
      </c>
      <c r="J3977">
        <v>1480568340</v>
      </c>
      <c r="K3977">
        <v>1477996325</v>
      </c>
      <c r="L3977" t="b">
        <v>1</v>
      </c>
      <c r="M3977">
        <v>379</v>
      </c>
      <c r="N3977" t="b">
        <v>1</v>
      </c>
      <c r="O3977" t="s">
        <v>8293</v>
      </c>
      <c r="P3977" t="s">
        <v>8306</v>
      </c>
      <c r="Q3977" t="s">
        <v>8307</v>
      </c>
      <c r="R3977">
        <f t="shared" si="434"/>
        <v>449.26</v>
      </c>
      <c r="S3977" s="9">
        <f t="shared" si="435"/>
        <v>136</v>
      </c>
      <c r="T3977" s="8">
        <f t="shared" si="436"/>
        <v>42675.438946759255</v>
      </c>
      <c r="U3977" s="8">
        <f t="shared" si="437"/>
        <v>42705.207638888889</v>
      </c>
      <c r="V3977" s="14">
        <f t="shared" si="438"/>
        <v>29.768692129633564</v>
      </c>
      <c r="W3977" s="10">
        <f t="shared" si="439"/>
        <v>0.36216799999999999</v>
      </c>
      <c r="X3977" s="21">
        <f t="shared" si="440"/>
        <v>2016</v>
      </c>
    </row>
    <row r="3978" spans="1:24" ht="60" x14ac:dyDescent="0.25">
      <c r="A3978">
        <v>3123</v>
      </c>
      <c r="B3978" s="1" t="s">
        <v>3123</v>
      </c>
      <c r="C3978" s="1" t="s">
        <v>7233</v>
      </c>
      <c r="D3978" s="3">
        <v>125000</v>
      </c>
      <c r="E3978" s="4">
        <v>85192</v>
      </c>
      <c r="F3978" t="s">
        <v>8219</v>
      </c>
      <c r="G3978" t="s">
        <v>8223</v>
      </c>
      <c r="H3978" t="s">
        <v>8403</v>
      </c>
      <c r="I3978" t="s">
        <v>8245</v>
      </c>
      <c r="J3978">
        <v>1468108198</v>
      </c>
      <c r="K3978">
        <v>1465516198</v>
      </c>
      <c r="L3978" t="b">
        <v>0</v>
      </c>
      <c r="M3978">
        <v>348</v>
      </c>
      <c r="N3978" t="b">
        <v>0</v>
      </c>
      <c r="O3978" t="s">
        <v>8301</v>
      </c>
      <c r="P3978" t="s">
        <v>8321</v>
      </c>
      <c r="Q3978" t="s">
        <v>8322</v>
      </c>
      <c r="R3978">
        <f t="shared" si="434"/>
        <v>244.8</v>
      </c>
      <c r="S3978" s="9">
        <f t="shared" si="435"/>
        <v>68</v>
      </c>
      <c r="T3978" s="8">
        <f t="shared" si="436"/>
        <v>42530.993032407408</v>
      </c>
      <c r="U3978" s="8">
        <f t="shared" si="437"/>
        <v>42560.993032407408</v>
      </c>
      <c r="V3978" s="14">
        <f t="shared" si="438"/>
        <v>30</v>
      </c>
      <c r="W3978" s="10">
        <f t="shared" si="439"/>
        <v>-0.31846400000000002</v>
      </c>
      <c r="X3978" s="21">
        <f t="shared" si="440"/>
        <v>2016</v>
      </c>
    </row>
    <row r="3979" spans="1:24" ht="30" x14ac:dyDescent="0.25">
      <c r="A3979">
        <v>2649</v>
      </c>
      <c r="B3979" s="1" t="s">
        <v>2649</v>
      </c>
      <c r="C3979" s="1" t="s">
        <v>6759</v>
      </c>
      <c r="D3979" s="3">
        <v>125000</v>
      </c>
      <c r="E3979" s="4">
        <v>124</v>
      </c>
      <c r="F3979" t="s">
        <v>8219</v>
      </c>
      <c r="G3979" t="s">
        <v>8223</v>
      </c>
      <c r="H3979" t="s">
        <v>8403</v>
      </c>
      <c r="I3979" t="s">
        <v>8245</v>
      </c>
      <c r="J3979">
        <v>1454370941</v>
      </c>
      <c r="K3979">
        <v>1449186941</v>
      </c>
      <c r="L3979" t="b">
        <v>0</v>
      </c>
      <c r="M3979">
        <v>3</v>
      </c>
      <c r="N3979" t="b">
        <v>0</v>
      </c>
      <c r="O3979" t="s">
        <v>8299</v>
      </c>
      <c r="P3979" t="s">
        <v>8306</v>
      </c>
      <c r="Q3979" t="s">
        <v>8313</v>
      </c>
      <c r="R3979">
        <f t="shared" si="434"/>
        <v>41.33</v>
      </c>
      <c r="S3979" s="9">
        <f t="shared" si="435"/>
        <v>0</v>
      </c>
      <c r="T3979" s="8">
        <f t="shared" si="436"/>
        <v>42341.99700231482</v>
      </c>
      <c r="U3979" s="8">
        <f t="shared" si="437"/>
        <v>42401.99700231482</v>
      </c>
      <c r="V3979" s="14">
        <f t="shared" si="438"/>
        <v>60</v>
      </c>
      <c r="W3979" s="10">
        <f t="shared" si="439"/>
        <v>-0.99900800000000001</v>
      </c>
      <c r="X3979" s="21">
        <f t="shared" si="440"/>
        <v>2015</v>
      </c>
    </row>
    <row r="3980" spans="1:24" ht="60" x14ac:dyDescent="0.25">
      <c r="A3980">
        <v>1173</v>
      </c>
      <c r="B3980" s="1" t="s">
        <v>1174</v>
      </c>
      <c r="C3980" s="1" t="s">
        <v>5283</v>
      </c>
      <c r="D3980" s="3">
        <v>125000</v>
      </c>
      <c r="E3980" s="4">
        <v>30</v>
      </c>
      <c r="F3980" t="s">
        <v>8220</v>
      </c>
      <c r="G3980" t="s">
        <v>8223</v>
      </c>
      <c r="H3980" t="s">
        <v>8403</v>
      </c>
      <c r="I3980" t="s">
        <v>8245</v>
      </c>
      <c r="J3980">
        <v>1438576057</v>
      </c>
      <c r="K3980">
        <v>1435552057</v>
      </c>
      <c r="L3980" t="b">
        <v>0</v>
      </c>
      <c r="M3980">
        <v>1</v>
      </c>
      <c r="N3980" t="b">
        <v>0</v>
      </c>
      <c r="O3980" t="s">
        <v>8282</v>
      </c>
      <c r="P3980" t="s">
        <v>8317</v>
      </c>
      <c r="Q3980" t="s">
        <v>8343</v>
      </c>
      <c r="R3980">
        <f t="shared" si="434"/>
        <v>30</v>
      </c>
      <c r="S3980" s="9">
        <f t="shared" si="435"/>
        <v>0</v>
      </c>
      <c r="T3980" s="8">
        <f t="shared" si="436"/>
        <v>42184.185844907406</v>
      </c>
      <c r="U3980" s="8">
        <f t="shared" si="437"/>
        <v>42219.185844907406</v>
      </c>
      <c r="V3980" s="14">
        <f t="shared" si="438"/>
        <v>35</v>
      </c>
      <c r="W3980" s="10">
        <f t="shared" si="439"/>
        <v>-0.99975999999999998</v>
      </c>
      <c r="X3980" s="21">
        <f t="shared" si="440"/>
        <v>2015</v>
      </c>
    </row>
    <row r="3981" spans="1:24" ht="30" x14ac:dyDescent="0.25">
      <c r="A3981">
        <v>578</v>
      </c>
      <c r="B3981" s="1" t="s">
        <v>579</v>
      </c>
      <c r="C3981" s="1" t="s">
        <v>4688</v>
      </c>
      <c r="D3981" s="3">
        <v>125000</v>
      </c>
      <c r="E3981" s="4">
        <v>14</v>
      </c>
      <c r="F3981" t="s">
        <v>8220</v>
      </c>
      <c r="G3981" t="s">
        <v>8224</v>
      </c>
      <c r="H3981" t="s">
        <v>8407</v>
      </c>
      <c r="I3981" t="s">
        <v>8246</v>
      </c>
      <c r="J3981">
        <v>1441633993</v>
      </c>
      <c r="K3981">
        <v>1439560393</v>
      </c>
      <c r="L3981" t="b">
        <v>0</v>
      </c>
      <c r="M3981">
        <v>7</v>
      </c>
      <c r="N3981" t="b">
        <v>0</v>
      </c>
      <c r="O3981" t="s">
        <v>8270</v>
      </c>
      <c r="P3981" t="s">
        <v>8306</v>
      </c>
      <c r="Q3981" t="s">
        <v>8340</v>
      </c>
      <c r="R3981">
        <f t="shared" si="434"/>
        <v>2</v>
      </c>
      <c r="S3981" s="9">
        <f t="shared" si="435"/>
        <v>0</v>
      </c>
      <c r="T3981" s="8">
        <f t="shared" si="436"/>
        <v>42230.578622685185</v>
      </c>
      <c r="U3981" s="8">
        <f t="shared" si="437"/>
        <v>42254.578622685185</v>
      </c>
      <c r="V3981" s="14">
        <f t="shared" si="438"/>
        <v>24</v>
      </c>
      <c r="W3981" s="10">
        <f t="shared" si="439"/>
        <v>-0.999888</v>
      </c>
      <c r="X3981" s="21">
        <f t="shared" si="440"/>
        <v>2015</v>
      </c>
    </row>
    <row r="3982" spans="1:24" ht="75" x14ac:dyDescent="0.25">
      <c r="A3982">
        <v>1698</v>
      </c>
      <c r="B3982" s="1" t="s">
        <v>1699</v>
      </c>
      <c r="C3982" s="1" t="s">
        <v>5808</v>
      </c>
      <c r="D3982" s="3">
        <v>125000</v>
      </c>
      <c r="E3982" s="4">
        <v>0</v>
      </c>
      <c r="F3982" t="s">
        <v>8221</v>
      </c>
      <c r="G3982" t="s">
        <v>8223</v>
      </c>
      <c r="H3982" t="s">
        <v>8403</v>
      </c>
      <c r="I3982" t="s">
        <v>8245</v>
      </c>
      <c r="J3982">
        <v>1490499180</v>
      </c>
      <c r="K3982">
        <v>1488430760</v>
      </c>
      <c r="L3982" t="b">
        <v>0</v>
      </c>
      <c r="M3982">
        <v>0</v>
      </c>
      <c r="N3982" t="b">
        <v>0</v>
      </c>
      <c r="O3982" t="s">
        <v>8291</v>
      </c>
      <c r="P3982" t="s">
        <v>8325</v>
      </c>
      <c r="Q3982" t="s">
        <v>8328</v>
      </c>
      <c r="R3982">
        <f t="shared" si="434"/>
        <v>0</v>
      </c>
      <c r="S3982" s="9">
        <f t="shared" si="435"/>
        <v>0</v>
      </c>
      <c r="T3982" s="8">
        <f t="shared" si="436"/>
        <v>42796.207870370374</v>
      </c>
      <c r="U3982" s="8">
        <f t="shared" si="437"/>
        <v>42820.147916666669</v>
      </c>
      <c r="V3982" s="14">
        <f t="shared" si="438"/>
        <v>23.940046296294895</v>
      </c>
      <c r="W3982" s="10">
        <f t="shared" si="439"/>
        <v>-1</v>
      </c>
      <c r="X3982" s="21">
        <f t="shared" si="440"/>
        <v>2017</v>
      </c>
    </row>
    <row r="3983" spans="1:24" ht="30" x14ac:dyDescent="0.25">
      <c r="A3983">
        <v>298</v>
      </c>
      <c r="B3983" s="1" t="s">
        <v>299</v>
      </c>
      <c r="C3983" s="1" t="s">
        <v>4408</v>
      </c>
      <c r="D3983" s="3">
        <v>126000</v>
      </c>
      <c r="E3983" s="4">
        <v>137254.84</v>
      </c>
      <c r="F3983" t="s">
        <v>8218</v>
      </c>
      <c r="G3983" t="s">
        <v>8223</v>
      </c>
      <c r="H3983" t="s">
        <v>8403</v>
      </c>
      <c r="I3983" t="s">
        <v>8245</v>
      </c>
      <c r="J3983">
        <v>1399669200</v>
      </c>
      <c r="K3983">
        <v>1394536048</v>
      </c>
      <c r="L3983" t="b">
        <v>1</v>
      </c>
      <c r="M3983">
        <v>2436</v>
      </c>
      <c r="N3983" t="b">
        <v>1</v>
      </c>
      <c r="O3983" t="s">
        <v>8267</v>
      </c>
      <c r="P3983" t="s">
        <v>8319</v>
      </c>
      <c r="Q3983" t="s">
        <v>8320</v>
      </c>
      <c r="R3983">
        <f t="shared" si="434"/>
        <v>56.34</v>
      </c>
      <c r="S3983" s="9">
        <f t="shared" si="435"/>
        <v>109</v>
      </c>
      <c r="T3983" s="8">
        <f t="shared" si="436"/>
        <v>41709.463518518518</v>
      </c>
      <c r="U3983" s="8">
        <f t="shared" si="437"/>
        <v>41768.875</v>
      </c>
      <c r="V3983" s="14">
        <f t="shared" si="438"/>
        <v>59.411481481482042</v>
      </c>
      <c r="W3983" s="10">
        <f t="shared" si="439"/>
        <v>8.932412698412695E-2</v>
      </c>
      <c r="X3983" s="21">
        <f t="shared" si="440"/>
        <v>2014</v>
      </c>
    </row>
    <row r="3984" spans="1:24" ht="60" x14ac:dyDescent="0.25">
      <c r="A3984">
        <v>699</v>
      </c>
      <c r="B3984" s="1" t="s">
        <v>700</v>
      </c>
      <c r="C3984" s="1" t="s">
        <v>4809</v>
      </c>
      <c r="D3984" s="3">
        <v>130000</v>
      </c>
      <c r="E3984" s="4">
        <v>107148.74</v>
      </c>
      <c r="F3984" t="s">
        <v>8220</v>
      </c>
      <c r="G3984" t="s">
        <v>8223</v>
      </c>
      <c r="H3984" t="s">
        <v>8403</v>
      </c>
      <c r="I3984" t="s">
        <v>8245</v>
      </c>
      <c r="J3984">
        <v>1385136000</v>
      </c>
      <c r="K3984">
        <v>1381923548</v>
      </c>
      <c r="L3984" t="b">
        <v>0</v>
      </c>
      <c r="M3984">
        <v>890</v>
      </c>
      <c r="N3984" t="b">
        <v>0</v>
      </c>
      <c r="O3984" t="s">
        <v>8271</v>
      </c>
      <c r="P3984" t="s">
        <v>8306</v>
      </c>
      <c r="Q3984" t="s">
        <v>8308</v>
      </c>
      <c r="R3984">
        <f t="shared" si="434"/>
        <v>120.39</v>
      </c>
      <c r="S3984" s="9">
        <f t="shared" si="435"/>
        <v>82</v>
      </c>
      <c r="T3984" s="8">
        <f t="shared" si="436"/>
        <v>41563.485509259262</v>
      </c>
      <c r="U3984" s="8">
        <f t="shared" si="437"/>
        <v>41600.666666666664</v>
      </c>
      <c r="V3984" s="14">
        <f t="shared" si="438"/>
        <v>37.18115740740177</v>
      </c>
      <c r="W3984" s="10">
        <f t="shared" si="439"/>
        <v>-0.17577892307692303</v>
      </c>
      <c r="X3984" s="21">
        <f t="shared" si="440"/>
        <v>2013</v>
      </c>
    </row>
    <row r="3985" spans="1:24" ht="45" x14ac:dyDescent="0.25">
      <c r="A3985">
        <v>150</v>
      </c>
      <c r="B3985" s="1" t="s">
        <v>152</v>
      </c>
      <c r="C3985" s="1" t="s">
        <v>4260</v>
      </c>
      <c r="D3985" s="3">
        <v>130000</v>
      </c>
      <c r="E3985" s="4">
        <v>30112</v>
      </c>
      <c r="F3985" t="s">
        <v>8219</v>
      </c>
      <c r="G3985" t="s">
        <v>8223</v>
      </c>
      <c r="H3985" t="s">
        <v>8403</v>
      </c>
      <c r="I3985" t="s">
        <v>8245</v>
      </c>
      <c r="J3985">
        <v>1432612382</v>
      </c>
      <c r="K3985">
        <v>1427428382</v>
      </c>
      <c r="L3985" t="b">
        <v>0</v>
      </c>
      <c r="M3985">
        <v>67</v>
      </c>
      <c r="N3985" t="b">
        <v>0</v>
      </c>
      <c r="O3985" t="s">
        <v>8265</v>
      </c>
      <c r="P3985" t="s">
        <v>8319</v>
      </c>
      <c r="Q3985" t="s">
        <v>8335</v>
      </c>
      <c r="R3985">
        <f t="shared" si="434"/>
        <v>449.43</v>
      </c>
      <c r="S3985" s="9">
        <f t="shared" si="435"/>
        <v>23</v>
      </c>
      <c r="T3985" s="8">
        <f t="shared" si="436"/>
        <v>42090.161828703705</v>
      </c>
      <c r="U3985" s="8">
        <f t="shared" si="437"/>
        <v>42150.161828703705</v>
      </c>
      <c r="V3985" s="14">
        <f t="shared" si="438"/>
        <v>60</v>
      </c>
      <c r="W3985" s="10">
        <f t="shared" si="439"/>
        <v>-0.7683692307692308</v>
      </c>
      <c r="X3985" s="21">
        <f t="shared" si="440"/>
        <v>2015</v>
      </c>
    </row>
    <row r="3986" spans="1:24" ht="60" x14ac:dyDescent="0.25">
      <c r="A3986">
        <v>1445</v>
      </c>
      <c r="B3986" s="1" t="s">
        <v>1446</v>
      </c>
      <c r="C3986" s="1" t="s">
        <v>5555</v>
      </c>
      <c r="D3986" s="3">
        <v>130000</v>
      </c>
      <c r="E3986" s="4">
        <v>0</v>
      </c>
      <c r="F3986" t="s">
        <v>8220</v>
      </c>
      <c r="G3986" t="s">
        <v>8235</v>
      </c>
      <c r="H3986" t="s">
        <v>8412</v>
      </c>
      <c r="I3986" t="s">
        <v>8248</v>
      </c>
      <c r="J3986">
        <v>1434286855</v>
      </c>
      <c r="K3986">
        <v>1431694855</v>
      </c>
      <c r="L3986" t="b">
        <v>0</v>
      </c>
      <c r="M3986">
        <v>0</v>
      </c>
      <c r="N3986" t="b">
        <v>0</v>
      </c>
      <c r="O3986" t="s">
        <v>8285</v>
      </c>
      <c r="P3986" t="s">
        <v>8309</v>
      </c>
      <c r="Q3986" t="s">
        <v>8346</v>
      </c>
      <c r="R3986">
        <f t="shared" si="434"/>
        <v>0</v>
      </c>
      <c r="S3986" s="9">
        <f t="shared" si="435"/>
        <v>0</v>
      </c>
      <c r="T3986" s="8">
        <f t="shared" si="436"/>
        <v>42139.542303240742</v>
      </c>
      <c r="U3986" s="8">
        <f t="shared" si="437"/>
        <v>42169.542303240742</v>
      </c>
      <c r="V3986" s="14">
        <f t="shared" si="438"/>
        <v>30</v>
      </c>
      <c r="W3986" s="10">
        <f t="shared" si="439"/>
        <v>-1</v>
      </c>
      <c r="X3986" s="21">
        <f t="shared" si="440"/>
        <v>2015</v>
      </c>
    </row>
    <row r="3987" spans="1:24" ht="45" x14ac:dyDescent="0.25">
      <c r="A3987">
        <v>1334</v>
      </c>
      <c r="B3987" s="1" t="s">
        <v>1335</v>
      </c>
      <c r="C3987" s="1" t="s">
        <v>5444</v>
      </c>
      <c r="D3987" s="3">
        <v>133000</v>
      </c>
      <c r="E3987" s="4">
        <v>14303</v>
      </c>
      <c r="F3987" t="s">
        <v>8219</v>
      </c>
      <c r="G3987" t="s">
        <v>8223</v>
      </c>
      <c r="H3987" t="s">
        <v>8403</v>
      </c>
      <c r="I3987" t="s">
        <v>8245</v>
      </c>
      <c r="J3987">
        <v>1457721287</v>
      </c>
      <c r="K3987">
        <v>1455129287</v>
      </c>
      <c r="L3987" t="b">
        <v>0</v>
      </c>
      <c r="M3987">
        <v>276</v>
      </c>
      <c r="N3987" t="b">
        <v>0</v>
      </c>
      <c r="O3987" t="s">
        <v>8271</v>
      </c>
      <c r="P3987" t="s">
        <v>8306</v>
      </c>
      <c r="Q3987" t="s">
        <v>8308</v>
      </c>
      <c r="R3987">
        <f t="shared" si="434"/>
        <v>51.82</v>
      </c>
      <c r="S3987" s="9">
        <f t="shared" si="435"/>
        <v>11</v>
      </c>
      <c r="T3987" s="8">
        <f t="shared" si="436"/>
        <v>42410.774155092593</v>
      </c>
      <c r="U3987" s="8">
        <f t="shared" si="437"/>
        <v>42440.774155092593</v>
      </c>
      <c r="V3987" s="14">
        <f t="shared" si="438"/>
        <v>30</v>
      </c>
      <c r="W3987" s="10">
        <f t="shared" si="439"/>
        <v>-0.8924586466165414</v>
      </c>
      <c r="X3987" s="21">
        <f t="shared" si="440"/>
        <v>2016</v>
      </c>
    </row>
    <row r="3988" spans="1:24" ht="60" x14ac:dyDescent="0.25">
      <c r="A3988">
        <v>1996</v>
      </c>
      <c r="B3988" s="1" t="s">
        <v>1997</v>
      </c>
      <c r="C3988" s="1" t="s">
        <v>6106</v>
      </c>
      <c r="D3988" s="3">
        <v>133800</v>
      </c>
      <c r="E3988" s="4">
        <v>0</v>
      </c>
      <c r="F3988" t="s">
        <v>8220</v>
      </c>
      <c r="G3988" t="s">
        <v>8223</v>
      </c>
      <c r="H3988" t="s">
        <v>8403</v>
      </c>
      <c r="I3988" t="s">
        <v>8245</v>
      </c>
      <c r="J3988">
        <v>1405021211</v>
      </c>
      <c r="K3988">
        <v>1402429211</v>
      </c>
      <c r="L3988" t="b">
        <v>0</v>
      </c>
      <c r="M3988">
        <v>0</v>
      </c>
      <c r="N3988" t="b">
        <v>0</v>
      </c>
      <c r="O3988" t="s">
        <v>8294</v>
      </c>
      <c r="P3988" t="s">
        <v>8311</v>
      </c>
      <c r="Q3988" t="s">
        <v>8351</v>
      </c>
      <c r="R3988">
        <f t="shared" si="434"/>
        <v>0</v>
      </c>
      <c r="S3988" s="9">
        <f t="shared" si="435"/>
        <v>0</v>
      </c>
      <c r="T3988" s="8">
        <f t="shared" si="436"/>
        <v>41800.819571759261</v>
      </c>
      <c r="U3988" s="8">
        <f t="shared" si="437"/>
        <v>41830.819571759261</v>
      </c>
      <c r="V3988" s="14">
        <f t="shared" si="438"/>
        <v>30</v>
      </c>
      <c r="W3988" s="10">
        <f t="shared" si="439"/>
        <v>-1</v>
      </c>
      <c r="X3988" s="21">
        <f t="shared" si="440"/>
        <v>2014</v>
      </c>
    </row>
    <row r="3989" spans="1:24" ht="45" x14ac:dyDescent="0.25">
      <c r="A3989">
        <v>2429</v>
      </c>
      <c r="B3989" s="1" t="s">
        <v>2430</v>
      </c>
      <c r="C3989" s="1" t="s">
        <v>6539</v>
      </c>
      <c r="D3989" s="3">
        <v>140000</v>
      </c>
      <c r="E3989" s="4">
        <v>2005</v>
      </c>
      <c r="F3989" t="s">
        <v>8220</v>
      </c>
      <c r="G3989" t="s">
        <v>8233</v>
      </c>
      <c r="H3989" t="s">
        <v>8411</v>
      </c>
      <c r="I3989" t="s">
        <v>8253</v>
      </c>
      <c r="J3989">
        <v>1486313040</v>
      </c>
      <c r="K3989">
        <v>1483131966</v>
      </c>
      <c r="L3989" t="b">
        <v>0</v>
      </c>
      <c r="M3989">
        <v>4</v>
      </c>
      <c r="N3989" t="b">
        <v>0</v>
      </c>
      <c r="O3989" t="s">
        <v>8282</v>
      </c>
      <c r="P3989" t="s">
        <v>8317</v>
      </c>
      <c r="Q3989" t="s">
        <v>8343</v>
      </c>
      <c r="R3989">
        <f t="shared" si="434"/>
        <v>501.25</v>
      </c>
      <c r="S3989" s="9">
        <f t="shared" si="435"/>
        <v>1</v>
      </c>
      <c r="T3989" s="8">
        <f t="shared" si="436"/>
        <v>42734.879236111112</v>
      </c>
      <c r="U3989" s="8">
        <f t="shared" si="437"/>
        <v>42771.697222222225</v>
      </c>
      <c r="V3989" s="14">
        <f t="shared" si="438"/>
        <v>36.817986111112987</v>
      </c>
      <c r="W3989" s="10">
        <f t="shared" si="439"/>
        <v>-0.9856785714285714</v>
      </c>
      <c r="X3989" s="21">
        <f t="shared" si="440"/>
        <v>2016</v>
      </c>
    </row>
    <row r="3990" spans="1:24" ht="60" x14ac:dyDescent="0.25">
      <c r="A3990">
        <v>371</v>
      </c>
      <c r="B3990" s="1" t="s">
        <v>372</v>
      </c>
      <c r="C3990" s="1" t="s">
        <v>4481</v>
      </c>
      <c r="D3990" s="3">
        <v>150000</v>
      </c>
      <c r="E3990" s="4">
        <v>171253</v>
      </c>
      <c r="F3990" t="s">
        <v>8218</v>
      </c>
      <c r="G3990" t="s">
        <v>8223</v>
      </c>
      <c r="H3990" t="s">
        <v>8403</v>
      </c>
      <c r="I3990" t="s">
        <v>8245</v>
      </c>
      <c r="J3990">
        <v>1359743139</v>
      </c>
      <c r="K3990">
        <v>1355855139</v>
      </c>
      <c r="L3990" t="b">
        <v>0</v>
      </c>
      <c r="M3990">
        <v>1062</v>
      </c>
      <c r="N3990" t="b">
        <v>1</v>
      </c>
      <c r="O3990" t="s">
        <v>8267</v>
      </c>
      <c r="P3990" t="s">
        <v>8319</v>
      </c>
      <c r="Q3990" t="s">
        <v>8320</v>
      </c>
      <c r="R3990">
        <f t="shared" si="434"/>
        <v>161.26</v>
      </c>
      <c r="S3990" s="9">
        <f t="shared" si="435"/>
        <v>114</v>
      </c>
      <c r="T3990" s="8">
        <f t="shared" si="436"/>
        <v>41261.767812500002</v>
      </c>
      <c r="U3990" s="8">
        <f t="shared" si="437"/>
        <v>41306.767812500002</v>
      </c>
      <c r="V3990" s="14">
        <f t="shared" si="438"/>
        <v>45</v>
      </c>
      <c r="W3990" s="10">
        <f t="shared" si="439"/>
        <v>0.14168666666666666</v>
      </c>
      <c r="X3990" s="21">
        <f t="shared" si="440"/>
        <v>2012</v>
      </c>
    </row>
    <row r="3991" spans="1:24" ht="45" x14ac:dyDescent="0.25">
      <c r="A3991">
        <v>326</v>
      </c>
      <c r="B3991" s="1" t="s">
        <v>327</v>
      </c>
      <c r="C3991" s="1" t="s">
        <v>4436</v>
      </c>
      <c r="D3991" s="3">
        <v>150000</v>
      </c>
      <c r="E3991" s="4">
        <v>169394.6</v>
      </c>
      <c r="F3991" t="s">
        <v>8218</v>
      </c>
      <c r="G3991" t="s">
        <v>8223</v>
      </c>
      <c r="H3991" t="s">
        <v>8403</v>
      </c>
      <c r="I3991" t="s">
        <v>8245</v>
      </c>
      <c r="J3991">
        <v>1489532220</v>
      </c>
      <c r="K3991">
        <v>1486625606</v>
      </c>
      <c r="L3991" t="b">
        <v>1</v>
      </c>
      <c r="M3991">
        <v>1151</v>
      </c>
      <c r="N3991" t="b">
        <v>1</v>
      </c>
      <c r="O3991" t="s">
        <v>8267</v>
      </c>
      <c r="P3991" t="s">
        <v>8319</v>
      </c>
      <c r="Q3991" t="s">
        <v>8320</v>
      </c>
      <c r="R3991">
        <f t="shared" si="434"/>
        <v>147.16999999999999</v>
      </c>
      <c r="S3991" s="9">
        <f t="shared" si="435"/>
        <v>113</v>
      </c>
      <c r="T3991" s="8">
        <f t="shared" si="436"/>
        <v>42775.314884259264</v>
      </c>
      <c r="U3991" s="8">
        <f t="shared" si="437"/>
        <v>42808.956250000003</v>
      </c>
      <c r="V3991" s="14">
        <f t="shared" si="438"/>
        <v>33.641365740739275</v>
      </c>
      <c r="W3991" s="10">
        <f t="shared" si="439"/>
        <v>0.12929733333333338</v>
      </c>
      <c r="X3991" s="21">
        <f t="shared" si="440"/>
        <v>2017</v>
      </c>
    </row>
    <row r="3992" spans="1:24" ht="60" x14ac:dyDescent="0.25">
      <c r="A3992">
        <v>2713</v>
      </c>
      <c r="B3992" s="1" t="s">
        <v>2713</v>
      </c>
      <c r="C3992" s="1" t="s">
        <v>6823</v>
      </c>
      <c r="D3992" s="3">
        <v>150000</v>
      </c>
      <c r="E3992" s="4">
        <v>153362</v>
      </c>
      <c r="F3992" t="s">
        <v>8218</v>
      </c>
      <c r="G3992" t="s">
        <v>8223</v>
      </c>
      <c r="H3992" t="s">
        <v>8403</v>
      </c>
      <c r="I3992" t="s">
        <v>8245</v>
      </c>
      <c r="J3992">
        <v>1450971684</v>
      </c>
      <c r="K3992">
        <v>1447515684</v>
      </c>
      <c r="L3992" t="b">
        <v>1</v>
      </c>
      <c r="M3992">
        <v>1420</v>
      </c>
      <c r="N3992" t="b">
        <v>1</v>
      </c>
      <c r="O3992" t="s">
        <v>8301</v>
      </c>
      <c r="P3992" t="s">
        <v>8321</v>
      </c>
      <c r="Q3992" t="s">
        <v>8322</v>
      </c>
      <c r="R3992">
        <f t="shared" si="434"/>
        <v>108</v>
      </c>
      <c r="S3992" s="9">
        <f t="shared" si="435"/>
        <v>102</v>
      </c>
      <c r="T3992" s="8">
        <f t="shared" si="436"/>
        <v>42322.653749999998</v>
      </c>
      <c r="U3992" s="8">
        <f t="shared" si="437"/>
        <v>42362.653749999998</v>
      </c>
      <c r="V3992" s="14">
        <f t="shared" si="438"/>
        <v>40</v>
      </c>
      <c r="W3992" s="10">
        <f t="shared" si="439"/>
        <v>2.2413333333333334E-2</v>
      </c>
      <c r="X3992" s="21">
        <f t="shared" si="440"/>
        <v>2015</v>
      </c>
    </row>
    <row r="3993" spans="1:24" ht="30" x14ac:dyDescent="0.25">
      <c r="A3993">
        <v>2656</v>
      </c>
      <c r="B3993" s="1" t="s">
        <v>2656</v>
      </c>
      <c r="C3993" s="1" t="s">
        <v>6766</v>
      </c>
      <c r="D3993" s="3">
        <v>150000</v>
      </c>
      <c r="E3993" s="4">
        <v>17155</v>
      </c>
      <c r="F3993" t="s">
        <v>8219</v>
      </c>
      <c r="G3993" t="s">
        <v>8223</v>
      </c>
      <c r="H3993" t="s">
        <v>8403</v>
      </c>
      <c r="I3993" t="s">
        <v>8245</v>
      </c>
      <c r="J3993">
        <v>1489345200</v>
      </c>
      <c r="K3993">
        <v>1485966688</v>
      </c>
      <c r="L3993" t="b">
        <v>0</v>
      </c>
      <c r="M3993">
        <v>152</v>
      </c>
      <c r="N3993" t="b">
        <v>0</v>
      </c>
      <c r="O3993" t="s">
        <v>8299</v>
      </c>
      <c r="P3993" t="s">
        <v>8306</v>
      </c>
      <c r="Q3993" t="s">
        <v>8313</v>
      </c>
      <c r="R3993">
        <f t="shared" si="434"/>
        <v>112.86</v>
      </c>
      <c r="S3993" s="9">
        <f t="shared" si="435"/>
        <v>11</v>
      </c>
      <c r="T3993" s="8">
        <f t="shared" si="436"/>
        <v>42767.688518518517</v>
      </c>
      <c r="U3993" s="8">
        <f t="shared" si="437"/>
        <v>42806.791666666672</v>
      </c>
      <c r="V3993" s="14">
        <f t="shared" si="438"/>
        <v>39.103148148155014</v>
      </c>
      <c r="W3993" s="10">
        <f t="shared" si="439"/>
        <v>-0.88563333333333338</v>
      </c>
      <c r="X3993" s="21">
        <f t="shared" si="440"/>
        <v>2017</v>
      </c>
    </row>
    <row r="3994" spans="1:24" ht="45" x14ac:dyDescent="0.25">
      <c r="A3994">
        <v>999</v>
      </c>
      <c r="B3994" s="1" t="s">
        <v>1000</v>
      </c>
      <c r="C3994" s="1" t="s">
        <v>5109</v>
      </c>
      <c r="D3994" s="3">
        <v>150000</v>
      </c>
      <c r="E3994" s="4">
        <v>11683</v>
      </c>
      <c r="F3994" t="s">
        <v>8220</v>
      </c>
      <c r="G3994" t="s">
        <v>8228</v>
      </c>
      <c r="H3994" t="s">
        <v>8408</v>
      </c>
      <c r="I3994" t="s">
        <v>8250</v>
      </c>
      <c r="J3994">
        <v>1415865720</v>
      </c>
      <c r="K3994">
        <v>1413270690</v>
      </c>
      <c r="L3994" t="b">
        <v>0</v>
      </c>
      <c r="M3994">
        <v>40</v>
      </c>
      <c r="N3994" t="b">
        <v>0</v>
      </c>
      <c r="O3994" t="s">
        <v>8271</v>
      </c>
      <c r="P3994" t="s">
        <v>8306</v>
      </c>
      <c r="Q3994" t="s">
        <v>8308</v>
      </c>
      <c r="R3994">
        <f t="shared" si="434"/>
        <v>292.08</v>
      </c>
      <c r="S3994" s="9">
        <f t="shared" si="435"/>
        <v>8</v>
      </c>
      <c r="T3994" s="8">
        <f t="shared" si="436"/>
        <v>41926.29965277778</v>
      </c>
      <c r="U3994" s="8">
        <f t="shared" si="437"/>
        <v>41956.334722222222</v>
      </c>
      <c r="V3994" s="14">
        <f t="shared" si="438"/>
        <v>30.035069444442343</v>
      </c>
      <c r="W3994" s="10">
        <f t="shared" si="439"/>
        <v>-0.92211333333333334</v>
      </c>
      <c r="X3994" s="21">
        <f t="shared" si="440"/>
        <v>2014</v>
      </c>
    </row>
    <row r="3995" spans="1:24" ht="45" x14ac:dyDescent="0.25">
      <c r="A3995">
        <v>1066</v>
      </c>
      <c r="B3995" s="1" t="s">
        <v>1067</v>
      </c>
      <c r="C3995" s="1" t="s">
        <v>5176</v>
      </c>
      <c r="D3995" s="3">
        <v>150000</v>
      </c>
      <c r="E3995" s="4">
        <v>5051</v>
      </c>
      <c r="F3995" t="s">
        <v>8220</v>
      </c>
      <c r="G3995" t="s">
        <v>8223</v>
      </c>
      <c r="H3995" t="s">
        <v>8403</v>
      </c>
      <c r="I3995" t="s">
        <v>8245</v>
      </c>
      <c r="J3995">
        <v>1375657582</v>
      </c>
      <c r="K3995">
        <v>1371769582</v>
      </c>
      <c r="L3995" t="b">
        <v>0</v>
      </c>
      <c r="M3995">
        <v>148</v>
      </c>
      <c r="N3995" t="b">
        <v>0</v>
      </c>
      <c r="O3995" t="s">
        <v>8280</v>
      </c>
      <c r="P3995" t="s">
        <v>8314</v>
      </c>
      <c r="Q3995" t="s">
        <v>8332</v>
      </c>
      <c r="R3995">
        <f t="shared" si="434"/>
        <v>34.130000000000003</v>
      </c>
      <c r="S3995" s="9">
        <f t="shared" si="435"/>
        <v>3</v>
      </c>
      <c r="T3995" s="8">
        <f t="shared" si="436"/>
        <v>41445.962754629632</v>
      </c>
      <c r="U3995" s="8">
        <f t="shared" si="437"/>
        <v>41490.962754629632</v>
      </c>
      <c r="V3995" s="14">
        <f t="shared" si="438"/>
        <v>45</v>
      </c>
      <c r="W3995" s="10">
        <f t="shared" si="439"/>
        <v>-0.96632666666666667</v>
      </c>
      <c r="X3995" s="21">
        <f t="shared" si="440"/>
        <v>2013</v>
      </c>
    </row>
    <row r="3996" spans="1:24" ht="60" x14ac:dyDescent="0.25">
      <c r="A3996">
        <v>138</v>
      </c>
      <c r="B3996" s="1" t="s">
        <v>140</v>
      </c>
      <c r="C3996" s="1" t="s">
        <v>4248</v>
      </c>
      <c r="D3996" s="3">
        <v>150000</v>
      </c>
      <c r="E3996" s="4">
        <v>4712</v>
      </c>
      <c r="F3996" t="s">
        <v>8219</v>
      </c>
      <c r="G3996" t="s">
        <v>8223</v>
      </c>
      <c r="H3996" t="s">
        <v>8403</v>
      </c>
      <c r="I3996" t="s">
        <v>8245</v>
      </c>
      <c r="J3996">
        <v>1438405140</v>
      </c>
      <c r="K3996">
        <v>1435731041</v>
      </c>
      <c r="L3996" t="b">
        <v>0</v>
      </c>
      <c r="M3996">
        <v>58</v>
      </c>
      <c r="N3996" t="b">
        <v>0</v>
      </c>
      <c r="O3996" t="s">
        <v>8265</v>
      </c>
      <c r="P3996" t="s">
        <v>8319</v>
      </c>
      <c r="Q3996" t="s">
        <v>8335</v>
      </c>
      <c r="R3996">
        <f t="shared" si="434"/>
        <v>81.239999999999995</v>
      </c>
      <c r="S3996" s="9">
        <f t="shared" si="435"/>
        <v>3</v>
      </c>
      <c r="T3996" s="8">
        <f t="shared" si="436"/>
        <v>42186.257418981477</v>
      </c>
      <c r="U3996" s="8">
        <f t="shared" si="437"/>
        <v>42217.207638888889</v>
      </c>
      <c r="V3996" s="14">
        <f t="shared" si="438"/>
        <v>30.950219907412247</v>
      </c>
      <c r="W3996" s="10">
        <f t="shared" si="439"/>
        <v>-0.96858666666666671</v>
      </c>
      <c r="X3996" s="21">
        <f t="shared" si="440"/>
        <v>2015</v>
      </c>
    </row>
    <row r="3997" spans="1:24" ht="60" x14ac:dyDescent="0.25">
      <c r="A3997">
        <v>976</v>
      </c>
      <c r="B3997" s="1" t="s">
        <v>977</v>
      </c>
      <c r="C3997" s="1" t="s">
        <v>5086</v>
      </c>
      <c r="D3997" s="3">
        <v>150000</v>
      </c>
      <c r="E3997" s="4">
        <v>2889</v>
      </c>
      <c r="F3997" t="s">
        <v>8220</v>
      </c>
      <c r="G3997" t="s">
        <v>8225</v>
      </c>
      <c r="H3997" t="s">
        <v>8404</v>
      </c>
      <c r="I3997" t="s">
        <v>8247</v>
      </c>
      <c r="J3997">
        <v>1439515497</v>
      </c>
      <c r="K3997">
        <v>1435627497</v>
      </c>
      <c r="L3997" t="b">
        <v>0</v>
      </c>
      <c r="M3997">
        <v>18</v>
      </c>
      <c r="N3997" t="b">
        <v>0</v>
      </c>
      <c r="O3997" t="s">
        <v>8271</v>
      </c>
      <c r="P3997" t="s">
        <v>8306</v>
      </c>
      <c r="Q3997" t="s">
        <v>8308</v>
      </c>
      <c r="R3997">
        <f t="shared" si="434"/>
        <v>160.5</v>
      </c>
      <c r="S3997" s="9">
        <f t="shared" si="435"/>
        <v>2</v>
      </c>
      <c r="T3997" s="8">
        <f t="shared" si="436"/>
        <v>42185.058993055558</v>
      </c>
      <c r="U3997" s="8">
        <f t="shared" si="437"/>
        <v>42230.058993055558</v>
      </c>
      <c r="V3997" s="14">
        <f t="shared" si="438"/>
        <v>45</v>
      </c>
      <c r="W3997" s="10">
        <f t="shared" si="439"/>
        <v>-0.98073999999999995</v>
      </c>
      <c r="X3997" s="21">
        <f t="shared" si="440"/>
        <v>2015</v>
      </c>
    </row>
    <row r="3998" spans="1:24" ht="60" x14ac:dyDescent="0.25">
      <c r="A3998">
        <v>608</v>
      </c>
      <c r="B3998" s="1" t="s">
        <v>609</v>
      </c>
      <c r="C3998" s="1" t="s">
        <v>4718</v>
      </c>
      <c r="D3998" s="3">
        <v>150000</v>
      </c>
      <c r="E3998" s="4">
        <v>1461</v>
      </c>
      <c r="F3998" t="s">
        <v>8219</v>
      </c>
      <c r="G3998" t="s">
        <v>8223</v>
      </c>
      <c r="H3998" t="s">
        <v>8403</v>
      </c>
      <c r="I3998" t="s">
        <v>8245</v>
      </c>
      <c r="J3998">
        <v>1434405980</v>
      </c>
      <c r="K3998">
        <v>1431813980</v>
      </c>
      <c r="L3998" t="b">
        <v>0</v>
      </c>
      <c r="M3998">
        <v>5</v>
      </c>
      <c r="N3998" t="b">
        <v>0</v>
      </c>
      <c r="O3998" t="s">
        <v>8270</v>
      </c>
      <c r="P3998" t="s">
        <v>8306</v>
      </c>
      <c r="Q3998" t="s">
        <v>8340</v>
      </c>
      <c r="R3998">
        <f t="shared" si="434"/>
        <v>292.2</v>
      </c>
      <c r="S3998" s="9">
        <f t="shared" si="435"/>
        <v>1</v>
      </c>
      <c r="T3998" s="8">
        <f t="shared" si="436"/>
        <v>42140.921064814815</v>
      </c>
      <c r="U3998" s="8">
        <f t="shared" si="437"/>
        <v>42170.921064814815</v>
      </c>
      <c r="V3998" s="14">
        <f t="shared" si="438"/>
        <v>30</v>
      </c>
      <c r="W3998" s="10">
        <f t="shared" si="439"/>
        <v>-0.99026000000000003</v>
      </c>
      <c r="X3998" s="21">
        <f t="shared" si="440"/>
        <v>2015</v>
      </c>
    </row>
    <row r="3999" spans="1:24" ht="60" x14ac:dyDescent="0.25">
      <c r="A3999">
        <v>557</v>
      </c>
      <c r="B3999" s="1" t="s">
        <v>558</v>
      </c>
      <c r="C3999" s="1" t="s">
        <v>4667</v>
      </c>
      <c r="D3999" s="3">
        <v>150000</v>
      </c>
      <c r="E3999" s="4">
        <v>1366</v>
      </c>
      <c r="F3999" t="s">
        <v>8220</v>
      </c>
      <c r="G3999" t="s">
        <v>8235</v>
      </c>
      <c r="H3999" t="s">
        <v>8412</v>
      </c>
      <c r="I3999" t="s">
        <v>8248</v>
      </c>
      <c r="J3999">
        <v>1480721803</v>
      </c>
      <c r="K3999">
        <v>1478126203</v>
      </c>
      <c r="L3999" t="b">
        <v>0</v>
      </c>
      <c r="M3999">
        <v>20</v>
      </c>
      <c r="N3999" t="b">
        <v>0</v>
      </c>
      <c r="O3999" t="s">
        <v>8270</v>
      </c>
      <c r="P3999" t="s">
        <v>8306</v>
      </c>
      <c r="Q3999" t="s">
        <v>8340</v>
      </c>
      <c r="R3999">
        <f t="shared" si="434"/>
        <v>68.3</v>
      </c>
      <c r="S3999" s="9">
        <f t="shared" si="435"/>
        <v>1</v>
      </c>
      <c r="T3999" s="8">
        <f t="shared" si="436"/>
        <v>42676.942164351851</v>
      </c>
      <c r="U3999" s="8">
        <f t="shared" si="437"/>
        <v>42706.983831018515</v>
      </c>
      <c r="V3999" s="14">
        <f t="shared" si="438"/>
        <v>30.041666666664241</v>
      </c>
      <c r="W3999" s="10">
        <f t="shared" si="439"/>
        <v>-0.99089333333333329</v>
      </c>
      <c r="X3999" s="21">
        <f t="shared" si="440"/>
        <v>2016</v>
      </c>
    </row>
    <row r="4000" spans="1:24" ht="60" x14ac:dyDescent="0.25">
      <c r="A4000">
        <v>2387</v>
      </c>
      <c r="B4000" s="1" t="s">
        <v>2388</v>
      </c>
      <c r="C4000" s="1" t="s">
        <v>6497</v>
      </c>
      <c r="D4000" s="3">
        <v>150000</v>
      </c>
      <c r="E4000" s="4">
        <v>1026</v>
      </c>
      <c r="F4000" t="s">
        <v>8219</v>
      </c>
      <c r="G4000" t="s">
        <v>8223</v>
      </c>
      <c r="H4000" t="s">
        <v>8403</v>
      </c>
      <c r="I4000" t="s">
        <v>8245</v>
      </c>
      <c r="J4000">
        <v>1469199740</v>
      </c>
      <c r="K4000">
        <v>1465311740</v>
      </c>
      <c r="L4000" t="b">
        <v>0</v>
      </c>
      <c r="M4000">
        <v>3</v>
      </c>
      <c r="N4000" t="b">
        <v>0</v>
      </c>
      <c r="O4000" t="s">
        <v>8270</v>
      </c>
      <c r="P4000" t="s">
        <v>8306</v>
      </c>
      <c r="Q4000" t="s">
        <v>8340</v>
      </c>
      <c r="R4000">
        <f t="shared" si="434"/>
        <v>342</v>
      </c>
      <c r="S4000" s="9">
        <f t="shared" si="435"/>
        <v>1</v>
      </c>
      <c r="T4000" s="8">
        <f t="shared" si="436"/>
        <v>42528.626620370371</v>
      </c>
      <c r="U4000" s="8">
        <f t="shared" si="437"/>
        <v>42573.626620370371</v>
      </c>
      <c r="V4000" s="14">
        <f t="shared" si="438"/>
        <v>45</v>
      </c>
      <c r="W4000" s="10">
        <f t="shared" si="439"/>
        <v>-0.99316000000000004</v>
      </c>
      <c r="X4000" s="21">
        <f t="shared" si="440"/>
        <v>2016</v>
      </c>
    </row>
    <row r="4001" spans="1:24" ht="60" x14ac:dyDescent="0.25">
      <c r="A4001">
        <v>694</v>
      </c>
      <c r="B4001" s="1" t="s">
        <v>695</v>
      </c>
      <c r="C4001" s="1" t="s">
        <v>4804</v>
      </c>
      <c r="D4001" s="3">
        <v>150000</v>
      </c>
      <c r="E4001" s="4">
        <v>590</v>
      </c>
      <c r="F4001" t="s">
        <v>8220</v>
      </c>
      <c r="G4001" t="s">
        <v>8223</v>
      </c>
      <c r="H4001" t="s">
        <v>8403</v>
      </c>
      <c r="I4001" t="s">
        <v>8245</v>
      </c>
      <c r="J4001">
        <v>1485964559</v>
      </c>
      <c r="K4001">
        <v>1483372559</v>
      </c>
      <c r="L4001" t="b">
        <v>0</v>
      </c>
      <c r="M4001">
        <v>7</v>
      </c>
      <c r="N4001" t="b">
        <v>0</v>
      </c>
      <c r="O4001" t="s">
        <v>8271</v>
      </c>
      <c r="P4001" t="s">
        <v>8306</v>
      </c>
      <c r="Q4001" t="s">
        <v>8308</v>
      </c>
      <c r="R4001">
        <f t="shared" si="434"/>
        <v>84.29</v>
      </c>
      <c r="S4001" s="9">
        <f t="shared" si="435"/>
        <v>0</v>
      </c>
      <c r="T4001" s="8">
        <f t="shared" si="436"/>
        <v>42737.663877314815</v>
      </c>
      <c r="U4001" s="8">
        <f t="shared" si="437"/>
        <v>42767.663877314815</v>
      </c>
      <c r="V4001" s="14">
        <f t="shared" si="438"/>
        <v>30</v>
      </c>
      <c r="W4001" s="10">
        <f t="shared" si="439"/>
        <v>-0.99606666666666666</v>
      </c>
      <c r="X4001" s="21">
        <f t="shared" si="440"/>
        <v>2017</v>
      </c>
    </row>
    <row r="4002" spans="1:24" ht="45" x14ac:dyDescent="0.25">
      <c r="A4002">
        <v>2519</v>
      </c>
      <c r="B4002" s="1" t="s">
        <v>2519</v>
      </c>
      <c r="C4002" s="1" t="s">
        <v>6629</v>
      </c>
      <c r="D4002" s="3">
        <v>150000</v>
      </c>
      <c r="E4002" s="4">
        <v>65</v>
      </c>
      <c r="F4002" t="s">
        <v>8220</v>
      </c>
      <c r="G4002" t="s">
        <v>8223</v>
      </c>
      <c r="H4002" t="s">
        <v>8403</v>
      </c>
      <c r="I4002" t="s">
        <v>8245</v>
      </c>
      <c r="J4002">
        <v>1405741404</v>
      </c>
      <c r="K4002">
        <v>1403149404</v>
      </c>
      <c r="L4002" t="b">
        <v>0</v>
      </c>
      <c r="M4002">
        <v>4</v>
      </c>
      <c r="N4002" t="b">
        <v>0</v>
      </c>
      <c r="O4002" t="s">
        <v>8297</v>
      </c>
      <c r="P4002" t="s">
        <v>8317</v>
      </c>
      <c r="Q4002" t="s">
        <v>8355</v>
      </c>
      <c r="R4002">
        <f t="shared" si="434"/>
        <v>16.25</v>
      </c>
      <c r="S4002" s="9">
        <f t="shared" si="435"/>
        <v>0</v>
      </c>
      <c r="T4002" s="8">
        <f t="shared" si="436"/>
        <v>41809.155138888891</v>
      </c>
      <c r="U4002" s="8">
        <f t="shared" si="437"/>
        <v>41839.155138888891</v>
      </c>
      <c r="V4002" s="14">
        <f t="shared" si="438"/>
        <v>30</v>
      </c>
      <c r="W4002" s="10">
        <f t="shared" si="439"/>
        <v>-0.99956666666666671</v>
      </c>
      <c r="X4002" s="21">
        <f t="shared" si="440"/>
        <v>2014</v>
      </c>
    </row>
    <row r="4003" spans="1:24" ht="45" x14ac:dyDescent="0.25">
      <c r="A4003">
        <v>2902</v>
      </c>
      <c r="B4003" s="1" t="s">
        <v>2902</v>
      </c>
      <c r="C4003" s="1" t="s">
        <v>7012</v>
      </c>
      <c r="D4003" s="3">
        <v>150000</v>
      </c>
      <c r="E4003" s="4">
        <v>25</v>
      </c>
      <c r="F4003" t="s">
        <v>8220</v>
      </c>
      <c r="G4003" t="s">
        <v>8223</v>
      </c>
      <c r="H4003" t="s">
        <v>8403</v>
      </c>
      <c r="I4003" t="s">
        <v>8245</v>
      </c>
      <c r="J4003">
        <v>1440412396</v>
      </c>
      <c r="K4003">
        <v>1437820396</v>
      </c>
      <c r="L4003" t="b">
        <v>0</v>
      </c>
      <c r="M4003">
        <v>1</v>
      </c>
      <c r="N4003" t="b">
        <v>0</v>
      </c>
      <c r="O4003" t="s">
        <v>8269</v>
      </c>
      <c r="P4003" t="s">
        <v>8321</v>
      </c>
      <c r="Q4003" t="s">
        <v>8324</v>
      </c>
      <c r="R4003">
        <f t="shared" si="434"/>
        <v>25</v>
      </c>
      <c r="S4003" s="9">
        <f t="shared" si="435"/>
        <v>0</v>
      </c>
      <c r="T4003" s="8">
        <f t="shared" si="436"/>
        <v>42210.439768518518</v>
      </c>
      <c r="U4003" s="8">
        <f t="shared" si="437"/>
        <v>42240.439768518518</v>
      </c>
      <c r="V4003" s="14">
        <f t="shared" si="438"/>
        <v>30</v>
      </c>
      <c r="W4003" s="10">
        <f t="shared" si="439"/>
        <v>-0.99983333333333335</v>
      </c>
      <c r="X4003" s="21">
        <f t="shared" si="440"/>
        <v>2015</v>
      </c>
    </row>
    <row r="4004" spans="1:24" ht="45" x14ac:dyDescent="0.25">
      <c r="A4004">
        <v>3805</v>
      </c>
      <c r="B4004" s="1" t="s">
        <v>3802</v>
      </c>
      <c r="C4004" s="1" t="s">
        <v>7915</v>
      </c>
      <c r="D4004" s="3">
        <v>150000</v>
      </c>
      <c r="E4004" s="4">
        <v>3</v>
      </c>
      <c r="F4004" t="s">
        <v>8220</v>
      </c>
      <c r="G4004" t="s">
        <v>8223</v>
      </c>
      <c r="H4004" t="s">
        <v>8403</v>
      </c>
      <c r="I4004" t="s">
        <v>8245</v>
      </c>
      <c r="J4004">
        <v>1411852640</v>
      </c>
      <c r="K4004">
        <v>1406668640</v>
      </c>
      <c r="L4004" t="b">
        <v>0</v>
      </c>
      <c r="M4004">
        <v>2</v>
      </c>
      <c r="N4004" t="b">
        <v>0</v>
      </c>
      <c r="O4004" t="s">
        <v>8303</v>
      </c>
      <c r="P4004" t="s">
        <v>8321</v>
      </c>
      <c r="Q4004" t="s">
        <v>8333</v>
      </c>
      <c r="R4004">
        <f t="shared" si="434"/>
        <v>1.5</v>
      </c>
      <c r="S4004" s="9">
        <f t="shared" si="435"/>
        <v>0</v>
      </c>
      <c r="T4004" s="8">
        <f t="shared" si="436"/>
        <v>41849.887037037035</v>
      </c>
      <c r="U4004" s="8">
        <f t="shared" si="437"/>
        <v>41909.887037037035</v>
      </c>
      <c r="V4004" s="14">
        <f t="shared" si="438"/>
        <v>60</v>
      </c>
      <c r="W4004" s="10">
        <f t="shared" si="439"/>
        <v>-0.99997999999999998</v>
      </c>
      <c r="X4004" s="21">
        <f t="shared" si="440"/>
        <v>2014</v>
      </c>
    </row>
    <row r="4005" spans="1:24" ht="60" x14ac:dyDescent="0.25">
      <c r="A4005">
        <v>236</v>
      </c>
      <c r="B4005" s="1" t="s">
        <v>238</v>
      </c>
      <c r="C4005" s="1" t="s">
        <v>4346</v>
      </c>
      <c r="D4005" s="3">
        <v>150000</v>
      </c>
      <c r="E4005" s="4">
        <v>0</v>
      </c>
      <c r="F4005" t="s">
        <v>8220</v>
      </c>
      <c r="G4005" t="s">
        <v>8223</v>
      </c>
      <c r="H4005" t="s">
        <v>8403</v>
      </c>
      <c r="I4005" t="s">
        <v>8245</v>
      </c>
      <c r="J4005">
        <v>1451952000</v>
      </c>
      <c r="K4005">
        <v>1447380099</v>
      </c>
      <c r="L4005" t="b">
        <v>0</v>
      </c>
      <c r="M4005">
        <v>0</v>
      </c>
      <c r="N4005" t="b">
        <v>0</v>
      </c>
      <c r="O4005" t="s">
        <v>8266</v>
      </c>
      <c r="P4005" t="s">
        <v>8319</v>
      </c>
      <c r="Q4005" t="s">
        <v>8323</v>
      </c>
      <c r="R4005">
        <f t="shared" si="434"/>
        <v>0</v>
      </c>
      <c r="S4005" s="9">
        <f t="shared" si="435"/>
        <v>0</v>
      </c>
      <c r="T4005" s="8">
        <f t="shared" si="436"/>
        <v>42321.08447916666</v>
      </c>
      <c r="U4005" s="8">
        <f t="shared" si="437"/>
        <v>42374</v>
      </c>
      <c r="V4005" s="14">
        <f t="shared" si="438"/>
        <v>52.915520833339542</v>
      </c>
      <c r="W4005" s="10">
        <f t="shared" si="439"/>
        <v>-1</v>
      </c>
      <c r="X4005" s="21">
        <f t="shared" si="440"/>
        <v>2015</v>
      </c>
    </row>
    <row r="4006" spans="1:24" ht="60" x14ac:dyDescent="0.25">
      <c r="A4006">
        <v>2876</v>
      </c>
      <c r="B4006" s="1" t="s">
        <v>2876</v>
      </c>
      <c r="C4006" s="1" t="s">
        <v>6986</v>
      </c>
      <c r="D4006" s="3">
        <v>150000</v>
      </c>
      <c r="E4006" s="4">
        <v>0</v>
      </c>
      <c r="F4006" t="s">
        <v>8220</v>
      </c>
      <c r="G4006" t="s">
        <v>8223</v>
      </c>
      <c r="H4006" t="s">
        <v>8403</v>
      </c>
      <c r="I4006" t="s">
        <v>8245</v>
      </c>
      <c r="J4006">
        <v>1437069079</v>
      </c>
      <c r="K4006">
        <v>1434477079</v>
      </c>
      <c r="L4006" t="b">
        <v>0</v>
      </c>
      <c r="M4006">
        <v>0</v>
      </c>
      <c r="N4006" t="b">
        <v>0</v>
      </c>
      <c r="O4006" t="s">
        <v>8269</v>
      </c>
      <c r="P4006" t="s">
        <v>8321</v>
      </c>
      <c r="Q4006" t="s">
        <v>8324</v>
      </c>
      <c r="R4006">
        <f t="shared" si="434"/>
        <v>0</v>
      </c>
      <c r="S4006" s="9">
        <f t="shared" si="435"/>
        <v>0</v>
      </c>
      <c r="T4006" s="8">
        <f t="shared" si="436"/>
        <v>42171.743969907402</v>
      </c>
      <c r="U4006" s="8">
        <f t="shared" si="437"/>
        <v>42201.743969907402</v>
      </c>
      <c r="V4006" s="14">
        <f t="shared" si="438"/>
        <v>30</v>
      </c>
      <c r="W4006" s="10">
        <f t="shared" si="439"/>
        <v>-1</v>
      </c>
      <c r="X4006" s="21">
        <f t="shared" si="440"/>
        <v>2015</v>
      </c>
    </row>
    <row r="4007" spans="1:24" ht="45" x14ac:dyDescent="0.25">
      <c r="A4007">
        <v>3636</v>
      </c>
      <c r="B4007" s="1" t="s">
        <v>3634</v>
      </c>
      <c r="C4007" s="1" t="s">
        <v>7746</v>
      </c>
      <c r="D4007" s="3">
        <v>150000</v>
      </c>
      <c r="E4007" s="4">
        <v>0</v>
      </c>
      <c r="F4007" t="s">
        <v>8220</v>
      </c>
      <c r="G4007" t="s">
        <v>8223</v>
      </c>
      <c r="H4007" t="s">
        <v>8403</v>
      </c>
      <c r="I4007" t="s">
        <v>8245</v>
      </c>
      <c r="J4007">
        <v>1442248829</v>
      </c>
      <c r="K4007">
        <v>1439224829</v>
      </c>
      <c r="L4007" t="b">
        <v>0</v>
      </c>
      <c r="M4007">
        <v>0</v>
      </c>
      <c r="N4007" t="b">
        <v>0</v>
      </c>
      <c r="O4007" t="s">
        <v>8303</v>
      </c>
      <c r="P4007" t="s">
        <v>8321</v>
      </c>
      <c r="Q4007" t="s">
        <v>8333</v>
      </c>
      <c r="R4007">
        <f t="shared" si="434"/>
        <v>0</v>
      </c>
      <c r="S4007" s="9">
        <f t="shared" si="435"/>
        <v>0</v>
      </c>
      <c r="T4007" s="8">
        <f t="shared" si="436"/>
        <v>42226.694780092599</v>
      </c>
      <c r="U4007" s="8">
        <f t="shared" si="437"/>
        <v>42261.694780092599</v>
      </c>
      <c r="V4007" s="14">
        <f t="shared" si="438"/>
        <v>35</v>
      </c>
      <c r="W4007" s="10">
        <f t="shared" si="439"/>
        <v>-1</v>
      </c>
      <c r="X4007" s="21">
        <f t="shared" si="440"/>
        <v>2015</v>
      </c>
    </row>
    <row r="4008" spans="1:24" ht="60" x14ac:dyDescent="0.25">
      <c r="A4008">
        <v>2013</v>
      </c>
      <c r="B4008" s="1" t="s">
        <v>2014</v>
      </c>
      <c r="C4008" s="1" t="s">
        <v>6123</v>
      </c>
      <c r="D4008" s="3">
        <v>160000</v>
      </c>
      <c r="E4008" s="4">
        <v>791862</v>
      </c>
      <c r="F4008" t="s">
        <v>8218</v>
      </c>
      <c r="G4008" t="s">
        <v>8223</v>
      </c>
      <c r="H4008" t="s">
        <v>8403</v>
      </c>
      <c r="I4008" t="s">
        <v>8245</v>
      </c>
      <c r="J4008">
        <v>1468019014</v>
      </c>
      <c r="K4008">
        <v>1462835014</v>
      </c>
      <c r="L4008" t="b">
        <v>1</v>
      </c>
      <c r="M4008">
        <v>4562</v>
      </c>
      <c r="N4008" t="b">
        <v>1</v>
      </c>
      <c r="O4008" t="s">
        <v>8293</v>
      </c>
      <c r="P4008" t="s">
        <v>8306</v>
      </c>
      <c r="Q4008" t="s">
        <v>8307</v>
      </c>
      <c r="R4008">
        <f t="shared" si="434"/>
        <v>173.58</v>
      </c>
      <c r="S4008" s="9">
        <f t="shared" si="435"/>
        <v>495</v>
      </c>
      <c r="T4008" s="8">
        <f t="shared" si="436"/>
        <v>42499.960810185185</v>
      </c>
      <c r="U4008" s="8">
        <f t="shared" si="437"/>
        <v>42559.960810185185</v>
      </c>
      <c r="V4008" s="14">
        <f t="shared" si="438"/>
        <v>60</v>
      </c>
      <c r="W4008" s="10">
        <f t="shared" si="439"/>
        <v>3.9491375</v>
      </c>
      <c r="X4008" s="21">
        <f t="shared" si="440"/>
        <v>2016</v>
      </c>
    </row>
    <row r="4009" spans="1:24" ht="60" x14ac:dyDescent="0.25">
      <c r="A4009">
        <v>1874</v>
      </c>
      <c r="B4009" s="1" t="s">
        <v>1875</v>
      </c>
      <c r="C4009" s="1" t="s">
        <v>5984</v>
      </c>
      <c r="D4009" s="3">
        <v>160000</v>
      </c>
      <c r="E4009" s="4">
        <v>26</v>
      </c>
      <c r="F4009" t="s">
        <v>8220</v>
      </c>
      <c r="G4009" t="s">
        <v>8223</v>
      </c>
      <c r="H4009" t="s">
        <v>8403</v>
      </c>
      <c r="I4009" t="s">
        <v>8245</v>
      </c>
      <c r="J4009">
        <v>1467155733</v>
      </c>
      <c r="K4009">
        <v>1465427733</v>
      </c>
      <c r="L4009" t="b">
        <v>0</v>
      </c>
      <c r="M4009">
        <v>2</v>
      </c>
      <c r="N4009" t="b">
        <v>0</v>
      </c>
      <c r="O4009" t="s">
        <v>8281</v>
      </c>
      <c r="P4009" t="s">
        <v>8314</v>
      </c>
      <c r="Q4009" t="s">
        <v>8342</v>
      </c>
      <c r="R4009">
        <f t="shared" si="434"/>
        <v>13</v>
      </c>
      <c r="S4009" s="9">
        <f t="shared" si="435"/>
        <v>0</v>
      </c>
      <c r="T4009" s="8">
        <f t="shared" si="436"/>
        <v>42529.969131944439</v>
      </c>
      <c r="U4009" s="8">
        <f t="shared" si="437"/>
        <v>42549.969131944439</v>
      </c>
      <c r="V4009" s="14">
        <f t="shared" si="438"/>
        <v>20</v>
      </c>
      <c r="W4009" s="10">
        <f t="shared" si="439"/>
        <v>-0.99983750000000005</v>
      </c>
      <c r="X4009" s="21">
        <f t="shared" si="440"/>
        <v>2016</v>
      </c>
    </row>
    <row r="4010" spans="1:24" ht="45" x14ac:dyDescent="0.25">
      <c r="A4010">
        <v>978</v>
      </c>
      <c r="B4010" s="1" t="s">
        <v>979</v>
      </c>
      <c r="C4010" s="1" t="s">
        <v>5088</v>
      </c>
      <c r="D4010" s="3">
        <v>172889</v>
      </c>
      <c r="E4010" s="4">
        <v>97273</v>
      </c>
      <c r="F4010" t="s">
        <v>8220</v>
      </c>
      <c r="G4010" t="s">
        <v>8234</v>
      </c>
      <c r="H4010" t="s">
        <v>8406</v>
      </c>
      <c r="I4010" t="s">
        <v>8254</v>
      </c>
      <c r="J4010">
        <v>1456385101</v>
      </c>
      <c r="K4010">
        <v>1453793101</v>
      </c>
      <c r="L4010" t="b">
        <v>0</v>
      </c>
      <c r="M4010">
        <v>123</v>
      </c>
      <c r="N4010" t="b">
        <v>0</v>
      </c>
      <c r="O4010" t="s">
        <v>8271</v>
      </c>
      <c r="P4010" t="s">
        <v>8306</v>
      </c>
      <c r="Q4010" t="s">
        <v>8308</v>
      </c>
      <c r="R4010">
        <f t="shared" si="434"/>
        <v>790.84</v>
      </c>
      <c r="S4010" s="9">
        <f t="shared" si="435"/>
        <v>56</v>
      </c>
      <c r="T4010" s="8">
        <f t="shared" si="436"/>
        <v>42395.309039351851</v>
      </c>
      <c r="U4010" s="8">
        <f t="shared" si="437"/>
        <v>42425.309039351851</v>
      </c>
      <c r="V4010" s="14">
        <f t="shared" si="438"/>
        <v>30</v>
      </c>
      <c r="W4010" s="10">
        <f t="shared" si="439"/>
        <v>-0.4373673281700976</v>
      </c>
      <c r="X4010" s="21">
        <f t="shared" si="440"/>
        <v>2016</v>
      </c>
    </row>
    <row r="4011" spans="1:24" ht="60" x14ac:dyDescent="0.25">
      <c r="A4011">
        <v>1176</v>
      </c>
      <c r="B4011" s="1" t="s">
        <v>1177</v>
      </c>
      <c r="C4011" s="1" t="s">
        <v>5286</v>
      </c>
      <c r="D4011" s="3">
        <v>175000</v>
      </c>
      <c r="E4011" s="4">
        <v>10</v>
      </c>
      <c r="F4011" t="s">
        <v>8220</v>
      </c>
      <c r="G4011" t="s">
        <v>8225</v>
      </c>
      <c r="H4011" t="s">
        <v>8404</v>
      </c>
      <c r="I4011" t="s">
        <v>8247</v>
      </c>
      <c r="J4011">
        <v>1488805200</v>
      </c>
      <c r="K4011">
        <v>1484094498</v>
      </c>
      <c r="L4011" t="b">
        <v>0</v>
      </c>
      <c r="M4011">
        <v>1</v>
      </c>
      <c r="N4011" t="b">
        <v>0</v>
      </c>
      <c r="O4011" t="s">
        <v>8282</v>
      </c>
      <c r="P4011" t="s">
        <v>8317</v>
      </c>
      <c r="Q4011" t="s">
        <v>8343</v>
      </c>
      <c r="R4011">
        <f t="shared" si="434"/>
        <v>10</v>
      </c>
      <c r="S4011" s="9">
        <f t="shared" si="435"/>
        <v>0</v>
      </c>
      <c r="T4011" s="8">
        <f t="shared" si="436"/>
        <v>42746.019652777773</v>
      </c>
      <c r="U4011" s="8">
        <f t="shared" si="437"/>
        <v>42800.541666666672</v>
      </c>
      <c r="V4011" s="14">
        <f t="shared" si="438"/>
        <v>54.522013888898073</v>
      </c>
      <c r="W4011" s="10">
        <f t="shared" si="439"/>
        <v>-0.99994285714285713</v>
      </c>
      <c r="X4011" s="21">
        <f t="shared" si="440"/>
        <v>2017</v>
      </c>
    </row>
    <row r="4012" spans="1:24" ht="30" x14ac:dyDescent="0.25">
      <c r="A4012">
        <v>696</v>
      </c>
      <c r="B4012" s="1" t="s">
        <v>697</v>
      </c>
      <c r="C4012" s="1" t="s">
        <v>4806</v>
      </c>
      <c r="D4012" s="3">
        <v>175000</v>
      </c>
      <c r="E4012" s="4">
        <v>1</v>
      </c>
      <c r="F4012" t="s">
        <v>8220</v>
      </c>
      <c r="G4012" t="s">
        <v>8232</v>
      </c>
      <c r="H4012" t="s">
        <v>8414</v>
      </c>
      <c r="I4012" t="s">
        <v>8248</v>
      </c>
      <c r="J4012">
        <v>1406326502</v>
      </c>
      <c r="K4012">
        <v>1403734502</v>
      </c>
      <c r="L4012" t="b">
        <v>0</v>
      </c>
      <c r="M4012">
        <v>1</v>
      </c>
      <c r="N4012" t="b">
        <v>0</v>
      </c>
      <c r="O4012" t="s">
        <v>8271</v>
      </c>
      <c r="P4012" t="s">
        <v>8306</v>
      </c>
      <c r="Q4012" t="s">
        <v>8308</v>
      </c>
      <c r="R4012">
        <f t="shared" si="434"/>
        <v>1</v>
      </c>
      <c r="S4012" s="9">
        <f t="shared" si="435"/>
        <v>0</v>
      </c>
      <c r="T4012" s="8">
        <f t="shared" si="436"/>
        <v>41815.927106481482</v>
      </c>
      <c r="U4012" s="8">
        <f t="shared" si="437"/>
        <v>41845.927106481482</v>
      </c>
      <c r="V4012" s="14">
        <f t="shared" si="438"/>
        <v>30</v>
      </c>
      <c r="W4012" s="10">
        <f t="shared" si="439"/>
        <v>-0.99999428571428572</v>
      </c>
      <c r="X4012" s="21">
        <f t="shared" si="440"/>
        <v>2014</v>
      </c>
    </row>
    <row r="4013" spans="1:24" ht="60" x14ac:dyDescent="0.25">
      <c r="A4013">
        <v>2363</v>
      </c>
      <c r="B4013" s="1" t="s">
        <v>2364</v>
      </c>
      <c r="C4013" s="1" t="s">
        <v>6473</v>
      </c>
      <c r="D4013" s="3">
        <v>175000</v>
      </c>
      <c r="E4013" s="4">
        <v>0</v>
      </c>
      <c r="F4013" t="s">
        <v>8219</v>
      </c>
      <c r="G4013" t="s">
        <v>8223</v>
      </c>
      <c r="H4013" t="s">
        <v>8403</v>
      </c>
      <c r="I4013" t="s">
        <v>8245</v>
      </c>
      <c r="J4013">
        <v>1451348200</v>
      </c>
      <c r="K4013">
        <v>1447460200</v>
      </c>
      <c r="L4013" t="b">
        <v>0</v>
      </c>
      <c r="M4013">
        <v>0</v>
      </c>
      <c r="N4013" t="b">
        <v>0</v>
      </c>
      <c r="O4013" t="s">
        <v>8270</v>
      </c>
      <c r="P4013" t="s">
        <v>8306</v>
      </c>
      <c r="Q4013" t="s">
        <v>8340</v>
      </c>
      <c r="R4013">
        <f t="shared" si="434"/>
        <v>0</v>
      </c>
      <c r="S4013" s="9">
        <f t="shared" si="435"/>
        <v>0</v>
      </c>
      <c r="T4013" s="8">
        <f t="shared" si="436"/>
        <v>42322.011574074073</v>
      </c>
      <c r="U4013" s="8">
        <f t="shared" si="437"/>
        <v>42367.011574074073</v>
      </c>
      <c r="V4013" s="14">
        <f t="shared" si="438"/>
        <v>45</v>
      </c>
      <c r="W4013" s="10">
        <f t="shared" si="439"/>
        <v>-1</v>
      </c>
      <c r="X4013" s="21">
        <f t="shared" si="440"/>
        <v>2015</v>
      </c>
    </row>
    <row r="4014" spans="1:24" ht="30" x14ac:dyDescent="0.25">
      <c r="A4014">
        <v>2076</v>
      </c>
      <c r="B4014" s="1" t="s">
        <v>2077</v>
      </c>
      <c r="C4014" s="1" t="s">
        <v>6186</v>
      </c>
      <c r="D4014" s="3">
        <v>179000</v>
      </c>
      <c r="E4014" s="4">
        <v>972594.99</v>
      </c>
      <c r="F4014" t="s">
        <v>8218</v>
      </c>
      <c r="G4014" t="s">
        <v>8224</v>
      </c>
      <c r="H4014" t="s">
        <v>8407</v>
      </c>
      <c r="I4014" t="s">
        <v>8246</v>
      </c>
      <c r="J4014">
        <v>1406149689</v>
      </c>
      <c r="K4014">
        <v>1402693689</v>
      </c>
      <c r="L4014" t="b">
        <v>0</v>
      </c>
      <c r="M4014">
        <v>8359</v>
      </c>
      <c r="N4014" t="b">
        <v>1</v>
      </c>
      <c r="O4014" t="s">
        <v>8293</v>
      </c>
      <c r="P4014" t="s">
        <v>8306</v>
      </c>
      <c r="Q4014" t="s">
        <v>8307</v>
      </c>
      <c r="R4014">
        <f t="shared" si="434"/>
        <v>116.35</v>
      </c>
      <c r="S4014" s="9">
        <f t="shared" si="435"/>
        <v>543</v>
      </c>
      <c r="T4014" s="8">
        <f t="shared" si="436"/>
        <v>41803.880659722221</v>
      </c>
      <c r="U4014" s="8">
        <f t="shared" si="437"/>
        <v>41843.880659722221</v>
      </c>
      <c r="V4014" s="14">
        <f t="shared" si="438"/>
        <v>40</v>
      </c>
      <c r="W4014" s="10">
        <f t="shared" si="439"/>
        <v>4.4334915642458101</v>
      </c>
      <c r="X4014" s="21">
        <f t="shared" si="440"/>
        <v>2014</v>
      </c>
    </row>
    <row r="4015" spans="1:24" ht="60" x14ac:dyDescent="0.25">
      <c r="A4015">
        <v>1314</v>
      </c>
      <c r="B4015" s="1" t="s">
        <v>1315</v>
      </c>
      <c r="C4015" s="1" t="s">
        <v>5424</v>
      </c>
      <c r="D4015" s="3">
        <v>180000</v>
      </c>
      <c r="E4015" s="4">
        <v>2028</v>
      </c>
      <c r="F4015" t="s">
        <v>8219</v>
      </c>
      <c r="G4015" t="s">
        <v>8223</v>
      </c>
      <c r="H4015" t="s">
        <v>8403</v>
      </c>
      <c r="I4015" t="s">
        <v>8245</v>
      </c>
      <c r="J4015">
        <v>1477065860</v>
      </c>
      <c r="K4015">
        <v>1471881860</v>
      </c>
      <c r="L4015" t="b">
        <v>0</v>
      </c>
      <c r="M4015">
        <v>11</v>
      </c>
      <c r="N4015" t="b">
        <v>0</v>
      </c>
      <c r="O4015" t="s">
        <v>8271</v>
      </c>
      <c r="P4015" t="s">
        <v>8306</v>
      </c>
      <c r="Q4015" t="s">
        <v>8308</v>
      </c>
      <c r="R4015">
        <f t="shared" si="434"/>
        <v>184.36</v>
      </c>
      <c r="S4015" s="9">
        <f t="shared" si="435"/>
        <v>1</v>
      </c>
      <c r="T4015" s="8">
        <f t="shared" si="436"/>
        <v>42604.669675925921</v>
      </c>
      <c r="U4015" s="8">
        <f t="shared" si="437"/>
        <v>42664.669675925921</v>
      </c>
      <c r="V4015" s="14">
        <f t="shared" si="438"/>
        <v>60</v>
      </c>
      <c r="W4015" s="10">
        <f t="shared" si="439"/>
        <v>-0.98873333333333335</v>
      </c>
      <c r="X4015" s="21">
        <f t="shared" si="440"/>
        <v>2016</v>
      </c>
    </row>
    <row r="4016" spans="1:24" ht="60" x14ac:dyDescent="0.25">
      <c r="A4016">
        <v>1441</v>
      </c>
      <c r="B4016" s="1" t="s">
        <v>1442</v>
      </c>
      <c r="C4016" s="1" t="s">
        <v>5551</v>
      </c>
      <c r="D4016" s="3">
        <v>180000</v>
      </c>
      <c r="E4016" s="4">
        <v>2020</v>
      </c>
      <c r="F4016" t="s">
        <v>8220</v>
      </c>
      <c r="G4016" t="s">
        <v>8224</v>
      </c>
      <c r="H4016" t="s">
        <v>8407</v>
      </c>
      <c r="I4016" t="s">
        <v>8246</v>
      </c>
      <c r="J4016">
        <v>1441995769</v>
      </c>
      <c r="K4016">
        <v>1436811769</v>
      </c>
      <c r="L4016" t="b">
        <v>0</v>
      </c>
      <c r="M4016">
        <v>3</v>
      </c>
      <c r="N4016" t="b">
        <v>0</v>
      </c>
      <c r="O4016" t="s">
        <v>8285</v>
      </c>
      <c r="P4016" t="s">
        <v>8309</v>
      </c>
      <c r="Q4016" t="s">
        <v>8346</v>
      </c>
      <c r="R4016">
        <f t="shared" si="434"/>
        <v>673.33</v>
      </c>
      <c r="S4016" s="9">
        <f t="shared" si="435"/>
        <v>1</v>
      </c>
      <c r="T4016" s="8">
        <f t="shared" si="436"/>
        <v>42198.765844907408</v>
      </c>
      <c r="U4016" s="8">
        <f t="shared" si="437"/>
        <v>42258.765844907408</v>
      </c>
      <c r="V4016" s="14">
        <f t="shared" si="438"/>
        <v>60</v>
      </c>
      <c r="W4016" s="10">
        <f t="shared" si="439"/>
        <v>-0.98877777777777776</v>
      </c>
      <c r="X4016" s="21">
        <f t="shared" si="440"/>
        <v>2015</v>
      </c>
    </row>
    <row r="4017" spans="1:24" ht="60" x14ac:dyDescent="0.25">
      <c r="A4017">
        <v>2909</v>
      </c>
      <c r="B4017" s="1" t="s">
        <v>2909</v>
      </c>
      <c r="C4017" s="1" t="s">
        <v>7019</v>
      </c>
      <c r="D4017" s="3">
        <v>180000</v>
      </c>
      <c r="E4017" s="4">
        <v>20</v>
      </c>
      <c r="F4017" t="s">
        <v>8220</v>
      </c>
      <c r="G4017" t="s">
        <v>8223</v>
      </c>
      <c r="H4017" t="s">
        <v>8403</v>
      </c>
      <c r="I4017" t="s">
        <v>8245</v>
      </c>
      <c r="J4017">
        <v>1416944760</v>
      </c>
      <c r="K4017">
        <v>1413527001</v>
      </c>
      <c r="L4017" t="b">
        <v>0</v>
      </c>
      <c r="M4017">
        <v>1</v>
      </c>
      <c r="N4017" t="b">
        <v>0</v>
      </c>
      <c r="O4017" t="s">
        <v>8269</v>
      </c>
      <c r="P4017" t="s">
        <v>8321</v>
      </c>
      <c r="Q4017" t="s">
        <v>8324</v>
      </c>
      <c r="R4017">
        <f t="shared" si="434"/>
        <v>20</v>
      </c>
      <c r="S4017" s="9">
        <f t="shared" si="435"/>
        <v>0</v>
      </c>
      <c r="T4017" s="8">
        <f t="shared" si="436"/>
        <v>41929.266215277778</v>
      </c>
      <c r="U4017" s="8">
        <f t="shared" si="437"/>
        <v>41968.823611111111</v>
      </c>
      <c r="V4017" s="14">
        <f t="shared" si="438"/>
        <v>39.55739583333343</v>
      </c>
      <c r="W4017" s="10">
        <f t="shared" si="439"/>
        <v>-0.99988888888888894</v>
      </c>
      <c r="X4017" s="21">
        <f t="shared" si="440"/>
        <v>2014</v>
      </c>
    </row>
    <row r="4018" spans="1:24" ht="45" x14ac:dyDescent="0.25">
      <c r="A4018">
        <v>1982</v>
      </c>
      <c r="B4018" s="1" t="s">
        <v>1983</v>
      </c>
      <c r="C4018" s="1" t="s">
        <v>6092</v>
      </c>
      <c r="D4018" s="3">
        <v>180000</v>
      </c>
      <c r="E4018" s="4">
        <v>0</v>
      </c>
      <c r="F4018" t="s">
        <v>8220</v>
      </c>
      <c r="G4018" t="s">
        <v>8230</v>
      </c>
      <c r="H4018" t="s">
        <v>8423</v>
      </c>
      <c r="I4018" t="s">
        <v>8251</v>
      </c>
      <c r="J4018">
        <v>1480863887</v>
      </c>
      <c r="K4018">
        <v>1478268287</v>
      </c>
      <c r="L4018" t="b">
        <v>0</v>
      </c>
      <c r="M4018">
        <v>0</v>
      </c>
      <c r="N4018" t="b">
        <v>0</v>
      </c>
      <c r="O4018" t="s">
        <v>8294</v>
      </c>
      <c r="P4018" t="s">
        <v>8311</v>
      </c>
      <c r="Q4018" t="s">
        <v>8351</v>
      </c>
      <c r="R4018">
        <f t="shared" si="434"/>
        <v>0</v>
      </c>
      <c r="S4018" s="9">
        <f t="shared" si="435"/>
        <v>0</v>
      </c>
      <c r="T4018" s="8">
        <f t="shared" si="436"/>
        <v>42678.586655092593</v>
      </c>
      <c r="U4018" s="8">
        <f t="shared" si="437"/>
        <v>42708.628321759257</v>
      </c>
      <c r="V4018" s="14">
        <f t="shared" si="438"/>
        <v>30.041666666664241</v>
      </c>
      <c r="W4018" s="10">
        <f t="shared" si="439"/>
        <v>-1</v>
      </c>
      <c r="X4018" s="21">
        <f t="shared" si="440"/>
        <v>2016</v>
      </c>
    </row>
    <row r="4019" spans="1:24" ht="60" x14ac:dyDescent="0.25">
      <c r="A4019">
        <v>2513</v>
      </c>
      <c r="B4019" s="1" t="s">
        <v>2513</v>
      </c>
      <c r="C4019" s="1" t="s">
        <v>6623</v>
      </c>
      <c r="D4019" s="3">
        <v>180000</v>
      </c>
      <c r="E4019" s="4">
        <v>0</v>
      </c>
      <c r="F4019" t="s">
        <v>8220</v>
      </c>
      <c r="G4019" t="s">
        <v>8235</v>
      </c>
      <c r="H4019" t="s">
        <v>8412</v>
      </c>
      <c r="I4019" t="s">
        <v>8248</v>
      </c>
      <c r="J4019">
        <v>1488067789</v>
      </c>
      <c r="K4019">
        <v>1482883789</v>
      </c>
      <c r="L4019" t="b">
        <v>0</v>
      </c>
      <c r="M4019">
        <v>0</v>
      </c>
      <c r="N4019" t="b">
        <v>0</v>
      </c>
      <c r="O4019" t="s">
        <v>8297</v>
      </c>
      <c r="P4019" t="s">
        <v>8317</v>
      </c>
      <c r="Q4019" t="s">
        <v>8355</v>
      </c>
      <c r="R4019">
        <f t="shared" si="434"/>
        <v>0</v>
      </c>
      <c r="S4019" s="9">
        <f t="shared" si="435"/>
        <v>0</v>
      </c>
      <c r="T4019" s="8">
        <f t="shared" si="436"/>
        <v>42732.00681712963</v>
      </c>
      <c r="U4019" s="8">
        <f t="shared" si="437"/>
        <v>42792.00681712963</v>
      </c>
      <c r="V4019" s="14">
        <f t="shared" si="438"/>
        <v>60</v>
      </c>
      <c r="W4019" s="10">
        <f t="shared" si="439"/>
        <v>-1</v>
      </c>
      <c r="X4019" s="21">
        <f t="shared" si="440"/>
        <v>2016</v>
      </c>
    </row>
    <row r="4020" spans="1:24" ht="60" x14ac:dyDescent="0.25">
      <c r="A4020">
        <v>1973</v>
      </c>
      <c r="B4020" s="1" t="s">
        <v>1974</v>
      </c>
      <c r="C4020" s="1" t="s">
        <v>6083</v>
      </c>
      <c r="D4020" s="3">
        <v>198000</v>
      </c>
      <c r="E4020" s="4">
        <v>508525.01</v>
      </c>
      <c r="F4020" t="s">
        <v>8218</v>
      </c>
      <c r="G4020" t="s">
        <v>8223</v>
      </c>
      <c r="H4020" t="s">
        <v>8403</v>
      </c>
      <c r="I4020" t="s">
        <v>8245</v>
      </c>
      <c r="J4020">
        <v>1470466800</v>
      </c>
      <c r="K4020">
        <v>1467134464</v>
      </c>
      <c r="L4020" t="b">
        <v>1</v>
      </c>
      <c r="M4020">
        <v>2051</v>
      </c>
      <c r="N4020" t="b">
        <v>1</v>
      </c>
      <c r="O4020" t="s">
        <v>8293</v>
      </c>
      <c r="P4020" t="s">
        <v>8306</v>
      </c>
      <c r="Q4020" t="s">
        <v>8307</v>
      </c>
      <c r="R4020">
        <f t="shared" si="434"/>
        <v>247.94</v>
      </c>
      <c r="S4020" s="9">
        <f t="shared" si="435"/>
        <v>257</v>
      </c>
      <c r="T4020" s="8">
        <f t="shared" si="436"/>
        <v>42549.722962962958</v>
      </c>
      <c r="U4020" s="8">
        <f t="shared" si="437"/>
        <v>42588.291666666672</v>
      </c>
      <c r="V4020" s="14">
        <f t="shared" si="438"/>
        <v>38.568703703713254</v>
      </c>
      <c r="W4020" s="10">
        <f t="shared" si="439"/>
        <v>1.5683081313131313</v>
      </c>
      <c r="X4020" s="21">
        <f t="shared" si="440"/>
        <v>2016</v>
      </c>
    </row>
    <row r="4021" spans="1:24" ht="45" x14ac:dyDescent="0.25">
      <c r="A4021">
        <v>1979</v>
      </c>
      <c r="B4021" s="1" t="s">
        <v>1980</v>
      </c>
      <c r="C4021" s="1" t="s">
        <v>6089</v>
      </c>
      <c r="D4021" s="3">
        <v>200000</v>
      </c>
      <c r="E4021" s="4">
        <v>229802.31</v>
      </c>
      <c r="F4021" t="s">
        <v>8218</v>
      </c>
      <c r="G4021" t="s">
        <v>8223</v>
      </c>
      <c r="H4021" t="s">
        <v>8403</v>
      </c>
      <c r="I4021" t="s">
        <v>8245</v>
      </c>
      <c r="J4021">
        <v>1447909140</v>
      </c>
      <c r="K4021">
        <v>1444734146</v>
      </c>
      <c r="L4021" t="b">
        <v>1</v>
      </c>
      <c r="M4021">
        <v>813</v>
      </c>
      <c r="N4021" t="b">
        <v>1</v>
      </c>
      <c r="O4021" t="s">
        <v>8293</v>
      </c>
      <c r="P4021" t="s">
        <v>8306</v>
      </c>
      <c r="Q4021" t="s">
        <v>8307</v>
      </c>
      <c r="R4021">
        <f t="shared" si="434"/>
        <v>282.66000000000003</v>
      </c>
      <c r="S4021" s="9">
        <f t="shared" si="435"/>
        <v>115</v>
      </c>
      <c r="T4021" s="8">
        <f t="shared" si="436"/>
        <v>42290.460023148145</v>
      </c>
      <c r="U4021" s="8">
        <f t="shared" si="437"/>
        <v>42327.207638888889</v>
      </c>
      <c r="V4021" s="14">
        <f t="shared" si="438"/>
        <v>36.74761574074364</v>
      </c>
      <c r="W4021" s="10">
        <f t="shared" si="439"/>
        <v>0.14901154999999999</v>
      </c>
      <c r="X4021" s="21">
        <f t="shared" si="440"/>
        <v>2015</v>
      </c>
    </row>
    <row r="4022" spans="1:24" ht="45" x14ac:dyDescent="0.25">
      <c r="A4022">
        <v>1005</v>
      </c>
      <c r="B4022" s="1" t="s">
        <v>1006</v>
      </c>
      <c r="C4022" s="1" t="s">
        <v>5115</v>
      </c>
      <c r="D4022" s="3">
        <v>200000</v>
      </c>
      <c r="E4022" s="4">
        <v>150102</v>
      </c>
      <c r="F4022" t="s">
        <v>8219</v>
      </c>
      <c r="G4022" t="s">
        <v>8223</v>
      </c>
      <c r="H4022" t="s">
        <v>8403</v>
      </c>
      <c r="I4022" t="s">
        <v>8245</v>
      </c>
      <c r="J4022">
        <v>1446217183</v>
      </c>
      <c r="K4022">
        <v>1443538783</v>
      </c>
      <c r="L4022" t="b">
        <v>0</v>
      </c>
      <c r="M4022">
        <v>161</v>
      </c>
      <c r="N4022" t="b">
        <v>0</v>
      </c>
      <c r="O4022" t="s">
        <v>8271</v>
      </c>
      <c r="P4022" t="s">
        <v>8306</v>
      </c>
      <c r="Q4022" t="s">
        <v>8308</v>
      </c>
      <c r="R4022">
        <f t="shared" si="434"/>
        <v>932.31</v>
      </c>
      <c r="S4022" s="9">
        <f t="shared" si="435"/>
        <v>75</v>
      </c>
      <c r="T4022" s="8">
        <f t="shared" si="436"/>
        <v>42276.624803240738</v>
      </c>
      <c r="U4022" s="8">
        <f t="shared" si="437"/>
        <v>42307.624803240738</v>
      </c>
      <c r="V4022" s="14">
        <f t="shared" si="438"/>
        <v>31</v>
      </c>
      <c r="W4022" s="10">
        <f t="shared" si="439"/>
        <v>-0.24948999999999999</v>
      </c>
      <c r="X4022" s="21">
        <f t="shared" si="440"/>
        <v>2015</v>
      </c>
    </row>
    <row r="4023" spans="1:24" ht="60" x14ac:dyDescent="0.25">
      <c r="A4023">
        <v>689</v>
      </c>
      <c r="B4023" s="1" t="s">
        <v>690</v>
      </c>
      <c r="C4023" s="1" t="s">
        <v>4799</v>
      </c>
      <c r="D4023" s="3">
        <v>200000</v>
      </c>
      <c r="E4023" s="4">
        <v>115297.5</v>
      </c>
      <c r="F4023" t="s">
        <v>8220</v>
      </c>
      <c r="G4023" t="s">
        <v>8223</v>
      </c>
      <c r="H4023" t="s">
        <v>8403</v>
      </c>
      <c r="I4023" t="s">
        <v>8245</v>
      </c>
      <c r="J4023">
        <v>1481173140</v>
      </c>
      <c r="K4023">
        <v>1478016097</v>
      </c>
      <c r="L4023" t="b">
        <v>0</v>
      </c>
      <c r="M4023">
        <v>336</v>
      </c>
      <c r="N4023" t="b">
        <v>0</v>
      </c>
      <c r="O4023" t="s">
        <v>8271</v>
      </c>
      <c r="P4023" t="s">
        <v>8306</v>
      </c>
      <c r="Q4023" t="s">
        <v>8308</v>
      </c>
      <c r="R4023">
        <f t="shared" si="434"/>
        <v>343.15</v>
      </c>
      <c r="S4023" s="9">
        <f t="shared" si="435"/>
        <v>58</v>
      </c>
      <c r="T4023" s="8">
        <f t="shared" si="436"/>
        <v>42675.66778935185</v>
      </c>
      <c r="U4023" s="8">
        <f t="shared" si="437"/>
        <v>42712.207638888889</v>
      </c>
      <c r="V4023" s="14">
        <f t="shared" si="438"/>
        <v>36.539849537039117</v>
      </c>
      <c r="W4023" s="10">
        <f t="shared" si="439"/>
        <v>-0.42351250000000001</v>
      </c>
      <c r="X4023" s="21">
        <f t="shared" si="440"/>
        <v>2016</v>
      </c>
    </row>
    <row r="4024" spans="1:24" ht="60" x14ac:dyDescent="0.25">
      <c r="A4024">
        <v>669</v>
      </c>
      <c r="B4024" s="1" t="s">
        <v>670</v>
      </c>
      <c r="C4024" s="1" t="s">
        <v>4779</v>
      </c>
      <c r="D4024" s="3">
        <v>200000</v>
      </c>
      <c r="E4024" s="4">
        <v>43015</v>
      </c>
      <c r="F4024" t="s">
        <v>8220</v>
      </c>
      <c r="G4024" t="s">
        <v>8234</v>
      </c>
      <c r="H4024" t="s">
        <v>8406</v>
      </c>
      <c r="I4024" t="s">
        <v>8254</v>
      </c>
      <c r="J4024">
        <v>1467817258</v>
      </c>
      <c r="K4024">
        <v>1465225258</v>
      </c>
      <c r="L4024" t="b">
        <v>0</v>
      </c>
      <c r="M4024">
        <v>28</v>
      </c>
      <c r="N4024" t="b">
        <v>0</v>
      </c>
      <c r="O4024" t="s">
        <v>8271</v>
      </c>
      <c r="P4024" t="s">
        <v>8306</v>
      </c>
      <c r="Q4024" t="s">
        <v>8308</v>
      </c>
      <c r="R4024">
        <f t="shared" si="434"/>
        <v>1536.25</v>
      </c>
      <c r="S4024" s="9">
        <f t="shared" si="435"/>
        <v>22</v>
      </c>
      <c r="T4024" s="8">
        <f t="shared" si="436"/>
        <v>42527.625671296293</v>
      </c>
      <c r="U4024" s="8">
        <f t="shared" si="437"/>
        <v>42557.625671296293</v>
      </c>
      <c r="V4024" s="14">
        <f t="shared" si="438"/>
        <v>30</v>
      </c>
      <c r="W4024" s="10">
        <f t="shared" si="439"/>
        <v>-0.78492499999999998</v>
      </c>
      <c r="X4024" s="21">
        <f t="shared" si="440"/>
        <v>2016</v>
      </c>
    </row>
    <row r="4025" spans="1:24" ht="60" x14ac:dyDescent="0.25">
      <c r="A4025">
        <v>2942</v>
      </c>
      <c r="B4025" s="1" t="s">
        <v>2942</v>
      </c>
      <c r="C4025" s="1" t="s">
        <v>7052</v>
      </c>
      <c r="D4025" s="3">
        <v>200000</v>
      </c>
      <c r="E4025" s="4">
        <v>40850</v>
      </c>
      <c r="F4025" t="s">
        <v>8220</v>
      </c>
      <c r="G4025" t="s">
        <v>8228</v>
      </c>
      <c r="H4025" t="s">
        <v>8408</v>
      </c>
      <c r="I4025" t="s">
        <v>8250</v>
      </c>
      <c r="J4025">
        <v>1450297080</v>
      </c>
      <c r="K4025">
        <v>1448565459</v>
      </c>
      <c r="L4025" t="b">
        <v>0</v>
      </c>
      <c r="M4025">
        <v>202</v>
      </c>
      <c r="N4025" t="b">
        <v>0</v>
      </c>
      <c r="O4025" t="s">
        <v>8301</v>
      </c>
      <c r="P4025" t="s">
        <v>8321</v>
      </c>
      <c r="Q4025" t="s">
        <v>8322</v>
      </c>
      <c r="R4025">
        <f t="shared" si="434"/>
        <v>202.23</v>
      </c>
      <c r="S4025" s="9">
        <f t="shared" si="435"/>
        <v>20</v>
      </c>
      <c r="T4025" s="8">
        <f t="shared" si="436"/>
        <v>42334.803923611107</v>
      </c>
      <c r="U4025" s="8">
        <f t="shared" si="437"/>
        <v>42354.845833333333</v>
      </c>
      <c r="V4025" s="14">
        <f t="shared" si="438"/>
        <v>20.041909722225682</v>
      </c>
      <c r="W4025" s="10">
        <f t="shared" si="439"/>
        <v>-0.79574999999999996</v>
      </c>
      <c r="X4025" s="21">
        <f t="shared" si="440"/>
        <v>2015</v>
      </c>
    </row>
    <row r="4026" spans="1:24" ht="60" x14ac:dyDescent="0.25">
      <c r="A4026">
        <v>1317</v>
      </c>
      <c r="B4026" s="1" t="s">
        <v>1318</v>
      </c>
      <c r="C4026" s="1" t="s">
        <v>5427</v>
      </c>
      <c r="D4026" s="3">
        <v>200000</v>
      </c>
      <c r="E4026" s="4">
        <v>11467</v>
      </c>
      <c r="F4026" t="s">
        <v>8219</v>
      </c>
      <c r="G4026" t="s">
        <v>8231</v>
      </c>
      <c r="H4026" t="s">
        <v>8417</v>
      </c>
      <c r="I4026" t="s">
        <v>8252</v>
      </c>
      <c r="J4026">
        <v>1469109600</v>
      </c>
      <c r="K4026">
        <v>1464586746</v>
      </c>
      <c r="L4026" t="b">
        <v>0</v>
      </c>
      <c r="M4026">
        <v>19</v>
      </c>
      <c r="N4026" t="b">
        <v>0</v>
      </c>
      <c r="O4026" t="s">
        <v>8271</v>
      </c>
      <c r="P4026" t="s">
        <v>8306</v>
      </c>
      <c r="Q4026" t="s">
        <v>8308</v>
      </c>
      <c r="R4026">
        <f t="shared" si="434"/>
        <v>603.53</v>
      </c>
      <c r="S4026" s="9">
        <f t="shared" si="435"/>
        <v>6</v>
      </c>
      <c r="T4026" s="8">
        <f t="shared" si="436"/>
        <v>42520.235486111109</v>
      </c>
      <c r="U4026" s="8">
        <f t="shared" si="437"/>
        <v>42572.583333333328</v>
      </c>
      <c r="V4026" s="14">
        <f t="shared" si="438"/>
        <v>52.347847222219571</v>
      </c>
      <c r="W4026" s="10">
        <f t="shared" si="439"/>
        <v>-0.94266499999999998</v>
      </c>
      <c r="X4026" s="21">
        <f t="shared" si="440"/>
        <v>2016</v>
      </c>
    </row>
    <row r="4027" spans="1:24" ht="60" x14ac:dyDescent="0.25">
      <c r="A4027">
        <v>994</v>
      </c>
      <c r="B4027" s="1" t="s">
        <v>995</v>
      </c>
      <c r="C4027" s="1" t="s">
        <v>5104</v>
      </c>
      <c r="D4027" s="3">
        <v>200000</v>
      </c>
      <c r="E4027" s="4">
        <v>4669</v>
      </c>
      <c r="F4027" t="s">
        <v>8220</v>
      </c>
      <c r="G4027" t="s">
        <v>8223</v>
      </c>
      <c r="H4027" t="s">
        <v>8403</v>
      </c>
      <c r="I4027" t="s">
        <v>8245</v>
      </c>
      <c r="J4027">
        <v>1417388340</v>
      </c>
      <c r="K4027">
        <v>1412835530</v>
      </c>
      <c r="L4027" t="b">
        <v>0</v>
      </c>
      <c r="M4027">
        <v>11</v>
      </c>
      <c r="N4027" t="b">
        <v>0</v>
      </c>
      <c r="O4027" t="s">
        <v>8271</v>
      </c>
      <c r="P4027" t="s">
        <v>8306</v>
      </c>
      <c r="Q4027" t="s">
        <v>8308</v>
      </c>
      <c r="R4027">
        <f t="shared" si="434"/>
        <v>424.45</v>
      </c>
      <c r="S4027" s="9">
        <f t="shared" si="435"/>
        <v>2</v>
      </c>
      <c r="T4027" s="8">
        <f t="shared" si="436"/>
        <v>41921.263078703705</v>
      </c>
      <c r="U4027" s="8">
        <f t="shared" si="437"/>
        <v>41973.957638888889</v>
      </c>
      <c r="V4027" s="14">
        <f t="shared" si="438"/>
        <v>52.694560185183946</v>
      </c>
      <c r="W4027" s="10">
        <f t="shared" si="439"/>
        <v>-0.97665500000000005</v>
      </c>
      <c r="X4027" s="21">
        <f t="shared" si="440"/>
        <v>2014</v>
      </c>
    </row>
    <row r="4028" spans="1:24" ht="60" x14ac:dyDescent="0.25">
      <c r="A4028">
        <v>663</v>
      </c>
      <c r="B4028" s="1" t="s">
        <v>664</v>
      </c>
      <c r="C4028" s="1" t="s">
        <v>4773</v>
      </c>
      <c r="D4028" s="3">
        <v>200000</v>
      </c>
      <c r="E4028" s="4">
        <v>700</v>
      </c>
      <c r="F4028" t="s">
        <v>8220</v>
      </c>
      <c r="G4028" t="s">
        <v>8231</v>
      </c>
      <c r="H4028" t="s">
        <v>8417</v>
      </c>
      <c r="I4028" t="s">
        <v>8252</v>
      </c>
      <c r="J4028">
        <v>1437250456</v>
      </c>
      <c r="K4028">
        <v>1434658456</v>
      </c>
      <c r="L4028" t="b">
        <v>0</v>
      </c>
      <c r="M4028">
        <v>7</v>
      </c>
      <c r="N4028" t="b">
        <v>0</v>
      </c>
      <c r="O4028" t="s">
        <v>8271</v>
      </c>
      <c r="P4028" t="s">
        <v>8306</v>
      </c>
      <c r="Q4028" t="s">
        <v>8308</v>
      </c>
      <c r="R4028">
        <f t="shared" si="434"/>
        <v>100</v>
      </c>
      <c r="S4028" s="9">
        <f t="shared" si="435"/>
        <v>0</v>
      </c>
      <c r="T4028" s="8">
        <f t="shared" si="436"/>
        <v>42173.843240740738</v>
      </c>
      <c r="U4028" s="8">
        <f t="shared" si="437"/>
        <v>42203.843240740738</v>
      </c>
      <c r="V4028" s="14">
        <f t="shared" si="438"/>
        <v>30</v>
      </c>
      <c r="W4028" s="10">
        <f t="shared" si="439"/>
        <v>-0.99650000000000005</v>
      </c>
      <c r="X4028" s="21">
        <f t="shared" si="440"/>
        <v>2015</v>
      </c>
    </row>
    <row r="4029" spans="1:24" ht="60" x14ac:dyDescent="0.25">
      <c r="A4029">
        <v>629</v>
      </c>
      <c r="B4029" s="1" t="s">
        <v>630</v>
      </c>
      <c r="C4029" s="1" t="s">
        <v>4739</v>
      </c>
      <c r="D4029" s="3">
        <v>200000</v>
      </c>
      <c r="E4029" s="4">
        <v>350</v>
      </c>
      <c r="F4029" t="s">
        <v>8219</v>
      </c>
      <c r="G4029" t="s">
        <v>8225</v>
      </c>
      <c r="H4029" t="s">
        <v>8404</v>
      </c>
      <c r="I4029" t="s">
        <v>8247</v>
      </c>
      <c r="J4029">
        <v>1463239108</v>
      </c>
      <c r="K4029">
        <v>1460647108</v>
      </c>
      <c r="L4029" t="b">
        <v>0</v>
      </c>
      <c r="M4029">
        <v>3</v>
      </c>
      <c r="N4029" t="b">
        <v>0</v>
      </c>
      <c r="O4029" t="s">
        <v>8270</v>
      </c>
      <c r="P4029" t="s">
        <v>8306</v>
      </c>
      <c r="Q4029" t="s">
        <v>8340</v>
      </c>
      <c r="R4029">
        <f t="shared" si="434"/>
        <v>116.67</v>
      </c>
      <c r="S4029" s="9">
        <f t="shared" si="435"/>
        <v>0</v>
      </c>
      <c r="T4029" s="8">
        <f t="shared" si="436"/>
        <v>42474.637824074074</v>
      </c>
      <c r="U4029" s="8">
        <f t="shared" si="437"/>
        <v>42504.637824074074</v>
      </c>
      <c r="V4029" s="14">
        <f t="shared" si="438"/>
        <v>30</v>
      </c>
      <c r="W4029" s="10">
        <f t="shared" si="439"/>
        <v>-0.99824999999999997</v>
      </c>
      <c r="X4029" s="21">
        <f t="shared" si="440"/>
        <v>2016</v>
      </c>
    </row>
    <row r="4030" spans="1:24" ht="45" x14ac:dyDescent="0.25">
      <c r="A4030">
        <v>2579</v>
      </c>
      <c r="B4030" s="1" t="s">
        <v>2579</v>
      </c>
      <c r="C4030" s="1" t="s">
        <v>6689</v>
      </c>
      <c r="D4030" s="3">
        <v>200000</v>
      </c>
      <c r="E4030" s="4">
        <v>277</v>
      </c>
      <c r="F4030" t="s">
        <v>8219</v>
      </c>
      <c r="G4030" t="s">
        <v>8223</v>
      </c>
      <c r="H4030" t="s">
        <v>8403</v>
      </c>
      <c r="I4030" t="s">
        <v>8245</v>
      </c>
      <c r="J4030">
        <v>1410810903</v>
      </c>
      <c r="K4030">
        <v>1405626903</v>
      </c>
      <c r="L4030" t="b">
        <v>0</v>
      </c>
      <c r="M4030">
        <v>12</v>
      </c>
      <c r="N4030" t="b">
        <v>0</v>
      </c>
      <c r="O4030" t="s">
        <v>8282</v>
      </c>
      <c r="P4030" t="s">
        <v>8317</v>
      </c>
      <c r="Q4030" t="s">
        <v>8343</v>
      </c>
      <c r="R4030">
        <f t="shared" si="434"/>
        <v>23.08</v>
      </c>
      <c r="S4030" s="9">
        <f t="shared" si="435"/>
        <v>0</v>
      </c>
      <c r="T4030" s="8">
        <f t="shared" si="436"/>
        <v>41837.829895833333</v>
      </c>
      <c r="U4030" s="8">
        <f t="shared" si="437"/>
        <v>41897.829895833333</v>
      </c>
      <c r="V4030" s="14">
        <f t="shared" si="438"/>
        <v>60</v>
      </c>
      <c r="W4030" s="10">
        <f t="shared" si="439"/>
        <v>-0.99861500000000003</v>
      </c>
      <c r="X4030" s="21">
        <f t="shared" si="440"/>
        <v>2014</v>
      </c>
    </row>
    <row r="4031" spans="1:24" ht="45" x14ac:dyDescent="0.25">
      <c r="A4031">
        <v>506</v>
      </c>
      <c r="B4031" s="1" t="s">
        <v>507</v>
      </c>
      <c r="C4031" s="1" t="s">
        <v>4616</v>
      </c>
      <c r="D4031" s="3">
        <v>200000</v>
      </c>
      <c r="E4031" s="4">
        <v>250</v>
      </c>
      <c r="F4031" t="s">
        <v>8220</v>
      </c>
      <c r="G4031" t="s">
        <v>8223</v>
      </c>
      <c r="H4031" t="s">
        <v>8403</v>
      </c>
      <c r="I4031" t="s">
        <v>8245</v>
      </c>
      <c r="J4031">
        <v>1376140520</v>
      </c>
      <c r="K4031">
        <v>1373548520</v>
      </c>
      <c r="L4031" t="b">
        <v>0</v>
      </c>
      <c r="M4031">
        <v>1</v>
      </c>
      <c r="N4031" t="b">
        <v>0</v>
      </c>
      <c r="O4031" t="s">
        <v>8268</v>
      </c>
      <c r="P4031" t="s">
        <v>8319</v>
      </c>
      <c r="Q4031" t="s">
        <v>8337</v>
      </c>
      <c r="R4031">
        <f t="shared" si="434"/>
        <v>250</v>
      </c>
      <c r="S4031" s="9">
        <f t="shared" si="435"/>
        <v>0</v>
      </c>
      <c r="T4031" s="8">
        <f t="shared" si="436"/>
        <v>41466.552314814813</v>
      </c>
      <c r="U4031" s="8">
        <f t="shared" si="437"/>
        <v>41496.552314814813</v>
      </c>
      <c r="V4031" s="14">
        <f t="shared" si="438"/>
        <v>30</v>
      </c>
      <c r="W4031" s="10">
        <f t="shared" si="439"/>
        <v>-0.99875000000000003</v>
      </c>
      <c r="X4031" s="21">
        <f t="shared" si="440"/>
        <v>2013</v>
      </c>
    </row>
    <row r="4032" spans="1:24" ht="60" x14ac:dyDescent="0.25">
      <c r="A4032">
        <v>1421</v>
      </c>
      <c r="B4032" s="1" t="s">
        <v>1422</v>
      </c>
      <c r="C4032" s="1" t="s">
        <v>5531</v>
      </c>
      <c r="D4032" s="3">
        <v>200000</v>
      </c>
      <c r="E4032" s="4">
        <v>200</v>
      </c>
      <c r="F4032" t="s">
        <v>8220</v>
      </c>
      <c r="G4032" t="s">
        <v>8234</v>
      </c>
      <c r="H4032" t="s">
        <v>8406</v>
      </c>
      <c r="I4032" t="s">
        <v>8254</v>
      </c>
      <c r="J4032">
        <v>1423432709</v>
      </c>
      <c r="K4032">
        <v>1420840709</v>
      </c>
      <c r="L4032" t="b">
        <v>0</v>
      </c>
      <c r="M4032">
        <v>2</v>
      </c>
      <c r="N4032" t="b">
        <v>0</v>
      </c>
      <c r="O4032" t="s">
        <v>8285</v>
      </c>
      <c r="P4032" t="s">
        <v>8309</v>
      </c>
      <c r="Q4032" t="s">
        <v>8346</v>
      </c>
      <c r="R4032">
        <f t="shared" si="434"/>
        <v>100</v>
      </c>
      <c r="S4032" s="9">
        <f t="shared" si="435"/>
        <v>0</v>
      </c>
      <c r="T4032" s="8">
        <f t="shared" si="436"/>
        <v>42013.915613425925</v>
      </c>
      <c r="U4032" s="8">
        <f t="shared" si="437"/>
        <v>42043.915613425925</v>
      </c>
      <c r="V4032" s="14">
        <f t="shared" si="438"/>
        <v>30</v>
      </c>
      <c r="W4032" s="10">
        <f t="shared" si="439"/>
        <v>-0.999</v>
      </c>
      <c r="X4032" s="21">
        <f t="shared" si="440"/>
        <v>2015</v>
      </c>
    </row>
    <row r="4033" spans="1:24" x14ac:dyDescent="0.25">
      <c r="A4033">
        <v>638</v>
      </c>
      <c r="B4033" s="1" t="s">
        <v>639</v>
      </c>
      <c r="C4033" s="1" t="s">
        <v>4748</v>
      </c>
      <c r="D4033" s="3">
        <v>200000</v>
      </c>
      <c r="E4033" s="4">
        <v>18</v>
      </c>
      <c r="F4033" t="s">
        <v>8219</v>
      </c>
      <c r="G4033" t="s">
        <v>8235</v>
      </c>
      <c r="H4033" t="s">
        <v>8412</v>
      </c>
      <c r="I4033" t="s">
        <v>8248</v>
      </c>
      <c r="J4033">
        <v>1490447662</v>
      </c>
      <c r="K4033">
        <v>1485267262</v>
      </c>
      <c r="L4033" t="b">
        <v>0</v>
      </c>
      <c r="M4033">
        <v>6</v>
      </c>
      <c r="N4033" t="b">
        <v>0</v>
      </c>
      <c r="O4033" t="s">
        <v>8270</v>
      </c>
      <c r="P4033" t="s">
        <v>8306</v>
      </c>
      <c r="Q4033" t="s">
        <v>8340</v>
      </c>
      <c r="R4033">
        <f t="shared" si="434"/>
        <v>3</v>
      </c>
      <c r="S4033" s="9">
        <f t="shared" si="435"/>
        <v>0</v>
      </c>
      <c r="T4033" s="8">
        <f t="shared" si="436"/>
        <v>42759.593310185184</v>
      </c>
      <c r="U4033" s="8">
        <f t="shared" si="437"/>
        <v>42819.55164351852</v>
      </c>
      <c r="V4033" s="14">
        <f t="shared" si="438"/>
        <v>59.958333333335759</v>
      </c>
      <c r="W4033" s="10">
        <f t="shared" si="439"/>
        <v>-0.99990999999999997</v>
      </c>
      <c r="X4033" s="21">
        <f t="shared" si="440"/>
        <v>2017</v>
      </c>
    </row>
    <row r="4034" spans="1:24" ht="60" x14ac:dyDescent="0.25">
      <c r="A4034">
        <v>666</v>
      </c>
      <c r="B4034" s="1" t="s">
        <v>667</v>
      </c>
      <c r="C4034" s="1" t="s">
        <v>4776</v>
      </c>
      <c r="D4034" s="3">
        <v>200000</v>
      </c>
      <c r="E4034" s="4">
        <v>8</v>
      </c>
      <c r="F4034" t="s">
        <v>8220</v>
      </c>
      <c r="G4034" t="s">
        <v>8223</v>
      </c>
      <c r="H4034" t="s">
        <v>8403</v>
      </c>
      <c r="I4034" t="s">
        <v>8245</v>
      </c>
      <c r="J4034">
        <v>1408305498</v>
      </c>
      <c r="K4034">
        <v>1405713498</v>
      </c>
      <c r="L4034" t="b">
        <v>0</v>
      </c>
      <c r="M4034">
        <v>4</v>
      </c>
      <c r="N4034" t="b">
        <v>0</v>
      </c>
      <c r="O4034" t="s">
        <v>8271</v>
      </c>
      <c r="P4034" t="s">
        <v>8306</v>
      </c>
      <c r="Q4034" t="s">
        <v>8308</v>
      </c>
      <c r="R4034">
        <f t="shared" ref="R4034:R4097" si="441">IFERROR(ROUND(E4034/M4034,2),0)</f>
        <v>2</v>
      </c>
      <c r="S4034" s="9">
        <f t="shared" ref="S4034:S4097" si="442">ROUND((E4034/D4034)*100,0)</f>
        <v>0</v>
      </c>
      <c r="T4034" s="8">
        <f t="shared" ref="T4034:T4097" si="443">+(((K4034/60)/60)/24)+DATE(1970,1,1)</f>
        <v>41838.832152777781</v>
      </c>
      <c r="U4034" s="8">
        <f t="shared" ref="U4034:U4097" si="444">+(((J4034/60)/60/24)+DATE(1970,1,1))</f>
        <v>41868.832152777781</v>
      </c>
      <c r="V4034" s="14">
        <f t="shared" ref="V4034:V4097" si="445">+U4034-T4034</f>
        <v>30</v>
      </c>
      <c r="W4034" s="10">
        <f t="shared" ref="W4034:W4097" si="446">+(E4034-D4034)/D4034</f>
        <v>-0.99995999999999996</v>
      </c>
      <c r="X4034" s="21">
        <f t="shared" ref="X4034:X4097" si="447">YEAR(T4034)</f>
        <v>2014</v>
      </c>
    </row>
    <row r="4035" spans="1:24" ht="60" x14ac:dyDescent="0.25">
      <c r="A4035">
        <v>3951</v>
      </c>
      <c r="B4035" s="1" t="s">
        <v>3948</v>
      </c>
      <c r="C4035" s="1" t="s">
        <v>6961</v>
      </c>
      <c r="D4035" s="3">
        <v>200000</v>
      </c>
      <c r="E4035" s="4">
        <v>1</v>
      </c>
      <c r="F4035" t="s">
        <v>8220</v>
      </c>
      <c r="G4035" t="s">
        <v>8240</v>
      </c>
      <c r="H4035" t="s">
        <v>8413</v>
      </c>
      <c r="I4035" t="s">
        <v>8248</v>
      </c>
      <c r="J4035">
        <v>1462301342</v>
      </c>
      <c r="K4035">
        <v>1457120942</v>
      </c>
      <c r="L4035" t="b">
        <v>0</v>
      </c>
      <c r="M4035">
        <v>1</v>
      </c>
      <c r="N4035" t="b">
        <v>0</v>
      </c>
      <c r="O4035" t="s">
        <v>8269</v>
      </c>
      <c r="P4035" t="s">
        <v>8321</v>
      </c>
      <c r="Q4035" t="s">
        <v>8324</v>
      </c>
      <c r="R4035">
        <f t="shared" si="441"/>
        <v>1</v>
      </c>
      <c r="S4035" s="9">
        <f t="shared" si="442"/>
        <v>0</v>
      </c>
      <c r="T4035" s="8">
        <f t="shared" si="443"/>
        <v>42433.825717592597</v>
      </c>
      <c r="U4035" s="8">
        <f t="shared" si="444"/>
        <v>42493.784050925926</v>
      </c>
      <c r="V4035" s="14">
        <f t="shared" si="445"/>
        <v>59.958333333328483</v>
      </c>
      <c r="W4035" s="10">
        <f t="shared" si="446"/>
        <v>-0.99999499999999997</v>
      </c>
      <c r="X4035" s="21">
        <f t="shared" si="447"/>
        <v>2016</v>
      </c>
    </row>
    <row r="4036" spans="1:24" ht="60" x14ac:dyDescent="0.25">
      <c r="A4036">
        <v>140</v>
      </c>
      <c r="B4036" s="1" t="s">
        <v>142</v>
      </c>
      <c r="C4036" s="1" t="s">
        <v>4250</v>
      </c>
      <c r="D4036" s="3">
        <v>200000</v>
      </c>
      <c r="E4036" s="4">
        <v>0</v>
      </c>
      <c r="F4036" t="s">
        <v>8219</v>
      </c>
      <c r="G4036" t="s">
        <v>8223</v>
      </c>
      <c r="H4036" t="s">
        <v>8403</v>
      </c>
      <c r="I4036" t="s">
        <v>8245</v>
      </c>
      <c r="J4036">
        <v>1426823132</v>
      </c>
      <c r="K4036">
        <v>1424234732</v>
      </c>
      <c r="L4036" t="b">
        <v>0</v>
      </c>
      <c r="M4036">
        <v>0</v>
      </c>
      <c r="N4036" t="b">
        <v>0</v>
      </c>
      <c r="O4036" t="s">
        <v>8265</v>
      </c>
      <c r="P4036" t="s">
        <v>8319</v>
      </c>
      <c r="Q4036" t="s">
        <v>8335</v>
      </c>
      <c r="R4036">
        <f t="shared" si="441"/>
        <v>0</v>
      </c>
      <c r="S4036" s="9">
        <f t="shared" si="442"/>
        <v>0</v>
      </c>
      <c r="T4036" s="8">
        <f t="shared" si="443"/>
        <v>42053.198287037041</v>
      </c>
      <c r="U4036" s="8">
        <f t="shared" si="444"/>
        <v>42083.15662037037</v>
      </c>
      <c r="V4036" s="14">
        <f t="shared" si="445"/>
        <v>29.958333333328483</v>
      </c>
      <c r="W4036" s="10">
        <f t="shared" si="446"/>
        <v>-1</v>
      </c>
      <c r="X4036" s="21">
        <f t="shared" si="447"/>
        <v>2015</v>
      </c>
    </row>
    <row r="4037" spans="1:24" ht="60" x14ac:dyDescent="0.25">
      <c r="A4037">
        <v>1448</v>
      </c>
      <c r="B4037" s="1" t="s">
        <v>1449</v>
      </c>
      <c r="C4037" s="1" t="s">
        <v>5558</v>
      </c>
      <c r="D4037" s="3">
        <v>200000</v>
      </c>
      <c r="E4037" s="4">
        <v>0</v>
      </c>
      <c r="F4037" t="s">
        <v>8220</v>
      </c>
      <c r="G4037" t="s">
        <v>8225</v>
      </c>
      <c r="H4037" t="s">
        <v>8404</v>
      </c>
      <c r="I4037" t="s">
        <v>8247</v>
      </c>
      <c r="J4037">
        <v>1432272300</v>
      </c>
      <c r="K4037">
        <v>1429655318</v>
      </c>
      <c r="L4037" t="b">
        <v>0</v>
      </c>
      <c r="M4037">
        <v>0</v>
      </c>
      <c r="N4037" t="b">
        <v>0</v>
      </c>
      <c r="O4037" t="s">
        <v>8285</v>
      </c>
      <c r="P4037" t="s">
        <v>8309</v>
      </c>
      <c r="Q4037" t="s">
        <v>8346</v>
      </c>
      <c r="R4037">
        <f t="shared" si="441"/>
        <v>0</v>
      </c>
      <c r="S4037" s="9">
        <f t="shared" si="442"/>
        <v>0</v>
      </c>
      <c r="T4037" s="8">
        <f t="shared" si="443"/>
        <v>42115.936550925922</v>
      </c>
      <c r="U4037" s="8">
        <f t="shared" si="444"/>
        <v>42146.225694444445</v>
      </c>
      <c r="V4037" s="14">
        <f t="shared" si="445"/>
        <v>30.289143518522906</v>
      </c>
      <c r="W4037" s="10">
        <f t="shared" si="446"/>
        <v>-1</v>
      </c>
      <c r="X4037" s="21">
        <f t="shared" si="447"/>
        <v>2015</v>
      </c>
    </row>
    <row r="4038" spans="1:24" ht="30" x14ac:dyDescent="0.25">
      <c r="A4038">
        <v>476</v>
      </c>
      <c r="B4038" s="1" t="s">
        <v>477</v>
      </c>
      <c r="C4038" s="1" t="s">
        <v>4586</v>
      </c>
      <c r="D4038" s="3">
        <v>220000</v>
      </c>
      <c r="E4038" s="4">
        <v>4906.59</v>
      </c>
      <c r="F4038" t="s">
        <v>8220</v>
      </c>
      <c r="G4038" t="s">
        <v>8223</v>
      </c>
      <c r="H4038" t="s">
        <v>8403</v>
      </c>
      <c r="I4038" t="s">
        <v>8245</v>
      </c>
      <c r="J4038">
        <v>1401767940</v>
      </c>
      <c r="K4038">
        <v>1398727441</v>
      </c>
      <c r="L4038" t="b">
        <v>0</v>
      </c>
      <c r="M4038">
        <v>124</v>
      </c>
      <c r="N4038" t="b">
        <v>0</v>
      </c>
      <c r="O4038" t="s">
        <v>8268</v>
      </c>
      <c r="P4038" t="s">
        <v>8319</v>
      </c>
      <c r="Q4038" t="s">
        <v>8337</v>
      </c>
      <c r="R4038">
        <f t="shared" si="441"/>
        <v>39.57</v>
      </c>
      <c r="S4038" s="9">
        <f t="shared" si="442"/>
        <v>2</v>
      </c>
      <c r="T4038" s="8">
        <f t="shared" si="443"/>
        <v>41757.975011574075</v>
      </c>
      <c r="U4038" s="8">
        <f t="shared" si="444"/>
        <v>41793.165972222225</v>
      </c>
      <c r="V4038" s="14">
        <f t="shared" si="445"/>
        <v>35.190960648149485</v>
      </c>
      <c r="W4038" s="10">
        <f t="shared" si="446"/>
        <v>-0.97769731818181815</v>
      </c>
      <c r="X4038" s="21">
        <f t="shared" si="447"/>
        <v>2014</v>
      </c>
    </row>
    <row r="4039" spans="1:24" ht="45" x14ac:dyDescent="0.25">
      <c r="A4039">
        <v>3060</v>
      </c>
      <c r="B4039" s="1" t="s">
        <v>3060</v>
      </c>
      <c r="C4039" s="1" t="s">
        <v>7170</v>
      </c>
      <c r="D4039" s="3">
        <v>220000</v>
      </c>
      <c r="E4039" s="4">
        <v>335</v>
      </c>
      <c r="F4039" t="s">
        <v>8220</v>
      </c>
      <c r="G4039" t="s">
        <v>8223</v>
      </c>
      <c r="H4039" t="s">
        <v>8403</v>
      </c>
      <c r="I4039" t="s">
        <v>8245</v>
      </c>
      <c r="J4039">
        <v>1443422134</v>
      </c>
      <c r="K4039">
        <v>1440830134</v>
      </c>
      <c r="L4039" t="b">
        <v>0</v>
      </c>
      <c r="M4039">
        <v>6</v>
      </c>
      <c r="N4039" t="b">
        <v>0</v>
      </c>
      <c r="O4039" t="s">
        <v>8301</v>
      </c>
      <c r="P4039" t="s">
        <v>8321</v>
      </c>
      <c r="Q4039" t="s">
        <v>8322</v>
      </c>
      <c r="R4039">
        <f t="shared" si="441"/>
        <v>55.83</v>
      </c>
      <c r="S4039" s="9">
        <f t="shared" si="442"/>
        <v>0</v>
      </c>
      <c r="T4039" s="8">
        <f t="shared" si="443"/>
        <v>42245.274699074071</v>
      </c>
      <c r="U4039" s="8">
        <f t="shared" si="444"/>
        <v>42275.274699074071</v>
      </c>
      <c r="V4039" s="14">
        <f t="shared" si="445"/>
        <v>30</v>
      </c>
      <c r="W4039" s="10">
        <f t="shared" si="446"/>
        <v>-0.99847727272727271</v>
      </c>
      <c r="X4039" s="21">
        <f t="shared" si="447"/>
        <v>2015</v>
      </c>
    </row>
    <row r="4040" spans="1:24" ht="60" x14ac:dyDescent="0.25">
      <c r="A4040">
        <v>3090</v>
      </c>
      <c r="B4040" s="1" t="s">
        <v>3090</v>
      </c>
      <c r="C4040" s="1" t="s">
        <v>7200</v>
      </c>
      <c r="D4040" s="3">
        <v>225000</v>
      </c>
      <c r="E4040" s="4">
        <v>11432</v>
      </c>
      <c r="F4040" t="s">
        <v>8220</v>
      </c>
      <c r="G4040" t="s">
        <v>8223</v>
      </c>
      <c r="H4040" t="s">
        <v>8403</v>
      </c>
      <c r="I4040" t="s">
        <v>8245</v>
      </c>
      <c r="J4040">
        <v>1430505545</v>
      </c>
      <c r="K4040">
        <v>1425325145</v>
      </c>
      <c r="L4040" t="b">
        <v>0</v>
      </c>
      <c r="M4040">
        <v>9</v>
      </c>
      <c r="N4040" t="b">
        <v>0</v>
      </c>
      <c r="O4040" t="s">
        <v>8301</v>
      </c>
      <c r="P4040" t="s">
        <v>8321</v>
      </c>
      <c r="Q4040" t="s">
        <v>8322</v>
      </c>
      <c r="R4040">
        <f t="shared" si="441"/>
        <v>1270.22</v>
      </c>
      <c r="S4040" s="9">
        <f t="shared" si="442"/>
        <v>5</v>
      </c>
      <c r="T4040" s="8">
        <f t="shared" si="443"/>
        <v>42065.818807870368</v>
      </c>
      <c r="U4040" s="8">
        <f t="shared" si="444"/>
        <v>42125.777141203704</v>
      </c>
      <c r="V4040" s="14">
        <f t="shared" si="445"/>
        <v>59.958333333335759</v>
      </c>
      <c r="W4040" s="10">
        <f t="shared" si="446"/>
        <v>-0.9491911111111111</v>
      </c>
      <c r="X4040" s="21">
        <f t="shared" si="447"/>
        <v>2015</v>
      </c>
    </row>
    <row r="4041" spans="1:24" ht="60" x14ac:dyDescent="0.25">
      <c r="A4041">
        <v>559</v>
      </c>
      <c r="B4041" s="1" t="s">
        <v>560</v>
      </c>
      <c r="C4041" s="1" t="s">
        <v>4669</v>
      </c>
      <c r="D4041" s="3">
        <v>240000</v>
      </c>
      <c r="E4041" s="4">
        <v>50</v>
      </c>
      <c r="F4041" t="s">
        <v>8220</v>
      </c>
      <c r="G4041" t="s">
        <v>8223</v>
      </c>
      <c r="H4041" t="s">
        <v>8403</v>
      </c>
      <c r="I4041" t="s">
        <v>8245</v>
      </c>
      <c r="J4041">
        <v>1449989260</v>
      </c>
      <c r="K4041">
        <v>1447397260</v>
      </c>
      <c r="L4041" t="b">
        <v>0</v>
      </c>
      <c r="M4041">
        <v>1</v>
      </c>
      <c r="N4041" t="b">
        <v>0</v>
      </c>
      <c r="O4041" t="s">
        <v>8270</v>
      </c>
      <c r="P4041" t="s">
        <v>8306</v>
      </c>
      <c r="Q4041" t="s">
        <v>8340</v>
      </c>
      <c r="R4041">
        <f t="shared" si="441"/>
        <v>50</v>
      </c>
      <c r="S4041" s="9">
        <f t="shared" si="442"/>
        <v>0</v>
      </c>
      <c r="T4041" s="8">
        <f t="shared" si="443"/>
        <v>42321.283101851848</v>
      </c>
      <c r="U4041" s="8">
        <f t="shared" si="444"/>
        <v>42351.283101851848</v>
      </c>
      <c r="V4041" s="14">
        <f t="shared" si="445"/>
        <v>30</v>
      </c>
      <c r="W4041" s="10">
        <f t="shared" si="446"/>
        <v>-0.99979166666666663</v>
      </c>
      <c r="X4041" s="21">
        <f t="shared" si="447"/>
        <v>2015</v>
      </c>
    </row>
    <row r="4042" spans="1:24" ht="60" x14ac:dyDescent="0.25">
      <c r="A4042">
        <v>1941</v>
      </c>
      <c r="B4042" s="1" t="s">
        <v>1942</v>
      </c>
      <c r="C4042" s="1" t="s">
        <v>6051</v>
      </c>
      <c r="D4042" s="3">
        <v>250000</v>
      </c>
      <c r="E4042" s="4">
        <v>315295.89</v>
      </c>
      <c r="F4042" t="s">
        <v>8218</v>
      </c>
      <c r="G4042" t="s">
        <v>8223</v>
      </c>
      <c r="H4042" t="s">
        <v>8403</v>
      </c>
      <c r="I4042" t="s">
        <v>8245</v>
      </c>
      <c r="J4042">
        <v>1400137131</v>
      </c>
      <c r="K4042">
        <v>1397545131</v>
      </c>
      <c r="L4042" t="b">
        <v>1</v>
      </c>
      <c r="M4042">
        <v>4883</v>
      </c>
      <c r="N4042" t="b">
        <v>1</v>
      </c>
      <c r="O4042" t="s">
        <v>8293</v>
      </c>
      <c r="P4042" t="s">
        <v>8306</v>
      </c>
      <c r="Q4042" t="s">
        <v>8307</v>
      </c>
      <c r="R4042">
        <f t="shared" si="441"/>
        <v>64.569999999999993</v>
      </c>
      <c r="S4042" s="9">
        <f t="shared" si="442"/>
        <v>126</v>
      </c>
      <c r="T4042" s="8">
        <f t="shared" si="443"/>
        <v>41744.290868055556</v>
      </c>
      <c r="U4042" s="8">
        <f t="shared" si="444"/>
        <v>41774.290868055556</v>
      </c>
      <c r="V4042" s="14">
        <f t="shared" si="445"/>
        <v>30</v>
      </c>
      <c r="W4042" s="10">
        <f t="shared" si="446"/>
        <v>0.26118356000000004</v>
      </c>
      <c r="X4042" s="21">
        <f t="shared" si="447"/>
        <v>2014</v>
      </c>
    </row>
    <row r="4043" spans="1:24" ht="60" x14ac:dyDescent="0.25">
      <c r="A4043">
        <v>1311</v>
      </c>
      <c r="B4043" s="1" t="s">
        <v>1312</v>
      </c>
      <c r="C4043" s="1" t="s">
        <v>5421</v>
      </c>
      <c r="D4043" s="3">
        <v>250000</v>
      </c>
      <c r="E4043" s="4">
        <v>80070</v>
      </c>
      <c r="F4043" t="s">
        <v>8219</v>
      </c>
      <c r="G4043" t="s">
        <v>8223</v>
      </c>
      <c r="H4043" t="s">
        <v>8403</v>
      </c>
      <c r="I4043" t="s">
        <v>8245</v>
      </c>
      <c r="J4043">
        <v>1480536919</v>
      </c>
      <c r="K4043">
        <v>1477509319</v>
      </c>
      <c r="L4043" t="b">
        <v>0</v>
      </c>
      <c r="M4043">
        <v>100</v>
      </c>
      <c r="N4043" t="b">
        <v>0</v>
      </c>
      <c r="O4043" t="s">
        <v>8271</v>
      </c>
      <c r="P4043" t="s">
        <v>8306</v>
      </c>
      <c r="Q4043" t="s">
        <v>8308</v>
      </c>
      <c r="R4043">
        <f t="shared" si="441"/>
        <v>800.7</v>
      </c>
      <c r="S4043" s="9">
        <f t="shared" si="442"/>
        <v>32</v>
      </c>
      <c r="T4043" s="8">
        <f t="shared" si="443"/>
        <v>42669.802303240736</v>
      </c>
      <c r="U4043" s="8">
        <f t="shared" si="444"/>
        <v>42704.843969907408</v>
      </c>
      <c r="V4043" s="14">
        <f t="shared" si="445"/>
        <v>35.041666666671517</v>
      </c>
      <c r="W4043" s="10">
        <f t="shared" si="446"/>
        <v>-0.67971999999999999</v>
      </c>
      <c r="X4043" s="21">
        <f t="shared" si="447"/>
        <v>2016</v>
      </c>
    </row>
    <row r="4044" spans="1:24" ht="60" x14ac:dyDescent="0.25">
      <c r="A4044">
        <v>1017</v>
      </c>
      <c r="B4044" s="1" t="s">
        <v>1018</v>
      </c>
      <c r="C4044" s="1" t="s">
        <v>5127</v>
      </c>
      <c r="D4044" s="3">
        <v>250000</v>
      </c>
      <c r="E4044" s="4">
        <v>57197</v>
      </c>
      <c r="F4044" t="s">
        <v>8219</v>
      </c>
      <c r="G4044" t="s">
        <v>8223</v>
      </c>
      <c r="H4044" t="s">
        <v>8403</v>
      </c>
      <c r="I4044" t="s">
        <v>8245</v>
      </c>
      <c r="J4044">
        <v>1448125935</v>
      </c>
      <c r="K4044">
        <v>1444666335</v>
      </c>
      <c r="L4044" t="b">
        <v>0</v>
      </c>
      <c r="M4044">
        <v>355</v>
      </c>
      <c r="N4044" t="b">
        <v>0</v>
      </c>
      <c r="O4044" t="s">
        <v>8271</v>
      </c>
      <c r="P4044" t="s">
        <v>8306</v>
      </c>
      <c r="Q4044" t="s">
        <v>8308</v>
      </c>
      <c r="R4044">
        <f t="shared" si="441"/>
        <v>161.12</v>
      </c>
      <c r="S4044" s="9">
        <f t="shared" si="442"/>
        <v>23</v>
      </c>
      <c r="T4044" s="8">
        <f t="shared" si="443"/>
        <v>42289.675173611111</v>
      </c>
      <c r="U4044" s="8">
        <f t="shared" si="444"/>
        <v>42329.716840277775</v>
      </c>
      <c r="V4044" s="14">
        <f t="shared" si="445"/>
        <v>40.041666666664241</v>
      </c>
      <c r="W4044" s="10">
        <f t="shared" si="446"/>
        <v>-0.77121200000000001</v>
      </c>
      <c r="X4044" s="21">
        <f t="shared" si="447"/>
        <v>2015</v>
      </c>
    </row>
    <row r="4045" spans="1:24" ht="45" x14ac:dyDescent="0.25">
      <c r="A4045">
        <v>1331</v>
      </c>
      <c r="B4045" s="1" t="s">
        <v>1332</v>
      </c>
      <c r="C4045" s="1" t="s">
        <v>5441</v>
      </c>
      <c r="D4045" s="3">
        <v>250000</v>
      </c>
      <c r="E4045" s="4">
        <v>3417</v>
      </c>
      <c r="F4045" t="s">
        <v>8219</v>
      </c>
      <c r="G4045" t="s">
        <v>8223</v>
      </c>
      <c r="H4045" t="s">
        <v>8403</v>
      </c>
      <c r="I4045" t="s">
        <v>8245</v>
      </c>
      <c r="J4045">
        <v>1471435554</v>
      </c>
      <c r="K4045">
        <v>1468843554</v>
      </c>
      <c r="L4045" t="b">
        <v>0</v>
      </c>
      <c r="M4045">
        <v>34</v>
      </c>
      <c r="N4045" t="b">
        <v>0</v>
      </c>
      <c r="O4045" t="s">
        <v>8271</v>
      </c>
      <c r="P4045" t="s">
        <v>8306</v>
      </c>
      <c r="Q4045" t="s">
        <v>8308</v>
      </c>
      <c r="R4045">
        <f t="shared" si="441"/>
        <v>100.5</v>
      </c>
      <c r="S4045" s="9">
        <f t="shared" si="442"/>
        <v>1</v>
      </c>
      <c r="T4045" s="8">
        <f t="shared" si="443"/>
        <v>42569.50409722222</v>
      </c>
      <c r="U4045" s="8">
        <f t="shared" si="444"/>
        <v>42599.50409722222</v>
      </c>
      <c r="V4045" s="14">
        <f t="shared" si="445"/>
        <v>30</v>
      </c>
      <c r="W4045" s="10">
        <f t="shared" si="446"/>
        <v>-0.98633199999999999</v>
      </c>
      <c r="X4045" s="21">
        <f t="shared" si="447"/>
        <v>2016</v>
      </c>
    </row>
    <row r="4046" spans="1:24" ht="45" x14ac:dyDescent="0.25">
      <c r="A4046">
        <v>2435</v>
      </c>
      <c r="B4046" s="1" t="s">
        <v>2436</v>
      </c>
      <c r="C4046" s="1" t="s">
        <v>6545</v>
      </c>
      <c r="D4046" s="3">
        <v>250000</v>
      </c>
      <c r="E4046" s="4">
        <v>1224</v>
      </c>
      <c r="F4046" t="s">
        <v>8220</v>
      </c>
      <c r="G4046" t="s">
        <v>8234</v>
      </c>
      <c r="H4046" t="s">
        <v>8406</v>
      </c>
      <c r="I4046" t="s">
        <v>8254</v>
      </c>
      <c r="J4046">
        <v>1444027186</v>
      </c>
      <c r="K4046">
        <v>1441435186</v>
      </c>
      <c r="L4046" t="b">
        <v>0</v>
      </c>
      <c r="M4046">
        <v>4</v>
      </c>
      <c r="N4046" t="b">
        <v>0</v>
      </c>
      <c r="O4046" t="s">
        <v>8282</v>
      </c>
      <c r="P4046" t="s">
        <v>8317</v>
      </c>
      <c r="Q4046" t="s">
        <v>8343</v>
      </c>
      <c r="R4046">
        <f t="shared" si="441"/>
        <v>306</v>
      </c>
      <c r="S4046" s="9">
        <f t="shared" si="442"/>
        <v>0</v>
      </c>
      <c r="T4046" s="8">
        <f t="shared" si="443"/>
        <v>42252.277615740735</v>
      </c>
      <c r="U4046" s="8">
        <f t="shared" si="444"/>
        <v>42282.277615740735</v>
      </c>
      <c r="V4046" s="14">
        <f t="shared" si="445"/>
        <v>30</v>
      </c>
      <c r="W4046" s="10">
        <f t="shared" si="446"/>
        <v>-0.99510399999999999</v>
      </c>
      <c r="X4046" s="21">
        <f t="shared" si="447"/>
        <v>2015</v>
      </c>
    </row>
    <row r="4047" spans="1:24" ht="60" x14ac:dyDescent="0.25">
      <c r="A4047">
        <v>3068</v>
      </c>
      <c r="B4047" s="1" t="s">
        <v>3068</v>
      </c>
      <c r="C4047" s="1" t="s">
        <v>7178</v>
      </c>
      <c r="D4047" s="3">
        <v>250000</v>
      </c>
      <c r="E4047" s="4">
        <v>175</v>
      </c>
      <c r="F4047" t="s">
        <v>8220</v>
      </c>
      <c r="G4047" t="s">
        <v>8223</v>
      </c>
      <c r="H4047" t="s">
        <v>8403</v>
      </c>
      <c r="I4047" t="s">
        <v>8245</v>
      </c>
      <c r="J4047">
        <v>1445013352</v>
      </c>
      <c r="K4047">
        <v>1442421352</v>
      </c>
      <c r="L4047" t="b">
        <v>0</v>
      </c>
      <c r="M4047">
        <v>2</v>
      </c>
      <c r="N4047" t="b">
        <v>0</v>
      </c>
      <c r="O4047" t="s">
        <v>8301</v>
      </c>
      <c r="P4047" t="s">
        <v>8321</v>
      </c>
      <c r="Q4047" t="s">
        <v>8322</v>
      </c>
      <c r="R4047">
        <f t="shared" si="441"/>
        <v>87.5</v>
      </c>
      <c r="S4047" s="9">
        <f t="shared" si="442"/>
        <v>0</v>
      </c>
      <c r="T4047" s="8">
        <f t="shared" si="443"/>
        <v>42263.691574074073</v>
      </c>
      <c r="U4047" s="8">
        <f t="shared" si="444"/>
        <v>42293.691574074073</v>
      </c>
      <c r="V4047" s="14">
        <f t="shared" si="445"/>
        <v>30</v>
      </c>
      <c r="W4047" s="10">
        <f t="shared" si="446"/>
        <v>-0.99929999999999997</v>
      </c>
      <c r="X4047" s="21">
        <f t="shared" si="447"/>
        <v>2015</v>
      </c>
    </row>
    <row r="4048" spans="1:24" ht="60" x14ac:dyDescent="0.25">
      <c r="A4048">
        <v>151</v>
      </c>
      <c r="B4048" s="1" t="s">
        <v>153</v>
      </c>
      <c r="C4048" s="1" t="s">
        <v>4261</v>
      </c>
      <c r="D4048" s="3">
        <v>250000</v>
      </c>
      <c r="E4048" s="4">
        <v>140</v>
      </c>
      <c r="F4048" t="s">
        <v>8219</v>
      </c>
      <c r="G4048" t="s">
        <v>8225</v>
      </c>
      <c r="H4048" t="s">
        <v>8404</v>
      </c>
      <c r="I4048" t="s">
        <v>8247</v>
      </c>
      <c r="J4048">
        <v>1434633191</v>
      </c>
      <c r="K4048">
        <v>1429449191</v>
      </c>
      <c r="L4048" t="b">
        <v>0</v>
      </c>
      <c r="M4048">
        <v>5</v>
      </c>
      <c r="N4048" t="b">
        <v>0</v>
      </c>
      <c r="O4048" t="s">
        <v>8265</v>
      </c>
      <c r="P4048" t="s">
        <v>8319</v>
      </c>
      <c r="Q4048" t="s">
        <v>8335</v>
      </c>
      <c r="R4048">
        <f t="shared" si="441"/>
        <v>28</v>
      </c>
      <c r="S4048" s="9">
        <f t="shared" si="442"/>
        <v>0</v>
      </c>
      <c r="T4048" s="8">
        <f t="shared" si="443"/>
        <v>42113.550821759258</v>
      </c>
      <c r="U4048" s="8">
        <f t="shared" si="444"/>
        <v>42173.550821759258</v>
      </c>
      <c r="V4048" s="14">
        <f t="shared" si="445"/>
        <v>60</v>
      </c>
      <c r="W4048" s="10">
        <f t="shared" si="446"/>
        <v>-0.99944</v>
      </c>
      <c r="X4048" s="21">
        <f t="shared" si="447"/>
        <v>2015</v>
      </c>
    </row>
    <row r="4049" spans="1:24" ht="45" x14ac:dyDescent="0.25">
      <c r="A4049">
        <v>1121</v>
      </c>
      <c r="B4049" s="1" t="s">
        <v>1122</v>
      </c>
      <c r="C4049" s="1" t="s">
        <v>5231</v>
      </c>
      <c r="D4049" s="3">
        <v>250000</v>
      </c>
      <c r="E4049" s="4">
        <v>29</v>
      </c>
      <c r="F4049" t="s">
        <v>8220</v>
      </c>
      <c r="G4049" t="s">
        <v>8223</v>
      </c>
      <c r="H4049" t="s">
        <v>8403</v>
      </c>
      <c r="I4049" t="s">
        <v>8245</v>
      </c>
      <c r="J4049">
        <v>1457904316</v>
      </c>
      <c r="K4049">
        <v>1455315916</v>
      </c>
      <c r="L4049" t="b">
        <v>0</v>
      </c>
      <c r="M4049">
        <v>5</v>
      </c>
      <c r="N4049" t="b">
        <v>0</v>
      </c>
      <c r="O4049" t="s">
        <v>8280</v>
      </c>
      <c r="P4049" t="s">
        <v>8314</v>
      </c>
      <c r="Q4049" t="s">
        <v>8332</v>
      </c>
      <c r="R4049">
        <f t="shared" si="441"/>
        <v>5.8</v>
      </c>
      <c r="S4049" s="9">
        <f t="shared" si="442"/>
        <v>0</v>
      </c>
      <c r="T4049" s="8">
        <f t="shared" si="443"/>
        <v>42412.934212962966</v>
      </c>
      <c r="U4049" s="8">
        <f t="shared" si="444"/>
        <v>42442.892546296294</v>
      </c>
      <c r="V4049" s="14">
        <f t="shared" si="445"/>
        <v>29.958333333328483</v>
      </c>
      <c r="W4049" s="10">
        <f t="shared" si="446"/>
        <v>-0.999884</v>
      </c>
      <c r="X4049" s="21">
        <f t="shared" si="447"/>
        <v>2016</v>
      </c>
    </row>
    <row r="4050" spans="1:24" ht="45" x14ac:dyDescent="0.25">
      <c r="A4050">
        <v>542</v>
      </c>
      <c r="B4050" s="1" t="s">
        <v>543</v>
      </c>
      <c r="C4050" s="1" t="s">
        <v>4652</v>
      </c>
      <c r="D4050" s="3">
        <v>250000</v>
      </c>
      <c r="E4050" s="4">
        <v>1</v>
      </c>
      <c r="F4050" t="s">
        <v>8220</v>
      </c>
      <c r="G4050" t="s">
        <v>8223</v>
      </c>
      <c r="H4050" t="s">
        <v>8403</v>
      </c>
      <c r="I4050" t="s">
        <v>8245</v>
      </c>
      <c r="J4050">
        <v>1462293716</v>
      </c>
      <c r="K4050">
        <v>1457113316</v>
      </c>
      <c r="L4050" t="b">
        <v>0</v>
      </c>
      <c r="M4050">
        <v>1</v>
      </c>
      <c r="N4050" t="b">
        <v>0</v>
      </c>
      <c r="O4050" t="s">
        <v>8270</v>
      </c>
      <c r="P4050" t="s">
        <v>8306</v>
      </c>
      <c r="Q4050" t="s">
        <v>8340</v>
      </c>
      <c r="R4050">
        <f t="shared" si="441"/>
        <v>1</v>
      </c>
      <c r="S4050" s="9">
        <f t="shared" si="442"/>
        <v>0</v>
      </c>
      <c r="T4050" s="8">
        <f t="shared" si="443"/>
        <v>42433.737453703703</v>
      </c>
      <c r="U4050" s="8">
        <f t="shared" si="444"/>
        <v>42493.695787037039</v>
      </c>
      <c r="V4050" s="14">
        <f t="shared" si="445"/>
        <v>59.958333333335759</v>
      </c>
      <c r="W4050" s="10">
        <f t="shared" si="446"/>
        <v>-0.999996</v>
      </c>
      <c r="X4050" s="21">
        <f t="shared" si="447"/>
        <v>2016</v>
      </c>
    </row>
    <row r="4051" spans="1:24" ht="60" x14ac:dyDescent="0.25">
      <c r="A4051">
        <v>1861</v>
      </c>
      <c r="B4051" s="1" t="s">
        <v>1862</v>
      </c>
      <c r="C4051" s="1" t="s">
        <v>5971</v>
      </c>
      <c r="D4051" s="3">
        <v>250000</v>
      </c>
      <c r="E4051" s="4">
        <v>0</v>
      </c>
      <c r="F4051" t="s">
        <v>8220</v>
      </c>
      <c r="G4051" t="s">
        <v>8224</v>
      </c>
      <c r="H4051" t="s">
        <v>8407</v>
      </c>
      <c r="I4051" t="s">
        <v>8246</v>
      </c>
      <c r="J4051">
        <v>1422256341</v>
      </c>
      <c r="K4051">
        <v>1419664341</v>
      </c>
      <c r="L4051" t="b">
        <v>0</v>
      </c>
      <c r="M4051">
        <v>0</v>
      </c>
      <c r="N4051" t="b">
        <v>0</v>
      </c>
      <c r="O4051" t="s">
        <v>8281</v>
      </c>
      <c r="P4051" t="s">
        <v>8314</v>
      </c>
      <c r="Q4051" t="s">
        <v>8342</v>
      </c>
      <c r="R4051">
        <f t="shared" si="441"/>
        <v>0</v>
      </c>
      <c r="S4051" s="9">
        <f t="shared" si="442"/>
        <v>0</v>
      </c>
      <c r="T4051" s="8">
        <f t="shared" si="443"/>
        <v>42000.300243055557</v>
      </c>
      <c r="U4051" s="8">
        <f t="shared" si="444"/>
        <v>42030.300243055557</v>
      </c>
      <c r="V4051" s="14">
        <f t="shared" si="445"/>
        <v>30</v>
      </c>
      <c r="W4051" s="10">
        <f t="shared" si="446"/>
        <v>-1</v>
      </c>
      <c r="X4051" s="21">
        <f t="shared" si="447"/>
        <v>2014</v>
      </c>
    </row>
    <row r="4052" spans="1:24" ht="60" x14ac:dyDescent="0.25">
      <c r="A4052">
        <v>2064</v>
      </c>
      <c r="B4052" s="1" t="s">
        <v>2065</v>
      </c>
      <c r="C4052" s="1" t="s">
        <v>6174</v>
      </c>
      <c r="D4052" s="3">
        <v>261962</v>
      </c>
      <c r="E4052" s="4">
        <v>500784.27</v>
      </c>
      <c r="F4052" t="s">
        <v>8218</v>
      </c>
      <c r="G4052" t="s">
        <v>8223</v>
      </c>
      <c r="H4052" t="s">
        <v>8403</v>
      </c>
      <c r="I4052" t="s">
        <v>8245</v>
      </c>
      <c r="J4052">
        <v>1370001600</v>
      </c>
      <c r="K4052">
        <v>1366879523</v>
      </c>
      <c r="L4052" t="b">
        <v>0</v>
      </c>
      <c r="M4052">
        <v>5812</v>
      </c>
      <c r="N4052" t="b">
        <v>1</v>
      </c>
      <c r="O4052" t="s">
        <v>8293</v>
      </c>
      <c r="P4052" t="s">
        <v>8306</v>
      </c>
      <c r="Q4052" t="s">
        <v>8307</v>
      </c>
      <c r="R4052">
        <f t="shared" si="441"/>
        <v>86.16</v>
      </c>
      <c r="S4052" s="9">
        <f t="shared" si="442"/>
        <v>191</v>
      </c>
      <c r="T4052" s="8">
        <f t="shared" si="443"/>
        <v>41389.364849537036</v>
      </c>
      <c r="U4052" s="8">
        <f t="shared" si="444"/>
        <v>41425.5</v>
      </c>
      <c r="V4052" s="14">
        <f t="shared" si="445"/>
        <v>36.135150462963793</v>
      </c>
      <c r="W4052" s="10">
        <f t="shared" si="446"/>
        <v>0.91166760827906346</v>
      </c>
      <c r="X4052" s="21">
        <f t="shared" si="447"/>
        <v>2013</v>
      </c>
    </row>
    <row r="4053" spans="1:24" ht="60" x14ac:dyDescent="0.25">
      <c r="A4053">
        <v>2651</v>
      </c>
      <c r="B4053" s="1" t="s">
        <v>2651</v>
      </c>
      <c r="C4053" s="1" t="s">
        <v>6761</v>
      </c>
      <c r="D4053" s="3">
        <v>280000</v>
      </c>
      <c r="E4053" s="4">
        <v>5233</v>
      </c>
      <c r="F4053" t="s">
        <v>8219</v>
      </c>
      <c r="G4053" t="s">
        <v>8223</v>
      </c>
      <c r="H4053" t="s">
        <v>8403</v>
      </c>
      <c r="I4053" t="s">
        <v>8245</v>
      </c>
      <c r="J4053">
        <v>1450380009</v>
      </c>
      <c r="K4053">
        <v>1447960809</v>
      </c>
      <c r="L4053" t="b">
        <v>0</v>
      </c>
      <c r="M4053">
        <v>17</v>
      </c>
      <c r="N4053" t="b">
        <v>0</v>
      </c>
      <c r="O4053" t="s">
        <v>8299</v>
      </c>
      <c r="P4053" t="s">
        <v>8306</v>
      </c>
      <c r="Q4053" t="s">
        <v>8313</v>
      </c>
      <c r="R4053">
        <f t="shared" si="441"/>
        <v>307.82</v>
      </c>
      <c r="S4053" s="9">
        <f t="shared" si="442"/>
        <v>2</v>
      </c>
      <c r="T4053" s="8">
        <f t="shared" si="443"/>
        <v>42327.805659722217</v>
      </c>
      <c r="U4053" s="8">
        <f t="shared" si="444"/>
        <v>42355.805659722217</v>
      </c>
      <c r="V4053" s="14">
        <f t="shared" si="445"/>
        <v>28</v>
      </c>
      <c r="W4053" s="10">
        <f t="shared" si="446"/>
        <v>-0.98131071428571426</v>
      </c>
      <c r="X4053" s="21">
        <f t="shared" si="447"/>
        <v>2015</v>
      </c>
    </row>
    <row r="4054" spans="1:24" ht="60" x14ac:dyDescent="0.25">
      <c r="A4054">
        <v>1515</v>
      </c>
      <c r="B4054" s="1" t="s">
        <v>1516</v>
      </c>
      <c r="C4054" s="1" t="s">
        <v>5625</v>
      </c>
      <c r="D4054" s="3">
        <v>300000</v>
      </c>
      <c r="E4054" s="4">
        <v>471567</v>
      </c>
      <c r="F4054" t="s">
        <v>8218</v>
      </c>
      <c r="G4054" t="s">
        <v>8233</v>
      </c>
      <c r="H4054" t="s">
        <v>8411</v>
      </c>
      <c r="I4054" t="s">
        <v>8253</v>
      </c>
      <c r="J4054">
        <v>1458104697</v>
      </c>
      <c r="K4054">
        <v>1455516297</v>
      </c>
      <c r="L4054" t="b">
        <v>1</v>
      </c>
      <c r="M4054">
        <v>555</v>
      </c>
      <c r="N4054" t="b">
        <v>1</v>
      </c>
      <c r="O4054" t="s">
        <v>8283</v>
      </c>
      <c r="P4054" t="s">
        <v>8311</v>
      </c>
      <c r="Q4054" t="s">
        <v>8312</v>
      </c>
      <c r="R4054">
        <f t="shared" si="441"/>
        <v>849.67</v>
      </c>
      <c r="S4054" s="9">
        <f t="shared" si="442"/>
        <v>157</v>
      </c>
      <c r="T4054" s="8">
        <f t="shared" si="443"/>
        <v>42415.253437499996</v>
      </c>
      <c r="U4054" s="8">
        <f t="shared" si="444"/>
        <v>42445.211770833332</v>
      </c>
      <c r="V4054" s="14">
        <f t="shared" si="445"/>
        <v>29.958333333335759</v>
      </c>
      <c r="W4054" s="10">
        <f t="shared" si="446"/>
        <v>0.57189000000000001</v>
      </c>
      <c r="X4054" s="21">
        <f t="shared" si="447"/>
        <v>2016</v>
      </c>
    </row>
    <row r="4055" spans="1:24" ht="60" x14ac:dyDescent="0.25">
      <c r="A4055">
        <v>204</v>
      </c>
      <c r="B4055" s="1" t="s">
        <v>206</v>
      </c>
      <c r="C4055" s="1" t="s">
        <v>4314</v>
      </c>
      <c r="D4055" s="3">
        <v>300000</v>
      </c>
      <c r="E4055" s="4">
        <v>152165</v>
      </c>
      <c r="F4055" t="s">
        <v>8220</v>
      </c>
      <c r="G4055" t="s">
        <v>8225</v>
      </c>
      <c r="H4055" t="s">
        <v>8404</v>
      </c>
      <c r="I4055" t="s">
        <v>8247</v>
      </c>
      <c r="J4055">
        <v>1470319203</v>
      </c>
      <c r="K4055">
        <v>1467727203</v>
      </c>
      <c r="L4055" t="b">
        <v>0</v>
      </c>
      <c r="M4055">
        <v>1293</v>
      </c>
      <c r="N4055" t="b">
        <v>0</v>
      </c>
      <c r="O4055" t="s">
        <v>8266</v>
      </c>
      <c r="P4055" t="s">
        <v>8319</v>
      </c>
      <c r="Q4055" t="s">
        <v>8323</v>
      </c>
      <c r="R4055">
        <f t="shared" si="441"/>
        <v>117.68</v>
      </c>
      <c r="S4055" s="9">
        <f t="shared" si="442"/>
        <v>51</v>
      </c>
      <c r="T4055" s="8">
        <f t="shared" si="443"/>
        <v>42556.583368055552</v>
      </c>
      <c r="U4055" s="8">
        <f t="shared" si="444"/>
        <v>42586.583368055552</v>
      </c>
      <c r="V4055" s="14">
        <f t="shared" si="445"/>
        <v>30</v>
      </c>
      <c r="W4055" s="10">
        <f t="shared" si="446"/>
        <v>-0.49278333333333335</v>
      </c>
      <c r="X4055" s="21">
        <f t="shared" si="447"/>
        <v>2016</v>
      </c>
    </row>
    <row r="4056" spans="1:24" ht="60" x14ac:dyDescent="0.25">
      <c r="A4056">
        <v>2158</v>
      </c>
      <c r="B4056" s="1" t="s">
        <v>2159</v>
      </c>
      <c r="C4056" s="1" t="s">
        <v>6268</v>
      </c>
      <c r="D4056" s="3">
        <v>300000</v>
      </c>
      <c r="E4056" s="4">
        <v>19770.11</v>
      </c>
      <c r="F4056" t="s">
        <v>8220</v>
      </c>
      <c r="G4056" t="s">
        <v>8223</v>
      </c>
      <c r="H4056" t="s">
        <v>8403</v>
      </c>
      <c r="I4056" t="s">
        <v>8245</v>
      </c>
      <c r="J4056">
        <v>1360009774</v>
      </c>
      <c r="K4056">
        <v>1356121774</v>
      </c>
      <c r="L4056" t="b">
        <v>0</v>
      </c>
      <c r="M4056">
        <v>311</v>
      </c>
      <c r="N4056" t="b">
        <v>0</v>
      </c>
      <c r="O4056" t="s">
        <v>8280</v>
      </c>
      <c r="P4056" t="s">
        <v>8314</v>
      </c>
      <c r="Q4056" t="s">
        <v>8332</v>
      </c>
      <c r="R4056">
        <f t="shared" si="441"/>
        <v>63.57</v>
      </c>
      <c r="S4056" s="9">
        <f t="shared" si="442"/>
        <v>7</v>
      </c>
      <c r="T4056" s="8">
        <f t="shared" si="443"/>
        <v>41264.853865740741</v>
      </c>
      <c r="U4056" s="8">
        <f t="shared" si="444"/>
        <v>41309.853865740741</v>
      </c>
      <c r="V4056" s="14">
        <f t="shared" si="445"/>
        <v>45</v>
      </c>
      <c r="W4056" s="10">
        <f t="shared" si="446"/>
        <v>-0.93409963333333335</v>
      </c>
      <c r="X4056" s="21">
        <f t="shared" si="447"/>
        <v>2012</v>
      </c>
    </row>
    <row r="4057" spans="1:24" ht="45" x14ac:dyDescent="0.25">
      <c r="A4057">
        <v>955</v>
      </c>
      <c r="B4057" s="1" t="s">
        <v>956</v>
      </c>
      <c r="C4057" s="1" t="s">
        <v>5065</v>
      </c>
      <c r="D4057" s="3">
        <v>300000</v>
      </c>
      <c r="E4057" s="4">
        <v>16984</v>
      </c>
      <c r="F4057" t="s">
        <v>8220</v>
      </c>
      <c r="G4057" t="s">
        <v>8223</v>
      </c>
      <c r="H4057" t="s">
        <v>8403</v>
      </c>
      <c r="I4057" t="s">
        <v>8245</v>
      </c>
      <c r="J4057">
        <v>1473750300</v>
      </c>
      <c r="K4057">
        <v>1470294300</v>
      </c>
      <c r="L4057" t="b">
        <v>0</v>
      </c>
      <c r="M4057">
        <v>93</v>
      </c>
      <c r="N4057" t="b">
        <v>0</v>
      </c>
      <c r="O4057" t="s">
        <v>8271</v>
      </c>
      <c r="P4057" t="s">
        <v>8306</v>
      </c>
      <c r="Q4057" t="s">
        <v>8308</v>
      </c>
      <c r="R4057">
        <f t="shared" si="441"/>
        <v>182.62</v>
      </c>
      <c r="S4057" s="9">
        <f t="shared" si="442"/>
        <v>6</v>
      </c>
      <c r="T4057" s="8">
        <f t="shared" si="443"/>
        <v>42586.295138888891</v>
      </c>
      <c r="U4057" s="8">
        <f t="shared" si="444"/>
        <v>42626.295138888891</v>
      </c>
      <c r="V4057" s="14">
        <f t="shared" si="445"/>
        <v>40</v>
      </c>
      <c r="W4057" s="10">
        <f t="shared" si="446"/>
        <v>-0.94338666666666671</v>
      </c>
      <c r="X4057" s="21">
        <f t="shared" si="447"/>
        <v>2016</v>
      </c>
    </row>
    <row r="4058" spans="1:24" ht="60" x14ac:dyDescent="0.25">
      <c r="A4058">
        <v>1696</v>
      </c>
      <c r="B4058" s="1" t="s">
        <v>1697</v>
      </c>
      <c r="C4058" s="1" t="s">
        <v>5806</v>
      </c>
      <c r="D4058" s="3">
        <v>300000</v>
      </c>
      <c r="E4058" s="4">
        <v>0</v>
      </c>
      <c r="F4058" t="s">
        <v>8221</v>
      </c>
      <c r="G4058" t="s">
        <v>8223</v>
      </c>
      <c r="H4058" t="s">
        <v>8403</v>
      </c>
      <c r="I4058" t="s">
        <v>8245</v>
      </c>
      <c r="J4058">
        <v>1491007211</v>
      </c>
      <c r="K4058">
        <v>1488418811</v>
      </c>
      <c r="L4058" t="b">
        <v>0</v>
      </c>
      <c r="M4058">
        <v>0</v>
      </c>
      <c r="N4058" t="b">
        <v>0</v>
      </c>
      <c r="O4058" t="s">
        <v>8291</v>
      </c>
      <c r="P4058" t="s">
        <v>8325</v>
      </c>
      <c r="Q4058" t="s">
        <v>8328</v>
      </c>
      <c r="R4058">
        <f t="shared" si="441"/>
        <v>0</v>
      </c>
      <c r="S4058" s="9">
        <f t="shared" si="442"/>
        <v>0</v>
      </c>
      <c r="T4058" s="8">
        <f t="shared" si="443"/>
        <v>42796.069571759261</v>
      </c>
      <c r="U4058" s="8">
        <f t="shared" si="444"/>
        <v>42826.027905092589</v>
      </c>
      <c r="V4058" s="14">
        <f t="shared" si="445"/>
        <v>29.958333333328483</v>
      </c>
      <c r="W4058" s="10">
        <f t="shared" si="446"/>
        <v>-1</v>
      </c>
      <c r="X4058" s="21">
        <f t="shared" si="447"/>
        <v>2017</v>
      </c>
    </row>
    <row r="4059" spans="1:24" ht="30" x14ac:dyDescent="0.25">
      <c r="A4059">
        <v>684</v>
      </c>
      <c r="B4059" s="1" t="s">
        <v>685</v>
      </c>
      <c r="C4059" s="1" t="s">
        <v>4794</v>
      </c>
      <c r="D4059" s="3">
        <v>320000</v>
      </c>
      <c r="E4059" s="4">
        <v>23948</v>
      </c>
      <c r="F4059" t="s">
        <v>8220</v>
      </c>
      <c r="G4059" t="s">
        <v>8223</v>
      </c>
      <c r="H4059" t="s">
        <v>8403</v>
      </c>
      <c r="I4059" t="s">
        <v>8245</v>
      </c>
      <c r="J4059">
        <v>1406257200</v>
      </c>
      <c r="K4059">
        <v>1403176891</v>
      </c>
      <c r="L4059" t="b">
        <v>0</v>
      </c>
      <c r="M4059">
        <v>135</v>
      </c>
      <c r="N4059" t="b">
        <v>0</v>
      </c>
      <c r="O4059" t="s">
        <v>8271</v>
      </c>
      <c r="P4059" t="s">
        <v>8306</v>
      </c>
      <c r="Q4059" t="s">
        <v>8308</v>
      </c>
      <c r="R4059">
        <f t="shared" si="441"/>
        <v>177.39</v>
      </c>
      <c r="S4059" s="9">
        <f t="shared" si="442"/>
        <v>7</v>
      </c>
      <c r="T4059" s="8">
        <f t="shared" si="443"/>
        <v>41809.473275462966</v>
      </c>
      <c r="U4059" s="8">
        <f t="shared" si="444"/>
        <v>41845.125</v>
      </c>
      <c r="V4059" s="14">
        <f t="shared" si="445"/>
        <v>35.65172453703417</v>
      </c>
      <c r="W4059" s="10">
        <f t="shared" si="446"/>
        <v>-0.9251625</v>
      </c>
      <c r="X4059" s="21">
        <f t="shared" si="447"/>
        <v>2014</v>
      </c>
    </row>
    <row r="4060" spans="1:24" ht="45" x14ac:dyDescent="0.25">
      <c r="A4060">
        <v>3066</v>
      </c>
      <c r="B4060" s="1" t="s">
        <v>3066</v>
      </c>
      <c r="C4060" s="1" t="s">
        <v>7176</v>
      </c>
      <c r="D4060" s="3">
        <v>350000</v>
      </c>
      <c r="E4060" s="4">
        <v>41950</v>
      </c>
      <c r="F4060" t="s">
        <v>8220</v>
      </c>
      <c r="G4060" t="s">
        <v>8225</v>
      </c>
      <c r="H4060" t="s">
        <v>8404</v>
      </c>
      <c r="I4060" t="s">
        <v>8247</v>
      </c>
      <c r="J4060">
        <v>1468128537</v>
      </c>
      <c r="K4060">
        <v>1465536537</v>
      </c>
      <c r="L4060" t="b">
        <v>0</v>
      </c>
      <c r="M4060">
        <v>15</v>
      </c>
      <c r="N4060" t="b">
        <v>0</v>
      </c>
      <c r="O4060" t="s">
        <v>8301</v>
      </c>
      <c r="P4060" t="s">
        <v>8321</v>
      </c>
      <c r="Q4060" t="s">
        <v>8322</v>
      </c>
      <c r="R4060">
        <f t="shared" si="441"/>
        <v>2796.67</v>
      </c>
      <c r="S4060" s="9">
        <f t="shared" si="442"/>
        <v>12</v>
      </c>
      <c r="T4060" s="8">
        <f t="shared" si="443"/>
        <v>42531.228437500002</v>
      </c>
      <c r="U4060" s="8">
        <f t="shared" si="444"/>
        <v>42561.228437500002</v>
      </c>
      <c r="V4060" s="14">
        <f t="shared" si="445"/>
        <v>30</v>
      </c>
      <c r="W4060" s="10">
        <f t="shared" si="446"/>
        <v>-0.88014285714285712</v>
      </c>
      <c r="X4060" s="21">
        <f t="shared" si="447"/>
        <v>2016</v>
      </c>
    </row>
    <row r="4061" spans="1:24" ht="45" x14ac:dyDescent="0.25">
      <c r="A4061">
        <v>233</v>
      </c>
      <c r="B4061" s="1" t="s">
        <v>235</v>
      </c>
      <c r="C4061" s="1" t="s">
        <v>4343</v>
      </c>
      <c r="D4061" s="3">
        <v>350000</v>
      </c>
      <c r="E4061" s="4">
        <v>0</v>
      </c>
      <c r="F4061" t="s">
        <v>8220</v>
      </c>
      <c r="G4061" t="s">
        <v>8223</v>
      </c>
      <c r="H4061" t="s">
        <v>8403</v>
      </c>
      <c r="I4061" t="s">
        <v>8245</v>
      </c>
      <c r="J4061">
        <v>1475185972</v>
      </c>
      <c r="K4061">
        <v>1472593972</v>
      </c>
      <c r="L4061" t="b">
        <v>0</v>
      </c>
      <c r="M4061">
        <v>0</v>
      </c>
      <c r="N4061" t="b">
        <v>0</v>
      </c>
      <c r="O4061" t="s">
        <v>8266</v>
      </c>
      <c r="P4061" t="s">
        <v>8319</v>
      </c>
      <c r="Q4061" t="s">
        <v>8323</v>
      </c>
      <c r="R4061">
        <f t="shared" si="441"/>
        <v>0</v>
      </c>
      <c r="S4061" s="9">
        <f t="shared" si="442"/>
        <v>0</v>
      </c>
      <c r="T4061" s="8">
        <f t="shared" si="443"/>
        <v>42612.911712962959</v>
      </c>
      <c r="U4061" s="8">
        <f t="shared" si="444"/>
        <v>42642.911712962959</v>
      </c>
      <c r="V4061" s="14">
        <f t="shared" si="445"/>
        <v>30</v>
      </c>
      <c r="W4061" s="10">
        <f t="shared" si="446"/>
        <v>-1</v>
      </c>
      <c r="X4061" s="21">
        <f t="shared" si="447"/>
        <v>2016</v>
      </c>
    </row>
    <row r="4062" spans="1:24" ht="60" x14ac:dyDescent="0.25">
      <c r="A4062">
        <v>2153</v>
      </c>
      <c r="B4062" s="1" t="s">
        <v>2154</v>
      </c>
      <c r="C4062" s="1" t="s">
        <v>6263</v>
      </c>
      <c r="D4062" s="3">
        <v>372625</v>
      </c>
      <c r="E4062" s="4">
        <v>34</v>
      </c>
      <c r="F4062" t="s">
        <v>8220</v>
      </c>
      <c r="G4062" t="s">
        <v>8223</v>
      </c>
      <c r="H4062" t="s">
        <v>8403</v>
      </c>
      <c r="I4062" t="s">
        <v>8245</v>
      </c>
      <c r="J4062">
        <v>1420876740</v>
      </c>
      <c r="K4062">
        <v>1417470718</v>
      </c>
      <c r="L4062" t="b">
        <v>0</v>
      </c>
      <c r="M4062">
        <v>4</v>
      </c>
      <c r="N4062" t="b">
        <v>0</v>
      </c>
      <c r="O4062" t="s">
        <v>8280</v>
      </c>
      <c r="P4062" t="s">
        <v>8314</v>
      </c>
      <c r="Q4062" t="s">
        <v>8332</v>
      </c>
      <c r="R4062">
        <f t="shared" si="441"/>
        <v>8.5</v>
      </c>
      <c r="S4062" s="9">
        <f t="shared" si="442"/>
        <v>0</v>
      </c>
      <c r="T4062" s="8">
        <f t="shared" si="443"/>
        <v>41974.911087962959</v>
      </c>
      <c r="U4062" s="8">
        <f t="shared" si="444"/>
        <v>42014.332638888889</v>
      </c>
      <c r="V4062" s="14">
        <f t="shared" si="445"/>
        <v>39.421550925930205</v>
      </c>
      <c r="W4062" s="10">
        <f t="shared" si="446"/>
        <v>-0.99990875545119084</v>
      </c>
      <c r="X4062" s="21">
        <f t="shared" si="447"/>
        <v>2014</v>
      </c>
    </row>
    <row r="4063" spans="1:24" ht="45" x14ac:dyDescent="0.25">
      <c r="A4063">
        <v>3885</v>
      </c>
      <c r="B4063" s="1" t="s">
        <v>3882</v>
      </c>
      <c r="C4063" s="1" t="s">
        <v>7994</v>
      </c>
      <c r="D4063" s="3">
        <v>375000</v>
      </c>
      <c r="E4063" s="4">
        <v>0</v>
      </c>
      <c r="F4063" t="s">
        <v>8219</v>
      </c>
      <c r="G4063" t="s">
        <v>8223</v>
      </c>
      <c r="H4063" t="s">
        <v>8403</v>
      </c>
      <c r="I4063" t="s">
        <v>8245</v>
      </c>
      <c r="J4063">
        <v>1462834191</v>
      </c>
      <c r="K4063">
        <v>1460242191</v>
      </c>
      <c r="L4063" t="b">
        <v>0</v>
      </c>
      <c r="M4063">
        <v>0</v>
      </c>
      <c r="N4063" t="b">
        <v>0</v>
      </c>
      <c r="O4063" t="s">
        <v>8303</v>
      </c>
      <c r="P4063" t="s">
        <v>8321</v>
      </c>
      <c r="Q4063" t="s">
        <v>8333</v>
      </c>
      <c r="R4063">
        <f t="shared" si="441"/>
        <v>0</v>
      </c>
      <c r="S4063" s="9">
        <f t="shared" si="442"/>
        <v>0</v>
      </c>
      <c r="T4063" s="8">
        <f t="shared" si="443"/>
        <v>42469.951284722221</v>
      </c>
      <c r="U4063" s="8">
        <f t="shared" si="444"/>
        <v>42499.951284722221</v>
      </c>
      <c r="V4063" s="14">
        <f t="shared" si="445"/>
        <v>30</v>
      </c>
      <c r="W4063" s="10">
        <f t="shared" si="446"/>
        <v>-1</v>
      </c>
      <c r="X4063" s="21">
        <f t="shared" si="447"/>
        <v>2016</v>
      </c>
    </row>
    <row r="4064" spans="1:24" ht="30" x14ac:dyDescent="0.25">
      <c r="A4064">
        <v>152</v>
      </c>
      <c r="B4064" s="1" t="s">
        <v>154</v>
      </c>
      <c r="C4064" s="1" t="s">
        <v>4262</v>
      </c>
      <c r="D4064" s="3">
        <v>380000</v>
      </c>
      <c r="E4064" s="4">
        <v>30</v>
      </c>
      <c r="F4064" t="s">
        <v>8219</v>
      </c>
      <c r="G4064" t="s">
        <v>8223</v>
      </c>
      <c r="H4064" t="s">
        <v>8403</v>
      </c>
      <c r="I4064" t="s">
        <v>8245</v>
      </c>
      <c r="J4064">
        <v>1411437100</v>
      </c>
      <c r="K4064">
        <v>1408845100</v>
      </c>
      <c r="L4064" t="b">
        <v>0</v>
      </c>
      <c r="M4064">
        <v>2</v>
      </c>
      <c r="N4064" t="b">
        <v>0</v>
      </c>
      <c r="O4064" t="s">
        <v>8265</v>
      </c>
      <c r="P4064" t="s">
        <v>8319</v>
      </c>
      <c r="Q4064" t="s">
        <v>8335</v>
      </c>
      <c r="R4064">
        <f t="shared" si="441"/>
        <v>15</v>
      </c>
      <c r="S4064" s="9">
        <f t="shared" si="442"/>
        <v>0</v>
      </c>
      <c r="T4064" s="8">
        <f t="shared" si="443"/>
        <v>41875.077546296299</v>
      </c>
      <c r="U4064" s="8">
        <f t="shared" si="444"/>
        <v>41905.077546296299</v>
      </c>
      <c r="V4064" s="14">
        <f t="shared" si="445"/>
        <v>30</v>
      </c>
      <c r="W4064" s="10">
        <f t="shared" si="446"/>
        <v>-0.99992105263157893</v>
      </c>
      <c r="X4064" s="21">
        <f t="shared" si="447"/>
        <v>2014</v>
      </c>
    </row>
    <row r="4065" spans="1:24" ht="30" x14ac:dyDescent="0.25">
      <c r="A4065">
        <v>1917</v>
      </c>
      <c r="B4065" s="1" t="s">
        <v>1918</v>
      </c>
      <c r="C4065" s="1" t="s">
        <v>6027</v>
      </c>
      <c r="D4065" s="3">
        <v>390000</v>
      </c>
      <c r="E4065" s="4">
        <v>205025</v>
      </c>
      <c r="F4065" t="s">
        <v>8220</v>
      </c>
      <c r="G4065" t="s">
        <v>8230</v>
      </c>
      <c r="H4065" t="s">
        <v>8423</v>
      </c>
      <c r="I4065" t="s">
        <v>8251</v>
      </c>
      <c r="J4065">
        <v>1486708133</v>
      </c>
      <c r="K4065">
        <v>1484116133</v>
      </c>
      <c r="L4065" t="b">
        <v>0</v>
      </c>
      <c r="M4065">
        <v>70</v>
      </c>
      <c r="N4065" t="b">
        <v>0</v>
      </c>
      <c r="O4065" t="s">
        <v>8292</v>
      </c>
      <c r="P4065" t="s">
        <v>8306</v>
      </c>
      <c r="Q4065" t="s">
        <v>8316</v>
      </c>
      <c r="R4065">
        <f t="shared" si="441"/>
        <v>2928.93</v>
      </c>
      <c r="S4065" s="9">
        <f t="shared" si="442"/>
        <v>53</v>
      </c>
      <c r="T4065" s="8">
        <f t="shared" si="443"/>
        <v>42746.270057870366</v>
      </c>
      <c r="U4065" s="8">
        <f t="shared" si="444"/>
        <v>42776.270057870366</v>
      </c>
      <c r="V4065" s="14">
        <f t="shared" si="445"/>
        <v>30</v>
      </c>
      <c r="W4065" s="10">
        <f t="shared" si="446"/>
        <v>-0.47429487179487179</v>
      </c>
      <c r="X4065" s="21">
        <f t="shared" si="447"/>
        <v>2017</v>
      </c>
    </row>
    <row r="4066" spans="1:24" x14ac:dyDescent="0.25">
      <c r="A4066">
        <v>2147</v>
      </c>
      <c r="B4066" s="1" t="s">
        <v>2148</v>
      </c>
      <c r="C4066" s="1" t="s">
        <v>6257</v>
      </c>
      <c r="D4066" s="3">
        <v>390000</v>
      </c>
      <c r="E4066" s="4">
        <v>2716</v>
      </c>
      <c r="F4066" t="s">
        <v>8220</v>
      </c>
      <c r="G4066" t="s">
        <v>8223</v>
      </c>
      <c r="H4066" t="s">
        <v>8403</v>
      </c>
      <c r="I4066" t="s">
        <v>8245</v>
      </c>
      <c r="J4066">
        <v>1416125148</v>
      </c>
      <c r="K4066">
        <v>1413356748</v>
      </c>
      <c r="L4066" t="b">
        <v>0</v>
      </c>
      <c r="M4066">
        <v>55</v>
      </c>
      <c r="N4066" t="b">
        <v>0</v>
      </c>
      <c r="O4066" t="s">
        <v>8280</v>
      </c>
      <c r="P4066" t="s">
        <v>8314</v>
      </c>
      <c r="Q4066" t="s">
        <v>8332</v>
      </c>
      <c r="R4066">
        <f t="shared" si="441"/>
        <v>49.38</v>
      </c>
      <c r="S4066" s="9">
        <f t="shared" si="442"/>
        <v>1</v>
      </c>
      <c r="T4066" s="8">
        <f t="shared" si="443"/>
        <v>41927.295694444445</v>
      </c>
      <c r="U4066" s="8">
        <f t="shared" si="444"/>
        <v>41959.337361111116</v>
      </c>
      <c r="V4066" s="14">
        <f t="shared" si="445"/>
        <v>32.041666666671517</v>
      </c>
      <c r="W4066" s="10">
        <f t="shared" si="446"/>
        <v>-0.99303589743589749</v>
      </c>
      <c r="X4066" s="21">
        <f t="shared" si="447"/>
        <v>2014</v>
      </c>
    </row>
    <row r="4067" spans="1:24" ht="60" x14ac:dyDescent="0.25">
      <c r="A4067">
        <v>1971</v>
      </c>
      <c r="B4067" s="1" t="s">
        <v>1972</v>
      </c>
      <c r="C4067" s="1" t="s">
        <v>6081</v>
      </c>
      <c r="D4067" s="3">
        <v>400000</v>
      </c>
      <c r="E4067" s="4">
        <v>1052110.8700000001</v>
      </c>
      <c r="F4067" t="s">
        <v>8218</v>
      </c>
      <c r="G4067" t="s">
        <v>8223</v>
      </c>
      <c r="H4067" t="s">
        <v>8403</v>
      </c>
      <c r="I4067" t="s">
        <v>8245</v>
      </c>
      <c r="J4067">
        <v>1384488000</v>
      </c>
      <c r="K4067">
        <v>1381752061</v>
      </c>
      <c r="L4067" t="b">
        <v>1</v>
      </c>
      <c r="M4067">
        <v>3863</v>
      </c>
      <c r="N4067" t="b">
        <v>1</v>
      </c>
      <c r="O4067" t="s">
        <v>8293</v>
      </c>
      <c r="P4067" t="s">
        <v>8306</v>
      </c>
      <c r="Q4067" t="s">
        <v>8307</v>
      </c>
      <c r="R4067">
        <f t="shared" si="441"/>
        <v>272.36</v>
      </c>
      <c r="S4067" s="9">
        <f t="shared" si="442"/>
        <v>263</v>
      </c>
      <c r="T4067" s="8">
        <f t="shared" si="443"/>
        <v>41561.500706018516</v>
      </c>
      <c r="U4067" s="8">
        <f t="shared" si="444"/>
        <v>41593.166666666664</v>
      </c>
      <c r="V4067" s="14">
        <f t="shared" si="445"/>
        <v>31.66596064814803</v>
      </c>
      <c r="W4067" s="10">
        <f t="shared" si="446"/>
        <v>1.6302771750000002</v>
      </c>
      <c r="X4067" s="21">
        <f t="shared" si="447"/>
        <v>2013</v>
      </c>
    </row>
    <row r="4068" spans="1:24" ht="45" x14ac:dyDescent="0.25">
      <c r="A4068">
        <v>2953</v>
      </c>
      <c r="B4068" s="1" t="s">
        <v>2953</v>
      </c>
      <c r="C4068" s="1" t="s">
        <v>7063</v>
      </c>
      <c r="D4068" s="3">
        <v>400000</v>
      </c>
      <c r="E4068" s="4">
        <v>605</v>
      </c>
      <c r="F4068" t="s">
        <v>8219</v>
      </c>
      <c r="G4068" t="s">
        <v>8223</v>
      </c>
      <c r="H4068" t="s">
        <v>8403</v>
      </c>
      <c r="I4068" t="s">
        <v>8245</v>
      </c>
      <c r="J4068">
        <v>1444330821</v>
      </c>
      <c r="K4068">
        <v>1441738821</v>
      </c>
      <c r="L4068" t="b">
        <v>0</v>
      </c>
      <c r="M4068">
        <v>3</v>
      </c>
      <c r="N4068" t="b">
        <v>0</v>
      </c>
      <c r="O4068" t="s">
        <v>8301</v>
      </c>
      <c r="P4068" t="s">
        <v>8321</v>
      </c>
      <c r="Q4068" t="s">
        <v>8322</v>
      </c>
      <c r="R4068">
        <f t="shared" si="441"/>
        <v>201.67</v>
      </c>
      <c r="S4068" s="9">
        <f t="shared" si="442"/>
        <v>0</v>
      </c>
      <c r="T4068" s="8">
        <f t="shared" si="443"/>
        <v>42255.791909722218</v>
      </c>
      <c r="U4068" s="8">
        <f t="shared" si="444"/>
        <v>42285.791909722218</v>
      </c>
      <c r="V4068" s="14">
        <f t="shared" si="445"/>
        <v>30</v>
      </c>
      <c r="W4068" s="10">
        <f t="shared" si="446"/>
        <v>-0.99848749999999997</v>
      </c>
      <c r="X4068" s="21">
        <f t="shared" si="447"/>
        <v>2015</v>
      </c>
    </row>
    <row r="4069" spans="1:24" ht="60" x14ac:dyDescent="0.25">
      <c r="A4069">
        <v>627</v>
      </c>
      <c r="B4069" s="1" t="s">
        <v>628</v>
      </c>
      <c r="C4069" s="1" t="s">
        <v>4737</v>
      </c>
      <c r="D4069" s="3">
        <v>450000</v>
      </c>
      <c r="E4069" s="4">
        <v>90</v>
      </c>
      <c r="F4069" t="s">
        <v>8219</v>
      </c>
      <c r="G4069" t="s">
        <v>8234</v>
      </c>
      <c r="H4069" t="s">
        <v>8406</v>
      </c>
      <c r="I4069" t="s">
        <v>8254</v>
      </c>
      <c r="J4069">
        <v>1457996400</v>
      </c>
      <c r="K4069">
        <v>1452842511</v>
      </c>
      <c r="L4069" t="b">
        <v>0</v>
      </c>
      <c r="M4069">
        <v>1</v>
      </c>
      <c r="N4069" t="b">
        <v>0</v>
      </c>
      <c r="O4069" t="s">
        <v>8270</v>
      </c>
      <c r="P4069" t="s">
        <v>8306</v>
      </c>
      <c r="Q4069" t="s">
        <v>8340</v>
      </c>
      <c r="R4069">
        <f t="shared" si="441"/>
        <v>90</v>
      </c>
      <c r="S4069" s="9">
        <f t="shared" si="442"/>
        <v>0</v>
      </c>
      <c r="T4069" s="8">
        <f t="shared" si="443"/>
        <v>42384.306840277779</v>
      </c>
      <c r="U4069" s="8">
        <f t="shared" si="444"/>
        <v>42443.958333333328</v>
      </c>
      <c r="V4069" s="14">
        <f t="shared" si="445"/>
        <v>59.651493055549508</v>
      </c>
      <c r="W4069" s="10">
        <f t="shared" si="446"/>
        <v>-0.99980000000000002</v>
      </c>
      <c r="X4069" s="21">
        <f t="shared" si="447"/>
        <v>2016</v>
      </c>
    </row>
    <row r="4070" spans="1:24" ht="60" x14ac:dyDescent="0.25">
      <c r="A4070">
        <v>1321</v>
      </c>
      <c r="B4070" s="1" t="s">
        <v>1322</v>
      </c>
      <c r="C4070" s="1" t="s">
        <v>5431</v>
      </c>
      <c r="D4070" s="3">
        <v>462000</v>
      </c>
      <c r="E4070" s="4">
        <v>6019</v>
      </c>
      <c r="F4070" t="s">
        <v>8219</v>
      </c>
      <c r="G4070" t="s">
        <v>8234</v>
      </c>
      <c r="H4070" t="s">
        <v>8406</v>
      </c>
      <c r="I4070" t="s">
        <v>8254</v>
      </c>
      <c r="J4070">
        <v>1482515937</v>
      </c>
      <c r="K4070">
        <v>1479923937</v>
      </c>
      <c r="L4070" t="b">
        <v>0</v>
      </c>
      <c r="M4070">
        <v>7</v>
      </c>
      <c r="N4070" t="b">
        <v>0</v>
      </c>
      <c r="O4070" t="s">
        <v>8271</v>
      </c>
      <c r="P4070" t="s">
        <v>8306</v>
      </c>
      <c r="Q4070" t="s">
        <v>8308</v>
      </c>
      <c r="R4070">
        <f t="shared" si="441"/>
        <v>859.86</v>
      </c>
      <c r="S4070" s="9">
        <f t="shared" si="442"/>
        <v>1</v>
      </c>
      <c r="T4070" s="8">
        <f t="shared" si="443"/>
        <v>42697.74927083333</v>
      </c>
      <c r="U4070" s="8">
        <f t="shared" si="444"/>
        <v>42727.74927083333</v>
      </c>
      <c r="V4070" s="14">
        <f t="shared" si="445"/>
        <v>30</v>
      </c>
      <c r="W4070" s="10">
        <f t="shared" si="446"/>
        <v>-0.98697186147186144</v>
      </c>
      <c r="X4070" s="21">
        <f t="shared" si="447"/>
        <v>2016</v>
      </c>
    </row>
    <row r="4071" spans="1:24" ht="45" x14ac:dyDescent="0.25">
      <c r="A4071">
        <v>2349</v>
      </c>
      <c r="B4071" s="1" t="s">
        <v>2350</v>
      </c>
      <c r="C4071" s="1" t="s">
        <v>6459</v>
      </c>
      <c r="D4071" s="3">
        <v>474900</v>
      </c>
      <c r="E4071" s="4">
        <v>0</v>
      </c>
      <c r="F4071" t="s">
        <v>8219</v>
      </c>
      <c r="G4071" t="s">
        <v>8234</v>
      </c>
      <c r="H4071" t="s">
        <v>8406</v>
      </c>
      <c r="I4071" t="s">
        <v>8254</v>
      </c>
      <c r="J4071">
        <v>1439318228</v>
      </c>
      <c r="K4071">
        <v>1436812628</v>
      </c>
      <c r="L4071" t="b">
        <v>0</v>
      </c>
      <c r="M4071">
        <v>0</v>
      </c>
      <c r="N4071" t="b">
        <v>0</v>
      </c>
      <c r="O4071" t="s">
        <v>8270</v>
      </c>
      <c r="P4071" t="s">
        <v>8306</v>
      </c>
      <c r="Q4071" t="s">
        <v>8340</v>
      </c>
      <c r="R4071">
        <f t="shared" si="441"/>
        <v>0</v>
      </c>
      <c r="S4071" s="9">
        <f t="shared" si="442"/>
        <v>0</v>
      </c>
      <c r="T4071" s="8">
        <f t="shared" si="443"/>
        <v>42198.775787037041</v>
      </c>
      <c r="U4071" s="8">
        <f t="shared" si="444"/>
        <v>42227.775787037041</v>
      </c>
      <c r="V4071" s="14">
        <f t="shared" si="445"/>
        <v>29</v>
      </c>
      <c r="W4071" s="10">
        <f t="shared" si="446"/>
        <v>-1</v>
      </c>
      <c r="X4071" s="21">
        <f t="shared" si="447"/>
        <v>2015</v>
      </c>
    </row>
    <row r="4072" spans="1:24" ht="45" x14ac:dyDescent="0.25">
      <c r="A4072">
        <v>2646</v>
      </c>
      <c r="B4072" s="1" t="s">
        <v>2646</v>
      </c>
      <c r="C4072" s="1" t="s">
        <v>6756</v>
      </c>
      <c r="D4072" s="3">
        <v>500000</v>
      </c>
      <c r="E4072" s="4">
        <v>42086.42</v>
      </c>
      <c r="F4072" t="s">
        <v>8219</v>
      </c>
      <c r="G4072" t="s">
        <v>8223</v>
      </c>
      <c r="H4072" t="s">
        <v>8403</v>
      </c>
      <c r="I4072" t="s">
        <v>8245</v>
      </c>
      <c r="J4072">
        <v>1441783869</v>
      </c>
      <c r="K4072">
        <v>1439191869</v>
      </c>
      <c r="L4072" t="b">
        <v>1</v>
      </c>
      <c r="M4072">
        <v>535</v>
      </c>
      <c r="N4072" t="b">
        <v>0</v>
      </c>
      <c r="O4072" t="s">
        <v>8299</v>
      </c>
      <c r="P4072" t="s">
        <v>8306</v>
      </c>
      <c r="Q4072" t="s">
        <v>8313</v>
      </c>
      <c r="R4072">
        <f t="shared" si="441"/>
        <v>78.67</v>
      </c>
      <c r="S4072" s="9">
        <f t="shared" si="442"/>
        <v>8</v>
      </c>
      <c r="T4072" s="8">
        <f t="shared" si="443"/>
        <v>42226.313298611116</v>
      </c>
      <c r="U4072" s="8">
        <f t="shared" si="444"/>
        <v>42256.313298611116</v>
      </c>
      <c r="V4072" s="14">
        <f t="shared" si="445"/>
        <v>30</v>
      </c>
      <c r="W4072" s="10">
        <f t="shared" si="446"/>
        <v>-0.91582716000000008</v>
      </c>
      <c r="X4072" s="21">
        <f t="shared" si="447"/>
        <v>2015</v>
      </c>
    </row>
    <row r="4073" spans="1:24" ht="60" x14ac:dyDescent="0.25">
      <c r="A4073">
        <v>1095</v>
      </c>
      <c r="B4073" s="1" t="s">
        <v>1096</v>
      </c>
      <c r="C4073" s="1" t="s">
        <v>5205</v>
      </c>
      <c r="D4073" s="3">
        <v>500000</v>
      </c>
      <c r="E4073" s="4">
        <v>25174</v>
      </c>
      <c r="F4073" t="s">
        <v>8220</v>
      </c>
      <c r="G4073" t="s">
        <v>8223</v>
      </c>
      <c r="H4073" t="s">
        <v>8403</v>
      </c>
      <c r="I4073" t="s">
        <v>8245</v>
      </c>
      <c r="J4073">
        <v>1377867220</v>
      </c>
      <c r="K4073">
        <v>1375275220</v>
      </c>
      <c r="L4073" t="b">
        <v>0</v>
      </c>
      <c r="M4073">
        <v>94</v>
      </c>
      <c r="N4073" t="b">
        <v>0</v>
      </c>
      <c r="O4073" t="s">
        <v>8280</v>
      </c>
      <c r="P4073" t="s">
        <v>8314</v>
      </c>
      <c r="Q4073" t="s">
        <v>8332</v>
      </c>
      <c r="R4073">
        <f t="shared" si="441"/>
        <v>267.81</v>
      </c>
      <c r="S4073" s="9">
        <f t="shared" si="442"/>
        <v>5</v>
      </c>
      <c r="T4073" s="8">
        <f t="shared" si="443"/>
        <v>41486.537268518521</v>
      </c>
      <c r="U4073" s="8">
        <f t="shared" si="444"/>
        <v>41516.537268518521</v>
      </c>
      <c r="V4073" s="14">
        <f t="shared" si="445"/>
        <v>30</v>
      </c>
      <c r="W4073" s="10">
        <f t="shared" si="446"/>
        <v>-0.94965200000000005</v>
      </c>
      <c r="X4073" s="21">
        <f t="shared" si="447"/>
        <v>2013</v>
      </c>
    </row>
    <row r="4074" spans="1:24" ht="30" x14ac:dyDescent="0.25">
      <c r="A4074">
        <v>3118</v>
      </c>
      <c r="B4074" s="1" t="s">
        <v>3118</v>
      </c>
      <c r="C4074" s="1" t="s">
        <v>7228</v>
      </c>
      <c r="D4074" s="3">
        <v>500000</v>
      </c>
      <c r="E4074" s="4">
        <v>1550</v>
      </c>
      <c r="F4074" t="s">
        <v>8220</v>
      </c>
      <c r="G4074" t="s">
        <v>8234</v>
      </c>
      <c r="H4074" t="s">
        <v>8406</v>
      </c>
      <c r="I4074" t="s">
        <v>8254</v>
      </c>
      <c r="J4074">
        <v>1467473723</v>
      </c>
      <c r="K4074">
        <v>1465832123</v>
      </c>
      <c r="L4074" t="b">
        <v>0</v>
      </c>
      <c r="M4074">
        <v>2</v>
      </c>
      <c r="N4074" t="b">
        <v>0</v>
      </c>
      <c r="O4074" t="s">
        <v>8301</v>
      </c>
      <c r="P4074" t="s">
        <v>8321</v>
      </c>
      <c r="Q4074" t="s">
        <v>8322</v>
      </c>
      <c r="R4074">
        <f t="shared" si="441"/>
        <v>775</v>
      </c>
      <c r="S4074" s="9">
        <f t="shared" si="442"/>
        <v>0</v>
      </c>
      <c r="T4074" s="8">
        <f t="shared" si="443"/>
        <v>42534.649571759262</v>
      </c>
      <c r="U4074" s="8">
        <f t="shared" si="444"/>
        <v>42553.649571759262</v>
      </c>
      <c r="V4074" s="14">
        <f t="shared" si="445"/>
        <v>19</v>
      </c>
      <c r="W4074" s="10">
        <f t="shared" si="446"/>
        <v>-0.99690000000000001</v>
      </c>
      <c r="X4074" s="21">
        <f t="shared" si="447"/>
        <v>2016</v>
      </c>
    </row>
    <row r="4075" spans="1:24" ht="60" x14ac:dyDescent="0.25">
      <c r="A4075">
        <v>2140</v>
      </c>
      <c r="B4075" s="1" t="s">
        <v>2141</v>
      </c>
      <c r="C4075" s="1" t="s">
        <v>6250</v>
      </c>
      <c r="D4075" s="3">
        <v>500000</v>
      </c>
      <c r="E4075" s="4">
        <v>560</v>
      </c>
      <c r="F4075" t="s">
        <v>8220</v>
      </c>
      <c r="G4075" t="s">
        <v>8223</v>
      </c>
      <c r="H4075" t="s">
        <v>8403</v>
      </c>
      <c r="I4075" t="s">
        <v>8245</v>
      </c>
      <c r="J4075">
        <v>1357934424</v>
      </c>
      <c r="K4075">
        <v>1355342424</v>
      </c>
      <c r="L4075" t="b">
        <v>0</v>
      </c>
      <c r="M4075">
        <v>11</v>
      </c>
      <c r="N4075" t="b">
        <v>0</v>
      </c>
      <c r="O4075" t="s">
        <v>8280</v>
      </c>
      <c r="P4075" t="s">
        <v>8314</v>
      </c>
      <c r="Q4075" t="s">
        <v>8332</v>
      </c>
      <c r="R4075">
        <f t="shared" si="441"/>
        <v>50.91</v>
      </c>
      <c r="S4075" s="9">
        <f t="shared" si="442"/>
        <v>0</v>
      </c>
      <c r="T4075" s="8">
        <f t="shared" si="443"/>
        <v>41255.833611111113</v>
      </c>
      <c r="U4075" s="8">
        <f t="shared" si="444"/>
        <v>41285.833611111113</v>
      </c>
      <c r="V4075" s="14">
        <f t="shared" si="445"/>
        <v>30</v>
      </c>
      <c r="W4075" s="10">
        <f t="shared" si="446"/>
        <v>-0.99887999999999999</v>
      </c>
      <c r="X4075" s="21">
        <f t="shared" si="447"/>
        <v>2012</v>
      </c>
    </row>
    <row r="4076" spans="1:24" ht="60" x14ac:dyDescent="0.25">
      <c r="A4076">
        <v>189</v>
      </c>
      <c r="B4076" s="1" t="s">
        <v>191</v>
      </c>
      <c r="C4076" s="1" t="s">
        <v>4299</v>
      </c>
      <c r="D4076" s="3">
        <v>500000</v>
      </c>
      <c r="E4076" s="4">
        <v>345</v>
      </c>
      <c r="F4076" t="s">
        <v>8220</v>
      </c>
      <c r="G4076" t="s">
        <v>8223</v>
      </c>
      <c r="H4076" t="s">
        <v>8403</v>
      </c>
      <c r="I4076" t="s">
        <v>8245</v>
      </c>
      <c r="J4076">
        <v>1472920477</v>
      </c>
      <c r="K4076">
        <v>1467736477</v>
      </c>
      <c r="L4076" t="b">
        <v>0</v>
      </c>
      <c r="M4076">
        <v>5</v>
      </c>
      <c r="N4076" t="b">
        <v>0</v>
      </c>
      <c r="O4076" t="s">
        <v>8266</v>
      </c>
      <c r="P4076" t="s">
        <v>8319</v>
      </c>
      <c r="Q4076" t="s">
        <v>8323</v>
      </c>
      <c r="R4076">
        <f t="shared" si="441"/>
        <v>69</v>
      </c>
      <c r="S4076" s="9">
        <f t="shared" si="442"/>
        <v>0</v>
      </c>
      <c r="T4076" s="8">
        <f t="shared" si="443"/>
        <v>42556.690706018519</v>
      </c>
      <c r="U4076" s="8">
        <f t="shared" si="444"/>
        <v>42616.690706018519</v>
      </c>
      <c r="V4076" s="14">
        <f t="shared" si="445"/>
        <v>60</v>
      </c>
      <c r="W4076" s="10">
        <f t="shared" si="446"/>
        <v>-0.99931000000000003</v>
      </c>
      <c r="X4076" s="21">
        <f t="shared" si="447"/>
        <v>2016</v>
      </c>
    </row>
    <row r="4077" spans="1:24" ht="45" x14ac:dyDescent="0.25">
      <c r="A4077">
        <v>1116</v>
      </c>
      <c r="B4077" s="1" t="s">
        <v>1117</v>
      </c>
      <c r="C4077" s="1" t="s">
        <v>5226</v>
      </c>
      <c r="D4077" s="3">
        <v>500000</v>
      </c>
      <c r="E4077" s="4">
        <v>178.52</v>
      </c>
      <c r="F4077" t="s">
        <v>8220</v>
      </c>
      <c r="G4077" t="s">
        <v>8223</v>
      </c>
      <c r="H4077" t="s">
        <v>8403</v>
      </c>
      <c r="I4077" t="s">
        <v>8245</v>
      </c>
      <c r="J4077">
        <v>1339273208</v>
      </c>
      <c r="K4077">
        <v>1334089208</v>
      </c>
      <c r="L4077" t="b">
        <v>0</v>
      </c>
      <c r="M4077">
        <v>10</v>
      </c>
      <c r="N4077" t="b">
        <v>0</v>
      </c>
      <c r="O4077" t="s">
        <v>8280</v>
      </c>
      <c r="P4077" t="s">
        <v>8314</v>
      </c>
      <c r="Q4077" t="s">
        <v>8332</v>
      </c>
      <c r="R4077">
        <f t="shared" si="441"/>
        <v>17.850000000000001</v>
      </c>
      <c r="S4077" s="9">
        <f t="shared" si="442"/>
        <v>0</v>
      </c>
      <c r="T4077" s="8">
        <f t="shared" si="443"/>
        <v>41009.847314814811</v>
      </c>
      <c r="U4077" s="8">
        <f t="shared" si="444"/>
        <v>41069.847314814811</v>
      </c>
      <c r="V4077" s="14">
        <f t="shared" si="445"/>
        <v>60</v>
      </c>
      <c r="W4077" s="10">
        <f t="shared" si="446"/>
        <v>-0.99964295999999997</v>
      </c>
      <c r="X4077" s="21">
        <f t="shared" si="447"/>
        <v>2012</v>
      </c>
    </row>
    <row r="4078" spans="1:24" ht="30" x14ac:dyDescent="0.25">
      <c r="A4078">
        <v>1447</v>
      </c>
      <c r="B4078" s="1" t="s">
        <v>1448</v>
      </c>
      <c r="C4078" s="1" t="s">
        <v>5557</v>
      </c>
      <c r="D4078" s="3">
        <v>500000</v>
      </c>
      <c r="E4078" s="4">
        <v>75</v>
      </c>
      <c r="F4078" t="s">
        <v>8220</v>
      </c>
      <c r="G4078" t="s">
        <v>8223</v>
      </c>
      <c r="H4078" t="s">
        <v>8403</v>
      </c>
      <c r="I4078" t="s">
        <v>8245</v>
      </c>
      <c r="J4078">
        <v>1467999134</v>
      </c>
      <c r="K4078">
        <v>1465407134</v>
      </c>
      <c r="L4078" t="b">
        <v>0</v>
      </c>
      <c r="M4078">
        <v>3</v>
      </c>
      <c r="N4078" t="b">
        <v>0</v>
      </c>
      <c r="O4078" t="s">
        <v>8285</v>
      </c>
      <c r="P4078" t="s">
        <v>8309</v>
      </c>
      <c r="Q4078" t="s">
        <v>8346</v>
      </c>
      <c r="R4078">
        <f t="shared" si="441"/>
        <v>25</v>
      </c>
      <c r="S4078" s="9">
        <f t="shared" si="442"/>
        <v>0</v>
      </c>
      <c r="T4078" s="8">
        <f t="shared" si="443"/>
        <v>42529.730717592596</v>
      </c>
      <c r="U4078" s="8">
        <f t="shared" si="444"/>
        <v>42559.730717592596</v>
      </c>
      <c r="V4078" s="14">
        <f t="shared" si="445"/>
        <v>30</v>
      </c>
      <c r="W4078" s="10">
        <f t="shared" si="446"/>
        <v>-0.99985000000000002</v>
      </c>
      <c r="X4078" s="21">
        <f t="shared" si="447"/>
        <v>2016</v>
      </c>
    </row>
    <row r="4079" spans="1:24" ht="60" x14ac:dyDescent="0.25">
      <c r="A4079">
        <v>2948</v>
      </c>
      <c r="B4079" s="1" t="s">
        <v>2948</v>
      </c>
      <c r="C4079" s="1" t="s">
        <v>7058</v>
      </c>
      <c r="D4079" s="3">
        <v>500000</v>
      </c>
      <c r="E4079" s="4">
        <v>24</v>
      </c>
      <c r="F4079" t="s">
        <v>8220</v>
      </c>
      <c r="G4079" t="s">
        <v>8223</v>
      </c>
      <c r="H4079" t="s">
        <v>8403</v>
      </c>
      <c r="I4079" t="s">
        <v>8245</v>
      </c>
      <c r="J4079">
        <v>1433259293</v>
      </c>
      <c r="K4079">
        <v>1428075293</v>
      </c>
      <c r="L4079" t="b">
        <v>0</v>
      </c>
      <c r="M4079">
        <v>9</v>
      </c>
      <c r="N4079" t="b">
        <v>0</v>
      </c>
      <c r="O4079" t="s">
        <v>8301</v>
      </c>
      <c r="P4079" t="s">
        <v>8321</v>
      </c>
      <c r="Q4079" t="s">
        <v>8322</v>
      </c>
      <c r="R4079">
        <f t="shared" si="441"/>
        <v>2.67</v>
      </c>
      <c r="S4079" s="9">
        <f t="shared" si="442"/>
        <v>0</v>
      </c>
      <c r="T4079" s="8">
        <f t="shared" si="443"/>
        <v>42097.649224537032</v>
      </c>
      <c r="U4079" s="8">
        <f t="shared" si="444"/>
        <v>42157.649224537032</v>
      </c>
      <c r="V4079" s="14">
        <f t="shared" si="445"/>
        <v>60</v>
      </c>
      <c r="W4079" s="10">
        <f t="shared" si="446"/>
        <v>-0.99995199999999995</v>
      </c>
      <c r="X4079" s="21">
        <f t="shared" si="447"/>
        <v>2015</v>
      </c>
    </row>
    <row r="4080" spans="1:24" ht="60" x14ac:dyDescent="0.25">
      <c r="A4080">
        <v>159</v>
      </c>
      <c r="B4080" s="1" t="s">
        <v>161</v>
      </c>
      <c r="C4080" s="1" t="s">
        <v>4269</v>
      </c>
      <c r="D4080" s="3">
        <v>500000</v>
      </c>
      <c r="E4080" s="4">
        <v>10</v>
      </c>
      <c r="F4080" t="s">
        <v>8219</v>
      </c>
      <c r="G4080" t="s">
        <v>8223</v>
      </c>
      <c r="H4080" t="s">
        <v>8403</v>
      </c>
      <c r="I4080" t="s">
        <v>8245</v>
      </c>
      <c r="J4080">
        <v>1467541545</v>
      </c>
      <c r="K4080">
        <v>1464085545</v>
      </c>
      <c r="L4080" t="b">
        <v>0</v>
      </c>
      <c r="M4080">
        <v>1</v>
      </c>
      <c r="N4080" t="b">
        <v>0</v>
      </c>
      <c r="O4080" t="s">
        <v>8265</v>
      </c>
      <c r="P4080" t="s">
        <v>8319</v>
      </c>
      <c r="Q4080" t="s">
        <v>8335</v>
      </c>
      <c r="R4080">
        <f t="shared" si="441"/>
        <v>10</v>
      </c>
      <c r="S4080" s="9">
        <f t="shared" si="442"/>
        <v>0</v>
      </c>
      <c r="T4080" s="8">
        <f t="shared" si="443"/>
        <v>42514.434548611112</v>
      </c>
      <c r="U4080" s="8">
        <f t="shared" si="444"/>
        <v>42554.434548611112</v>
      </c>
      <c r="V4080" s="14">
        <f t="shared" si="445"/>
        <v>40</v>
      </c>
      <c r="W4080" s="10">
        <f t="shared" si="446"/>
        <v>-0.99997999999999998</v>
      </c>
      <c r="X4080" s="21">
        <f t="shared" si="447"/>
        <v>2016</v>
      </c>
    </row>
    <row r="4081" spans="1:24" ht="45" x14ac:dyDescent="0.25">
      <c r="A4081">
        <v>178</v>
      </c>
      <c r="B4081" s="1" t="s">
        <v>180</v>
      </c>
      <c r="C4081" s="1" t="s">
        <v>4288</v>
      </c>
      <c r="D4081" s="3">
        <v>500000</v>
      </c>
      <c r="E4081" s="4">
        <v>0</v>
      </c>
      <c r="F4081" t="s">
        <v>8220</v>
      </c>
      <c r="G4081" t="s">
        <v>8226</v>
      </c>
      <c r="H4081" t="s">
        <v>8405</v>
      </c>
      <c r="I4081" t="s">
        <v>8248</v>
      </c>
      <c r="J4081">
        <v>1448582145</v>
      </c>
      <c r="K4081">
        <v>1445986545</v>
      </c>
      <c r="L4081" t="b">
        <v>0</v>
      </c>
      <c r="M4081">
        <v>0</v>
      </c>
      <c r="N4081" t="b">
        <v>0</v>
      </c>
      <c r="O4081" t="s">
        <v>8266</v>
      </c>
      <c r="P4081" t="s">
        <v>8319</v>
      </c>
      <c r="Q4081" t="s">
        <v>8323</v>
      </c>
      <c r="R4081">
        <f t="shared" si="441"/>
        <v>0</v>
      </c>
      <c r="S4081" s="9">
        <f t="shared" si="442"/>
        <v>0</v>
      </c>
      <c r="T4081" s="8">
        <f t="shared" si="443"/>
        <v>42304.955381944441</v>
      </c>
      <c r="U4081" s="8">
        <f t="shared" si="444"/>
        <v>42334.997048611112</v>
      </c>
      <c r="V4081" s="14">
        <f t="shared" si="445"/>
        <v>30.041666666671517</v>
      </c>
      <c r="W4081" s="10">
        <f t="shared" si="446"/>
        <v>-1</v>
      </c>
      <c r="X4081" s="21">
        <f t="shared" si="447"/>
        <v>2015</v>
      </c>
    </row>
    <row r="4082" spans="1:24" ht="60" x14ac:dyDescent="0.25">
      <c r="A4082">
        <v>686</v>
      </c>
      <c r="B4082" s="1" t="s">
        <v>687</v>
      </c>
      <c r="C4082" s="1" t="s">
        <v>4796</v>
      </c>
      <c r="D4082" s="3">
        <v>500000</v>
      </c>
      <c r="E4082" s="4">
        <v>0</v>
      </c>
      <c r="F4082" t="s">
        <v>8220</v>
      </c>
      <c r="G4082" t="s">
        <v>8236</v>
      </c>
      <c r="H4082" t="s">
        <v>8410</v>
      </c>
      <c r="I4082" t="s">
        <v>8248</v>
      </c>
      <c r="J4082">
        <v>1438618170</v>
      </c>
      <c r="K4082">
        <v>1436026170</v>
      </c>
      <c r="L4082" t="b">
        <v>0</v>
      </c>
      <c r="M4082">
        <v>0</v>
      </c>
      <c r="N4082" t="b">
        <v>0</v>
      </c>
      <c r="O4082" t="s">
        <v>8271</v>
      </c>
      <c r="P4082" t="s">
        <v>8306</v>
      </c>
      <c r="Q4082" t="s">
        <v>8308</v>
      </c>
      <c r="R4082">
        <f t="shared" si="441"/>
        <v>0</v>
      </c>
      <c r="S4082" s="9">
        <f t="shared" si="442"/>
        <v>0</v>
      </c>
      <c r="T4082" s="8">
        <f t="shared" si="443"/>
        <v>42189.673263888893</v>
      </c>
      <c r="U4082" s="8">
        <f t="shared" si="444"/>
        <v>42219.673263888893</v>
      </c>
      <c r="V4082" s="14">
        <f t="shared" si="445"/>
        <v>30</v>
      </c>
      <c r="W4082" s="10">
        <f t="shared" si="446"/>
        <v>-1</v>
      </c>
      <c r="X4082" s="21">
        <f t="shared" si="447"/>
        <v>2015</v>
      </c>
    </row>
    <row r="4083" spans="1:24" ht="45" x14ac:dyDescent="0.25">
      <c r="A4083">
        <v>1230</v>
      </c>
      <c r="B4083" s="1" t="s">
        <v>1231</v>
      </c>
      <c r="C4083" s="1" t="s">
        <v>5340</v>
      </c>
      <c r="D4083" s="3">
        <v>500000</v>
      </c>
      <c r="E4083" s="4">
        <v>0</v>
      </c>
      <c r="F4083" t="s">
        <v>8219</v>
      </c>
      <c r="G4083" t="s">
        <v>8223</v>
      </c>
      <c r="H4083" t="s">
        <v>8403</v>
      </c>
      <c r="I4083" t="s">
        <v>8245</v>
      </c>
      <c r="J4083">
        <v>1298589630</v>
      </c>
      <c r="K4083">
        <v>1295997630</v>
      </c>
      <c r="L4083" t="b">
        <v>0</v>
      </c>
      <c r="M4083">
        <v>0</v>
      </c>
      <c r="N4083" t="b">
        <v>0</v>
      </c>
      <c r="O4083" t="s">
        <v>8284</v>
      </c>
      <c r="P4083" t="s">
        <v>8325</v>
      </c>
      <c r="Q4083" t="s">
        <v>8352</v>
      </c>
      <c r="R4083">
        <f t="shared" si="441"/>
        <v>0</v>
      </c>
      <c r="S4083" s="9">
        <f t="shared" si="442"/>
        <v>0</v>
      </c>
      <c r="T4083" s="8">
        <f t="shared" si="443"/>
        <v>40568.972569444442</v>
      </c>
      <c r="U4083" s="8">
        <f t="shared" si="444"/>
        <v>40598.972569444442</v>
      </c>
      <c r="V4083" s="14">
        <f t="shared" si="445"/>
        <v>30</v>
      </c>
      <c r="W4083" s="10">
        <f t="shared" si="446"/>
        <v>-1</v>
      </c>
      <c r="X4083" s="21">
        <f t="shared" si="447"/>
        <v>2011</v>
      </c>
    </row>
    <row r="4084" spans="1:24" ht="60" x14ac:dyDescent="0.25">
      <c r="A4084">
        <v>2642</v>
      </c>
      <c r="B4084" s="1" t="s">
        <v>2642</v>
      </c>
      <c r="C4084" s="1" t="s">
        <v>6752</v>
      </c>
      <c r="D4084" s="3">
        <v>500000</v>
      </c>
      <c r="E4084" s="4">
        <v>0</v>
      </c>
      <c r="F4084" t="s">
        <v>8220</v>
      </c>
      <c r="G4084" t="s">
        <v>8235</v>
      </c>
      <c r="H4084" t="s">
        <v>8412</v>
      </c>
      <c r="I4084" t="s">
        <v>8248</v>
      </c>
      <c r="J4084">
        <v>1468565820</v>
      </c>
      <c r="K4084">
        <v>1465970108</v>
      </c>
      <c r="L4084" t="b">
        <v>0</v>
      </c>
      <c r="M4084">
        <v>0</v>
      </c>
      <c r="N4084" t="b">
        <v>0</v>
      </c>
      <c r="O4084" t="s">
        <v>8299</v>
      </c>
      <c r="P4084" t="s">
        <v>8306</v>
      </c>
      <c r="Q4084" t="s">
        <v>8313</v>
      </c>
      <c r="R4084">
        <f t="shared" si="441"/>
        <v>0</v>
      </c>
      <c r="S4084" s="9">
        <f t="shared" si="442"/>
        <v>0</v>
      </c>
      <c r="T4084" s="8">
        <f t="shared" si="443"/>
        <v>42536.246620370366</v>
      </c>
      <c r="U4084" s="8">
        <f t="shared" si="444"/>
        <v>42566.289583333331</v>
      </c>
      <c r="V4084" s="14">
        <f t="shared" si="445"/>
        <v>30.042962962965248</v>
      </c>
      <c r="W4084" s="10">
        <f t="shared" si="446"/>
        <v>-1</v>
      </c>
      <c r="X4084" s="21">
        <f t="shared" si="447"/>
        <v>2016</v>
      </c>
    </row>
    <row r="4085" spans="1:24" ht="60" x14ac:dyDescent="0.25">
      <c r="A4085">
        <v>2390</v>
      </c>
      <c r="B4085" s="1" t="s">
        <v>2391</v>
      </c>
      <c r="C4085" s="1" t="s">
        <v>6500</v>
      </c>
      <c r="D4085" s="3">
        <v>510000</v>
      </c>
      <c r="E4085" s="4">
        <v>0</v>
      </c>
      <c r="F4085" t="s">
        <v>8219</v>
      </c>
      <c r="G4085" t="s">
        <v>8225</v>
      </c>
      <c r="H4085" t="s">
        <v>8404</v>
      </c>
      <c r="I4085" t="s">
        <v>8247</v>
      </c>
      <c r="J4085">
        <v>1420352264</v>
      </c>
      <c r="K4085">
        <v>1416896264</v>
      </c>
      <c r="L4085" t="b">
        <v>0</v>
      </c>
      <c r="M4085">
        <v>0</v>
      </c>
      <c r="N4085" t="b">
        <v>0</v>
      </c>
      <c r="O4085" t="s">
        <v>8270</v>
      </c>
      <c r="P4085" t="s">
        <v>8306</v>
      </c>
      <c r="Q4085" t="s">
        <v>8340</v>
      </c>
      <c r="R4085">
        <f t="shared" si="441"/>
        <v>0</v>
      </c>
      <c r="S4085" s="9">
        <f t="shared" si="442"/>
        <v>0</v>
      </c>
      <c r="T4085" s="8">
        <f t="shared" si="443"/>
        <v>41968.262314814812</v>
      </c>
      <c r="U4085" s="8">
        <f t="shared" si="444"/>
        <v>42008.262314814812</v>
      </c>
      <c r="V4085" s="14">
        <f t="shared" si="445"/>
        <v>40</v>
      </c>
      <c r="W4085" s="10">
        <f t="shared" si="446"/>
        <v>-1</v>
      </c>
      <c r="X4085" s="21">
        <f t="shared" si="447"/>
        <v>2014</v>
      </c>
    </row>
    <row r="4086" spans="1:24" ht="60" x14ac:dyDescent="0.25">
      <c r="A4086">
        <v>486</v>
      </c>
      <c r="B4086" s="1" t="s">
        <v>487</v>
      </c>
      <c r="C4086" s="1" t="s">
        <v>4596</v>
      </c>
      <c r="D4086" s="3">
        <v>550000</v>
      </c>
      <c r="E4086" s="4">
        <v>50</v>
      </c>
      <c r="F4086" t="s">
        <v>8220</v>
      </c>
      <c r="G4086" t="s">
        <v>8225</v>
      </c>
      <c r="H4086" t="s">
        <v>8404</v>
      </c>
      <c r="I4086" t="s">
        <v>8247</v>
      </c>
      <c r="J4086">
        <v>1401662239</v>
      </c>
      <c r="K4086">
        <v>1399070239</v>
      </c>
      <c r="L4086" t="b">
        <v>0</v>
      </c>
      <c r="M4086">
        <v>1</v>
      </c>
      <c r="N4086" t="b">
        <v>0</v>
      </c>
      <c r="O4086" t="s">
        <v>8268</v>
      </c>
      <c r="P4086" t="s">
        <v>8319</v>
      </c>
      <c r="Q4086" t="s">
        <v>8337</v>
      </c>
      <c r="R4086">
        <f t="shared" si="441"/>
        <v>50</v>
      </c>
      <c r="S4086" s="9">
        <f t="shared" si="442"/>
        <v>0</v>
      </c>
      <c r="T4086" s="8">
        <f t="shared" si="443"/>
        <v>41761.94258101852</v>
      </c>
      <c r="U4086" s="8">
        <f t="shared" si="444"/>
        <v>41791.94258101852</v>
      </c>
      <c r="V4086" s="14">
        <f t="shared" si="445"/>
        <v>30</v>
      </c>
      <c r="W4086" s="10">
        <f t="shared" si="446"/>
        <v>-0.99990909090909086</v>
      </c>
      <c r="X4086" s="21">
        <f t="shared" si="447"/>
        <v>2014</v>
      </c>
    </row>
    <row r="4087" spans="1:24" ht="45" x14ac:dyDescent="0.25">
      <c r="A4087">
        <v>3124</v>
      </c>
      <c r="B4087" s="1" t="s">
        <v>3124</v>
      </c>
      <c r="C4087" s="1" t="s">
        <v>7234</v>
      </c>
      <c r="D4087" s="3">
        <v>800000</v>
      </c>
      <c r="E4087" s="4">
        <v>26</v>
      </c>
      <c r="F4087" t="s">
        <v>8219</v>
      </c>
      <c r="G4087" t="s">
        <v>8223</v>
      </c>
      <c r="H4087" t="s">
        <v>8403</v>
      </c>
      <c r="I4087" t="s">
        <v>8245</v>
      </c>
      <c r="J4087">
        <v>1422902601</v>
      </c>
      <c r="K4087">
        <v>1417718601</v>
      </c>
      <c r="L4087" t="b">
        <v>0</v>
      </c>
      <c r="M4087">
        <v>4</v>
      </c>
      <c r="N4087" t="b">
        <v>0</v>
      </c>
      <c r="O4087" t="s">
        <v>8301</v>
      </c>
      <c r="P4087" t="s">
        <v>8321</v>
      </c>
      <c r="Q4087" t="s">
        <v>8322</v>
      </c>
      <c r="R4087">
        <f t="shared" si="441"/>
        <v>6.5</v>
      </c>
      <c r="S4087" s="9">
        <f t="shared" si="442"/>
        <v>0</v>
      </c>
      <c r="T4087" s="8">
        <f t="shared" si="443"/>
        <v>41977.780104166668</v>
      </c>
      <c r="U4087" s="8">
        <f t="shared" si="444"/>
        <v>42037.780104166668</v>
      </c>
      <c r="V4087" s="14">
        <f t="shared" si="445"/>
        <v>60</v>
      </c>
      <c r="W4087" s="10">
        <f t="shared" si="446"/>
        <v>-0.99996750000000001</v>
      </c>
      <c r="X4087" s="21">
        <f t="shared" si="447"/>
        <v>2014</v>
      </c>
    </row>
    <row r="4088" spans="1:24" ht="30" x14ac:dyDescent="0.25">
      <c r="A4088">
        <v>2373</v>
      </c>
      <c r="B4088" s="1" t="s">
        <v>2374</v>
      </c>
      <c r="C4088" s="1" t="s">
        <v>6483</v>
      </c>
      <c r="D4088" s="3">
        <v>850000</v>
      </c>
      <c r="E4088" s="4">
        <v>50</v>
      </c>
      <c r="F4088" t="s">
        <v>8219</v>
      </c>
      <c r="G4088" t="s">
        <v>8234</v>
      </c>
      <c r="H4088" t="s">
        <v>8406</v>
      </c>
      <c r="I4088" t="s">
        <v>8254</v>
      </c>
      <c r="J4088">
        <v>1440863624</v>
      </c>
      <c r="K4088">
        <v>1438271624</v>
      </c>
      <c r="L4088" t="b">
        <v>0</v>
      </c>
      <c r="M4088">
        <v>1</v>
      </c>
      <c r="N4088" t="b">
        <v>0</v>
      </c>
      <c r="O4088" t="s">
        <v>8270</v>
      </c>
      <c r="P4088" t="s">
        <v>8306</v>
      </c>
      <c r="Q4088" t="s">
        <v>8340</v>
      </c>
      <c r="R4088">
        <f t="shared" si="441"/>
        <v>50</v>
      </c>
      <c r="S4088" s="9">
        <f t="shared" si="442"/>
        <v>0</v>
      </c>
      <c r="T4088" s="8">
        <f t="shared" si="443"/>
        <v>42215.662314814821</v>
      </c>
      <c r="U4088" s="8">
        <f t="shared" si="444"/>
        <v>42245.662314814821</v>
      </c>
      <c r="V4088" s="14">
        <f t="shared" si="445"/>
        <v>30</v>
      </c>
      <c r="W4088" s="10">
        <f t="shared" si="446"/>
        <v>-0.99994117647058822</v>
      </c>
      <c r="X4088" s="21">
        <f t="shared" si="447"/>
        <v>2015</v>
      </c>
    </row>
    <row r="4089" spans="1:24" ht="45" x14ac:dyDescent="0.25">
      <c r="A4089">
        <v>1000</v>
      </c>
      <c r="B4089" s="1" t="s">
        <v>1001</v>
      </c>
      <c r="C4089" s="1" t="s">
        <v>5110</v>
      </c>
      <c r="D4089" s="3">
        <v>894700</v>
      </c>
      <c r="E4089" s="4">
        <v>19824</v>
      </c>
      <c r="F4089" t="s">
        <v>8219</v>
      </c>
      <c r="G4089" t="s">
        <v>8223</v>
      </c>
      <c r="H4089" t="s">
        <v>8403</v>
      </c>
      <c r="I4089" t="s">
        <v>8245</v>
      </c>
      <c r="J4089">
        <v>1489537560</v>
      </c>
      <c r="K4089">
        <v>1484357160</v>
      </c>
      <c r="L4089" t="b">
        <v>0</v>
      </c>
      <c r="M4089">
        <v>6</v>
      </c>
      <c r="N4089" t="b">
        <v>0</v>
      </c>
      <c r="O4089" t="s">
        <v>8271</v>
      </c>
      <c r="P4089" t="s">
        <v>8306</v>
      </c>
      <c r="Q4089" t="s">
        <v>8308</v>
      </c>
      <c r="R4089">
        <f t="shared" si="441"/>
        <v>3304</v>
      </c>
      <c r="S4089" s="9">
        <f t="shared" si="442"/>
        <v>2</v>
      </c>
      <c r="T4089" s="8">
        <f t="shared" si="443"/>
        <v>42749.059722222228</v>
      </c>
      <c r="U4089" s="8">
        <f t="shared" si="444"/>
        <v>42809.018055555556</v>
      </c>
      <c r="V4089" s="14">
        <f t="shared" si="445"/>
        <v>59.958333333328483</v>
      </c>
      <c r="W4089" s="10">
        <f t="shared" si="446"/>
        <v>-0.97784285235274393</v>
      </c>
      <c r="X4089" s="21">
        <f t="shared" si="447"/>
        <v>2017</v>
      </c>
    </row>
    <row r="4090" spans="1:24" ht="60" x14ac:dyDescent="0.25">
      <c r="A4090">
        <v>1105</v>
      </c>
      <c r="B4090" s="1" t="s">
        <v>1106</v>
      </c>
      <c r="C4090" s="1" t="s">
        <v>5215</v>
      </c>
      <c r="D4090" s="3">
        <v>900000</v>
      </c>
      <c r="E4090" s="4">
        <v>1431</v>
      </c>
      <c r="F4090" t="s">
        <v>8220</v>
      </c>
      <c r="G4090" t="s">
        <v>8223</v>
      </c>
      <c r="H4090" t="s">
        <v>8403</v>
      </c>
      <c r="I4090" t="s">
        <v>8245</v>
      </c>
      <c r="J4090">
        <v>1395627327</v>
      </c>
      <c r="K4090">
        <v>1393038927</v>
      </c>
      <c r="L4090" t="b">
        <v>0</v>
      </c>
      <c r="M4090">
        <v>20</v>
      </c>
      <c r="N4090" t="b">
        <v>0</v>
      </c>
      <c r="O4090" t="s">
        <v>8280</v>
      </c>
      <c r="P4090" t="s">
        <v>8314</v>
      </c>
      <c r="Q4090" t="s">
        <v>8332</v>
      </c>
      <c r="R4090">
        <f t="shared" si="441"/>
        <v>71.55</v>
      </c>
      <c r="S4090" s="9">
        <f t="shared" si="442"/>
        <v>0</v>
      </c>
      <c r="T4090" s="8">
        <f t="shared" si="443"/>
        <v>41692.135729166665</v>
      </c>
      <c r="U4090" s="8">
        <f t="shared" si="444"/>
        <v>41722.0940625</v>
      </c>
      <c r="V4090" s="14">
        <f t="shared" si="445"/>
        <v>29.958333333335759</v>
      </c>
      <c r="W4090" s="10">
        <f t="shared" si="446"/>
        <v>-0.99841000000000002</v>
      </c>
      <c r="X4090" s="21">
        <f t="shared" si="447"/>
        <v>2014</v>
      </c>
    </row>
    <row r="4091" spans="1:24" ht="60" x14ac:dyDescent="0.25">
      <c r="A4091">
        <v>2643</v>
      </c>
      <c r="B4091" s="1" t="s">
        <v>2643</v>
      </c>
      <c r="C4091" s="1" t="s">
        <v>6753</v>
      </c>
      <c r="D4091" s="3">
        <v>1000000</v>
      </c>
      <c r="E4091" s="4">
        <v>335597.31</v>
      </c>
      <c r="F4091" t="s">
        <v>8219</v>
      </c>
      <c r="G4091" t="s">
        <v>8223</v>
      </c>
      <c r="H4091" t="s">
        <v>8403</v>
      </c>
      <c r="I4091" t="s">
        <v>8245</v>
      </c>
      <c r="J4091">
        <v>1482307140</v>
      </c>
      <c r="K4091">
        <v>1479218315</v>
      </c>
      <c r="L4091" t="b">
        <v>1</v>
      </c>
      <c r="M4091">
        <v>1501</v>
      </c>
      <c r="N4091" t="b">
        <v>0</v>
      </c>
      <c r="O4091" t="s">
        <v>8299</v>
      </c>
      <c r="P4091" t="s">
        <v>8306</v>
      </c>
      <c r="Q4091" t="s">
        <v>8313</v>
      </c>
      <c r="R4091">
        <f t="shared" si="441"/>
        <v>223.58</v>
      </c>
      <c r="S4091" s="9">
        <f t="shared" si="442"/>
        <v>34</v>
      </c>
      <c r="T4091" s="8">
        <f t="shared" si="443"/>
        <v>42689.582349537035</v>
      </c>
      <c r="U4091" s="8">
        <f t="shared" si="444"/>
        <v>42725.332638888889</v>
      </c>
      <c r="V4091" s="14">
        <f t="shared" si="445"/>
        <v>35.750289351854008</v>
      </c>
      <c r="W4091" s="10">
        <f t="shared" si="446"/>
        <v>-0.66440268999999996</v>
      </c>
      <c r="X4091" s="21">
        <f t="shared" si="447"/>
        <v>2016</v>
      </c>
    </row>
    <row r="4092" spans="1:24" ht="60" x14ac:dyDescent="0.25">
      <c r="A4092">
        <v>3081</v>
      </c>
      <c r="B4092" s="1" t="s">
        <v>3081</v>
      </c>
      <c r="C4092" s="1" t="s">
        <v>7191</v>
      </c>
      <c r="D4092" s="3">
        <v>1000000</v>
      </c>
      <c r="E4092" s="4">
        <v>2103</v>
      </c>
      <c r="F4092" t="s">
        <v>8220</v>
      </c>
      <c r="G4092" t="s">
        <v>8223</v>
      </c>
      <c r="H4092" t="s">
        <v>8403</v>
      </c>
      <c r="I4092" t="s">
        <v>8245</v>
      </c>
      <c r="J4092">
        <v>1442722891</v>
      </c>
      <c r="K4092">
        <v>1440130891</v>
      </c>
      <c r="L4092" t="b">
        <v>0</v>
      </c>
      <c r="M4092">
        <v>5</v>
      </c>
      <c r="N4092" t="b">
        <v>0</v>
      </c>
      <c r="O4092" t="s">
        <v>8301</v>
      </c>
      <c r="P4092" t="s">
        <v>8321</v>
      </c>
      <c r="Q4092" t="s">
        <v>8322</v>
      </c>
      <c r="R4092">
        <f t="shared" si="441"/>
        <v>420.6</v>
      </c>
      <c r="S4092" s="9">
        <f t="shared" si="442"/>
        <v>0</v>
      </c>
      <c r="T4092" s="8">
        <f t="shared" si="443"/>
        <v>42237.181608796294</v>
      </c>
      <c r="U4092" s="8">
        <f t="shared" si="444"/>
        <v>42267.181608796294</v>
      </c>
      <c r="V4092" s="14">
        <f t="shared" si="445"/>
        <v>30</v>
      </c>
      <c r="W4092" s="10">
        <f t="shared" si="446"/>
        <v>-0.99789700000000003</v>
      </c>
      <c r="X4092" s="21">
        <f t="shared" si="447"/>
        <v>2015</v>
      </c>
    </row>
    <row r="4093" spans="1:24" ht="60" x14ac:dyDescent="0.25">
      <c r="A4093">
        <v>192</v>
      </c>
      <c r="B4093" s="1" t="s">
        <v>194</v>
      </c>
      <c r="C4093" s="1" t="s">
        <v>4302</v>
      </c>
      <c r="D4093" s="3">
        <v>1000000</v>
      </c>
      <c r="E4093" s="4">
        <v>17</v>
      </c>
      <c r="F4093" t="s">
        <v>8220</v>
      </c>
      <c r="G4093" t="s">
        <v>8223</v>
      </c>
      <c r="H4093" t="s">
        <v>8403</v>
      </c>
      <c r="I4093" t="s">
        <v>8245</v>
      </c>
      <c r="J4093">
        <v>1413572432</v>
      </c>
      <c r="K4093">
        <v>1410980432</v>
      </c>
      <c r="L4093" t="b">
        <v>0</v>
      </c>
      <c r="M4093">
        <v>3</v>
      </c>
      <c r="N4093" t="b">
        <v>0</v>
      </c>
      <c r="O4093" t="s">
        <v>8266</v>
      </c>
      <c r="P4093" t="s">
        <v>8319</v>
      </c>
      <c r="Q4093" t="s">
        <v>8323</v>
      </c>
      <c r="R4093">
        <f t="shared" si="441"/>
        <v>5.67</v>
      </c>
      <c r="S4093" s="9">
        <f t="shared" si="442"/>
        <v>0</v>
      </c>
      <c r="T4093" s="8">
        <f t="shared" si="443"/>
        <v>41899.792037037041</v>
      </c>
      <c r="U4093" s="8">
        <f t="shared" si="444"/>
        <v>41929.792037037041</v>
      </c>
      <c r="V4093" s="14">
        <f t="shared" si="445"/>
        <v>30</v>
      </c>
      <c r="W4093" s="10">
        <f t="shared" si="446"/>
        <v>-0.99998299999999996</v>
      </c>
      <c r="X4093" s="21">
        <f t="shared" si="447"/>
        <v>2014</v>
      </c>
    </row>
    <row r="4094" spans="1:24" ht="60" x14ac:dyDescent="0.25">
      <c r="A4094">
        <v>3629</v>
      </c>
      <c r="B4094" s="1" t="s">
        <v>3627</v>
      </c>
      <c r="C4094" s="1" t="s">
        <v>7739</v>
      </c>
      <c r="D4094" s="3">
        <v>1000000</v>
      </c>
      <c r="E4094" s="4">
        <v>2</v>
      </c>
      <c r="F4094" t="s">
        <v>8220</v>
      </c>
      <c r="G4094" t="s">
        <v>8223</v>
      </c>
      <c r="H4094" t="s">
        <v>8403</v>
      </c>
      <c r="I4094" t="s">
        <v>8245</v>
      </c>
      <c r="J4094">
        <v>1462467600</v>
      </c>
      <c r="K4094">
        <v>1457403364</v>
      </c>
      <c r="L4094" t="b">
        <v>0</v>
      </c>
      <c r="M4094">
        <v>2</v>
      </c>
      <c r="N4094" t="b">
        <v>0</v>
      </c>
      <c r="O4094" t="s">
        <v>8303</v>
      </c>
      <c r="P4094" t="s">
        <v>8321</v>
      </c>
      <c r="Q4094" t="s">
        <v>8333</v>
      </c>
      <c r="R4094">
        <f t="shared" si="441"/>
        <v>1</v>
      </c>
      <c r="S4094" s="9">
        <f t="shared" si="442"/>
        <v>0</v>
      </c>
      <c r="T4094" s="8">
        <f t="shared" si="443"/>
        <v>42437.094490740739</v>
      </c>
      <c r="U4094" s="8">
        <f t="shared" si="444"/>
        <v>42495.708333333328</v>
      </c>
      <c r="V4094" s="14">
        <f t="shared" si="445"/>
        <v>58.613842592589208</v>
      </c>
      <c r="W4094" s="10">
        <f t="shared" si="446"/>
        <v>-0.99999800000000005</v>
      </c>
      <c r="X4094" s="21">
        <f t="shared" si="447"/>
        <v>2016</v>
      </c>
    </row>
    <row r="4095" spans="1:24" ht="30" x14ac:dyDescent="0.25">
      <c r="A4095">
        <v>639</v>
      </c>
      <c r="B4095" s="1" t="s">
        <v>640</v>
      </c>
      <c r="C4095" s="1" t="s">
        <v>4749</v>
      </c>
      <c r="D4095" s="3">
        <v>1000000</v>
      </c>
      <c r="E4095" s="4">
        <v>1</v>
      </c>
      <c r="F4095" t="s">
        <v>8219</v>
      </c>
      <c r="G4095" t="s">
        <v>8223</v>
      </c>
      <c r="H4095" t="s">
        <v>8403</v>
      </c>
      <c r="I4095" t="s">
        <v>8245</v>
      </c>
      <c r="J4095">
        <v>1413208795</v>
      </c>
      <c r="K4095">
        <v>1408024795</v>
      </c>
      <c r="L4095" t="b">
        <v>0</v>
      </c>
      <c r="M4095">
        <v>1</v>
      </c>
      <c r="N4095" t="b">
        <v>0</v>
      </c>
      <c r="O4095" t="s">
        <v>8270</v>
      </c>
      <c r="P4095" t="s">
        <v>8306</v>
      </c>
      <c r="Q4095" t="s">
        <v>8340</v>
      </c>
      <c r="R4095">
        <f t="shared" si="441"/>
        <v>1</v>
      </c>
      <c r="S4095" s="9">
        <f t="shared" si="442"/>
        <v>0</v>
      </c>
      <c r="T4095" s="8">
        <f t="shared" si="443"/>
        <v>41865.583275462966</v>
      </c>
      <c r="U4095" s="8">
        <f t="shared" si="444"/>
        <v>41925.583275462966</v>
      </c>
      <c r="V4095" s="14">
        <f t="shared" si="445"/>
        <v>60</v>
      </c>
      <c r="W4095" s="10">
        <f t="shared" si="446"/>
        <v>-0.99999899999999997</v>
      </c>
      <c r="X4095" s="21">
        <f t="shared" si="447"/>
        <v>2014</v>
      </c>
    </row>
    <row r="4096" spans="1:24" x14ac:dyDescent="0.25">
      <c r="A4096">
        <v>3061</v>
      </c>
      <c r="B4096" s="1" t="s">
        <v>3061</v>
      </c>
      <c r="C4096" s="1" t="s">
        <v>7171</v>
      </c>
      <c r="D4096" s="3">
        <v>1000000</v>
      </c>
      <c r="E4096" s="4">
        <v>0</v>
      </c>
      <c r="F4096" t="s">
        <v>8220</v>
      </c>
      <c r="G4096" t="s">
        <v>8223</v>
      </c>
      <c r="H4096" t="s">
        <v>8403</v>
      </c>
      <c r="I4096" t="s">
        <v>8245</v>
      </c>
      <c r="J4096">
        <v>1407955748</v>
      </c>
      <c r="K4096">
        <v>1405363748</v>
      </c>
      <c r="L4096" t="b">
        <v>0</v>
      </c>
      <c r="M4096">
        <v>0</v>
      </c>
      <c r="N4096" t="b">
        <v>0</v>
      </c>
      <c r="O4096" t="s">
        <v>8301</v>
      </c>
      <c r="P4096" t="s">
        <v>8321</v>
      </c>
      <c r="Q4096" t="s">
        <v>8322</v>
      </c>
      <c r="R4096">
        <f t="shared" si="441"/>
        <v>0</v>
      </c>
      <c r="S4096" s="9">
        <f t="shared" si="442"/>
        <v>0</v>
      </c>
      <c r="T4096" s="8">
        <f t="shared" si="443"/>
        <v>41834.784120370372</v>
      </c>
      <c r="U4096" s="8">
        <f t="shared" si="444"/>
        <v>41864.784120370372</v>
      </c>
      <c r="V4096" s="14">
        <f t="shared" si="445"/>
        <v>30</v>
      </c>
      <c r="W4096" s="10">
        <f t="shared" si="446"/>
        <v>-1</v>
      </c>
      <c r="X4096" s="21">
        <f t="shared" si="447"/>
        <v>2014</v>
      </c>
    </row>
    <row r="4097" spans="1:24" ht="45" x14ac:dyDescent="0.25">
      <c r="A4097">
        <v>3120</v>
      </c>
      <c r="B4097" s="1" t="s">
        <v>3120</v>
      </c>
      <c r="C4097" s="1" t="s">
        <v>7230</v>
      </c>
      <c r="D4097" s="3">
        <v>1300000</v>
      </c>
      <c r="E4097" s="4">
        <v>128</v>
      </c>
      <c r="F4097" t="s">
        <v>8220</v>
      </c>
      <c r="G4097" t="s">
        <v>8232</v>
      </c>
      <c r="H4097" t="s">
        <v>8414</v>
      </c>
      <c r="I4097" t="s">
        <v>8248</v>
      </c>
      <c r="J4097">
        <v>1462484196</v>
      </c>
      <c r="K4097">
        <v>1457303796</v>
      </c>
      <c r="L4097" t="b">
        <v>0</v>
      </c>
      <c r="M4097">
        <v>10</v>
      </c>
      <c r="N4097" t="b">
        <v>0</v>
      </c>
      <c r="O4097" t="s">
        <v>8301</v>
      </c>
      <c r="P4097" t="s">
        <v>8321</v>
      </c>
      <c r="Q4097" t="s">
        <v>8322</v>
      </c>
      <c r="R4097">
        <f t="shared" si="441"/>
        <v>12.8</v>
      </c>
      <c r="S4097" s="9">
        <f t="shared" si="442"/>
        <v>0</v>
      </c>
      <c r="T4097" s="8">
        <f t="shared" si="443"/>
        <v>42435.942083333335</v>
      </c>
      <c r="U4097" s="8">
        <f t="shared" si="444"/>
        <v>42495.900416666671</v>
      </c>
      <c r="V4097" s="14">
        <f t="shared" si="445"/>
        <v>59.958333333335759</v>
      </c>
      <c r="W4097" s="10">
        <f t="shared" si="446"/>
        <v>-0.99990153846153851</v>
      </c>
      <c r="X4097" s="21">
        <f t="shared" si="447"/>
        <v>2016</v>
      </c>
    </row>
    <row r="4098" spans="1:24" ht="45" x14ac:dyDescent="0.25">
      <c r="A4098">
        <v>3079</v>
      </c>
      <c r="B4098" s="1" t="s">
        <v>3079</v>
      </c>
      <c r="C4098" s="1" t="s">
        <v>7189</v>
      </c>
      <c r="D4098" s="3">
        <v>1333666</v>
      </c>
      <c r="E4098" s="4">
        <v>11226</v>
      </c>
      <c r="F4098" t="s">
        <v>8220</v>
      </c>
      <c r="G4098" t="s">
        <v>8223</v>
      </c>
      <c r="H4098" t="s">
        <v>8403</v>
      </c>
      <c r="I4098" t="s">
        <v>8245</v>
      </c>
      <c r="J4098">
        <v>1427040435</v>
      </c>
      <c r="K4098">
        <v>1424452035</v>
      </c>
      <c r="L4098" t="b">
        <v>0</v>
      </c>
      <c r="M4098">
        <v>27</v>
      </c>
      <c r="N4098" t="b">
        <v>0</v>
      </c>
      <c r="O4098" t="s">
        <v>8301</v>
      </c>
      <c r="P4098" t="s">
        <v>8321</v>
      </c>
      <c r="Q4098" t="s">
        <v>8322</v>
      </c>
      <c r="R4098">
        <f t="shared" ref="R4098:R4115" si="448">IFERROR(ROUND(E4098/M4098,2),0)</f>
        <v>415.78</v>
      </c>
      <c r="S4098" s="9">
        <f t="shared" ref="S4098:S4115" si="449">ROUND((E4098/D4098)*100,0)</f>
        <v>1</v>
      </c>
      <c r="T4098" s="8">
        <f t="shared" ref="T4098:T4115" si="450">+(((K4098/60)/60)/24)+DATE(1970,1,1)</f>
        <v>42055.713368055556</v>
      </c>
      <c r="U4098" s="8">
        <f t="shared" ref="U4098:U4115" si="451">+(((J4098/60)/60/24)+DATE(1970,1,1))</f>
        <v>42085.671701388885</v>
      </c>
      <c r="V4098" s="14">
        <f t="shared" ref="V4098:V4115" si="452">+U4098-T4098</f>
        <v>29.958333333328483</v>
      </c>
      <c r="W4098" s="10">
        <f t="shared" ref="W4098:W4115" si="453">+(E4098-D4098)/D4098</f>
        <v>-0.99158260014126476</v>
      </c>
      <c r="X4098" s="21">
        <f t="shared" ref="X4098:X4115" si="454">YEAR(T4098)</f>
        <v>2015</v>
      </c>
    </row>
    <row r="4099" spans="1:24" ht="60" x14ac:dyDescent="0.25">
      <c r="A4099">
        <v>155</v>
      </c>
      <c r="B4099" s="1" t="s">
        <v>157</v>
      </c>
      <c r="C4099" s="1" t="s">
        <v>4265</v>
      </c>
      <c r="D4099" s="3">
        <v>1350000</v>
      </c>
      <c r="E4099" s="4">
        <v>81</v>
      </c>
      <c r="F4099" t="s">
        <v>8219</v>
      </c>
      <c r="G4099" t="s">
        <v>8223</v>
      </c>
      <c r="H4099" t="s">
        <v>8403</v>
      </c>
      <c r="I4099" t="s">
        <v>8245</v>
      </c>
      <c r="J4099">
        <v>1437657935</v>
      </c>
      <c r="K4099">
        <v>1434201935</v>
      </c>
      <c r="L4099" t="b">
        <v>0</v>
      </c>
      <c r="M4099">
        <v>4</v>
      </c>
      <c r="N4099" t="b">
        <v>0</v>
      </c>
      <c r="O4099" t="s">
        <v>8265</v>
      </c>
      <c r="P4099" t="s">
        <v>8319</v>
      </c>
      <c r="Q4099" t="s">
        <v>8335</v>
      </c>
      <c r="R4099">
        <f t="shared" si="448"/>
        <v>20.25</v>
      </c>
      <c r="S4099" s="9">
        <f t="shared" si="449"/>
        <v>0</v>
      </c>
      <c r="T4099" s="8">
        <f t="shared" si="450"/>
        <v>42168.559432870374</v>
      </c>
      <c r="U4099" s="8">
        <f t="shared" si="451"/>
        <v>42208.559432870374</v>
      </c>
      <c r="V4099" s="14">
        <f t="shared" si="452"/>
        <v>40</v>
      </c>
      <c r="W4099" s="10">
        <f t="shared" si="453"/>
        <v>-0.99994000000000005</v>
      </c>
      <c r="X4099" s="21">
        <f t="shared" si="454"/>
        <v>2015</v>
      </c>
    </row>
    <row r="4100" spans="1:24" ht="60" x14ac:dyDescent="0.25">
      <c r="A4100">
        <v>223</v>
      </c>
      <c r="B4100" s="1" t="s">
        <v>225</v>
      </c>
      <c r="C4100" s="1" t="s">
        <v>4333</v>
      </c>
      <c r="D4100" s="3">
        <v>1500000</v>
      </c>
      <c r="E4100" s="4">
        <v>0</v>
      </c>
      <c r="F4100" t="s">
        <v>8220</v>
      </c>
      <c r="G4100" t="s">
        <v>8223</v>
      </c>
      <c r="H4100" t="s">
        <v>8403</v>
      </c>
      <c r="I4100" t="s">
        <v>8245</v>
      </c>
      <c r="J4100">
        <v>1463879100</v>
      </c>
      <c r="K4100">
        <v>1461287350</v>
      </c>
      <c r="L4100" t="b">
        <v>0</v>
      </c>
      <c r="M4100">
        <v>0</v>
      </c>
      <c r="N4100" t="b">
        <v>0</v>
      </c>
      <c r="O4100" t="s">
        <v>8266</v>
      </c>
      <c r="P4100" t="s">
        <v>8319</v>
      </c>
      <c r="Q4100" t="s">
        <v>8323</v>
      </c>
      <c r="R4100">
        <f t="shared" si="448"/>
        <v>0</v>
      </c>
      <c r="S4100" s="9">
        <f t="shared" si="449"/>
        <v>0</v>
      </c>
      <c r="T4100" s="8">
        <f t="shared" si="450"/>
        <v>42482.048032407409</v>
      </c>
      <c r="U4100" s="8">
        <f t="shared" si="451"/>
        <v>42512.045138888891</v>
      </c>
      <c r="V4100" s="14">
        <f t="shared" si="452"/>
        <v>29.997106481481751</v>
      </c>
      <c r="W4100" s="10">
        <f t="shared" si="453"/>
        <v>-1</v>
      </c>
      <c r="X4100" s="21">
        <f t="shared" si="454"/>
        <v>2016</v>
      </c>
    </row>
    <row r="4101" spans="1:24" ht="60" x14ac:dyDescent="0.25">
      <c r="A4101">
        <v>231</v>
      </c>
      <c r="B4101" s="1" t="s">
        <v>233</v>
      </c>
      <c r="C4101" s="1" t="s">
        <v>4341</v>
      </c>
      <c r="D4101" s="3">
        <v>1500000</v>
      </c>
      <c r="E4101" s="4">
        <v>0</v>
      </c>
      <c r="F4101" t="s">
        <v>8220</v>
      </c>
      <c r="G4101" t="s">
        <v>8223</v>
      </c>
      <c r="H4101" t="s">
        <v>8403</v>
      </c>
      <c r="I4101" t="s">
        <v>8245</v>
      </c>
      <c r="J4101">
        <v>1451775651</v>
      </c>
      <c r="K4101">
        <v>1449183651</v>
      </c>
      <c r="L4101" t="b">
        <v>0</v>
      </c>
      <c r="M4101">
        <v>0</v>
      </c>
      <c r="N4101" t="b">
        <v>0</v>
      </c>
      <c r="O4101" t="s">
        <v>8266</v>
      </c>
      <c r="P4101" t="s">
        <v>8319</v>
      </c>
      <c r="Q4101" t="s">
        <v>8323</v>
      </c>
      <c r="R4101">
        <f t="shared" si="448"/>
        <v>0</v>
      </c>
      <c r="S4101" s="9">
        <f t="shared" si="449"/>
        <v>0</v>
      </c>
      <c r="T4101" s="8">
        <f t="shared" si="450"/>
        <v>42341.958923611113</v>
      </c>
      <c r="U4101" s="8">
        <f t="shared" si="451"/>
        <v>42371.958923611113</v>
      </c>
      <c r="V4101" s="14">
        <f t="shared" si="452"/>
        <v>30</v>
      </c>
      <c r="W4101" s="10">
        <f t="shared" si="453"/>
        <v>-1</v>
      </c>
      <c r="X4101" s="21">
        <f t="shared" si="454"/>
        <v>2015</v>
      </c>
    </row>
    <row r="4102" spans="1:24" x14ac:dyDescent="0.25">
      <c r="A4102">
        <v>3125</v>
      </c>
      <c r="B4102" s="1" t="s">
        <v>3125</v>
      </c>
      <c r="C4102" s="1" t="s">
        <v>7235</v>
      </c>
      <c r="D4102" s="3">
        <v>1500000</v>
      </c>
      <c r="E4102" s="4">
        <v>0</v>
      </c>
      <c r="F4102" t="s">
        <v>8219</v>
      </c>
      <c r="G4102" t="s">
        <v>8223</v>
      </c>
      <c r="H4102" t="s">
        <v>8403</v>
      </c>
      <c r="I4102" t="s">
        <v>8245</v>
      </c>
      <c r="J4102">
        <v>1452142672</v>
      </c>
      <c r="K4102">
        <v>1449550672</v>
      </c>
      <c r="L4102" t="b">
        <v>0</v>
      </c>
      <c r="M4102">
        <v>0</v>
      </c>
      <c r="N4102" t="b">
        <v>0</v>
      </c>
      <c r="O4102" t="s">
        <v>8301</v>
      </c>
      <c r="P4102" t="s">
        <v>8321</v>
      </c>
      <c r="Q4102" t="s">
        <v>8322</v>
      </c>
      <c r="R4102">
        <f t="shared" si="448"/>
        <v>0</v>
      </c>
      <c r="S4102" s="9">
        <f t="shared" si="449"/>
        <v>0</v>
      </c>
      <c r="T4102" s="8">
        <f t="shared" si="450"/>
        <v>42346.20685185185</v>
      </c>
      <c r="U4102" s="8">
        <f t="shared" si="451"/>
        <v>42376.20685185185</v>
      </c>
      <c r="V4102" s="14">
        <f t="shared" si="452"/>
        <v>30</v>
      </c>
      <c r="W4102" s="10">
        <f t="shared" si="453"/>
        <v>-1</v>
      </c>
      <c r="X4102" s="21">
        <f t="shared" si="454"/>
        <v>2015</v>
      </c>
    </row>
    <row r="4103" spans="1:24" ht="60" x14ac:dyDescent="0.25">
      <c r="A4103">
        <v>3080</v>
      </c>
      <c r="B4103" s="1" t="s">
        <v>3080</v>
      </c>
      <c r="C4103" s="1" t="s">
        <v>7190</v>
      </c>
      <c r="D4103" s="3">
        <v>2000000</v>
      </c>
      <c r="E4103" s="4">
        <v>376</v>
      </c>
      <c r="F4103" t="s">
        <v>8220</v>
      </c>
      <c r="G4103" t="s">
        <v>8223</v>
      </c>
      <c r="H4103" t="s">
        <v>8403</v>
      </c>
      <c r="I4103" t="s">
        <v>8245</v>
      </c>
      <c r="J4103">
        <v>1419644444</v>
      </c>
      <c r="K4103">
        <v>1414456844</v>
      </c>
      <c r="L4103" t="b">
        <v>0</v>
      </c>
      <c r="M4103">
        <v>7</v>
      </c>
      <c r="N4103" t="b">
        <v>0</v>
      </c>
      <c r="O4103" t="s">
        <v>8301</v>
      </c>
      <c r="P4103" t="s">
        <v>8321</v>
      </c>
      <c r="Q4103" t="s">
        <v>8322</v>
      </c>
      <c r="R4103">
        <f t="shared" si="448"/>
        <v>53.71</v>
      </c>
      <c r="S4103" s="9">
        <f t="shared" si="449"/>
        <v>0</v>
      </c>
      <c r="T4103" s="8">
        <f t="shared" si="450"/>
        <v>41940.028287037036</v>
      </c>
      <c r="U4103" s="8">
        <f t="shared" si="451"/>
        <v>42000.0699537037</v>
      </c>
      <c r="V4103" s="14">
        <f t="shared" si="452"/>
        <v>60.041666666664241</v>
      </c>
      <c r="W4103" s="10">
        <f t="shared" si="453"/>
        <v>-0.99981200000000003</v>
      </c>
      <c r="X4103" s="21">
        <f t="shared" si="454"/>
        <v>2014</v>
      </c>
    </row>
    <row r="4104" spans="1:24" ht="60" x14ac:dyDescent="0.25">
      <c r="A4104">
        <v>163</v>
      </c>
      <c r="B4104" s="1" t="s">
        <v>165</v>
      </c>
      <c r="C4104" s="1" t="s">
        <v>4273</v>
      </c>
      <c r="D4104" s="3">
        <v>2000000</v>
      </c>
      <c r="E4104" s="4">
        <v>0</v>
      </c>
      <c r="F4104" t="s">
        <v>8220</v>
      </c>
      <c r="G4104" t="s">
        <v>8223</v>
      </c>
      <c r="H4104" t="s">
        <v>8403</v>
      </c>
      <c r="I4104" t="s">
        <v>8245</v>
      </c>
      <c r="J4104">
        <v>1443657600</v>
      </c>
      <c r="K4104">
        <v>1440716654</v>
      </c>
      <c r="L4104" t="b">
        <v>0</v>
      </c>
      <c r="M4104">
        <v>0</v>
      </c>
      <c r="N4104" t="b">
        <v>0</v>
      </c>
      <c r="O4104" t="s">
        <v>8266</v>
      </c>
      <c r="P4104" t="s">
        <v>8319</v>
      </c>
      <c r="Q4104" t="s">
        <v>8323</v>
      </c>
      <c r="R4104">
        <f t="shared" si="448"/>
        <v>0</v>
      </c>
      <c r="S4104" s="9">
        <f t="shared" si="449"/>
        <v>0</v>
      </c>
      <c r="T4104" s="8">
        <f t="shared" si="450"/>
        <v>42243.961273148147</v>
      </c>
      <c r="U4104" s="8">
        <f t="shared" si="451"/>
        <v>42278</v>
      </c>
      <c r="V4104" s="14">
        <f t="shared" si="452"/>
        <v>34.038726851853426</v>
      </c>
      <c r="W4104" s="10">
        <f t="shared" si="453"/>
        <v>-1</v>
      </c>
      <c r="X4104" s="21">
        <f t="shared" si="454"/>
        <v>2015</v>
      </c>
    </row>
    <row r="4105" spans="1:24" ht="45" x14ac:dyDescent="0.25">
      <c r="A4105">
        <v>195</v>
      </c>
      <c r="B4105" s="1" t="s">
        <v>197</v>
      </c>
      <c r="C4105" s="1" t="s">
        <v>4305</v>
      </c>
      <c r="D4105" s="3">
        <v>2000000</v>
      </c>
      <c r="E4105" s="4">
        <v>0</v>
      </c>
      <c r="F4105" t="s">
        <v>8220</v>
      </c>
      <c r="G4105" t="s">
        <v>8223</v>
      </c>
      <c r="H4105" t="s">
        <v>8403</v>
      </c>
      <c r="I4105" t="s">
        <v>8245</v>
      </c>
      <c r="J4105">
        <v>1436544332</v>
      </c>
      <c r="K4105">
        <v>1431360332</v>
      </c>
      <c r="L4105" t="b">
        <v>0</v>
      </c>
      <c r="M4105">
        <v>0</v>
      </c>
      <c r="N4105" t="b">
        <v>0</v>
      </c>
      <c r="O4105" t="s">
        <v>8266</v>
      </c>
      <c r="P4105" t="s">
        <v>8319</v>
      </c>
      <c r="Q4105" t="s">
        <v>8323</v>
      </c>
      <c r="R4105">
        <f t="shared" si="448"/>
        <v>0</v>
      </c>
      <c r="S4105" s="9">
        <f t="shared" si="449"/>
        <v>0</v>
      </c>
      <c r="T4105" s="8">
        <f t="shared" si="450"/>
        <v>42135.67050925926</v>
      </c>
      <c r="U4105" s="8">
        <f t="shared" si="451"/>
        <v>42195.67050925926</v>
      </c>
      <c r="V4105" s="14">
        <f t="shared" si="452"/>
        <v>60</v>
      </c>
      <c r="W4105" s="10">
        <f t="shared" si="453"/>
        <v>-1</v>
      </c>
      <c r="X4105" s="21">
        <f t="shared" si="454"/>
        <v>2015</v>
      </c>
    </row>
    <row r="4106" spans="1:24" ht="30" x14ac:dyDescent="0.25">
      <c r="A4106">
        <v>619</v>
      </c>
      <c r="B4106" s="1" t="s">
        <v>620</v>
      </c>
      <c r="C4106" s="1" t="s">
        <v>4729</v>
      </c>
      <c r="D4106" s="3">
        <v>2500000</v>
      </c>
      <c r="E4106" s="4">
        <v>1</v>
      </c>
      <c r="F4106" t="s">
        <v>8219</v>
      </c>
      <c r="G4106" t="s">
        <v>8223</v>
      </c>
      <c r="H4106" t="s">
        <v>8403</v>
      </c>
      <c r="I4106" t="s">
        <v>8245</v>
      </c>
      <c r="J4106">
        <v>1416933390</v>
      </c>
      <c r="K4106">
        <v>1411745790</v>
      </c>
      <c r="L4106" t="b">
        <v>0</v>
      </c>
      <c r="M4106">
        <v>1</v>
      </c>
      <c r="N4106" t="b">
        <v>0</v>
      </c>
      <c r="O4106" t="s">
        <v>8270</v>
      </c>
      <c r="P4106" t="s">
        <v>8306</v>
      </c>
      <c r="Q4106" t="s">
        <v>8340</v>
      </c>
      <c r="R4106">
        <f t="shared" si="448"/>
        <v>1</v>
      </c>
      <c r="S4106" s="9">
        <f t="shared" si="449"/>
        <v>0</v>
      </c>
      <c r="T4106" s="8">
        <f t="shared" si="450"/>
        <v>41908.650347222225</v>
      </c>
      <c r="U4106" s="8">
        <f t="shared" si="451"/>
        <v>41968.692013888889</v>
      </c>
      <c r="V4106" s="14">
        <f t="shared" si="452"/>
        <v>60.041666666664241</v>
      </c>
      <c r="W4106" s="10">
        <f t="shared" si="453"/>
        <v>-0.99999959999999999</v>
      </c>
      <c r="X4106" s="21">
        <f t="shared" si="454"/>
        <v>2014</v>
      </c>
    </row>
    <row r="4107" spans="1:24" ht="45" x14ac:dyDescent="0.25">
      <c r="A4107">
        <v>3073</v>
      </c>
      <c r="B4107" s="1" t="s">
        <v>3073</v>
      </c>
      <c r="C4107" s="1" t="s">
        <v>7183</v>
      </c>
      <c r="D4107" s="3">
        <v>2800000</v>
      </c>
      <c r="E4107" s="4">
        <v>645</v>
      </c>
      <c r="F4107" t="s">
        <v>8220</v>
      </c>
      <c r="G4107" t="s">
        <v>8223</v>
      </c>
      <c r="H4107" t="s">
        <v>8403</v>
      </c>
      <c r="I4107" t="s">
        <v>8245</v>
      </c>
      <c r="J4107">
        <v>1434309540</v>
      </c>
      <c r="K4107">
        <v>1429287900</v>
      </c>
      <c r="L4107" t="b">
        <v>0</v>
      </c>
      <c r="M4107">
        <v>7</v>
      </c>
      <c r="N4107" t="b">
        <v>0</v>
      </c>
      <c r="O4107" t="s">
        <v>8301</v>
      </c>
      <c r="P4107" t="s">
        <v>8321</v>
      </c>
      <c r="Q4107" t="s">
        <v>8322</v>
      </c>
      <c r="R4107">
        <f t="shared" si="448"/>
        <v>92.14</v>
      </c>
      <c r="S4107" s="9">
        <f t="shared" si="449"/>
        <v>0</v>
      </c>
      <c r="T4107" s="8">
        <f t="shared" si="450"/>
        <v>42111.684027777781</v>
      </c>
      <c r="U4107" s="8">
        <f t="shared" si="451"/>
        <v>42169.804861111115</v>
      </c>
      <c r="V4107" s="14">
        <f t="shared" si="452"/>
        <v>58.120833333334303</v>
      </c>
      <c r="W4107" s="10">
        <f t="shared" si="453"/>
        <v>-0.99976964285714287</v>
      </c>
      <c r="X4107" s="21">
        <f t="shared" si="454"/>
        <v>2015</v>
      </c>
    </row>
    <row r="4108" spans="1:24" ht="45" x14ac:dyDescent="0.25">
      <c r="A4108">
        <v>3196</v>
      </c>
      <c r="B4108" s="1" t="s">
        <v>3196</v>
      </c>
      <c r="C4108" s="1" t="s">
        <v>7306</v>
      </c>
      <c r="D4108" s="3">
        <v>3000000</v>
      </c>
      <c r="E4108" s="4">
        <v>1800</v>
      </c>
      <c r="F4108" t="s">
        <v>8220</v>
      </c>
      <c r="G4108" t="s">
        <v>8223</v>
      </c>
      <c r="H4108" t="s">
        <v>8403</v>
      </c>
      <c r="I4108" t="s">
        <v>8245</v>
      </c>
      <c r="J4108">
        <v>1438437600</v>
      </c>
      <c r="K4108">
        <v>1433254875</v>
      </c>
      <c r="L4108" t="b">
        <v>0</v>
      </c>
      <c r="M4108">
        <v>6</v>
      </c>
      <c r="N4108" t="b">
        <v>0</v>
      </c>
      <c r="O4108" t="s">
        <v>8303</v>
      </c>
      <c r="P4108" t="s">
        <v>8321</v>
      </c>
      <c r="Q4108" t="s">
        <v>8333</v>
      </c>
      <c r="R4108">
        <f t="shared" si="448"/>
        <v>300</v>
      </c>
      <c r="S4108" s="9">
        <f t="shared" si="449"/>
        <v>0</v>
      </c>
      <c r="T4108" s="8">
        <f t="shared" si="450"/>
        <v>42157.598090277781</v>
      </c>
      <c r="U4108" s="8">
        <f t="shared" si="451"/>
        <v>42217.583333333328</v>
      </c>
      <c r="V4108" s="14">
        <f t="shared" si="452"/>
        <v>59.985243055547471</v>
      </c>
      <c r="W4108" s="10">
        <f t="shared" si="453"/>
        <v>-0.99939999999999996</v>
      </c>
      <c r="X4108" s="21">
        <f t="shared" si="454"/>
        <v>2015</v>
      </c>
    </row>
    <row r="4109" spans="1:24" ht="60" x14ac:dyDescent="0.25">
      <c r="A4109">
        <v>2950</v>
      </c>
      <c r="B4109" s="1" t="s">
        <v>2950</v>
      </c>
      <c r="C4109" s="1" t="s">
        <v>7060</v>
      </c>
      <c r="D4109" s="3">
        <v>5000000</v>
      </c>
      <c r="E4109" s="4">
        <v>0</v>
      </c>
      <c r="F4109" t="s">
        <v>8220</v>
      </c>
      <c r="G4109" t="s">
        <v>8223</v>
      </c>
      <c r="H4109" t="s">
        <v>8403</v>
      </c>
      <c r="I4109" t="s">
        <v>8245</v>
      </c>
      <c r="J4109">
        <v>1453538752</v>
      </c>
      <c r="K4109">
        <v>1450946752</v>
      </c>
      <c r="L4109" t="b">
        <v>0</v>
      </c>
      <c r="M4109">
        <v>0</v>
      </c>
      <c r="N4109" t="b">
        <v>0</v>
      </c>
      <c r="O4109" t="s">
        <v>8301</v>
      </c>
      <c r="P4109" t="s">
        <v>8321</v>
      </c>
      <c r="Q4109" t="s">
        <v>8322</v>
      </c>
      <c r="R4109">
        <f t="shared" si="448"/>
        <v>0</v>
      </c>
      <c r="S4109" s="9">
        <f t="shared" si="449"/>
        <v>0</v>
      </c>
      <c r="T4109" s="8">
        <f t="shared" si="450"/>
        <v>42362.36518518519</v>
      </c>
      <c r="U4109" s="8">
        <f t="shared" si="451"/>
        <v>42392.36518518519</v>
      </c>
      <c r="V4109" s="14">
        <f t="shared" si="452"/>
        <v>30</v>
      </c>
      <c r="W4109" s="10">
        <f t="shared" si="453"/>
        <v>-1</v>
      </c>
      <c r="X4109" s="21">
        <f t="shared" si="454"/>
        <v>2015</v>
      </c>
    </row>
    <row r="4110" spans="1:24" ht="60" x14ac:dyDescent="0.25">
      <c r="A4110">
        <v>224</v>
      </c>
      <c r="B4110" s="1" t="s">
        <v>226</v>
      </c>
      <c r="C4110" s="1" t="s">
        <v>4334</v>
      </c>
      <c r="D4110" s="3">
        <v>6000000</v>
      </c>
      <c r="E4110" s="4">
        <v>0</v>
      </c>
      <c r="F4110" t="s">
        <v>8220</v>
      </c>
      <c r="G4110" t="s">
        <v>8225</v>
      </c>
      <c r="H4110" t="s">
        <v>8404</v>
      </c>
      <c r="I4110" t="s">
        <v>8247</v>
      </c>
      <c r="J4110">
        <v>1436506726</v>
      </c>
      <c r="K4110">
        <v>1431322726</v>
      </c>
      <c r="L4110" t="b">
        <v>0</v>
      </c>
      <c r="M4110">
        <v>0</v>
      </c>
      <c r="N4110" t="b">
        <v>0</v>
      </c>
      <c r="O4110" t="s">
        <v>8266</v>
      </c>
      <c r="P4110" t="s">
        <v>8319</v>
      </c>
      <c r="Q4110" t="s">
        <v>8323</v>
      </c>
      <c r="R4110">
        <f t="shared" si="448"/>
        <v>0</v>
      </c>
      <c r="S4110" s="9">
        <f t="shared" si="449"/>
        <v>0</v>
      </c>
      <c r="T4110" s="8">
        <f t="shared" si="450"/>
        <v>42135.235254629632</v>
      </c>
      <c r="U4110" s="8">
        <f t="shared" si="451"/>
        <v>42195.235254629632</v>
      </c>
      <c r="V4110" s="14">
        <f t="shared" si="452"/>
        <v>60</v>
      </c>
      <c r="W4110" s="10">
        <f t="shared" si="453"/>
        <v>-1</v>
      </c>
      <c r="X4110" s="21">
        <f t="shared" si="454"/>
        <v>2015</v>
      </c>
    </row>
    <row r="4111" spans="1:24" ht="60" x14ac:dyDescent="0.25">
      <c r="A4111">
        <v>2678</v>
      </c>
      <c r="B4111" s="1" t="s">
        <v>2678</v>
      </c>
      <c r="C4111" s="1" t="s">
        <v>6788</v>
      </c>
      <c r="D4111" s="3">
        <v>8000000</v>
      </c>
      <c r="E4111" s="4">
        <v>1100</v>
      </c>
      <c r="F4111" t="s">
        <v>8220</v>
      </c>
      <c r="G4111" t="s">
        <v>8226</v>
      </c>
      <c r="H4111" t="s">
        <v>8405</v>
      </c>
      <c r="I4111" t="s">
        <v>8248</v>
      </c>
      <c r="J4111">
        <v>1443121765</v>
      </c>
      <c r="K4111">
        <v>1440529765</v>
      </c>
      <c r="L4111" t="b">
        <v>0</v>
      </c>
      <c r="M4111">
        <v>2</v>
      </c>
      <c r="N4111" t="b">
        <v>0</v>
      </c>
      <c r="O4111" t="s">
        <v>8300</v>
      </c>
      <c r="P4111" t="s">
        <v>8306</v>
      </c>
      <c r="Q4111" t="s">
        <v>8338</v>
      </c>
      <c r="R4111">
        <f t="shared" si="448"/>
        <v>550</v>
      </c>
      <c r="S4111" s="9">
        <f t="shared" si="449"/>
        <v>0</v>
      </c>
      <c r="T4111" s="8">
        <f t="shared" si="450"/>
        <v>42241.798206018517</v>
      </c>
      <c r="U4111" s="8">
        <f t="shared" si="451"/>
        <v>42271.798206018517</v>
      </c>
      <c r="V4111" s="14">
        <f t="shared" si="452"/>
        <v>30</v>
      </c>
      <c r="W4111" s="10">
        <f t="shared" si="453"/>
        <v>-0.99986249999999999</v>
      </c>
      <c r="X4111" s="21">
        <f t="shared" si="454"/>
        <v>2015</v>
      </c>
    </row>
    <row r="4112" spans="1:24" ht="60" x14ac:dyDescent="0.25">
      <c r="A4112">
        <v>492</v>
      </c>
      <c r="B4112" s="1" t="s">
        <v>493</v>
      </c>
      <c r="C4112" s="1" t="s">
        <v>4602</v>
      </c>
      <c r="D4112" s="3">
        <v>10000000</v>
      </c>
      <c r="E4112" s="4">
        <v>0</v>
      </c>
      <c r="F4112" t="s">
        <v>8220</v>
      </c>
      <c r="G4112" t="s">
        <v>8234</v>
      </c>
      <c r="H4112" t="s">
        <v>8406</v>
      </c>
      <c r="I4112" t="s">
        <v>8254</v>
      </c>
      <c r="J4112">
        <v>1476319830</v>
      </c>
      <c r="K4112">
        <v>1471135830</v>
      </c>
      <c r="L4112" t="b">
        <v>0</v>
      </c>
      <c r="M4112">
        <v>0</v>
      </c>
      <c r="N4112" t="b">
        <v>0</v>
      </c>
      <c r="O4112" t="s">
        <v>8268</v>
      </c>
      <c r="P4112" t="s">
        <v>8319</v>
      </c>
      <c r="Q4112" t="s">
        <v>8337</v>
      </c>
      <c r="R4112">
        <f t="shared" si="448"/>
        <v>0</v>
      </c>
      <c r="S4112" s="9">
        <f t="shared" si="449"/>
        <v>0</v>
      </c>
      <c r="T4112" s="8">
        <f t="shared" si="450"/>
        <v>42596.03506944445</v>
      </c>
      <c r="U4112" s="8">
        <f t="shared" si="451"/>
        <v>42656.03506944445</v>
      </c>
      <c r="V4112" s="14">
        <f t="shared" si="452"/>
        <v>60</v>
      </c>
      <c r="W4112" s="10">
        <f t="shared" si="453"/>
        <v>-1</v>
      </c>
      <c r="X4112" s="21">
        <f t="shared" si="454"/>
        <v>2016</v>
      </c>
    </row>
    <row r="4113" spans="1:24" ht="45" x14ac:dyDescent="0.25">
      <c r="A4113">
        <v>1460</v>
      </c>
      <c r="B4113" s="1" t="s">
        <v>1461</v>
      </c>
      <c r="C4113" s="1" t="s">
        <v>5570</v>
      </c>
      <c r="D4113" s="3">
        <v>25000000</v>
      </c>
      <c r="E4113" s="4">
        <v>0</v>
      </c>
      <c r="F4113" t="s">
        <v>8219</v>
      </c>
      <c r="G4113" t="s">
        <v>8223</v>
      </c>
      <c r="H4113" t="s">
        <v>8403</v>
      </c>
      <c r="I4113" t="s">
        <v>8245</v>
      </c>
      <c r="J4113">
        <v>1417391100</v>
      </c>
      <c r="K4113">
        <v>1412371898</v>
      </c>
      <c r="L4113" t="b">
        <v>0</v>
      </c>
      <c r="M4113">
        <v>0</v>
      </c>
      <c r="N4113" t="b">
        <v>0</v>
      </c>
      <c r="O4113" t="s">
        <v>8285</v>
      </c>
      <c r="P4113" t="s">
        <v>8309</v>
      </c>
      <c r="Q4113" t="s">
        <v>8346</v>
      </c>
      <c r="R4113">
        <f t="shared" si="448"/>
        <v>0</v>
      </c>
      <c r="S4113" s="9">
        <f t="shared" si="449"/>
        <v>0</v>
      </c>
      <c r="T4113" s="8">
        <f t="shared" si="450"/>
        <v>41915.896967592591</v>
      </c>
      <c r="U4113" s="8">
        <f t="shared" si="451"/>
        <v>41973.989583333328</v>
      </c>
      <c r="V4113" s="14">
        <f t="shared" si="452"/>
        <v>58.092615740737529</v>
      </c>
      <c r="W4113" s="10">
        <f t="shared" si="453"/>
        <v>-1</v>
      </c>
      <c r="X4113" s="21">
        <f t="shared" si="454"/>
        <v>2014</v>
      </c>
    </row>
    <row r="4114" spans="1:24" ht="45" x14ac:dyDescent="0.25">
      <c r="A4114">
        <v>2960</v>
      </c>
      <c r="B4114" s="1" t="s">
        <v>2960</v>
      </c>
      <c r="C4114" s="1" t="s">
        <v>7070</v>
      </c>
      <c r="D4114" s="3">
        <v>30000000</v>
      </c>
      <c r="E4114" s="4">
        <v>0</v>
      </c>
      <c r="F4114" t="s">
        <v>8219</v>
      </c>
      <c r="G4114" t="s">
        <v>8223</v>
      </c>
      <c r="H4114" t="s">
        <v>8403</v>
      </c>
      <c r="I4114" t="s">
        <v>8245</v>
      </c>
      <c r="J4114">
        <v>1410459023</v>
      </c>
      <c r="K4114">
        <v>1407867023</v>
      </c>
      <c r="L4114" t="b">
        <v>0</v>
      </c>
      <c r="M4114">
        <v>0</v>
      </c>
      <c r="N4114" t="b">
        <v>0</v>
      </c>
      <c r="O4114" t="s">
        <v>8301</v>
      </c>
      <c r="P4114" t="s">
        <v>8321</v>
      </c>
      <c r="Q4114" t="s">
        <v>8322</v>
      </c>
      <c r="R4114">
        <f t="shared" si="448"/>
        <v>0</v>
      </c>
      <c r="S4114" s="9">
        <f t="shared" si="449"/>
        <v>0</v>
      </c>
      <c r="T4114" s="8">
        <f t="shared" si="450"/>
        <v>41863.757210648146</v>
      </c>
      <c r="U4114" s="8">
        <f t="shared" si="451"/>
        <v>41893.757210648146</v>
      </c>
      <c r="V4114" s="14">
        <f t="shared" si="452"/>
        <v>30</v>
      </c>
      <c r="W4114" s="10">
        <f t="shared" si="453"/>
        <v>-1</v>
      </c>
      <c r="X4114" s="21">
        <f t="shared" si="454"/>
        <v>2014</v>
      </c>
    </row>
    <row r="4115" spans="1:24" ht="45" x14ac:dyDescent="0.25">
      <c r="A4115">
        <v>122</v>
      </c>
      <c r="B4115" s="1" t="s">
        <v>124</v>
      </c>
      <c r="C4115" s="1" t="s">
        <v>4233</v>
      </c>
      <c r="D4115" s="3">
        <v>100000000</v>
      </c>
      <c r="E4115" s="4">
        <v>0</v>
      </c>
      <c r="F4115" t="s">
        <v>8219</v>
      </c>
      <c r="G4115" t="s">
        <v>8223</v>
      </c>
      <c r="H4115" t="s">
        <v>8403</v>
      </c>
      <c r="I4115" t="s">
        <v>8245</v>
      </c>
      <c r="J4115">
        <v>1476094907</v>
      </c>
      <c r="K4115">
        <v>1470910907</v>
      </c>
      <c r="L4115" t="b">
        <v>0</v>
      </c>
      <c r="M4115">
        <v>0</v>
      </c>
      <c r="N4115" t="b">
        <v>0</v>
      </c>
      <c r="O4115" t="s">
        <v>8265</v>
      </c>
      <c r="P4115" t="s">
        <v>8319</v>
      </c>
      <c r="Q4115" t="s">
        <v>8335</v>
      </c>
      <c r="R4115">
        <f t="shared" si="448"/>
        <v>0</v>
      </c>
      <c r="S4115" s="9">
        <f t="shared" si="449"/>
        <v>0</v>
      </c>
      <c r="T4115" s="8">
        <f t="shared" si="450"/>
        <v>42593.431793981479</v>
      </c>
      <c r="U4115" s="8">
        <f t="shared" si="451"/>
        <v>42653.431793981479</v>
      </c>
      <c r="V4115" s="14">
        <f t="shared" si="452"/>
        <v>60</v>
      </c>
      <c r="W4115" s="10">
        <f t="shared" si="453"/>
        <v>-1</v>
      </c>
      <c r="X4115" s="21">
        <f t="shared" si="454"/>
        <v>2016</v>
      </c>
    </row>
  </sheetData>
  <conditionalFormatting sqref="F1:F1048576 S2:S1048576">
    <cfRule type="cellIs" dxfId="8" priority="3" operator="equal">
      <formula>"failed"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S1:S1048576">
    <cfRule type="colorScale" priority="7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9339-A0F0-4423-BB53-7036288B6F02}">
  <sheetPr codeName="Sheet2">
    <tabColor theme="9" tint="-0.499984740745262"/>
  </sheetPr>
  <dimension ref="A1:E18"/>
  <sheetViews>
    <sheetView showGridLines="0" zoomScale="130" zoomScaleNormal="130" workbookViewId="0">
      <selection activeCell="Q10" sqref="Q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140625" bestFit="1" customWidth="1"/>
    <col min="6" max="6" width="11.28515625" bestFit="1" customWidth="1"/>
  </cols>
  <sheetData>
    <row r="1" spans="1:5" x14ac:dyDescent="0.25">
      <c r="A1" s="11" t="s">
        <v>8356</v>
      </c>
      <c r="B1" t="s">
        <v>8321</v>
      </c>
    </row>
    <row r="2" spans="1:5" x14ac:dyDescent="0.25">
      <c r="A2" s="11" t="s">
        <v>8380</v>
      </c>
      <c r="B2" t="s">
        <v>8361</v>
      </c>
    </row>
    <row r="4" spans="1:5" x14ac:dyDescent="0.25">
      <c r="A4" s="11" t="s">
        <v>8362</v>
      </c>
      <c r="B4" s="11" t="s">
        <v>8358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3" t="s">
        <v>8371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8369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8359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0272-0EBE-45CB-B874-149D5605DA4E}">
  <sheetPr codeName="Sheet3">
    <tabColor theme="9" tint="-0.249977111117893"/>
  </sheetPr>
  <dimension ref="A6:H20"/>
  <sheetViews>
    <sheetView showGridLines="0" topLeftCell="A25" zoomScaleNormal="100" workbookViewId="0">
      <selection activeCell="E55" sqref="E55"/>
    </sheetView>
  </sheetViews>
  <sheetFormatPr defaultRowHeight="15" x14ac:dyDescent="0.25"/>
  <cols>
    <col min="1" max="1" width="23" style="16" customWidth="1"/>
    <col min="2" max="2" width="26.7109375" bestFit="1" customWidth="1"/>
    <col min="3" max="3" width="20.28515625" bestFit="1" customWidth="1"/>
    <col min="4" max="4" width="24.5703125" bestFit="1" customWidth="1"/>
    <col min="5" max="5" width="21.28515625" customWidth="1"/>
    <col min="6" max="6" width="31.28515625" bestFit="1" customWidth="1"/>
    <col min="7" max="7" width="24.85546875" bestFit="1" customWidth="1"/>
    <col min="8" max="8" width="29.140625" bestFit="1" customWidth="1"/>
    <col min="9" max="16384" width="9.140625" style="22"/>
  </cols>
  <sheetData>
    <row r="6" spans="1:8" ht="15.75" thickBot="1" x14ac:dyDescent="0.3"/>
    <row r="7" spans="1:8" ht="20.25" thickTop="1" x14ac:dyDescent="0.25">
      <c r="A7" s="31" t="s">
        <v>8381</v>
      </c>
      <c r="B7" s="35" t="s">
        <v>8382</v>
      </c>
      <c r="C7" s="23" t="s">
        <v>8383</v>
      </c>
      <c r="D7" s="36" t="s">
        <v>8384</v>
      </c>
      <c r="E7" s="37" t="s">
        <v>8385</v>
      </c>
      <c r="F7" s="34" t="s">
        <v>8386</v>
      </c>
      <c r="G7" s="23" t="s">
        <v>8387</v>
      </c>
      <c r="H7" s="24" t="s">
        <v>8388</v>
      </c>
    </row>
    <row r="8" spans="1:8" x14ac:dyDescent="0.25">
      <c r="A8" s="32" t="s">
        <v>8389</v>
      </c>
      <c r="B8" s="25">
        <f>COUNTIFS(Kickstarter!$D:$D,"&lt;1000",Kickstarter!$F:$F,"successful",Kickstarter!Q:Q,"plays")</f>
        <v>141</v>
      </c>
      <c r="C8" s="17">
        <f>COUNTIFS(Kickstarter!$D:$D,"&lt;1000", Kickstarter!$F:$F,"failed",Kickstarter!Q:Q,"plays")</f>
        <v>45</v>
      </c>
      <c r="D8" s="38">
        <f>COUNTIFS(Kickstarter!$D:$D,"&lt;1000",Kickstarter!$F:$F,"canceled",Kickstarter!Q:Q,"plays")</f>
        <v>0</v>
      </c>
      <c r="E8" s="19">
        <f>+SUM(B8:D8)</f>
        <v>186</v>
      </c>
      <c r="F8" s="40">
        <f>+B8/$E8</f>
        <v>0.75806451612903225</v>
      </c>
      <c r="G8" s="27">
        <f>+C8/$E8</f>
        <v>0.24193548387096775</v>
      </c>
      <c r="H8" s="29">
        <f>+D8/$E8</f>
        <v>0</v>
      </c>
    </row>
    <row r="9" spans="1:8" x14ac:dyDescent="0.25">
      <c r="A9" s="32" t="s">
        <v>8390</v>
      </c>
      <c r="B9" s="25">
        <f>COUNTIFS(Kickstarter!$D:$D,"&gt;=1000",Kickstarter!$D:$D,"&lt;5000",Kickstarter!$F:$F,"successful",Kickstarter!Q:Q,"plays")</f>
        <v>388</v>
      </c>
      <c r="C9" s="17">
        <f>COUNTIFS(Kickstarter!$D:$D,"&gt;=1000",Kickstarter!$D:$D,"&lt;5000", Kickstarter!$F:$F,"failed",Kickstarter!Q:Q,"plays")</f>
        <v>146</v>
      </c>
      <c r="D9" s="38">
        <f>COUNTIFS(Kickstarter!$D:$D,"&gt;=1000",Kickstarter!$D:$D,"&lt;5000",Kickstarter!$F:$F,"canceled",Kickstarter!Q:Q,"plays")</f>
        <v>0</v>
      </c>
      <c r="E9" s="19">
        <f t="shared" ref="E9:E19" si="0">+SUM(B9:D9)</f>
        <v>534</v>
      </c>
      <c r="F9" s="40">
        <f t="shared" ref="F9:F19" si="1">+B9/$E9</f>
        <v>0.72659176029962547</v>
      </c>
      <c r="G9" s="27">
        <f t="shared" ref="G9:G19" si="2">+C9/$E9</f>
        <v>0.27340823970037453</v>
      </c>
      <c r="H9" s="29">
        <f t="shared" ref="H9:H19" si="3">+D9/$E9</f>
        <v>0</v>
      </c>
    </row>
    <row r="10" spans="1:8" x14ac:dyDescent="0.25">
      <c r="A10" s="32" t="s">
        <v>8391</v>
      </c>
      <c r="B10" s="25">
        <f>COUNTIFS(Kickstarter!$D:$D,"&gt;=5000",Kickstarter!$D:$D,"&lt;10000",Kickstarter!$F:$F,"successful",Kickstarter!Q:Q,"plays")</f>
        <v>93</v>
      </c>
      <c r="C10" s="17">
        <f>COUNTIFS(Kickstarter!$D:$D,"&gt;=5000",Kickstarter!$D:$D,"&lt;10000", Kickstarter!$F:$F,"failed",Kickstarter!Q:Q,"plays")</f>
        <v>76</v>
      </c>
      <c r="D10" s="38">
        <f>COUNTIFS(Kickstarter!$D:$D,"&gt;=5000",Kickstarter!$D:$D,"&lt;10000",Kickstarter!$F:$F,"canceled",Kickstarter!Q:Q,"plays")</f>
        <v>0</v>
      </c>
      <c r="E10" s="19">
        <f t="shared" si="0"/>
        <v>169</v>
      </c>
      <c r="F10" s="40">
        <f t="shared" si="1"/>
        <v>0.55029585798816572</v>
      </c>
      <c r="G10" s="27">
        <f t="shared" si="2"/>
        <v>0.44970414201183434</v>
      </c>
      <c r="H10" s="29">
        <f t="shared" si="3"/>
        <v>0</v>
      </c>
    </row>
    <row r="11" spans="1:8" x14ac:dyDescent="0.25">
      <c r="A11" s="32" t="s">
        <v>8392</v>
      </c>
      <c r="B11" s="25">
        <f>COUNTIFS(Kickstarter!$D:$D,"&gt;=10000",Kickstarter!$D:$D,"&lt;15000",Kickstarter!$F:$F,"successful",Kickstarter!Q:Q,"plays")</f>
        <v>39</v>
      </c>
      <c r="C11" s="17">
        <f>COUNTIFS(Kickstarter!$D:$D,"&gt;=10000",Kickstarter!$D:$D,"&lt;15000", Kickstarter!$F:$F,"failed",Kickstarter!Q:Q,"plays")</f>
        <v>33</v>
      </c>
      <c r="D11" s="38">
        <f>COUNTIFS(Kickstarter!$D:$D,"&gt;=10000",Kickstarter!$D:$D,"&lt;15000",Kickstarter!$F:$F,"canceled",Kickstarter!Q:Q,"plays")</f>
        <v>0</v>
      </c>
      <c r="E11" s="19">
        <f t="shared" si="0"/>
        <v>72</v>
      </c>
      <c r="F11" s="40">
        <f t="shared" si="1"/>
        <v>0.54166666666666663</v>
      </c>
      <c r="G11" s="27">
        <f t="shared" si="2"/>
        <v>0.45833333333333331</v>
      </c>
      <c r="H11" s="29">
        <f t="shared" si="3"/>
        <v>0</v>
      </c>
    </row>
    <row r="12" spans="1:8" x14ac:dyDescent="0.25">
      <c r="A12" s="32" t="s">
        <v>8393</v>
      </c>
      <c r="B12" s="25">
        <f>COUNTIFS(Kickstarter!$D:$D,"&gt;=15000",Kickstarter!$D:$D,"&lt;20000",Kickstarter!$F:$F,"successful",Kickstarter!Q:Q,"plays")</f>
        <v>12</v>
      </c>
      <c r="C12" s="17">
        <f>COUNTIFS(Kickstarter!$D:$D,"&gt;=15000",Kickstarter!$D:$D,"&lt;20000", Kickstarter!$F:$F,"failed",Kickstarter!Q:Q,"plays")</f>
        <v>12</v>
      </c>
      <c r="D12" s="38">
        <f>COUNTIFS(Kickstarter!$D:$D,"&gt;=15000",Kickstarter!$D:$D,"&lt;20000",Kickstarter!$F:$F,"canceled",Kickstarter!Q:Q,"plays")</f>
        <v>0</v>
      </c>
      <c r="E12" s="19">
        <f t="shared" si="0"/>
        <v>24</v>
      </c>
      <c r="F12" s="40">
        <f t="shared" si="1"/>
        <v>0.5</v>
      </c>
      <c r="G12" s="27">
        <f t="shared" si="2"/>
        <v>0.5</v>
      </c>
      <c r="H12" s="29">
        <f t="shared" si="3"/>
        <v>0</v>
      </c>
    </row>
    <row r="13" spans="1:8" x14ac:dyDescent="0.25">
      <c r="A13" s="32" t="s">
        <v>8394</v>
      </c>
      <c r="B13" s="25">
        <f>COUNTIFS(Kickstarter!$D:$D,"&gt;=20000",Kickstarter!$D:$D,"&lt;25000",Kickstarter!$F:$F,"successful",Kickstarter!Q:Q,"plays")</f>
        <v>9</v>
      </c>
      <c r="C13" s="17">
        <f>COUNTIFS(Kickstarter!$D:$D,"&gt;=20000",Kickstarter!$D:$D,"&lt;25000", Kickstarter!$F:$F,"failed",Kickstarter!Q:Q,"plays")</f>
        <v>11</v>
      </c>
      <c r="D13" s="38">
        <f>COUNTIFS(Kickstarter!$D:$D,"&gt;=20000",Kickstarter!$D:$D,"&lt;25000",Kickstarter!$F:$F,"canceled",Kickstarter!Q:Q,"plays")</f>
        <v>0</v>
      </c>
      <c r="E13" s="19">
        <f t="shared" si="0"/>
        <v>20</v>
      </c>
      <c r="F13" s="40">
        <f t="shared" si="1"/>
        <v>0.45</v>
      </c>
      <c r="G13" s="27">
        <f t="shared" si="2"/>
        <v>0.55000000000000004</v>
      </c>
      <c r="H13" s="29">
        <f t="shared" si="3"/>
        <v>0</v>
      </c>
    </row>
    <row r="14" spans="1:8" x14ac:dyDescent="0.25">
      <c r="A14" s="32" t="s">
        <v>8395</v>
      </c>
      <c r="B14" s="25">
        <f>COUNTIFS(Kickstarter!$D:$D,"&gt;=25000",Kickstarter!$D:$D,"&lt;30000",Kickstarter!$F:$F,"successful",Kickstarter!Q:Q,"plays")</f>
        <v>1</v>
      </c>
      <c r="C14" s="17">
        <f>COUNTIFS(Kickstarter!$D:$D,"&gt;=25000",Kickstarter!$D:$D,"&lt;30000", Kickstarter!$F:$F,"failed",Kickstarter!Q:Q,"plays")</f>
        <v>4</v>
      </c>
      <c r="D14" s="38">
        <f>COUNTIFS(Kickstarter!$D:$D,"&gt;=25000",Kickstarter!$D:$D,"&lt;30000",Kickstarter!$F:$F,"canceled",Kickstarter!Q:Q,"plays")</f>
        <v>0</v>
      </c>
      <c r="E14" s="19">
        <f t="shared" si="0"/>
        <v>5</v>
      </c>
      <c r="F14" s="40">
        <f t="shared" si="1"/>
        <v>0.2</v>
      </c>
      <c r="G14" s="27">
        <f t="shared" si="2"/>
        <v>0.8</v>
      </c>
      <c r="H14" s="29">
        <f t="shared" si="3"/>
        <v>0</v>
      </c>
    </row>
    <row r="15" spans="1:8" x14ac:dyDescent="0.25">
      <c r="A15" s="32" t="s">
        <v>8396</v>
      </c>
      <c r="B15" s="25">
        <f>COUNTIFS(Kickstarter!$D:$D,"&gt;=30000",Kickstarter!$D:$D,"&lt;35000",Kickstarter!$F:$F,"successful",Kickstarter!Q:Q,"plays")</f>
        <v>3</v>
      </c>
      <c r="C15" s="17">
        <f>COUNTIFS(Kickstarter!$D:$D,"&gt;=30000",Kickstarter!$D:$D,"&lt;35000", Kickstarter!$F:$F,"failed",Kickstarter!Q:Q,"plays")</f>
        <v>8</v>
      </c>
      <c r="D15" s="38">
        <f>COUNTIFS(Kickstarter!$D:$D,"&gt;=30000",Kickstarter!$D:$D,"&lt;35000",Kickstarter!$F:$F,"canceled",Kickstarter!Q:Q,"plays")</f>
        <v>0</v>
      </c>
      <c r="E15" s="19">
        <f t="shared" si="0"/>
        <v>11</v>
      </c>
      <c r="F15" s="40">
        <f t="shared" si="1"/>
        <v>0.27272727272727271</v>
      </c>
      <c r="G15" s="27">
        <f t="shared" si="2"/>
        <v>0.72727272727272729</v>
      </c>
      <c r="H15" s="29">
        <f t="shared" si="3"/>
        <v>0</v>
      </c>
    </row>
    <row r="16" spans="1:8" x14ac:dyDescent="0.25">
      <c r="A16" s="32" t="s">
        <v>8397</v>
      </c>
      <c r="B16" s="25">
        <f>COUNTIFS(Kickstarter!$D:$D,"&gt;=35000",Kickstarter!$D:$D,"&lt;40000",Kickstarter!$F:$F,"successful",Kickstarter!Q:Q,"plays")</f>
        <v>4</v>
      </c>
      <c r="C16" s="17">
        <f>COUNTIFS(Kickstarter!$D:$D,"&gt;=35000",Kickstarter!$D:$D,"&lt;40000", Kickstarter!$F:$F,"failed",Kickstarter!Q:Q,"plays")</f>
        <v>2</v>
      </c>
      <c r="D16" s="38">
        <f>COUNTIFS(Kickstarter!$D:$D,"&gt;=35000",Kickstarter!$D:$D,"&lt;40000",Kickstarter!$F:$F,"canceled",Kickstarter!Q:Q,"plays")</f>
        <v>0</v>
      </c>
      <c r="E16" s="19">
        <f t="shared" si="0"/>
        <v>6</v>
      </c>
      <c r="F16" s="40">
        <f t="shared" si="1"/>
        <v>0.66666666666666663</v>
      </c>
      <c r="G16" s="27">
        <f t="shared" si="2"/>
        <v>0.33333333333333331</v>
      </c>
      <c r="H16" s="29">
        <f t="shared" si="3"/>
        <v>0</v>
      </c>
    </row>
    <row r="17" spans="1:8" x14ac:dyDescent="0.25">
      <c r="A17" s="32" t="s">
        <v>8398</v>
      </c>
      <c r="B17" s="25">
        <f>COUNTIFS(Kickstarter!$D:$D,"&gt;=40000",Kickstarter!$D:$D,"&lt;45000",Kickstarter!$F:$F,"successful",Kickstarter!Q:Q,"plays")</f>
        <v>2</v>
      </c>
      <c r="C17" s="17">
        <f>COUNTIFS(Kickstarter!$D:$D,"&gt;=40000",Kickstarter!$D:$D,"&lt;45000", Kickstarter!$F:$F,"failed",Kickstarter!Q:Q,"plays")</f>
        <v>1</v>
      </c>
      <c r="D17" s="38">
        <f>COUNTIFS(Kickstarter!$D:$D,"&gt;=40000",Kickstarter!$D:$D,"&lt;45000",Kickstarter!$F:$F,"canceled",Kickstarter!Q:Q,"plays")</f>
        <v>0</v>
      </c>
      <c r="E17" s="19">
        <f t="shared" si="0"/>
        <v>3</v>
      </c>
      <c r="F17" s="40">
        <f t="shared" si="1"/>
        <v>0.66666666666666663</v>
      </c>
      <c r="G17" s="27">
        <f t="shared" si="2"/>
        <v>0.33333333333333331</v>
      </c>
      <c r="H17" s="29">
        <f t="shared" si="3"/>
        <v>0</v>
      </c>
    </row>
    <row r="18" spans="1:8" x14ac:dyDescent="0.25">
      <c r="A18" s="32" t="s">
        <v>8399</v>
      </c>
      <c r="B18" s="25">
        <f>COUNTIFS(Kickstarter!$D:$D,"&gt;=45000",Kickstarter!$D:$D,"&lt;50000",Kickstarter!$F:$F,"successful",Kickstarter!Q:Q,"plays")</f>
        <v>0</v>
      </c>
      <c r="C18" s="17">
        <f>COUNTIFS(Kickstarter!$D:$D,"&gt;=45000",Kickstarter!$D:$D,"&lt;50000", Kickstarter!$F:$F,"failed",Kickstarter!Q:Q,"plays")</f>
        <v>1</v>
      </c>
      <c r="D18" s="38">
        <f>COUNTIFS(Kickstarter!$D:$D,"&gt;=45000",Kickstarter!$D:$D,"&lt;50000",Kickstarter!$F:$F,"canceled",Kickstarter!Q:Q,"plays")</f>
        <v>0</v>
      </c>
      <c r="E18" s="19">
        <f t="shared" si="0"/>
        <v>1</v>
      </c>
      <c r="F18" s="40">
        <f t="shared" si="1"/>
        <v>0</v>
      </c>
      <c r="G18" s="27">
        <f t="shared" si="2"/>
        <v>1</v>
      </c>
      <c r="H18" s="29">
        <f t="shared" si="3"/>
        <v>0</v>
      </c>
    </row>
    <row r="19" spans="1:8" ht="15.75" thickBot="1" x14ac:dyDescent="0.3">
      <c r="A19" s="33" t="s">
        <v>8400</v>
      </c>
      <c r="B19" s="26">
        <f>COUNTIFS(Kickstarter!$D:$D,"&gt;=50000",Kickstarter!$F:$F,"successful",Kickstarter!Q:Q,"plays")</f>
        <v>2</v>
      </c>
      <c r="C19" s="18">
        <f>COUNTIFS(Kickstarter!$D:$D,"&gt;=50000", Kickstarter!$F:$F,"failed",Kickstarter!Q:Q,"plays")</f>
        <v>14</v>
      </c>
      <c r="D19" s="39">
        <f>COUNTIFS(Kickstarter!$D:$D,"&gt;=50000",Kickstarter!$F:$F,"canceled",Kickstarter!Q:Q,"plays")</f>
        <v>0</v>
      </c>
      <c r="E19" s="20">
        <f t="shared" si="0"/>
        <v>16</v>
      </c>
      <c r="F19" s="41">
        <f t="shared" si="1"/>
        <v>0.125</v>
      </c>
      <c r="G19" s="28">
        <f t="shared" si="2"/>
        <v>0.875</v>
      </c>
      <c r="H19" s="30">
        <f t="shared" si="3"/>
        <v>0</v>
      </c>
    </row>
    <row r="20" spans="1:8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62919-786A-4086-B4D9-59783B2CF891}">
  <sheetPr codeName="Sheet4">
    <tabColor theme="8" tint="-0.249977111117893"/>
  </sheetPr>
  <dimension ref="D1:AO42"/>
  <sheetViews>
    <sheetView showGridLines="0" zoomScaleNormal="100" workbookViewId="0">
      <selection activeCell="G44" sqref="G44"/>
    </sheetView>
  </sheetViews>
  <sheetFormatPr defaultRowHeight="15" x14ac:dyDescent="0.25"/>
  <cols>
    <col min="4" max="5" width="23.42578125" customWidth="1"/>
    <col min="6" max="6" width="11.85546875" customWidth="1"/>
    <col min="7" max="7" width="21.85546875" bestFit="1" customWidth="1"/>
    <col min="8" max="9" width="15" bestFit="1" customWidth="1"/>
    <col min="10" max="10" width="16" bestFit="1" customWidth="1"/>
    <col min="11" max="11" width="10.85546875" bestFit="1" customWidth="1"/>
    <col min="12" max="12" width="13.5703125" bestFit="1" customWidth="1"/>
    <col min="13" max="15" width="11.85546875" bestFit="1" customWidth="1"/>
    <col min="16" max="17" width="10.85546875" bestFit="1" customWidth="1"/>
    <col min="18" max="18" width="11.85546875" bestFit="1" customWidth="1"/>
    <col min="19" max="19" width="10.85546875" bestFit="1" customWidth="1"/>
    <col min="20" max="20" width="11.85546875" bestFit="1" customWidth="1"/>
    <col min="21" max="21" width="9.85546875" bestFit="1" customWidth="1"/>
    <col min="22" max="23" width="11.85546875" bestFit="1" customWidth="1"/>
    <col min="24" max="24" width="9.85546875" style="49" bestFit="1" customWidth="1"/>
    <col min="25" max="25" width="13.5703125" style="49" bestFit="1" customWidth="1"/>
    <col min="26" max="27" width="14.5703125" style="49" bestFit="1" customWidth="1"/>
    <col min="28" max="31" width="9.140625" style="49"/>
    <col min="32" max="32" width="24.28515625" style="57" bestFit="1" customWidth="1"/>
    <col min="33" max="33" width="15.5703125" style="58" bestFit="1" customWidth="1"/>
    <col min="34" max="34" width="19.140625" style="58" customWidth="1"/>
    <col min="35" max="36" width="10.7109375" style="57" bestFit="1" customWidth="1"/>
    <col min="37" max="37" width="12.42578125" style="57" customWidth="1"/>
    <col min="38" max="38" width="20.140625" style="57" customWidth="1"/>
    <col min="39" max="39" width="16.28515625" style="49" bestFit="1" customWidth="1"/>
    <col min="40" max="40" width="7.7109375" bestFit="1" customWidth="1"/>
    <col min="41" max="41" width="7.7109375" style="10" bestFit="1" customWidth="1"/>
    <col min="42" max="42" width="10" bestFit="1" customWidth="1"/>
    <col min="43" max="43" width="7.28515625" bestFit="1" customWidth="1"/>
    <col min="44" max="44" width="11.28515625" bestFit="1" customWidth="1"/>
  </cols>
  <sheetData>
    <row r="1" spans="4:41" x14ac:dyDescent="0.25">
      <c r="D1" s="47"/>
      <c r="E1" s="47"/>
      <c r="F1" s="47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47"/>
      <c r="AF1" s="49"/>
      <c r="AG1" s="50"/>
      <c r="AH1" s="50"/>
      <c r="AI1" s="49"/>
      <c r="AJ1" s="49"/>
      <c r="AK1" s="49"/>
      <c r="AL1" s="49"/>
      <c r="AN1" s="49"/>
      <c r="AO1" s="59"/>
    </row>
    <row r="2" spans="4:41" x14ac:dyDescent="0.25">
      <c r="D2" s="47"/>
      <c r="E2" s="47"/>
      <c r="F2" s="47"/>
      <c r="G2" s="64" t="s">
        <v>8416</v>
      </c>
      <c r="H2" s="64" t="s">
        <v>8420</v>
      </c>
      <c r="I2" s="64" t="s">
        <v>8417</v>
      </c>
      <c r="J2" s="64" t="s">
        <v>8409</v>
      </c>
      <c r="K2" s="64" t="s">
        <v>8412</v>
      </c>
      <c r="L2" s="64" t="s">
        <v>8413</v>
      </c>
      <c r="M2" s="64" t="s">
        <v>8410</v>
      </c>
      <c r="N2" s="64" t="s">
        <v>8418</v>
      </c>
      <c r="O2" s="64" t="s">
        <v>8414</v>
      </c>
      <c r="P2" s="64" t="s">
        <v>8411</v>
      </c>
      <c r="Q2" s="64" t="s">
        <v>8405</v>
      </c>
      <c r="R2" s="64" t="s">
        <v>8406</v>
      </c>
      <c r="S2" s="64" t="s">
        <v>8421</v>
      </c>
      <c r="T2" s="64" t="s">
        <v>8407</v>
      </c>
      <c r="U2" s="65"/>
      <c r="V2" s="63"/>
      <c r="AA2" s="51"/>
      <c r="AM2" s="57"/>
      <c r="AN2" s="49"/>
      <c r="AO2" s="59"/>
    </row>
    <row r="3" spans="4:41" ht="30" x14ac:dyDescent="0.25">
      <c r="D3" s="77" t="s">
        <v>8431</v>
      </c>
      <c r="E3" s="77"/>
      <c r="F3" s="47"/>
      <c r="G3" s="66">
        <f t="shared" ref="G3:T3" si="0">VLOOKUP(G2,$AF:$AK,$E$4,0)</f>
        <v>60</v>
      </c>
      <c r="H3" s="66">
        <f t="shared" si="0"/>
        <v>50</v>
      </c>
      <c r="I3" s="66">
        <f t="shared" si="0"/>
        <v>28.571428571428569</v>
      </c>
      <c r="J3" s="66">
        <f t="shared" si="0"/>
        <v>40</v>
      </c>
      <c r="K3" s="66">
        <f t="shared" si="0"/>
        <v>43.39622641509434</v>
      </c>
      <c r="L3" s="66">
        <f t="shared" si="0"/>
        <v>57.142857142857139</v>
      </c>
      <c r="M3" s="66">
        <f t="shared" si="0"/>
        <v>24.137931034482758</v>
      </c>
      <c r="N3" s="66">
        <f t="shared" si="0"/>
        <v>100</v>
      </c>
      <c r="O3" s="66">
        <f t="shared" si="0"/>
        <v>10</v>
      </c>
      <c r="P3" s="66">
        <f t="shared" si="0"/>
        <v>28.571428571428569</v>
      </c>
      <c r="Q3" s="66">
        <f t="shared" si="0"/>
        <v>52.380952380952387</v>
      </c>
      <c r="R3" s="66">
        <f t="shared" si="0"/>
        <v>33.333333333333329</v>
      </c>
      <c r="S3" s="66">
        <f t="shared" si="0"/>
        <v>16.666666666666664</v>
      </c>
      <c r="T3" s="66">
        <f t="shared" si="0"/>
        <v>61.409395973154361</v>
      </c>
      <c r="U3" s="65"/>
      <c r="V3" s="63"/>
      <c r="AA3" s="50"/>
      <c r="AF3" s="69" t="s">
        <v>8360</v>
      </c>
      <c r="AG3" s="70" t="s">
        <v>8425</v>
      </c>
      <c r="AH3" s="70" t="s">
        <v>8401</v>
      </c>
      <c r="AI3" s="69" t="s">
        <v>8427</v>
      </c>
      <c r="AJ3" s="69" t="s">
        <v>8428</v>
      </c>
      <c r="AK3" s="69" t="s">
        <v>8429</v>
      </c>
      <c r="AL3" s="69" t="s">
        <v>8426</v>
      </c>
      <c r="AM3" s="57"/>
      <c r="AN3" s="49"/>
      <c r="AO3" s="49"/>
    </row>
    <row r="4" spans="4:41" x14ac:dyDescent="0.25">
      <c r="D4" s="53"/>
      <c r="E4" s="63">
        <f>MATCH(E5,$AF$3:$AL$3,0)</f>
        <v>6</v>
      </c>
      <c r="F4" s="47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3"/>
      <c r="AF4" s="71" t="s">
        <v>8404</v>
      </c>
      <c r="AG4" s="72">
        <v>9901961</v>
      </c>
      <c r="AH4" s="73">
        <v>714202.52</v>
      </c>
      <c r="AI4" s="74">
        <v>18.918918918918919</v>
      </c>
      <c r="AJ4" s="74">
        <v>55.405405405405403</v>
      </c>
      <c r="AK4" s="74">
        <v>25.675675675675674</v>
      </c>
      <c r="AL4" s="71">
        <v>74</v>
      </c>
      <c r="AM4" s="75"/>
      <c r="AN4" s="52"/>
      <c r="AO4" s="52"/>
    </row>
    <row r="5" spans="4:41" ht="23.25" x14ac:dyDescent="0.25">
      <c r="D5" s="48"/>
      <c r="E5" s="55" t="s">
        <v>8429</v>
      </c>
      <c r="F5" s="47"/>
      <c r="G5" s="64" t="s">
        <v>8408</v>
      </c>
      <c r="H5" s="64" t="s">
        <v>8419</v>
      </c>
      <c r="I5" s="64" t="s">
        <v>8403</v>
      </c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3"/>
      <c r="AF5" s="71" t="s">
        <v>8416</v>
      </c>
      <c r="AG5" s="72">
        <v>72607</v>
      </c>
      <c r="AH5" s="72">
        <v>423984</v>
      </c>
      <c r="AI5" s="74">
        <v>0</v>
      </c>
      <c r="AJ5" s="74">
        <v>40</v>
      </c>
      <c r="AK5" s="74">
        <v>60</v>
      </c>
      <c r="AL5" s="71">
        <v>5</v>
      </c>
      <c r="AM5" s="75"/>
      <c r="AN5" s="52"/>
      <c r="AO5" s="52"/>
    </row>
    <row r="6" spans="4:41" x14ac:dyDescent="0.25">
      <c r="D6" s="47"/>
      <c r="E6" s="47"/>
      <c r="F6" s="47"/>
      <c r="G6" s="67">
        <f>VLOOKUP(G5,$AF:$AL,$E$4,0)</f>
        <v>44.137931034482762</v>
      </c>
      <c r="H6" s="67">
        <f>VLOOKUP(H5,$AF:$AL,$E$4,0)</f>
        <v>0</v>
      </c>
      <c r="I6" s="67">
        <f>VLOOKUP(I5,$AF:$AL,$E$4,0)</f>
        <v>54.941763727121462</v>
      </c>
      <c r="J6" s="67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3"/>
      <c r="AF6" s="71" t="s">
        <v>8420</v>
      </c>
      <c r="AG6" s="72">
        <v>8750</v>
      </c>
      <c r="AH6" s="72">
        <v>4055.93</v>
      </c>
      <c r="AI6" s="74">
        <v>0</v>
      </c>
      <c r="AJ6" s="74">
        <v>50</v>
      </c>
      <c r="AK6" s="74">
        <v>50</v>
      </c>
      <c r="AL6" s="71">
        <v>2</v>
      </c>
      <c r="AM6" s="75"/>
      <c r="AN6" s="52"/>
      <c r="AO6" s="52"/>
    </row>
    <row r="7" spans="4:41" x14ac:dyDescent="0.25">
      <c r="D7" s="47"/>
      <c r="E7" s="54"/>
      <c r="F7" s="47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3"/>
      <c r="AF7" s="71" t="s">
        <v>8408</v>
      </c>
      <c r="AG7" s="72">
        <v>2490695</v>
      </c>
      <c r="AH7" s="72">
        <v>769589.05</v>
      </c>
      <c r="AI7" s="74">
        <v>11.724137931034482</v>
      </c>
      <c r="AJ7" s="74">
        <v>44.137931034482762</v>
      </c>
      <c r="AK7" s="74">
        <v>44.137931034482762</v>
      </c>
      <c r="AL7" s="71">
        <v>145</v>
      </c>
      <c r="AM7" s="75"/>
      <c r="AN7" s="52"/>
      <c r="AO7" s="52"/>
    </row>
    <row r="8" spans="4:41" x14ac:dyDescent="0.25">
      <c r="D8" s="47"/>
      <c r="E8" s="47"/>
      <c r="F8" s="47"/>
      <c r="G8" s="68"/>
      <c r="H8" s="68"/>
      <c r="I8" s="68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X8" s="50"/>
      <c r="AF8" s="71" t="s">
        <v>8417</v>
      </c>
      <c r="AG8" s="72">
        <v>865000</v>
      </c>
      <c r="AH8" s="72">
        <v>204294</v>
      </c>
      <c r="AI8" s="74">
        <v>28.571428571428569</v>
      </c>
      <c r="AJ8" s="74">
        <v>42.857142857142854</v>
      </c>
      <c r="AK8" s="74">
        <v>28.571428571428569</v>
      </c>
      <c r="AL8" s="71">
        <v>14</v>
      </c>
      <c r="AM8" s="75"/>
      <c r="AN8" s="52"/>
      <c r="AO8" s="52"/>
    </row>
    <row r="9" spans="4:41" x14ac:dyDescent="0.25">
      <c r="D9" s="47"/>
      <c r="E9" s="47"/>
      <c r="F9" s="47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AF9" s="71" t="s">
        <v>8409</v>
      </c>
      <c r="AG9" s="72">
        <v>426130</v>
      </c>
      <c r="AH9" s="72">
        <v>54677.66</v>
      </c>
      <c r="AI9" s="74">
        <v>20</v>
      </c>
      <c r="AJ9" s="74">
        <v>40</v>
      </c>
      <c r="AK9" s="74">
        <v>40</v>
      </c>
      <c r="AL9" s="71">
        <v>25</v>
      </c>
      <c r="AM9" s="75"/>
      <c r="AN9" s="52"/>
      <c r="AO9" s="52"/>
    </row>
    <row r="10" spans="4:41" x14ac:dyDescent="0.25">
      <c r="D10" s="47"/>
      <c r="E10" s="47"/>
      <c r="F10" s="47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X10" s="50"/>
      <c r="AC10" s="50"/>
      <c r="AF10" s="71" t="s">
        <v>8412</v>
      </c>
      <c r="AG10" s="72">
        <v>1989060</v>
      </c>
      <c r="AH10" s="72">
        <v>1909861.63</v>
      </c>
      <c r="AI10" s="74">
        <v>5.6603773584905666</v>
      </c>
      <c r="AJ10" s="74">
        <v>50.943396226415096</v>
      </c>
      <c r="AK10" s="74">
        <v>43.39622641509434</v>
      </c>
      <c r="AL10" s="71">
        <v>53</v>
      </c>
      <c r="AM10" s="75"/>
      <c r="AN10" s="52"/>
      <c r="AO10" s="52"/>
    </row>
    <row r="11" spans="4:41" x14ac:dyDescent="0.25">
      <c r="D11" s="47"/>
      <c r="E11" s="47"/>
      <c r="F11" s="47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AF11" s="76" t="s">
        <v>8430</v>
      </c>
      <c r="AG11" s="72">
        <v>640000</v>
      </c>
      <c r="AH11" s="72">
        <v>205035</v>
      </c>
      <c r="AI11" s="74">
        <v>33.333333333333329</v>
      </c>
      <c r="AJ11" s="74">
        <v>66.666666666666657</v>
      </c>
      <c r="AK11" s="74">
        <v>0</v>
      </c>
      <c r="AL11" s="71">
        <v>3</v>
      </c>
      <c r="AM11" s="75"/>
      <c r="AN11" s="52"/>
      <c r="AO11" s="52"/>
    </row>
    <row r="12" spans="4:41" x14ac:dyDescent="0.25"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AC12" s="51"/>
      <c r="AF12" s="71" t="s">
        <v>8413</v>
      </c>
      <c r="AG12" s="72">
        <v>368350</v>
      </c>
      <c r="AH12" s="72">
        <v>141036.22999999998</v>
      </c>
      <c r="AI12" s="74">
        <v>14.285714285714285</v>
      </c>
      <c r="AJ12" s="74">
        <v>28.571428571428569</v>
      </c>
      <c r="AK12" s="74">
        <v>57.142857142857139</v>
      </c>
      <c r="AL12" s="71">
        <v>14</v>
      </c>
      <c r="AM12" s="75"/>
      <c r="AN12" s="52"/>
      <c r="AO12" s="52"/>
    </row>
    <row r="13" spans="4:41" x14ac:dyDescent="0.25"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AC13" s="50"/>
      <c r="AF13" s="71" t="s">
        <v>8410</v>
      </c>
      <c r="AG13" s="72">
        <v>1128780</v>
      </c>
      <c r="AH13" s="72">
        <v>320039.88</v>
      </c>
      <c r="AI13" s="74">
        <v>10.344827586206897</v>
      </c>
      <c r="AJ13" s="74">
        <v>65.517241379310349</v>
      </c>
      <c r="AK13" s="74">
        <v>24.137931034482758</v>
      </c>
      <c r="AL13" s="71">
        <v>29</v>
      </c>
      <c r="AM13" s="75"/>
      <c r="AN13" s="52"/>
      <c r="AO13" s="52"/>
    </row>
    <row r="14" spans="4:41" x14ac:dyDescent="0.25"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AC14" s="51"/>
      <c r="AF14" s="71" t="s">
        <v>8418</v>
      </c>
      <c r="AG14" s="72">
        <v>13550</v>
      </c>
      <c r="AH14" s="72">
        <v>16065.5</v>
      </c>
      <c r="AI14" s="74">
        <v>0</v>
      </c>
      <c r="AJ14" s="74">
        <v>0</v>
      </c>
      <c r="AK14" s="74">
        <v>100</v>
      </c>
      <c r="AL14" s="71">
        <v>2</v>
      </c>
      <c r="AM14" s="75"/>
      <c r="AN14" s="52"/>
      <c r="AO14" s="52"/>
    </row>
    <row r="15" spans="4:41" x14ac:dyDescent="0.25"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AC15" s="50"/>
      <c r="AF15" s="71" t="s">
        <v>8419</v>
      </c>
      <c r="AG15" s="72">
        <v>568000</v>
      </c>
      <c r="AH15" s="72">
        <v>78160</v>
      </c>
      <c r="AI15" s="74">
        <v>11.111111111111111</v>
      </c>
      <c r="AJ15" s="74">
        <v>88.888888888888886</v>
      </c>
      <c r="AK15" s="74">
        <v>0</v>
      </c>
      <c r="AL15" s="71">
        <v>9</v>
      </c>
      <c r="AM15" s="75"/>
      <c r="AN15" s="52"/>
      <c r="AO15" s="52"/>
    </row>
    <row r="16" spans="4:41" x14ac:dyDescent="0.25"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AC16" s="51"/>
      <c r="AF16" s="71" t="s">
        <v>8414</v>
      </c>
      <c r="AG16" s="72">
        <v>2072050</v>
      </c>
      <c r="AH16" s="72">
        <v>145121</v>
      </c>
      <c r="AI16" s="74">
        <v>20</v>
      </c>
      <c r="AJ16" s="74">
        <v>70</v>
      </c>
      <c r="AK16" s="74">
        <v>10</v>
      </c>
      <c r="AL16" s="71">
        <v>20</v>
      </c>
      <c r="AM16" s="75"/>
      <c r="AN16" s="52"/>
      <c r="AO16" s="52"/>
    </row>
    <row r="17" spans="4:41" x14ac:dyDescent="0.25"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AC17" s="50"/>
      <c r="AF17" s="71" t="s">
        <v>8415</v>
      </c>
      <c r="AG17" s="72">
        <v>167035</v>
      </c>
      <c r="AH17" s="72">
        <v>43644</v>
      </c>
      <c r="AI17" s="74">
        <v>33.333333333333329</v>
      </c>
      <c r="AJ17" s="74">
        <v>41.666666666666671</v>
      </c>
      <c r="AK17" s="74">
        <v>25</v>
      </c>
      <c r="AL17" s="71">
        <v>12</v>
      </c>
      <c r="AM17" s="75"/>
      <c r="AN17" s="52"/>
      <c r="AO17" s="52"/>
    </row>
    <row r="18" spans="4:41" x14ac:dyDescent="0.25"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AF18" s="71" t="s">
        <v>8411</v>
      </c>
      <c r="AG18" s="72">
        <v>555100</v>
      </c>
      <c r="AH18" s="72">
        <v>493022</v>
      </c>
      <c r="AI18" s="74">
        <v>0</v>
      </c>
      <c r="AJ18" s="74">
        <v>71.428571428571431</v>
      </c>
      <c r="AK18" s="74">
        <v>28.571428571428569</v>
      </c>
      <c r="AL18" s="71">
        <v>7</v>
      </c>
      <c r="AM18" s="75"/>
      <c r="AN18" s="52"/>
      <c r="AO18" s="52"/>
    </row>
    <row r="19" spans="4:41" x14ac:dyDescent="0.25"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AF19" s="71" t="s">
        <v>8422</v>
      </c>
      <c r="AG19" s="72">
        <v>9000</v>
      </c>
      <c r="AH19" s="72">
        <v>9124</v>
      </c>
      <c r="AI19" s="74">
        <v>0</v>
      </c>
      <c r="AJ19" s="74">
        <v>0</v>
      </c>
      <c r="AK19" s="74">
        <v>100</v>
      </c>
      <c r="AL19" s="71">
        <v>1</v>
      </c>
      <c r="AM19" s="75"/>
      <c r="AN19" s="52"/>
      <c r="AO19" s="52"/>
    </row>
    <row r="20" spans="4:41" x14ac:dyDescent="0.25"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AF20" s="71" t="s">
        <v>8405</v>
      </c>
      <c r="AG20" s="72">
        <v>8950569</v>
      </c>
      <c r="AH20" s="72">
        <v>502344</v>
      </c>
      <c r="AI20" s="74">
        <v>4.7619047619047619</v>
      </c>
      <c r="AJ20" s="74">
        <v>42.857142857142854</v>
      </c>
      <c r="AK20" s="74">
        <v>52.380952380952387</v>
      </c>
      <c r="AL20" s="71">
        <v>21</v>
      </c>
      <c r="AM20" s="75"/>
      <c r="AN20" s="52"/>
      <c r="AO20" s="52"/>
    </row>
    <row r="21" spans="4:41" x14ac:dyDescent="0.25"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AF21" s="71" t="s">
        <v>8406</v>
      </c>
      <c r="AG21" s="72">
        <v>13968289</v>
      </c>
      <c r="AH21" s="72">
        <v>452442.55</v>
      </c>
      <c r="AI21" s="74">
        <v>23.809523809523807</v>
      </c>
      <c r="AJ21" s="74">
        <v>42.857142857142854</v>
      </c>
      <c r="AK21" s="74">
        <v>33.333333333333329</v>
      </c>
      <c r="AL21" s="71">
        <v>21</v>
      </c>
      <c r="AM21" s="75"/>
      <c r="AN21" s="52"/>
      <c r="AO21" s="52"/>
    </row>
    <row r="22" spans="4:41" x14ac:dyDescent="0.25"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AF22" s="71" t="s">
        <v>8421</v>
      </c>
      <c r="AG22" s="72">
        <v>104115</v>
      </c>
      <c r="AH22" s="72">
        <v>6334</v>
      </c>
      <c r="AI22" s="74">
        <v>50</v>
      </c>
      <c r="AJ22" s="74">
        <v>33.333333333333329</v>
      </c>
      <c r="AK22" s="74">
        <v>16.666666666666664</v>
      </c>
      <c r="AL22" s="71">
        <v>6</v>
      </c>
      <c r="AM22" s="75"/>
      <c r="AN22" s="52"/>
      <c r="AO22" s="52"/>
    </row>
    <row r="23" spans="4:41" x14ac:dyDescent="0.25"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AF23" s="71" t="s">
        <v>8407</v>
      </c>
      <c r="AG23" s="72">
        <v>4505048</v>
      </c>
      <c r="AH23" s="72">
        <v>3498056.1399999997</v>
      </c>
      <c r="AI23" s="74">
        <v>4.1946308724832218</v>
      </c>
      <c r="AJ23" s="74">
        <v>34.395973154362416</v>
      </c>
      <c r="AK23" s="74">
        <v>61.409395973154361</v>
      </c>
      <c r="AL23" s="71">
        <v>596</v>
      </c>
      <c r="AM23" s="75"/>
      <c r="AN23" s="52"/>
      <c r="AO23" s="52"/>
    </row>
    <row r="24" spans="4:41" x14ac:dyDescent="0.25"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AF24" s="71" t="s">
        <v>8403</v>
      </c>
      <c r="AG24" s="72">
        <v>247152380.81</v>
      </c>
      <c r="AH24" s="72">
        <v>36182652.57</v>
      </c>
      <c r="AI24" s="74">
        <v>8.5524126455906817</v>
      </c>
      <c r="AJ24" s="74">
        <v>36.505823627287853</v>
      </c>
      <c r="AK24" s="74">
        <v>54.941763727121462</v>
      </c>
      <c r="AL24" s="71">
        <v>3005</v>
      </c>
      <c r="AM24" s="75"/>
      <c r="AN24" s="52"/>
      <c r="AO24" s="52"/>
    </row>
    <row r="25" spans="4:41" x14ac:dyDescent="0.25"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AM25" s="57"/>
      <c r="AN25" s="49"/>
      <c r="AO25" s="49"/>
    </row>
    <row r="26" spans="4:41" x14ac:dyDescent="0.25"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AF26" s="49"/>
      <c r="AG26" s="50"/>
      <c r="AH26" s="50"/>
      <c r="AI26" s="49"/>
      <c r="AJ26" s="49"/>
      <c r="AK26" s="49"/>
      <c r="AL26" s="49"/>
      <c r="AN26" s="49"/>
      <c r="AO26" s="49"/>
    </row>
    <row r="27" spans="4:41" x14ac:dyDescent="0.25"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AF27" s="49"/>
      <c r="AG27" s="50"/>
      <c r="AH27" s="50"/>
      <c r="AI27" s="49"/>
      <c r="AJ27" s="49"/>
      <c r="AK27" s="49"/>
      <c r="AL27" s="49"/>
      <c r="AN27" s="49"/>
      <c r="AO27" s="49"/>
    </row>
    <row r="28" spans="4:41" x14ac:dyDescent="0.25"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AF28" s="49"/>
      <c r="AG28" s="50"/>
      <c r="AH28" s="50"/>
      <c r="AI28" s="49"/>
      <c r="AJ28" s="49"/>
      <c r="AK28" s="49"/>
      <c r="AL28" s="49"/>
      <c r="AN28" s="49"/>
      <c r="AO28" s="59"/>
    </row>
    <row r="29" spans="4:41" x14ac:dyDescent="0.25"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AF29" s="60"/>
      <c r="AG29" s="50"/>
      <c r="AH29" s="50"/>
      <c r="AI29" s="49"/>
      <c r="AJ29" s="49"/>
      <c r="AK29" s="49"/>
      <c r="AL29" s="49"/>
      <c r="AN29" s="49"/>
      <c r="AO29" s="59"/>
    </row>
    <row r="30" spans="4:41" x14ac:dyDescent="0.25"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AF30" s="61"/>
      <c r="AG30" s="50"/>
      <c r="AH30" s="50"/>
      <c r="AI30" s="49"/>
      <c r="AJ30" s="49"/>
      <c r="AK30" s="49"/>
      <c r="AL30" s="49"/>
      <c r="AN30" s="49"/>
      <c r="AO30" s="59"/>
    </row>
    <row r="31" spans="4:41" x14ac:dyDescent="0.25"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AF31" s="61"/>
      <c r="AG31" s="50"/>
      <c r="AH31" s="49"/>
      <c r="AI31" s="49"/>
      <c r="AJ31" s="49"/>
      <c r="AK31" s="49"/>
      <c r="AL31" s="49"/>
      <c r="AN31" s="59"/>
      <c r="AO31" s="49"/>
    </row>
    <row r="32" spans="4:41" x14ac:dyDescent="0.25"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AF32" s="62"/>
      <c r="AG32" s="50"/>
      <c r="AH32" s="49"/>
      <c r="AI32" s="49"/>
      <c r="AJ32" s="49"/>
      <c r="AK32" s="49"/>
      <c r="AL32" s="49"/>
      <c r="AN32" s="59"/>
      <c r="AO32" s="49"/>
    </row>
    <row r="33" spans="4:41" x14ac:dyDescent="0.25"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AF33" s="60"/>
      <c r="AG33" s="50"/>
      <c r="AH33" s="49"/>
      <c r="AI33" s="49"/>
      <c r="AJ33" s="49"/>
      <c r="AK33" s="49"/>
      <c r="AL33" s="49"/>
      <c r="AN33" s="59"/>
      <c r="AO33" s="49"/>
    </row>
    <row r="34" spans="4:41" x14ac:dyDescent="0.25"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AF34" s="60"/>
      <c r="AG34" s="50"/>
      <c r="AH34" s="49"/>
      <c r="AI34" s="49"/>
      <c r="AJ34" s="49"/>
      <c r="AK34" s="49"/>
      <c r="AL34" s="49"/>
      <c r="AN34" s="59"/>
      <c r="AO34" s="49"/>
    </row>
    <row r="35" spans="4:41" x14ac:dyDescent="0.25"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AF35" s="60"/>
      <c r="AG35" s="50"/>
      <c r="AH35" s="49"/>
      <c r="AI35" s="49"/>
      <c r="AJ35" s="49"/>
      <c r="AK35" s="49"/>
      <c r="AL35" s="49"/>
      <c r="AN35" s="59"/>
      <c r="AO35" s="49"/>
    </row>
    <row r="36" spans="4:41" x14ac:dyDescent="0.25"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AF36" s="60"/>
      <c r="AG36" s="50"/>
      <c r="AH36" s="49"/>
      <c r="AI36" s="49"/>
      <c r="AJ36" s="49"/>
      <c r="AK36" s="49"/>
      <c r="AL36" s="49"/>
      <c r="AN36" s="59"/>
      <c r="AO36" s="49"/>
    </row>
    <row r="37" spans="4:41" x14ac:dyDescent="0.25"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AF37" s="50"/>
      <c r="AG37" s="50"/>
      <c r="AH37" s="49"/>
      <c r="AI37" s="49"/>
      <c r="AJ37" s="49"/>
      <c r="AK37" s="49"/>
      <c r="AL37" s="49"/>
      <c r="AN37" s="59"/>
      <c r="AO37" s="49"/>
    </row>
    <row r="38" spans="4:41" x14ac:dyDescent="0.25"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AF38" s="50"/>
      <c r="AG38" s="50"/>
      <c r="AH38" s="49"/>
      <c r="AI38" s="49"/>
      <c r="AJ38" s="49"/>
      <c r="AK38" s="49"/>
      <c r="AL38" s="49"/>
      <c r="AN38" s="59"/>
      <c r="AO38" s="49"/>
    </row>
    <row r="39" spans="4:41" x14ac:dyDescent="0.25"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AF39" s="49"/>
      <c r="AG39" s="50"/>
      <c r="AH39" s="50"/>
      <c r="AI39" s="49"/>
      <c r="AJ39" s="49"/>
      <c r="AK39" s="49"/>
      <c r="AL39" s="49"/>
      <c r="AN39" s="49"/>
      <c r="AO39" s="59"/>
    </row>
    <row r="40" spans="4:41" x14ac:dyDescent="0.25"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AF40" s="49"/>
      <c r="AG40" s="50"/>
      <c r="AH40" s="50"/>
      <c r="AI40" s="49"/>
      <c r="AJ40" s="49"/>
      <c r="AK40" s="49"/>
      <c r="AL40" s="49"/>
      <c r="AN40" s="49"/>
      <c r="AO40" s="59"/>
    </row>
    <row r="41" spans="4:41" x14ac:dyDescent="0.25"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AF41" s="49"/>
      <c r="AG41" s="50"/>
      <c r="AH41" s="50"/>
      <c r="AI41" s="49"/>
      <c r="AJ41" s="49"/>
      <c r="AK41" s="49"/>
      <c r="AL41" s="49"/>
      <c r="AN41" s="49"/>
      <c r="AO41" s="59"/>
    </row>
    <row r="42" spans="4:41" x14ac:dyDescent="0.25">
      <c r="AF42" s="49"/>
      <c r="AG42" s="50"/>
      <c r="AH42" s="50"/>
      <c r="AI42" s="49"/>
      <c r="AJ42" s="49"/>
      <c r="AK42" s="49"/>
      <c r="AL42" s="49"/>
      <c r="AN42" s="49"/>
      <c r="AO42" s="59"/>
    </row>
  </sheetData>
  <mergeCells count="1">
    <mergeCell ref="D3:E3"/>
  </mergeCells>
  <conditionalFormatting sqref="AF32">
    <cfRule type="colorScale" priority="1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E5" xr:uid="{CD203703-D5D8-4F05-8FCB-8F8DF4240FE0}">
      <formula1>$AG$3:$AK$3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F6F2-7598-4298-83E7-AEA583A69F2F}">
  <sheetPr codeName="Sheet5">
    <tabColor theme="8" tint="-0.249977111117893"/>
  </sheetPr>
  <dimension ref="A2:AH25"/>
  <sheetViews>
    <sheetView showGridLines="0" workbookViewId="0">
      <selection activeCell="Z24" sqref="Z24"/>
    </sheetView>
  </sheetViews>
  <sheetFormatPr defaultRowHeight="15" x14ac:dyDescent="0.25"/>
  <cols>
    <col min="1" max="1" width="15" bestFit="1" customWidth="1"/>
    <col min="2" max="2" width="16.28515625" bestFit="1" customWidth="1"/>
    <col min="3" max="5" width="14.28515625" bestFit="1" customWidth="1"/>
    <col min="6" max="6" width="11.28515625" bestFit="1" customWidth="1"/>
    <col min="7" max="7" width="15" bestFit="1" customWidth="1"/>
    <col min="8" max="8" width="16.28515625" bestFit="1" customWidth="1"/>
    <col min="9" max="9" width="20" bestFit="1" customWidth="1"/>
    <col min="10" max="10" width="16.28515625" bestFit="1" customWidth="1"/>
    <col min="11" max="11" width="20" bestFit="1" customWidth="1"/>
  </cols>
  <sheetData>
    <row r="2" spans="1:34" ht="15.75" thickBot="1" x14ac:dyDescent="0.3"/>
    <row r="3" spans="1:34" ht="16.5" thickTop="1" thickBot="1" x14ac:dyDescent="0.3">
      <c r="A3" s="11" t="s">
        <v>8401</v>
      </c>
      <c r="B3" s="11" t="s">
        <v>8358</v>
      </c>
      <c r="AH3" s="43"/>
    </row>
    <row r="4" spans="1:34" ht="15.75" thickTop="1" x14ac:dyDescent="0.25">
      <c r="A4" s="11" t="s">
        <v>8360</v>
      </c>
      <c r="B4" t="s">
        <v>8219</v>
      </c>
      <c r="C4" t="s">
        <v>8220</v>
      </c>
      <c r="D4" t="s">
        <v>8218</v>
      </c>
      <c r="E4" t="s">
        <v>8359</v>
      </c>
    </row>
    <row r="5" spans="1:34" x14ac:dyDescent="0.25">
      <c r="A5" s="42" t="s">
        <v>8230</v>
      </c>
      <c r="B5" s="3">
        <v>10</v>
      </c>
      <c r="C5" s="3">
        <v>205025</v>
      </c>
      <c r="D5" s="3"/>
      <c r="E5" s="3">
        <v>205035</v>
      </c>
    </row>
    <row r="6" spans="1:34" x14ac:dyDescent="0.25">
      <c r="A6" s="42" t="s">
        <v>8237</v>
      </c>
      <c r="B6" s="3">
        <v>250</v>
      </c>
      <c r="C6" s="3">
        <v>28460</v>
      </c>
      <c r="D6" s="3"/>
      <c r="E6" s="3">
        <v>28710</v>
      </c>
    </row>
    <row r="7" spans="1:34" x14ac:dyDescent="0.25">
      <c r="A7" s="42" t="s">
        <v>8241</v>
      </c>
      <c r="B7" s="3"/>
      <c r="C7" s="3">
        <v>10</v>
      </c>
      <c r="D7" s="3">
        <v>4045.93</v>
      </c>
      <c r="E7" s="3">
        <v>4055.93</v>
      </c>
    </row>
    <row r="8" spans="1:34" x14ac:dyDescent="0.25">
      <c r="A8" s="42" t="s">
        <v>8239</v>
      </c>
      <c r="B8" s="3">
        <v>250</v>
      </c>
      <c r="C8" s="3">
        <v>793</v>
      </c>
      <c r="D8" s="3">
        <v>5291</v>
      </c>
      <c r="E8" s="3">
        <v>6334</v>
      </c>
    </row>
    <row r="9" spans="1:34" x14ac:dyDescent="0.25">
      <c r="A9" s="42" t="s">
        <v>8243</v>
      </c>
      <c r="B9" s="3"/>
      <c r="C9" s="3"/>
      <c r="D9" s="3">
        <v>9124</v>
      </c>
      <c r="E9" s="3">
        <v>9124</v>
      </c>
    </row>
    <row r="10" spans="1:34" x14ac:dyDescent="0.25">
      <c r="A10" s="42" t="s">
        <v>8242</v>
      </c>
      <c r="B10" s="3"/>
      <c r="C10" s="3"/>
      <c r="D10" s="3">
        <v>16065.5</v>
      </c>
      <c r="E10" s="3">
        <v>16065.5</v>
      </c>
    </row>
    <row r="11" spans="1:34" x14ac:dyDescent="0.25">
      <c r="A11" s="42" t="s">
        <v>8229</v>
      </c>
      <c r="B11" s="3">
        <v>3241</v>
      </c>
      <c r="C11" s="3">
        <v>18193</v>
      </c>
      <c r="D11" s="3">
        <v>32387.66</v>
      </c>
      <c r="E11" s="3">
        <v>53821.66</v>
      </c>
    </row>
    <row r="12" spans="1:34" x14ac:dyDescent="0.25">
      <c r="A12" s="42" t="s">
        <v>8227</v>
      </c>
      <c r="B12" s="3">
        <v>543</v>
      </c>
      <c r="C12" s="3">
        <v>921</v>
      </c>
      <c r="D12" s="3">
        <v>42180</v>
      </c>
      <c r="E12" s="3">
        <v>43644</v>
      </c>
    </row>
    <row r="13" spans="1:34" x14ac:dyDescent="0.25">
      <c r="A13" s="42" t="s">
        <v>8232</v>
      </c>
      <c r="B13" s="3">
        <v>513</v>
      </c>
      <c r="C13" s="3">
        <v>77172</v>
      </c>
      <c r="D13" s="3">
        <v>67178</v>
      </c>
      <c r="E13" s="3">
        <v>144863</v>
      </c>
    </row>
    <row r="14" spans="1:34" x14ac:dyDescent="0.25">
      <c r="A14" s="42" t="s">
        <v>8240</v>
      </c>
      <c r="B14" s="3">
        <v>3</v>
      </c>
      <c r="C14" s="3">
        <v>262</v>
      </c>
      <c r="D14" s="3">
        <v>139201.22999999998</v>
      </c>
      <c r="E14" s="3">
        <v>139466.22999999998</v>
      </c>
    </row>
    <row r="15" spans="1:34" x14ac:dyDescent="0.25">
      <c r="A15" s="42" t="s">
        <v>8231</v>
      </c>
      <c r="B15" s="3">
        <v>11467</v>
      </c>
      <c r="C15" s="3">
        <v>9605</v>
      </c>
      <c r="D15" s="3">
        <v>183222</v>
      </c>
      <c r="E15" s="3">
        <v>204294</v>
      </c>
    </row>
    <row r="16" spans="1:34" x14ac:dyDescent="0.25">
      <c r="A16" s="42" t="s">
        <v>8236</v>
      </c>
      <c r="B16" s="3">
        <v>145</v>
      </c>
      <c r="C16" s="3">
        <v>46671</v>
      </c>
      <c r="D16" s="3">
        <v>273223.88</v>
      </c>
      <c r="E16" s="3">
        <v>320039.88</v>
      </c>
    </row>
    <row r="17" spans="1:5" x14ac:dyDescent="0.25">
      <c r="A17" s="42" t="s">
        <v>8234</v>
      </c>
      <c r="B17" s="3">
        <v>6159</v>
      </c>
      <c r="C17" s="3">
        <v>162285</v>
      </c>
      <c r="D17" s="3">
        <v>283998.55</v>
      </c>
      <c r="E17" s="3">
        <v>452442.55</v>
      </c>
    </row>
    <row r="18" spans="1:5" x14ac:dyDescent="0.25">
      <c r="A18" s="42" t="s">
        <v>8238</v>
      </c>
      <c r="B18" s="3"/>
      <c r="C18" s="3">
        <v>939</v>
      </c>
      <c r="D18" s="3">
        <v>418915</v>
      </c>
      <c r="E18" s="3">
        <v>419854</v>
      </c>
    </row>
    <row r="19" spans="1:5" x14ac:dyDescent="0.25">
      <c r="A19" s="42" t="s">
        <v>8226</v>
      </c>
      <c r="B19" s="3">
        <v>15</v>
      </c>
      <c r="C19" s="3">
        <v>32587</v>
      </c>
      <c r="D19" s="3">
        <v>469742</v>
      </c>
      <c r="E19" s="3">
        <v>502344</v>
      </c>
    </row>
    <row r="20" spans="1:5" x14ac:dyDescent="0.25">
      <c r="A20" s="42" t="s">
        <v>8233</v>
      </c>
      <c r="B20" s="3"/>
      <c r="C20" s="3">
        <v>5755</v>
      </c>
      <c r="D20" s="3">
        <v>487267</v>
      </c>
      <c r="E20" s="3">
        <v>493022</v>
      </c>
    </row>
    <row r="21" spans="1:5" x14ac:dyDescent="0.25">
      <c r="A21" s="42" t="s">
        <v>8225</v>
      </c>
      <c r="B21" s="3">
        <v>3960</v>
      </c>
      <c r="C21" s="3">
        <v>205161</v>
      </c>
      <c r="D21" s="3">
        <v>505081.52</v>
      </c>
      <c r="E21" s="3">
        <v>714202.52</v>
      </c>
    </row>
    <row r="22" spans="1:5" x14ac:dyDescent="0.25">
      <c r="A22" s="42" t="s">
        <v>8228</v>
      </c>
      <c r="B22" s="3">
        <v>5327</v>
      </c>
      <c r="C22" s="3">
        <v>142906.25</v>
      </c>
      <c r="D22" s="3">
        <v>621337.80000000005</v>
      </c>
      <c r="E22" s="3">
        <v>769571.05</v>
      </c>
    </row>
    <row r="23" spans="1:5" x14ac:dyDescent="0.25">
      <c r="A23" s="42" t="s">
        <v>8235</v>
      </c>
      <c r="B23" s="3">
        <v>93</v>
      </c>
      <c r="C23" s="3">
        <v>31010</v>
      </c>
      <c r="D23" s="3">
        <v>1878758.63</v>
      </c>
      <c r="E23" s="3">
        <v>1909861.63</v>
      </c>
    </row>
    <row r="24" spans="1:5" x14ac:dyDescent="0.25">
      <c r="A24" s="42" t="s">
        <v>8224</v>
      </c>
      <c r="B24" s="3">
        <v>45711</v>
      </c>
      <c r="C24" s="3">
        <v>200750.43</v>
      </c>
      <c r="D24" s="3">
        <v>3248310.71</v>
      </c>
      <c r="E24" s="3">
        <v>3494772.14</v>
      </c>
    </row>
    <row r="25" spans="1:5" x14ac:dyDescent="0.25">
      <c r="A25" s="42" t="s">
        <v>8359</v>
      </c>
      <c r="B25" s="3">
        <v>77687</v>
      </c>
      <c r="C25" s="3">
        <v>1168505.68</v>
      </c>
      <c r="D25" s="3">
        <v>8685330.4100000001</v>
      </c>
      <c r="E25" s="3">
        <v>9931523.0900000017</v>
      </c>
    </row>
  </sheetData>
  <conditionalFormatting pivot="1" sqref="D5:D24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C5:C24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E5:E2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{F98F296D-3228-4035-A98E-7770DEA19F31}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98F296D-3228-4035-A98E-7770DEA19F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E5:E24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5E031-A60B-4E44-93F7-6571CB1B33BC}">
  <sheetPr codeName="Sheet6">
    <tabColor theme="8" tint="-0.249977111117893"/>
  </sheetPr>
  <dimension ref="A1:C43"/>
  <sheetViews>
    <sheetView workbookViewId="0">
      <selection activeCell="H51" sqref="H51"/>
    </sheetView>
  </sheetViews>
  <sheetFormatPr defaultRowHeight="15" x14ac:dyDescent="0.25"/>
  <cols>
    <col min="1" max="1" width="16.85546875" bestFit="1" customWidth="1"/>
    <col min="2" max="2" width="20.5703125" style="45" bestFit="1" customWidth="1"/>
    <col min="3" max="3" width="15" style="44" bestFit="1" customWidth="1"/>
  </cols>
  <sheetData>
    <row r="1" spans="1:3" x14ac:dyDescent="0.25">
      <c r="A1" s="11" t="s">
        <v>8360</v>
      </c>
      <c r="B1" s="45" t="s">
        <v>8402</v>
      </c>
      <c r="C1" s="44" t="s">
        <v>8401</v>
      </c>
    </row>
    <row r="2" spans="1:3" x14ac:dyDescent="0.25">
      <c r="A2" s="42" t="s">
        <v>8307</v>
      </c>
      <c r="B2" s="45">
        <v>134238</v>
      </c>
      <c r="C2" s="46">
        <v>17757389.100000001</v>
      </c>
    </row>
    <row r="3" spans="1:3" x14ac:dyDescent="0.25">
      <c r="A3" s="42" t="s">
        <v>8320</v>
      </c>
      <c r="B3" s="45">
        <v>46243</v>
      </c>
      <c r="C3" s="46">
        <v>4450684.4000000004</v>
      </c>
    </row>
    <row r="4" spans="1:3" x14ac:dyDescent="0.25">
      <c r="A4" s="42" t="s">
        <v>8315</v>
      </c>
      <c r="B4" s="45">
        <v>44208</v>
      </c>
      <c r="C4" s="46">
        <v>2791408.56</v>
      </c>
    </row>
    <row r="5" spans="1:3" x14ac:dyDescent="0.25">
      <c r="A5" s="42" t="s">
        <v>8324</v>
      </c>
      <c r="B5" s="45">
        <v>42072</v>
      </c>
      <c r="C5" s="46">
        <v>3368793.9900000007</v>
      </c>
    </row>
    <row r="6" spans="1:3" x14ac:dyDescent="0.25">
      <c r="A6" s="42" t="s">
        <v>8310</v>
      </c>
      <c r="B6" s="45">
        <v>28370</v>
      </c>
      <c r="C6" s="46">
        <v>1114362.8899999999</v>
      </c>
    </row>
    <row r="7" spans="1:3" x14ac:dyDescent="0.25">
      <c r="A7" s="42" t="s">
        <v>8329</v>
      </c>
      <c r="B7" s="45">
        <v>21893</v>
      </c>
      <c r="C7" s="46">
        <v>1632387.5299999998</v>
      </c>
    </row>
    <row r="8" spans="1:3" x14ac:dyDescent="0.25">
      <c r="A8" s="42" t="s">
        <v>8312</v>
      </c>
      <c r="B8" s="45">
        <v>21473</v>
      </c>
      <c r="C8" s="46">
        <v>2380468.73</v>
      </c>
    </row>
    <row r="9" spans="1:3" x14ac:dyDescent="0.25">
      <c r="A9" s="42" t="s">
        <v>8308</v>
      </c>
      <c r="B9" s="45">
        <v>19217</v>
      </c>
      <c r="C9" s="46">
        <v>3668493.0500000003</v>
      </c>
    </row>
    <row r="10" spans="1:3" x14ac:dyDescent="0.25">
      <c r="A10" s="42" t="s">
        <v>8322</v>
      </c>
      <c r="B10" s="45">
        <v>18846</v>
      </c>
      <c r="C10" s="46">
        <v>2025417.3799999997</v>
      </c>
    </row>
    <row r="11" spans="1:3" x14ac:dyDescent="0.25">
      <c r="A11" s="42" t="s">
        <v>8313</v>
      </c>
      <c r="B11" s="45">
        <v>18816</v>
      </c>
      <c r="C11" s="46">
        <v>1498923.4200000002</v>
      </c>
    </row>
    <row r="12" spans="1:3" x14ac:dyDescent="0.25">
      <c r="A12" s="42" t="s">
        <v>8359</v>
      </c>
      <c r="B12" s="45">
        <v>395376</v>
      </c>
      <c r="C12" s="46">
        <v>40688329.050000004</v>
      </c>
    </row>
    <row r="13" spans="1:3" x14ac:dyDescent="0.25">
      <c r="C13"/>
    </row>
    <row r="14" spans="1:3" x14ac:dyDescent="0.25">
      <c r="C14"/>
    </row>
    <row r="15" spans="1:3" x14ac:dyDescent="0.25">
      <c r="C15"/>
    </row>
    <row r="16" spans="1:3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FD6A45DF-AEF7-4281-9474-D8A1D8799DB3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7DBF64B6-4680-4FC8-AA8C-1F0C0AE8A4E4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Goals.</vt:lpstr>
      <vt:lpstr>Extra 1</vt:lpstr>
      <vt:lpstr>Extra 2</vt:lpstr>
      <vt:lpstr>Extra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Diaz</cp:lastModifiedBy>
  <dcterms:created xsi:type="dcterms:W3CDTF">2017-04-20T15:17:24Z</dcterms:created>
  <dcterms:modified xsi:type="dcterms:W3CDTF">2021-10-27T00:18:35Z</dcterms:modified>
</cp:coreProperties>
</file>